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96a2341e-dae5-4e21-9486-b577087744bd\"/>
    </mc:Choice>
  </mc:AlternateContent>
  <xr:revisionPtr revIDLastSave="0" documentId="8_{E0D55783-DE41-491F-B525-74B520C90766}" xr6:coauthVersionLast="47" xr6:coauthVersionMax="47" xr10:uidLastSave="{00000000-0000-0000-0000-000000000000}"/>
  <bookViews>
    <workbookView xWindow="-120" yWindow="-120" windowWidth="15600" windowHeight="11160"/>
  </bookViews>
  <sheets>
    <sheet name="Statistic list" sheetId="1" r:id="rId1"/>
    <sheet name="PRD requirements" sheetId="2" r:id="rId2"/>
    <sheet name="Wireframe Formulas" sheetId="3" r:id="rId3"/>
    <sheet name="Sizing" sheetId="4" r:id="rId4"/>
    <sheet name="Diagrams" sheetId="5" r:id="rId5"/>
    <sheet name="Algorithms" sheetId="6" r:id="rId6"/>
    <sheet name="Default Application Contexts" sheetId="7" r:id="rId7"/>
    <sheet name="Revision History" sheetId="8" r:id="rId8"/>
  </sheets>
  <definedNames>
    <definedName name="_xlnm._FilterDatabase" localSheetId="0" hidden="1">'Statistic list'!$A$1:$O$441</definedName>
    <definedName name="NUM_ACL">Sizing!$B$11</definedName>
    <definedName name="NUM_APPS">Sizing!$B$12</definedName>
    <definedName name="NUM_CONNEXUS_PER_NEXUS">Sizing!$B$7</definedName>
    <definedName name="NUM_COS">Sizing!$B$15</definedName>
    <definedName name="NUM_HOSTS">Sizing!$B$13</definedName>
    <definedName name="NUM_INTERFACES_PER_ACE">Sizing!$B$8</definedName>
    <definedName name="NUM_INTERFACES_PER_PNS">Sizing!$B$9</definedName>
    <definedName name="NUM_INTERFACES_PER_PSS">Sizing!$B$10</definedName>
    <definedName name="NUM_NEXUS_PER_ACE">Sizing!$B$4</definedName>
    <definedName name="NUM_NEXUS_PER_PNS">Sizing!$B$5</definedName>
    <definedName name="NUM_NEXUS_PER_PSS">Sizing!$B$6</definedName>
    <definedName name="NUM_PNS_PER_POP">Sizing!$B$2</definedName>
    <definedName name="NUM_PSS_PER_POP">Sizing!$B$3</definedName>
    <definedName name="NUM_TCP_FSM_STATES">Sizing!$B$14</definedName>
    <definedName name="_xlnm.Print_Area" localSheetId="5">#REF!</definedName>
    <definedName name="_xlnm.Print_Area" localSheetId="6">#REF!</definedName>
    <definedName name="_xlnm.Print_Area" localSheetId="4">#REF!</definedName>
    <definedName name="_xlnm.Print_Area" localSheetId="1">#REF!</definedName>
    <definedName name="_xlnm.Print_Area" localSheetId="7">#REF!</definedName>
    <definedName name="_xlnm.Print_Area" localSheetId="3">#REF!</definedName>
    <definedName name="_xlnm.Print_Area" localSheetId="0">#REF!</definedName>
    <definedName name="_xlnm.Print_Area" localSheetId="2">#REF!</definedName>
    <definedName name="_xlnm.Sheet_Title" localSheetId="5">"Algorithms"</definedName>
    <definedName name="_xlnm.Sheet_Title" localSheetId="6">"Default Application Contexts"</definedName>
    <definedName name="_xlnm.Sheet_Title" localSheetId="4">"Diagrams"</definedName>
    <definedName name="_xlnm.Sheet_Title" localSheetId="1">"PRD requirements"</definedName>
    <definedName name="_xlnm.Sheet_Title" localSheetId="7">"Revision History"</definedName>
    <definedName name="_xlnm.Sheet_Title" localSheetId="3">"Sizing"</definedName>
    <definedName name="_xlnm.Sheet_Title" localSheetId="0">"Statistic list"</definedName>
    <definedName name="_xlnm.Sheet_Title" localSheetId="2">"Wireframe Formulas"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47" i="1" l="1"/>
  <c r="E1147" i="1"/>
  <c r="H1146" i="1"/>
  <c r="E1146" i="1"/>
  <c r="H1145" i="1"/>
  <c r="E1145" i="1"/>
  <c r="H1144" i="1"/>
  <c r="E1144" i="1"/>
  <c r="H1143" i="1"/>
  <c r="E1143" i="1"/>
  <c r="H214" i="1"/>
  <c r="L213" i="1"/>
  <c r="H213" i="1"/>
  <c r="E213" i="1"/>
  <c r="L212" i="1"/>
  <c r="H212" i="1"/>
  <c r="E212" i="1"/>
  <c r="L211" i="1"/>
  <c r="H211" i="1"/>
  <c r="E211" i="1"/>
  <c r="H210" i="1"/>
  <c r="L209" i="1"/>
  <c r="H209" i="1"/>
  <c r="E209" i="1"/>
  <c r="L208" i="1"/>
  <c r="H208" i="1"/>
  <c r="E208" i="1"/>
  <c r="L207" i="1"/>
  <c r="H207" i="1"/>
  <c r="E207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H1217" i="1"/>
  <c r="H1024" i="1"/>
  <c r="E1024" i="1"/>
  <c r="H1018" i="1"/>
  <c r="E1018" i="1"/>
  <c r="H1012" i="1"/>
  <c r="E1012" i="1"/>
  <c r="H1006" i="1"/>
  <c r="E1006" i="1"/>
  <c r="H1000" i="1"/>
  <c r="E1000" i="1"/>
  <c r="H994" i="1"/>
  <c r="E994" i="1"/>
  <c r="H988" i="1"/>
  <c r="E988" i="1"/>
  <c r="E989" i="1"/>
  <c r="H989" i="1"/>
  <c r="E983" i="1"/>
  <c r="E984" i="1"/>
  <c r="E990" i="1"/>
  <c r="E995" i="1"/>
  <c r="E996" i="1"/>
  <c r="E1001" i="1"/>
  <c r="E1002" i="1"/>
  <c r="E1007" i="1"/>
  <c r="E1008" i="1"/>
  <c r="E985" i="1"/>
  <c r="E991" i="1"/>
  <c r="E997" i="1"/>
  <c r="E1003" i="1"/>
  <c r="E1009" i="1"/>
  <c r="E1013" i="1"/>
  <c r="E1014" i="1"/>
  <c r="E1015" i="1"/>
  <c r="E986" i="1"/>
  <c r="E987" i="1"/>
  <c r="E992" i="1"/>
  <c r="E993" i="1"/>
  <c r="E998" i="1"/>
  <c r="E999" i="1"/>
  <c r="E1004" i="1"/>
  <c r="E1005" i="1"/>
  <c r="E1010" i="1"/>
  <c r="E1011" i="1"/>
  <c r="E1016" i="1"/>
  <c r="E1017" i="1"/>
  <c r="E1019" i="1"/>
  <c r="E1020" i="1"/>
  <c r="E1021" i="1"/>
  <c r="E1022" i="1"/>
  <c r="E1023" i="1"/>
  <c r="H1011" i="1"/>
  <c r="H1010" i="1"/>
  <c r="H1005" i="1"/>
  <c r="H1004" i="1"/>
  <c r="H999" i="1"/>
  <c r="H998" i="1"/>
  <c r="H993" i="1"/>
  <c r="H992" i="1"/>
  <c r="H987" i="1"/>
  <c r="H986" i="1"/>
  <c r="H1009" i="1"/>
  <c r="H1003" i="1"/>
  <c r="H997" i="1"/>
  <c r="H991" i="1"/>
  <c r="H985" i="1"/>
  <c r="H1008" i="1"/>
  <c r="H1007" i="1"/>
  <c r="H1002" i="1"/>
  <c r="H1001" i="1"/>
  <c r="H996" i="1"/>
  <c r="H995" i="1"/>
  <c r="H990" i="1"/>
  <c r="H984" i="1"/>
  <c r="H983" i="1"/>
  <c r="E1216" i="1"/>
  <c r="H1216" i="1"/>
  <c r="E1215" i="1"/>
  <c r="H1215" i="1"/>
  <c r="E1214" i="1"/>
  <c r="H1214" i="1"/>
  <c r="E1213" i="1"/>
  <c r="H1213" i="1"/>
  <c r="E1212" i="1"/>
  <c r="H1212" i="1"/>
  <c r="H1203" i="1"/>
  <c r="H1204" i="1"/>
  <c r="H1205" i="1"/>
  <c r="H1206" i="1"/>
  <c r="H1207" i="1"/>
  <c r="H1202" i="1"/>
  <c r="H1200" i="1"/>
  <c r="H1201" i="1"/>
  <c r="H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68" i="1"/>
  <c r="H1166" i="1"/>
  <c r="H1164" i="1"/>
  <c r="E1189" i="1"/>
  <c r="E1190" i="1"/>
  <c r="E1191" i="1"/>
  <c r="E1192" i="1"/>
  <c r="E1185" i="1"/>
  <c r="E1186" i="1"/>
  <c r="E1188" i="1"/>
  <c r="E1187" i="1"/>
  <c r="H1179" i="1"/>
  <c r="E1179" i="1"/>
  <c r="H1178" i="1"/>
  <c r="E1178" i="1"/>
  <c r="H1176" i="1"/>
  <c r="E1176" i="1"/>
  <c r="H1175" i="1"/>
  <c r="E1175" i="1"/>
  <c r="H1173" i="1"/>
  <c r="E1173" i="1"/>
  <c r="H1172" i="1"/>
  <c r="E1172" i="1"/>
  <c r="H1170" i="1"/>
  <c r="E1170" i="1"/>
  <c r="H1169" i="1"/>
  <c r="E1169" i="1"/>
  <c r="H1167" i="1"/>
  <c r="E1167" i="1"/>
  <c r="E1166" i="1"/>
  <c r="H1163" i="1"/>
  <c r="E1163" i="1"/>
  <c r="H1162" i="1"/>
  <c r="E1162" i="1"/>
  <c r="H1184" i="1"/>
  <c r="E1184" i="1"/>
  <c r="H1183" i="1"/>
  <c r="E1183" i="1"/>
  <c r="H1182" i="1"/>
  <c r="E1182" i="1"/>
  <c r="H1181" i="1"/>
  <c r="E1181" i="1"/>
  <c r="H1180" i="1"/>
  <c r="E1180" i="1"/>
  <c r="H1177" i="1"/>
  <c r="E1177" i="1"/>
  <c r="H1174" i="1"/>
  <c r="E1174" i="1"/>
  <c r="H1171" i="1"/>
  <c r="E1171" i="1"/>
  <c r="E1168" i="1"/>
  <c r="H1165" i="1"/>
  <c r="E1165" i="1"/>
  <c r="E1164" i="1"/>
  <c r="H1161" i="1"/>
  <c r="E1161" i="1"/>
  <c r="H1160" i="1"/>
  <c r="E1160" i="1"/>
  <c r="H1159" i="1"/>
  <c r="E1159" i="1"/>
  <c r="H1158" i="1"/>
  <c r="E1158" i="1"/>
  <c r="H876" i="1"/>
  <c r="E876" i="1"/>
  <c r="H875" i="1"/>
  <c r="E875" i="1"/>
  <c r="H878" i="1"/>
  <c r="E878" i="1"/>
  <c r="H877" i="1"/>
  <c r="E877" i="1"/>
  <c r="H1086" i="1"/>
  <c r="E1086" i="1"/>
  <c r="H1090" i="1"/>
  <c r="E1090" i="1"/>
  <c r="H1094" i="1"/>
  <c r="E1094" i="1"/>
  <c r="H982" i="1"/>
  <c r="E982" i="1"/>
  <c r="H981" i="1"/>
  <c r="E981" i="1"/>
  <c r="E965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37" i="1"/>
  <c r="E1137" i="1"/>
  <c r="H1136" i="1"/>
  <c r="E1136" i="1"/>
  <c r="H1135" i="1"/>
  <c r="E1135" i="1"/>
  <c r="H1134" i="1"/>
  <c r="E1134" i="1"/>
  <c r="H1133" i="1"/>
  <c r="E1133" i="1"/>
  <c r="H1127" i="1"/>
  <c r="E1127" i="1"/>
  <c r="H1126" i="1"/>
  <c r="E1126" i="1"/>
  <c r="H1125" i="1"/>
  <c r="E1125" i="1"/>
  <c r="H1124" i="1"/>
  <c r="E1124" i="1"/>
  <c r="H1123" i="1"/>
  <c r="E1123" i="1"/>
  <c r="H948" i="1"/>
  <c r="E948" i="1"/>
  <c r="H947" i="1"/>
  <c r="E947" i="1"/>
  <c r="H945" i="1"/>
  <c r="E945" i="1"/>
  <c r="H944" i="1"/>
  <c r="E944" i="1"/>
  <c r="H946" i="1"/>
  <c r="E946" i="1"/>
  <c r="E804" i="1"/>
  <c r="H804" i="1"/>
  <c r="E822" i="1"/>
  <c r="H822" i="1"/>
  <c r="E770" i="1"/>
  <c r="H770" i="1"/>
  <c r="E771" i="1"/>
  <c r="H771" i="1"/>
  <c r="E772" i="1"/>
  <c r="H772" i="1"/>
  <c r="E773" i="1"/>
  <c r="H773" i="1"/>
  <c r="E774" i="1"/>
  <c r="H774" i="1"/>
  <c r="E775" i="1"/>
  <c r="H775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07" i="1"/>
  <c r="E830" i="1"/>
  <c r="E828" i="1"/>
  <c r="H828" i="1"/>
  <c r="E827" i="1"/>
  <c r="H827" i="1"/>
  <c r="E826" i="1"/>
  <c r="H826" i="1"/>
  <c r="E825" i="1"/>
  <c r="H825" i="1"/>
  <c r="E824" i="1"/>
  <c r="H824" i="1"/>
  <c r="E823" i="1"/>
  <c r="H823" i="1"/>
  <c r="E821" i="1"/>
  <c r="H821" i="1"/>
  <c r="E820" i="1"/>
  <c r="H820" i="1"/>
  <c r="E819" i="1"/>
  <c r="H819" i="1"/>
  <c r="E818" i="1"/>
  <c r="H818" i="1"/>
  <c r="E817" i="1"/>
  <c r="H817" i="1"/>
  <c r="E816" i="1"/>
  <c r="H816" i="1"/>
  <c r="E815" i="1"/>
  <c r="H815" i="1"/>
  <c r="E814" i="1"/>
  <c r="H814" i="1"/>
  <c r="E813" i="1"/>
  <c r="H813" i="1"/>
  <c r="E812" i="1"/>
  <c r="H812" i="1"/>
  <c r="E811" i="1"/>
  <c r="H811" i="1"/>
  <c r="E810" i="1"/>
  <c r="H810" i="1"/>
  <c r="E809" i="1"/>
  <c r="H809" i="1"/>
  <c r="E808" i="1"/>
  <c r="H808" i="1"/>
  <c r="E807" i="1"/>
  <c r="H807" i="1"/>
  <c r="E806" i="1"/>
  <c r="H806" i="1"/>
  <c r="E805" i="1"/>
  <c r="H805" i="1"/>
  <c r="E803" i="1"/>
  <c r="H803" i="1"/>
  <c r="E802" i="1"/>
  <c r="H802" i="1"/>
  <c r="E801" i="1"/>
  <c r="H801" i="1"/>
  <c r="E800" i="1"/>
  <c r="H800" i="1"/>
  <c r="E799" i="1"/>
  <c r="H799" i="1"/>
  <c r="E798" i="1"/>
  <c r="H798" i="1"/>
  <c r="E797" i="1"/>
  <c r="H797" i="1"/>
  <c r="E796" i="1"/>
  <c r="H796" i="1"/>
  <c r="E795" i="1"/>
  <c r="H795" i="1"/>
  <c r="E794" i="1"/>
  <c r="H794" i="1"/>
  <c r="E793" i="1"/>
  <c r="H793" i="1"/>
  <c r="E792" i="1"/>
  <c r="H792" i="1"/>
  <c r="E791" i="1"/>
  <c r="H791" i="1"/>
  <c r="E790" i="1"/>
  <c r="H790" i="1"/>
  <c r="E789" i="1"/>
  <c r="H789" i="1"/>
  <c r="E788" i="1"/>
  <c r="H788" i="1"/>
  <c r="E787" i="1"/>
  <c r="H787" i="1"/>
  <c r="E786" i="1"/>
  <c r="H786" i="1"/>
  <c r="E785" i="1"/>
  <c r="H785" i="1"/>
  <c r="E784" i="1"/>
  <c r="H784" i="1"/>
  <c r="E783" i="1"/>
  <c r="H783" i="1"/>
  <c r="E782" i="1"/>
  <c r="H782" i="1"/>
  <c r="E781" i="1"/>
  <c r="H781" i="1"/>
  <c r="E780" i="1"/>
  <c r="H780" i="1"/>
  <c r="E779" i="1"/>
  <c r="H779" i="1"/>
  <c r="E778" i="1"/>
  <c r="H778" i="1"/>
  <c r="E777" i="1"/>
  <c r="H777" i="1"/>
  <c r="E776" i="1"/>
  <c r="H776" i="1"/>
  <c r="H1097" i="1"/>
  <c r="E1097" i="1"/>
  <c r="H1096" i="1"/>
  <c r="E1096" i="1"/>
  <c r="H1095" i="1"/>
  <c r="E1095" i="1"/>
  <c r="H1093" i="1"/>
  <c r="E1093" i="1"/>
  <c r="H1092" i="1"/>
  <c r="E1092" i="1"/>
  <c r="H1091" i="1"/>
  <c r="E1091" i="1"/>
  <c r="H1089" i="1"/>
  <c r="E1089" i="1"/>
  <c r="H1088" i="1"/>
  <c r="E1088" i="1"/>
  <c r="H1087" i="1"/>
  <c r="E1087" i="1"/>
  <c r="H1085" i="1"/>
  <c r="E1085" i="1"/>
  <c r="H1084" i="1"/>
  <c r="E1084" i="1"/>
  <c r="H1083" i="1"/>
  <c r="E1083" i="1"/>
  <c r="E762" i="1"/>
  <c r="H762" i="1"/>
  <c r="E763" i="1"/>
  <c r="H763" i="1"/>
  <c r="E764" i="1"/>
  <c r="H764" i="1"/>
  <c r="E765" i="1"/>
  <c r="H765" i="1"/>
  <c r="E766" i="1"/>
  <c r="H766" i="1"/>
  <c r="E767" i="1"/>
  <c r="H767" i="1"/>
  <c r="E736" i="1"/>
  <c r="H736" i="1"/>
  <c r="E737" i="1"/>
  <c r="H737" i="1"/>
  <c r="E738" i="1"/>
  <c r="H738" i="1"/>
  <c r="E739" i="1"/>
  <c r="H739" i="1"/>
  <c r="E740" i="1"/>
  <c r="H740" i="1"/>
  <c r="E741" i="1"/>
  <c r="H741" i="1"/>
  <c r="E726" i="1"/>
  <c r="H726" i="1"/>
  <c r="E735" i="1"/>
  <c r="H735" i="1"/>
  <c r="E724" i="1"/>
  <c r="H724" i="1"/>
  <c r="E725" i="1"/>
  <c r="H725" i="1"/>
  <c r="E732" i="1"/>
  <c r="H732" i="1"/>
  <c r="E733" i="1"/>
  <c r="H733" i="1"/>
  <c r="E734" i="1"/>
  <c r="H734" i="1"/>
  <c r="E758" i="1"/>
  <c r="H758" i="1"/>
  <c r="E759" i="1"/>
  <c r="H759" i="1"/>
  <c r="E760" i="1"/>
  <c r="H760" i="1"/>
  <c r="E761" i="1"/>
  <c r="H761" i="1"/>
  <c r="E752" i="1"/>
  <c r="H752" i="1"/>
  <c r="E753" i="1"/>
  <c r="H753" i="1"/>
  <c r="E754" i="1"/>
  <c r="H754" i="1"/>
  <c r="E755" i="1"/>
  <c r="H755" i="1"/>
  <c r="E756" i="1"/>
  <c r="H756" i="1"/>
  <c r="E757" i="1"/>
  <c r="H757" i="1"/>
  <c r="E768" i="1"/>
  <c r="H768" i="1"/>
  <c r="E769" i="1"/>
  <c r="H769" i="1"/>
  <c r="E727" i="1"/>
  <c r="H727" i="1"/>
  <c r="E728" i="1"/>
  <c r="H728" i="1"/>
  <c r="E729" i="1"/>
  <c r="H729" i="1"/>
  <c r="E730" i="1"/>
  <c r="H730" i="1"/>
  <c r="E731" i="1"/>
  <c r="H731" i="1"/>
  <c r="E742" i="1"/>
  <c r="H742" i="1"/>
  <c r="H1142" i="1"/>
  <c r="E1142" i="1"/>
  <c r="H1141" i="1"/>
  <c r="E1141" i="1"/>
  <c r="H1140" i="1"/>
  <c r="E1140" i="1"/>
  <c r="H1139" i="1"/>
  <c r="E1139" i="1"/>
  <c r="H1138" i="1"/>
  <c r="E1138" i="1"/>
  <c r="H1132" i="1"/>
  <c r="E1132" i="1"/>
  <c r="H1131" i="1"/>
  <c r="E1131" i="1"/>
  <c r="H1130" i="1"/>
  <c r="E1130" i="1"/>
  <c r="H1129" i="1"/>
  <c r="E1129" i="1"/>
  <c r="H1128" i="1"/>
  <c r="E1128" i="1"/>
  <c r="H1122" i="1"/>
  <c r="E1122" i="1"/>
  <c r="H1121" i="1"/>
  <c r="E1121" i="1"/>
  <c r="H1120" i="1"/>
  <c r="E1120" i="1"/>
  <c r="H1119" i="1"/>
  <c r="E1119" i="1"/>
  <c r="H1118" i="1"/>
  <c r="E111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40" i="1"/>
  <c r="E1040" i="1"/>
  <c r="H1039" i="1"/>
  <c r="E1039" i="1"/>
  <c r="H1038" i="1"/>
  <c r="E1038" i="1"/>
  <c r="H1044" i="1"/>
  <c r="E1044" i="1"/>
  <c r="H1043" i="1"/>
  <c r="E1043" i="1"/>
  <c r="H1042" i="1"/>
  <c r="E1042" i="1"/>
  <c r="H1041" i="1"/>
  <c r="E1041" i="1"/>
  <c r="H1150" i="1"/>
  <c r="E1150" i="1"/>
  <c r="H1149" i="1"/>
  <c r="E1149" i="1"/>
  <c r="H1148" i="1"/>
  <c r="E114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849" i="1"/>
  <c r="E849" i="1"/>
  <c r="H848" i="1"/>
  <c r="E848" i="1"/>
  <c r="H847" i="1"/>
  <c r="E847" i="1"/>
  <c r="H846" i="1"/>
  <c r="E846" i="1"/>
  <c r="H851" i="1"/>
  <c r="E851" i="1"/>
  <c r="H850" i="1"/>
  <c r="E850" i="1"/>
  <c r="H845" i="1"/>
  <c r="E845" i="1"/>
  <c r="H844" i="1"/>
  <c r="E844" i="1"/>
  <c r="H842" i="1"/>
  <c r="E842" i="1"/>
  <c r="H841" i="1"/>
  <c r="E841" i="1"/>
  <c r="H843" i="1"/>
  <c r="E843" i="1"/>
  <c r="H839" i="1"/>
  <c r="E839" i="1"/>
  <c r="H840" i="1"/>
  <c r="E840" i="1"/>
  <c r="H838" i="1"/>
  <c r="E838" i="1"/>
  <c r="H836" i="1"/>
  <c r="E836" i="1"/>
  <c r="H834" i="1"/>
  <c r="E834" i="1"/>
  <c r="H835" i="1"/>
  <c r="E835" i="1"/>
  <c r="H833" i="1"/>
  <c r="E833" i="1"/>
  <c r="E837" i="1"/>
  <c r="H837" i="1"/>
  <c r="H831" i="1"/>
  <c r="E831" i="1"/>
  <c r="H830" i="1"/>
  <c r="H832" i="1"/>
  <c r="E832" i="1"/>
  <c r="E829" i="1"/>
  <c r="H829" i="1"/>
  <c r="E751" i="1"/>
  <c r="H751" i="1"/>
  <c r="E750" i="1"/>
  <c r="H750" i="1"/>
  <c r="E749" i="1"/>
  <c r="H749" i="1"/>
  <c r="E748" i="1"/>
  <c r="H748" i="1"/>
  <c r="E747" i="1"/>
  <c r="H747" i="1"/>
  <c r="E746" i="1"/>
  <c r="H746" i="1"/>
  <c r="E745" i="1"/>
  <c r="H745" i="1"/>
  <c r="E744" i="1"/>
  <c r="H744" i="1"/>
  <c r="E743" i="1"/>
  <c r="H743" i="1"/>
  <c r="E723" i="1"/>
  <c r="H723" i="1"/>
  <c r="E722" i="1"/>
  <c r="H722" i="1"/>
  <c r="E721" i="1"/>
  <c r="H721" i="1"/>
  <c r="E720" i="1"/>
  <c r="H720" i="1"/>
  <c r="E719" i="1"/>
  <c r="H719" i="1"/>
  <c r="E718" i="1"/>
  <c r="H718" i="1"/>
  <c r="E717" i="1"/>
  <c r="H717" i="1"/>
  <c r="E716" i="1"/>
  <c r="H716" i="1"/>
  <c r="L349" i="1"/>
  <c r="H349" i="1"/>
  <c r="E349" i="1"/>
  <c r="L348" i="1"/>
  <c r="H348" i="1"/>
  <c r="E348" i="1"/>
  <c r="L347" i="1"/>
  <c r="H347" i="1"/>
  <c r="E347" i="1"/>
  <c r="L346" i="1"/>
  <c r="H346" i="1"/>
  <c r="E346" i="1"/>
  <c r="H566" i="1"/>
  <c r="H565" i="1"/>
  <c r="H564" i="1"/>
  <c r="H563" i="1"/>
  <c r="L566" i="1"/>
  <c r="E566" i="1"/>
  <c r="L565" i="1"/>
  <c r="E565" i="1"/>
  <c r="L564" i="1"/>
  <c r="E564" i="1"/>
  <c r="L563" i="1"/>
  <c r="E563" i="1"/>
  <c r="H492" i="1"/>
  <c r="H491" i="1"/>
  <c r="H490" i="1"/>
  <c r="H489" i="1"/>
  <c r="H543" i="1"/>
  <c r="H542" i="1"/>
  <c r="H541" i="1"/>
  <c r="H54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350" i="1"/>
  <c r="H350" i="1"/>
  <c r="E350" i="1"/>
  <c r="L345" i="1"/>
  <c r="H345" i="1"/>
  <c r="E345" i="1"/>
  <c r="L344" i="1"/>
  <c r="H344" i="1"/>
  <c r="E344" i="1"/>
  <c r="L343" i="1"/>
  <c r="H343" i="1"/>
  <c r="E343" i="1"/>
  <c r="L342" i="1"/>
  <c r="H342" i="1"/>
  <c r="E342" i="1"/>
  <c r="L341" i="1"/>
  <c r="H341" i="1"/>
  <c r="E341" i="1"/>
  <c r="H506" i="1"/>
  <c r="H505" i="1"/>
  <c r="L504" i="1"/>
  <c r="H504" i="1"/>
  <c r="L503" i="1"/>
  <c r="H503" i="1"/>
  <c r="L502" i="1"/>
  <c r="H502" i="1"/>
  <c r="L501" i="1"/>
  <c r="H501" i="1"/>
  <c r="L500" i="1"/>
  <c r="H500" i="1"/>
  <c r="L499" i="1"/>
  <c r="H499" i="1"/>
  <c r="L472" i="1"/>
  <c r="H472" i="1"/>
  <c r="L471" i="1"/>
  <c r="H471" i="1"/>
  <c r="L498" i="1"/>
  <c r="H498" i="1"/>
  <c r="L497" i="1"/>
  <c r="H497" i="1"/>
  <c r="L496" i="1"/>
  <c r="H496" i="1"/>
  <c r="L495" i="1"/>
  <c r="H495" i="1"/>
  <c r="L494" i="1"/>
  <c r="H494" i="1"/>
  <c r="L493" i="1"/>
  <c r="H493" i="1"/>
  <c r="H488" i="1"/>
  <c r="E488" i="1"/>
  <c r="H487" i="1"/>
  <c r="E487" i="1"/>
  <c r="L486" i="1"/>
  <c r="H486" i="1"/>
  <c r="L485" i="1"/>
  <c r="H485" i="1"/>
  <c r="H2" i="1"/>
  <c r="L2" i="1"/>
  <c r="H3" i="1"/>
  <c r="L3" i="1"/>
  <c r="H4" i="1"/>
  <c r="L4" i="1"/>
  <c r="H5" i="1"/>
  <c r="L5" i="1"/>
  <c r="H6" i="1"/>
  <c r="L6" i="1"/>
  <c r="H7" i="1"/>
  <c r="L7" i="1"/>
  <c r="H8" i="1"/>
  <c r="L8" i="1"/>
  <c r="H9" i="1"/>
  <c r="L9" i="1"/>
  <c r="H10" i="1"/>
  <c r="H11" i="1"/>
  <c r="H12" i="1"/>
  <c r="H13" i="1"/>
  <c r="H14" i="1"/>
  <c r="H15" i="1"/>
  <c r="H16" i="1"/>
  <c r="L16" i="1"/>
  <c r="H17" i="1"/>
  <c r="L17" i="1"/>
  <c r="H18" i="1"/>
  <c r="H19" i="1"/>
  <c r="H25" i="1"/>
  <c r="L25" i="1"/>
  <c r="H26" i="1"/>
  <c r="L26" i="1"/>
  <c r="H27" i="1"/>
  <c r="L27" i="1"/>
  <c r="H28" i="1"/>
  <c r="L28" i="1"/>
  <c r="H29" i="1"/>
  <c r="L29" i="1"/>
  <c r="H30" i="1"/>
  <c r="L30" i="1"/>
  <c r="H31" i="1"/>
  <c r="L31" i="1"/>
  <c r="H32" i="1"/>
  <c r="L32" i="1"/>
  <c r="H33" i="1"/>
  <c r="L33" i="1"/>
  <c r="H34" i="1"/>
  <c r="L34" i="1"/>
  <c r="H35" i="1"/>
  <c r="L35" i="1"/>
  <c r="H36" i="1"/>
  <c r="L36" i="1"/>
  <c r="H37" i="1"/>
  <c r="L37" i="1"/>
  <c r="H38" i="1"/>
  <c r="L38" i="1"/>
  <c r="H39" i="1"/>
  <c r="L39" i="1"/>
  <c r="H40" i="1"/>
  <c r="L40" i="1"/>
  <c r="H41" i="1"/>
  <c r="L41" i="1"/>
  <c r="H42" i="1"/>
  <c r="L42" i="1"/>
  <c r="H43" i="1"/>
  <c r="L43" i="1"/>
  <c r="H44" i="1"/>
  <c r="L44" i="1"/>
  <c r="H45" i="1"/>
  <c r="L45" i="1"/>
  <c r="H46" i="1"/>
  <c r="L46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H57" i="1"/>
  <c r="L57" i="1"/>
  <c r="H58" i="1"/>
  <c r="L58" i="1"/>
  <c r="H59" i="1"/>
  <c r="L59" i="1"/>
  <c r="H60" i="1"/>
  <c r="L60" i="1"/>
  <c r="H61" i="1"/>
  <c r="L61" i="1"/>
  <c r="H62" i="1"/>
  <c r="L62" i="1"/>
  <c r="H63" i="1"/>
  <c r="L63" i="1"/>
  <c r="H64" i="1"/>
  <c r="L64" i="1"/>
  <c r="H65" i="1"/>
  <c r="L65" i="1"/>
  <c r="H66" i="1"/>
  <c r="L66" i="1"/>
  <c r="H67" i="1"/>
  <c r="L67" i="1"/>
  <c r="H68" i="1"/>
  <c r="L68" i="1"/>
  <c r="H69" i="1"/>
  <c r="L69" i="1"/>
  <c r="H70" i="1"/>
  <c r="L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L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E126" i="1"/>
  <c r="H126" i="1"/>
  <c r="L126" i="1"/>
  <c r="E127" i="1"/>
  <c r="H127" i="1"/>
  <c r="L127" i="1"/>
  <c r="E128" i="1"/>
  <c r="H128" i="1"/>
  <c r="L128" i="1"/>
  <c r="E129" i="1"/>
  <c r="H129" i="1"/>
  <c r="L129" i="1"/>
  <c r="E130" i="1"/>
  <c r="H130" i="1"/>
  <c r="L130" i="1"/>
  <c r="E131" i="1"/>
  <c r="H131" i="1"/>
  <c r="L131" i="1"/>
  <c r="E132" i="1"/>
  <c r="H132" i="1"/>
  <c r="L132" i="1"/>
  <c r="E133" i="1"/>
  <c r="H133" i="1"/>
  <c r="L133" i="1"/>
  <c r="E134" i="1"/>
  <c r="H134" i="1"/>
  <c r="L134" i="1"/>
  <c r="E135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E144" i="1"/>
  <c r="H144" i="1"/>
  <c r="L144" i="1"/>
  <c r="E145" i="1"/>
  <c r="H145" i="1"/>
  <c r="L145" i="1"/>
  <c r="E146" i="1"/>
  <c r="H146" i="1"/>
  <c r="L146" i="1"/>
  <c r="E147" i="1"/>
  <c r="H147" i="1"/>
  <c r="L147" i="1"/>
  <c r="E148" i="1"/>
  <c r="H148" i="1"/>
  <c r="L148" i="1"/>
  <c r="E149" i="1"/>
  <c r="H149" i="1"/>
  <c r="L149" i="1"/>
  <c r="E150" i="1"/>
  <c r="H150" i="1"/>
  <c r="L150" i="1"/>
  <c r="E151" i="1"/>
  <c r="H151" i="1"/>
  <c r="L151" i="1"/>
  <c r="E152" i="1"/>
  <c r="H152" i="1"/>
  <c r="L152" i="1"/>
  <c r="E153" i="1"/>
  <c r="H153" i="1"/>
  <c r="L153" i="1"/>
  <c r="E154" i="1"/>
  <c r="H154" i="1"/>
  <c r="L154" i="1"/>
  <c r="E155" i="1"/>
  <c r="H155" i="1"/>
  <c r="L155" i="1"/>
  <c r="E156" i="1"/>
  <c r="H156" i="1"/>
  <c r="L156" i="1"/>
  <c r="E157" i="1"/>
  <c r="H157" i="1"/>
  <c r="L157" i="1"/>
  <c r="E158" i="1"/>
  <c r="H158" i="1"/>
  <c r="L158" i="1"/>
  <c r="E159" i="1"/>
  <c r="H159" i="1"/>
  <c r="L159" i="1"/>
  <c r="E160" i="1"/>
  <c r="H160" i="1"/>
  <c r="L160" i="1"/>
  <c r="E161" i="1"/>
  <c r="H161" i="1"/>
  <c r="L161" i="1"/>
  <c r="E162" i="1"/>
  <c r="H162" i="1"/>
  <c r="L162" i="1"/>
  <c r="E163" i="1"/>
  <c r="H163" i="1"/>
  <c r="L163" i="1"/>
  <c r="E164" i="1"/>
  <c r="H164" i="1"/>
  <c r="L164" i="1"/>
  <c r="E165" i="1"/>
  <c r="H165" i="1"/>
  <c r="L165" i="1"/>
  <c r="E166" i="1"/>
  <c r="H166" i="1"/>
  <c r="E167" i="1"/>
  <c r="H167" i="1"/>
  <c r="E168" i="1"/>
  <c r="H168" i="1"/>
  <c r="E169" i="1"/>
  <c r="H169" i="1"/>
  <c r="E170" i="1"/>
  <c r="H170" i="1"/>
  <c r="E171" i="1"/>
  <c r="H171" i="1"/>
  <c r="E172" i="1"/>
  <c r="H172" i="1"/>
  <c r="E173" i="1"/>
  <c r="H173" i="1"/>
  <c r="E174" i="1"/>
  <c r="H174" i="1"/>
  <c r="E175" i="1"/>
  <c r="H175" i="1"/>
  <c r="E176" i="1"/>
  <c r="H176" i="1"/>
  <c r="E177" i="1"/>
  <c r="H177" i="1"/>
  <c r="E178" i="1"/>
  <c r="H178" i="1"/>
  <c r="E179" i="1"/>
  <c r="H179" i="1"/>
  <c r="E180" i="1"/>
  <c r="H180" i="1"/>
  <c r="E181" i="1"/>
  <c r="H181" i="1"/>
  <c r="E182" i="1"/>
  <c r="H182" i="1"/>
  <c r="E183" i="1"/>
  <c r="H183" i="1"/>
  <c r="E184" i="1"/>
  <c r="H184" i="1"/>
  <c r="L184" i="1"/>
  <c r="E185" i="1"/>
  <c r="H185" i="1"/>
  <c r="L185" i="1"/>
  <c r="E186" i="1"/>
  <c r="H186" i="1"/>
  <c r="L186" i="1"/>
  <c r="E187" i="1"/>
  <c r="H187" i="1"/>
  <c r="L187" i="1"/>
  <c r="E188" i="1"/>
  <c r="H188" i="1"/>
  <c r="L188" i="1"/>
  <c r="E189" i="1"/>
  <c r="H189" i="1"/>
  <c r="L189" i="1"/>
  <c r="E190" i="1"/>
  <c r="H190" i="1"/>
  <c r="L190" i="1"/>
  <c r="E191" i="1"/>
  <c r="H191" i="1"/>
  <c r="L191" i="1"/>
  <c r="E192" i="1"/>
  <c r="H192" i="1"/>
  <c r="L192" i="1"/>
  <c r="E193" i="1"/>
  <c r="H193" i="1"/>
  <c r="L193" i="1"/>
  <c r="E194" i="1"/>
  <c r="H194" i="1"/>
  <c r="L194" i="1"/>
  <c r="E195" i="1"/>
  <c r="H195" i="1"/>
  <c r="L195" i="1"/>
  <c r="E196" i="1"/>
  <c r="H196" i="1"/>
  <c r="L196" i="1"/>
  <c r="E197" i="1"/>
  <c r="H197" i="1"/>
  <c r="L197" i="1"/>
  <c r="E198" i="1"/>
  <c r="H198" i="1"/>
  <c r="L198" i="1"/>
  <c r="E199" i="1"/>
  <c r="H199" i="1"/>
  <c r="L199" i="1"/>
  <c r="E200" i="1"/>
  <c r="H200" i="1"/>
  <c r="L200" i="1"/>
  <c r="E201" i="1"/>
  <c r="H201" i="1"/>
  <c r="L201" i="1"/>
  <c r="H202" i="1"/>
  <c r="E203" i="1"/>
  <c r="H203" i="1"/>
  <c r="L203" i="1"/>
  <c r="E204" i="1"/>
  <c r="H204" i="1"/>
  <c r="L204" i="1"/>
  <c r="E205" i="1"/>
  <c r="H205" i="1"/>
  <c r="L205" i="1"/>
  <c r="H206" i="1"/>
  <c r="E215" i="1"/>
  <c r="H215" i="1"/>
  <c r="L215" i="1"/>
  <c r="E216" i="1"/>
  <c r="H216" i="1"/>
  <c r="L216" i="1"/>
  <c r="E217" i="1"/>
  <c r="H217" i="1"/>
  <c r="L217" i="1"/>
  <c r="E218" i="1"/>
  <c r="H218" i="1"/>
  <c r="L218" i="1"/>
  <c r="E219" i="1"/>
  <c r="H219" i="1"/>
  <c r="L219" i="1"/>
  <c r="E220" i="1"/>
  <c r="H220" i="1"/>
  <c r="L220" i="1"/>
  <c r="E221" i="1"/>
  <c r="H221" i="1"/>
  <c r="L221" i="1"/>
  <c r="E222" i="1"/>
  <c r="H222" i="1"/>
  <c r="E223" i="1"/>
  <c r="H223" i="1"/>
  <c r="E224" i="1"/>
  <c r="H224" i="1"/>
  <c r="E225" i="1"/>
  <c r="H225" i="1"/>
  <c r="E226" i="1"/>
  <c r="H226" i="1"/>
  <c r="E227" i="1"/>
  <c r="H227" i="1"/>
  <c r="E228" i="1"/>
  <c r="H228" i="1"/>
  <c r="E229" i="1"/>
  <c r="H229" i="1"/>
  <c r="E230" i="1"/>
  <c r="H230" i="1"/>
  <c r="E231" i="1"/>
  <c r="H231" i="1"/>
  <c r="E232" i="1"/>
  <c r="H232" i="1"/>
  <c r="L232" i="1"/>
  <c r="H233" i="1"/>
  <c r="L233" i="1"/>
  <c r="H234" i="1"/>
  <c r="L234" i="1"/>
  <c r="H235" i="1"/>
  <c r="L235" i="1"/>
  <c r="H236" i="1"/>
  <c r="L236" i="1"/>
  <c r="H237" i="1"/>
  <c r="L237" i="1"/>
  <c r="H238" i="1"/>
  <c r="L238" i="1"/>
  <c r="H239" i="1"/>
  <c r="L239" i="1"/>
  <c r="H240" i="1"/>
  <c r="L240" i="1"/>
  <c r="H241" i="1"/>
  <c r="L241" i="1"/>
  <c r="H242" i="1"/>
  <c r="L242" i="1"/>
  <c r="H243" i="1"/>
  <c r="L243" i="1"/>
  <c r="H244" i="1"/>
  <c r="L244" i="1"/>
  <c r="H245" i="1"/>
  <c r="L245" i="1"/>
  <c r="H246" i="1"/>
  <c r="L246" i="1"/>
  <c r="H247" i="1"/>
  <c r="L247" i="1"/>
  <c r="H248" i="1"/>
  <c r="L248" i="1"/>
  <c r="H249" i="1"/>
  <c r="L249" i="1"/>
  <c r="H250" i="1"/>
  <c r="L250" i="1"/>
  <c r="H251" i="1"/>
  <c r="L251" i="1"/>
  <c r="H252" i="1"/>
  <c r="L252" i="1"/>
  <c r="H253" i="1"/>
  <c r="L253" i="1"/>
  <c r="H254" i="1"/>
  <c r="L254" i="1"/>
  <c r="H255" i="1"/>
  <c r="L255" i="1"/>
  <c r="H256" i="1"/>
  <c r="L256" i="1"/>
  <c r="H257" i="1"/>
  <c r="L257" i="1"/>
  <c r="H258" i="1"/>
  <c r="L258" i="1"/>
  <c r="H259" i="1"/>
  <c r="L259" i="1"/>
  <c r="H260" i="1"/>
  <c r="L260" i="1"/>
  <c r="E261" i="1"/>
  <c r="H261" i="1"/>
  <c r="E262" i="1"/>
  <c r="H262" i="1"/>
  <c r="H263" i="1"/>
  <c r="H264" i="1"/>
  <c r="H265" i="1"/>
  <c r="H266" i="1"/>
  <c r="H267" i="1"/>
  <c r="H268" i="1"/>
  <c r="E269" i="1"/>
  <c r="H269" i="1"/>
  <c r="E270" i="1"/>
  <c r="H270" i="1"/>
  <c r="E271" i="1"/>
  <c r="H271" i="1"/>
  <c r="E272" i="1"/>
  <c r="H272" i="1"/>
  <c r="E273" i="1"/>
  <c r="H273" i="1"/>
  <c r="E274" i="1"/>
  <c r="H274" i="1"/>
  <c r="E275" i="1"/>
  <c r="H275" i="1"/>
  <c r="E276" i="1"/>
  <c r="H276" i="1"/>
  <c r="E277" i="1"/>
  <c r="H277" i="1"/>
  <c r="E278" i="1"/>
  <c r="H278" i="1"/>
  <c r="E279" i="1"/>
  <c r="H279" i="1"/>
  <c r="E280" i="1"/>
  <c r="H280" i="1"/>
  <c r="E281" i="1"/>
  <c r="H281" i="1"/>
  <c r="L281" i="1"/>
  <c r="E282" i="1"/>
  <c r="H282" i="1"/>
  <c r="E283" i="1"/>
  <c r="H283" i="1"/>
  <c r="E284" i="1"/>
  <c r="H284" i="1"/>
  <c r="L284" i="1"/>
  <c r="E285" i="1"/>
  <c r="H285" i="1"/>
  <c r="L285" i="1"/>
  <c r="E286" i="1"/>
  <c r="H286" i="1"/>
  <c r="L286" i="1"/>
  <c r="E287" i="1"/>
  <c r="H287" i="1"/>
  <c r="L287" i="1"/>
  <c r="E288" i="1"/>
  <c r="H288" i="1"/>
  <c r="L288" i="1"/>
  <c r="E289" i="1"/>
  <c r="H289" i="1"/>
  <c r="L289" i="1"/>
  <c r="E293" i="1"/>
  <c r="H293" i="1"/>
  <c r="E294" i="1"/>
  <c r="H294" i="1"/>
  <c r="H295" i="1"/>
  <c r="L295" i="1"/>
  <c r="H296" i="1"/>
  <c r="L296" i="1"/>
  <c r="H297" i="1"/>
  <c r="L297" i="1"/>
  <c r="H298" i="1"/>
  <c r="L298" i="1"/>
  <c r="H299" i="1"/>
  <c r="H300" i="1"/>
  <c r="H301" i="1"/>
  <c r="H302" i="1"/>
  <c r="H303" i="1"/>
  <c r="H304" i="1"/>
  <c r="L304" i="1"/>
  <c r="H305" i="1"/>
  <c r="L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E331" i="1"/>
  <c r="H331" i="1"/>
  <c r="L331" i="1"/>
  <c r="E332" i="1"/>
  <c r="H332" i="1"/>
  <c r="L332" i="1"/>
  <c r="E333" i="1"/>
  <c r="H333" i="1"/>
  <c r="L333" i="1"/>
  <c r="E334" i="1"/>
  <c r="H334" i="1"/>
  <c r="L334" i="1"/>
  <c r="E335" i="1"/>
  <c r="H335" i="1"/>
  <c r="E336" i="1"/>
  <c r="H336" i="1"/>
  <c r="E337" i="1"/>
  <c r="H337" i="1"/>
  <c r="E338" i="1"/>
  <c r="H338" i="1"/>
  <c r="E339" i="1"/>
  <c r="H339" i="1"/>
  <c r="L339" i="1"/>
  <c r="E340" i="1"/>
  <c r="H340" i="1"/>
  <c r="L340" i="1"/>
  <c r="H351" i="1"/>
  <c r="L351" i="1"/>
  <c r="H352" i="1"/>
  <c r="L352" i="1"/>
  <c r="H353" i="1"/>
  <c r="L353" i="1"/>
  <c r="H354" i="1"/>
  <c r="L354" i="1"/>
  <c r="H355" i="1"/>
  <c r="L355" i="1"/>
  <c r="H356" i="1"/>
  <c r="L356" i="1"/>
  <c r="H357" i="1"/>
  <c r="L357" i="1"/>
  <c r="H358" i="1"/>
  <c r="L358" i="1"/>
  <c r="E359" i="1"/>
  <c r="H359" i="1"/>
  <c r="L359" i="1"/>
  <c r="E360" i="1"/>
  <c r="H360" i="1"/>
  <c r="L360" i="1"/>
  <c r="E361" i="1"/>
  <c r="H361" i="1"/>
  <c r="L361" i="1"/>
  <c r="E362" i="1"/>
  <c r="H362" i="1"/>
  <c r="L362" i="1"/>
  <c r="E363" i="1"/>
  <c r="H363" i="1"/>
  <c r="L363" i="1"/>
  <c r="E364" i="1"/>
  <c r="H364" i="1"/>
  <c r="L364" i="1"/>
  <c r="E365" i="1"/>
  <c r="H365" i="1"/>
  <c r="L365" i="1"/>
  <c r="E366" i="1"/>
  <c r="H366" i="1"/>
  <c r="L366" i="1"/>
  <c r="E367" i="1"/>
  <c r="H367" i="1"/>
  <c r="L367" i="1"/>
  <c r="E368" i="1"/>
  <c r="H368" i="1"/>
  <c r="L368" i="1"/>
  <c r="E369" i="1"/>
  <c r="H369" i="1"/>
  <c r="L369" i="1"/>
  <c r="E370" i="1"/>
  <c r="H370" i="1"/>
  <c r="L370" i="1"/>
  <c r="E371" i="1"/>
  <c r="H371" i="1"/>
  <c r="L371" i="1"/>
  <c r="E372" i="1"/>
  <c r="H372" i="1"/>
  <c r="L372" i="1"/>
  <c r="E373" i="1"/>
  <c r="H373" i="1"/>
  <c r="E374" i="1"/>
  <c r="H374" i="1"/>
  <c r="L374" i="1"/>
  <c r="E375" i="1"/>
  <c r="H375" i="1"/>
  <c r="L375" i="1"/>
  <c r="E376" i="1"/>
  <c r="H376" i="1"/>
  <c r="L376" i="1"/>
  <c r="E377" i="1"/>
  <c r="H377" i="1"/>
  <c r="L377" i="1"/>
  <c r="E378" i="1"/>
  <c r="H378" i="1"/>
  <c r="L378" i="1"/>
  <c r="E379" i="1"/>
  <c r="H379" i="1"/>
  <c r="L379" i="1"/>
  <c r="E380" i="1"/>
  <c r="H380" i="1"/>
  <c r="L380" i="1"/>
  <c r="E381" i="1"/>
  <c r="H381" i="1"/>
  <c r="L381" i="1"/>
  <c r="E382" i="1"/>
  <c r="H382" i="1"/>
  <c r="L382" i="1"/>
  <c r="E383" i="1"/>
  <c r="H383" i="1"/>
  <c r="L383" i="1"/>
  <c r="E384" i="1"/>
  <c r="H384" i="1"/>
  <c r="L384" i="1"/>
  <c r="E385" i="1"/>
  <c r="H385" i="1"/>
  <c r="L385" i="1"/>
  <c r="E386" i="1"/>
  <c r="H386" i="1"/>
  <c r="L386" i="1"/>
  <c r="E387" i="1"/>
  <c r="H387" i="1"/>
  <c r="L387" i="1"/>
  <c r="E388" i="1"/>
  <c r="H388" i="1"/>
  <c r="L388" i="1"/>
  <c r="E389" i="1"/>
  <c r="H389" i="1"/>
  <c r="L389" i="1"/>
  <c r="E390" i="1"/>
  <c r="H390" i="1"/>
  <c r="L390" i="1"/>
  <c r="E391" i="1"/>
  <c r="H391" i="1"/>
  <c r="L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E426" i="1"/>
  <c r="H426" i="1"/>
  <c r="L426" i="1"/>
  <c r="E427" i="1"/>
  <c r="H427" i="1"/>
  <c r="L427" i="1"/>
  <c r="E428" i="1"/>
  <c r="H428" i="1"/>
  <c r="L428" i="1"/>
  <c r="E429" i="1"/>
  <c r="H429" i="1"/>
  <c r="L429" i="1"/>
  <c r="E430" i="1"/>
  <c r="H430" i="1"/>
  <c r="L430" i="1"/>
  <c r="E431" i="1"/>
  <c r="H431" i="1"/>
  <c r="L431" i="1"/>
  <c r="E432" i="1"/>
  <c r="H432" i="1"/>
  <c r="L432" i="1"/>
  <c r="E433" i="1"/>
  <c r="H433" i="1"/>
  <c r="L433" i="1"/>
  <c r="E434" i="1"/>
  <c r="H434" i="1"/>
  <c r="L434" i="1"/>
  <c r="E435" i="1"/>
  <c r="H435" i="1"/>
  <c r="L435" i="1"/>
  <c r="E436" i="1"/>
  <c r="H436" i="1"/>
  <c r="L436" i="1"/>
  <c r="H437" i="1"/>
  <c r="H438" i="1"/>
  <c r="H439" i="1"/>
  <c r="H440" i="1"/>
  <c r="H441" i="1"/>
  <c r="H442" i="1"/>
  <c r="L442" i="1"/>
  <c r="H443" i="1"/>
  <c r="L443" i="1"/>
  <c r="H444" i="1"/>
  <c r="L444" i="1"/>
  <c r="H445" i="1"/>
  <c r="L445" i="1"/>
  <c r="H446" i="1"/>
  <c r="L446" i="1"/>
  <c r="H447" i="1"/>
  <c r="L447" i="1"/>
  <c r="H448" i="1"/>
  <c r="L448" i="1"/>
  <c r="H449" i="1"/>
  <c r="L449" i="1"/>
  <c r="H450" i="1"/>
  <c r="L450" i="1"/>
  <c r="H451" i="1"/>
  <c r="L451" i="1"/>
  <c r="H452" i="1"/>
  <c r="L452" i="1"/>
  <c r="H453" i="1"/>
  <c r="L453" i="1"/>
  <c r="H454" i="1"/>
  <c r="L454" i="1"/>
  <c r="H455" i="1"/>
  <c r="L455" i="1"/>
  <c r="H456" i="1"/>
  <c r="L456" i="1"/>
  <c r="H457" i="1"/>
  <c r="L457" i="1"/>
  <c r="H458" i="1"/>
  <c r="L458" i="1"/>
  <c r="H459" i="1"/>
  <c r="L459" i="1"/>
  <c r="H460" i="1"/>
  <c r="L460" i="1"/>
  <c r="H461" i="1"/>
  <c r="L461" i="1"/>
  <c r="H462" i="1"/>
  <c r="L462" i="1"/>
  <c r="H463" i="1"/>
  <c r="L463" i="1"/>
  <c r="H464" i="1"/>
  <c r="L464" i="1"/>
  <c r="H465" i="1"/>
  <c r="L465" i="1"/>
  <c r="H466" i="1"/>
  <c r="L466" i="1"/>
  <c r="H467" i="1"/>
  <c r="L467" i="1"/>
  <c r="H468" i="1"/>
  <c r="L468" i="1"/>
  <c r="H469" i="1"/>
  <c r="L469" i="1"/>
  <c r="H470" i="1"/>
  <c r="L470" i="1"/>
  <c r="H473" i="1"/>
  <c r="L473" i="1"/>
  <c r="H474" i="1"/>
  <c r="L474" i="1"/>
  <c r="H475" i="1"/>
  <c r="L475" i="1"/>
  <c r="H476" i="1"/>
  <c r="L476" i="1"/>
  <c r="H477" i="1"/>
  <c r="L477" i="1"/>
  <c r="H478" i="1"/>
  <c r="L478" i="1"/>
  <c r="H479" i="1"/>
  <c r="L479" i="1"/>
  <c r="H480" i="1"/>
  <c r="L480" i="1"/>
  <c r="H481" i="1"/>
  <c r="L481" i="1"/>
  <c r="H482" i="1"/>
  <c r="L482" i="1"/>
  <c r="H483" i="1"/>
  <c r="L483" i="1"/>
  <c r="H484" i="1"/>
  <c r="L484" i="1"/>
  <c r="B18" i="4"/>
  <c r="B48" i="4"/>
  <c r="B50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B44" i="4"/>
  <c r="B60" i="4"/>
  <c r="C34" i="4"/>
  <c r="B35" i="4"/>
  <c r="C35" i="4"/>
  <c r="B36" i="4"/>
  <c r="C36" i="4"/>
  <c r="B40" i="4"/>
  <c r="C40" i="4"/>
  <c r="C54" i="4"/>
  <c r="B41" i="4"/>
  <c r="C41" i="4"/>
  <c r="C44" i="4"/>
  <c r="B45" i="4"/>
  <c r="C45" i="4"/>
  <c r="C48" i="4"/>
  <c r="B49" i="4"/>
  <c r="C49" i="4"/>
  <c r="C50" i="4"/>
  <c r="B53" i="4"/>
  <c r="B56" i="4"/>
  <c r="B64" i="4"/>
  <c r="C53" i="4"/>
  <c r="B54" i="4"/>
  <c r="B55" i="4"/>
  <c r="C55" i="4"/>
  <c r="C56" i="4"/>
  <c r="C64" i="4"/>
  <c r="B59" i="4"/>
  <c r="B62" i="4"/>
  <c r="C59" i="4"/>
  <c r="C60" i="4"/>
  <c r="B61" i="4"/>
  <c r="C61" i="4"/>
  <c r="C62" i="4"/>
</calcChain>
</file>

<file path=xl/sharedStrings.xml><?xml version="1.0" encoding="utf-8"?>
<sst xmlns="http://schemas.openxmlformats.org/spreadsheetml/2006/main" count="14423" uniqueCount="3061">
  <si>
    <t>Category</t>
  </si>
  <si>
    <t>Scope</t>
  </si>
  <si>
    <t>Machine Location</t>
  </si>
  <si>
    <t>Software Module</t>
  </si>
  <si>
    <t>Statistic Group Name</t>
  </si>
  <si>
    <t>Group Context</t>
  </si>
  <si>
    <t>Statistic Name</t>
  </si>
  <si>
    <t>Complete Statistic Name</t>
  </si>
  <si>
    <t>Description</t>
  </si>
  <si>
    <t>Type</t>
  </si>
  <si>
    <t>Units</t>
  </si>
  <si>
    <t>Size (bytes)</t>
  </si>
  <si>
    <t>Min-Asn-Branch</t>
  </si>
  <si>
    <t>Comments</t>
  </si>
  <si>
    <t>Audience</t>
  </si>
  <si>
    <t>DNS</t>
  </si>
  <si>
    <t>NEXUS</t>
  </si>
  <si>
    <t>NAP</t>
  </si>
  <si>
    <t>NAP_NEXUS_DNS</t>
  </si>
  <si>
    <t>number</t>
  </si>
  <si>
    <t>N_REQS</t>
  </si>
  <si>
    <t>Total number of DNS Client Queries read</t>
  </si>
  <si>
    <t>Counter64</t>
  </si>
  <si>
    <t>Packets</t>
  </si>
  <si>
    <t>0.0.0</t>
  </si>
  <si>
    <t>RESP_REWRITTEN</t>
  </si>
  <si>
    <t>Total number of App DNS responses which are rewritten</t>
  </si>
  <si>
    <t>ERR_FORWARDED_REQUEST</t>
  </si>
  <si>
    <t>Total number of errors on forwarded requests</t>
  </si>
  <si>
    <t>RESP_PATH_DOWN</t>
  </si>
  <si>
    <t xml:space="preserve">Total number of App DNS responses which weren't rewritten because the path was down </t>
  </si>
  <si>
    <t>RESP_SKIP_AAAA</t>
  </si>
  <si>
    <t>Total number of App DNS responses which weren't rewritten due to being AAAA</t>
  </si>
  <si>
    <t>RESP_SKIP_TC</t>
  </si>
  <si>
    <t>Total number of App DNS responses which weren't rewritten due to being truncated</t>
  </si>
  <si>
    <t>TOTAL_QUERY</t>
  </si>
  <si>
    <t>Total number of DNS queries</t>
  </si>
  <si>
    <t>UNCONFIG_RESP</t>
  </si>
  <si>
    <t>Total number of DNS unconfigured responses - not rewritten or rerouted</t>
  </si>
  <si>
    <t>RESP_REROUTED</t>
  </si>
  <si>
    <t>Total number of App DNS responses which are rerouted (unused)</t>
  </si>
  <si>
    <t>ACCM_FLOW_CNT</t>
  </si>
  <si>
    <t>Total number of App accm flows (unused)</t>
  </si>
  <si>
    <t>VIA_UNREACHABLE</t>
  </si>
  <si>
    <t>Total number of App via unreachable flows (unused)</t>
  </si>
  <si>
    <t>CL_CACHE_MISS</t>
  </si>
  <si>
    <t>Total number of App classify cache miss flows (unused)</t>
  </si>
  <si>
    <t>ACCM_ID_MISS</t>
  </si>
  <si>
    <t>Total number of App accm_id missing flows (unused)</t>
  </si>
  <si>
    <t>TOTAL_CONFIG_QUERY</t>
  </si>
  <si>
    <t>Total number of queries mapped to any configured app</t>
  </si>
  <si>
    <t>RESP_AAAA_FALLBACK</t>
  </si>
  <si>
    <t>Total number of App DNS responses which weren't rewritten because of AAAA fallback</t>
  </si>
  <si>
    <t>RESP_NXDOMAIN</t>
  </si>
  <si>
    <t>Total number of App DNS responses which weren't rewritten because of nxdomain error</t>
  </si>
  <si>
    <t>APP_QUERY</t>
  </si>
  <si>
    <t>Total number of App rewrite queries</t>
  </si>
  <si>
    <t>APP_TOTAL_RESP</t>
  </si>
  <si>
    <t>Total number of App rewrite responses</t>
  </si>
  <si>
    <t>TOTAL_QUERY_THROUGH_M1</t>
  </si>
  <si>
    <t>nap_nx_dns_total_query_through_m1</t>
  </si>
  <si>
    <t>Total number of dns queries through m1</t>
  </si>
  <si>
    <t>TOTAL_QUERY_THROUGH_M2</t>
  </si>
  <si>
    <t>nap_nx_dns_total_query_through_m2</t>
  </si>
  <si>
    <t>Total number of dns queries through m2</t>
  </si>
  <si>
    <t>TOTAL_SKIP_DELAY</t>
  </si>
  <si>
    <t>nap_nx_dns_total_skip_delay</t>
  </si>
  <si>
    <t>Total number of DNS responses we skipped on delaying due to burst</t>
  </si>
  <si>
    <t>2.6.0</t>
  </si>
  <si>
    <t>CHP</t>
  </si>
  <si>
    <t>NAP_NEXUS_CHP</t>
  </si>
  <si>
    <t>CH_RX_BYTES</t>
  </si>
  <si>
    <t>Total number of packets bytes for a channel</t>
  </si>
  <si>
    <t>Bytes</t>
  </si>
  <si>
    <t>CH_RX_PKTS</t>
  </si>
  <si>
    <t>Total number of packets received for a channel</t>
  </si>
  <si>
    <t>Counter32</t>
  </si>
  <si>
    <t>CH_RX_CTRL_BYTES</t>
  </si>
  <si>
    <t>Total number of bytes of control traffic received for the channel</t>
  </si>
  <si>
    <t>CH_RX_CTRL_PKTS</t>
  </si>
  <si>
    <t>Total number of control packets received for the channel</t>
  </si>
  <si>
    <t>CH_RX_LOST_PKTS</t>
  </si>
  <si>
    <t>Total number of packets lost for the channel</t>
  </si>
  <si>
    <t>CH_RX_REORDERED_PKTS</t>
  </si>
  <si>
    <t>Total number of reordered packets for the channel</t>
  </si>
  <si>
    <t>CH_RX_ERROR_PKTS</t>
  </si>
  <si>
    <t>Total number of packets with receive error for the channel</t>
  </si>
  <si>
    <t>CH_TX_BYTES</t>
  </si>
  <si>
    <t>Total number of bytes transmitted for the channel</t>
  </si>
  <si>
    <t>CH_TX_PKTS</t>
  </si>
  <si>
    <t>Total number of packets transmitted for the channel</t>
  </si>
  <si>
    <t>CH_TX_CTRL_BYTES</t>
  </si>
  <si>
    <t>Total number of bytes of control traffic transmitted for the channel</t>
  </si>
  <si>
    <t>CH_TX_CTRL_PKTS</t>
  </si>
  <si>
    <t>Total number of control packets transmitted for the channel</t>
  </si>
  <si>
    <t>CH_PATH1_RX_BYTES</t>
  </si>
  <si>
    <t>Total number of bytes received on path 1</t>
  </si>
  <si>
    <t>CH_PATH1_RX_PKTS</t>
  </si>
  <si>
    <t>Total number of packets received on path 1</t>
  </si>
  <si>
    <t>CH_PATH1_RX_CTRL_BYTES</t>
  </si>
  <si>
    <t>Total number of bytes of control traffic received on path 1</t>
  </si>
  <si>
    <t>CH_PATH1_RX_CTRL_PKTS</t>
  </si>
  <si>
    <t>Total number of control packets received on path 1</t>
  </si>
  <si>
    <t>CH_PATH1_TX_BYTES</t>
  </si>
  <si>
    <t>Total number of bytes transmitted on path 1</t>
  </si>
  <si>
    <t>CH_PATH1_TX_PKTS</t>
  </si>
  <si>
    <t>Total number of packets transmitted on path 1</t>
  </si>
  <si>
    <t>CH_PATH1_TX_CTRL_BYTES</t>
  </si>
  <si>
    <t>Total number of bytes of control traffic transmitted on path 1</t>
  </si>
  <si>
    <t>CH_PATH1_TX_CTRL_PKTS</t>
  </si>
  <si>
    <t>Total number of control packets transmitted on path 1</t>
  </si>
  <si>
    <t>CH_PATH1_LOSS_PERCENT</t>
  </si>
  <si>
    <t>Percent loss of a path 1 of the channel</t>
  </si>
  <si>
    <t>Gauge32</t>
  </si>
  <si>
    <t>Percentage</t>
  </si>
  <si>
    <t>CH_PATH1_HB_RTT_1MIN_MIN</t>
  </si>
  <si>
    <t>Path 1 heartbeat RTT 1 minute minimum</t>
  </si>
  <si>
    <t>milliseconds</t>
  </si>
  <si>
    <t>CH_PATH1_HB_RTT_1MIN_MAX</t>
  </si>
  <si>
    <t>Path 1 heartbeat RTT 1 minute maximum</t>
  </si>
  <si>
    <t>CH_PATH1_HB_RTT_1MIN_AVG</t>
  </si>
  <si>
    <t>Path 1 heartbeat RTT 1 minute average</t>
  </si>
  <si>
    <t>CH_PATH1_RX_DATA_DUP_PKTS</t>
  </si>
  <si>
    <t>Total number of duplilcated packets received on path 1</t>
  </si>
  <si>
    <t>CH_PATH1_RX_DATA_DUP_BYTES</t>
  </si>
  <si>
    <t>Total number of duplicated bytes received on path 1</t>
  </si>
  <si>
    <t>CH_PATH1_RX_DATA_HDR_BYTES</t>
  </si>
  <si>
    <t>Total number of CHP header bytes received on path 1</t>
  </si>
  <si>
    <t>CH_PATH1_TX_DATA_DUP_PKTS</t>
  </si>
  <si>
    <t>Total number of duplicated packets transmitted on path 1</t>
  </si>
  <si>
    <t>CH_PATH1_TX_DATA_DUP_BYTES</t>
  </si>
  <si>
    <t>Total number of duplicated bytes transmitted on path 1</t>
  </si>
  <si>
    <t>CH_PATH1_TX_DATA_HDR_BYTES</t>
  </si>
  <si>
    <t>Total number of CHP header bytes transmitted on path 1</t>
  </si>
  <si>
    <t>CH_PATH2_RX_BYTES</t>
  </si>
  <si>
    <t>Total number of bytes received on path 2</t>
  </si>
  <si>
    <t>CH_PATH2_RX_PKTS</t>
  </si>
  <si>
    <t>Total number of packets received on path 2</t>
  </si>
  <si>
    <t>CH_PATH2_RX_CTRL_BYTES</t>
  </si>
  <si>
    <t>Total number of bytes of control traffic received on path 2</t>
  </si>
  <si>
    <t>CH_PATH2_RX_CTRL_PKTS</t>
  </si>
  <si>
    <t>Total number of control packets received on path 2</t>
  </si>
  <si>
    <t>CH_PATH2_TX_BYTES</t>
  </si>
  <si>
    <t>Total number of bytes transmitted on path 2</t>
  </si>
  <si>
    <t>CH_PATH2_TX_PKTS</t>
  </si>
  <si>
    <t>Total number of packets transmitted on path 2</t>
  </si>
  <si>
    <t>CH_PATH2_TX_CTRL_BYTES</t>
  </si>
  <si>
    <t>Total number of bytes of control traffic transmitted on path 2</t>
  </si>
  <si>
    <t>CH_PATH2_TX_CTRL_PKTS</t>
  </si>
  <si>
    <t>Total number of control packets transmitted on path 2</t>
  </si>
  <si>
    <t>CH_PATH2_LOSS_PERCENT</t>
  </si>
  <si>
    <t>Percent loss of a path 2 of the channel</t>
  </si>
  <si>
    <t>CH_PATH2_HB_RTT_1MIN_MIN</t>
  </si>
  <si>
    <t>Path 2 heartbeat RTT 1 minute minimum</t>
  </si>
  <si>
    <t>CH_PATH2_HB_RTT_1MIN_MAX</t>
  </si>
  <si>
    <t>Path 2 heartbeat RTT 1 minute maximum</t>
  </si>
  <si>
    <t>CH_PATH2_HB_RTT_1MIN_AVG</t>
  </si>
  <si>
    <t>Path 2 heartbeat RTT 1 minute average</t>
  </si>
  <si>
    <t>CH_PATH2_RX_DATA_DUP_PKTS</t>
  </si>
  <si>
    <t>Total number of duplilcated packets received on path 2</t>
  </si>
  <si>
    <t>CH_PATH2_RX_DATA_DUP_BYTES</t>
  </si>
  <si>
    <t>Total number of duplicated bytes received on path 2</t>
  </si>
  <si>
    <t>CH_PATH2_RX_DATA_HDR_BYTES</t>
  </si>
  <si>
    <t>Total number of CHP header bytes received on path 2</t>
  </si>
  <si>
    <t>CH_PATH2_TX_DATA_DUP_PKTS</t>
  </si>
  <si>
    <t>Total number of duplicated packets transmitted on path 2</t>
  </si>
  <si>
    <t>CH_PATH2_TX_DATA_DUP_BYTES</t>
  </si>
  <si>
    <t>Total number of duplicated bytes transmitted on path 2</t>
  </si>
  <si>
    <t>CH_PATH2_TX_DATA_HDR_BYTES</t>
  </si>
  <si>
    <t>Total number of CHP header bytes transmitted on path 2</t>
  </si>
  <si>
    <t>CH_LINK1_RX_BYTES</t>
  </si>
  <si>
    <t>Total number of bytes received on link 1</t>
  </si>
  <si>
    <t>CH_LINK1_RX_PKTS</t>
  </si>
  <si>
    <t>Total number of packets received on link 1</t>
  </si>
  <si>
    <t>CH_LINK1_TX_BYTES</t>
  </si>
  <si>
    <t>Total number of bytes transmitted on link 1</t>
  </si>
  <si>
    <t>CH_LINK1_TX_PKTS</t>
  </si>
  <si>
    <t>Total number of packets transmitted on link 1</t>
  </si>
  <si>
    <t>CH_LINK2_RX_BYTES</t>
  </si>
  <si>
    <t>Total number of bytes received on link 2</t>
  </si>
  <si>
    <t>CH_LINK2_RX_PKTS</t>
  </si>
  <si>
    <t>Total number of packets received on link 2</t>
  </si>
  <si>
    <t>CH_LINK2_TX_BYTES</t>
  </si>
  <si>
    <t>Total number of bytes transmitted on link 2</t>
  </si>
  <si>
    <t>CH_LINK2_TX_PKTS</t>
  </si>
  <si>
    <t>Total number of packets transmitted on link 2</t>
  </si>
  <si>
    <t>CH_DATA_LOSS_PERCENT</t>
  </si>
  <si>
    <t>Percent loss of data traffic over the channel in the last minute</t>
  </si>
  <si>
    <t>CH_PATH1_SRTT</t>
  </si>
  <si>
    <t>Rolling SRTT estimates through control packets over Path 1</t>
  </si>
  <si>
    <t>CH_PATH2_SRTT</t>
  </si>
  <si>
    <t>Rolling SRTT estimates through control packets over Path 2</t>
  </si>
  <si>
    <t>CH_RX_TIMEOUT</t>
  </si>
  <si>
    <t>POP to ANAP RX Timeout</t>
  </si>
  <si>
    <t>CH_PATH1_ABSOLUTE_REORDERED_DATA_PKTS</t>
  </si>
  <si>
    <t>Total number of absolutely reordered rx data packets on path 1</t>
  </si>
  <si>
    <t>CH_PATH1_RELATIVE_REORDERED_DATA_PKTS</t>
  </si>
  <si>
    <t>Total number of relatively reordered rx data packets on path 1</t>
  </si>
  <si>
    <t>CH_PATH2_ABSOLUTE_REORDERED_DATA_PKTS</t>
  </si>
  <si>
    <t>Total number of absolutely reordered rx data packets on path 2</t>
  </si>
  <si>
    <t>CH_PATH2_RELATIVE_REORDERED_DATA_PKTS</t>
  </si>
  <si>
    <t>Total number of relatively reordered rx data packets on path 2</t>
  </si>
  <si>
    <t>CH_PRE_CHP_LOST_PKTS</t>
  </si>
  <si>
    <t>Total number of data packets that would've been lost before CHP recovery</t>
  </si>
  <si>
    <t>CH_PRE_CHP_LOSS_PERCENT</t>
  </si>
  <si>
    <t>Percentage loss of channel data traffic before CHP recovery</t>
  </si>
  <si>
    <t>CH_TR_RECOVERED_PKTS</t>
  </si>
  <si>
    <t>Total number of data packets recovered through timed replay</t>
  </si>
  <si>
    <t>CH_TR_RECOVERED_PERCENT</t>
  </si>
  <si>
    <t>Percentage of data traffic recovered through timed replay</t>
  </si>
  <si>
    <t>CH_PATH1_DATA_LOST_SEQS</t>
  </si>
  <si>
    <t>Total data sequences lost over path 1</t>
  </si>
  <si>
    <t>CH_PATH1_DATA_LOSS_PERCENT</t>
  </si>
  <si>
    <t>Percentage loss of data sequences over path 1</t>
  </si>
  <si>
    <t>CH_PATH2_DATA_LOST_SEQS</t>
  </si>
  <si>
    <t>Total data sequences lost over path 2</t>
  </si>
  <si>
    <t>CH_PATH2_DATA_LOSS_PERCENT</t>
  </si>
  <si>
    <t>Percentage loss of data sequences over path 2</t>
  </si>
  <si>
    <t>CH_RX_BUFFER_NUM_PKTS_1MIN_AVG</t>
  </si>
  <si>
    <t>Number of packets in channel RX buffer 1m average</t>
  </si>
  <si>
    <t>CH_RX_BUFFER_NUM_PKTS_1MIN_MAX</t>
  </si>
  <si>
    <t>Number of packets in channel RX buffer 1m maximum</t>
  </si>
  <si>
    <t>CH_RX_BUFFER_ADDED_DELAY_1MIN_MIN</t>
  </si>
  <si>
    <t>Added delay over each sequence due to RX buffering 1m minimum</t>
  </si>
  <si>
    <t>CH_RX_BUFFER_ADDED_DELAY_1MIN_MAX</t>
  </si>
  <si>
    <t>Added delay over each sequence due to RX buffering 1m maximum</t>
  </si>
  <si>
    <t>CH_RX_BUFFER_ADDED_DELAY_1MIN_AVG</t>
  </si>
  <si>
    <t>Added delay over each sequence due to RX buffering 1m average</t>
  </si>
  <si>
    <t>CH_DEJITTER_BUFFER_NUM_PKTS_1MIN_AVG</t>
  </si>
  <si>
    <t>Number of packets in channel de-jitter buffer 1m average</t>
  </si>
  <si>
    <t>CH_DEJITTER_BUFFER_NUM_PKTS_1MIN_MAX</t>
  </si>
  <si>
    <t>Number of packets in channel de-jitter buffer 1m maximum</t>
  </si>
  <si>
    <t>CH_DEJITTER_ADDED_DELAY_1MIN_MIN</t>
  </si>
  <si>
    <t>Added delay over each sequence due to de-jittering 1m minimum</t>
  </si>
  <si>
    <t>CH_DEJITTER_ADDED_DELAY_1MIN_MAX</t>
  </si>
  <si>
    <t>Added delay over each sequence due to de-jittering 1m maximum</t>
  </si>
  <si>
    <t>CH_DEJITTER_ADDED_DELAY_1MIN_AVG</t>
  </si>
  <si>
    <t>Added delay over each sequence due to de-jittering 1m average</t>
  </si>
  <si>
    <t>CH_DEJITTER_BUFFERED_NUM_PKTS</t>
  </si>
  <si>
    <t>Total number of packets de-jitter buffered in the channel</t>
  </si>
  <si>
    <t>CH_DEJITTER_FORWARDED_NUM_PKTS</t>
  </si>
  <si>
    <t>Total number of packets expired from de-jitter buffer and forwarded in the channel</t>
  </si>
  <si>
    <t>NAP_NEXUS_CHP_GLOBAL</t>
  </si>
  <si>
    <t>RX_DATA_DUP_PKTS</t>
  </si>
  <si>
    <t>Total number of duplilcated packets received</t>
  </si>
  <si>
    <t>RX_DATA_DUP_BYTES</t>
  </si>
  <si>
    <t>Total number of duplicated bytes received</t>
  </si>
  <si>
    <t>RX_DATA_HDR_BYTES</t>
  </si>
  <si>
    <t>Total number of CHP header bytes received</t>
  </si>
  <si>
    <t>RX_CTRL_BYTES</t>
  </si>
  <si>
    <t>Total number of bytes of control traffic received</t>
  </si>
  <si>
    <t>RX_CTRL_PKTS</t>
  </si>
  <si>
    <t>Total number of control packets received</t>
  </si>
  <si>
    <t>TX_DATA_DUP_PKTS</t>
  </si>
  <si>
    <t>Total number of duplicated packets transmitted</t>
  </si>
  <si>
    <t>TX_DATA_DUP_BYTES</t>
  </si>
  <si>
    <t>Total number of duplicated bytes transmitted</t>
  </si>
  <si>
    <t>TX_DATA_HDR_BYTES</t>
  </si>
  <si>
    <t>Total number of CHP header bytes transmitted</t>
  </si>
  <si>
    <t>TX_CTRL_BYTES</t>
  </si>
  <si>
    <t>Total number of bytes of control traffic transmitted</t>
  </si>
  <si>
    <t>TX_CTRL_PKTS</t>
  </si>
  <si>
    <t>Total number of control packets transmitted</t>
  </si>
  <si>
    <t>LINK1_RX_BYTES</t>
  </si>
  <si>
    <t>LINK1_RX_PKTS</t>
  </si>
  <si>
    <t>LINK1_TX_BYTES</t>
  </si>
  <si>
    <t>LINK1_TX_PKTS</t>
  </si>
  <si>
    <t>LINK2_RX_BYTES</t>
  </si>
  <si>
    <t>LINK2_RX_PKTS</t>
  </si>
  <si>
    <t>LINK2_TX_BYTES</t>
  </si>
  <si>
    <t>LINK2_TX_PKTS</t>
  </si>
  <si>
    <t>TRAFFIC</t>
  </si>
  <si>
    <t>NAP_WAN_LINK1_TX_BYTES</t>
  </si>
  <si>
    <t>Total bytes to wan over link 1, including CHP and non-CHP traffic</t>
  </si>
  <si>
    <t>Includes IP header, TCP header, payload (no L2 headers)</t>
  </si>
  <si>
    <t>Customer</t>
  </si>
  <si>
    <t>NAP_WAN_LINK1_RX_BYTES</t>
  </si>
  <si>
    <t>Total bytes from wan over link 1, including CHP and non-CHP traffic</t>
  </si>
  <si>
    <t>NAP_WAN_LINK1_TX_PKTS</t>
  </si>
  <si>
    <t>Total packets to wan over link 1, including CHP and non-CHP traffic</t>
  </si>
  <si>
    <t>NAP_WAN_LINK1_RX_PKTS</t>
  </si>
  <si>
    <t>Total packets from wan over link 1, including CHP and non-CHP traffic</t>
  </si>
  <si>
    <t>NAP_WAN_LINK2_TX_BYTES</t>
  </si>
  <si>
    <t>Total bytes to wan over link 2, including CHP and non-CHP traffic</t>
  </si>
  <si>
    <t>NAP_WAN_LINK2_RX_BYTES</t>
  </si>
  <si>
    <t>Total bytes from wan over link 2, including CHP and non-CHP traffic</t>
  </si>
  <si>
    <t>NAP_WAN_LINK2_TX_PKTS</t>
  </si>
  <si>
    <t>Total packets to wan over link 2, including CHP and non-CHP traffic</t>
  </si>
  <si>
    <t>NAP_WAN_LINK2_RX_PKTS</t>
  </si>
  <si>
    <t>Total packets from wan over link 2, including CHP and non-CHP traffic</t>
  </si>
  <si>
    <t>POP_TO_ANAP_RX_INTERCEPT_PKTS</t>
  </si>
  <si>
    <t>Intercept packets POP to ANAP pns</t>
  </si>
  <si>
    <t>ANAP_TO_POP_TX_INTERCEPT_PKTS</t>
  </si>
  <si>
    <t>Intercept packets from ANAP pns to POP</t>
  </si>
  <si>
    <t>ITC</t>
  </si>
  <si>
    <t>ACEMON</t>
  </si>
  <si>
    <t>NAP_ACEMON_DPRM</t>
  </si>
  <si>
    <t>M1_LAST_INTERVAL_LOSS_PERCENTAGE</t>
  </si>
  <si>
    <t>Packet loss percentage in the last interval for DPRM M1 interface</t>
  </si>
  <si>
    <t>M1_LAST_INTERVAL_PING_LATENCY_MIN</t>
  </si>
  <si>
    <t>Minimum ping latency in the last interval for DPRM M1 interface</t>
  </si>
  <si>
    <t>M1_LAST_INTERVAL_PING_LATENCY_MAX</t>
  </si>
  <si>
    <t>Maximum ping latency in the last interval for DPRM M1 interface</t>
  </si>
  <si>
    <t>M1_LAST_INTERVAL_PING_LATENCY_AVG</t>
  </si>
  <si>
    <t>Average ping latency in the last interval for DPRM M1 interface</t>
  </si>
  <si>
    <t>M2_LAST_INTERVAL_LOSS_PERCENTAGE</t>
  </si>
  <si>
    <t>M2_LAST_INTERVAL_PING_LATENCY_MIN</t>
  </si>
  <si>
    <t>M2_LAST_INTERVAL_PING_LATENCY_MAX</t>
  </si>
  <si>
    <t>M2_LAST_INTERVAL_PING_LATENCY_AVG</t>
  </si>
  <si>
    <t>PLATFORM</t>
  </si>
  <si>
    <t>CPU</t>
  </si>
  <si>
    <t>UTIL_USER</t>
  </si>
  <si>
    <t>CPU %User</t>
  </si>
  <si>
    <t>NOC</t>
  </si>
  <si>
    <t>UTIL_KERNEL</t>
  </si>
  <si>
    <t>CPU %Kernel</t>
  </si>
  <si>
    <t>UTIL_IO</t>
  </si>
  <si>
    <t>CPU %I/O</t>
  </si>
  <si>
    <t>UTIL_IDLE</t>
  </si>
  <si>
    <t>CPU %Idle</t>
  </si>
  <si>
    <t>MEMORY_FREE</t>
  </si>
  <si>
    <t>Memory Free</t>
  </si>
  <si>
    <t>Kbytes</t>
  </si>
  <si>
    <t>MEMORY_USED</t>
  </si>
  <si>
    <t>Memory Used</t>
  </si>
  <si>
    <t>POWER</t>
  </si>
  <si>
    <t>CURRENT_VALUE</t>
  </si>
  <si>
    <t>Power x sensor value; context id indicates which power is reported</t>
  </si>
  <si>
    <t>millivolts</t>
  </si>
  <si>
    <t>EXPECTED_VALUE</t>
  </si>
  <si>
    <t>Power x expected value +/- 10%</t>
  </si>
  <si>
    <t>FAN</t>
  </si>
  <si>
    <t>SPEED</t>
  </si>
  <si>
    <t>Fan x RPM; context id indicates which fan is reported</t>
  </si>
  <si>
    <t>RPM</t>
  </si>
  <si>
    <t>TEMPERATURE</t>
  </si>
  <si>
    <t>DEGREES</t>
  </si>
  <si>
    <t>Temperature x degrees C; context id indicates which temperature is reported</t>
  </si>
  <si>
    <t>Degrees C</t>
  </si>
  <si>
    <t>DISKSTAT</t>
  </si>
  <si>
    <t>NUM_READS</t>
  </si>
  <si>
    <t>Number of read operations since boot</t>
  </si>
  <si>
    <t>count</t>
  </si>
  <si>
    <t>NUM_WRITES</t>
  </si>
  <si>
    <t>Number of write operations since boot</t>
  </si>
  <si>
    <t>BYTES_READ</t>
  </si>
  <si>
    <t>Number of bytes read since boot</t>
  </si>
  <si>
    <t>BYTES_WRITTEN</t>
  </si>
  <si>
    <t>Number of bytes written since boot</t>
  </si>
  <si>
    <t>AVG_READ_TIME</t>
  </si>
  <si>
    <t>Average read time</t>
  </si>
  <si>
    <t>microseconds</t>
  </si>
  <si>
    <t>AVG_WRITE_TIME</t>
  </si>
  <si>
    <t>Average write time</t>
  </si>
  <si>
    <t>SIZE_KB</t>
  </si>
  <si>
    <t>Total space in KB</t>
  </si>
  <si>
    <t>USED_KB</t>
  </si>
  <si>
    <t>Used space in KB</t>
  </si>
  <si>
    <t>PROCESS</t>
  </si>
  <si>
    <t>VSIZE</t>
  </si>
  <si>
    <t>Process virtual size</t>
  </si>
  <si>
    <t>CPU_USER</t>
  </si>
  <si>
    <t>Process CPU usage user space</t>
  </si>
  <si>
    <t>percent</t>
  </si>
  <si>
    <t>CPU_KERNEL</t>
  </si>
  <si>
    <t>Process CPU usage kernel space</t>
  </si>
  <si>
    <t>CPU_TOTAL</t>
  </si>
  <si>
    <t>Process CPU usage overall</t>
  </si>
  <si>
    <t>MONITOR</t>
  </si>
  <si>
    <t>WGET</t>
  </si>
  <si>
    <t>STATCODE</t>
  </si>
  <si>
    <t>Wget monitor status code (HTTP protocol)</t>
  </si>
  <si>
    <t>-</t>
  </si>
  <si>
    <t>CONNECT_TIME</t>
  </si>
  <si>
    <t>Wget monitor connect time</t>
  </si>
  <si>
    <t>XFER_TIME</t>
  </si>
  <si>
    <t>Wget monitor transfer time</t>
  </si>
  <si>
    <t>LEN_BYTES</t>
  </si>
  <si>
    <t>Wget monitor file transfer length</t>
  </si>
  <si>
    <t>ORIG_BYTES</t>
  </si>
  <si>
    <t>Wget monitor uncompressed bytes transferred</t>
  </si>
  <si>
    <t>COMP_BYTES</t>
  </si>
  <si>
    <t>Wget monitor compressed bytes transferred</t>
  </si>
  <si>
    <t>A2A</t>
  </si>
  <si>
    <t>Site-to-site wget monitor status code (HTTP protocol)</t>
  </si>
  <si>
    <t>Site-to-site wget monitor connect time</t>
  </si>
  <si>
    <t>Site-to-site wget monitor transfer time</t>
  </si>
  <si>
    <t>Site-to-site wget monitor file transfer length</t>
  </si>
  <si>
    <t>PING_TIMESTAMP</t>
  </si>
  <si>
    <t>Site-to-site ping timestamp (rx on APAN)</t>
  </si>
  <si>
    <t>seconds</t>
  </si>
  <si>
    <t>PING_TX</t>
  </si>
  <si>
    <t>Site-to-site ping transmit count within interval</t>
  </si>
  <si>
    <t>PING_RX</t>
  </si>
  <si>
    <t>Site-to-site ping receive count within interval</t>
  </si>
  <si>
    <t>PING_RTT</t>
  </si>
  <si>
    <t>Site-to-site ping average RTT within interval</t>
  </si>
  <si>
    <t>BYPWGET</t>
  </si>
  <si>
    <t>wget monitor forced bypass status code (HTTP protocol)</t>
  </si>
  <si>
    <t>wget monitor forced bypass connect time</t>
  </si>
  <si>
    <t>wget monitor forced bypass transfer time</t>
  </si>
  <si>
    <t>If status code is 200 (success) but transfer time is zero then connection was intercepted not bypassed (wrong acl).</t>
  </si>
  <si>
    <t>wget monitor forced bypass file transfer length</t>
  </si>
  <si>
    <t>NET</t>
  </si>
  <si>
    <t>All</t>
  </si>
  <si>
    <t>IFC</t>
  </si>
  <si>
    <t>TX_OCTETS</t>
  </si>
  <si>
    <t>Transmit octets</t>
  </si>
  <si>
    <t xml:space="preserve">NAP: 2 interface (LAN, WAN) </t>
  </si>
  <si>
    <t>RX_OCTETS</t>
  </si>
  <si>
    <t>Receive octets</t>
  </si>
  <si>
    <t>TX_UNICAST_PKTS</t>
  </si>
  <si>
    <t>Transmit unicast packets</t>
  </si>
  <si>
    <t>TAN: 3 interfaces (Edge, Core and PAN)</t>
  </si>
  <si>
    <t>RX_UNICAST_PKTS</t>
  </si>
  <si>
    <t>Receive unicast packets</t>
  </si>
  <si>
    <t>TX_ERRORS</t>
  </si>
  <si>
    <t>Transmit errors</t>
  </si>
  <si>
    <t>RX_ERRORS</t>
  </si>
  <si>
    <t>Receive errors</t>
  </si>
  <si>
    <t>TX_DROPS</t>
  </si>
  <si>
    <t>Transmit drops</t>
  </si>
  <si>
    <t>RX_DROPS</t>
  </si>
  <si>
    <t>Receive drops</t>
  </si>
  <si>
    <t>LINK_STATUS</t>
  </si>
  <si>
    <t>Link detected</t>
  </si>
  <si>
    <t>Boolean</t>
  </si>
  <si>
    <t>NEGO_LINK_SPEED</t>
  </si>
  <si>
    <t>Negotiated link speed</t>
  </si>
  <si>
    <t>Mbps</t>
  </si>
  <si>
    <t>RX_DECRYPT_ERRORS</t>
  </si>
  <si>
    <t>Receive Decrypt errors</t>
  </si>
  <si>
    <t>2.8.0</t>
  </si>
  <si>
    <t>RX_REPLAY_ERRORS</t>
  </si>
  <si>
    <t>Receive Replay errors</t>
  </si>
  <si>
    <t>RX_REPLAY_WIN_ERRORS</t>
  </si>
  <si>
    <t>Receive Replay Window errors</t>
  </si>
  <si>
    <t>RX_BPF_TCP_DROPS</t>
  </si>
  <si>
    <t>Receive bad packet filter tcp drops</t>
  </si>
  <si>
    <t>RX_BPF_ICMP_DROPS</t>
  </si>
  <si>
    <t>Receive bad packet filter icmp drops</t>
  </si>
  <si>
    <t>FLOWS_TCP_SRC</t>
  </si>
  <si>
    <t>Tcp flows originated from this interfae</t>
  </si>
  <si>
    <t>Flows</t>
  </si>
  <si>
    <t>3.0.0</t>
  </si>
  <si>
    <t>FLOWS_UDP_SRC</t>
  </si>
  <si>
    <t>Udp flows originated from this interfae</t>
  </si>
  <si>
    <t>FLOWS_ICMP_SRC</t>
  </si>
  <si>
    <t>Icmp flows originated from this interfae</t>
  </si>
  <si>
    <t>PLATFORM_NET_IFC</t>
  </si>
  <si>
    <t>FLOWS_OTHER_SRC</t>
  </si>
  <si>
    <t>Non-Tcp/udp/icmp flows originated from this interfae</t>
  </si>
  <si>
    <t>FLOWS_TCP_DEST</t>
  </si>
  <si>
    <t>Tcp flows desined to this interfae</t>
  </si>
  <si>
    <t>FLOWS_UDP_DEST</t>
  </si>
  <si>
    <t>Udp flows destined to this interfae</t>
  </si>
  <si>
    <t>FLOWS_ICMP_DEST</t>
  </si>
  <si>
    <t>Icmp flows destined to this interfae</t>
  </si>
  <si>
    <t>FLOWS_OTHER_DEST</t>
  </si>
  <si>
    <t>Non-Tcp/udp/icmp flows destined to this interfae</t>
  </si>
  <si>
    <t>NWH</t>
  </si>
  <si>
    <t>ANAP_TO_POP_TCP_RETX_PKTS</t>
  </si>
  <si>
    <t>TCP retransmitted packets from ANAP to POP</t>
  </si>
  <si>
    <t>POP_TO_ANAP_TCP_OUT_OF_ORDER_PKTS</t>
  </si>
  <si>
    <t>TCP out of order packets from POP to ANAP</t>
  </si>
  <si>
    <t>CONNEXUS</t>
  </si>
  <si>
    <t>context is the class (0-5)</t>
  </si>
  <si>
    <t>IPSEC</t>
  </si>
  <si>
    <t>DPD_PKTS_LOST_PRIMARY</t>
  </si>
  <si>
    <t>Total number of DPD packets lost for the primary ipsec tunnel</t>
  </si>
  <si>
    <t>DPD_PKTS_LOST_SECONDARY</t>
  </si>
  <si>
    <t>Total number of DPD packets lost for the secondary ipsec tunnel</t>
  </si>
  <si>
    <t>DPD_PKTS_LOST_A2A</t>
  </si>
  <si>
    <t>Total number of DPD packets lost on the A2A tunnel of this connexus</t>
  </si>
  <si>
    <t>QOS</t>
  </si>
  <si>
    <t>CORE_CLASS_REAL_TIME_TX_BYTES</t>
  </si>
  <si>
    <t>Bytes sent to core</t>
  </si>
  <si>
    <t>CORE_CLASS_REAL_TIME_PKTS_DROPPED</t>
  </si>
  <si>
    <t>Dropped packets to core</t>
  </si>
  <si>
    <t>CORE_CLASS_MISSION_CRITICAL_TX_BYTES</t>
  </si>
  <si>
    <t>CORE_CLASS_MISSION_CRITICAL_PKTS_DROPPED</t>
  </si>
  <si>
    <t>CORE_CLASS_TRANSACTIONAL_TX_BYTES</t>
  </si>
  <si>
    <t>CORE_CLASS_TRANSACTIONAL_PKTS_DROPPED</t>
  </si>
  <si>
    <t>CORE_CLASS_PRODUCTIVITY_TX_BYTES</t>
  </si>
  <si>
    <t>CORE_CLASS_PRODUCTIVITY_PKTS_DROPPED</t>
  </si>
  <si>
    <t>CORE_CLASS_BEST_EFFORT_TX_BYTES</t>
  </si>
  <si>
    <t>CORE_CLASS_BEST_EFFORT_PKTS_DROPPED</t>
  </si>
  <si>
    <t>Intercept packets from core tun on ANAP pns</t>
  </si>
  <si>
    <t>NAP_NEXUS_CHP_PLR</t>
  </si>
  <si>
    <t>CH_PLR_TX_NAK_PKTS</t>
  </si>
  <si>
    <t>Number of NAK packets transmitted by receiver</t>
  </si>
  <si>
    <t>CH_PLR_TX_NAK_BYTES</t>
  </si>
  <si>
    <t>Number of bytes of NAK packets transmitted by receiver</t>
  </si>
  <si>
    <t>CH_PLR_TX_NAK_SEQS</t>
  </si>
  <si>
    <t>Number of NAK sequences transmitted by receiver</t>
  </si>
  <si>
    <t>Sequences</t>
  </si>
  <si>
    <t>CH_PLR_RX_NAK_PKTS</t>
  </si>
  <si>
    <t>Number of NAK packets received by sender</t>
  </si>
  <si>
    <t>CH_PLR_RX_NAK_BYTES</t>
  </si>
  <si>
    <t>Number of bytes of NAK packets received by sender</t>
  </si>
  <si>
    <t>CH_PLR_RX_NAK_SEQS</t>
  </si>
  <si>
    <t>Number of NAK sequences received by sender</t>
  </si>
  <si>
    <t>CH_PLR_LE_RETX_PKTS_SENT</t>
  </si>
  <si>
    <t>Number of leading edge packets retransmitted by sender</t>
  </si>
  <si>
    <t>CH_PLR_LE_RETX_BYTES_SENT</t>
  </si>
  <si>
    <t>Number of bytes of leading edge packets retransmitted by sender</t>
  </si>
  <si>
    <t>CH_PLR_LE_RETX_PKTS_RECEIVED</t>
  </si>
  <si>
    <t>Number of packets receiver received due to leading edge retransmission</t>
  </si>
  <si>
    <t>CH_PLR_LE_RETX_BYTES_RECEIVED</t>
  </si>
  <si>
    <t>Number of bytes receiver received due to leading edge retransmission</t>
  </si>
  <si>
    <t>CH_PLR_LE_RETX_PKTS_DUP</t>
  </si>
  <si>
    <t>Number of duplicate leading edge retransmissions dropped by the receiver</t>
  </si>
  <si>
    <t>CH_PLR_LE_RETX_BYTES_DUP</t>
  </si>
  <si>
    <t>Number of bytes of duplicate leading edge retransmissions dropped by the receiver</t>
  </si>
  <si>
    <t>CH_PLR_NAK_RETX_PKTS_SENT</t>
  </si>
  <si>
    <t>Number of packets sender retransmitted due to receipt of NAK</t>
  </si>
  <si>
    <t>CH_PLR_NAK_RETX_BYTES_SENT</t>
  </si>
  <si>
    <t>Number of bytes sender retransmitted due to receipt of NAK</t>
  </si>
  <si>
    <t>CH_PLR_NAK_RETX_PKTS_RECEIVED</t>
  </si>
  <si>
    <t>Number of packets receiver received due to NAK retransmission</t>
  </si>
  <si>
    <t>CH_PLR_NAK_RETX_BYTES_RECEIVED</t>
  </si>
  <si>
    <t>Number of bytes receiver received due to NAK retransmission</t>
  </si>
  <si>
    <t>CH_PLR_NAK_RETX_PKTS_DUP</t>
  </si>
  <si>
    <t>Number of duplicate NAK retransmissions dropped by the receiver</t>
  </si>
  <si>
    <t>CH_PLR_NAK_RETX_BYTES_DUP</t>
  </si>
  <si>
    <t>Number of bytes of duplicate NAK retransmissions dropped by the receiver</t>
  </si>
  <si>
    <t>CH_PLR_NAK_TIMEDOUT_SEQ</t>
  </si>
  <si>
    <t>Number of sequences that have already expired in TX buffer when NAK is received</t>
  </si>
  <si>
    <t>CH_PLR_TX_BUFFER_TIMEOUT</t>
  </si>
  <si>
    <t>Sender TX Replay Buffer Timeout</t>
  </si>
  <si>
    <t>CH_PLR_NAK_TIMEOUT</t>
  </si>
  <si>
    <t>Receiver NAK Timeout</t>
  </si>
  <si>
    <t>CH_PLR_LEADING_EDGE_TIMEOUT</t>
  </si>
  <si>
    <t>Sender Leading Edge Timeout</t>
  </si>
  <si>
    <t>CH_PLR_PRE_PLR_LOST_PKTS</t>
  </si>
  <si>
    <t>Number of packets that would've been lost before any PLR retransmission</t>
  </si>
  <si>
    <t>CH_PLR_PRE_PLR_LOST_PERCENT</t>
  </si>
  <si>
    <t>Loss percentages before PLR retransmissions</t>
  </si>
  <si>
    <t>CH_PLR_NAK_RETX_RECOVERED_PKTS</t>
  </si>
  <si>
    <t>Number of packets recovered through NAK retransmission</t>
  </si>
  <si>
    <t>CH_PLR_NAK_RETX_RECOVERED_PERCENT</t>
  </si>
  <si>
    <t>Percentage of loss recovered through NAK retransmission</t>
  </si>
  <si>
    <t>CH_PLR_LE_RETX_RECOVERED_PKTS</t>
  </si>
  <si>
    <t>Number of packets recovered through leading edge retransmission</t>
  </si>
  <si>
    <t>CH_PLR_LE_RETX_RECOVERED_PERCENT</t>
  </si>
  <si>
    <t>Percentage of loss recovered through leading edge retransmission</t>
  </si>
  <si>
    <t>CIFS</t>
  </si>
  <si>
    <t>ACTIVE_WINBIND_ERROR_BYPASS_CONNECTIONS</t>
  </si>
  <si>
    <t>Active number of connections closed/reset due to winbind error</t>
  </si>
  <si>
    <t>Connections</t>
  </si>
  <si>
    <t>ACTIVE_KERBEROS_ERROR_BYPASS_CONNECTIONS</t>
  </si>
  <si>
    <t>Active number of connections closed/reset due to kerberos error</t>
  </si>
  <si>
    <t>NAP_NEXUS_CIFS</t>
  </si>
  <si>
    <t>ACTIVE_OTHER_ERROR_BYPASS_CONNECTIONS</t>
  </si>
  <si>
    <t>Active number of bypass connections due to errors other than kerberos/winbind/signing_optimize set to fasle</t>
  </si>
  <si>
    <t>ACTIVE_GLOBAL_BYPASS_CONNECTIONS</t>
  </si>
  <si>
    <t>Active number of connections bypassed due to should optimize set to false</t>
  </si>
  <si>
    <t>ACTIVE_OPTIMIZED_CONNECTIONS</t>
  </si>
  <si>
    <t>Active number of connections that successfully sent the session keys</t>
  </si>
  <si>
    <t>ACTIVE_CIFS_CONNECTIONS</t>
  </si>
  <si>
    <t>Active number of cifs connections</t>
  </si>
  <si>
    <t>TOTAL_CIFS_CLOSED_CONNECTIONS</t>
  </si>
  <si>
    <t>Total number of cifs connections closed/reset by anap</t>
  </si>
  <si>
    <t>TOTAL_CIFS_UNNEGOTIATED_RESET_CONNECTIONS</t>
  </si>
  <si>
    <t>Total number of connections reset by client/server before we could negotiate a dialect</t>
  </si>
  <si>
    <t>TNLWGET</t>
  </si>
  <si>
    <t>FAIL_COUNT</t>
  </si>
  <si>
    <t>Total number of failed HTTP GET on tnl interface</t>
  </si>
  <si>
    <t>PROC_TIME_MIN</t>
  </si>
  <si>
    <t>Minimum processing time for HTTP GET on tnl interface</t>
  </si>
  <si>
    <t>PROC_TIME_MAX</t>
  </si>
  <si>
    <t>Maximum processing time for HTTP GET on tnl interface</t>
  </si>
  <si>
    <t>PROC_TIME_AVG</t>
  </si>
  <si>
    <t>Average processing time for HTTP GET on tnl interface</t>
  </si>
  <si>
    <t>CONNECT_TIME_MIN</t>
  </si>
  <si>
    <t>Minimum connect time for HTTP GET on tnl interface</t>
  </si>
  <si>
    <t>CONNECT_TIME_MAX</t>
  </si>
  <si>
    <t>Maximum connect time for HTTP GET on tnl interface</t>
  </si>
  <si>
    <t>CONNECT_TIME_AVG</t>
  </si>
  <si>
    <t>Average connect time for HTTP GET on tnl interface</t>
  </si>
  <si>
    <t>XFER_TIME_MIN</t>
  </si>
  <si>
    <t>XFER_TIME_MAX</t>
  </si>
  <si>
    <t>XFER_TIME_AVG</t>
  </si>
  <si>
    <t>LAST_STATCODE</t>
  </si>
  <si>
    <t>Status code for last HTTP GET on tnl interface</t>
  </si>
  <si>
    <t>ACTIVE_FAIL_COUNT</t>
  </si>
  <si>
    <t>failed HTTP GET on tnl interface during the current stats interval</t>
  </si>
  <si>
    <t>DPD_PKTS_LOST_PERCENTAGE_A2A</t>
  </si>
  <si>
    <t>Percentage of DPD packets lost on the non POP ipsec tunnel</t>
  </si>
  <si>
    <t>NAPTUN</t>
  </si>
  <si>
    <t>DPD_PKTS_LOST</t>
  </si>
  <si>
    <t>packets</t>
  </si>
  <si>
    <t>DPD_PKTS_LOST_PERCENTAGE</t>
  </si>
  <si>
    <t>AILS</t>
  </si>
  <si>
    <t>INET_RX_DROP</t>
  </si>
  <si>
    <t>Bytes dropped on internet receive path due to AILS</t>
  </si>
  <si>
    <t>INET_TX_DROP</t>
  </si>
  <si>
    <t>Bytes dropped on internet transmit path due to AILS</t>
  </si>
  <si>
    <t>PROCESS_RAW</t>
  </si>
  <si>
    <t>Process raw CPU usage user space</t>
  </si>
  <si>
    <t>Process raw CPU usage kernel space</t>
  </si>
  <si>
    <t>Process raw CPU usage overall</t>
  </si>
  <si>
    <t>PPS_LIMITER</t>
  </si>
  <si>
    <t>NAP_NEXUS_PPS_LIMITER</t>
  </si>
  <si>
    <t>NAP_PKT_IN_DROP_COUNT</t>
  </si>
  <si>
    <t>nap_nx_pps_limiter_nap_pkt_in_drop_count</t>
  </si>
  <si>
    <t>Packet drop count in read direction due to pps limiter</t>
  </si>
  <si>
    <t>NAP_PKT_OUT_DROP_COUNT</t>
  </si>
  <si>
    <t>nap_nx_pps_limiter_nap_pkt_out_drop_count</t>
  </si>
  <si>
    <t>Packet drop count in write direction due to pps limiter</t>
  </si>
  <si>
    <t>NAP_TOTAL_PKT_DROP_COUNT</t>
  </si>
  <si>
    <t>nap_nx_pps_limiter_nap_total_pkt_drop_count</t>
  </si>
  <si>
    <t>Packet drop count in both direction due to pps limiter</t>
  </si>
  <si>
    <t>INET_RX_NUM_BURST</t>
  </si>
  <si>
    <t>Number of seconds where rx traffic was near limit</t>
  </si>
  <si>
    <t>INET_TX_NUM_BURST</t>
  </si>
  <si>
    <t>Number of seconds where tx traffic was near limit</t>
  </si>
  <si>
    <t>DNS_APP</t>
  </si>
  <si>
    <t>NAP_NEXUS_DNS_APP</t>
  </si>
  <si>
    <t>Total number of App DNS responses which weren't rewritten or rerouted because the path was down</t>
  </si>
  <si>
    <t>Total number of App DNS responses which weren't rewritten or rerouted due to being AAAA</t>
  </si>
  <si>
    <t>Total number of App DNS responses which weren't rewritten or rerouted due to being truncated</t>
  </si>
  <si>
    <t>Total number of App DNS responses which are rerouted</t>
  </si>
  <si>
    <t>Total number of App accm flows</t>
  </si>
  <si>
    <t>Total number of App via unreachable flows</t>
  </si>
  <si>
    <t>Total number of App classify cache miss flows</t>
  </si>
  <si>
    <t>Total number of App accm_id missing flows</t>
  </si>
  <si>
    <t>Total number of App DNS responses which weren't rewritten or rerouted because of AAAA fallback</t>
  </si>
  <si>
    <t xml:space="preserve">Total number of App DNS responses which weren't rewritten or rerouted because of nxdomain error </t>
  </si>
  <si>
    <t>Total number of App queries</t>
  </si>
  <si>
    <t>Total number of App responses</t>
  </si>
  <si>
    <t>DOMAIN_LENGTH_LONG</t>
  </si>
  <si>
    <t>Domain length greater than the maximum supported value</t>
  </si>
  <si>
    <t>TOTAL_RESOLVE_REQ</t>
  </si>
  <si>
    <t>Total number of App DNS resolution requests</t>
  </si>
  <si>
    <t>TOTAL_RESOLVE_REQ_FAILED</t>
  </si>
  <si>
    <t>Total number of App DNS resolution failed</t>
  </si>
  <si>
    <t>TOTAL_RESOLVE_PACKETS_DROPPED</t>
  </si>
  <si>
    <t>Total number of App DNS packets dropped as resolution packet cache was full</t>
  </si>
  <si>
    <t>TOTAL_RESOLVE_FLOW_NATTED</t>
  </si>
  <si>
    <t>Total number of App DNS resolved flow natted</t>
  </si>
  <si>
    <t>RSE</t>
  </si>
  <si>
    <t>ZONE</t>
  </si>
  <si>
    <t>RSE_ZONE_COUNTER</t>
  </si>
  <si>
    <t>PERIMETER_PKT_DROP</t>
  </si>
  <si>
    <t>Total pkt dropped by perimeter policy ingressing in the zone</t>
  </si>
  <si>
    <t>PERIMETER_BYTES_DROP</t>
  </si>
  <si>
    <t>Total bytes dropped by perimeter policy ingressing in the zone</t>
  </si>
  <si>
    <t>NML_HITS_PKT_DROP</t>
  </si>
  <si>
    <t>Total pkt dropped by nml hit policy after it was punted from the zone</t>
  </si>
  <si>
    <t>NML_MISS_PKT_DROP</t>
  </si>
  <si>
    <t>Total pkt dropped by nml miss policy after it was punted from the zone</t>
  </si>
  <si>
    <t>NML_BYTES_DROP</t>
  </si>
  <si>
    <t>Total bytes dropped by nml hit and miss policy after it was punted from the zone</t>
  </si>
  <si>
    <t>BYTES_TO_DMZ</t>
  </si>
  <si>
    <t>Total bytes sent from this zone to dmz-zone type</t>
  </si>
  <si>
    <t>BYTES_FROM_DMZ</t>
  </si>
  <si>
    <t>Total bytes arriving from dmz zone-type to this zone</t>
  </si>
  <si>
    <t>BYTES_TO_CLOUD</t>
  </si>
  <si>
    <t>Total bytes sent from this zone to cloud-zone type</t>
  </si>
  <si>
    <t>BYTES_FROM_CLOUD</t>
  </si>
  <si>
    <t>Total bytes arriving from cloud zone type to this zone</t>
  </si>
  <si>
    <t>BYTES_TO_PUBLIC</t>
  </si>
  <si>
    <t>Total bytes sent from this zone to public-zone type</t>
  </si>
  <si>
    <t>BYTES_FROM_PUBLIC</t>
  </si>
  <si>
    <t>Total bytes arriving from public zone type to this zone</t>
  </si>
  <si>
    <t>BYTES_TO_ASN</t>
  </si>
  <si>
    <t>Total bytes sent from this zone to popnet</t>
  </si>
  <si>
    <t>BYTES_FROM_ASN</t>
  </si>
  <si>
    <t>Total bytes arriving from popnet to this zone</t>
  </si>
  <si>
    <t>BYTES_TO_VPN</t>
  </si>
  <si>
    <t>Total bytes sent from this zone to a local-locale, vpn-zone type</t>
  </si>
  <si>
    <t>BYTES_FROM_VPN</t>
  </si>
  <si>
    <t>Total bytes arriving to this zone from a local-locale vpn-zone type</t>
  </si>
  <si>
    <t>POLICY</t>
  </si>
  <si>
    <t>RSE_POLICY_COUNTER</t>
  </si>
  <si>
    <t>POLICY_HITS</t>
  </si>
  <si>
    <t>Total flows that hit this policy</t>
  </si>
  <si>
    <t>CONFIGURED_ACTION_SUCCESS_HITS</t>
  </si>
  <si>
    <t>Total flows that hit this policy's configured action successfully</t>
  </si>
  <si>
    <t>CONFIGURED_ACTION_MISS_HITS</t>
  </si>
  <si>
    <t>Total flows that hit this policy's and missed the configured action</t>
  </si>
  <si>
    <t>INET_M1_RX_DROP</t>
  </si>
  <si>
    <t>Bytes dropped on internet receive path due to AILS on m1</t>
  </si>
  <si>
    <t>INET_M1_TX_DROP</t>
  </si>
  <si>
    <t>Bytes dropped on internet transmit path due to AILS on m1</t>
  </si>
  <si>
    <t>INET_M2_RX_DROP</t>
  </si>
  <si>
    <t>Bytes dropped on internet receive path due to AILS on m2</t>
  </si>
  <si>
    <t>INET_M2_TX_DROP</t>
  </si>
  <si>
    <t>Bytes dropped on internet transmit path due to AILS on m2</t>
  </si>
  <si>
    <t>INET_M1_RX_NUM_BURST</t>
  </si>
  <si>
    <t>Number of seconds where rx traffic was near limit on m1</t>
  </si>
  <si>
    <t>INET_M1_TX_NUM_BURST</t>
  </si>
  <si>
    <t>Number of seconds where tx traffic was near limit on m1</t>
  </si>
  <si>
    <t>INET_M2_RX_NUM_BURST</t>
  </si>
  <si>
    <t>Number of seconds where rx traffic was near limit on m2</t>
  </si>
  <si>
    <t>INET_M2_TX_NUM_BURST</t>
  </si>
  <si>
    <t>Number of seconds where tx traffic was near limit on m2</t>
  </si>
  <si>
    <t>PORT_MAP</t>
  </si>
  <si>
    <t>NAP_M1_PORT</t>
  </si>
  <si>
    <t>NAP M1 port is physical port M1 / F1</t>
  </si>
  <si>
    <t>NAP_M2_PORT</t>
  </si>
  <si>
    <t>NAP M2 port is physical port M2 / F2</t>
  </si>
  <si>
    <t>ALTNET_M1_RX_DROP</t>
  </si>
  <si>
    <t>Bytes dropped on altnet receive path due to AILS on m1</t>
  </si>
  <si>
    <t>ALTNET_M1_TX_DROP</t>
  </si>
  <si>
    <t>Bytes dropped on altnet transmit path due to AILS on m1</t>
  </si>
  <si>
    <t>ALTNET_M2_RX_DROP</t>
  </si>
  <si>
    <t>Bytes dropped on altnet receive path due to AILS on m2</t>
  </si>
  <si>
    <t>ALTNET_M2_TX_DROP</t>
  </si>
  <si>
    <t>Bytes dropped on altnet transmit path due to AILS on m2</t>
  </si>
  <si>
    <t>CA2A</t>
  </si>
  <si>
    <t>Context is monitored Tunnel Object</t>
  </si>
  <si>
    <t>PING_LOSS</t>
  </si>
  <si>
    <t>Site-to-site ping loss</t>
  </si>
  <si>
    <t>TUNNEL</t>
  </si>
  <si>
    <t>SA2A</t>
  </si>
  <si>
    <t>PING_LOSS_PERCENTAGE</t>
  </si>
  <si>
    <t>Packet loss percentage in the last interval for Tunnel interface</t>
  </si>
  <si>
    <t>PING_LATENCY_MIN</t>
  </si>
  <si>
    <t>Minimum ping latency in the last interval for Tunnel interface</t>
  </si>
  <si>
    <t>Milliseconds</t>
  </si>
  <si>
    <t>PING_LATENCY_MAX</t>
  </si>
  <si>
    <t>Maximum ping latency in the last interval for Tunnel interface</t>
  </si>
  <si>
    <t>PING_LATENCY_AVG</t>
  </si>
  <si>
    <t>Avergage ping latency in the last interval for Tunnel interface</t>
  </si>
  <si>
    <t>TX_ENCRYPT_ERRORS</t>
  </si>
  <si>
    <t>Transmit Encrypt errors</t>
  </si>
  <si>
    <t>NAP_NEXUS_AILS</t>
  </si>
  <si>
    <t>NAP_NEXUS_AILS_LOCALE</t>
  </si>
  <si>
    <t>M1_RX_DROP</t>
  </si>
  <si>
    <t>Bytes dropped on locale receive path due to AILS on m1</t>
  </si>
  <si>
    <t>M1_TX_DROP</t>
  </si>
  <si>
    <t>Bytes dropped on locale transmit path due to AILS on m1</t>
  </si>
  <si>
    <t>M2_RX_DROP</t>
  </si>
  <si>
    <t>Bytes dropped on locale receive path due to AILS on m2</t>
  </si>
  <si>
    <t>M2_TX_DROP</t>
  </si>
  <si>
    <t>Bytes dropped on locale transmit path due to AILS on m2</t>
  </si>
  <si>
    <t>ALTNET_SRM_RX_DROP</t>
  </si>
  <si>
    <t>Bytes dropped on altnet receive path due to AILS in SRM anap</t>
  </si>
  <si>
    <t>ALTNET_SRM_TX_DROP</t>
  </si>
  <si>
    <t>Bytes dropped on altnet transmit path due to AILS in SRM anap</t>
  </si>
  <si>
    <t>SRM_RX_DROP</t>
  </si>
  <si>
    <t>Bytes dropped on locale receive path due to AILS in SRM anap</t>
  </si>
  <si>
    <t>SRM_TX_DROP</t>
  </si>
  <si>
    <t>Bytes dropped on locale transmit path due to AILS in SRM anap</t>
  </si>
  <si>
    <t>NAP_NEXUS_QOS</t>
  </si>
  <si>
    <t>CORE_CLASS_REAL_TIME_BYTES_DROPPED</t>
  </si>
  <si>
    <t>Dropped bytes to core in real-time class</t>
  </si>
  <si>
    <t>CORE_CLASS_MISSION_CRITICAL_BYTES_DROPPED</t>
  </si>
  <si>
    <t>Dropped bytes to core in mission-critical class</t>
  </si>
  <si>
    <t>CORE_CLASS_TRANSACTIONAL_BYTES_DROPPED</t>
  </si>
  <si>
    <t>Dropped bytes to core in transactional class</t>
  </si>
  <si>
    <t>CORE_CLASS_PRODUCTIVITY_BYTES_DROPPED</t>
  </si>
  <si>
    <t>Dropped bytes to core in productivity class</t>
  </si>
  <si>
    <t>CORE_CLASS_BEST_EFFORT_BYTES_DROPPED</t>
  </si>
  <si>
    <t>Dropped bytes to core in best-effort class</t>
  </si>
  <si>
    <t>CORE_CLASS_REAL_TIME_TX_PKTS</t>
  </si>
  <si>
    <t>Pkts sent to core</t>
  </si>
  <si>
    <t>CORE_CLASS_MISSION_CRITICAL_TX_PKTS</t>
  </si>
  <si>
    <t>CORE_CLASS_TRANSACTIONAL_TX_PKTS</t>
  </si>
  <si>
    <t>CORE_CLASS_PRODUCTIVITY_TX_PKTS</t>
  </si>
  <si>
    <t>CORE_CLASS_BEST_EFFORT_TX_PKTS</t>
  </si>
  <si>
    <t>RTP</t>
  </si>
  <si>
    <t>RX_BYTES</t>
  </si>
  <si>
    <t>Receive bytes</t>
  </si>
  <si>
    <t>TX_BYTES</t>
  </si>
  <si>
    <t>Transmit bytes</t>
  </si>
  <si>
    <t>RX_PACKETS</t>
  </si>
  <si>
    <t>Receive packets</t>
  </si>
  <si>
    <t>TX_PACKETS</t>
  </si>
  <si>
    <t>Transmit packets</t>
  </si>
  <si>
    <t>LOST_PACKETS</t>
  </si>
  <si>
    <t>Lost packets</t>
  </si>
  <si>
    <t>DUPLICATE_PACKETS</t>
  </si>
  <si>
    <t>Duplicate packets</t>
  </si>
  <si>
    <t>MISORDERED_PACKETS</t>
  </si>
  <si>
    <t>Out of sequence packets</t>
  </si>
  <si>
    <t>DISCARDED_PACKETS</t>
  </si>
  <si>
    <t>Discarded packets</t>
  </si>
  <si>
    <t>JITTER</t>
  </si>
  <si>
    <t>Jitter, 1 minute moving average</t>
  </si>
  <si>
    <t>SESSIONS</t>
  </si>
  <si>
    <t>Number of RTP sessions</t>
  </si>
  <si>
    <t>Sessions</t>
  </si>
  <si>
    <t>SESSIONS_ACTIVE</t>
  </si>
  <si>
    <t>Number of current RTP sessions</t>
  </si>
  <si>
    <t>BYTES_TO_ALTNET</t>
  </si>
  <si>
    <t>BYTES_FROM_ALTNET</t>
  </si>
  <si>
    <t>BYTES_TO_LOCALE</t>
  </si>
  <si>
    <t>Total bytes sent from this zone to custom-locale(s)</t>
  </si>
  <si>
    <t>BYTES_FROM_LOCALE</t>
  </si>
  <si>
    <t>Total bytes arriving from custom-locale(s) to this zone</t>
  </si>
  <si>
    <t>BYTES_BACKHAUL</t>
  </si>
  <si>
    <t>Total bytes backhauled from/to this zone</t>
  </si>
  <si>
    <t>CH</t>
  </si>
  <si>
    <t>ILA</t>
  </si>
  <si>
    <t>NAP_NEXUS_ILA</t>
  </si>
  <si>
    <t>number of ctrl packets the channel transmitted</t>
  </si>
  <si>
    <t>3.2.0</t>
  </si>
  <si>
    <t>number of ctrl bytes the channel transmitted</t>
  </si>
  <si>
    <t>TX_CSCON_PKTS</t>
  </si>
  <si>
    <t>number of cscon packets the channel transmitted</t>
  </si>
  <si>
    <t>TX_CSCON_BYTES</t>
  </si>
  <si>
    <t>number of cscon bytes the channel transmitted</t>
  </si>
  <si>
    <t>TX_REPAIR_PKTS</t>
  </si>
  <si>
    <t>number of repair packets the channel generated and transmitted</t>
  </si>
  <si>
    <t>TX_REPAIR_BYTES</t>
  </si>
  <si>
    <t>number of repair bytes the channel generated and transmitted</t>
  </si>
  <si>
    <t>TX_PKTS</t>
  </si>
  <si>
    <t>total number of packets transmitted</t>
  </si>
  <si>
    <t>total number of bytes transmitted, excluding header bytes</t>
  </si>
  <si>
    <t>TX_ILA_HDR_BYTES</t>
  </si>
  <si>
    <t>number of bytes of ILA header added to TX packets</t>
  </si>
  <si>
    <t>number of packets dropped due to any error transmitting ILA packets</t>
  </si>
  <si>
    <t>number of ctrl packets the channel received</t>
  </si>
  <si>
    <t>number of ctrl bytes the channel received</t>
  </si>
  <si>
    <t>RX_CSCON_PKTS</t>
  </si>
  <si>
    <t>number of cscon packets the channel received</t>
  </si>
  <si>
    <t>RX_CSCON_BYTES</t>
  </si>
  <si>
    <t>number of cscon bytes the channel received</t>
  </si>
  <si>
    <t>RX_REPAIR_PKTS</t>
  </si>
  <si>
    <t>number of repair packets the channel received</t>
  </si>
  <si>
    <t>RX_REPAIR_BYTES</t>
  </si>
  <si>
    <t>number of repair bytes the channel received</t>
  </si>
  <si>
    <t>RX_LOST_PKTS</t>
  </si>
  <si>
    <t>number of packets that would've been lost had there been no recovery mechanisms</t>
  </si>
  <si>
    <t>RX_RECOVERED_PKTS</t>
  </si>
  <si>
    <t>number of packets recovered by the receiver channel</t>
  </si>
  <si>
    <t>RX_RECOVERED_BYTES</t>
  </si>
  <si>
    <t>number of bytes recovered by the receiver channel</t>
  </si>
  <si>
    <t>RX_PKTS</t>
  </si>
  <si>
    <t>total packets the channel received</t>
  </si>
  <si>
    <t>total bytes the channel received</t>
  </si>
  <si>
    <t>RX_ILA_HDR_BYTES</t>
  </si>
  <si>
    <t>number of bytes of ILA header added to RX packets</t>
  </si>
  <si>
    <t>RX_DROP_PKTS</t>
  </si>
  <si>
    <t>total packets dropped by receiver channel</t>
  </si>
  <si>
    <t>RX_DROP_BYTES</t>
  </si>
  <si>
    <t>total bytes dropped by receiver channel</t>
  </si>
  <si>
    <t>RX_DROP_CSCON_SEQ_SMALL_PKTS</t>
  </si>
  <si>
    <t>number of cscon data packets dropped because they arrived outside of the expected time window</t>
  </si>
  <si>
    <t>RX_DROP_CSCON_SEQ_SMALL_BYTES</t>
  </si>
  <si>
    <t>cscon data bytes dropped because the packets arrived outside of the expected time window</t>
  </si>
  <si>
    <t>RX_DROP_REPAIR_SEQ_SMALL_PKTS</t>
  </si>
  <si>
    <t>number of repair packets dropped because they arrived outside of expected time window</t>
  </si>
  <si>
    <t>RX_DROP_REPAIR_SEQ_SMALL_BYTES</t>
  </si>
  <si>
    <t>repair bytes dropped because the packets arrived outside of the expected time window</t>
  </si>
  <si>
    <t>RX_OOO_PKTS</t>
  </si>
  <si>
    <t>number of packets received and processed out of order</t>
  </si>
  <si>
    <t>LLJU</t>
  </si>
  <si>
    <t>NAP_IFC_LLJU</t>
  </si>
  <si>
    <t>RTT</t>
  </si>
  <si>
    <t>Latency</t>
  </si>
  <si>
    <t>Jitter</t>
  </si>
  <si>
    <t>RX_LOSS</t>
  </si>
  <si>
    <t>Rx path packet loss</t>
  </si>
  <si>
    <t>TX_LOSS</t>
  </si>
  <si>
    <t>Tx path packet loss (reported by peer rx loss)</t>
  </si>
  <si>
    <t>NAP_IFC_LLJU_LOSS</t>
  </si>
  <si>
    <t>RX_LOSS_B1</t>
  </si>
  <si>
    <t>Rx burst loss 1 or fewer packets</t>
  </si>
  <si>
    <t>RX_LOSS_B3</t>
  </si>
  <si>
    <t>Rx burst loss 3 or fewer packets</t>
  </si>
  <si>
    <t>RX_LOSS_B7</t>
  </si>
  <si>
    <t>Rx burst loss 7 or fewer packets</t>
  </si>
  <si>
    <t>RX_LOSS_B15</t>
  </si>
  <si>
    <t>Rx burst loss 15 or fewer packets</t>
  </si>
  <si>
    <t>RX_LOSS_B31</t>
  </si>
  <si>
    <t>Rx burst loss 31 or fewer packets</t>
  </si>
  <si>
    <t>RX_LOSS_BX</t>
  </si>
  <si>
    <t>Rx burst loss 32 or more packets</t>
  </si>
  <si>
    <t>RX_LOSS_CNT</t>
  </si>
  <si>
    <t>Actual packet loss count</t>
  </si>
  <si>
    <t>RX_PKT_CNT</t>
  </si>
  <si>
    <t>Actual packet receive count</t>
  </si>
  <si>
    <t>Source</t>
  </si>
  <si>
    <t>Requirement</t>
  </si>
  <si>
    <t>Supporting Statistic Category</t>
  </si>
  <si>
    <t>Additonal Comments</t>
  </si>
  <si>
    <t>ACE PRD, ASN Customer Web Interface Spec. (v0.10), section 17.2.2</t>
  </si>
  <si>
    <t>Ethernet stats</t>
  </si>
  <si>
    <t>INTERFACE (Machine)</t>
  </si>
  <si>
    <t>SNMP will also be used to query interface stats from various machines, including core routers</t>
  </si>
  <si>
    <t>ASN Customer Web Interface Spec., section 15.4.1.3</t>
  </si>
  <si>
    <t>Data byte histogram</t>
  </si>
  <si>
    <t>None</t>
  </si>
  <si>
    <t>Use SNMP to query size-bucket counters from core routers.</t>
  </si>
  <si>
    <t>ASN Customer Web Interface Spec., section 17.1.1 "Utilization Report"</t>
  </si>
  <si>
    <t>Average Rate</t>
  </si>
  <si>
    <t>TRAFFIC (Connexus)</t>
  </si>
  <si>
    <t>NOS can calculate average rate: Rn = a * Rn-1 + (1-a) * (Xn - Xn-1)/T, where 0 &lt; a &lt; 1, Rn is average rate after the nth sample, Xn is the nth sample of a counter (i.e. CNX_TCP_*_BYTES), and T is the sample interval (e.g. 1 minute).  For aggregate, calculate ∑ Nexus. For Nexus, calculate ∑ Connexus .</t>
  </si>
  <si>
    <t xml:space="preserve">Note: Traffic byte counts do not include IPSEC + L2 overhead.  </t>
  </si>
  <si>
    <t>Peak Rate</t>
  </si>
  <si>
    <t>NOS can calculate instantaneous rate: IRn = (Xn - Xn-1)/T, where Xn is the nth read of a counter (i.e. CNX_TCP_*_BYTES), and T is the sample interval (e.g. 1 minute). The peak rate can be calculated as: PR = MAX(IRn) over a certain interval (hour, day, week, month, etc.)</t>
  </si>
  <si>
    <t>Top applications</t>
  </si>
  <si>
    <t>APPLICATIONS (Connexus)</t>
  </si>
  <si>
    <t>NOS calculates top apps by recording best utilization (calculated as above) by application</t>
  </si>
  <si>
    <t>Context is protocol_port.  TCP: Protocol=6, Port = 0-65535.  UDP: Protocol=17, Port = 0-65535. ICMP: Protocol=1, Port=((code &lt;&lt;8) | type).  All other IP protocols, set Port=0.</t>
  </si>
  <si>
    <t>Top talkers</t>
  </si>
  <si>
    <t>CLIENT_HOSTS (Connexus)</t>
  </si>
  <si>
    <t>NOS calculates top apps by recording best utilization (calculated as above) by client</t>
  </si>
  <si>
    <t>Context is client ipv4 address</t>
  </si>
  <si>
    <t>Top listeners</t>
  </si>
  <si>
    <t>SERVER_HOSTS (Connexus)</t>
  </si>
  <si>
    <t>NOS calculates top apps by recording best utilization (calculated as above) by server</t>
  </si>
  <si>
    <t>Context is server ipv4 address</t>
  </si>
  <si>
    <t>ASN Customer Web Interface Spec., section 17.1.2 "Acceleration Report"</t>
  </si>
  <si>
    <t>Reduction %</t>
  </si>
  <si>
    <t>ARR (Connexus)</t>
  </si>
  <si>
    <t xml:space="preserve">MAX( (PRE_COMPR_BYTES - POST_COMPR_BYTES)/PRE_COMPR_BYTES, 0 ) </t>
  </si>
  <si>
    <t>Reduction % By App</t>
  </si>
  <si>
    <t>ARR_APP (Connexus)</t>
  </si>
  <si>
    <t>MAX( (CTXT_PRE_COMPR_BYTES - CTXT_POST_COMPR_BYTES)/CTXT_PRE_COMPR_BYTES, 0 ) for each application</t>
  </si>
  <si>
    <t>ASN Customer Web Interface Spec., section 17.1. 3 "Bypass Report"</t>
  </si>
  <si>
    <t>Total traffic on link</t>
  </si>
  <si>
    <t xml:space="preserve">TRAFFIC (Nexus) on NAP </t>
  </si>
  <si>
    <t>EDGE_RX_BYTES</t>
  </si>
  <si>
    <t>To ASN</t>
  </si>
  <si>
    <t xml:space="preserve">TRAFFIC (Connexus) on TAN </t>
  </si>
  <si>
    <t>∑EDGE_RX_BYTES, over all connexuses for a nexus</t>
  </si>
  <si>
    <t>Can Accelerate</t>
  </si>
  <si>
    <t>TRAFFIC (Nexus) on NAP or TRAFFIC (Connexus) on TAN</t>
  </si>
  <si>
    <t>EDGE_RX_INTERCEPT_BYTES (Nexus) or ∑EDGE_RX_INTERCEPT_BYTES (Connexus)</t>
  </si>
  <si>
    <t>Cannot Accelerate</t>
  </si>
  <si>
    <t>EDGE_RX_BYPASS_BYTES (Nexus) or ∑EDGE_RX_BYPASS_BYTES (Connexus)</t>
  </si>
  <si>
    <t>Not Accelerate Reason</t>
  </si>
  <si>
    <t>CONNECTIONS (Nexus) on NAP or CONNECTIONS (Connexus) on TAN</t>
  </si>
  <si>
    <t>E.g. Over limit % = 100 *( OVER_LIMIT_BYPASSED/BYPASSED).  Assymetric % = 100 * (ASSYMETRIC_BYPASSED/BYPASSED)</t>
  </si>
  <si>
    <t>Bypass % By App</t>
  </si>
  <si>
    <t>APPLICATIONS (Connexus), ARR_APP (Connexus)</t>
  </si>
  <si>
    <t>100 * (CTXT_EDGE_RX_BYTES - CTXT_PRE_COMPR_BYTES)/CTXT_EDGE_RX_BYTES</t>
  </si>
  <si>
    <t>ASN Customer Web Interface Spec., section 17.1. 4 "Response Time"</t>
  </si>
  <si>
    <t>NAP-POP</t>
  </si>
  <si>
    <t>Network Health (NWH) on NAP (Nexus) or TAN (Connexus)</t>
  </si>
  <si>
    <t>NEAR_END_TCP_RESPONSE_TIME</t>
  </si>
  <si>
    <t>POP-POP</t>
  </si>
  <si>
    <t>NWH(Connexus) on TAN</t>
  </si>
  <si>
    <t>CORE_NEXT_HOP_LATENCY or [CORE_END_TO_END_RTT(POP1) - EDGE_END_TO_END_RTT(POP2)]</t>
  </si>
  <si>
    <t>ASN Customer Web Interface Spec., section 17.1. 5 "TCP Network Health"</t>
  </si>
  <si>
    <t>SYN, SYN-RST</t>
  </si>
  <si>
    <t>CONNECTIONS (Connexus) on TAN</t>
  </si>
  <si>
    <t>E.g. SYN: (ATTEMPTED - ESTABLISHED), SYN-RST: RESET_BEFORE_ESTABLISHED</t>
  </si>
  <si>
    <t>TCP state machine</t>
  </si>
  <si>
    <t>FSM (Nexus) on NAP or TAN</t>
  </si>
  <si>
    <t>Per-state counters</t>
  </si>
  <si>
    <t>TCP out of order</t>
  </si>
  <si>
    <t>NWH (Connexus) on TAN</t>
  </si>
  <si>
    <t>EDGE_TCP_OUT_OF_ORDER, CORE_TCP_OUT_OF_ORDER</t>
  </si>
  <si>
    <t>TCP fragments</t>
  </si>
  <si>
    <t>EDGE_TCP_FRAGS, CORE_TCP_FRAGS</t>
  </si>
  <si>
    <t>ASN Customer Web Interface Spec., section 17.1. 6 "Connections Report"</t>
  </si>
  <si>
    <t># connections intercepted</t>
  </si>
  <si>
    <t>INTERCEPTED</t>
  </si>
  <si>
    <t># connections bypassed</t>
  </si>
  <si>
    <t xml:space="preserve">CONNECTIONS (Connexus) on TAN </t>
  </si>
  <si>
    <t>BYPASSED</t>
  </si>
  <si>
    <t>average connection rate</t>
  </si>
  <si>
    <t>Use average rate formula (see above) on ESTABLISHED or INTERCEPTED</t>
  </si>
  <si>
    <t>peak connection rate</t>
  </si>
  <si>
    <t>ESTABLISHED_PEAK_RATE</t>
  </si>
  <si>
    <t>half-closed connections</t>
  </si>
  <si>
    <t>HALF_CLOSED_CURR</t>
  </si>
  <si>
    <t>For intercepted conns only</t>
  </si>
  <si>
    <t>ASN Customer Web Interface Spec., section 17.1. 7 "Flow Detail Report"</t>
  </si>
  <si>
    <t>TCP flows</t>
  </si>
  <si>
    <t xml:space="preserve">APPLICATIONS (Connexus) on PNS </t>
  </si>
  <si>
    <t>Can track any IP protocol or TCP,Port or UDP,Port</t>
  </si>
  <si>
    <t>UDP, other</t>
  </si>
  <si>
    <t>ASN Customer Web Interface Spec., section 17.1. 8 "TCP Proxy Detail Report"</t>
  </si>
  <si>
    <t>Nothing specified in PRD</t>
  </si>
  <si>
    <t>HOSE (Connexus)</t>
  </si>
  <si>
    <t>e.g. calculate %compression per connexus using (PRE_GZIP_BYTES - POST_GZIP_BYTES) / PRE_GZIP_BYTES</t>
  </si>
  <si>
    <t>ASN Customer Web Interface Spec., section 17.1. 9 "ARR Detail Report"</t>
  </si>
  <si>
    <t>Bytes In</t>
  </si>
  <si>
    <t>PRE_COMPR_BYTES</t>
  </si>
  <si>
    <t>Bytes Out</t>
  </si>
  <si>
    <t>POST_COMPR_BYTES</t>
  </si>
  <si>
    <t>% Compression</t>
  </si>
  <si>
    <t>100 * (PRE_COMPR_BYTES - POST_COMPR_BYTES) / PRE_COMPR_BYTES</t>
  </si>
  <si>
    <t>% utilization of history buffer</t>
  </si>
  <si>
    <t>ARR (Nexus)</t>
  </si>
  <si>
    <t>HISTORY_BUFFER_UTIL</t>
  </si>
  <si>
    <t>ASN Customer Web Interface Spec., section 17.1. 10 "CIFS Detail Report"</t>
  </si>
  <si>
    <t>Average utilization</t>
  </si>
  <si>
    <t>CIFS (Connexus)</t>
  </si>
  <si>
    <t>Calculate using average rate formula (see above) on *_BYTES</t>
  </si>
  <si>
    <t>Peak utilization</t>
  </si>
  <si>
    <t>Calculate using peak rate formula (see above) on CLIENT/SERVER_TX/RX_BYTES</t>
  </si>
  <si>
    <t>Data locally served</t>
  </si>
  <si>
    <t>BYTES_LOCALLY_SERVED</t>
  </si>
  <si>
    <t>% WAN Reduction</t>
  </si>
  <si>
    <t xml:space="preserve">(CLIENT_TX_BYTES - SERVER_RX_BYTES)/CLIENT_TX_BYTES </t>
  </si>
  <si>
    <t xml:space="preserve">Cache Hit % </t>
  </si>
  <si>
    <t>100 * (BYTES_LOCALLY_SERVED/CLIENT_TX_BYTES)</t>
  </si>
  <si>
    <t>RTT savings</t>
  </si>
  <si>
    <t>CORE_END_TO_END_RTT - NEAR_END_TCP_RESPONSE_TIME</t>
  </si>
  <si>
    <t>ASN Customer Web Interface Spec., section 17.1. 11 "Hosts Report"</t>
  </si>
  <si>
    <t>Top clients</t>
  </si>
  <si>
    <t>CLIENT_HOSTS (Nexus)</t>
  </si>
  <si>
    <t>CTXT_*, calculate rates based on formulae above.  Correlate the two endpoint Nexus counters for Connexus counters.</t>
  </si>
  <si>
    <t>Top servers</t>
  </si>
  <si>
    <t>SERVER_HOSTS (Nexus)</t>
  </si>
  <si>
    <t>ASN Customer Web Interface Spec., section 17.1. 12 "VPN (IPSEC) Health"</t>
  </si>
  <si>
    <t># tunnel restarts</t>
  </si>
  <si>
    <t>IPSEC (Nexus)</t>
  </si>
  <si>
    <t>TUNNEL_RESTARTS</t>
  </si>
  <si>
    <t>Utilization</t>
  </si>
  <si>
    <t>*_BYTES, calculate rates based on formulae above</t>
  </si>
  <si>
    <t>ASN Customer Web Interface Spec., section 17.1. 13 "Routing Health"</t>
  </si>
  <si>
    <t>Frequency of routing updates</t>
  </si>
  <si>
    <t>N/A</t>
  </si>
  <si>
    <t>NOC should use SNMP to directly query the routers in the core network.</t>
  </si>
  <si>
    <t>Routing pkts</t>
  </si>
  <si>
    <t>There is no visibility into the customer premise router.</t>
  </si>
  <si>
    <t>Links API</t>
  </si>
  <si>
    <t>graphName, linkID, segment, direction, From Time, To Time</t>
  </si>
  <si>
    <t>Possible Param Values</t>
  </si>
  <si>
    <t>Graph Type</t>
  </si>
  <si>
    <t>: ALL, Throughput, Flow, Latency, ARR Savings,VPN, Tunnel Restarts,SLA Latency, SLA Packet Loss, SLA Throughput, SLA Flows, CIFS Flows, SLA Service Uptime,CIFS Data (MB),CIFS Data Reduction %,CIFS Local bytes served %, Total, ARR, Not Accelerated, Not Accelerated Traffic Details</t>
  </si>
  <si>
    <t>Segement</t>
  </si>
  <si>
    <t>: EDGE-LAN, EDGE-LAN Without ANAP, EDGE-WAN, CORE-CONDUIT, END-2-END</t>
  </si>
  <si>
    <t>Direction</t>
  </si>
  <si>
    <t xml:space="preserve">: NONE, OUT, IN, BOTH </t>
  </si>
  <si>
    <t xml:space="preserve">NOTE: </t>
  </si>
  <si>
    <t>IN/OUT Direction is w.r.t Nexus or Customer Router which ever is applicable for that segment</t>
  </si>
  <si>
    <t>In case of LAN, UI only has to provide EDGE-LAN. BE takes care of resolving the right type for that segment</t>
  </si>
  <si>
    <t>Blank formulae need to be completed</t>
  </si>
  <si>
    <t xml:space="preserve">Blue ones are those that I added </t>
  </si>
  <si>
    <t>Issues and doubts are depicted in red</t>
  </si>
  <si>
    <t>Additional Info</t>
  </si>
  <si>
    <t xml:space="preserve"> </t>
  </si>
  <si>
    <t>Note:  Eventhough the names below are the same as the metric names, they are actually sample deltas for all counter metrics.  Separate time deltas will also be available for rate calculations.</t>
  </si>
  <si>
    <t>Valid Combinations:</t>
  </si>
  <si>
    <t>Wire frame Sheet</t>
  </si>
  <si>
    <t>Timeseries/Aggreate</t>
  </si>
  <si>
    <t>Link</t>
  </si>
  <si>
    <t>Segment</t>
  </si>
  <si>
    <t>Response Values</t>
  </si>
  <si>
    <t>Timeseries</t>
  </si>
  <si>
    <t>Formula</t>
  </si>
  <si>
    <t>All Links</t>
  </si>
  <si>
    <t>ALL</t>
  </si>
  <si>
    <t>Aggregate</t>
  </si>
  <si>
    <t>Link ID</t>
  </si>
  <si>
    <t>END2END</t>
  </si>
  <si>
    <t>NONE</t>
  </si>
  <si>
    <t>Bytes LAN WAN</t>
  </si>
  <si>
    <t>cnx_lan_bytes: (I26 + I28) OR (I27 + I29), cnx_wan_bytes: I30 + I31</t>
  </si>
  <si>
    <t>SUM_CNXS(SUM_TIME([cnx_lan_bytes OR cnx_wan_bytes]))</t>
  </si>
  <si>
    <t>SUM_CNXS: Sum over the connexuses; SUM_TIME: Sum over the timeseries rows for specified time period</t>
  </si>
  <si>
    <t>Which nexus is IN and which is out</t>
  </si>
  <si>
    <t>Throughput Average</t>
  </si>
  <si>
    <t>J18/time_period</t>
  </si>
  <si>
    <t xml:space="preserve">tan_ni_cnx_nwh_edge_end_to_end_rtt, tan_ni_cnx_nwh_core_end_to_end_rtt </t>
  </si>
  <si>
    <t>AVG_CNXS(tan_ni_cnx_nwh_edge_end_to_end_rtt + tan_ni_cnx_nwh_core_end_to_end_rtt )</t>
  </si>
  <si>
    <t>AVG_CNXS: Average over the connexuses</t>
  </si>
  <si>
    <t>changed 6/17/2010</t>
  </si>
  <si>
    <t>Data Reduction %</t>
  </si>
  <si>
    <t>I18</t>
  </si>
  <si>
    <t>100 * [SUM_CNXS(SUM_TIME(cnx_lan_bytes - cnx_wan_bytes)) / SUM_CNXS(SUM_TIME(cnx_lan_bytes) ) ]</t>
  </si>
  <si>
    <t>Note: report 0 if numerator is negative or denominator is 0</t>
  </si>
  <si>
    <t>changed 6/16/2010</t>
  </si>
  <si>
    <t>TCP Retransmissions %</t>
  </si>
  <si>
    <t xml:space="preserve">wan_retx: tan_ni_cnx_nwh_edge_tcp_retx_pkts; wan_tx: tan_ni_cnx_traffic_edge_tx_intercept_pkts; </t>
  </si>
  <si>
    <t>100 * [SUM_CNXS(SUM_TIME(wan_retx)) / SUM_CNXS(SUM_TIME(wan_tx))]</t>
  </si>
  <si>
    <t>changed 7/29/2010</t>
  </si>
  <si>
    <t>Flows Total</t>
  </si>
  <si>
    <t>tan_ni_cnx_connections_established</t>
  </si>
  <si>
    <t>SUM_CNXS(SUM_TIME(I23))</t>
  </si>
  <si>
    <t>Flows Avg</t>
  </si>
  <si>
    <t>J23 / time_period</t>
  </si>
  <si>
    <t>Throughput</t>
  </si>
  <si>
    <t>Edge-LAN</t>
  </si>
  <si>
    <t>OUT</t>
  </si>
  <si>
    <t xml:space="preserve">tan_ni_cnx_traffic_edge_rx_bytes - pan_ni_cnx_arr_pre_decompr_bytes + pan_ni_cnx_arr_post_decompr_bytes </t>
  </si>
  <si>
    <t>I26/time_delta</t>
  </si>
  <si>
    <t>changed 6/30/2010</t>
  </si>
  <si>
    <t>Edge-LAN Without ANAP</t>
  </si>
  <si>
    <t>tan_ni_cnx_traffic_edge_rx_bytes</t>
  </si>
  <si>
    <t>I27/time_delta</t>
  </si>
  <si>
    <t>IN</t>
  </si>
  <si>
    <t>tan_ni_cnx_traffic_edge_tx_bytes - pan_ni_cnx_arr_post_compr_bytes + pan_ni_cnx_arr_pre_compr_bytes</t>
  </si>
  <si>
    <t>I28/time_delta</t>
  </si>
  <si>
    <t>tan_ni_cnx_traffic_edge_tx_bytes</t>
  </si>
  <si>
    <t>I29/time_delta</t>
  </si>
  <si>
    <t>Edge-WAN</t>
  </si>
  <si>
    <t>I30/time_delta</t>
  </si>
  <si>
    <t>I31/time_delta</t>
  </si>
  <si>
    <t>Connexus End-to-End</t>
  </si>
  <si>
    <t>I28</t>
  </si>
  <si>
    <t>J28</t>
  </si>
  <si>
    <t>Note: Use LAN IN utilization of other Nexus</t>
  </si>
  <si>
    <t>added 6/16/2010</t>
  </si>
  <si>
    <t>CORE-CONDUIT</t>
  </si>
  <si>
    <t>tan_ni_cnx_traffic_core_tx_bytes + tan_ni_cnx_traffic_hose_tx_bytes - pan_ni_cnx_hose_post_gzip_bytes + pan_ni_cnx_hose_pre_gzip_bytes</t>
  </si>
  <si>
    <t>I33/time_delta</t>
  </si>
  <si>
    <t>Note: Out of selected POP</t>
  </si>
  <si>
    <t>tan_ni_cnx_traffic_core_rx_bytes + tan_ni_cnx_traffic_hose_rx_bytes - pan_ni_cnx_hose_pre_gunzip_bytes + pan_ni_cnx_hose_post_gunzip_bytes</t>
  </si>
  <si>
    <t>I34/time_delta</t>
  </si>
  <si>
    <t>Note: IN to selected POP</t>
  </si>
  <si>
    <t>Flow</t>
  </si>
  <si>
    <t>End to End</t>
  </si>
  <si>
    <t>Total Connections</t>
  </si>
  <si>
    <t>tan_ni_cnx_connections_established / time_delta</t>
  </si>
  <si>
    <t>Reported as connections per second</t>
  </si>
  <si>
    <t>Total Bypassed Connections</t>
  </si>
  <si>
    <t>tan_ni_cnx_connections_bypassed</t>
  </si>
  <si>
    <t>tan_ni_cnx_connections_bypassed / time_delta</t>
  </si>
  <si>
    <t>Total Intercepted Connections</t>
  </si>
  <si>
    <t>tan_ni_cnx_connections_intercepted</t>
  </si>
  <si>
    <t>tan_ni_cnx_connections_intercepted / time_delta</t>
  </si>
  <si>
    <t>tan_ni_cnx_nwh_edge_end_to_end_rtt</t>
  </si>
  <si>
    <t>POP to Branch/HQ latency.  Note:  RTT metrics have value 0 if they are unknown.  NOS should use last known value (if available).</t>
  </si>
  <si>
    <t>POP to POP latency:  Note: RTT metrics have value 0 if they are unknown.  NOS should use last known value (if available).</t>
  </si>
  <si>
    <t>ARR Compression savings</t>
  </si>
  <si>
    <t>ARR Savings</t>
  </si>
  <si>
    <t>Utilization (Pre ARR)</t>
  </si>
  <si>
    <t>pan_ni_cnx_arr_post_decompr_bytes + pan_ni_cnx_arr_rx_passthru_bytes</t>
  </si>
  <si>
    <t>I41/time_delta</t>
  </si>
  <si>
    <t>Utilization should be called Throughput</t>
  </si>
  <si>
    <t>Conduit is not selectable</t>
  </si>
  <si>
    <t>Utilization (Post ARR)</t>
  </si>
  <si>
    <t>pan_ni_cnx_arr_pre_decompr_bytes+ pan_ni_cnx_arr_rx_passthru_bytes</t>
  </si>
  <si>
    <t>I42/time_delta</t>
  </si>
  <si>
    <t>Data Reduction % (%Compression)</t>
  </si>
  <si>
    <t>100 *(I41 - I42) /I41</t>
  </si>
  <si>
    <t>pan_ni_cnx_arr_post_compr_bytes + pan_ni_cnx_arr_tx_passthru_bytes</t>
  </si>
  <si>
    <t>I44/time_delta</t>
  </si>
  <si>
    <t>pan_ni_cnx_arr_pre_compr_bytes + pan_ni_cnx_arr_tx_passthru_bytes</t>
  </si>
  <si>
    <t>I45/time_delta</t>
  </si>
  <si>
    <t>100*(I45 - I44) / I45</t>
  </si>
  <si>
    <t>Acceleration</t>
  </si>
  <si>
    <t>Total</t>
  </si>
  <si>
    <t>BOTH</t>
  </si>
  <si>
    <t>100 * ((J48 - J49) / J48)</t>
  </si>
  <si>
    <t>LAN Data</t>
  </si>
  <si>
    <t>cnx_lan_bytes: (I26 + I28) OR (I27 + I29)</t>
  </si>
  <si>
    <t>SUM_TIME(cnx_lan_bytes)</t>
  </si>
  <si>
    <t>Consider ANAP, no ANAP to pick right term</t>
  </si>
  <si>
    <t>WAN Data</t>
  </si>
  <si>
    <t>cnx_wan_bytes: I30 + I31</t>
  </si>
  <si>
    <t>SUM_TIME(cnx_wan_bytes)</t>
  </si>
  <si>
    <t>Traffic % LAN</t>
  </si>
  <si>
    <t>Always 100 %</t>
  </si>
  <si>
    <t>Traffic % WAN</t>
  </si>
  <si>
    <t>Always 100%</t>
  </si>
  <si>
    <t>ARR</t>
  </si>
  <si>
    <t>100 * ((J53 - J54) / J53)</t>
  </si>
  <si>
    <t>J48 - J58</t>
  </si>
  <si>
    <t>changed 8/2/2010</t>
  </si>
  <si>
    <t>J49 - J59</t>
  </si>
  <si>
    <t>100 * (J53 /J48)</t>
  </si>
  <si>
    <t>100 * (J54 /J49)</t>
  </si>
  <si>
    <t>Not Accelerated</t>
  </si>
  <si>
    <t>Always 0%</t>
  </si>
  <si>
    <t>tan_ni_cnx_traffic_edge_tx_bypass_bytes, tan_ni_cnx_traffic_edge_rx_bypass_bytes</t>
  </si>
  <si>
    <t>SUM_TIME(tan_ni_cnx_traffic_edge_tx_bypass_bytes + tan_ni_cnx_traffic_edge_rx_bypass_bytes)</t>
  </si>
  <si>
    <t>I58</t>
  </si>
  <si>
    <t>J58</t>
  </si>
  <si>
    <t>100 *(J58/J48)</t>
  </si>
  <si>
    <t>100 *(J59/J49)</t>
  </si>
  <si>
    <t>Not Accelerated Traffic Details</t>
  </si>
  <si>
    <t>SUM_TIME(I62)</t>
  </si>
  <si>
    <t>Configured Bypassed Connections</t>
  </si>
  <si>
    <t>tan_ni_cnx_connections_acl_bypassed</t>
  </si>
  <si>
    <t>SUM_TIME(I63)</t>
  </si>
  <si>
    <t>Assymetric Bypassed Connections</t>
  </si>
  <si>
    <t>tan_ni_cnx_connections_assymetric_bypassed</t>
  </si>
  <si>
    <t>SUM_TIME(I64)</t>
  </si>
  <si>
    <t>Exceeded connection limit Bypassed Connections</t>
  </si>
  <si>
    <t>tan_ni_cnx_connections_over_limit_bypassed</t>
  </si>
  <si>
    <t>SUM_TIME(I65)</t>
  </si>
  <si>
    <t>Exceeded bandwidth limit Bypassed Connections</t>
  </si>
  <si>
    <t>Not Available</t>
  </si>
  <si>
    <t xml:space="preserve">Not sent to POP </t>
  </si>
  <si>
    <t>Have to query ACE connections and compare to POP</t>
  </si>
  <si>
    <t>TCP Health</t>
  </si>
  <si>
    <t>End-2-End</t>
  </si>
  <si>
    <t>SYN</t>
  </si>
  <si>
    <t>tan_ni_cnx_connections_attempted</t>
  </si>
  <si>
    <t>I69 / time_delta</t>
  </si>
  <si>
    <t>SYN with no traffic</t>
  </si>
  <si>
    <t>tan_ni_cnx_connections_timeout</t>
  </si>
  <si>
    <t>I70 / time_delta</t>
  </si>
  <si>
    <t>SYN-RST</t>
  </si>
  <si>
    <t>tan_ni_cnx_connections_reset_before_established</t>
  </si>
  <si>
    <t>I71 / time_delta</t>
  </si>
  <si>
    <t>NWP Health</t>
  </si>
  <si>
    <t>Packet Loss</t>
  </si>
  <si>
    <t>Packet Loss %</t>
  </si>
  <si>
    <t>Remove this</t>
  </si>
  <si>
    <t>tan_ni_cnx_nwh_edge_tcp_retx_pkts, tan_ni_cnx_traffic_edge_tx_intercept_pkts</t>
  </si>
  <si>
    <t>(tan_ni_cnx_nwh_edge_tcp_retx_pkts / tan_ni_cnx_traffic_edge_tx_intercept_pkts) * 100</t>
  </si>
  <si>
    <t>Note: report 0 if denominator is 0</t>
  </si>
  <si>
    <t>tan_ni_cnx_nwh_core_tcp_retx_pkts, tan_ni_cnx_traffic_core_tx_intercept_pkts, tan_ni_cnx_traffic_hose_tx_pkts</t>
  </si>
  <si>
    <t>(tan_ni_cnx_nwh_core_tcp_retx_pkts /  tan_ni_cnx_traffic_hose_tx_pkts) * 100</t>
  </si>
  <si>
    <t>changed 8/23/2010</t>
  </si>
  <si>
    <t>?</t>
  </si>
  <si>
    <t>Use last recorded value. Per Nexus view of the connexus</t>
  </si>
  <si>
    <t>Loss</t>
  </si>
  <si>
    <t>I73</t>
  </si>
  <si>
    <t>(SUM_TIME(tan_ni_cnx_nwh_edge_tcp_retx_pkts) / SUM_TIME(tan_ni_cnx_traffic_edge_tx_pkts)) * 100</t>
  </si>
  <si>
    <t>To POP Hops</t>
  </si>
  <si>
    <t>These are provisioned (depends on ACE present)</t>
  </si>
  <si>
    <t>From POP Hops</t>
  </si>
  <si>
    <t>100*((SUM_TIME(I30 + I31))/(time_period*provisioned_link_bw*2))</t>
  </si>
  <si>
    <t>Use last recorded value. Provisioned_link_bw comes from provisioning database.  Factor of 2 is for both directions.  Time_period is time period of summation in numerator.</t>
  </si>
  <si>
    <t>changed 6/19/2010</t>
  </si>
  <si>
    <t>tan_ni_cnx_nwh_core_end_to_end_rtt(POP1), tan_ni_cnx_nwh_edge_end_to_end_rtt(POP2)</t>
  </si>
  <si>
    <t>tan_ni_cnx_nwh_core_end_to_end_rtt(POP1) - tan_ni_cnx_nwh_edge_end_to_end_rtt(POP2)</t>
  </si>
  <si>
    <t>I75</t>
  </si>
  <si>
    <t>(SUM_TIME(tan_ni_cnx_nwh_core_tcp_retx_pkts) / SUM_TIME(tan_ni_cnx_traffic_core_tx_pkts + tan_ni_cnx_traffic_hose_tx_pkts)) * 100</t>
  </si>
  <si>
    <t>Typically 1</t>
  </si>
  <si>
    <t>CIFS Data (MB)</t>
  </si>
  <si>
    <t>Bytes Locally Served</t>
  </si>
  <si>
    <t>pan_ni_cnx_cifs_bytes_locally_served</t>
  </si>
  <si>
    <t>I86</t>
  </si>
  <si>
    <t>J150 or J151</t>
  </si>
  <si>
    <t>I87</t>
  </si>
  <si>
    <t>SUM over CIFS contexts (port 445, 139)</t>
  </si>
  <si>
    <t>J153</t>
  </si>
  <si>
    <t>I88</t>
  </si>
  <si>
    <t>J148 or J149</t>
  </si>
  <si>
    <t>I90</t>
  </si>
  <si>
    <t>J152</t>
  </si>
  <si>
    <t>I91</t>
  </si>
  <si>
    <t>CIFS Data Reduction %</t>
  </si>
  <si>
    <t>100 * ((I87 - I88) / I87)</t>
  </si>
  <si>
    <t>100 * ((I90 - I91) / I90)</t>
  </si>
  <si>
    <t>CIFS Local bytes served %</t>
  </si>
  <si>
    <t>Bytes Locally Served %</t>
  </si>
  <si>
    <t>100 * (I86 / I87)</t>
  </si>
  <si>
    <t>CIFS Flows</t>
  </si>
  <si>
    <t>Intercepted</t>
  </si>
  <si>
    <t>K202</t>
  </si>
  <si>
    <t>Bypassed</t>
  </si>
  <si>
    <t>K201</t>
  </si>
  <si>
    <t>Client From POP Bytes</t>
  </si>
  <si>
    <t>pan_ni_cnx_cifs_client_tx_bytes</t>
  </si>
  <si>
    <t>I100</t>
  </si>
  <si>
    <t>These folrmulae are what we had in the previous version of this sheet, but found no place to put them</t>
  </si>
  <si>
    <t>Server From POP Bytes</t>
  </si>
  <si>
    <t>pan_ni_cnx_cifs_server_tx_bytes</t>
  </si>
  <si>
    <t>I101</t>
  </si>
  <si>
    <t>Server To POP Bytes</t>
  </si>
  <si>
    <t>pan_ni_cnx_cifs_server_rx_bytes</t>
  </si>
  <si>
    <t>I102</t>
  </si>
  <si>
    <t>Client To POP Bytes</t>
  </si>
  <si>
    <t>pan_ni_cnx_cifs_client_rx_bytes</t>
  </si>
  <si>
    <t>I103</t>
  </si>
  <si>
    <t>SLA</t>
  </si>
  <si>
    <t>SLA Service Uptime</t>
  </si>
  <si>
    <t>Service Uptime</t>
  </si>
  <si>
    <t>Not from statistics</t>
  </si>
  <si>
    <t>SLA Throughput</t>
  </si>
  <si>
    <t>I30</t>
  </si>
  <si>
    <t>J30</t>
  </si>
  <si>
    <t>I31</t>
  </si>
  <si>
    <t>J31</t>
  </si>
  <si>
    <t>I33</t>
  </si>
  <si>
    <t>J33</t>
  </si>
  <si>
    <t>I34</t>
  </si>
  <si>
    <t>J34</t>
  </si>
  <si>
    <t>SLA Flows</t>
  </si>
  <si>
    <t>I113/time_delta</t>
  </si>
  <si>
    <t>Direction doesn't matter, edge and core are same</t>
  </si>
  <si>
    <t>I114/time_delta</t>
  </si>
  <si>
    <t>I115/time_delta</t>
  </si>
  <si>
    <t>I116/time_delta</t>
  </si>
  <si>
    <t xml:space="preserve">SLA Latency </t>
  </si>
  <si>
    <t xml:space="preserve">Latency </t>
  </si>
  <si>
    <t>Direction doesn't matter</t>
  </si>
  <si>
    <t>I117</t>
  </si>
  <si>
    <t>J117</t>
  </si>
  <si>
    <t>tan_ni_cnx_nwh_core_end_to_end_rtt</t>
  </si>
  <si>
    <t>I119</t>
  </si>
  <si>
    <t>J119</t>
  </si>
  <si>
    <t xml:space="preserve">SLA Packet Loss </t>
  </si>
  <si>
    <t xml:space="preserve">Packet Loss </t>
  </si>
  <si>
    <t>Remove</t>
  </si>
  <si>
    <t>J73</t>
  </si>
  <si>
    <t>(tan_ni_cnx_nwh_core_tcp_retx_pkts / (tan_ni_cnx_traffic_core_tx_pkts + tan_ni_cnx_traffic_hose_tx_pkts) * 100</t>
  </si>
  <si>
    <t>VPN</t>
  </si>
  <si>
    <t>IPSec VPN Utilization</t>
  </si>
  <si>
    <t>net_nx_ipsec_cust_rx_bytes</t>
  </si>
  <si>
    <t>I125/time_delta</t>
  </si>
  <si>
    <t>net_nx_ipsec_cust_tx_bytes</t>
  </si>
  <si>
    <t>I126/time_delta</t>
  </si>
  <si>
    <t>Tunnel Restarts</t>
  </si>
  <si>
    <t>net_nx_ipsec_tunnel_restarts</t>
  </si>
  <si>
    <t>I127/time_delta</t>
  </si>
  <si>
    <t>Applications API</t>
  </si>
  <si>
    <t>graphName, linkIDs, appIDs, segment, direction, From Time, To Time</t>
  </si>
  <si>
    <t>Possible Values</t>
  </si>
  <si>
    <t>GraphName</t>
  </si>
  <si>
    <t>: All, Throughput, Flow, ARR Savings, CIFS Servers, Accelerated Apps</t>
  </si>
  <si>
    <t>AppIDs</t>
  </si>
  <si>
    <t>: csv of appIDs or ALL</t>
  </si>
  <si>
    <t>: EDGE-LAN, EDGE-LAN Without APAN, EDGE-WAN, CORE-CONDUIT, END-2-END</t>
  </si>
  <si>
    <t>: NONE, RIGHT, LEFT, BOTH</t>
  </si>
  <si>
    <t>Graph Name</t>
  </si>
  <si>
    <t>Timeseries/Aggregate</t>
  </si>
  <si>
    <t>App ID</t>
  </si>
  <si>
    <t>Response</t>
  </si>
  <si>
    <t>Comment</t>
  </si>
  <si>
    <t>All Applications</t>
  </si>
  <si>
    <t>App IDs (ALL)</t>
  </si>
  <si>
    <t>LAN: (J148 + J150) OR (J149 + J151), WAN: (J152 + J153)</t>
  </si>
  <si>
    <t>SUM_CTXTS(SUM_TIME(LAN OR WAN))</t>
  </si>
  <si>
    <t>changed 7/2/2010</t>
  </si>
  <si>
    <t>Utilization Average</t>
  </si>
  <si>
    <t>K140/time_period</t>
  </si>
  <si>
    <t>time_period is the time period of the summation in the numerator</t>
  </si>
  <si>
    <t>n/a</t>
  </si>
  <si>
    <t>not available by app</t>
  </si>
  <si>
    <t>100 * (SUM_CTXTS(SUM_TIME(LAN - WAN)) / SUM_CTXTS(SUM_TIME(LAN)))</t>
  </si>
  <si>
    <t>TCP Retransmissions</t>
  </si>
  <si>
    <t>tan_ni_cnx_applications_ctxt_conn</t>
  </si>
  <si>
    <t>SUM_TIME(J145)</t>
  </si>
  <si>
    <t>K145 / time_period</t>
  </si>
  <si>
    <t>App IDs</t>
  </si>
  <si>
    <t>(tan_ni_cnx_applications_ctxt_edge_rx_bytes - pan_ni_cnx_arr_app_ctxt_pre_decompr_bytes) + pan_ni_cnx_arr_app_ctxt_post_decompr_bytes</t>
  </si>
  <si>
    <t>J148/time_delta</t>
  </si>
  <si>
    <t>tan_ni_cnx_applications_ctxt_edge_rx_bytes</t>
  </si>
  <si>
    <t>J149/time_delta</t>
  </si>
  <si>
    <t>(tan_ni_cnx_applications_ctxt_edge_tx_bytes - pan_ni_cnx_arr_app_ctxt_post_compr_bytes) + pan_ni_cnx_arr_app_ctxt_pre_compr_bytes</t>
  </si>
  <si>
    <t>J150/time_delta</t>
  </si>
  <si>
    <t>tan_ni_cnx_applications_ctxt_edge_tx_bytes</t>
  </si>
  <si>
    <t>J151/time_delta</t>
  </si>
  <si>
    <t>J152/time_delta</t>
  </si>
  <si>
    <t>J153/time_delta</t>
  </si>
  <si>
    <t>J154/time_delta</t>
  </si>
  <si>
    <t>tan_ni_cnx_applications_ctxt_conn - tan_ni_cnx_applications_ctxt_conn_intercepted</t>
  </si>
  <si>
    <t>J155/time_delta</t>
  </si>
  <si>
    <t>tan_ni_cnx_applications_ctxt_conn_intercepted</t>
  </si>
  <si>
    <t>J156/time_delta</t>
  </si>
  <si>
    <t>pan_ni_cnx_arr_app_ctxt_post_decompr_bytes + pan_ni_cnx_arr_app_ctxt_rx_passthru_bytes</t>
  </si>
  <si>
    <t>J157/time_delta</t>
  </si>
  <si>
    <t>pan_ni_cnx_arr_app_ctxt_pre_decompr_bytes + pan_ni_cnx_arr_app_ctxt_rx_passthru_bytes</t>
  </si>
  <si>
    <t>J158/time_delta</t>
  </si>
  <si>
    <t>100 * (J157 - J158)/J157</t>
  </si>
  <si>
    <t>pan_ni_cnx_arr_app_ctxt_post_compr_bytes + pan_ni_cnx_arr_app_ctxt_tx_passthru_bytes</t>
  </si>
  <si>
    <t>J160/time_delta</t>
  </si>
  <si>
    <t>pan_ni_cnx_arr_app_ctxt_pre_compr_bytes + + pan_ni_cnx_arr_app_ctxt_tx_passthru_bytes</t>
  </si>
  <si>
    <t>J161/time_delta</t>
  </si>
  <si>
    <t>100 * (J161 - J160)/J161</t>
  </si>
  <si>
    <t>CIFS Servers</t>
  </si>
  <si>
    <t>IP</t>
  </si>
  <si>
    <t>????</t>
  </si>
  <si>
    <t>Name will be returned in the JSON as row name</t>
  </si>
  <si>
    <t>LAN Bytes</t>
  </si>
  <si>
    <t>SUM_TIME(J164)</t>
  </si>
  <si>
    <t>Use app ctxt with protocol_port = {6, 445}</t>
  </si>
  <si>
    <t>WAN Bytes</t>
  </si>
  <si>
    <t>SUM_TIME(J165)</t>
  </si>
  <si>
    <t>100 * (K164 - K165)/K164</t>
  </si>
  <si>
    <t>SUM_TIME(J168)</t>
  </si>
  <si>
    <t>SUM_TIME(J169)</t>
  </si>
  <si>
    <t>100 * (K168 - K169)/K168</t>
  </si>
  <si>
    <t>Accelerated Apps</t>
  </si>
  <si>
    <t>App IDs (all) - BE calls Config for IDs</t>
  </si>
  <si>
    <t>100 * (K172 - K173)/K172</t>
  </si>
  <si>
    <t>(J148 + J150) OR (J149 + J151)</t>
  </si>
  <si>
    <t>SUM_CTXTS(SUM_TIME(J172))</t>
  </si>
  <si>
    <t>SUM_CTXTS is the sum over all configured app contexts</t>
  </si>
  <si>
    <t>J152 + J153</t>
  </si>
  <si>
    <t>SUM_CTXTS(SUM_TIME(J173))</t>
  </si>
  <si>
    <t>100 * (K172/J48)</t>
  </si>
  <si>
    <t>100 * (K173/J49)</t>
  </si>
  <si>
    <t>Connexus End-to_end</t>
  </si>
  <si>
    <t>added 6/17/2010</t>
  </si>
  <si>
    <t>TopN Applications</t>
  </si>
  <si>
    <t>By Bytes</t>
  </si>
  <si>
    <t>J177(POP1) + J177(POP2)</t>
  </si>
  <si>
    <t>SUM_TIME(J179)</t>
  </si>
  <si>
    <t>By Utilization</t>
  </si>
  <si>
    <t>SUM_TIME(J179)/time_period</t>
  </si>
  <si>
    <t>By Latency</t>
  </si>
  <si>
    <t>Remove!</t>
  </si>
  <si>
    <t>By Data Reduction</t>
  </si>
  <si>
    <t>By Connections</t>
  </si>
  <si>
    <t>J154</t>
  </si>
  <si>
    <t>SUM_TIME(J184)</t>
  </si>
  <si>
    <t>Current Connections</t>
  </si>
  <si>
    <t>tan_ni_cnx_connections_established_curr</t>
  </si>
  <si>
    <t>Current number of active connections</t>
  </si>
  <si>
    <t>added 6/19/2010</t>
  </si>
  <si>
    <t>Current Bypassed Connections</t>
  </si>
  <si>
    <t>tan_ni_cnx_connections_bypassed_over_limit_curr + tan_ni_cnx_connections_bypassed_policy_curr + tan_ni_cnx_connections_bypassed_other_curr</t>
  </si>
  <si>
    <t>Current number of bypassed connections</t>
  </si>
  <si>
    <t>Current Intercepted Connections</t>
  </si>
  <si>
    <t>tan_ni_cnx_connections_intercepted_curr</t>
  </si>
  <si>
    <t>Current number of intercepted connections</t>
  </si>
  <si>
    <t>tan_ni_cnx_applications_ctxt_conn_established_curr</t>
  </si>
  <si>
    <t>tan_ni_cnx_applications_ctxt_conn_bypassed_over_limit_curr + tan_ni_cnx_applications_ctxt_conn_bypassed_policy_curr + tan_ni_cnx_applications_ctxt_conn_bypassed_other_curr</t>
  </si>
  <si>
    <t>tan_ni_cnx_applications_ctxt_conn_intercepted_curr</t>
  </si>
  <si>
    <t>Inputs</t>
  </si>
  <si>
    <t>TAN Count Per POP</t>
  </si>
  <si>
    <t>PAN Count Per POP</t>
  </si>
  <si>
    <t>Nexus Count Per NAP</t>
  </si>
  <si>
    <t>Nexus Count Per TAN</t>
  </si>
  <si>
    <t>Nexus Count Per PAN</t>
  </si>
  <si>
    <t>Connexus Count Per Nexus</t>
  </si>
  <si>
    <t>Interface Count Per NAP</t>
  </si>
  <si>
    <t>Interface Count Per TAN</t>
  </si>
  <si>
    <t>Interface Count Per PAN</t>
  </si>
  <si>
    <t>Maximum Number of ACL Counters</t>
  </si>
  <si>
    <t>Maximum Number of Applications</t>
  </si>
  <si>
    <t>Maximum Number of Hosts</t>
  </si>
  <si>
    <t>Maximum Number of TCP FSM States</t>
  </si>
  <si>
    <t>Maximum Number of COS Values</t>
  </si>
  <si>
    <t>Statistic Category</t>
  </si>
  <si>
    <t>Stat Bytes</t>
  </si>
  <si>
    <t>Stat Count</t>
  </si>
  <si>
    <t>Interface</t>
  </si>
  <si>
    <t>Traffic (Nexus)</t>
  </si>
  <si>
    <t>Traffic (Connexus)</t>
  </si>
  <si>
    <t>Connections (Nexus)</t>
  </si>
  <si>
    <t>Connections (Connexus)</t>
  </si>
  <si>
    <t>Applications (Nexus)</t>
  </si>
  <si>
    <t>Applications (Connexus)</t>
  </si>
  <si>
    <t>Hosts (Nexus)</t>
  </si>
  <si>
    <t>FSM (Nexus)</t>
  </si>
  <si>
    <t>ACL (Nexus)</t>
  </si>
  <si>
    <t>QOS (Connexus)</t>
  </si>
  <si>
    <t>Network Health (Nexus)</t>
  </si>
  <si>
    <t>Network Health (Connexus)</t>
  </si>
  <si>
    <t>Hose (Connexus)</t>
  </si>
  <si>
    <t>ARR (Nexus) on ACE</t>
  </si>
  <si>
    <t>ARR (Nexus) on PSS</t>
  </si>
  <si>
    <t>TAN Nexus Instance:</t>
  </si>
  <si>
    <t>Nexus Total</t>
  </si>
  <si>
    <t>Per-Connexus Total</t>
  </si>
  <si>
    <t>PAN Nexus Instance:</t>
  </si>
  <si>
    <t>NAP:</t>
  </si>
  <si>
    <t>Interface Total</t>
  </si>
  <si>
    <t>NAP Total</t>
  </si>
  <si>
    <t>TAN:</t>
  </si>
  <si>
    <t>Connexus Total</t>
  </si>
  <si>
    <t>TAN Total</t>
  </si>
  <si>
    <t>PAN:</t>
  </si>
  <si>
    <t>PAN Total</t>
  </si>
  <si>
    <t>POP Total</t>
  </si>
  <si>
    <t>Gauge Type</t>
  </si>
  <si>
    <t>Number of Bins</t>
  </si>
  <si>
    <t>Bin Interval</t>
  </si>
  <si>
    <t>Bin Average</t>
  </si>
  <si>
    <t>Reported Value (1 per minute)</t>
  </si>
  <si>
    <t>Peak rate</t>
  </si>
  <si>
    <t>1 second</t>
  </si>
  <si>
    <t>(INTERVAL_END_COUNTER_VAL - INTERVAL_BEGIN_COUNTER_VAL)/ BIN_INTERVAL)</t>
  </si>
  <si>
    <t>Maximum Bin Average value over last 60 bins</t>
  </si>
  <si>
    <t>Time</t>
  </si>
  <si>
    <t>60 seconds</t>
  </si>
  <si>
    <t>SUM(INTERVAL_MEASUREMENTS)/NUM_INTERVAL_MEASUREMENTS, or 0 if NUM_INTERVAL_MEASUREMENTS is 0</t>
  </si>
  <si>
    <t>Application</t>
  </si>
  <si>
    <t>Protocol</t>
  </si>
  <si>
    <t>Port</t>
  </si>
  <si>
    <t>DAYTIME</t>
  </si>
  <si>
    <t>FTP</t>
  </si>
  <si>
    <t>SSH</t>
  </si>
  <si>
    <t>TELNET</t>
  </si>
  <si>
    <t>SMTP</t>
  </si>
  <si>
    <t>TACACS</t>
  </si>
  <si>
    <t>TFTP</t>
  </si>
  <si>
    <t>HTTP</t>
  </si>
  <si>
    <t>KERBEROS</t>
  </si>
  <si>
    <t>SFTP</t>
  </si>
  <si>
    <t>NTP</t>
  </si>
  <si>
    <t>NETBIOS-NS</t>
  </si>
  <si>
    <t>NETBIOS-DGM</t>
  </si>
  <si>
    <t>NETBIOS-SSN</t>
  </si>
  <si>
    <t>IMAP</t>
  </si>
  <si>
    <t>SNMP</t>
  </si>
  <si>
    <t>BGP</t>
  </si>
  <si>
    <t>LDAP</t>
  </si>
  <si>
    <t>HTTPS</t>
  </si>
  <si>
    <t>SMB</t>
  </si>
  <si>
    <t>ISCSI</t>
  </si>
  <si>
    <t>RSYNC</t>
  </si>
  <si>
    <t>ICMP-ECHO</t>
  </si>
  <si>
    <t>0x0008</t>
  </si>
  <si>
    <t>Type 8</t>
  </si>
  <si>
    <t>ICMP-ECHO REPLY</t>
  </si>
  <si>
    <t>0x0000</t>
  </si>
  <si>
    <t>Type 0</t>
  </si>
  <si>
    <t>ICMP-DEST NET UNREACHABLE</t>
  </si>
  <si>
    <t>0x0003</t>
  </si>
  <si>
    <t>Type 3, code 0</t>
  </si>
  <si>
    <t>ICMP-DEST HOST UNREACHABLE</t>
  </si>
  <si>
    <t>0x0103</t>
  </si>
  <si>
    <t>Type 3, code 1</t>
  </si>
  <si>
    <t>ICMP-DEST PROT UNREACHABLE</t>
  </si>
  <si>
    <t>0x0203</t>
  </si>
  <si>
    <t>Type 3, code 2</t>
  </si>
  <si>
    <t>ICMP-DEST PORT UNREACHABLE</t>
  </si>
  <si>
    <t>0x0303</t>
  </si>
  <si>
    <t>Type 3, code 3</t>
  </si>
  <si>
    <t>ICMP-DEST UNREACHABLE, FRAG NEEDED</t>
  </si>
  <si>
    <t>0x0403</t>
  </si>
  <si>
    <t>Type 3, code 4</t>
  </si>
  <si>
    <t>ICMP-TTL  TIME EXCEEDED</t>
  </si>
  <si>
    <t>0x000b</t>
  </si>
  <si>
    <t>Type 11, code 0</t>
  </si>
  <si>
    <t>Revision</t>
  </si>
  <si>
    <t>Date</t>
  </si>
  <si>
    <t>Authors</t>
  </si>
  <si>
    <t>Reviewed</t>
  </si>
  <si>
    <t>Approved</t>
  </si>
  <si>
    <t>Nik Kriplani</t>
  </si>
  <si>
    <t>Initial Draft</t>
  </si>
  <si>
    <t>Updated Statistic List after first review.  Added Sizing, Diagram and Revision History sheets.</t>
  </si>
  <si>
    <t>Changed packet and connection counters to 32 bit.  Made the Hosts category per nexus (not connexus) for PNS.  Modified _X counters to CTXT_ making use of stat api context concept.  Added columns for Group Name, Group Context, Complete Stat Name.</t>
  </si>
  <si>
    <t>Renamed ACE to NAP, PNS to TAN, PSS to PAN.</t>
  </si>
  <si>
    <t>Added Wireframe Formulas sheet</t>
  </si>
  <si>
    <t>Fixed AR(t) formula on Wireframe Formulas sheet</t>
  </si>
  <si>
    <t>Added Default Application Contexts sheet</t>
  </si>
  <si>
    <t>Added Algorithms sheet.  Added FTP, MAPI, and NAP platform stats.</t>
  </si>
  <si>
    <t>Renamed MAPI to EPM.  Added Nexus and Connexus SPARE counters.  Added more bypass counters to TAN_NI_CONNEXUS_CONNECTIONS group.</t>
  </si>
  <si>
    <t>Added multi_connexus_bypassed counter to TAN_NI_NEXUS_CONNECTIONS group.</t>
  </si>
  <si>
    <t>Added no_flow_tracker and flutter_detected counters to TAN_NI_NEXUS_CONNECTIONS and TAN_NI_CONNEXUS_CONNECTIONS group.</t>
  </si>
  <si>
    <t>Added bcast pkt counts to NET_MACHINE_INTERFACE group.  Added NAP_MACHINE_ARR_SSD and PAN_MACHINE_ARR_SSD groups.</t>
  </si>
  <si>
    <t>Added gauges for reporting current bypassed connections in TAN_NI_NEXUS/CONNEXUS_CONNECTIONS.  Added counter for intercepted connections and gauges for current established, intercepted, and bypassed connections in TAN_NI_NEXUS/CONNEXUS_APPLICATIONS.</t>
  </si>
  <si>
    <t>Minor name correction to gauge names added to TAN_NI_NEXUS/CONNEXUS_APPLICATIONS in rev 0.91</t>
  </si>
  <si>
    <t>Made pan_ni_nx_ftp_active_connections and pan_ni_nx_epm_active_connections gauge32 instead of counter32</t>
  </si>
  <si>
    <t>1.2.0</t>
  </si>
  <si>
    <t>Added TAN_NI_CONNEXUS_FERRET group.</t>
  </si>
  <si>
    <t>1.2.1</t>
  </si>
  <si>
    <t>Added various stats for ASN 1.2.x.</t>
  </si>
  <si>
    <r>
      <t>tan_ni_cnx_nwh_core_end_to_end_rtt</t>
    </r>
    <r>
      <rPr>
        <sz val="11"/>
        <color indexed="10"/>
        <rFont val="Calibri"/>
      </rPr>
      <t>(POP1)</t>
    </r>
    <r>
      <rPr>
        <sz val="11"/>
        <color indexed="8"/>
        <rFont val="Calibri"/>
      </rPr>
      <t xml:space="preserve"> - tan_ni_cnx_nwh_edge_end_to_end_rtt</t>
    </r>
    <r>
      <rPr>
        <sz val="11"/>
        <color indexed="10"/>
        <rFont val="Calibri"/>
      </rPr>
      <t>(POP2)</t>
    </r>
  </si>
  <si>
    <t>NAP_NEXUS_ILA_CONSOLIDATED</t>
  </si>
  <si>
    <t>consolidated ILA TX bytes across all (channel, tunnel) pairs of the ANAP</t>
  </si>
  <si>
    <t>consolidated ILA RX bytes across all (channel, tunnel) pairs of the ANAP</t>
  </si>
  <si>
    <t>NAPVPNTUN</t>
  </si>
  <si>
    <t>DPD packets lost on the SA2A/SA2X ipsec tunnel</t>
  </si>
  <si>
    <t>Percentage of DPD packets lost on the SA2A/SA2X ipsec tunnel</t>
  </si>
  <si>
    <t>DPD packets lost on the cloud ipsec tunnel</t>
  </si>
  <si>
    <t>Percentage of DPD packets lost on the cloud ipsec tunnel</t>
  </si>
  <si>
    <t>NAP_NEXUS_QOS_BOOST</t>
  </si>
  <si>
    <t>QOS_BOOST</t>
  </si>
  <si>
    <t>4.0.0</t>
  </si>
  <si>
    <t>RX_ENQUEUE_TO_PROCESS_AVG</t>
  </si>
  <si>
    <t>average time packet is enqueued to ILA module to the time when packet is first processed by channel in the last minute</t>
  </si>
  <si>
    <t>RX_ENQUEUE_TO_PROCESS_MAX</t>
  </si>
  <si>
    <t>max time packet is enqueued to ILA module to the time when packet is first processed by channel in the last minute</t>
  </si>
  <si>
    <t>RX_PROCESS_TO_DEJITTER_AVG</t>
  </si>
  <si>
    <t>average time packet is first processed by ILA channel to the time packet is put onto the de-jitter buffer in the last minute</t>
  </si>
  <si>
    <t>RX_PROCESS_TO_DEJITTER_MAX</t>
  </si>
  <si>
    <t>max time packet is first processed by ILA channel to the time packet is put onto the de-jitter buffer in the last minute</t>
  </si>
  <si>
    <t>RX_DEJITTER_TO_FWD_AVG</t>
  </si>
  <si>
    <t>average time packet is put onto the de-jitter buffer to the time packet is forwarded out of ILA module back to RSE RX processing in the last minute</t>
  </si>
  <si>
    <t>RX_DEJITTER_TO_FWD_MAX</t>
  </si>
  <si>
    <t>max time packet is put onto the de-jitter buffer to the time packet is forwarded out of ILA module back to RSE RX processing in the last minute</t>
  </si>
  <si>
    <t>RX_ENQUEUE_TO_FWD_AVG</t>
  </si>
  <si>
    <t>average time packet is enqueued to ILA module to the time packet is forwarded out of ILA module back to RSE RX processing in the last minute</t>
  </si>
  <si>
    <t>RX_ENQUEUE_TO_FWD_MAX</t>
  </si>
  <si>
    <t>max time packet is enqueued to ILA module to the time packet is forwarded out of ILA module back to RSE RX processing in the last minute</t>
  </si>
  <si>
    <t>RX_CSCON_ARRIVAL_INTERPKT_DELAY_AVG</t>
  </si>
  <si>
    <t>average inter-packet delay between cscon packets upon RX arrival</t>
  </si>
  <si>
    <t>RX_CSCON_ARRIVAL_INTERPKT_DELAY_RANGE</t>
  </si>
  <si>
    <t>the range of inter-packet delay between cscon packets upon RX arrival</t>
  </si>
  <si>
    <t>RX_POST_RX_BUFFER_INTERPKT_DELAY_AVG</t>
  </si>
  <si>
    <t>average inter-packet delay between packets after ILA RX buffering/processing (including both cscon and recovered packets)</t>
  </si>
  <si>
    <t>RX_POST_RX_BUFFER_INTERPKT_DELAY_RANGE</t>
  </si>
  <si>
    <t>the range inter-packet delay between packets after ILA RX buffering/processing (including both cscon and recovered packets)</t>
  </si>
  <si>
    <t>RX_POST_DEJITTER_INTERPKT_DELAY_AVG</t>
  </si>
  <si>
    <t>average inter-packet delay between packets after ILA RX de-jittering</t>
  </si>
  <si>
    <t>RX_POST_DEJITTER_INTERPKT_DELAY_RANGE</t>
  </si>
  <si>
    <t>the range of inter-packet delay between packets after ILA RX de-jittering</t>
  </si>
  <si>
    <t>NAP_NEXUS_ILA_DEBUG</t>
  </si>
  <si>
    <t>BYTES_TO_BOOST</t>
  </si>
  <si>
    <t>Total bytes sent from this zone to boost</t>
  </si>
  <si>
    <t>BYTES_FROM_BOOST</t>
  </si>
  <si>
    <t>Total bytes arriving from boost to this zone</t>
  </si>
  <si>
    <t>NAP_LAN_PORT</t>
  </si>
  <si>
    <t>NAP_WAN_PORT</t>
  </si>
  <si>
    <t>NAP_SYNC_PORT</t>
  </si>
  <si>
    <t>NAP_DMZ_PORT</t>
  </si>
  <si>
    <t>NAP_S1_PORT</t>
  </si>
  <si>
    <t>NAP_S2_PORT</t>
  </si>
  <si>
    <t>NAP M2 port is physical port LAN / FLAN</t>
  </si>
  <si>
    <t>NAP M2 port is physical port WAN / FWAN</t>
  </si>
  <si>
    <t>NAP M2 port is physical port SYNC / FSYNC</t>
  </si>
  <si>
    <t>NAP M2 port is physical port DMZ / FDMZ</t>
  </si>
  <si>
    <t>NAP M2 port is physical port S1 / FS1</t>
  </si>
  <si>
    <t>NAP M2 port is physical port S2 / FS2</t>
  </si>
  <si>
    <t>F1_LAST_INTERVAL_LOSS_PERCENTAGE</t>
  </si>
  <si>
    <t>F1_LAST_INTERVAL_PING_LATENCY_MIN</t>
  </si>
  <si>
    <t>F1_LAST_INTERVAL_PING_LATENCY_MAX</t>
  </si>
  <si>
    <t>F1_LAST_INTERVAL_PING_LATENCY_AVG</t>
  </si>
  <si>
    <t>F2_LAST_INTERVAL_LOSS_PERCENTAGE</t>
  </si>
  <si>
    <t>F2_LAST_INTERVAL_PING_LATENCY_MIN</t>
  </si>
  <si>
    <t>F2_LAST_INTERVAL_PING_LATENCY_MAX</t>
  </si>
  <si>
    <t>F2_LAST_INTERVAL_PING_LATENCY_AVG</t>
  </si>
  <si>
    <t>Packet loss percentage in the last interval for DPRM F1/FM1 interface</t>
  </si>
  <si>
    <t>Minimum ping latency in the last interval for DPRM F1/FM1 interface</t>
  </si>
  <si>
    <t>Maximum ping latency in the last interval for DPRM F1/FM1 interface</t>
  </si>
  <si>
    <t>Average ping latency in the last interval for DPRM F1/FM1 interface</t>
  </si>
  <si>
    <t>Packet loss percentage in the last interval for DPRM F2/FM2 interface</t>
  </si>
  <si>
    <t>Minimum ping latency in the last interval for DPRM F2/FM2 interface</t>
  </si>
  <si>
    <t>Maximum ping latency in the last interval for DPRM F2/FM2 interface</t>
  </si>
  <si>
    <t>Average ping latency in the last interval for DPRM F2/FM2 interface</t>
  </si>
  <si>
    <t>INET_F1_RX_DROP</t>
  </si>
  <si>
    <t>INET_F1_TX_DROP</t>
  </si>
  <si>
    <t>INET_F2_RX_DROP</t>
  </si>
  <si>
    <t>INET_F2_TX_DROP</t>
  </si>
  <si>
    <t>INET_F1_RX_NUM_BURST</t>
  </si>
  <si>
    <t>INET_F1_TX_NUM_BURST</t>
  </si>
  <si>
    <t>INET_F2_RX_NUM_BURST</t>
  </si>
  <si>
    <t>INET_F2_TX_NUM_BURST</t>
  </si>
  <si>
    <t>ALTNET_F1_RX_DROP</t>
  </si>
  <si>
    <t>ALTNET_F1_TX_DROP</t>
  </si>
  <si>
    <t>ALTNET_F2_RX_DROP</t>
  </si>
  <si>
    <t>ALTNET_F2_TX_DROP</t>
  </si>
  <si>
    <t>F1_RX_DROP</t>
  </si>
  <si>
    <t>F1_TX_DROP</t>
  </si>
  <si>
    <t>F2_RX_DROP</t>
  </si>
  <si>
    <t>F2_TX_DROP</t>
  </si>
  <si>
    <t>Bytes dropped on internet receive path due to AILS on f1/fm1</t>
  </si>
  <si>
    <t>Bytes dropped on internet transmit path due to AILS on f1/fm1</t>
  </si>
  <si>
    <t>Number of seconds where rx traffic was near limit on f1/fm1</t>
  </si>
  <si>
    <t>Number of seconds where tx traffic was near limit on f1/fm1</t>
  </si>
  <si>
    <t>Number of seconds where rx traffic was near limit on f2/fm2</t>
  </si>
  <si>
    <t>Number of seconds where tx traffic was near limit on f2/fm2</t>
  </si>
  <si>
    <t>Bytes dropped on altnet receive path due to AILS on f1/fm1</t>
  </si>
  <si>
    <t>Bytes dropped on internet transmit path due to AILS on f2/fm2</t>
  </si>
  <si>
    <t>Bytes dropped on internet receive path due to AILS on f2/fm2</t>
  </si>
  <si>
    <t>Bytes dropped on altnet transmit path due to AILS on f1/fm1</t>
  </si>
  <si>
    <t>Bytes dropped on altnet receive path due to AILS on f2/fm2</t>
  </si>
  <si>
    <t>Bytes dropped on altnet transmit path due to AILS on f2/fm2</t>
  </si>
  <si>
    <t>Bytes dropped on locale receive path due to AILS on f1/fm1</t>
  </si>
  <si>
    <t>Bytes dropped on locale transmit path due to AILS on f1/fm1</t>
  </si>
  <si>
    <t>TOTAL_QUERY_THROUGH_F1</t>
  </si>
  <si>
    <t>TOTAL_QUERY_THROUGH_F2</t>
  </si>
  <si>
    <t>nap_nx_dns_total_query_through_f1</t>
  </si>
  <si>
    <t>nap_nx_dns_total_query_through_f2</t>
  </si>
  <si>
    <t>Total number of dns queries through f1/fm1</t>
  </si>
  <si>
    <t>Total number of dns queries through f2/fm2</t>
  </si>
  <si>
    <t>Bytes dropped on locale receive path due to AILS on f2/fm2</t>
  </si>
  <si>
    <t>Bytes dropped on locale transmit path due to AILS on f2/fm2</t>
  </si>
  <si>
    <t>ACCM3</t>
  </si>
  <si>
    <t>ACCM_NI</t>
  </si>
  <si>
    <t>ACCM_NI_NEXUS_CONNECTONS</t>
  </si>
  <si>
    <t>ACTIVE_TCP_INTERCEPTED</t>
  </si>
  <si>
    <t>Active number of intercepted TCP connections</t>
  </si>
  <si>
    <t>4.6.0</t>
  </si>
  <si>
    <t>Active number of TCP connections fully classified at any stage</t>
  </si>
  <si>
    <t>Active number of TCP connections fully classified before sending first packet towards server</t>
  </si>
  <si>
    <t>ACTIVE_TCP_TRANSPARENT</t>
  </si>
  <si>
    <t>Active number of transparent TCP connections</t>
  </si>
  <si>
    <t>ACTIVE_SSL_INTERCEPTED</t>
  </si>
  <si>
    <t>Active number of intercepted SSL connections</t>
  </si>
  <si>
    <t>ACTIVE_SSL_BYPASSED</t>
  </si>
  <si>
    <t>Active number of bypassed SSL connections</t>
  </si>
  <si>
    <t>ACTIVE_SSL_TRANSPARENT</t>
  </si>
  <si>
    <t>Active number of transparent SSL connections</t>
  </si>
  <si>
    <t>Active number of NON-TCP connections</t>
  </si>
  <si>
    <t>Active number of classified NON-TCP connections (forward classified + classified anytime during the flow)</t>
  </si>
  <si>
    <t>Active number of first packet classified NON-TCP connections</t>
  </si>
  <si>
    <t>Active number of NON-TCP connections fully classified before sending first packet towards server</t>
  </si>
  <si>
    <t>Total number of intercepted TCP connections</t>
  </si>
  <si>
    <t>Total number of bypassed TCP connections</t>
  </si>
  <si>
    <t>Total number of dropped TCP connections</t>
  </si>
  <si>
    <t>Total number of intercepted TCP connections fully classified at any stage</t>
  </si>
  <si>
    <t>Total number of first packet classified TCP connections</t>
  </si>
  <si>
    <t>Total number of TCP connections fully classified before sending first packet towards server</t>
  </si>
  <si>
    <t>Total number of TCP connections not fully classified before sending first packet towards server due to max packet count exceeded</t>
  </si>
  <si>
    <t>Total number of TCP connections not fully classified before sending first packet towards server due to classification timeout</t>
  </si>
  <si>
    <t>Total number of TCP connections not fully classified before sending first packet towards server due to max buffering size exceeded</t>
  </si>
  <si>
    <t>Total number of transparent TCP connections</t>
  </si>
  <si>
    <t>Total number of intercepted SSL connections</t>
  </si>
  <si>
    <t>Total number of SSL connections classified based on SNI</t>
  </si>
  <si>
    <t>Total number of SSL connections classified based on decrypted payload</t>
  </si>
  <si>
    <t>Total number of bypassed SSL connections</t>
  </si>
  <si>
    <t>Total number of transparent SSL connections</t>
  </si>
  <si>
    <t>Total number of NON-TCP connections</t>
  </si>
  <si>
    <t>Total number of classified NON-TCP connections</t>
  </si>
  <si>
    <t>Total number of first packet classified NON-TCP connections</t>
  </si>
  <si>
    <t>Total number of NON-TCP connections fully classified before sending first packet towards server</t>
  </si>
  <si>
    <t>Total number of NON-TCP connections not fully classified before sending first packet towards server due to max packet count exceeded</t>
  </si>
  <si>
    <t>Total number of NON-TCP connections not fully classified before sending first packet towards server due to classification timeout</t>
  </si>
  <si>
    <t>Total number of NON-TCP connections not fully classified before sending first packet towards server due to max buffering size exceeded</t>
  </si>
  <si>
    <t>4.8.0</t>
  </si>
  <si>
    <t>CORE_CLASS_MISSION_CRITICAL_TX_BYTES_DROPPED</t>
  </si>
  <si>
    <t>CORE_CLASS_MISSION_CRITICAL_TX_PKTS_DROPPED</t>
  </si>
  <si>
    <t>CORE_CLASS_TRANSACTIONAL_TX_BYTES_DROPPED</t>
  </si>
  <si>
    <t>CORE_CLASS_TRANSACTIONAL_TX_PKTS_DROPPED</t>
  </si>
  <si>
    <t>CORE_CLASS_PRODUCTIVITY_TX_BYTES_DROPPED</t>
  </si>
  <si>
    <t>CORE_CLASS_PRODUCTIVITY_TX_PKTS_DROPPED</t>
  </si>
  <si>
    <t>CORE_CLASS_BEST_EFFORT_TX_BYTES_DROPPED</t>
  </si>
  <si>
    <t>CORE_CLASS_BEST_EFFORT_TX_PKTS_DROPPED</t>
  </si>
  <si>
    <t>CORE_CLASS_REAL_TIME_TX_BYTES_DROPPED</t>
  </si>
  <si>
    <t>CORE_CLASS_REAL_TIME_TX_PKTS_DROPPED</t>
  </si>
  <si>
    <t>Boost pkts sent post QoS to core on Real Time Class</t>
  </si>
  <si>
    <t>Boost pkts dropped by QoS on core on Real Time Class</t>
  </si>
  <si>
    <t>Boost bytes dropped by QoS on core on Real Time Class</t>
  </si>
  <si>
    <t>Boost bytes sent post QoS to core on Real Time Class</t>
  </si>
  <si>
    <t>Boost pkts dropped by QoS on core on Best Effort Class</t>
  </si>
  <si>
    <t>Boost bytes dropped by QoS on core on Best Effort Class</t>
  </si>
  <si>
    <t>Boost pkts dropped by QoS on core on Productivity Class</t>
  </si>
  <si>
    <t>Boost bytes dropped by QoS on core on Productivity Class</t>
  </si>
  <si>
    <t>Boost pkts dropped by QoS on core on Transactional Class</t>
  </si>
  <si>
    <t>Boost bytes dropped by QoS on core on Transactional Class</t>
  </si>
  <si>
    <t>Boost pkts dropped by QoS on core on Mission Critical Class</t>
  </si>
  <si>
    <t>Boost bytes dropped by QoS on core on Mission Critical Class</t>
  </si>
  <si>
    <t>Boost bytes sent post QoS on core on Mission Critical Class</t>
  </si>
  <si>
    <t>Boost pkts sent post QoS on core on Mission Critical Class</t>
  </si>
  <si>
    <t>Boost bytes sent post QoS on core on Transactional Class</t>
  </si>
  <si>
    <t>Boost pkts sent post QoS on core on Transactional Class</t>
  </si>
  <si>
    <t>Boost bytes sent post QoS on core on Productivity Class</t>
  </si>
  <si>
    <t>Boost pkts sent post QoS on core on Productivity Class</t>
  </si>
  <si>
    <t>Boost bytes sent post QoS on core on Best Effort Class</t>
  </si>
  <si>
    <t>Boost pkts sent post QoS on core on Best Effort Class</t>
  </si>
  <si>
    <t>TX_BYTES_DROPPED</t>
  </si>
  <si>
    <t>TX_PKTS_DROPPED</t>
  </si>
  <si>
    <t>Boost bytes sent post QoS - Deprecated</t>
  </si>
  <si>
    <t>Boost bytes dropped by QoS - Deprecated</t>
  </si>
  <si>
    <t>Boost pkts sent post QoS - Deprecated</t>
  </si>
  <si>
    <t>Boost pkts dropped by QoS - Deprecated</t>
  </si>
  <si>
    <t>NAP_NEXUS_ACCM_NI</t>
  </si>
  <si>
    <t>CLC_SIZE</t>
  </si>
  <si>
    <t>nap_nx_accm_ni_clc_size</t>
  </si>
  <si>
    <t>Classification look-aside cache size</t>
  </si>
  <si>
    <t>REVERSE_DNS_CACHE_SIZE</t>
  </si>
  <si>
    <t>nap_nx_accm_ni_reverse_dns_cache_size</t>
  </si>
  <si>
    <t>Reverse dns cache size</t>
  </si>
  <si>
    <t>DYNAMIC_CERT_CACHE_SIZE</t>
  </si>
  <si>
    <t>nap_nx_accm_ni_dynamic_cert_cache_size</t>
  </si>
  <si>
    <t>Dynamic certificates cache size</t>
  </si>
  <si>
    <t>3.8.0</t>
  </si>
  <si>
    <t>IPSLA</t>
  </si>
  <si>
    <t>NAP_CONNEXUS_IPSLA</t>
  </si>
  <si>
    <t>POPNET_LATENCY</t>
  </si>
  <si>
    <t>nap_cnx_ipsla_popnet_latency</t>
  </si>
  <si>
    <t>latency as measured across popnet (nexus edges to PoP and across core)</t>
  </si>
  <si>
    <t>POPNET_LOSS</t>
  </si>
  <si>
    <t>nap_cnx_ipsla_popnet_loss</t>
  </si>
  <si>
    <t>loss as measured across popnet (nexus edges to PoP and across core)</t>
  </si>
  <si>
    <t>POPNET_JITTER</t>
  </si>
  <si>
    <t>nap_cnx_ipsla_popnet_jitter</t>
  </si>
  <si>
    <t>jitter as measured across popnet (nexus edges to PoP and across core)</t>
  </si>
  <si>
    <t>POPNET_ABW</t>
  </si>
  <si>
    <t>nap_cnx_ipsla_popnet_abw</t>
  </si>
  <si>
    <t>available bandwidth as measured across popnet</t>
  </si>
  <si>
    <t>Kilo Bytes</t>
  </si>
  <si>
    <t>ALTNET_LATENCY</t>
  </si>
  <si>
    <t>nap_cnx_ipsla_altnet_latency</t>
  </si>
  <si>
    <t>latency as measured across altnet (aggregate over multiple a2a tunnels)</t>
  </si>
  <si>
    <t>ALTNET_LOSS</t>
  </si>
  <si>
    <t>nap_cnx_ipsla_altnet_loss</t>
  </si>
  <si>
    <t>loss as measured across altnet (aggregate over multiple a2a tunnels)</t>
  </si>
  <si>
    <t>ALTNET_JITTER</t>
  </si>
  <si>
    <t>nap_cnx_ipsla_altnet_jitter</t>
  </si>
  <si>
    <t>jitter as measured across altnet (aggregate over multiple a2a tunnels)</t>
  </si>
  <si>
    <t>ALTNET_ABW</t>
  </si>
  <si>
    <t>nap_cnx_ipsla_altnet_abw</t>
  </si>
  <si>
    <t>abw as measured across altnet (aggregate over multiple a2a tunnels)</t>
  </si>
  <si>
    <t>NAP_S3_PORT</t>
  </si>
  <si>
    <t>NAP S3 port is physical port S3</t>
  </si>
  <si>
    <t>NAP_S4_PORT</t>
  </si>
  <si>
    <t>NAP S4 port is physical port S4</t>
  </si>
  <si>
    <t>NAP_S5_PORT</t>
  </si>
  <si>
    <t>NAP S5 port is physical port S5</t>
  </si>
  <si>
    <t>NAP_S6_PORT</t>
  </si>
  <si>
    <t>NAP S6 port is physical port S6</t>
  </si>
  <si>
    <t>TOTAL_FLOWS</t>
  </si>
  <si>
    <t>6.0.0</t>
  </si>
  <si>
    <t>total flows in idps lan engine</t>
  </si>
  <si>
    <t>total number of flows with policy action as skip idps in lan idps engine</t>
  </si>
  <si>
    <t>total number of flows with policy action as enforce in lan idps engine</t>
  </si>
  <si>
    <t>total flows with policy action as ignore in lan idps engine</t>
  </si>
  <si>
    <t>total flows with policy action as log only in lan idps engine</t>
  </si>
  <si>
    <t>total flows with policy action as enforce and verdict as alerted in lan idps engine</t>
  </si>
  <si>
    <t>total flows with policy action as enforce and verdict as passed in lan idps engine</t>
  </si>
  <si>
    <t>total flows with policy action as enforce and verdict as dropped in lan idps engine</t>
  </si>
  <si>
    <t>total flows with policy action as enforce and verdict as rejected in lan idps engine</t>
  </si>
  <si>
    <t>total flows with policy action as ignore and verdict as alerted in lan idps engine</t>
  </si>
  <si>
    <t>total flows with policy action as ignore and verdict as passed in lan idps engine</t>
  </si>
  <si>
    <t>total flows with policy action as ignore and verdict as dropped in lan idps engine</t>
  </si>
  <si>
    <t>total flows with policy action as ignore and verdict as rejected in lan idps engine</t>
  </si>
  <si>
    <t>total flows with verdict as alert in lan idps engine</t>
  </si>
  <si>
    <t>total flows with verdict as passed in lan idps engine</t>
  </si>
  <si>
    <t>total flows with verdict as dropped in lan idps engine</t>
  </si>
  <si>
    <t>total flows with verdict as rejected in lan idps engine</t>
  </si>
  <si>
    <t>total flows which are permitted and verdict as alerted in lan idps engine</t>
  </si>
  <si>
    <t>total flows which are permitted and verdict as passed in lan idps engine</t>
  </si>
  <si>
    <t>total flows which are permitted and verdict as dropped in lan idps engine</t>
  </si>
  <si>
    <t>total flows which are permitted and verdict as rejected in lan idps engine</t>
  </si>
  <si>
    <t>total flows denied with verdict as rejected in lan idps engine</t>
  </si>
  <si>
    <t>total flows in idps wan engine</t>
  </si>
  <si>
    <t>total number of flows with policy action as skip idps in wan idps engine</t>
  </si>
  <si>
    <t>total number of flows with policy action as enforce in wan idps engine</t>
  </si>
  <si>
    <t>total flows with policy action as ignore in wan idps engine</t>
  </si>
  <si>
    <t>total flows with policy action as log only in wan idps engine</t>
  </si>
  <si>
    <t>total flows with policy action as enforce and verdict as alerted in wan idps engine</t>
  </si>
  <si>
    <t>total flows with policy action as enforce and verdict as passed in wan idps engine</t>
  </si>
  <si>
    <t>total flows with policy action as enforce and verdict as dropped in wan idps engine</t>
  </si>
  <si>
    <t>total flows with policy action as enforce and verdict as rejected in wan idps engine</t>
  </si>
  <si>
    <t>total flows with policy action as ignore and verdict as alerted in wan idps engine</t>
  </si>
  <si>
    <t>total flows with policy action as ignore and verdict as passed in wan idps engine</t>
  </si>
  <si>
    <t>total flows with policy action as ignore and verdict as dropped in wan idps engine</t>
  </si>
  <si>
    <t>total flows with policy action as ignore and verdict as rejected in wan idps engine</t>
  </si>
  <si>
    <t>total flows with verdict as alert in wan idps engine</t>
  </si>
  <si>
    <t>total flows with verdict as passed in wan idps engine</t>
  </si>
  <si>
    <t>total flows with verdict as dropped in wan idps engine</t>
  </si>
  <si>
    <t>total flows with verdict as rejected in wan idps engine</t>
  </si>
  <si>
    <t>total flows which are permitted and verdict as alerted in wan idps engine</t>
  </si>
  <si>
    <t>total flows which are permitted and verdict as passed in wan idps engine</t>
  </si>
  <si>
    <t>total flows which are permitted and verdict as dropped in wan idps engine</t>
  </si>
  <si>
    <t>total flows which are permitted and verdict as rejected in wan idps engine</t>
  </si>
  <si>
    <t>total flows denied with verdict as rejected in wan idps engine</t>
  </si>
  <si>
    <t>total flows in idps adv engine</t>
  </si>
  <si>
    <t>total number of flows with policy action as skip idps in adv idps engine</t>
  </si>
  <si>
    <t>total number of flows with policy action as enforce in adv idps engine</t>
  </si>
  <si>
    <t>total flows with policy action as ignore in adv idps engine</t>
  </si>
  <si>
    <t>total flows with policy action as log only in adv idps engine</t>
  </si>
  <si>
    <t>total flows with policy action as enforce and verdict as alerted in adv idps engine</t>
  </si>
  <si>
    <t>total flows with policy action as enforce and verdict as passed in adv idps engine</t>
  </si>
  <si>
    <t>total flows with policy action as enforce and verdict as dropped in adv idps engine</t>
  </si>
  <si>
    <t>total flows with policy action as enforce and verdict as rejected in adv idps engine</t>
  </si>
  <si>
    <t>total flows with policy action as ignore and verdict as alerted in adv idps engine</t>
  </si>
  <si>
    <t>total flows with policy action as ignore and verdict as passed in adv idps engine</t>
  </si>
  <si>
    <t>total flows with policy action as ignore and verdict as dropped in adv idps engine</t>
  </si>
  <si>
    <t>total flows with policy action as ignore and verdict as rejected in adv idps engine</t>
  </si>
  <si>
    <t>total flows with verdict as alert in adv idps engine</t>
  </si>
  <si>
    <t>total flows with verdict as passed in adv idps engine</t>
  </si>
  <si>
    <t>total flows with verdict as dropped in adv idps engine</t>
  </si>
  <si>
    <t>total flows with verdict as rejected in adv idps engine</t>
  </si>
  <si>
    <t>total flows which are permitted and verdict as alerted in adv idps engine</t>
  </si>
  <si>
    <t>total flows which are permitted and verdict as passed in adv idps engine</t>
  </si>
  <si>
    <t>total flows which are permitted and verdict as dropped in adv idps engine</t>
  </si>
  <si>
    <t>total flows which are permitted and verdict as rejected in adv idps engine</t>
  </si>
  <si>
    <t>total flows denied with verdict as rejected in adv idps engine</t>
  </si>
  <si>
    <t>total flows with policy action as enforce and verdict unknown in lan idps engine</t>
  </si>
  <si>
    <t>total flows with policy action as ignore and verdict unknown in lan idps engine</t>
  </si>
  <si>
    <t>total flows with verdict unknown in lan idps engine</t>
  </si>
  <si>
    <t>total flows which are permitted and verdict unknown in lan idps engine</t>
  </si>
  <si>
    <t>total flows with policy action as enforce and verdict unknown in wan idps engine</t>
  </si>
  <si>
    <t>total flows with policy action as ignore and verdict unknown in wan idps engine</t>
  </si>
  <si>
    <t>total flows with verdict unknown in wan idps engine</t>
  </si>
  <si>
    <t>total flows which are permitted and verdict unknown in wan idps engine</t>
  </si>
  <si>
    <t>total flows with policy action as enforce and verdict unknown in adv idps engine</t>
  </si>
  <si>
    <t>total flows with policy action as ignore and verdict unknown in adv idps engine</t>
  </si>
  <si>
    <t>total flows with verdict unknown in adv idps engine</t>
  </si>
  <si>
    <t>total flows which are permitted and verdict unknown in adv idps engine</t>
  </si>
  <si>
    <t>DNS_FILTER</t>
  </si>
  <si>
    <t>RSE_NAP</t>
  </si>
  <si>
    <t>TOTAL_REQUESTS</t>
  </si>
  <si>
    <t>total number of requests received by dns filter engine</t>
  </si>
  <si>
    <t>total number of requests permitted by dns filter engine</t>
  </si>
  <si>
    <t>total number of requests dropped by dns filter engine</t>
  </si>
  <si>
    <t>total number of requests that were valid dns filter engine</t>
  </si>
  <si>
    <t>total number of requests that were refused by dns filter engine</t>
  </si>
  <si>
    <t>total number of requests with bad domain reputation in dns filter engine</t>
  </si>
  <si>
    <t>total number of requests  unknown category found in dns filter engine</t>
  </si>
  <si>
    <t>total number of requests with bad ip reputation in dns filter engine</t>
  </si>
  <si>
    <t>total number of response in dns filter engine</t>
  </si>
  <si>
    <t>total number of response with bad ip reputation in dns filter engine</t>
  </si>
  <si>
    <t>total number of response valid in dns filter engine</t>
  </si>
  <si>
    <t>total number of response permitted in dns filter engine</t>
  </si>
  <si>
    <t>total number of response dropped in dns filter engine</t>
  </si>
  <si>
    <t>total number of response refused in dns filter engine</t>
  </si>
  <si>
    <t>total number of response log only in dns filter engine</t>
  </si>
  <si>
    <t>total number of response with bad ip reputation permitted in dns filter engine</t>
  </si>
  <si>
    <t>total number of response with bad ip reputation blocked in dns filter engine</t>
  </si>
  <si>
    <t>total number of IP reputation requests received by webroot engine</t>
  </si>
  <si>
    <t>total number of IP reputation requests received and resolved by local DB</t>
  </si>
  <si>
    <t>total number of IP reputation requests received and successfully resolved by local DB</t>
  </si>
  <si>
    <t>total number of IP reputation requests received and failed to resolve by local DB</t>
  </si>
  <si>
    <t>total number of IP reputation requests received, resolved by local DB and are resulted in good IP's</t>
  </si>
  <si>
    <t>total number of IP reputation requests received, resolved by local DB and are resulted in bad IP's</t>
  </si>
  <si>
    <t>total number of IP reputation requests received and successfully resolved by network query</t>
  </si>
  <si>
    <t>total number of IP reputation requests received and resolved by network query</t>
  </si>
  <si>
    <t>total number of IP reputation requests received and failed to resolve by network query</t>
  </si>
  <si>
    <t>total number of IP reputation requests received, resolved by network query and are resulted in good IP's</t>
  </si>
  <si>
    <t>total number of IP reputation requests received, resolved by network query and are resulted in bad IP's</t>
  </si>
  <si>
    <t>total number of domain reputation requests received by webroot engine</t>
  </si>
  <si>
    <t>total number of domain reputation requests received and resolved by local DB</t>
  </si>
  <si>
    <t>total number of domain reputation requests received and successfully resolved by local DB</t>
  </si>
  <si>
    <t>total number of domain reputation requests received and failed to resolve by local DB</t>
  </si>
  <si>
    <t>total number of domain reputation requests received and resulted in no data by local DB</t>
  </si>
  <si>
    <t>total number of domain reputation requests received by local DB and successfully categorized</t>
  </si>
  <si>
    <t>total number of domain reputation requests received by local DB and resulted in uncategorized</t>
  </si>
  <si>
    <t>total number of domain reputation requests received and resolved by network query</t>
  </si>
  <si>
    <t>total number of domain reputation requests received and successfully resolved by network query</t>
  </si>
  <si>
    <t>total number of domain reputation requests received and failed to resolve by network query</t>
  </si>
  <si>
    <t>total number of domain reputation requests received by network query and successfully categorized</t>
  </si>
  <si>
    <t>total number of domain reputation requests received by network query and resulted in uncategorized</t>
  </si>
  <si>
    <t>total number of url reputation requests received by webroot engine</t>
  </si>
  <si>
    <t>total number of url reputation requests received and resolved by local DB</t>
  </si>
  <si>
    <t>total number of url reputation requests received and successfully resolved by local DB</t>
  </si>
  <si>
    <t>total number of url reputation requests received and failed to resolve by local DB</t>
  </si>
  <si>
    <t>total number of url reputation requests received and resulted in no data by local DB</t>
  </si>
  <si>
    <t>total number of url reputation requests received by local DB and successfully categorized</t>
  </si>
  <si>
    <t>total number of url reputation requests received by local DB and resulted in uncategorized</t>
  </si>
  <si>
    <t>total number of url reputation requests received and resolved by network query</t>
  </si>
  <si>
    <t>total number of url reputation requests received and successfully resolved by network query</t>
  </si>
  <si>
    <t>total number of url reputation requests received and failed to resolve by network query</t>
  </si>
  <si>
    <t>total number of url reputation requests received by network query and successfully categorized</t>
  </si>
  <si>
    <t>total number of url reputation requests received by network query and resulted in uncategorized</t>
  </si>
  <si>
    <t>TOTAL_RX_BYTES_PROCESSED</t>
  </si>
  <si>
    <t>total number of bytes received by webroot malware engine</t>
  </si>
  <si>
    <t>WEBROOT_IP</t>
  </si>
  <si>
    <t>WEBROOT_DOMAIN</t>
  </si>
  <si>
    <t>WEBROOT_URL</t>
  </si>
  <si>
    <t>WEBROOT_FILE</t>
  </si>
  <si>
    <t>TOTAL_LOCAL_REQUESTS</t>
  </si>
  <si>
    <t>TOTAL_LOCAL_REQUESTS_SUCCESS</t>
  </si>
  <si>
    <t>TOTAL_LOCAL_REQUESTS_FAILED</t>
  </si>
  <si>
    <t>TOTAL_NETWORK_REQUESTS</t>
  </si>
  <si>
    <t>TOTAL_NETWORK_REQUESTS_SUCCESS</t>
  </si>
  <si>
    <t>TOTAL_NETWORK_REQUESTS_FAILED</t>
  </si>
  <si>
    <t>TOTAL_LOCAL_GOOD_IPS</t>
  </si>
  <si>
    <t>TOTAL_LOCAL_BAD_IPS</t>
  </si>
  <si>
    <t>TOTAL_NETWORK_GOOD_IPS</t>
  </si>
  <si>
    <t>TOTAL_NETWORK_BAD_IPS</t>
  </si>
  <si>
    <t>TOTAL_LOCAL_REQUESTS_NO_DATA</t>
  </si>
  <si>
    <t>TOTAL_LOCAL_REQUESTS_CATEGORIZED</t>
  </si>
  <si>
    <t>TOTAL_LOCAL_REQUESTS_UNCATEGORIZED</t>
  </si>
  <si>
    <t>TOTAL_NETWORK_REQUESTS_CATEGORIZED</t>
  </si>
  <si>
    <t>TOTAL_NETWORK_REQUESTS_UNCATEGORIZED</t>
  </si>
  <si>
    <t>IP_REP</t>
  </si>
  <si>
    <t>DOMAIN_REP</t>
  </si>
  <si>
    <t>NAC</t>
  </si>
  <si>
    <t>POLICY_LOOKUP_COUNT</t>
  </si>
  <si>
    <t>POLICY_ENFORCE_COUNT</t>
  </si>
  <si>
    <t>POLICY_IGNORE_COUNT</t>
  </si>
  <si>
    <t>POLICY_LOG_ONLY_COUNT</t>
  </si>
  <si>
    <t>POLICY_UNCLASSIFIED_ENFORCE_COUNT</t>
  </si>
  <si>
    <t>POLICY_UNCLASSIFIED_IGNORE_COUNT</t>
  </si>
  <si>
    <t>POLICY_UNCLASSIFIED_LOG_ONLY_COUNT</t>
  </si>
  <si>
    <t>POLICY_PERMIT_COUNT</t>
  </si>
  <si>
    <t>POLICY_DROP_COUNT</t>
  </si>
  <si>
    <t>POLICY_SKIP_ALL_COUNT</t>
  </si>
  <si>
    <t>total number of flows for which ip reputation policy was looked up</t>
  </si>
  <si>
    <t>total number of flows for which domain reputation policy was looked up</t>
  </si>
  <si>
    <t>total number of flows for which ip reputation policy returned enforce verdict action</t>
  </si>
  <si>
    <t>total number of flows for which ip reputation policy returned ignore verdict action</t>
  </si>
  <si>
    <t>total number of flows for which ip reputation policy returned log only action</t>
  </si>
  <si>
    <t>total number of flows for which domain reputation policy returned log only action</t>
  </si>
  <si>
    <t>total number of unclassified IP flows for which ip reputation policy returned enforce verdict action</t>
  </si>
  <si>
    <t>total number of unclassified IP flows for which ip reputation policy returned ignore verdict action</t>
  </si>
  <si>
    <t>total number of unclassified IP flows for which ip reputation policy returned log only action</t>
  </si>
  <si>
    <t>total number of flows permitted  by ip reputation policy</t>
  </si>
  <si>
    <t>total number of flows for which domain reputation policy returned permit action</t>
  </si>
  <si>
    <t>total number of flows for which domain reputation policy returned drop action</t>
  </si>
  <si>
    <t>total number of flows dropped due to ip reputation policy</t>
  </si>
  <si>
    <t>total number of flows for which NAC policy was looked up</t>
  </si>
  <si>
    <t>total number of flows for which NAC policy returned permit action</t>
  </si>
  <si>
    <t>total number of flows for which NAC policy returned drop action</t>
  </si>
  <si>
    <t>total number of flows for which NAC policy returned log only action</t>
  </si>
  <si>
    <t>total number of flows for which NAC policy returned skip all action</t>
  </si>
  <si>
    <t>total number of flows with score less than or equal 20 permitted by domain reputation policy</t>
  </si>
  <si>
    <t>total number of flows with score less than or equal 20 dropped due to domain reputation policy</t>
  </si>
  <si>
    <t>POLICY_HIGH_RISK_PERMIT_COUNT</t>
  </si>
  <si>
    <t>POLICY_HIGH_RISK_DENY_COUNT</t>
  </si>
  <si>
    <t>POLICY_SUSPICIOUS_PERMIT_COUNT</t>
  </si>
  <si>
    <t>POLICY_SUSPICIOUS_DENY_COUNT</t>
  </si>
  <si>
    <t>total number of flows with score between 21 and 40 permitted by domain reputation policy</t>
  </si>
  <si>
    <t>total number of flows with score between 21 and 40 dropped due to domain reputation policy</t>
  </si>
  <si>
    <t>POLICY_MODERATE_RISK_PERMIT_COUNT</t>
  </si>
  <si>
    <t>POLICY_MODERATE_RISK_DENY_COUNT</t>
  </si>
  <si>
    <t>total number of flows with score between 41 and 60 permitted by domain reputation policy</t>
  </si>
  <si>
    <t>total number of flows with score between 41 and 60 dropped due to domain reputation policy</t>
  </si>
  <si>
    <t>POLICY_LOW_RISK_PERMIT_COUNT</t>
  </si>
  <si>
    <t>POLICY_LOW_RISK_DENY_COUNT</t>
  </si>
  <si>
    <t>total number of flows with score between 61 and 80 permitted by domain reputation policy</t>
  </si>
  <si>
    <t>total number of flows with score between 61 and 80 dropped due to domain reputation policy</t>
  </si>
  <si>
    <t>POLICY_TRUSTWORTHY_DENY_COUNT</t>
  </si>
  <si>
    <t>POLICY_TRUSTWORTHY_PERMIT_COUNT</t>
  </si>
  <si>
    <t>total number of flows with score greater than 80 permitted by domain reputation policy</t>
  </si>
  <si>
    <t>total number of flows with score greater than 80 dropped due to domain reputation policy</t>
  </si>
  <si>
    <t>URL_REP</t>
  </si>
  <si>
    <t>WAC</t>
  </si>
  <si>
    <t>MALWARE</t>
  </si>
  <si>
    <t>SEC_NI_NAP</t>
  </si>
  <si>
    <t>total number of files for which MALWARE policy was looked up</t>
  </si>
  <si>
    <t>Files</t>
  </si>
  <si>
    <t>POLICY_SKIP_SCAN_COUNT</t>
  </si>
  <si>
    <t>POLICY_SCAN_GOOD_COUNT</t>
  </si>
  <si>
    <t>POLICY_SCAN_BAD_COUNT</t>
  </si>
  <si>
    <t>POLICY_SCAN_UNKNOWN_COUNT</t>
  </si>
  <si>
    <t>POLICY_LOG_ONLY_GOOD_COUNT</t>
  </si>
  <si>
    <t>POLICY_LOG_ONLY_BAD_COUNT</t>
  </si>
  <si>
    <t>POLICY_LOG_ONLY_UNKNOWN_COUNT</t>
  </si>
  <si>
    <t>POLICY_PERMIT_GOOD_COUNT</t>
  </si>
  <si>
    <t>POLICY_PERMIT_BAD_COUNT</t>
  </si>
  <si>
    <t>POLICY_PERMIT_UNKNOWN_COUNT</t>
  </si>
  <si>
    <t>Total number of TCP connections</t>
  </si>
  <si>
    <t>Active number of TCP connections</t>
  </si>
  <si>
    <t>Total number of NON_TCP connections</t>
  </si>
  <si>
    <t>Active number of NON_TCP connections</t>
  </si>
  <si>
    <t>Total number of SSL intercepted connections</t>
  </si>
  <si>
    <t>Active number of SSL intercepted connections</t>
  </si>
  <si>
    <t>Total number of SSL connections dropped due to cert failure</t>
  </si>
  <si>
    <t>Total number of CAPTIVE portal user login requests</t>
  </si>
  <si>
    <t>Requests</t>
  </si>
  <si>
    <t>Total number of CAPTIVE portal guest login requests</t>
  </si>
  <si>
    <t>Total number of CAPTIVE portal user login success</t>
  </si>
  <si>
    <t>Total number of HTTP connections</t>
  </si>
  <si>
    <t>Active number of HTTP connections</t>
  </si>
  <si>
    <t>Total number of HTTP requests</t>
  </si>
  <si>
    <t>ACTIVE_HTTP_REQUESTS</t>
  </si>
  <si>
    <t>Active number of HTTP requests</t>
  </si>
  <si>
    <t>Total number of HTTP2 connections</t>
  </si>
  <si>
    <t>Active number of HTTP2 connections</t>
  </si>
  <si>
    <t>Total number of HTTP2 requests</t>
  </si>
  <si>
    <t>ACTIVE_HTTP2_REQUESTS</t>
  </si>
  <si>
    <t>Active number of HTTP2 requests</t>
  </si>
  <si>
    <t>Total dynamic cert cache size</t>
  </si>
  <si>
    <t>Total number of TCP connections dropped due to max conn limit hit</t>
  </si>
  <si>
    <t>Total number of TCP connections with MALWARE reputation check</t>
  </si>
  <si>
    <t>Active number of TCP connections with MALWARE reputation check</t>
  </si>
  <si>
    <t>Total number of NON_TCP connections with MALWARE reputation check</t>
  </si>
  <si>
    <t>Active number of NON_TCP connections with MALWARE reputation check</t>
  </si>
  <si>
    <t>Total number of TCP connections with ADVANCED_IDPS check</t>
  </si>
  <si>
    <t>Active number of TCP connections with ADVANCED_IDPS check</t>
  </si>
  <si>
    <t>Total number of NON_TCP connections with ADVANCED_IDPS check</t>
  </si>
  <si>
    <t>Active number of NON_TCP connections with ADVANCED_IDPS check</t>
  </si>
  <si>
    <t>Total number of TCP connections dropped post MALWARE policy lookup</t>
  </si>
  <si>
    <t>Total number of HTTP connections dropped post MALWARE policy lookup</t>
  </si>
  <si>
    <t>Total number of NON_TCP connections dropped post MALWARE policy lookup</t>
  </si>
  <si>
    <t>Total number of TCP connections dropped post ADVANCED_IDPS policy lookup</t>
  </si>
  <si>
    <t>Total number of HTTP connections dropped post ADVANCED_IDPS policy lookup</t>
  </si>
  <si>
    <t>Total number of NON_TCP connections dropped post ADVANCED_IDPS policy lookup</t>
  </si>
  <si>
    <t>POLICY_DROP_BAD_COUNT</t>
  </si>
  <si>
    <t>POLICY_DROP_UNKNOWN_COUNT</t>
  </si>
  <si>
    <t>TOTAL_DROP_TCP_POST_POLICY_LOOKUP</t>
  </si>
  <si>
    <t>TOTAL_DROP_HTTP_POST_POLICY_LOOKUP</t>
  </si>
  <si>
    <t>TOTAL_DROP_NON_TCP_POST_POLICY_LOOKUP</t>
  </si>
  <si>
    <t>total number of files for which MALWARE policy returned scan good file</t>
  </si>
  <si>
    <t>total number of files for which MALWARE policy returned skip scan</t>
  </si>
  <si>
    <t>total number of files for which MALWARE policy returned scan bad file</t>
  </si>
  <si>
    <t>total number of files for which MALWARE policy returned scan unknown reputation file</t>
  </si>
  <si>
    <t>total number of files for which MALWARE policy returned log only good file</t>
  </si>
  <si>
    <t>total number of files for which MALWARE policy returned log only bad file</t>
  </si>
  <si>
    <t>total number of files for which MALWARE policy returned log only unknown reputation file</t>
  </si>
  <si>
    <t>total number of files for which MALWARE policy returned permit good file</t>
  </si>
  <si>
    <t>total number of files for which MALWARE policy returned permit bad file</t>
  </si>
  <si>
    <t>total number of files for which MALWARE policy returned permit unknown reputation file</t>
  </si>
  <si>
    <t>total number of files for which MALWARE policy returned drop bad file</t>
  </si>
  <si>
    <t>total number of files for which MALWARE policy returned drop unknown reputation file</t>
  </si>
  <si>
    <t>IP_CLASSIFY</t>
  </si>
  <si>
    <t>total number of queries received by IP classification engine</t>
  </si>
  <si>
    <t>total number of queries unclassified by IP classification engine</t>
  </si>
  <si>
    <t>DOMAIN_CLASSIFY</t>
  </si>
  <si>
    <t>total number of queries received by domain classification engine</t>
  </si>
  <si>
    <t>total number of queries unclassified by domain classification engine</t>
  </si>
  <si>
    <t>URL_CLASSIFY</t>
  </si>
  <si>
    <t>total number of queries received by URL classification engine</t>
  </si>
  <si>
    <t>total number of queries unclassified by URL classification engine</t>
  </si>
  <si>
    <t>FILE_CLASSIFY</t>
  </si>
  <si>
    <t>total number of queries received by file classification engine</t>
  </si>
  <si>
    <t>total number of queries unclassified by file classification engine</t>
  </si>
  <si>
    <t>total flows with policy action as log only and verdict as alerted in wan idps engine</t>
  </si>
  <si>
    <t>total flows with policy action as log only and verdict as passed in wan idps engine</t>
  </si>
  <si>
    <t>total flows with policy action as log only and verdict as dropped in wan idps engine</t>
  </si>
  <si>
    <t>total flows with policy action as log only and verdict as rejected in wan idps engine</t>
  </si>
  <si>
    <t>total flows with policy action as log only and verdict as unknown in wan idps engine</t>
  </si>
  <si>
    <t>total flows with policy action as log only and verdict as alerted in lan idps engine</t>
  </si>
  <si>
    <t>total flows with policy action as log only and verdict as passed in lan idps engine</t>
  </si>
  <si>
    <t>total flows with policy action as log only and verdict as dropped in lan idps engine</t>
  </si>
  <si>
    <t>total flows with policy action as log only and verdict as rejected in lan idps engine</t>
  </si>
  <si>
    <t>total flows with policy action as log only and verdict as unknown in lan idps engine</t>
  </si>
  <si>
    <t>total flows with policy action as log only and verdict as alerted in adv idps engine</t>
  </si>
  <si>
    <t>total flows with policy action as log only and verdict as passed in adv idps engine</t>
  </si>
  <si>
    <t>total flows with policy action as log only and verdict as dropped in adv idps engine</t>
  </si>
  <si>
    <t>total flows with policy action as log only and verdict as rejected in adv idps engine</t>
  </si>
  <si>
    <t>total flows with policy action as log only and verdict as unknown in adv idps engine</t>
  </si>
  <si>
    <t>PERIMETER</t>
  </si>
  <si>
    <t>TOTAL_LOOKUP_COUNT</t>
  </si>
  <si>
    <t>total number of flow for which perimeter policy was looked up</t>
  </si>
  <si>
    <t>ACTION_FWD_TO_INTERFACE</t>
  </si>
  <si>
    <t>total number of flow for which perimeter policy returned forward to interface</t>
  </si>
  <si>
    <t>ACTION_ROUTE_PARALLEL_LPM</t>
  </si>
  <si>
    <t>total number of flow for which perimeter policy returned route parallel LPM</t>
  </si>
  <si>
    <t>ACTION_ROUTE_PARALLEL_IPSLA</t>
  </si>
  <si>
    <t>total number of flow for which perimeter policy returned route parallel IPSLA</t>
  </si>
  <si>
    <t>ACTION_ROUTE_PARALLEL_COST</t>
  </si>
  <si>
    <t>total number of flow for which perimeter policy returned route parallel cost</t>
  </si>
  <si>
    <t>ACTION_ROUTE_SEQUENTIAL</t>
  </si>
  <si>
    <t>total number of flow for which perimeter policy returned route sequential</t>
  </si>
  <si>
    <t>ACTION_BLACKHOLE</t>
  </si>
  <si>
    <t>total number of flow for which perimeter policy returned blackhole</t>
  </si>
  <si>
    <t>ACTION_NML</t>
  </si>
  <si>
    <t>total number of flow for which perimeter policy returned go to NML</t>
  </si>
  <si>
    <t>ACTION_UNREACHABLE</t>
  </si>
  <si>
    <t>total number of flow for which perimeter policy returned send unreachable</t>
  </si>
  <si>
    <t>ACTION_PROHIBIT</t>
  </si>
  <si>
    <t>total number of flow for which perimeter policy returned send prohibit</t>
  </si>
  <si>
    <t>NML_HIT</t>
  </si>
  <si>
    <t>TOTAL_COUNT</t>
  </si>
  <si>
    <t>total number of flow for which NML HIT policy was looked up</t>
  </si>
  <si>
    <t>ACTION_PERMIT</t>
  </si>
  <si>
    <t>total number of flow for which NML HIT returned permit</t>
  </si>
  <si>
    <t>total number of flow for which NML HIT returned blackhole</t>
  </si>
  <si>
    <t>total number of flow for which NML HIT returned send unreachable</t>
  </si>
  <si>
    <t>total number of flow for which NML HIT returned send prohibit</t>
  </si>
  <si>
    <t>NML_MISS</t>
  </si>
  <si>
    <t>total number of flow for which NML MISS policy was looked up</t>
  </si>
  <si>
    <t>total number of flow for which NML MISS returned forward to interface</t>
  </si>
  <si>
    <t>total number of flow for which NML MISS returned blackhole</t>
  </si>
  <si>
    <t>total number of flow for which NML MISS returned send ICMP unreachable</t>
  </si>
  <si>
    <t>total number of flow for which NML MISS returned send ICMP prohibit</t>
  </si>
  <si>
    <t>TOTAL_FLOW</t>
  </si>
  <si>
    <t>total number of flows in RSE</t>
  </si>
  <si>
    <t>TOTAL_FLOW_INCOMING</t>
  </si>
  <si>
    <t>total number of incoming flows in RSE</t>
  </si>
  <si>
    <t>TOTAL_FLOW_OUTGOING</t>
  </si>
  <si>
    <t>total number of outgoing flows in RSE</t>
  </si>
  <si>
    <t>TOTAL_FLOW_HUB</t>
  </si>
  <si>
    <t>total number of HUB flows in RSE</t>
  </si>
  <si>
    <t>TOTAL_FLOW_LOCAL</t>
  </si>
  <si>
    <t>total number of LOCAL flows in RSE</t>
  </si>
  <si>
    <t>GENERAL</t>
  </si>
  <si>
    <t>TOTAL_USER_LOGIN_REQUESTS</t>
  </si>
  <si>
    <t>CAPTIVE_PORTAL</t>
  </si>
  <si>
    <t>TOTAL_GUEST_LOGIN_REQUESTS</t>
  </si>
  <si>
    <t>TOTAL_USER_LOGIN_SUCCESS</t>
  </si>
  <si>
    <t>Total number of TLS1.0 intercepted connections</t>
  </si>
  <si>
    <t>Total number of TLS1.1 intercepted connections</t>
  </si>
  <si>
    <t>Total number of TLS1.2 intercepted connections</t>
  </si>
  <si>
    <t>Total number of TLS1.3 intercepted connections</t>
  </si>
  <si>
    <t>Total number of sec_ni-ssl-intercepted and popnet-ssl-intercepted connections</t>
  </si>
  <si>
    <t>Total number of sec_ni-ssl-intercepted tls1.0 and popnet-ssl-intercepted connections</t>
  </si>
  <si>
    <t>Total number of sec_ni-ssl-intercepted tls1.1 and popnet-ssl-intercepted connections</t>
  </si>
  <si>
    <t>Total number of sec_ni-ssl-intercepted tls1.2 and popnet-ssl-intercepted connections</t>
  </si>
  <si>
    <t>Total number of sec_ni-ssl-intercepted tls1.3 and popnet-ssl-intercepted connections</t>
  </si>
  <si>
    <t>Active number of sec_ni-ssl-intercepted and popnet-ssl-intercepted connections</t>
  </si>
  <si>
    <t>IDPS_LAN</t>
  </si>
  <si>
    <t>RSE_NAP_NEXUS_IDPS_LAN</t>
  </si>
  <si>
    <t>rse_nap_nexus_idps_lan_total_flows</t>
  </si>
  <si>
    <t>IDPS_WAN</t>
  </si>
  <si>
    <t>RSE_NAP_NEXUS_IDPS_WAN</t>
  </si>
  <si>
    <t>rse_nap_nexus_idps_wan_total_flows</t>
  </si>
  <si>
    <t>IDPS_ADV</t>
  </si>
  <si>
    <t>SEC_NI_NAP_NEXUS_IDPS_ADV</t>
  </si>
  <si>
    <t>sec_ni_nap_nexus_idps_adv_total_flows</t>
  </si>
  <si>
    <t>sec_ni_nap_nexus_idps_adv_total_drop_tcp_post_policy_lookup</t>
  </si>
  <si>
    <t>sec_ni_nap_nexus_idps_adv_total_drop_http_post_policy_lookup</t>
  </si>
  <si>
    <t>sec_ni_nap_nexus_idps_adv_total_drop_non_tcp_post_policy_lookup</t>
  </si>
  <si>
    <t>Total number of HTTP requests dropped by SEC_NI</t>
  </si>
  <si>
    <t>total number of requests with rep score between 1 to 20</t>
  </si>
  <si>
    <t>total number of requests with rep score between 21 to 40</t>
  </si>
  <si>
    <t>total number of requests with rep score between 41 to 60</t>
  </si>
  <si>
    <t>total number of requests with rep score between 61 to 80</t>
  </si>
  <si>
    <t>total number of requests with rep score between 81 to 100</t>
  </si>
  <si>
    <t>total number of requests ip reputation was checked</t>
  </si>
  <si>
    <t>total number of response reputation score 1 to 20</t>
  </si>
  <si>
    <t>total number of response reputation score 21 to 40</t>
  </si>
  <si>
    <t>total number of response reputation score 41 to 60</t>
  </si>
  <si>
    <t>total number of response reputation score 61 to 80</t>
  </si>
  <si>
    <t>total number of response reputation score 81 to 100</t>
  </si>
  <si>
    <t xml:space="preserve">total number of response domain reputation checked </t>
  </si>
  <si>
    <t>total number of response ip reputation checked</t>
  </si>
  <si>
    <t>total number of response with unknown category</t>
  </si>
  <si>
    <t>total number of response reputation score 1 to 20 dropped or refused</t>
  </si>
  <si>
    <t>total number of response reputation score 21 to 40 dropped or refused</t>
  </si>
  <si>
    <t>total number of requests with rep score between 1 to 20 permitted</t>
  </si>
  <si>
    <t>total number of requests with rep score between 21 to 40 permitted</t>
  </si>
  <si>
    <t>total number of requests with rep score between 1 to 20 blocked</t>
  </si>
  <si>
    <t>total number of requests with rep score between 21 to 40 blocked</t>
  </si>
  <si>
    <t>total number of requests with bad ip reputation in dns filter engine permitted</t>
  </si>
  <si>
    <t>total number of requests with bad ip reputation in dns filter engine blocked</t>
  </si>
  <si>
    <t>total number of requests for which domain reputation was checked</t>
  </si>
  <si>
    <t>total number of requests with rep score between 41 to 60 permitted</t>
  </si>
  <si>
    <t>total number of requests with rep score between 41 to 60 blocked</t>
  </si>
  <si>
    <t>total number of requests with rep score between 61 to 80 permitted</t>
  </si>
  <si>
    <t>total number of requests with rep score between 61 to 80 blocked</t>
  </si>
  <si>
    <t>total number of requests with rep score between 81 to 100 permitted</t>
  </si>
  <si>
    <t>total number of requests with rep score between 81 to 100 blocked</t>
  </si>
  <si>
    <t>total number of response reputation score 41 to 60 dropped or refused</t>
  </si>
  <si>
    <t>total number of response reputation score 61 to 80 dropped or refused</t>
  </si>
  <si>
    <t>total number of response reputation score 81 to 100 dropped or refused</t>
  </si>
  <si>
    <t>total number of response reputation score 1 to 20 permitted or logonly</t>
  </si>
  <si>
    <t>total number of response reputation score 21 to 40 permitted or logonly</t>
  </si>
  <si>
    <t>total number of response reputation score 41 to 60 permitted or logonly</t>
  </si>
  <si>
    <t>total number of response reputation score 61 to 80 permitted or logonly</t>
  </si>
  <si>
    <t>total number of response reputation score 81 to 100 permitted or logonly</t>
  </si>
  <si>
    <t>TOTAL_QUERIES_RECEIVED</t>
  </si>
  <si>
    <t>TOTAL_QUERIES_CLASSIFIED</t>
  </si>
  <si>
    <t>total number of queries classified by IP classification engine</t>
  </si>
  <si>
    <t>TOTAL_QUERIES_UNCLASSIFIED</t>
  </si>
  <si>
    <t>total number of queries classified by domain classification engine</t>
  </si>
  <si>
    <t>total number of queries classified by URL classification engine</t>
  </si>
  <si>
    <t>total number of queries classified by file classification engine</t>
  </si>
  <si>
    <t>TOTAL_HIGH_RISK_COUNT</t>
  </si>
  <si>
    <t>total number of domain requests with a score in range 1 to 20 indicates high risk domain</t>
  </si>
  <si>
    <t>TOTAL_SUSPICIOUS_COUNT</t>
  </si>
  <si>
    <t>total number of domain requests with a score in range 21 to 40 indicates suspicious domain</t>
  </si>
  <si>
    <t>TOTAL_MODERATE_RISK_COUNT</t>
  </si>
  <si>
    <t>total number of domain requests with a score in range 41 to 60 indicates moderate risk domain</t>
  </si>
  <si>
    <t>TOTAL_LOW_RISK_COUNT</t>
  </si>
  <si>
    <t>total number of domain requests with a score in range 61 to 80 indicates low risk domain</t>
  </si>
  <si>
    <t>TOTAL_TRUSTWORTHY_COUNT</t>
  </si>
  <si>
    <t>total number of domain requests with a score in range 81 to 100 indicates trustworthy domain</t>
  </si>
  <si>
    <t>total number of url requests with a score in range 1 to 20 indicates high risk url</t>
  </si>
  <si>
    <t>total number of url requests with a score in range 21 to 40 indicates suspicious url</t>
  </si>
  <si>
    <t>total number of url requests with a score in range 41 to 60 indicates moderate risk url</t>
  </si>
  <si>
    <t>total number of url requests with a score in range 61 to 80 indicates low risk url</t>
  </si>
  <si>
    <t>total number of url requests with a score in range 81 to 100 indicates trustworthy url</t>
  </si>
  <si>
    <t>TOTAL_RESP</t>
  </si>
  <si>
    <t>TOTAL_RESP_BAD_IP_REPUTATION</t>
  </si>
  <si>
    <t>TOTAL_RESP_VALID</t>
  </si>
  <si>
    <t>TOTAL_RESP_PERMITTED</t>
  </si>
  <si>
    <t>TOTAL_RESP_DROPPED</t>
  </si>
  <si>
    <t>TOTAL_RESP_REFUSED</t>
  </si>
  <si>
    <t>TOTAL_RESP_LOG_ONLY</t>
  </si>
  <si>
    <t>TOTAL_RESP_BAD_IP_REPUTATION_PERMITTED</t>
  </si>
  <si>
    <t>TOTAL_RESP_BAD_IP_REPUTATION_BLOCKED</t>
  </si>
  <si>
    <t>TOTAL_RESP_UNKNOWN_CATEGORY</t>
  </si>
  <si>
    <t>TOTAL_RESP_REP_SCORE_1_20</t>
  </si>
  <si>
    <t>TOTAL_RESP_REP_SCORE_21_40</t>
  </si>
  <si>
    <t>TOTAL_RESP_REP_SCORE_41_60</t>
  </si>
  <si>
    <t>TOTAL_RESP_REP_SCORE_61_80</t>
  </si>
  <si>
    <t>TOTAL_RESP_REP_SCORE_81_100</t>
  </si>
  <si>
    <t>TOTAL_RESP_REP_SCORE_1_20_PERMITTED</t>
  </si>
  <si>
    <t>TOTAL_RESP_REP_SCORE_1_20_BLOCKED</t>
  </si>
  <si>
    <t>TOTAL_RESP_REP_SCORE_21_40_PERMITTED</t>
  </si>
  <si>
    <t>TOTAL_RESP_REP_SCORE_21_40_BLOCKED</t>
  </si>
  <si>
    <t>TOTAL_RESP_REP_SCORE_41_60_PERMITTED</t>
  </si>
  <si>
    <t>TOTAL_RESP_REP_SCORE_41_60_BLOCKED</t>
  </si>
  <si>
    <t>TOTAL_RESP_REP_SCORE_61_80_PERMITTED</t>
  </si>
  <si>
    <t>TOTAL_RESP_REP_SCORE_61_80_BLOCKED</t>
  </si>
  <si>
    <t>TOTAL_RESP_REP_SCORE_81_100_PERMITTED</t>
  </si>
  <si>
    <t>TOTAL_RESP_REP_SCORE_81_100_BLOCKED</t>
  </si>
  <si>
    <t>TOTAL_RESP_DOMAIN_REP_CHECKED</t>
  </si>
  <si>
    <t>TOTAL_RESP_IP_REPUTATION_CHECKED</t>
  </si>
  <si>
    <t>TOTAL_REQ</t>
  </si>
  <si>
    <t>TOTAL_REQ_PERMITTED</t>
  </si>
  <si>
    <t>TOTAL_REQ_DROPPED</t>
  </si>
  <si>
    <t>TOTAL_REQ_VALID</t>
  </si>
  <si>
    <t>TOTAL_REQ_REFUSED</t>
  </si>
  <si>
    <t>TOTAL_REQ_LOG_ONLY</t>
  </si>
  <si>
    <t>TOTAL_REQ_UNKNOWN_CATEGORY</t>
  </si>
  <si>
    <t>TOTAL_REQ_BAD_IP_REPUTATION</t>
  </si>
  <si>
    <t>TOTAL_REQ_BAD_IP_REPUTATION_PERMITTED</t>
  </si>
  <si>
    <t>TOTAL_REQ_BAD_IP_REPUTATION_BLOCKED</t>
  </si>
  <si>
    <t>TOTAL_REQ_REP_SCORE_1_20</t>
  </si>
  <si>
    <t>TOTAL_REQ_DOMAIN_REPUTATION_CHECKED</t>
  </si>
  <si>
    <t>TOTAL_REQ_REP_SCORE_21_40</t>
  </si>
  <si>
    <t>TOTAL_REQ_REP_SCORE_41_60</t>
  </si>
  <si>
    <t>TOTAL_REQ_REP_SCORE_61_80</t>
  </si>
  <si>
    <t>TOTAL_REQ_REP_SCORE_81_100</t>
  </si>
  <si>
    <t>TOTAL_REQ_REP_SCORE_1_20_PERMITTED</t>
  </si>
  <si>
    <t>TOTAL_REQ_REP_SCORE_1_20_BLOCKED</t>
  </si>
  <si>
    <t>TOTAL_REQ_REP_SCORE_21_40_PERMITTED</t>
  </si>
  <si>
    <t>TOTAL_REQ_REP_SCORE_21_40_BLOCKED</t>
  </si>
  <si>
    <t>TOTAL_REQ_REP_SCORE_41_60_PERMITTED</t>
  </si>
  <si>
    <t>TOTAL_REQ_REP_SCORE_41_60_BLOCKED</t>
  </si>
  <si>
    <t>TOTAL_REQ_REP_SCORE_61_80_PERMITTED</t>
  </si>
  <si>
    <t>TOTAL_REQ_REP_SCORE_61_80_BLOCKED</t>
  </si>
  <si>
    <t>TOTAL_REQ_REP_SCORE_81_100_PERMITTED</t>
  </si>
  <si>
    <t>TOTAL_REQ_REP_SCORE_81_100_BLOCKED</t>
  </si>
  <si>
    <t>TOTAL_REQ_IP_REPUTATION_CHECKED</t>
  </si>
  <si>
    <t>TOTAL_FLOWS_POL_SKIP_IDPS</t>
  </si>
  <si>
    <t>rse_nap_nexus_idps_lan_total_flows_pol_skip_idps</t>
  </si>
  <si>
    <t>TOTAL_FLOWS_POL_ENFORCE</t>
  </si>
  <si>
    <t>rse_nap_nexus_idps_lan_total_flows_pol_enforce</t>
  </si>
  <si>
    <t>TOTAL_FLOWS_POL_IGNORE</t>
  </si>
  <si>
    <t>rse_nap_nexus_idps_lan_total_flows_pol_ignore</t>
  </si>
  <si>
    <t>TOTAL_FLOWS_POL_LOG_ONLY</t>
  </si>
  <si>
    <t>rse_nap_nexus_idps_lan_total_flows_pol_log_only</t>
  </si>
  <si>
    <t>TOTAL_FLOWS_POL_LOG_ONLY_VDCT_ALERTED</t>
  </si>
  <si>
    <t>rse_nap_nexus_idps_lan_total_flows_pol_log_only_vdct_alerted</t>
  </si>
  <si>
    <t>TOTAL_FLOWS_POL_LOG_ONLY_VDCT_PASSED</t>
  </si>
  <si>
    <t>rse_nap_nexus_idps_lan_total_flows_pol_log_only_vdct_passed</t>
  </si>
  <si>
    <t>TOTAL_FLOWS_POL_LOG_ONLY_VDCT_DROPPED</t>
  </si>
  <si>
    <t>rse_nap_nexus_idps_lan_total_flows_pol_log_only_vdct_dropped</t>
  </si>
  <si>
    <t>TOTAL_FLOWS_POL_LOG_ONLY_VDCT_REJECTED</t>
  </si>
  <si>
    <t>rse_nap_nexus_idps_lan_total_flows_pol_log_only_vdct_rejected</t>
  </si>
  <si>
    <t>TOTAL_FLOWS_POL_LOG_ONLY_VDCT_UNKNOWN</t>
  </si>
  <si>
    <t>rse_nap_nexus_idps_lan_total_flows_pol_log_only_vdct_unknown</t>
  </si>
  <si>
    <t>TOTAL_FLOWS_POL_ENFORCE_VDCT_ALERTED</t>
  </si>
  <si>
    <t>rse_nap_nexus_idps_lan_total_flows_pol_enforce_vdct_alerted</t>
  </si>
  <si>
    <t>TOTAL_FLOWS_POL_ENFORCE_VDCT_PASSED</t>
  </si>
  <si>
    <t>rse_nap_nexus_idps_lan_total_flows_pol_enforce_vdct_passed</t>
  </si>
  <si>
    <t>TOTAL_FLOWS_POL_ENFORCE_VDCT_DROPPED</t>
  </si>
  <si>
    <t>rse_nap_nexus_idps_lan_total_flows_pol_enforce_vdct_dropped</t>
  </si>
  <si>
    <t>TOTAL_FLOWS_POL_ENFORCE_VDCT_REJECTED</t>
  </si>
  <si>
    <t>rse_nap_nexus_idps_lan_total_flows_pol_enforce_vdct_rejected</t>
  </si>
  <si>
    <t>TOTAL_FLOWS_POL_ENFORCE_VDCT_UNKNOWN</t>
  </si>
  <si>
    <t>rse_nap_nexus_idps_lan_total_flows_pol_enforce_vdct_unknown</t>
  </si>
  <si>
    <t>TOTAL_FLOWS_POL_IGNORE_VDCT_ALERTED</t>
  </si>
  <si>
    <t>rse_nap_nexus_idps_lan_total_flows_pol_ignore_vdct_alerted</t>
  </si>
  <si>
    <t>TOTAL_FLOWS_POL_IGNORE_VDCT_PASSED</t>
  </si>
  <si>
    <t>rse_nap_nexus_idps_lan_total_flows_pol_ignore_vdct_passed</t>
  </si>
  <si>
    <t>TOTAL_FLOWS_POL_IGNORE_VDCT_DROPPED</t>
  </si>
  <si>
    <t>rse_nap_nexus_idps_lan_total_flows_pol_ignore_vdct_dropped</t>
  </si>
  <si>
    <t>TOTAL_FLOWS_POL_IGNORE_VDCT_REJECTED</t>
  </si>
  <si>
    <t>rse_nap_nexus_idps_lan_total_flows_pol_ignore_vdct_rejected</t>
  </si>
  <si>
    <t>TOTAL_FLOWS_POL_IGNORE_VDCT_UNKNOWN</t>
  </si>
  <si>
    <t>rse_nap_nexus_idps_lan_total_flows_pol_ignore_vdct_unknown</t>
  </si>
  <si>
    <t>TOTAL_FLOWS_VDCT_ALERTED</t>
  </si>
  <si>
    <t>rse_nap_nexus_idps_lan_total_flows_vdct_alerted</t>
  </si>
  <si>
    <t>TOTAL_FLOWS_VDCT_PASSED</t>
  </si>
  <si>
    <t>rse_nap_nexus_idps_lan_total_flows_vdct_passed</t>
  </si>
  <si>
    <t>TOTAL_FLOWS_VDCT_DROPPED</t>
  </si>
  <si>
    <t>rse_nap_nexus_idps_lan_total_flows_vdct_dropped</t>
  </si>
  <si>
    <t>TOTAL_FLOWS_VDCT_REJECTED</t>
  </si>
  <si>
    <t>rse_nap_nexus_idps_lan_total_flows_vdct_rejected</t>
  </si>
  <si>
    <t>TOTAL_FLOWS_VDCT_UNKNOWN</t>
  </si>
  <si>
    <t>rse_nap_nexus_idps_lan_total_flows_vdct_unknown</t>
  </si>
  <si>
    <t>TOTAL_FLOWS_PERMITTED_VDCT_ALERTED</t>
  </si>
  <si>
    <t>rse_nap_nexus_idps_lan_total_flows_permitted_vdct_alerted</t>
  </si>
  <si>
    <t>TOTAL_FLOWS_PERMITTED_VDCT_PASSED</t>
  </si>
  <si>
    <t>rse_nap_nexus_idps_lan_total_flows_permitted_vdct_passed</t>
  </si>
  <si>
    <t>TOTAL_FLOWS_PERMITTED_VDCT_DROPPED</t>
  </si>
  <si>
    <t>rse_nap_nexus_idps_lan_total_flows_permitted_vdct_dropped</t>
  </si>
  <si>
    <t>TOTAL_FLOWS_PERMITTED_VDCT_REJECTED</t>
  </si>
  <si>
    <t>rse_nap_nexus_idps_lan_total_flows_permitted_vdct_rejected</t>
  </si>
  <si>
    <t>TOTAL_FLOWS_PERMITTED_VDCT_UNKNOWN</t>
  </si>
  <si>
    <t>rse_nap_nexus_idps_lan_total_flows_permitted_vdct_unknown</t>
  </si>
  <si>
    <t>TOTAL_FLOWS_DENIED_VDCT_REJECTED</t>
  </si>
  <si>
    <t>rse_nap_nexus_idps_lan_total_flows_denied_vdct_rejected</t>
  </si>
  <si>
    <t>rse_nap_nexus_idps_wan_total_flows_pol_skip_idps</t>
  </si>
  <si>
    <t>rse_nap_nexus_idps_wan_total_flows_pol_enforce</t>
  </si>
  <si>
    <t>rse_nap_nexus_idps_wan_total_flows_pol_ignore</t>
  </si>
  <si>
    <t>rse_nap_nexus_idps_wan_total_flows_pol_log_only</t>
  </si>
  <si>
    <t>rse_nap_nexus_idps_wan_total_flows_pol_log_only_vdct_alerted</t>
  </si>
  <si>
    <t>rse_nap_nexus_idps_wan_total_flows_pol_log_only_vdct_passed</t>
  </si>
  <si>
    <t>rse_nap_nexus_idps_wan_total_flows_pol_log_only_vdct_dropped</t>
  </si>
  <si>
    <t>rse_nap_nexus_idps_wan_total_flows_pol_log_only_vdct_rejected</t>
  </si>
  <si>
    <t>rse_nap_nexus_idps_wan_total_flows_pol_log_only_vdct_unknown</t>
  </si>
  <si>
    <t>rse_nap_nexus_idps_wan_total_flows_pol_enforce_vdct_alerted</t>
  </si>
  <si>
    <t>rse_nap_nexus_idps_wan_total_flows_pol_enforce_vdct_passed</t>
  </si>
  <si>
    <t>rse_nap_nexus_idps_wan_total_flows_pol_enforce_vdct_dropped</t>
  </si>
  <si>
    <t>rse_nap_nexus_idps_wan_total_flows_pol_enforce_vdct_rejected</t>
  </si>
  <si>
    <t>rse_nap_nexus_idps_wan_total_flows_pol_enforce_vdct_unknown</t>
  </si>
  <si>
    <t>rse_nap_nexus_idps_wan_total_flows_pol_ignore_vdct_alerted</t>
  </si>
  <si>
    <t>rse_nap_nexus_idps_wan_total_flows_pol_ignore_vdct_passed</t>
  </si>
  <si>
    <t>rse_nap_nexus_idps_wan_total_flows_pol_ignore_vdct_dropped</t>
  </si>
  <si>
    <t>rse_nap_nexus_idps_wan_total_flows_pol_ignore_vdct_rejected</t>
  </si>
  <si>
    <t>rse_nap_nexus_idps_wan_total_flows_pol_ignore_vdct_unknown</t>
  </si>
  <si>
    <t>rse_nap_nexus_idps_wan_total_flows_vdct_alerted</t>
  </si>
  <si>
    <t>rse_nap_nexus_idps_wan_total_flows_vdct_passed</t>
  </si>
  <si>
    <t>rse_nap_nexus_idps_wan_total_flows_vdct_dropped</t>
  </si>
  <si>
    <t>rse_nap_nexus_idps_wan_total_flows_vdct_rejected</t>
  </si>
  <si>
    <t>rse_nap_nexus_idps_wan_total_flows_vdct_unknown</t>
  </si>
  <si>
    <t>rse_nap_nexus_idps_wan_total_flows_permitted_vdct_alerted</t>
  </si>
  <si>
    <t>rse_nap_nexus_idps_wan_total_flows_permitted_vdct_passed</t>
  </si>
  <si>
    <t>rse_nap_nexus_idps_wan_total_flows_permitted_vdct_dropped</t>
  </si>
  <si>
    <t>rse_nap_nexus_idps_wan_total_flows_permitted_vdct_rejected</t>
  </si>
  <si>
    <t>rse_nap_nexus_idps_wan_total_flows_permitted_vdct_unknown</t>
  </si>
  <si>
    <t>rse_nap_nexus_idps_wan_total_flows_denied_vdct_rejected</t>
  </si>
  <si>
    <t>sec_ni_nap_nexus_idps_adv_total_flows_pol_skip_idps</t>
  </si>
  <si>
    <t>sec_ni_nap_nexus_idps_adv_total_flows_pol_enforce</t>
  </si>
  <si>
    <t>sec_ni_nap_nexus_idps_adv_total_flows_pol_ignore</t>
  </si>
  <si>
    <t>sec_ni_nap_nexus_idps_adv_total_flows_pol_log_only</t>
  </si>
  <si>
    <t>sec_ni_nap_nexus_idps_adv_total_flows_pol_log_only_vdct_alerted</t>
  </si>
  <si>
    <t>sec_ni_nap_nexus_idps_adv_total_flows_pol_log_only_vdct_passed</t>
  </si>
  <si>
    <t>sec_ni_nap_nexus_idps_adv_total_flows_pol_log_only_vdct_dropped</t>
  </si>
  <si>
    <t>sec_ni_nap_nexus_idps_adv_total_flows_pol_log_only_vdct_rejected</t>
  </si>
  <si>
    <t>sec_ni_nap_nexus_idps_adv_total_flows_pol_log_only_vdct_unknown</t>
  </si>
  <si>
    <t>sec_ni_nap_nexus_idps_adv_total_flows_pol_enforce_vdct_alerted</t>
  </si>
  <si>
    <t>sec_ni_nap_nexus_idps_adv_total_flows_pol_enforce_vdct_passed</t>
  </si>
  <si>
    <t>sec_ni_nap_nexus_idps_adv_total_flows_pol_enforce_vdct_dropped</t>
  </si>
  <si>
    <t>sec_ni_nap_nexus_idps_adv_total_flows_pol_enforce_vdct_rejected</t>
  </si>
  <si>
    <t>sec_ni_nap_nexus_idps_adv_total_flows_pol_enforce_vdct_unknown</t>
  </si>
  <si>
    <t>sec_ni_nap_nexus_idps_adv_total_flows_pol_ignore_vdct_alerted</t>
  </si>
  <si>
    <t>sec_ni_nap_nexus_idps_adv_total_flows_pol_ignore_vdct_passed</t>
  </si>
  <si>
    <t>sec_ni_nap_nexus_idps_adv_total_flows_pol_ignore_vdct_dropped</t>
  </si>
  <si>
    <t>sec_ni_nap_nexus_idps_adv_total_flows_pol_ignore_vdct_rejected</t>
  </si>
  <si>
    <t>sec_ni_nap_nexus_idps_adv_total_flows_pol_ignore_vdct_unknown</t>
  </si>
  <si>
    <t>sec_ni_nap_nexus_idps_adv_total_flows_vdct_alerted</t>
  </si>
  <si>
    <t>sec_ni_nap_nexus_idps_adv_total_flows_vdct_passed</t>
  </si>
  <si>
    <t>sec_ni_nap_nexus_idps_adv_total_flows_vdct_dropped</t>
  </si>
  <si>
    <t>sec_ni_nap_nexus_idps_adv_total_flows_vdct_rejected</t>
  </si>
  <si>
    <t>sec_ni_nap_nexus_idps_adv_total_flows_vdct_unknown</t>
  </si>
  <si>
    <t>sec_ni_nap_nexus_idps_adv_total_flows_permitted_vdct_alerted</t>
  </si>
  <si>
    <t>sec_ni_nap_nexus_idps_adv_total_flows_permitted_vdct_passed</t>
  </si>
  <si>
    <t>sec_ni_nap_nexus_idps_adv_total_flows_permitted_vdct_dropped</t>
  </si>
  <si>
    <t>sec_ni_nap_nexus_idps_adv_total_flows_permitted_vdct_rejected</t>
  </si>
  <si>
    <t>sec_ni_nap_nexus_idps_adv_total_flows_permitted_vdct_unknown</t>
  </si>
  <si>
    <t>sec_ni_nap_nexus_idps_adv_total_flows_denied_vdct_rejected</t>
  </si>
  <si>
    <t>TOT_TCP_INTERCEPTED</t>
  </si>
  <si>
    <t>TOT_TCP_BYPASSED</t>
  </si>
  <si>
    <t>TOT_TCP_DROPPED</t>
  </si>
  <si>
    <t>TOT_TCP_TRANSPARENT</t>
  </si>
  <si>
    <t>TOT_SSL_INTERCEPTED</t>
  </si>
  <si>
    <t>TOT_SSL_BYPASSED</t>
  </si>
  <si>
    <t>TOT_SSL_TRANSPARENT</t>
  </si>
  <si>
    <t>ACTIVE_TCP_CLASSIF</t>
  </si>
  <si>
    <t>TOT_TCP_INTERCEPTED_CLASSIF</t>
  </si>
  <si>
    <t>TOT_TCP_FP_CLASSIF</t>
  </si>
  <si>
    <t>TOT_SSL_SNI_CLASSIF</t>
  </si>
  <si>
    <t>TOT_SSL_DECRYPT_CLASSIF</t>
  </si>
  <si>
    <t>ACTIVE_TCP_FWD_CLASSIF</t>
  </si>
  <si>
    <t>TOT_TCP_FWD_CLASSIF</t>
  </si>
  <si>
    <t>TOT_TCP_MX_PKT_CNT_EXCD_NOT_FWD_CLASSIF</t>
  </si>
  <si>
    <t>ACTIVE_NTCP</t>
  </si>
  <si>
    <t>ACTIVE_NTCP_CLASSIF</t>
  </si>
  <si>
    <t>ACTIVE_NTCP_FP_CLASSIF</t>
  </si>
  <si>
    <t>ACTIVE_NTCP_FWD_CLASSIF</t>
  </si>
  <si>
    <t>TOT_NTCP</t>
  </si>
  <si>
    <t>TOT_NTCP_CLASSIF</t>
  </si>
  <si>
    <t>TOT_NTCP_FP_CLASSIF</t>
  </si>
  <si>
    <t>TOT_NTCP_FWD_CLASSIF</t>
  </si>
  <si>
    <t>TOT_NTCP_MX_PKT_CNT_EXCD_NOT_FWD_CLASSIF</t>
  </si>
  <si>
    <t>TOT_TCP_MX_BUF_SZ_EXCD_NOT_FWD_CLASSIF</t>
  </si>
  <si>
    <t>TOT_NTCP_MX_BUF_SZ_EXCD_NOT_FWD_CLASSIF</t>
  </si>
  <si>
    <t>TOTAL_TCP_CONS</t>
  </si>
  <si>
    <t>ACTIVE_TCP_CONS</t>
  </si>
  <si>
    <t>TOTAL_NON_TCP_CONS</t>
  </si>
  <si>
    <t>ACTIVE_NON_TCP_CONS</t>
  </si>
  <si>
    <t>ACTIVE_SSL_INTERCEPTED_CONS</t>
  </si>
  <si>
    <t>ACTIVE_SSL_POPNET_INTERCEPTED_CONS</t>
  </si>
  <si>
    <t>ACTIVE_HTTP_CONS</t>
  </si>
  <si>
    <t>ACTIVE_HTTP2_CONS</t>
  </si>
  <si>
    <t>TOT_TCP_CLASSIFN_TMO_NOT_FWD_CLASSIF</t>
  </si>
  <si>
    <t>TOT_NTCP_CLASSIFN_TMO_NOT_FWD_CLASSIF</t>
  </si>
  <si>
    <t>TOTAL_IDPS_TCP_CONS</t>
  </si>
  <si>
    <t>ACTIVE_IDPS_TCP_CONS</t>
  </si>
  <si>
    <t>TOTAL_IDPS_NON_TCP_CONS</t>
  </si>
  <si>
    <t>ACTIVE_IDPS_NON_TCP_CONS</t>
  </si>
  <si>
    <t>sec_ni_nap_nexus_idps_adv_total_idps_tcp_cons</t>
  </si>
  <si>
    <t>sec_ni_nap_nexus_idps_adv_active_idps_tcp_cons</t>
  </si>
  <si>
    <t>sec_ni_nap_nexus_idps_adv_total_idps_non_tcp_cons</t>
  </si>
  <si>
    <t>sec_ni_nap_nexus_idps_adv_active_idps_non_tcp_cons</t>
  </si>
  <si>
    <t>total number of requests for which URL reputation policy was looked up</t>
  </si>
  <si>
    <t>total number of requests for which URL reputation policy returned permit action</t>
  </si>
  <si>
    <t>total number of requests for which URL reputation policy returned drop action</t>
  </si>
  <si>
    <t>total number of requests for which URL reputation policy returned log only action</t>
  </si>
  <si>
    <t>total number of requests with score less than or equal 20 permitted by URL reputation policy</t>
  </si>
  <si>
    <t>total number of requests with score less than or equal 20 dropped due to URL reputation policy</t>
  </si>
  <si>
    <t>total number of requests with score between 21 and 40 permitted by URL reputation policy</t>
  </si>
  <si>
    <t>total number of requests with score between 21 and 40 dropped due to URL reputation policy</t>
  </si>
  <si>
    <t>total number of requests with score between 41 and 60 permitted by URL reputation policy</t>
  </si>
  <si>
    <t>total number of requests with score between 41 and 60 dropped due to URL reputation policy</t>
  </si>
  <si>
    <t>total number of requests with score between 61 and 80 permitted by URL reputation policy</t>
  </si>
  <si>
    <t>total number of requests with score between 61 and 80 dropped due to URL reputation policy</t>
  </si>
  <si>
    <t>total number of requests with score greater than 80 permitted by URL reputation policy</t>
  </si>
  <si>
    <t>total number of requests with score greater than 80 dropped due to URL reputation policy</t>
  </si>
  <si>
    <t>total number of requests for which WAC policy was looked up</t>
  </si>
  <si>
    <t>total number of requests for which WAC policy returned permit action</t>
  </si>
  <si>
    <t>total number of requests for which WAC policy returned drop action</t>
  </si>
  <si>
    <t>total number of requests for which WAC policy returned skip all action</t>
  </si>
  <si>
    <t>total number of requests for which WAC policy returned log only action</t>
  </si>
  <si>
    <t>HTTP_REQS</t>
  </si>
  <si>
    <t>HTTP_REQS_POL_SKIP_IDPS</t>
  </si>
  <si>
    <t>HTTP_REQS_POL_ENFORCE</t>
  </si>
  <si>
    <t>HTTP_REQS_POL_IGNORE</t>
  </si>
  <si>
    <t>HTTP_REQS_POL_LOG_ONLY</t>
  </si>
  <si>
    <t>HTTP_REQS_POL_ENFORCE_VDCT_ALERTED</t>
  </si>
  <si>
    <t>HTTP_REQS_POL_ENFORCE_VDCT_PASSED</t>
  </si>
  <si>
    <t>HTTP_REQS_POL_ENFORCE_VDCT_DROPPED</t>
  </si>
  <si>
    <t>HTTP_REQS_POL_ENFORCE_VDCT_REJECTED</t>
  </si>
  <si>
    <t>HTTP_REQS_POL_ENFORCE_VDCT_UNKNOWN</t>
  </si>
  <si>
    <t>HTTP_REQS_POL_IGNORE_VDCT_ALERTED</t>
  </si>
  <si>
    <t>HTTP_REQS_POL_IGNORE_VDCT_PASSED</t>
  </si>
  <si>
    <t>HTTP_REQS_POL_IGNORE_VDCT_DROPPED</t>
  </si>
  <si>
    <t>HTTP_REQS_POL_IGNORE_VDCT_REJECTED</t>
  </si>
  <si>
    <t>HTTP_REQS_POL_IGNORE_VDCT_UNKNOWN</t>
  </si>
  <si>
    <t>HTTP_REQS_POL_LOG_ONLY_VDCT_ALERTED</t>
  </si>
  <si>
    <t>HTTP_REQS_POL_LOG_ONLY_VDCT_PASSED</t>
  </si>
  <si>
    <t>HTTP_REQS_POL_LOG_ONLY_VDCT_DROPPED</t>
  </si>
  <si>
    <t>HTTP_REQS_POL_LOG_ONLY_VDCT_REJECTED</t>
  </si>
  <si>
    <t>HTTP_REQS_POL_LOG_ONLY_VDCT_UNKNOWN</t>
  </si>
  <si>
    <t>HTTP_REQS_VDCT_ALERTED</t>
  </si>
  <si>
    <t>HTTP_REQS_VDCT_PASSED</t>
  </si>
  <si>
    <t>HTTP_REQS_VDCT_DROPPED</t>
  </si>
  <si>
    <t>HTTP_REQS_VDCT_REJECTED</t>
  </si>
  <si>
    <t>HTTP_REQS_VDCT_UNKNOWN</t>
  </si>
  <si>
    <t>HTTP_REQS_PERMITTED_VDCT_ALERTED</t>
  </si>
  <si>
    <t>HTTP_REQS_PERMITTED_VDCT_PASSED</t>
  </si>
  <si>
    <t>HTTP_REQS_PERMITTED_VDCT_DROPPED</t>
  </si>
  <si>
    <t>HTTP_REQS_PERMITTED_VDCT_REJECTED</t>
  </si>
  <si>
    <t>HTTP_REQS_PERMITTED_VDCT_UNKNOWN</t>
  </si>
  <si>
    <t>HTTP_REQS_DENIED_VDCT_REJECTED</t>
  </si>
  <si>
    <t>sec_ni_nap_nexus_idps_adv_http_reqs</t>
  </si>
  <si>
    <t>sec_ni_nap_nexus_idps_adv_http_reqs_pol_skip_idps</t>
  </si>
  <si>
    <t>sec_ni_nap_nexus_idps_adv_http_reqs_pol_enforce</t>
  </si>
  <si>
    <t>sec_ni_nap_nexus_idps_adv_http_reqs_pol_ignore</t>
  </si>
  <si>
    <t>sec_ni_nap_nexus_idps_adv_http_reqs_pol_log_only</t>
  </si>
  <si>
    <t>sec_ni_nap_nexus_idps_adv_http_reqs_pol_enforce_vdct_alerted</t>
  </si>
  <si>
    <t>sec_ni_nap_nexus_idps_adv_http_reqs_pol_enforce_vdct_passed</t>
  </si>
  <si>
    <t>sec_ni_nap_nexus_idps_adv_http_reqs_pol_enforce_vdct_dropped</t>
  </si>
  <si>
    <t>sec_ni_nap_nexus_idps_adv_http_reqs_pol_enforce_vdct_rejected</t>
  </si>
  <si>
    <t>sec_ni_nap_nexus_idps_adv_http_reqs_pol_enforce_vdct_unknown</t>
  </si>
  <si>
    <t>sec_ni_nap_nexus_idps_adv_http_reqs_pol_ignore_vdct_alerted</t>
  </si>
  <si>
    <t>sec_ni_nap_nexus_idps_adv_http_reqs_pol_ignore_vdct_passed</t>
  </si>
  <si>
    <t>sec_ni_nap_nexus_idps_adv_http_reqs_pol_ignore_vdct_dropped</t>
  </si>
  <si>
    <t>sec_ni_nap_nexus_idps_adv_http_reqs_pol_ignore_vdct_rejected</t>
  </si>
  <si>
    <t>sec_ni_nap_nexus_idps_adv_http_reqs_pol_ignore_vdct_unknown</t>
  </si>
  <si>
    <t>sec_ni_nap_nexus_idps_adv_http_reqs_pol_log_only_vdct_alerted</t>
  </si>
  <si>
    <t>sec_ni_nap_nexus_idps_adv_http_reqs_pol_log_only_vdct_passed</t>
  </si>
  <si>
    <t>sec_ni_nap_nexus_idps_adv_http_reqs_pol_log_only_vdct_dropped</t>
  </si>
  <si>
    <t>sec_ni_nap_nexus_idps_adv_http_reqs_pol_log_only_vdct_rejected</t>
  </si>
  <si>
    <t>sec_ni_nap_nexus_idps_adv_http_reqs_pol_log_only_vdct_unknown</t>
  </si>
  <si>
    <t>sec_ni_nap_nexus_idps_adv_http_reqs_vdct_alerted</t>
  </si>
  <si>
    <t>sec_ni_nap_nexus_idps_adv_http_reqs_vdct_passed</t>
  </si>
  <si>
    <t>sec_ni_nap_nexus_idps_adv_http_reqs_vdct_dropped</t>
  </si>
  <si>
    <t>sec_ni_nap_nexus_idps_adv_http_reqs_vdct_rejected</t>
  </si>
  <si>
    <t>sec_ni_nap_nexus_idps_adv_http_reqs_vdct_unknown</t>
  </si>
  <si>
    <t>sec_ni_nap_nexus_idps_adv_http_reqs_permitted_vdct_alerted</t>
  </si>
  <si>
    <t>sec_ni_nap_nexus_idps_adv_http_reqs_permitted_vdct_passed</t>
  </si>
  <si>
    <t>sec_ni_nap_nexus_idps_adv_http_reqs_permitted_vdct_dropped</t>
  </si>
  <si>
    <t>sec_ni_nap_nexus_idps_adv_http_reqs_permitted_vdct_rejected</t>
  </si>
  <si>
    <t>sec_ni_nap_nexus_idps_adv_http_reqs_permitted_vdct_unknown</t>
  </si>
  <si>
    <t>sec_ni_nap_nexus_idps_adv_http_reqs_denied_vdct_rejected</t>
  </si>
  <si>
    <t>total http requests in idps adv engine</t>
  </si>
  <si>
    <t>total http requests with policy action as ignore in adv idps engine</t>
  </si>
  <si>
    <t>total http requests with policy action as log only in adv idps engine</t>
  </si>
  <si>
    <t>total http requests with policy action as enforce and verdict as alerted in adv idps engine</t>
  </si>
  <si>
    <t>total http requests with policy action as enforce and verdict as passed in adv idps engine</t>
  </si>
  <si>
    <t>total http requests with policy action as enforce and verdict as dropped in adv idps engine</t>
  </si>
  <si>
    <t>total http requests with policy action as enforce and verdict as rejected in adv idps engine</t>
  </si>
  <si>
    <t>total http requests with policy action as enforce and verdict as unknown in adv idps engine</t>
  </si>
  <si>
    <t>total http requests with policy action as ignore and verdict as alerted in adv idps engine</t>
  </si>
  <si>
    <t>total http requests with policy action as ignore and verdict as passed in adv idps engine</t>
  </si>
  <si>
    <t>total http requests with policy action as ignore and verdict as dropped in adv idps engine</t>
  </si>
  <si>
    <t>total http requests with policy action as ignore and verdict as rejected in adv idps engine</t>
  </si>
  <si>
    <t>total http requests with policy action as ignore and verdict unknown in adv idps engine</t>
  </si>
  <si>
    <t>total http requests with policy action as log only and verdict as alerted in adv idps engine</t>
  </si>
  <si>
    <t>total http requests with policy action as log only and verdict as passed in adv idps engine</t>
  </si>
  <si>
    <t>total http requests with policy action as log only and verdict as dropped in adv idps engine</t>
  </si>
  <si>
    <t>total http requests with policy action as log only and verdict as rejected in adv idps engine</t>
  </si>
  <si>
    <t>total http requests with policy action as log only and verdict unknown in adv idps engine</t>
  </si>
  <si>
    <t>total http requests with verdict as alert in adv idps engine</t>
  </si>
  <si>
    <t>total http requests with verdict as passed in adv idps engine</t>
  </si>
  <si>
    <t>total http requests with verdict as dropped in adv idps engine</t>
  </si>
  <si>
    <t>total http requests with verdict as rejected in adv idps engine</t>
  </si>
  <si>
    <t>total http requests with verdict unknown in adv idps engine</t>
  </si>
  <si>
    <t>total http requests which are permitted and verdict as alerted in adv idps engine</t>
  </si>
  <si>
    <t>total http requests which are permitted and verdict as passed in adv idps engine</t>
  </si>
  <si>
    <t>total http requests which are permitted and verdict as dropped in adv idps engine</t>
  </si>
  <si>
    <t>total http requests which are permitted and verdict as rejected in adv idps engine</t>
  </si>
  <si>
    <t>total http requests which are permitted and verdict unknown in adv idps engine</t>
  </si>
  <si>
    <t>total http requests denied with verdict as rejected in adv idps engine</t>
  </si>
  <si>
    <t>total http requests with policy action as enforce in adv idps engine</t>
  </si>
  <si>
    <t>total http requests with policy action as skip idps in adv idps engine</t>
  </si>
  <si>
    <t>POLICY_FLOW_LOOKUP_COUNT</t>
  </si>
  <si>
    <t>total number of flows for which URL reputation policy was looked up</t>
  </si>
  <si>
    <t>POLICY_FLOW_DROP_COUNT</t>
  </si>
  <si>
    <t>total number of flows dropped after URL reputation policy was looked up</t>
  </si>
  <si>
    <t>POLICY_HTTP_LOOKUP_COUNT</t>
  </si>
  <si>
    <t>POLICY_HTTP_PERMIT_COUNT</t>
  </si>
  <si>
    <t>POLICY_HTTP_DROP_COUNT</t>
  </si>
  <si>
    <t>POLICY_HTTP_LOG_ONLY_COUNT</t>
  </si>
  <si>
    <t>POLICY_HTTP_HIGH_RISK_PERMIT_COUNT</t>
  </si>
  <si>
    <t>POLICY_HTTP_HIGH_RISK_DROP_COUNT</t>
  </si>
  <si>
    <t>POLICY_HTTP_SUSPICIOUS_PERMIT_COUNT</t>
  </si>
  <si>
    <t>POLICY_HTTP_SUSPICIOUS_DROP_COUNT</t>
  </si>
  <si>
    <t>POLICY_HTTP_LOW_RISK_PERMIT_COUNT</t>
  </si>
  <si>
    <t>POLICY_HTTP_LOW_RISK_DROP_COUNT</t>
  </si>
  <si>
    <t>POLICY_HTTP_TRUSTWORTHY_PERMIT_COUNT</t>
  </si>
  <si>
    <t>POLICY_HTTP_TRUSTWORTHY_DROP_COUNT</t>
  </si>
  <si>
    <t>total number of flows for which WAC policy was looked up</t>
  </si>
  <si>
    <t>POLICY_FLOW_PERMIT_COUNT</t>
  </si>
  <si>
    <t>total number of flows for which WAC policy returned permit action for last request of the flow</t>
  </si>
  <si>
    <t>total number of flows for which WAC policy returned drop action for last request of the flow</t>
  </si>
  <si>
    <t>POLICY_FLOW_SKIP_ALL_COUNT</t>
  </si>
  <si>
    <t>total number of flows for which WAC policy returned skip all action for last request of the flow</t>
  </si>
  <si>
    <t>POLICY_FLOW_LOG_ONLY_COUNT</t>
  </si>
  <si>
    <t>total number of flows for which WAC policy returned log only action for last request of the flow</t>
  </si>
  <si>
    <t>POLICY_HTTP_SKIP_ALL_COUNT</t>
  </si>
  <si>
    <t>TOTAL_FILES_PROCESSED</t>
  </si>
  <si>
    <t>TOTAL_FILES_REPUTATION_GOOD</t>
  </si>
  <si>
    <t>TOTAL_FILES_REPUTATION_BAD</t>
  </si>
  <si>
    <t>TOTAL_FILES_REPUTATION_UNKNOWN</t>
  </si>
  <si>
    <t>TOTAL_FILES_MD5_FAILED</t>
  </si>
  <si>
    <t>total number of files reputation requests received by webroot malware engine</t>
  </si>
  <si>
    <t>total number of files marked good by webroot malware engine</t>
  </si>
  <si>
    <t>total number of files marked bad by webroot malware engine</t>
  </si>
  <si>
    <t>total number of files marked unknown by webroot malware engine</t>
  </si>
  <si>
    <t>total number of files marked md5 failed by webroot malware engine</t>
  </si>
  <si>
    <t>TOT_TCP_CONS</t>
  </si>
  <si>
    <t>TOT_NTCP_CONS</t>
  </si>
  <si>
    <t>ACTIVE_NTCP_CONS</t>
  </si>
  <si>
    <t>TOT_SSL_INTERCEPTED_CONS</t>
  </si>
  <si>
    <t>TOT_SSL_TLS10_INTERCEPTED_CONS</t>
  </si>
  <si>
    <t>TOT_SSL_TLS11_INTERCEPTED_CONS</t>
  </si>
  <si>
    <t>TOT_SSL_TLS12_INTERCEPTED_CONS</t>
  </si>
  <si>
    <t>TOT_SSL_TLS13_INTERCEPTED_CONS</t>
  </si>
  <si>
    <t>TOT_SSL_POPNET_INTERCEPTED_CONS</t>
  </si>
  <si>
    <t>TOT_SSL_TLS10_POPNET_INTERCEPTED_CONS</t>
  </si>
  <si>
    <t>TOT_SSL_TLS11_POPNET_INTERCEPTED_CONS</t>
  </si>
  <si>
    <t>TOT_SSL_TLS12_POPNET_INTERCEPTED_CONS</t>
  </si>
  <si>
    <t>TOT_SSL_TLS13_POPNET_INTERCEPTED_CONS</t>
  </si>
  <si>
    <t>TOT_SSL_DROPPED_DUE_TO_CERT_FAILURE</t>
  </si>
  <si>
    <t>TOT_HTTP_CONS</t>
  </si>
  <si>
    <t>TOT_HTTP_REQUESTS</t>
  </si>
  <si>
    <t>TOT_HTTP2_CONS</t>
  </si>
  <si>
    <t>TOT_HTTP2_REQUESTS</t>
  </si>
  <si>
    <t>TOT_HTTP_DROPPED_REQUESTS</t>
  </si>
  <si>
    <t>TOT_DYNAMIC_CERT_CACHE_SZ</t>
  </si>
  <si>
    <t>TOT_TCP_CONS_DROPPED_MX_CONN</t>
  </si>
  <si>
    <t>TOTAL_REQ_GOOD_IP_REPUTATION</t>
  </si>
  <si>
    <t>TOTAL_REQ_GOOD_IP_REPUTATION_PERMITTED</t>
  </si>
  <si>
    <t>TOTAL_REQ_GOOD_IP_REPUTATION_BLOCKED</t>
  </si>
  <si>
    <t>TOTAL_RESP_GOOD_IP_REPUTATION</t>
  </si>
  <si>
    <t>TOTAL_RESP_GOOD_IP_REPUTATION_PERMITTED</t>
  </si>
  <si>
    <t>TOTAL_RESP_GOOD_IP_REPUTATION_BLOCKED</t>
  </si>
  <si>
    <t>total number of requests with good IP reputation</t>
  </si>
  <si>
    <t>total number of requests with good IP reputation permitted</t>
  </si>
  <si>
    <t>total number of requests with good IP reputation blocked</t>
  </si>
  <si>
    <t>total number of response with good IP reputation</t>
  </si>
  <si>
    <t>total number of response with good IP reputation permitted</t>
  </si>
  <si>
    <t>total number of response with good IP reputation blocked</t>
  </si>
  <si>
    <t>TOTAL_NETWORK_REQUESTS_DROPPED</t>
  </si>
  <si>
    <t>total number of url reputation requests received and dropped due to network lookup queue limit exceeded</t>
  </si>
  <si>
    <t>total number of domain reputation requests received and dropped due to network lookup queue limit exceeded</t>
  </si>
  <si>
    <t>POLICY_HTTP_TRUSTWORTHY_LOG_ONLY_COUNT</t>
  </si>
  <si>
    <t>total number of requests with score greater than 80 logged URL reputation policy</t>
  </si>
  <si>
    <t>POLICY_HTTP_LOW_RISK_LOG_ONLY_COUNT</t>
  </si>
  <si>
    <t>total number of requests with score between 61 and 80 logged URL reputation policy</t>
  </si>
  <si>
    <t>total number of requests with score between 41 and 60 logged URL reputation policy</t>
  </si>
  <si>
    <t>POLICY_HTTP_SUSPICIOUS_LOG_ONLY_COUNT</t>
  </si>
  <si>
    <t>total number of requests with score between 21 and 40 logged URL reputation policy</t>
  </si>
  <si>
    <t>POLICY_HTTP_HIGH_RISK_LOG_ONLY_COUNT</t>
  </si>
  <si>
    <t>total number of requests with score less than or equal 20 logged URL reputation policy</t>
  </si>
  <si>
    <t>SEC_NI_NAP_NEXUS_URL_REP</t>
  </si>
  <si>
    <t>Total number of requests with unclassified url score 0 in permit URL reputation policy</t>
  </si>
  <si>
    <t>Total number of requests with unclassified url score 0 in drop URL reputation policy</t>
  </si>
  <si>
    <t>Total number of requests with unclassified url score 0 in log only URL reputation policy</t>
  </si>
  <si>
    <t>POLICY_UNCLASSIFIED_PERMIT_COUNT</t>
  </si>
  <si>
    <t>total number of flows with score 0 marked Unclassified permit by domain reputation policy</t>
  </si>
  <si>
    <t>POLICY_UNCLASSIFIED_DENY_COUNT</t>
  </si>
  <si>
    <t>total number of flows with score 0 marked Unclassified denied by domain reputation policy</t>
  </si>
  <si>
    <t>INBOUND_TOTAL_COUNT</t>
  </si>
  <si>
    <t>INBOUND_ACTION_PERMIT</t>
  </si>
  <si>
    <t>INBOUND_ACTION_BLACKHOLE</t>
  </si>
  <si>
    <t>INBOUND_ACTION_UNREACHABLE</t>
  </si>
  <si>
    <t>INBOUND_ACTION_PROHIBIT</t>
  </si>
  <si>
    <t>INBOUND_ACTION_FWD_TO_INTERFACE</t>
  </si>
  <si>
    <t>INBOUND_TOTAL_LOOKUP_COUNT</t>
  </si>
  <si>
    <t>INBOUND_ACTION_ROUTE_PARALLEL_LPM</t>
  </si>
  <si>
    <t>INBOUND_ACTION_ROUTE_PARALLEL_IPSLA</t>
  </si>
  <si>
    <t>INBOUND_ACTION_ROUTE_PARALLEL_COST</t>
  </si>
  <si>
    <t>INBOUND_ACTION_ROUTE_SEQUENTIAL</t>
  </si>
  <si>
    <t>INBOUND_ACTION_NML</t>
  </si>
  <si>
    <t>POLICY_SCAN_UNSUPPORTED_COUNT</t>
  </si>
  <si>
    <t>total number of files for which MALWARE policy scan returned unsupported filetype</t>
  </si>
  <si>
    <t>POLICY_SCAN_ABORTED_COUNT</t>
  </si>
  <si>
    <t>total number of files for which connection closed before MALWARE policy scan completion</t>
  </si>
  <si>
    <t>POLICY_LOG_ONLY_UNSUPPORTED_COUNT</t>
  </si>
  <si>
    <t>total number of files for which MALWARE policy action is log only and scan returned unsupported filetype</t>
  </si>
  <si>
    <t>POLICY_LOG_ONLY_ABORTED_COUNT</t>
  </si>
  <si>
    <t>total number of files for which MALWARE policy action is log_only and connection closed before scan completion</t>
  </si>
  <si>
    <t>POLICY_PERMIT_UNSUPPORTED_COUNT</t>
  </si>
  <si>
    <t>total number of files which are permitted after MALWARE policy scan returned unsupported filetype</t>
  </si>
  <si>
    <t>POLICY_PERMIT_ABORTED_COUNT</t>
  </si>
  <si>
    <t>total number of files which are permitted and connection closed before MALWARE policy scan completion</t>
  </si>
  <si>
    <t>TOTAL_FLOWS_DROPPED_VDCT_DROPPED</t>
  </si>
  <si>
    <t>rse_nap_nexus_idps_lan_total_flows_dropped_vdct_dropped</t>
  </si>
  <si>
    <t>total flows denied with verdict as dropped and action detail as drop in lan idps engine</t>
  </si>
  <si>
    <t>TOTAL_FLOWS_REJECTED_VDCT_DROPPED</t>
  </si>
  <si>
    <t>rse_nap_nexus_idps_lan_total_flows_rejected_vdct_dropped</t>
  </si>
  <si>
    <t>total flows denied with verdict as dropped and action detail as reject/prohibit in lan idps engine</t>
  </si>
  <si>
    <t>rse_nap_nexus_idps_wan_total_flows_dropped_vdct_dropped</t>
  </si>
  <si>
    <t>total flows denied with verdict as dropped and action detail as drop in wan idps engine</t>
  </si>
  <si>
    <t>rse_nap_nexus_idps_wan_total_flows_rejected_vdct_dropped</t>
  </si>
  <si>
    <t>total flows denied with verdict as dropped and action detail as reject/prohibit in wan idps engine</t>
  </si>
  <si>
    <t>sec_ni_nap_nexus_idps_adv_total_flows_rejected_vdct_dropped</t>
  </si>
  <si>
    <t>total flows rejected with verdict as dropped and action detail as reject in adv idps engine</t>
  </si>
  <si>
    <t>HTTP_REQS_REJECTED_VDCT_DROPPED</t>
  </si>
  <si>
    <t>sec_ni_nap_nexus_idps_adv_http_reqs_rejected_vdct_dropped</t>
  </si>
  <si>
    <t>total http requests rejected with verdict as dropped in adv idps engine</t>
  </si>
  <si>
    <t>POLICY_PROHIBIT_COUNT</t>
  </si>
  <si>
    <t>total number of flows for which domain reputation policy returned prohibit action</t>
  </si>
  <si>
    <t>POLICY_REJECT_COUNT</t>
  </si>
  <si>
    <t>total number of flows for which domain reputation policy returned reject action</t>
  </si>
  <si>
    <t>POLICY_HIGH_RISK_PROHIBIT_COUNT</t>
  </si>
  <si>
    <t>total number of flows with score less than or equal 20 prohibited by domain reputation policy</t>
  </si>
  <si>
    <t>POLICY_HIGH_RISK_REJECT_COUNT</t>
  </si>
  <si>
    <t>total number of flows with score less than or equal 20 rejected by domain reputation policy</t>
  </si>
  <si>
    <t>POLICY_SUSPICIOUS_PROHIBIT_COUNT</t>
  </si>
  <si>
    <t>total number of flows with score between 21 and 40 prohibited by domain reputation policy</t>
  </si>
  <si>
    <t>POLICY_SUSPICIOUS_REJECT_COUNT</t>
  </si>
  <si>
    <t>total number of flows with score between 21 and 40 rejected by domain reputation policy</t>
  </si>
  <si>
    <t>POLICY_MODERATE_RISK_PROHIBIT_COUNT</t>
  </si>
  <si>
    <t>total number of flows with score between 41 and 60 prohibited by domain reputation policy</t>
  </si>
  <si>
    <t>POLICY_MODERATE_RISK_REJECT_COUNT</t>
  </si>
  <si>
    <t>total number of flows with score between 41 and 60 rejected due to domain reputation policy</t>
  </si>
  <si>
    <t>POLICY_LOW_RISK_PROHIBIT_COUNT</t>
  </si>
  <si>
    <t>total number of flows with score between 61 and 80 prohibited by domain reputation policy</t>
  </si>
  <si>
    <t>POLICY_LOW_RISK_REJECT_COUNT</t>
  </si>
  <si>
    <t>total number of flows with score between 61 and 80 rejected by domain reputation policy</t>
  </si>
  <si>
    <t>POLICY_TRUSTWORTHY_PROHIBIT_COUNT</t>
  </si>
  <si>
    <t>total number of flows with score greater than 80 prohibited by domain reputation policy</t>
  </si>
  <si>
    <t>POLICY_TRUSTWORTHY_REJECT_COUNT</t>
  </si>
  <si>
    <t>total number of flows with score greater than 80 rejected by domain reputation policy</t>
  </si>
  <si>
    <t>POLICY_UNCLASSIFIED_PROHIBIT_COUNT</t>
  </si>
  <si>
    <t>total number of flows with score 0 marked Unclassified prohibited by domain reputation policy</t>
  </si>
  <si>
    <t>POLICY_UNCLASSIFIED_REJECT_COUNT</t>
  </si>
  <si>
    <t>total number of flows with score 0 marked Unclassified rejected by domain reputation policy</t>
  </si>
  <si>
    <t>total number of flows for which NAC policy returned prohibit action</t>
  </si>
  <si>
    <t>total number of flows for which NAC policy returned reject action</t>
  </si>
  <si>
    <t>TOTAL_FLOWS_DENIED_VDCT_DROPPED</t>
  </si>
  <si>
    <t>rse_nap_nexus_idps_lan_total_flows_denied_vdct_dropped</t>
  </si>
  <si>
    <t>total flows denied with verdict as dropped in lan idps engine</t>
  </si>
  <si>
    <t>rse_nap_nexus_idps_wan_total_flows_denied_vdct_dropped</t>
  </si>
  <si>
    <t>total flows denied with verdict as dropped in wan idps engine</t>
  </si>
  <si>
    <t>sec_ni_nap_nexus_idps_adv_total_flows_denied_vdct_dropped</t>
  </si>
  <si>
    <t>total flows denied with verdict as dropped in adv idps engine</t>
  </si>
  <si>
    <t>HTTP_REQS_DENIED_VDCT_DROPPED</t>
  </si>
  <si>
    <t>sec_ni_nap_nexus_idps_adv_http_reqs_denied_vdct_dropped</t>
  </si>
  <si>
    <t>total http requests denied with verdict as dropped in adv idps engine</t>
  </si>
  <si>
    <t>POLICY_HTTP_FORBID_COUNT</t>
  </si>
  <si>
    <t>total number of requests for which URL reputation policy returned forbidden action</t>
  </si>
  <si>
    <t>POLICY_HTTP_BLOCK_COUNT</t>
  </si>
  <si>
    <t>total number of requests for which URL reputation policy returned block action</t>
  </si>
  <si>
    <t>POLICY_HTTP_HIGH_RISK_FORBID_COUNT</t>
  </si>
  <si>
    <t>total number of requests with score less than or equal 20 forbidden due to URL reputation policy</t>
  </si>
  <si>
    <t>POLICY_HTTP_HIGH_RISK_BLOCK_COUNT</t>
  </si>
  <si>
    <t>total number of requests with score less than or equal 20 blocked due to URL reputation policy</t>
  </si>
  <si>
    <t>POLICY_HTTP_SUSPICIOUS_FORBID_COUNT</t>
  </si>
  <si>
    <t>total number of requests with score between 21 and 40 forbidden due to URL reputation policy</t>
  </si>
  <si>
    <t>POLICY_HTTP_SUSPICIOUS_BLOCK_COUNT</t>
  </si>
  <si>
    <t>total number of requests with score between 21 and 40 blocked due to URL reputation policy</t>
  </si>
  <si>
    <t>POLICY_HTTP_MOD_RISK_FORBID_COUNT</t>
  </si>
  <si>
    <t>total number of requests with score between 41 and 60 forbidden due to URL reputation policy</t>
  </si>
  <si>
    <t>POLICY_HTTP_MOD_RISK_BLOCK_COUNT</t>
  </si>
  <si>
    <t>total number of requests with score between 41 and 60 blocked due to URL reputation policy</t>
  </si>
  <si>
    <t>POLICY_HTTP_LOW_RISK_FORBID_COUNT</t>
  </si>
  <si>
    <t>total number of requests with score between 61 and 80 forbidden due to URL reputation policy</t>
  </si>
  <si>
    <t>POLICY_HTTP_LOW_RISK_BLOCK_COUNT</t>
  </si>
  <si>
    <t>total number of requests with score between 61 and 80 blocked due to URL reputation policy</t>
  </si>
  <si>
    <t>POLICY_HTTP_TRUSTWORTHY_FORBID_COUNT</t>
  </si>
  <si>
    <t>total number of requests with score greater than 80 forbidden due to URL reputation policy</t>
  </si>
  <si>
    <t>POLICY_HTTP_TRUSTWORTHY_BLOCK_COUNT</t>
  </si>
  <si>
    <t>total number of requests with score greater than 80 blocked due to URL reputation policy</t>
  </si>
  <si>
    <t>Total number of requests with unclassified url score 0 in forbidden URL reputation policy</t>
  </si>
  <si>
    <t>Total number of requests with unclassified url score 0 in block URL reputation policy</t>
  </si>
  <si>
    <t>total number of requests for which WAC policy returned forbidden action</t>
  </si>
  <si>
    <t>total number of requests for which WAC policy returned block action</t>
  </si>
  <si>
    <t>SASE_SWG_SLA</t>
  </si>
  <si>
    <t>RSE_NAP_NEXUS_SASE_SWG_SLA</t>
  </si>
  <si>
    <t>SERVICE_STATUS</t>
  </si>
  <si>
    <t>rse_nap_nexus_sase_swg_sla_service_status</t>
  </si>
  <si>
    <t>sase swg sla service status</t>
  </si>
  <si>
    <t>INET_STATCODE</t>
  </si>
  <si>
    <t>rse_nap_nexus_sase_swg_sla_inet_statcode</t>
  </si>
  <si>
    <t>curl status code (HTTPS protocol) for INET probe</t>
  </si>
  <si>
    <t>INET_PROC_TIME</t>
  </si>
  <si>
    <t>rse_nap_nexus_sase_swg_sla_inet_proc_time</t>
  </si>
  <si>
    <t>curl processing time for INET probe</t>
  </si>
  <si>
    <t>ALLOWED_STATCODE</t>
  </si>
  <si>
    <t>rse_nap_nexus_sase_swg_sla_allowed_statcode</t>
  </si>
  <si>
    <t>curl status code (HTTPS protocol) for ALLOWED probe</t>
  </si>
  <si>
    <t>ALLOWED_PROC_TIME</t>
  </si>
  <si>
    <t>rse_nap_nexus_sase_swg_sla_allowed_proc_time</t>
  </si>
  <si>
    <t>curl processing time for ALLOWED probe</t>
  </si>
  <si>
    <t>BLOCKED_STATCODE</t>
  </si>
  <si>
    <t>rse_nap_nexus_sase_swg_sla_blocked_statcode</t>
  </si>
  <si>
    <t>curl status code (HTTPS protocol) for BLOCKED probe</t>
  </si>
  <si>
    <t>BLOCKED_PROC_TIME</t>
  </si>
  <si>
    <t>rse_nap_nexus_sase_swg_sla_blocked_proc_time</t>
  </si>
  <si>
    <t>curl processing time for BLOCKED probe</t>
  </si>
  <si>
    <t>TOTAL_QUERIES_UNSUPPORTED</t>
  </si>
  <si>
    <t>total number of queries unsupported by URL classification engine</t>
  </si>
  <si>
    <t>total number of queries unsupported by domain classification engine</t>
  </si>
  <si>
    <t>total number of queries unsupported by IP classification engine</t>
  </si>
  <si>
    <t>POLICY_UNSUPPORTED_PROHIBIT_COUNT</t>
  </si>
  <si>
    <t>POLICY_UNSUPPORTED_REJECT_COUNT</t>
  </si>
  <si>
    <t>total number of flows with score 65534 marked Unsupported prohibited by domain reputation policy</t>
  </si>
  <si>
    <t>total number of flows with score 65534 marked Unsupported rejected by domain reputation policy</t>
  </si>
  <si>
    <t>POLICY_UNSUPPORTED_PERMIT_COUNT</t>
  </si>
  <si>
    <t>POLICY_UNSUPPORTED_DENY_COUNT</t>
  </si>
  <si>
    <t>total number of flows with score 65534 marked Unsupported permit by domain reputation policy</t>
  </si>
  <si>
    <t>total number of flows with score 65534 marked Unsupported denied by domain reputation policy</t>
  </si>
  <si>
    <t>POLICY_HTTP_UNSUPPORTED_PERMIT_COUNT</t>
  </si>
  <si>
    <t xml:space="preserve">Total number of requests with unsupported url score 65534 in permit URL reputation policy </t>
  </si>
  <si>
    <t>POLICY_HTTP_UNSUPPORTED_DROP_COUNT</t>
  </si>
  <si>
    <t>Total number of requests with unsupported url score 65534 in drop URL reputation policy</t>
  </si>
  <si>
    <t>POLICY_HTTP_UNSUPPORTED_LOG_ONLY_COUNT</t>
  </si>
  <si>
    <t>Total number of requests with unsupported url score 65534 in log only URL reputation policy</t>
  </si>
  <si>
    <t>POLICY_HTTP_UNSUPPORTED_FORBID_COUNT</t>
  </si>
  <si>
    <t>Total number of requests with unsupported url score 65534 in forbidden URL reputation policy</t>
  </si>
  <si>
    <t>POLICY_HTTP_UNSUPPORTED_BLOCK_COUNT</t>
  </si>
  <si>
    <t>Total number of requests with unsupported url score 65534 in block URL reputation policy</t>
  </si>
  <si>
    <t>sec_ni_nap_nexus_url_rep_policy_http_unsupported_permit_count</t>
  </si>
  <si>
    <t>sec_ni_nap_nexus_url_rep_policy_http_unsupported_drop_count</t>
  </si>
  <si>
    <t>sec_ni_nap_nexus_url_rep_policy_http_unsupported_log_only_count</t>
  </si>
  <si>
    <t>sec_ni_nap_nexus_url_rep_policy_http_unsupported_forbid_count</t>
  </si>
  <si>
    <t>sec_ni_nap_nexus_url_rep_policy_http_unsupported_block_count</t>
  </si>
  <si>
    <t>POLICY_HIGH_RISK_LOG_ONLY_COUNT</t>
  </si>
  <si>
    <t>total number of flows with score less than or equal to 20 log_only by domain reputation policy</t>
  </si>
  <si>
    <t>POLICY_SUSPICIOUS_LOG_ONLY_COUNT</t>
  </si>
  <si>
    <t>total number of flows with score between 21 and 40 log_only by domain reputation policy</t>
  </si>
  <si>
    <t>POLICY_MODERATE_RISK_LOG_ONLY_COUNT</t>
  </si>
  <si>
    <t>total number of flows with score between 41 to 60 log_only by domain reputation policy</t>
  </si>
  <si>
    <t>POLICY_LOW_RISK_LOG_ONLY_COUNT</t>
  </si>
  <si>
    <t>total number of flows with score between 61 to 80 log_only by domain reputation policy</t>
  </si>
  <si>
    <t>POLICY_TRUSTWORTHY_LOG_ONLY_COUNT</t>
  </si>
  <si>
    <t>total number of flows with score greater than 80 log_only by domain reputation policy</t>
  </si>
  <si>
    <t>total number of flows with score 0 marked Unclassified log_only by domain reputation policy</t>
  </si>
  <si>
    <t>POLICY_UNSUPPORTED_LOG_ONLY_COUNT</t>
  </si>
  <si>
    <t>total number of flows with score 65534 marked Unsupported log_only by domain reputation policy</t>
  </si>
  <si>
    <t>rse_nap_nexus_domain_rep_policy_high_risk_log_only_count</t>
  </si>
  <si>
    <t>rse_nap_nexus_domain_rep_policy_suspicious_log_only_count</t>
  </si>
  <si>
    <t>rse_nap_nexus_domain_rep_policy_moderate_risk_log_only_count</t>
  </si>
  <si>
    <t>rse_nap_nexus_domain_rep_policy_low_risk_log_only_count</t>
  </si>
  <si>
    <t>rse_nap_nexus_domain_rep_policy_trustworthy_log_only_count</t>
  </si>
  <si>
    <t>rse_nap_nexus_domain_rep_policy_unclassified_log_only_count</t>
  </si>
  <si>
    <t>rse_nap_nexus_domain_rep_policy_unsupported_log_only_count</t>
  </si>
  <si>
    <t>RSE_NAP_NEXUS_DOMAIN_REP</t>
  </si>
  <si>
    <t>POLICY_HTTP_MOD_RISK_PERMIT_COUNT</t>
  </si>
  <si>
    <t>POLICY_HTTP_MOD_RISK_DROP_COUNT</t>
  </si>
  <si>
    <t>POLICY_HTTP_MOD_RISK_LOG_ONLY_COUNT</t>
  </si>
  <si>
    <t>POLICY_HTTP_UNCLASSIFIED_PERMIT_COUNT</t>
  </si>
  <si>
    <t>POLICY_HTTP_UNCLASSIFIED_DROP_COUNT</t>
  </si>
  <si>
    <t>POLICY_HTTP_UNCLASSIFIED_LOG_ONLY_COUNT</t>
  </si>
  <si>
    <t>sec_ni_nap_nexus_url_rep_policy_http_unclassified_permit_count</t>
  </si>
  <si>
    <t>sec_ni_nap_nexus_url_rep_policy_http_unclassified_drop_count</t>
  </si>
  <si>
    <t>sec_ni_nap_nexus_url_rep_policy_http_unclassified_log_only_count</t>
  </si>
  <si>
    <t>POLICY_HTTP_UNCLASSIFIED_FORBID_COUNT</t>
  </si>
  <si>
    <t>POLICY_HTTP_UNCLASSIFIED_BLOCK_COUNT</t>
  </si>
  <si>
    <t>sec_ni_nap_nexus_url_rep_policy_http_unclassified_forbid_count</t>
  </si>
  <si>
    <t>sec_ni_nap_nexus_url_rep_policy_http_unclassified_block_count</t>
  </si>
  <si>
    <t>Total number of SSL connections failed by SEC_NI</t>
  </si>
  <si>
    <t>Active number of SSL connections failed by SEC_NI</t>
  </si>
  <si>
    <t>Total number of sec_ni-ssl-intercepted and popnet-ssl-failed connections</t>
  </si>
  <si>
    <t>Active number of sec_ni-ssl-intercepted and popnet-ssl-failed connections</t>
  </si>
  <si>
    <t>ACTIVE_SSL_POPNET_FAILED_CONS</t>
  </si>
  <si>
    <t>TOT_SSL_POPNET_FAILED_CONS</t>
  </si>
  <si>
    <t>SAAC</t>
  </si>
  <si>
    <t>sec_ni_nap_nexus_saac_policy_http_unclassified_permit_count</t>
  </si>
  <si>
    <t>sec_ni_nap_nexus_saac_policy_http_unclassified_log_only_count</t>
  </si>
  <si>
    <t>sec_ni_nap_nexus_saac_policy_http_unclassified_forbid_count</t>
  </si>
  <si>
    <t>sec_ni_nap_nexus_saac_policy_http_unclassified_block_count</t>
  </si>
  <si>
    <t>sec_ni_nap_nexus_saac_policy_http_unsupported_permit_count</t>
  </si>
  <si>
    <t>sec_ni_nap_nexus_saac_policy_http_unsupported_log_only_count</t>
  </si>
  <si>
    <t>sec_ni_nap_nexus_saac_policy_http_unsupported_forbid_count</t>
  </si>
  <si>
    <t>sec_ni_nap_nexus_saac_policy_http_unsupported_block_count</t>
  </si>
  <si>
    <t>total number of flows for which SAAC policy was looked up</t>
  </si>
  <si>
    <t>total number of flows dropped after SAAC policy was looked up</t>
  </si>
  <si>
    <t>total number of requests for which SAAC policy was looked up</t>
  </si>
  <si>
    <t>total number of requests for which SAAC policy returned permit action</t>
  </si>
  <si>
    <t>total number of requests for which SAAC policy returned forbidden action</t>
  </si>
  <si>
    <t>total number of requests for which SAAC policy returned block action</t>
  </si>
  <si>
    <t>total number of requests for which SAAC policy returned log only action</t>
  </si>
  <si>
    <t>total number of requests with app score less than or equal 20 permitted by SAAC policy</t>
  </si>
  <si>
    <t>total number of requests with app score less than or equal 20 forbidden due to SAAC policy</t>
  </si>
  <si>
    <t>total number of requests with app score less than or equal 20 blocked due to SAAC policy</t>
  </si>
  <si>
    <t>total number of requests with app score between 21 and 40 permitted by SAAC policy</t>
  </si>
  <si>
    <t>total number of requests with app score between 21 and 40 forbidden due to SAAC policy</t>
  </si>
  <si>
    <t>Total number of requests with unsupported app score 65534 in block SAAC policy</t>
  </si>
  <si>
    <t>Total number of requests with unsupported app score 65534 in forbidden SAAC policy</t>
  </si>
  <si>
    <t>Total number of requests with unsupported app score 65534 in log only SAAC policy</t>
  </si>
  <si>
    <t xml:space="preserve">Total number of requests with unsupported app score 65534 in permit SAAC policy </t>
  </si>
  <si>
    <t>Total number of requests with unclassified app score 0 in block SAAC policy</t>
  </si>
  <si>
    <t>Total number of requests with unclassified app score 0 in forbidden SAAC policy</t>
  </si>
  <si>
    <t>Total number of requests with unclassified app score 0 in log only SAAC policy</t>
  </si>
  <si>
    <t>Total number of requests with unclassified app score 0 in permit SAAC policy</t>
  </si>
  <si>
    <t>total number of requests with app score greater than 80 logged SAAC policy</t>
  </si>
  <si>
    <t>total number of requests with app score between 61 and 80 logged SAAC policy</t>
  </si>
  <si>
    <t>total number of requests with app score between 41 and 60 logged SAAC policy</t>
  </si>
  <si>
    <t>total number of requests with app score between 21 and 40 logged SAAC policy</t>
  </si>
  <si>
    <t>total number of requests with app score less than or equal 20 logged SAAC policy</t>
  </si>
  <si>
    <t>total number of requests with app score greater than 80 blocked due to SAAC policy</t>
  </si>
  <si>
    <t>total number of requests with app score greater than 80 forbidden due to SAAC policy</t>
  </si>
  <si>
    <t>total number of requests with app score greater than 80 permitted by SAAC policy</t>
  </si>
  <si>
    <t>total number of requests with app score between 61 and 80 blocked due to SAAC policy</t>
  </si>
  <si>
    <t>total number of requests with app score between 61 and 80 forbidden due to SAAC policy</t>
  </si>
  <si>
    <t>total number of requests with app score between 61 and 80 permitted by SAAC policy</t>
  </si>
  <si>
    <t>total number of requests with app score between 41 and 60 blocked due to SAAC policy</t>
  </si>
  <si>
    <t>total number of requests with app score between 41 and 60 forbidden due to SAAC policy</t>
  </si>
  <si>
    <t>total number of requests with app score between 41 and 60 permitted by SAAC policy</t>
  </si>
  <si>
    <t>total number of requests with app score between 21 and 40 blocked due to SAAC policy</t>
  </si>
  <si>
    <t>SAAS_APP_CLASSIFY</t>
  </si>
  <si>
    <t>total number of queries received by SAAS APP classification engine</t>
  </si>
  <si>
    <t>total number of queries classified by SAAS APP classification engine</t>
  </si>
  <si>
    <t>total number of queries unclassified by SAAS APP classification engine</t>
  </si>
  <si>
    <t>total number of queries unsupported by SAAS APP classification engine</t>
  </si>
  <si>
    <t>HDR_MANIPULATION</t>
  </si>
  <si>
    <t>total number of requests for which HTTP Header Manipulation policy was looked up after receiving request headers</t>
  </si>
  <si>
    <t>total number of requests for which HTTP Header Manipulation policy was looked up after receiving response headers</t>
  </si>
  <si>
    <t>POLICY_HTTP_REQ_LOOKUP_COUNT</t>
  </si>
  <si>
    <t>POLICY_HTTP_RES_LOOKUP_COUNT</t>
  </si>
  <si>
    <t>PREDPI</t>
  </si>
  <si>
    <t>RSE_NAP_NEXUS_PREDPI</t>
  </si>
  <si>
    <t>Total number of connections which are not classified</t>
  </si>
  <si>
    <t>ACTIVE_OPP_TCP</t>
  </si>
  <si>
    <t>Active number of TCP connections in opportunistic classification</t>
  </si>
  <si>
    <t>ACTIVE_OPP_NTCP</t>
  </si>
  <si>
    <t>Active number of NON-TCP connections in opportunistic classification</t>
  </si>
  <si>
    <t>TOT_OPP_TCP_CLASSIF</t>
  </si>
  <si>
    <t>Total number of TCP connections which are final classified  in opportunistic classification</t>
  </si>
  <si>
    <t>TOT_OPP_NTCP_CLASSIF</t>
  </si>
  <si>
    <t>Total number of NON-TCP connections which are final classified in opportunistic classification</t>
  </si>
  <si>
    <t>TOT_OPP_TCP</t>
  </si>
  <si>
    <t>Total number of TCP connections in opportunistic classification</t>
  </si>
  <si>
    <t>TOT_OPP_NTCP</t>
  </si>
  <si>
    <t>Total number of NON-TCP connections in opportunistic classification</t>
  </si>
  <si>
    <t>TOT_DETERMINISTIC_FLOWS</t>
  </si>
  <si>
    <t>TOT_OPPORTUNISTIC_FLOWS</t>
  </si>
  <si>
    <t>TOT_SKIP_CLASSIFY_FLOWS</t>
  </si>
  <si>
    <t>Total number of connections which are forwarded to ACCM_NI for classification</t>
  </si>
  <si>
    <t>WEBROOT_CSI</t>
  </si>
  <si>
    <t>NAP_NEXUS_WEBROOT_CSI</t>
  </si>
  <si>
    <t>nap_nexus_webroot_csi_total_requests</t>
  </si>
  <si>
    <t xml:space="preserve">Total number of csi reputation requests received </t>
  </si>
  <si>
    <t>TOTAL_REQUESTS_SUCCESS</t>
  </si>
  <si>
    <t>nap_nexus_webroot_csi_total_requests_success</t>
  </si>
  <si>
    <t>Total number of csi reputation requests received and successfully resolved</t>
  </si>
  <si>
    <t>TOTAL_REQUESTS_FAILED</t>
  </si>
  <si>
    <t>nap_nexus_webroot_csi_total_requests_failed</t>
  </si>
  <si>
    <t>Total number of csi reputation requests received and failed to resolve</t>
  </si>
  <si>
    <t>TOTAL_REQUESTS_NO_DATA</t>
  </si>
  <si>
    <t>nap_nexus_webroot_csi_total_requests_no_data</t>
  </si>
  <si>
    <t>Total number of csi reputation requests received and resulted in no data</t>
  </si>
  <si>
    <t>Total number of csi reputation requests with app_score in range 1 to 20 indicates high risk</t>
  </si>
  <si>
    <t>Total number of csi reputation requests with app_score in range 21 to 40 indicates suspicious</t>
  </si>
  <si>
    <t>Total number of csi reputation requests with app_score in range 41 to 60 indicates moderate risk</t>
  </si>
  <si>
    <t>Total number of csi reputation requests with app_score in range 61 to 80 indicates low risk</t>
  </si>
  <si>
    <t>Total number of csi reputation requests with app_score in range 81 to 100 indicates trustworthy</t>
  </si>
  <si>
    <t>TOT_SSL_BYPASSED_CONS</t>
  </si>
  <si>
    <t>ACTIVE_SSL_BYPASSED_CONS</t>
  </si>
  <si>
    <t>POLICY_HTTP_HIGH_RISK_SKIP_ALL_COUNT</t>
  </si>
  <si>
    <t>POLICY_HTTP_SUSPICIOUS_SKIP_ALL_COUNT</t>
  </si>
  <si>
    <t>POLICY_HTTP_MOD_RISK_SKIP_ALL_COUNT</t>
  </si>
  <si>
    <t>POLICY_HTTP_LOW_RISK_SKIP_ALL_COUNT</t>
  </si>
  <si>
    <t>POLICY_HTTP_TRUSTWORTHY_SKIP_ALL_COUNT</t>
  </si>
  <si>
    <t>POLICY_HTTP_UNCLASSIFIED_SKIP_ALL_COUNT</t>
  </si>
  <si>
    <t>POLICY_HTTP_UNSUPPORTED_SKIP_ALL_COUNT</t>
  </si>
  <si>
    <t>sec_ni_nap_nexus_wac_policy_http_unclassified_permit_count</t>
  </si>
  <si>
    <t>sec_ni_nap_nexus_wac_policy_http_unclassified_drop_count</t>
  </si>
  <si>
    <t>sec_ni_nap_nexus_wac_policy_http_unclassified_log_only_count</t>
  </si>
  <si>
    <t>sec_ni_nap_nexus_wac_policy_http_unclassified_forbid_count</t>
  </si>
  <si>
    <t>sec_ni_nap_nexus_wac_policy_http_unclassified_block_count</t>
  </si>
  <si>
    <t>sec_ni_nap_nexus_wac_policy_http_unsupported_permit_count</t>
  </si>
  <si>
    <t>sec_ni_nap_nexus_wac_policy_http_unsupported_drop_count</t>
  </si>
  <si>
    <t>sec_ni_nap_nexus_wac_policy_http_unsupported_log_only_count</t>
  </si>
  <si>
    <t>sec_ni_nap_nexus_wac_policy_http_unsupported_forbid_count</t>
  </si>
  <si>
    <t>sec_ni_nap_nexus_wac_policy_http_unsupported_block_count</t>
  </si>
  <si>
    <t>total number of requests with score less than or equal 20 permitted by WAC policy</t>
  </si>
  <si>
    <t>total number of requests with score less than or equal 20 dropped due to WAC policy</t>
  </si>
  <si>
    <t>total number of requests with score less than or equal 20 logged WAC policy</t>
  </si>
  <si>
    <t>total number of requests with score less than or equal 20 forbidden due to WAC policy</t>
  </si>
  <si>
    <t>total number of requests with score less than or equal 20 blocked due to WAC policy</t>
  </si>
  <si>
    <t>total number of requests with score between 21 and 40 permitted by WAC policy</t>
  </si>
  <si>
    <t>total number of requests with score between 21 and 40 dropped due to WAC policy</t>
  </si>
  <si>
    <t>total number of requests with score between 21 and 40 logged WAC policy</t>
  </si>
  <si>
    <t>total number of requests with score between 21 and 40 forbidden due to WAC policy</t>
  </si>
  <si>
    <t>total number of requests with score between 21 and 40 blocked due to WAC policy</t>
  </si>
  <si>
    <t>total number of requests with score between 41 and 60 permitted by WAC policy</t>
  </si>
  <si>
    <t>total number of requests with score between 41 and 60 dropped due to WAC policy</t>
  </si>
  <si>
    <t>total number of requests with score between 41 and 60 logged WAC policy</t>
  </si>
  <si>
    <t>total number of requests with score between 41 and 60 forbidden due to WAC policy</t>
  </si>
  <si>
    <t>total number of requests with score between 41 and 60 blocked due to WAC policy</t>
  </si>
  <si>
    <t>total number of requests with score between 61 and 80 permitted by WAC policy</t>
  </si>
  <si>
    <t>total number of requests with score between 61 and 80 dropped due to WAC policy</t>
  </si>
  <si>
    <t>total number of requests with score between 61 and 80 logged WAC policy</t>
  </si>
  <si>
    <t>total number of requests with score between 61 and 80 forbidden due to WAC policy</t>
  </si>
  <si>
    <t>total number of requests with score between 61 and 80 blocked due to WAC policy</t>
  </si>
  <si>
    <t>total number of requests with score greater than 80 permitted by WAC policy</t>
  </si>
  <si>
    <t>total number of requests with score greater than 80 dropped due to WAC policy</t>
  </si>
  <si>
    <t>total number of requests with score greater than 80 logged WAC policy</t>
  </si>
  <si>
    <t>total number of requests with score greater than 80 forbidden due to WAC policy</t>
  </si>
  <si>
    <t>total number of requests with score greater than 80 blocked due to WAC policy</t>
  </si>
  <si>
    <t>total number of requests with score less than or equal 20 skipped_all due to WAC policy</t>
  </si>
  <si>
    <t>total number of requests with score between 21 and 40 skipped_all due to WAC policy</t>
  </si>
  <si>
    <t>total number of requests with score between 41 and 60 skipped_all due to WAC policy</t>
  </si>
  <si>
    <t>total number of requests with score between 61 and 80 skipped_all due to WAC policy</t>
  </si>
  <si>
    <t>total number of requests with score greater than 80 skipped_all due to WAC policy</t>
  </si>
  <si>
    <t>Total number of requests with unclassified score 0 in permit WAC policy</t>
  </si>
  <si>
    <t>Total number of requests with unclassified score 0 in drop WAC policy</t>
  </si>
  <si>
    <t>Total number of requests with unclassified score 0 in log only WAC policy</t>
  </si>
  <si>
    <t>Total number of requests with unclassified score 0 in forbidden WAC policy</t>
  </si>
  <si>
    <t>Total number of requests with unclassified score 0 in block WAC policy</t>
  </si>
  <si>
    <t>total number of requests with unclassified score 0 in skip_all WAC policy</t>
  </si>
  <si>
    <t xml:space="preserve">Total number of requests with unsupported score 65534 in permit WAC policy </t>
  </si>
  <si>
    <t>Total number of requests with unsupported score 65534 in drop WAC policy</t>
  </si>
  <si>
    <t>Total number of requests with unsupported score 65534 in log only WAC policy</t>
  </si>
  <si>
    <t>Total number of requests with unsupported score 65534 in forbidden WAC policy</t>
  </si>
  <si>
    <t>Total number of requests with unsupported score 65534 in block WAC policy</t>
  </si>
  <si>
    <t>total number of requests with unsupported score 65534 in skip_all WAC policy</t>
  </si>
  <si>
    <t>TOT_COND_DETERMINISTIC_FLOWS</t>
  </si>
  <si>
    <t>6.2.0</t>
  </si>
  <si>
    <t>Total number of connections forwarded to accm_ni for classification even though opportunistic_classify is configured</t>
  </si>
  <si>
    <t>Total number of connections forwarded to Qosmos DPI thread inside rse for classification</t>
  </si>
  <si>
    <t>total number of flows with score 0  for which NAC policy returned permit action</t>
  </si>
  <si>
    <t>total number of flows with score less than or equal 20 for which NAC policy returned permit action</t>
  </si>
  <si>
    <t>total number of flows with score between 21 and 40 for which NAC policy returned permit action</t>
  </si>
  <si>
    <t>total number of flows with score between 41 and 60 for which NAC policy returned permit action</t>
  </si>
  <si>
    <t>total number of flows with score between 61 and 80 for which NAC policy returned permit action</t>
  </si>
  <si>
    <t>total number of flows with score 65534 for which NAC policy returned permit action</t>
  </si>
  <si>
    <t>total number of flows with score greater than 80 for which NAC policy returned permit action</t>
  </si>
  <si>
    <t>POLICY_UNCLASSIFIED_DROP_COUNT</t>
  </si>
  <si>
    <t>total number of flows with score 0  for which NAC policy returned drop action</t>
  </si>
  <si>
    <t>POLICY_HIGH_RISK_DROP_COUNT</t>
  </si>
  <si>
    <t>total number of flows with score less than or equal 20 for which NAC policy returned drop action</t>
  </si>
  <si>
    <t>POLICY_SUSPICIOUS_DROP_COUNT</t>
  </si>
  <si>
    <t>total number of flows with score between 21 and 40 for which NAC policy returned drop action</t>
  </si>
  <si>
    <t>POLICY_MODERATE_RISK_DROP_COUNT</t>
  </si>
  <si>
    <t>total number of flows with score between 41 and 60 for which NAC policy returned drop action</t>
  </si>
  <si>
    <t>POLICY_LOW_RISK_DROP_COUNT</t>
  </si>
  <si>
    <t>total number of flows with score between 61 and 80 for which NAC policy returned drop action</t>
  </si>
  <si>
    <t>POLICY_UNSUPPORTED_DROP_COUNT</t>
  </si>
  <si>
    <t>total number of flows with score 65534 for which NAC policy returned drop action</t>
  </si>
  <si>
    <t>POLICY_TRUSTWORTHY_DROP_COUNT</t>
  </si>
  <si>
    <t>total number of flows with score greater than 80 for which NAC policy returned drop action</t>
  </si>
  <si>
    <t>total number of flows with score 0  for which NAC policy returned prohibit action</t>
  </si>
  <si>
    <t>total number of flows with score less than or equal 20 for which NAC policy returned prohibit action</t>
  </si>
  <si>
    <t>total number of flows with score between 21 and 40 for which NAC policy returned prohibit action</t>
  </si>
  <si>
    <t>total number of flows with score between 41 and 60 for which NAC policy returned prohibit action</t>
  </si>
  <si>
    <t>total number of flows with score between 61 and 80 for which NAC policy returned prohibit action</t>
  </si>
  <si>
    <t>total number of flows with score 65534 for which NAC policy returned prohibit action</t>
  </si>
  <si>
    <t>total number of flows with score greater than 80 for which NAC policy returned prohibit action</t>
  </si>
  <si>
    <t>total number of flows with score 0  for which NAC policy returned reject action</t>
  </si>
  <si>
    <t>total number of flows with score less than or equal 20 for which NAC policy returned reject action</t>
  </si>
  <si>
    <t>total number of flows with score between 21 and 40 for which NAC policy returned reject action</t>
  </si>
  <si>
    <t>total number of flows with score between 41 and 60 for which NAC policy returned reject action</t>
  </si>
  <si>
    <t>total number of flows with score between 61 and 80 for which NAC policy returned reject action</t>
  </si>
  <si>
    <t>total number of flows with score 65534 for which NAC policy returned reject action</t>
  </si>
  <si>
    <t>total number of flows with score greater than 80 for which NAC policy returned reject action</t>
  </si>
  <si>
    <t>total number of flows with score 0  for which NAC policy returned log_only action</t>
  </si>
  <si>
    <t>total number of flows with score less than or equal 20 for which NAC policy returned log_only action</t>
  </si>
  <si>
    <t>total number of flows with score between 21 and 40 for which NAC policy returned log_only action</t>
  </si>
  <si>
    <t>total number of flows with score between 41 and 60 for which NAC policy returned log_only action</t>
  </si>
  <si>
    <t>total number of flows with score between 61 and 80 for which NAC policy returned log_only action</t>
  </si>
  <si>
    <t>total number of flows with score 65534 for which NAC policy returned log_only action</t>
  </si>
  <si>
    <t>total number of flows with score greater than 80 for which NAC policy returned log_only action</t>
  </si>
  <si>
    <t>POLICY_UNCLASSIFIED_SKIP_ALL_COUNT</t>
  </si>
  <si>
    <t>total number of flows with score 0  for which NAC policy returned skip_all action</t>
  </si>
  <si>
    <t>POLICY_HIGH_RISK_SKIP_ALL_COUNT</t>
  </si>
  <si>
    <t>total number of flows with score less than or equal 20 for which NAC policy returned skip_all action</t>
  </si>
  <si>
    <t>POLICY_SUSPICIOUS_SKIP_ALL_COUNT</t>
  </si>
  <si>
    <t>total number of flows with score between 21 and 40 for which NAC policy returned skip_all action</t>
  </si>
  <si>
    <t>POLICY_MODERATE_RISK_SKIP_ALL_COUNT</t>
  </si>
  <si>
    <t>total number of flows with score between 41 and 60 for which NAC policy returned skip_all action</t>
  </si>
  <si>
    <t>POLICY_LOW_RISK_SKIP_ALL_COUNT</t>
  </si>
  <si>
    <t>total number of flows with score between 61 and 80 for which NAC policy returned skip_all action</t>
  </si>
  <si>
    <t>POLICY_UNSUPPORTED_SKIP_ALL_COUNT</t>
  </si>
  <si>
    <t>total number of flows with score 65534 for which NAC policy returned skip all action</t>
  </si>
  <si>
    <t>POLICY_TRUSTWORTHY_SKIP_ALL_COUNT</t>
  </si>
  <si>
    <t>total number of flows with score greater than 80 for which NAC policy returned skip all action</t>
  </si>
  <si>
    <t>FLOWS_TCP_SRC_GAUGE</t>
  </si>
  <si>
    <t>Tcp flows originated from this interface (gauge)</t>
  </si>
  <si>
    <t>FLOWS_UDP_SRC_GAUGE</t>
  </si>
  <si>
    <t>Udp flows originated from this interface (gauge)</t>
  </si>
  <si>
    <t>FLOWS_ICMP_SRC_GAUGE</t>
  </si>
  <si>
    <t>Icmp flows originated from this interfage (gauge)</t>
  </si>
  <si>
    <t>FLOWS_OTHER_SRC_GAUGE</t>
  </si>
  <si>
    <t>Non-Tcp/udp/icmp flows originated from this interface (gauge)</t>
  </si>
  <si>
    <t>FLOWS_TCP_DEST_GAUGE</t>
  </si>
  <si>
    <t>Tcp flows desined to this interface (gauge)</t>
  </si>
  <si>
    <t>FLOWS_UDP_DEST_GAUGE</t>
  </si>
  <si>
    <t>Udp flows destined to this interface (gauge)</t>
  </si>
  <si>
    <t>FLOWS_ICMP_DEST_GAUGE</t>
  </si>
  <si>
    <t>Icmp flows destined to this interface (gauge)</t>
  </si>
  <si>
    <t>FLOWS_OTHER_DEST_GAUGE</t>
  </si>
  <si>
    <t>Non-Tcp/udp/icmp flows destined to this interface (gauge)</t>
  </si>
  <si>
    <t>TOTAL_FLOW_GAUGE</t>
  </si>
  <si>
    <t>total number of flows in RSE (gauge)</t>
  </si>
  <si>
    <t>TOTAL_FLOW_INCOMING_GAUGE</t>
  </si>
  <si>
    <t>total number of incoming flows in RSE (gauge)</t>
  </si>
  <si>
    <t>TOTAL_FLOW_OUTGOING_GAUGE</t>
  </si>
  <si>
    <t>total number of outgoing flows in RSE (gauge)</t>
  </si>
  <si>
    <t>TOTAL_FLOW_HUB_GAUGE</t>
  </si>
  <si>
    <t>total number of HUB flows in RSE (gauge)</t>
  </si>
  <si>
    <t>TOTAL_FLOW_LOCAL_GAUGE</t>
  </si>
  <si>
    <t>total number of LOCAL flows in RSE (gauge)</t>
  </si>
  <si>
    <t>CLOSING_TCP_INTERCEPTED</t>
  </si>
  <si>
    <t>accm_ni_nx_cons_closing_tcp_intercepted</t>
  </si>
  <si>
    <t>SEC_NI_NAP_NEXUS_GENERAL</t>
  </si>
  <si>
    <t>CLOSING_TCP_CONS</t>
  </si>
  <si>
    <t>sec_ni_nap_nx_general_closing_tcp_cons</t>
  </si>
  <si>
    <r>
      <t>Active number of intercepted</t>
    </r>
    <r>
      <rPr>
        <sz val="11"/>
        <color indexed="56"/>
        <rFont val="Segoe UI"/>
        <family val="2"/>
      </rPr>
      <t xml:space="preserve"> TCP connections in closing state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</si>
</sst>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indexed="8"/>
      <name val="Lohit Hindi"/>
    </font>
    <font>
      <sz val="11"/>
      <color indexed="10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63"/>
      <name val="Arial"/>
      <family val="2"/>
    </font>
    <font>
      <b/>
      <sz val="11"/>
      <color indexed="10"/>
      <name val="Calibri"/>
      <family val="2"/>
    </font>
    <font>
      <sz val="11"/>
      <color indexed="3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Lohit Hindi"/>
    </font>
    <font>
      <sz val="11"/>
      <color indexed="8"/>
      <name val="Helvetica"/>
      <family val="2"/>
    </font>
    <font>
      <sz val="11"/>
      <color indexed="5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30"/>
        <bgColor indexed="21"/>
      </patternFill>
    </fill>
    <fill>
      <patternFill patternType="solid">
        <fgColor indexed="51"/>
        <bgColor indexed="13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1"/>
      </right>
      <top/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/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/>
      <diagonal/>
    </border>
    <border>
      <left style="thin">
        <color indexed="61"/>
      </left>
      <right style="thin">
        <color indexed="61"/>
      </right>
      <top/>
      <bottom/>
      <diagonal/>
    </border>
    <border>
      <left/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/>
      <bottom style="thin">
        <color indexed="61"/>
      </bottom>
      <diagonal/>
    </border>
    <border>
      <left style="thin">
        <color indexed="61"/>
      </left>
      <right/>
      <top/>
      <bottom style="thin">
        <color indexed="61"/>
      </bottom>
      <diagonal/>
    </border>
    <border>
      <left style="thin">
        <color indexed="61"/>
      </left>
      <right/>
      <top/>
      <bottom/>
      <diagonal/>
    </border>
    <border>
      <left/>
      <right style="thin">
        <color indexed="61"/>
      </right>
      <top/>
      <bottom/>
      <diagonal/>
    </border>
    <border>
      <left style="thin">
        <color indexed="61"/>
      </left>
      <right/>
      <top style="thin">
        <color indexed="61"/>
      </top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61"/>
      </bottom>
      <diagonal/>
    </border>
    <border>
      <left/>
      <right style="thin">
        <color indexed="61"/>
      </right>
      <top style="thin">
        <color indexed="61"/>
      </top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NumberFormat="1" applyFont="1" applyFill="1" applyBorder="1" applyAlignment="1" applyProtection="1"/>
    <xf numFmtId="0" fontId="2" fillId="0" borderId="1" xfId="0" quotePrefix="1" applyNumberFormat="1" applyFont="1" applyFill="1" applyBorder="1" applyAlignment="1" applyProtection="1">
      <alignment vertical="top"/>
    </xf>
    <xf numFmtId="0" fontId="2" fillId="0" borderId="1" xfId="0" quotePrefix="1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vertical="top" wrapText="1"/>
    </xf>
    <xf numFmtId="0" fontId="2" fillId="0" borderId="3" xfId="0" applyNumberFormat="1" applyFont="1" applyFill="1" applyBorder="1" applyAlignment="1" applyProtection="1">
      <alignment vertical="top" wrapText="1"/>
    </xf>
    <xf numFmtId="0" fontId="2" fillId="0" borderId="4" xfId="0" applyNumberFormat="1" applyFont="1" applyFill="1" applyBorder="1" applyAlignment="1" applyProtection="1">
      <alignment vertical="top"/>
    </xf>
    <xf numFmtId="0" fontId="2" fillId="2" borderId="5" xfId="0" applyNumberFormat="1" applyFont="1" applyFill="1" applyBorder="1" applyAlignment="1" applyProtection="1">
      <alignment vertical="top"/>
    </xf>
    <xf numFmtId="0" fontId="4" fillId="2" borderId="5" xfId="0" applyNumberFormat="1" applyFont="1" applyFill="1" applyBorder="1" applyAlignment="1" applyProtection="1">
      <alignment vertical="top"/>
    </xf>
    <xf numFmtId="0" fontId="4" fillId="0" borderId="3" xfId="0" applyNumberFormat="1" applyFont="1" applyFill="1" applyBorder="1" applyAlignment="1" applyProtection="1">
      <alignment wrapText="1"/>
    </xf>
    <xf numFmtId="0" fontId="4" fillId="3" borderId="1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wrapText="1"/>
    </xf>
    <xf numFmtId="0" fontId="4" fillId="0" borderId="3" xfId="0" applyNumberFormat="1" applyFont="1" applyFill="1" applyBorder="1" applyAlignment="1" applyProtection="1">
      <alignment vertical="top"/>
    </xf>
    <xf numFmtId="0" fontId="2" fillId="0" borderId="5" xfId="0" applyNumberFormat="1" applyFont="1" applyFill="1" applyBorder="1" applyAlignment="1" applyProtection="1">
      <alignment vertical="top" wrapText="1"/>
    </xf>
    <xf numFmtId="0" fontId="2" fillId="0" borderId="6" xfId="0" applyNumberFormat="1" applyFont="1" applyFill="1" applyBorder="1" applyAlignment="1" applyProtection="1"/>
    <xf numFmtId="0" fontId="7" fillId="4" borderId="0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/>
    <xf numFmtId="0" fontId="4" fillId="0" borderId="5" xfId="0" applyNumberFormat="1" applyFont="1" applyFill="1" applyBorder="1" applyAlignment="1" applyProtection="1">
      <alignment wrapText="1"/>
    </xf>
    <xf numFmtId="0" fontId="2" fillId="0" borderId="1" xfId="0" applyNumberFormat="1" applyFont="1" applyFill="1" applyBorder="1" applyAlignment="1" applyProtection="1"/>
    <xf numFmtId="0" fontId="4" fillId="0" borderId="3" xfId="0" applyNumberFormat="1" applyFont="1" applyFill="1" applyBorder="1" applyAlignment="1" applyProtection="1">
      <alignment vertical="top" wrapText="1"/>
    </xf>
    <xf numFmtId="0" fontId="4" fillId="0" borderId="5" xfId="0" applyNumberFormat="1" applyFont="1" applyFill="1" applyBorder="1" applyAlignment="1" applyProtection="1">
      <alignment vertical="top" wrapText="1"/>
    </xf>
    <xf numFmtId="0" fontId="4" fillId="3" borderId="1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top"/>
    </xf>
    <xf numFmtId="0" fontId="2" fillId="0" borderId="1" xfId="0" applyNumberFormat="1" applyFont="1" applyFill="1" applyBorder="1" applyAlignment="1" applyProtection="1">
      <alignment vertical="top"/>
    </xf>
    <xf numFmtId="0" fontId="2" fillId="0" borderId="3" xfId="0" applyNumberFormat="1" applyFont="1" applyFill="1" applyBorder="1" applyAlignment="1" applyProtection="1">
      <alignment vertical="top"/>
    </xf>
    <xf numFmtId="0" fontId="4" fillId="0" borderId="1" xfId="0" applyNumberFormat="1" applyFont="1" applyFill="1" applyBorder="1" applyAlignment="1" applyProtection="1">
      <alignment vertical="top" wrapText="1"/>
    </xf>
    <xf numFmtId="0" fontId="2" fillId="3" borderId="1" xfId="0" applyNumberFormat="1" applyFont="1" applyFill="1" applyBorder="1" applyAlignment="1" applyProtection="1">
      <alignment wrapText="1"/>
    </xf>
    <xf numFmtId="0" fontId="4" fillId="0" borderId="1" xfId="0" applyNumberFormat="1" applyFont="1" applyFill="1" applyBorder="1" applyAlignment="1" applyProtection="1">
      <alignment vertical="top"/>
    </xf>
    <xf numFmtId="0" fontId="2" fillId="3" borderId="1" xfId="0" applyNumberFormat="1" applyFont="1" applyFill="1" applyBorder="1" applyAlignment="1" applyProtection="1">
      <alignment vertical="top"/>
    </xf>
    <xf numFmtId="0" fontId="2" fillId="0" borderId="5" xfId="0" applyNumberFormat="1" applyFont="1" applyFill="1" applyBorder="1" applyAlignment="1" applyProtection="1"/>
    <xf numFmtId="0" fontId="2" fillId="0" borderId="7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>
      <alignment vertical="top" wrapText="1"/>
    </xf>
    <xf numFmtId="0" fontId="2" fillId="4" borderId="1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2" fillId="0" borderId="5" xfId="0" applyNumberFormat="1" applyFont="1" applyFill="1" applyBorder="1" applyAlignment="1" applyProtection="1">
      <alignment vertical="top"/>
    </xf>
    <xf numFmtId="0" fontId="4" fillId="0" borderId="5" xfId="0" applyNumberFormat="1" applyFont="1" applyFill="1" applyBorder="1" applyAlignment="1" applyProtection="1">
      <alignment vertical="top"/>
    </xf>
    <xf numFmtId="0" fontId="4" fillId="3" borderId="1" xfId="0" applyNumberFormat="1" applyFont="1" applyFill="1" applyBorder="1" applyAlignment="1" applyProtection="1">
      <alignment wrapText="1"/>
    </xf>
    <xf numFmtId="0" fontId="2" fillId="4" borderId="1" xfId="0" applyNumberFormat="1" applyFont="1" applyFill="1" applyBorder="1" applyAlignment="1" applyProtection="1">
      <alignment wrapText="1"/>
    </xf>
    <xf numFmtId="0" fontId="2" fillId="0" borderId="1" xfId="0" applyNumberFormat="1" applyFont="1" applyFill="1" applyBorder="1" applyAlignment="1" applyProtection="1">
      <alignment wrapText="1"/>
    </xf>
    <xf numFmtId="0" fontId="2" fillId="0" borderId="5" xfId="0" applyNumberFormat="1" applyFont="1" applyFill="1" applyBorder="1" applyAlignment="1" applyProtection="1">
      <alignment wrapText="1"/>
    </xf>
    <xf numFmtId="0" fontId="2" fillId="0" borderId="8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top" wrapText="1"/>
    </xf>
    <xf numFmtId="0" fontId="10" fillId="0" borderId="1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>
      <alignment vertical="top" wrapText="1"/>
    </xf>
    <xf numFmtId="0" fontId="2" fillId="5" borderId="1" xfId="0" applyNumberFormat="1" applyFont="1" applyFill="1" applyBorder="1" applyAlignment="1" applyProtection="1"/>
    <xf numFmtId="0" fontId="10" fillId="6" borderId="1" xfId="0" applyNumberFormat="1" applyFont="1" applyFill="1" applyBorder="1" applyAlignment="1" applyProtection="1">
      <alignment horizontal="left" vertical="top" wrapText="1"/>
    </xf>
    <xf numFmtId="0" fontId="4" fillId="0" borderId="1" xfId="0" applyNumberFormat="1" applyFont="1" applyFill="1" applyBorder="1" applyAlignment="1" applyProtection="1">
      <alignment wrapText="1"/>
    </xf>
    <xf numFmtId="0" fontId="4" fillId="4" borderId="5" xfId="0" applyNumberFormat="1" applyFont="1" applyFill="1" applyBorder="1" applyAlignment="1" applyProtection="1">
      <alignment vertical="top" wrapText="1"/>
    </xf>
    <xf numFmtId="0" fontId="6" fillId="0" borderId="1" xfId="0" applyNumberFormat="1" applyFont="1" applyFill="1" applyBorder="1" applyAlignment="1" applyProtection="1">
      <alignment horizontal="center" vertical="top" wrapText="1"/>
    </xf>
    <xf numFmtId="0" fontId="2" fillId="4" borderId="1" xfId="0" applyNumberFormat="1" applyFont="1" applyFill="1" applyBorder="1" applyAlignment="1" applyProtection="1">
      <alignment vertical="top"/>
    </xf>
    <xf numFmtId="0" fontId="4" fillId="2" borderId="5" xfId="0" applyNumberFormat="1" applyFont="1" applyFill="1" applyBorder="1" applyAlignment="1" applyProtection="1">
      <alignment wrapText="1"/>
    </xf>
    <xf numFmtId="0" fontId="4" fillId="2" borderId="5" xfId="0" applyNumberFormat="1" applyFont="1" applyFill="1" applyBorder="1" applyAlignment="1" applyProtection="1">
      <alignment vertical="top" wrapText="1"/>
    </xf>
    <xf numFmtId="0" fontId="4" fillId="0" borderId="9" xfId="0" applyNumberFormat="1" applyFont="1" applyFill="1" applyBorder="1" applyAlignment="1" applyProtection="1"/>
    <xf numFmtId="0" fontId="2" fillId="0" borderId="9" xfId="0" applyNumberFormat="1" applyFont="1" applyFill="1" applyBorder="1" applyAlignment="1" applyProtection="1"/>
    <xf numFmtId="0" fontId="4" fillId="0" borderId="10" xfId="0" applyNumberFormat="1" applyFont="1" applyFill="1" applyBorder="1" applyAlignment="1" applyProtection="1">
      <alignment vertical="top"/>
    </xf>
    <xf numFmtId="0" fontId="4" fillId="0" borderId="11" xfId="0" applyNumberFormat="1" applyFont="1" applyFill="1" applyBorder="1" applyAlignment="1" applyProtection="1">
      <alignment vertical="top" wrapText="1"/>
    </xf>
    <xf numFmtId="0" fontId="4" fillId="0" borderId="9" xfId="0" applyNumberFormat="1" applyFont="1" applyFill="1" applyBorder="1" applyAlignment="1" applyProtection="1">
      <alignment vertical="top" wrapText="1"/>
    </xf>
    <xf numFmtId="0" fontId="4" fillId="0" borderId="12" xfId="0" applyNumberFormat="1" applyFont="1" applyFill="1" applyBorder="1" applyAlignment="1" applyProtection="1">
      <alignment wrapText="1"/>
    </xf>
    <xf numFmtId="0" fontId="4" fillId="0" borderId="13" xfId="0" applyNumberFormat="1" applyFont="1" applyFill="1" applyBorder="1" applyAlignment="1" applyProtection="1">
      <alignment wrapText="1"/>
    </xf>
    <xf numFmtId="0" fontId="4" fillId="0" borderId="12" xfId="0" applyNumberFormat="1" applyFont="1" applyFill="1" applyBorder="1" applyAlignment="1" applyProtection="1">
      <alignment vertical="top" wrapText="1"/>
    </xf>
    <xf numFmtId="0" fontId="4" fillId="0" borderId="10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wrapText="1"/>
    </xf>
    <xf numFmtId="0" fontId="4" fillId="0" borderId="14" xfId="0" applyNumberFormat="1" applyFont="1" applyFill="1" applyBorder="1" applyAlignment="1" applyProtection="1"/>
    <xf numFmtId="0" fontId="2" fillId="0" borderId="15" xfId="0" applyNumberFormat="1" applyFont="1" applyFill="1" applyBorder="1" applyAlignment="1" applyProtection="1"/>
    <xf numFmtId="0" fontId="4" fillId="0" borderId="14" xfId="0" applyNumberFormat="1" applyFont="1" applyFill="1" applyBorder="1" applyAlignment="1" applyProtection="1">
      <alignment vertical="top" wrapText="1"/>
    </xf>
    <xf numFmtId="0" fontId="6" fillId="0" borderId="10" xfId="0" applyNumberFormat="1" applyFont="1" applyFill="1" applyBorder="1" applyAlignment="1" applyProtection="1">
      <alignment horizontal="center" vertical="top" wrapText="1"/>
    </xf>
    <xf numFmtId="0" fontId="4" fillId="0" borderId="12" xfId="0" applyNumberFormat="1" applyFont="1" applyFill="1" applyBorder="1" applyAlignment="1" applyProtection="1"/>
    <xf numFmtId="0" fontId="4" fillId="0" borderId="10" xfId="0" applyNumberFormat="1" applyFont="1" applyFill="1" applyBorder="1" applyAlignment="1" applyProtection="1">
      <alignment vertical="top" wrapText="1"/>
    </xf>
    <xf numFmtId="0" fontId="4" fillId="0" borderId="15" xfId="0" applyNumberFormat="1" applyFont="1" applyFill="1" applyBorder="1" applyAlignment="1" applyProtection="1">
      <alignment vertical="top" wrapText="1"/>
    </xf>
    <xf numFmtId="0" fontId="6" fillId="0" borderId="10" xfId="0" applyNumberFormat="1" applyFont="1" applyFill="1" applyBorder="1" applyAlignment="1" applyProtection="1">
      <alignment horizontal="center" vertical="top"/>
    </xf>
    <xf numFmtId="0" fontId="4" fillId="0" borderId="16" xfId="0" applyNumberFormat="1" applyFont="1" applyFill="1" applyBorder="1" applyAlignment="1" applyProtection="1">
      <alignment wrapText="1"/>
    </xf>
    <xf numFmtId="0" fontId="4" fillId="0" borderId="17" xfId="0" applyNumberFormat="1" applyFont="1" applyFill="1" applyBorder="1" applyAlignment="1" applyProtection="1">
      <alignment wrapText="1"/>
    </xf>
    <xf numFmtId="0" fontId="4" fillId="0" borderId="15" xfId="0" applyNumberFormat="1" applyFont="1" applyFill="1" applyBorder="1" applyAlignment="1" applyProtection="1"/>
    <xf numFmtId="0" fontId="4" fillId="0" borderId="10" xfId="0" applyNumberFormat="1" applyFont="1" applyFill="1" applyBorder="1" applyAlignment="1" applyProtection="1">
      <alignment wrapText="1"/>
    </xf>
    <xf numFmtId="0" fontId="4" fillId="0" borderId="11" xfId="0" applyNumberFormat="1" applyFont="1" applyFill="1" applyBorder="1" applyAlignment="1" applyProtection="1">
      <alignment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1" fillId="0" borderId="18" xfId="0" applyNumberFormat="1" applyFont="1" applyFill="1" applyBorder="1" applyAlignment="1" applyProtection="1">
      <alignment vertical="top"/>
    </xf>
    <xf numFmtId="0" fontId="2" fillId="2" borderId="19" xfId="0" applyNumberFormat="1" applyFont="1" applyFill="1" applyBorder="1" applyAlignment="1" applyProtection="1">
      <alignment vertical="top"/>
    </xf>
    <xf numFmtId="0" fontId="3" fillId="0" borderId="9" xfId="0" applyNumberFormat="1" applyFont="1" applyFill="1" applyBorder="1" applyAlignment="1" applyProtection="1">
      <alignment vertical="top" wrapText="1"/>
    </xf>
    <xf numFmtId="0" fontId="2" fillId="0" borderId="9" xfId="0" applyNumberFormat="1" applyFont="1" applyFill="1" applyBorder="1" applyAlignment="1" applyProtection="1">
      <alignment vertical="top" wrapText="1"/>
    </xf>
    <xf numFmtId="0" fontId="3" fillId="3" borderId="14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3" fillId="3" borderId="19" xfId="0" applyNumberFormat="1" applyFont="1" applyFill="1" applyBorder="1" applyAlignment="1" applyProtection="1">
      <alignment vertical="top"/>
    </xf>
    <xf numFmtId="0" fontId="2" fillId="0" borderId="20" xfId="0" applyNumberFormat="1" applyFont="1" applyFill="1" applyBorder="1" applyAlignment="1" applyProtection="1">
      <alignment vertical="top"/>
    </xf>
    <xf numFmtId="0" fontId="3" fillId="3" borderId="21" xfId="0" applyNumberFormat="1" applyFont="1" applyFill="1" applyBorder="1" applyAlignment="1" applyProtection="1">
      <alignment vertical="top" wrapText="1"/>
    </xf>
    <xf numFmtId="0" fontId="3" fillId="7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vertical="top" wrapText="1"/>
    </xf>
    <xf numFmtId="0" fontId="2" fillId="0" borderId="19" xfId="0" applyNumberFormat="1" applyFont="1" applyFill="1" applyBorder="1" applyAlignment="1" applyProtection="1">
      <alignment vertical="top"/>
    </xf>
    <xf numFmtId="0" fontId="9" fillId="0" borderId="17" xfId="0" applyNumberFormat="1" applyFont="1" applyFill="1" applyBorder="1" applyAlignment="1" applyProtection="1"/>
    <xf numFmtId="0" fontId="2" fillId="8" borderId="17" xfId="0" applyNumberFormat="1" applyFont="1" applyFill="1" applyBorder="1" applyAlignment="1" applyProtection="1">
      <alignment vertical="top"/>
    </xf>
    <xf numFmtId="0" fontId="2" fillId="2" borderId="17" xfId="0" applyNumberFormat="1" applyFont="1" applyFill="1" applyBorder="1" applyAlignment="1" applyProtection="1">
      <alignment vertical="top"/>
    </xf>
    <xf numFmtId="0" fontId="2" fillId="8" borderId="0" xfId="0" applyNumberFormat="1" applyFont="1" applyFill="1" applyBorder="1" applyAlignment="1" applyProtection="1">
      <alignment vertical="top"/>
    </xf>
    <xf numFmtId="0" fontId="3" fillId="3" borderId="22" xfId="0" applyNumberFormat="1" applyFont="1" applyFill="1" applyBorder="1" applyAlignment="1" applyProtection="1">
      <alignment vertical="top" wrapText="1"/>
    </xf>
    <xf numFmtId="0" fontId="2" fillId="0" borderId="18" xfId="0" applyNumberFormat="1" applyFont="1" applyFill="1" applyBorder="1" applyAlignment="1" applyProtection="1">
      <alignment vertical="top" wrapText="1"/>
    </xf>
    <xf numFmtId="0" fontId="9" fillId="0" borderId="18" xfId="0" applyNumberFormat="1" applyFont="1" applyFill="1" applyBorder="1" applyAlignment="1" applyProtection="1">
      <alignment wrapText="1"/>
    </xf>
    <xf numFmtId="0" fontId="1" fillId="0" borderId="0" xfId="0" applyNumberFormat="1" applyFont="1" applyFill="1" applyBorder="1" applyAlignment="1" applyProtection="1">
      <alignment wrapText="1"/>
    </xf>
    <xf numFmtId="0" fontId="3" fillId="3" borderId="23" xfId="0" applyNumberFormat="1" applyFont="1" applyFill="1" applyBorder="1" applyAlignment="1" applyProtection="1">
      <alignment vertical="top" wrapText="1"/>
    </xf>
    <xf numFmtId="0" fontId="2" fillId="9" borderId="0" xfId="0" applyNumberFormat="1" applyFont="1" applyFill="1" applyBorder="1" applyAlignment="1" applyProtection="1">
      <alignment vertical="top"/>
    </xf>
    <xf numFmtId="0" fontId="1" fillId="0" borderId="19" xfId="0" applyNumberFormat="1" applyFont="1" applyFill="1" applyBorder="1" applyAlignment="1" applyProtection="1">
      <alignment vertical="top"/>
    </xf>
    <xf numFmtId="0" fontId="2" fillId="0" borderId="23" xfId="0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" fillId="0" borderId="21" xfId="0" applyNumberFormat="1" applyFont="1" applyFill="1" applyBorder="1" applyAlignment="1" applyProtection="1">
      <alignment vertical="top" wrapText="1"/>
    </xf>
    <xf numFmtId="0" fontId="1" fillId="0" borderId="18" xfId="0" applyNumberFormat="1" applyFont="1" applyFill="1" applyBorder="1" applyAlignment="1" applyProtection="1">
      <alignment vertical="top" wrapText="1"/>
    </xf>
    <xf numFmtId="0" fontId="2" fillId="0" borderId="18" xfId="0" applyNumberFormat="1" applyFont="1" applyFill="1" applyBorder="1" applyAlignment="1" applyProtection="1">
      <alignment vertical="top"/>
    </xf>
    <xf numFmtId="0" fontId="2" fillId="2" borderId="0" xfId="0" applyNumberFormat="1" applyFont="1" applyFill="1" applyBorder="1" applyAlignment="1" applyProtection="1">
      <alignment vertical="top"/>
    </xf>
    <xf numFmtId="0" fontId="2" fillId="8" borderId="18" xfId="0" applyNumberFormat="1" applyFont="1" applyFill="1" applyBorder="1" applyAlignment="1" applyProtection="1">
      <alignment vertical="top" wrapText="1"/>
    </xf>
    <xf numFmtId="0" fontId="2" fillId="8" borderId="0" xfId="0" applyNumberFormat="1" applyFont="1" applyFill="1" applyBorder="1" applyAlignment="1" applyProtection="1">
      <alignment vertical="top" wrapText="1"/>
    </xf>
    <xf numFmtId="0" fontId="2" fillId="2" borderId="0" xfId="0" applyNumberFormat="1" applyFont="1" applyFill="1" applyBorder="1" applyAlignment="1" applyProtection="1">
      <alignment vertical="top" wrapText="1"/>
    </xf>
    <xf numFmtId="0" fontId="2" fillId="2" borderId="16" xfId="0" applyNumberFormat="1" applyFont="1" applyFill="1" applyBorder="1" applyAlignment="1" applyProtection="1">
      <alignment vertical="top"/>
    </xf>
    <xf numFmtId="0" fontId="2" fillId="0" borderId="20" xfId="0" applyNumberFormat="1" applyFont="1" applyFill="1" applyBorder="1" applyAlignment="1" applyProtection="1">
      <alignment vertical="top" wrapText="1"/>
    </xf>
    <xf numFmtId="0" fontId="3" fillId="3" borderId="22" xfId="0" applyNumberFormat="1" applyFont="1" applyFill="1" applyBorder="1" applyAlignment="1" applyProtection="1">
      <alignment vertical="top"/>
    </xf>
    <xf numFmtId="0" fontId="1" fillId="0" borderId="17" xfId="0" applyNumberFormat="1" applyFont="1" applyFill="1" applyBorder="1" applyAlignment="1" applyProtection="1">
      <alignment vertical="top"/>
    </xf>
    <xf numFmtId="0" fontId="2" fillId="7" borderId="0" xfId="0" applyNumberFormat="1" applyFont="1" applyFill="1" applyBorder="1" applyAlignment="1" applyProtection="1">
      <alignment vertical="top"/>
    </xf>
    <xf numFmtId="0" fontId="2" fillId="0" borderId="17" xfId="0" applyNumberFormat="1" applyFont="1" applyFill="1" applyBorder="1" applyAlignment="1" applyProtection="1">
      <alignment vertical="top"/>
    </xf>
    <xf numFmtId="0" fontId="1" fillId="0" borderId="23" xfId="0" applyNumberFormat="1" applyFont="1" applyFill="1" applyBorder="1" applyAlignment="1" applyProtection="1">
      <alignment vertical="top" wrapText="1"/>
    </xf>
    <xf numFmtId="0" fontId="1" fillId="0" borderId="9" xfId="0" applyNumberFormat="1" applyFont="1" applyFill="1" applyBorder="1" applyAlignment="1" applyProtection="1">
      <alignment vertical="top" wrapText="1"/>
    </xf>
    <xf numFmtId="0" fontId="2" fillId="0" borderId="21" xfId="0" applyNumberFormat="1" applyFont="1" applyFill="1" applyBorder="1" applyAlignment="1" applyProtection="1"/>
    <xf numFmtId="0" fontId="2" fillId="8" borderId="18" xfId="0" applyNumberFormat="1" applyFont="1" applyFill="1" applyBorder="1" applyAlignment="1" applyProtection="1">
      <alignment vertical="top"/>
    </xf>
    <xf numFmtId="0" fontId="3" fillId="0" borderId="0" xfId="0" applyNumberFormat="1" applyFont="1" applyFill="1" applyBorder="1" applyAlignment="1" applyProtection="1">
      <alignment vertical="top" wrapText="1"/>
    </xf>
    <xf numFmtId="0" fontId="2" fillId="0" borderId="18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top" wrapText="1"/>
    </xf>
    <xf numFmtId="0" fontId="3" fillId="3" borderId="0" xfId="0" applyNumberFormat="1" applyFont="1" applyFill="1" applyBorder="1" applyAlignment="1" applyProtection="1">
      <alignment vertical="top" wrapText="1"/>
    </xf>
    <xf numFmtId="0" fontId="3" fillId="3" borderId="11" xfId="0" applyNumberFormat="1" applyFont="1" applyFill="1" applyBorder="1" applyAlignment="1" applyProtection="1">
      <alignment vertical="top"/>
    </xf>
    <xf numFmtId="0" fontId="2" fillId="7" borderId="0" xfId="0" applyNumberFormat="1" applyFont="1" applyFill="1" applyBorder="1" applyAlignment="1" applyProtection="1">
      <alignment vertical="top" wrapText="1"/>
    </xf>
    <xf numFmtId="0" fontId="1" fillId="0" borderId="21" xfId="0" applyNumberFormat="1" applyFont="1" applyFill="1" applyBorder="1" applyAlignment="1" applyProtection="1">
      <alignment vertical="top"/>
    </xf>
    <xf numFmtId="0" fontId="2" fillId="0" borderId="16" xfId="0" applyNumberFormat="1" applyFont="1" applyFill="1" applyBorder="1" applyAlignment="1" applyProtection="1">
      <alignment vertical="top"/>
    </xf>
    <xf numFmtId="0" fontId="1" fillId="0" borderId="16" xfId="0" applyNumberFormat="1" applyFont="1" applyFill="1" applyBorder="1" applyAlignment="1" applyProtection="1">
      <alignment vertical="top"/>
    </xf>
    <xf numFmtId="0" fontId="10" fillId="2" borderId="0" xfId="0" applyNumberFormat="1" applyFont="1" applyFill="1" applyBorder="1" applyAlignment="1" applyProtection="1">
      <alignment vertical="top" wrapText="1"/>
    </xf>
    <xf numFmtId="0" fontId="2" fillId="2" borderId="9" xfId="0" applyNumberFormat="1" applyFont="1" applyFill="1" applyBorder="1" applyAlignment="1" applyProtection="1">
      <alignment vertical="top"/>
    </xf>
    <xf numFmtId="0" fontId="1" fillId="0" borderId="20" xfId="0" applyNumberFormat="1" applyFont="1" applyFill="1" applyBorder="1" applyAlignment="1" applyProtection="1">
      <alignment vertical="top"/>
    </xf>
    <xf numFmtId="0" fontId="2" fillId="0" borderId="21" xfId="0" applyNumberFormat="1" applyFont="1" applyFill="1" applyBorder="1" applyAlignment="1" applyProtection="1">
      <alignment vertical="top"/>
    </xf>
    <xf numFmtId="0" fontId="2" fillId="10" borderId="0" xfId="0" applyNumberFormat="1" applyFont="1" applyFill="1" applyBorder="1" applyAlignment="1" applyProtection="1">
      <alignment vertical="top"/>
    </xf>
    <xf numFmtId="0" fontId="2" fillId="0" borderId="23" xfId="0" applyNumberFormat="1" applyFont="1" applyFill="1" applyBorder="1" applyAlignment="1" applyProtection="1">
      <alignment vertical="top"/>
    </xf>
    <xf numFmtId="0" fontId="3" fillId="9" borderId="0" xfId="0" applyNumberFormat="1" applyFont="1" applyFill="1" applyBorder="1" applyAlignment="1" applyProtection="1">
      <alignment vertical="top"/>
    </xf>
    <xf numFmtId="0" fontId="2" fillId="9" borderId="0" xfId="0" applyNumberFormat="1" applyFont="1" applyFill="1" applyBorder="1" applyAlignment="1" applyProtection="1">
      <alignment vertical="top" wrapText="1"/>
    </xf>
    <xf numFmtId="0" fontId="1" fillId="0" borderId="18" xfId="0" applyNumberFormat="1" applyFont="1" applyFill="1" applyBorder="1" applyAlignment="1" applyProtection="1">
      <alignment wrapText="1"/>
    </xf>
    <xf numFmtId="0" fontId="3" fillId="3" borderId="21" xfId="0" applyNumberFormat="1" applyFont="1" applyFill="1" applyBorder="1" applyAlignment="1" applyProtection="1">
      <alignment vertical="top"/>
    </xf>
    <xf numFmtId="0" fontId="1" fillId="0" borderId="21" xfId="0" applyNumberFormat="1" applyFont="1" applyFill="1" applyBorder="1" applyAlignment="1" applyProtection="1">
      <alignment vertical="top" wrapText="1"/>
    </xf>
    <xf numFmtId="0" fontId="3" fillId="0" borderId="23" xfId="0" applyNumberFormat="1" applyFont="1" applyFill="1" applyBorder="1" applyAlignment="1" applyProtection="1"/>
    <xf numFmtId="0" fontId="3" fillId="0" borderId="14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3" fillId="0" borderId="15" xfId="0" applyNumberFormat="1" applyFont="1" applyFill="1" applyBorder="1" applyAlignment="1" applyProtection="1"/>
    <xf numFmtId="0" fontId="2" fillId="0" borderId="17" xfId="0" applyNumberFormat="1" applyFont="1" applyFill="1" applyBorder="1" applyAlignment="1" applyProtection="1"/>
    <xf numFmtId="0" fontId="3" fillId="0" borderId="12" xfId="0" applyNumberFormat="1" applyFont="1" applyFill="1" applyBorder="1" applyAlignment="1" applyProtection="1"/>
    <xf numFmtId="0" fontId="3" fillId="0" borderId="19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18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3" fillId="0" borderId="16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0" fontId="3" fillId="0" borderId="11" xfId="0" applyNumberFormat="1" applyFont="1" applyFill="1" applyBorder="1" applyAlignment="1" applyProtection="1"/>
    <xf numFmtId="0" fontId="2" fillId="0" borderId="13" xfId="0" applyNumberFormat="1" applyFont="1" applyFill="1" applyBorder="1" applyAlignment="1" applyProtection="1"/>
    <xf numFmtId="0" fontId="2" fillId="0" borderId="23" xfId="0" applyNumberFormat="1" applyFont="1" applyFill="1" applyBorder="1" applyAlignment="1" applyProtection="1"/>
    <xf numFmtId="0" fontId="3" fillId="0" borderId="17" xfId="0" applyNumberFormat="1" applyFont="1" applyFill="1" applyBorder="1" applyAlignment="1" applyProtection="1"/>
    <xf numFmtId="0" fontId="3" fillId="0" borderId="13" xfId="0" applyNumberFormat="1" applyFont="1" applyFill="1" applyBorder="1" applyAlignment="1" applyProtection="1"/>
    <xf numFmtId="0" fontId="3" fillId="0" borderId="9" xfId="0" applyNumberFormat="1" applyFont="1" applyFill="1" applyBorder="1" applyAlignment="1" applyProtection="1"/>
    <xf numFmtId="0" fontId="2" fillId="0" borderId="12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>
      <alignment horizontal="center" vertical="top"/>
    </xf>
    <xf numFmtId="0" fontId="2" fillId="0" borderId="10" xfId="0" applyNumberFormat="1" applyFont="1" applyFill="1" applyBorder="1" applyAlignment="1" applyProtection="1"/>
    <xf numFmtId="0" fontId="4" fillId="0" borderId="10" xfId="0" quotePrefix="1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wrapText="1"/>
    </xf>
    <xf numFmtId="15" fontId="4" fillId="0" borderId="10" xfId="0" applyNumberFormat="1" applyFont="1" applyFill="1" applyBorder="1" applyAlignment="1" applyProtection="1">
      <alignment vertical="top"/>
    </xf>
    <xf numFmtId="0" fontId="6" fillId="0" borderId="10" xfId="0" applyNumberFormat="1" applyFont="1" applyFill="1" applyBorder="1" applyAlignment="1" applyProtection="1">
      <alignment vertical="top"/>
    </xf>
    <xf numFmtId="14" fontId="4" fillId="0" borderId="10" xfId="0" applyNumberFormat="1" applyFont="1" applyFill="1" applyBorder="1" applyAlignment="1" applyProtection="1">
      <alignment vertical="top"/>
    </xf>
    <xf numFmtId="0" fontId="6" fillId="0" borderId="10" xfId="0" applyNumberFormat="1" applyFont="1" applyFill="1" applyBorder="1" applyAlignment="1" applyProtection="1">
      <alignment vertical="top" wrapText="1"/>
    </xf>
    <xf numFmtId="0" fontId="11" fillId="0" borderId="1" xfId="0" applyNumberFormat="1" applyFont="1" applyFill="1" applyBorder="1" applyAlignment="1" applyProtection="1">
      <alignment vertical="top" wrapText="1"/>
    </xf>
    <xf numFmtId="0" fontId="11" fillId="0" borderId="3" xfId="0" applyNumberFormat="1" applyFont="1" applyFill="1" applyBorder="1" applyAlignment="1" applyProtection="1">
      <alignment vertical="top" wrapText="1"/>
    </xf>
    <xf numFmtId="0" fontId="12" fillId="0" borderId="1" xfId="0" applyNumberFormat="1" applyFont="1" applyFill="1" applyBorder="1" applyAlignment="1" applyProtection="1">
      <alignment vertical="top"/>
    </xf>
    <xf numFmtId="0" fontId="11" fillId="0" borderId="2" xfId="0" applyNumberFormat="1" applyFont="1" applyFill="1" applyBorder="1" applyAlignment="1" applyProtection="1">
      <alignment vertical="top" wrapText="1"/>
    </xf>
    <xf numFmtId="0" fontId="11" fillId="0" borderId="1" xfId="0" quotePrefix="1" applyNumberFormat="1" applyFont="1" applyFill="1" applyBorder="1" applyAlignment="1" applyProtection="1">
      <alignment vertical="top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12" fillId="11" borderId="5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12" fillId="0" borderId="5" xfId="0" applyFont="1" applyBorder="1"/>
    <xf numFmtId="0" fontId="11" fillId="0" borderId="2" xfId="0" applyFont="1" applyBorder="1" applyAlignment="1">
      <alignment vertical="top" wrapText="1"/>
    </xf>
    <xf numFmtId="0" fontId="11" fillId="0" borderId="1" xfId="0" quotePrefix="1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8" xfId="0" applyFont="1" applyBorder="1"/>
    <xf numFmtId="0" fontId="2" fillId="0" borderId="7" xfId="0" applyFont="1" applyBorder="1"/>
    <xf numFmtId="0" fontId="2" fillId="0" borderId="0" xfId="0" applyFont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0" xfId="0" applyFont="1"/>
    <xf numFmtId="0" fontId="14" fillId="0" borderId="0" xfId="0" applyFont="1"/>
    <xf numFmtId="0" fontId="11" fillId="0" borderId="0" xfId="0" applyFont="1" applyAlignment="1">
      <alignment vertical="top"/>
    </xf>
    <xf numFmtId="0" fontId="11" fillId="0" borderId="0" xfId="0" applyFont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11" fillId="0" borderId="5" xfId="0" applyFont="1" applyBorder="1"/>
    <xf numFmtId="0" fontId="11" fillId="0" borderId="5" xfId="0" applyFont="1" applyBorder="1" applyAlignment="1">
      <alignment wrapText="1"/>
    </xf>
    <xf numFmtId="0" fontId="11" fillId="0" borderId="1" xfId="0" applyFont="1" applyBorder="1"/>
    <xf numFmtId="0" fontId="11" fillId="0" borderId="1" xfId="0" applyNumberFormat="1" applyFont="1" applyFill="1" applyBorder="1" applyAlignment="1" applyProtection="1"/>
    <xf numFmtId="0" fontId="11" fillId="0" borderId="1" xfId="0" applyFont="1" applyBorder="1" applyAlignment="1">
      <alignment wrapText="1"/>
    </xf>
    <xf numFmtId="0" fontId="11" fillId="0" borderId="1" xfId="0" applyNumberFormat="1" applyFont="1" applyFill="1" applyBorder="1" applyAlignment="1" applyProtection="1">
      <alignment wrapText="1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1A1A1A"/>
      <rgbColor rgb="00C7C7C7"/>
      <rgbColor rgb="0031373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9"/>
  <sheetViews>
    <sheetView tabSelected="1" topLeftCell="H1" zoomScaleNormal="100" zoomScaleSheetLayoutView="1" workbookViewId="0">
      <pane ySplit="1" topLeftCell="A1213" activePane="bottomLeft" state="frozen"/>
      <selection activeCell="I463" sqref="I463"/>
      <selection pane="bottomLeft" activeCell="I1219" sqref="I1219"/>
    </sheetView>
  </sheetViews>
  <sheetFormatPr defaultColWidth="7.125" defaultRowHeight="15"/>
  <cols>
    <col min="1" max="1" width="13" style="19" customWidth="1"/>
    <col min="2" max="2" width="13" style="19" bestFit="1" customWidth="1"/>
    <col min="3" max="3" width="7.125" style="19" bestFit="1" customWidth="1"/>
    <col min="4" max="4" width="13" style="19" bestFit="1" customWidth="1"/>
    <col min="5" max="5" width="32.625" style="19" bestFit="1" customWidth="1"/>
    <col min="6" max="6" width="12" style="19" bestFit="1" customWidth="1"/>
    <col min="7" max="7" width="51.125" style="19" customWidth="1"/>
    <col min="8" max="8" width="64.625" style="19" customWidth="1"/>
    <col min="9" max="9" width="104.125" style="39" customWidth="1"/>
    <col min="10" max="10" width="8.625" style="19" bestFit="1" customWidth="1"/>
    <col min="11" max="11" width="10.625" style="19" bestFit="1" customWidth="1"/>
    <col min="12" max="12" width="5.5" style="24" bestFit="1" customWidth="1"/>
    <col min="13" max="13" width="24.5" style="24" customWidth="1"/>
    <col min="14" max="14" width="43" style="39" bestFit="1" customWidth="1"/>
    <col min="15" max="15" width="7.5" style="24" bestFit="1" customWidth="1"/>
    <col min="16" max="16" width="7.125" style="1" bestFit="1"/>
    <col min="17" max="16384" width="7.125" style="1"/>
  </cols>
  <sheetData>
    <row r="1" spans="1:256" ht="38.25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</row>
    <row r="2" spans="1:256">
      <c r="A2" s="19" t="s">
        <v>15</v>
      </c>
      <c r="B2" s="19" t="s">
        <v>16</v>
      </c>
      <c r="C2" s="19" t="s">
        <v>17</v>
      </c>
      <c r="D2" s="19" t="s">
        <v>17</v>
      </c>
      <c r="E2" s="19" t="s">
        <v>18</v>
      </c>
      <c r="F2" s="19" t="s">
        <v>19</v>
      </c>
      <c r="G2" s="19" t="s">
        <v>20</v>
      </c>
      <c r="H2" s="45" t="str">
        <f t="shared" ref="H2:H19" si="0">LOWER(CONCATENATE(D2,"_",IF(B2="MACHINE","MACH",IF(B2="POP","POP",IF(B2="NEXUS","NX",IF(B2="PUBLIC_POP","PUBLIC_POP","CNX")))),"_",A2,"_",G2))</f>
        <v>nap_nx_dns_n_reqs</v>
      </c>
      <c r="I2" s="39" t="s">
        <v>21</v>
      </c>
      <c r="J2" s="19" t="s">
        <v>22</v>
      </c>
      <c r="K2" s="19" t="s">
        <v>23</v>
      </c>
      <c r="L2" s="24">
        <f t="shared" ref="L2:L9" si="1">IF(RIGHT(J2,2)="64",8,4)</f>
        <v>8</v>
      </c>
      <c r="M2" s="24" t="s">
        <v>24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>
      <c r="A3" s="19" t="s">
        <v>15</v>
      </c>
      <c r="B3" s="19" t="s">
        <v>16</v>
      </c>
      <c r="C3" s="19" t="s">
        <v>17</v>
      </c>
      <c r="D3" s="19" t="s">
        <v>17</v>
      </c>
      <c r="E3" s="19" t="s">
        <v>18</v>
      </c>
      <c r="F3" s="19" t="s">
        <v>19</v>
      </c>
      <c r="G3" s="19" t="s">
        <v>25</v>
      </c>
      <c r="H3" s="19" t="str">
        <f t="shared" si="0"/>
        <v>nap_nx_dns_resp_rewritten</v>
      </c>
      <c r="I3" s="39" t="s">
        <v>26</v>
      </c>
      <c r="J3" s="19" t="s">
        <v>22</v>
      </c>
      <c r="K3" s="19" t="s">
        <v>23</v>
      </c>
      <c r="L3" s="24">
        <f t="shared" si="1"/>
        <v>8</v>
      </c>
      <c r="M3" s="24" t="s">
        <v>24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>
      <c r="A4" s="19" t="s">
        <v>15</v>
      </c>
      <c r="B4" s="19" t="s">
        <v>16</v>
      </c>
      <c r="C4" s="19" t="s">
        <v>17</v>
      </c>
      <c r="D4" s="19" t="s">
        <v>17</v>
      </c>
      <c r="E4" s="19" t="s">
        <v>18</v>
      </c>
      <c r="F4" s="19" t="s">
        <v>19</v>
      </c>
      <c r="G4" s="19" t="s">
        <v>27</v>
      </c>
      <c r="H4" s="45" t="str">
        <f t="shared" si="0"/>
        <v>nap_nx_dns_err_forwarded_request</v>
      </c>
      <c r="I4" s="39" t="s">
        <v>28</v>
      </c>
      <c r="J4" s="19" t="s">
        <v>22</v>
      </c>
      <c r="K4" s="19" t="s">
        <v>23</v>
      </c>
      <c r="L4" s="24">
        <f t="shared" si="1"/>
        <v>8</v>
      </c>
      <c r="M4" s="24" t="s">
        <v>24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</row>
    <row r="5" spans="1:256">
      <c r="A5" s="19" t="s">
        <v>15</v>
      </c>
      <c r="B5" s="19" t="s">
        <v>16</v>
      </c>
      <c r="C5" s="19" t="s">
        <v>17</v>
      </c>
      <c r="D5" s="19" t="s">
        <v>17</v>
      </c>
      <c r="E5" s="19" t="s">
        <v>18</v>
      </c>
      <c r="F5" s="19" t="s">
        <v>19</v>
      </c>
      <c r="G5" s="19" t="s">
        <v>29</v>
      </c>
      <c r="H5" s="19" t="str">
        <f t="shared" si="0"/>
        <v>nap_nx_dns_resp_path_down</v>
      </c>
      <c r="I5" s="39" t="s">
        <v>30</v>
      </c>
      <c r="J5" s="19" t="s">
        <v>22</v>
      </c>
      <c r="K5" s="19" t="s">
        <v>23</v>
      </c>
      <c r="L5" s="24">
        <f t="shared" si="1"/>
        <v>8</v>
      </c>
      <c r="M5" s="24" t="s">
        <v>24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</row>
    <row r="6" spans="1:256">
      <c r="A6" s="19" t="s">
        <v>15</v>
      </c>
      <c r="B6" s="19" t="s">
        <v>16</v>
      </c>
      <c r="C6" s="19" t="s">
        <v>17</v>
      </c>
      <c r="D6" s="19" t="s">
        <v>17</v>
      </c>
      <c r="E6" s="19" t="s">
        <v>18</v>
      </c>
      <c r="F6" s="19" t="s">
        <v>19</v>
      </c>
      <c r="G6" s="19" t="s">
        <v>31</v>
      </c>
      <c r="H6" s="19" t="str">
        <f t="shared" si="0"/>
        <v>nap_nx_dns_resp_skip_aaaa</v>
      </c>
      <c r="I6" s="39" t="s">
        <v>32</v>
      </c>
      <c r="J6" s="19" t="s">
        <v>22</v>
      </c>
      <c r="K6" s="19" t="s">
        <v>23</v>
      </c>
      <c r="L6" s="24">
        <f t="shared" si="1"/>
        <v>8</v>
      </c>
      <c r="M6" s="24" t="s">
        <v>24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</row>
    <row r="7" spans="1:256">
      <c r="A7" s="19" t="s">
        <v>15</v>
      </c>
      <c r="B7" s="19" t="s">
        <v>16</v>
      </c>
      <c r="C7" s="19" t="s">
        <v>17</v>
      </c>
      <c r="D7" s="19" t="s">
        <v>17</v>
      </c>
      <c r="E7" s="19" t="s">
        <v>18</v>
      </c>
      <c r="F7" s="19" t="s">
        <v>19</v>
      </c>
      <c r="G7" s="19" t="s">
        <v>33</v>
      </c>
      <c r="H7" s="19" t="str">
        <f t="shared" si="0"/>
        <v>nap_nx_dns_resp_skip_tc</v>
      </c>
      <c r="I7" s="39" t="s">
        <v>34</v>
      </c>
      <c r="J7" s="19" t="s">
        <v>22</v>
      </c>
      <c r="K7" s="19" t="s">
        <v>23</v>
      </c>
      <c r="L7" s="24">
        <f t="shared" si="1"/>
        <v>8</v>
      </c>
      <c r="M7" s="24" t="s">
        <v>24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</row>
    <row r="8" spans="1:256">
      <c r="A8" s="19" t="s">
        <v>15</v>
      </c>
      <c r="B8" s="19" t="s">
        <v>16</v>
      </c>
      <c r="C8" s="19" t="s">
        <v>17</v>
      </c>
      <c r="D8" s="19" t="s">
        <v>17</v>
      </c>
      <c r="E8" s="19" t="s">
        <v>18</v>
      </c>
      <c r="F8" s="19" t="s">
        <v>19</v>
      </c>
      <c r="G8" s="19" t="s">
        <v>35</v>
      </c>
      <c r="H8" s="45" t="str">
        <f t="shared" si="0"/>
        <v>nap_nx_dns_total_query</v>
      </c>
      <c r="I8" s="39" t="s">
        <v>36</v>
      </c>
      <c r="J8" s="19" t="s">
        <v>22</v>
      </c>
      <c r="K8" s="19" t="s">
        <v>23</v>
      </c>
      <c r="L8" s="24">
        <f t="shared" si="1"/>
        <v>8</v>
      </c>
      <c r="M8" s="24" t="s">
        <v>24</v>
      </c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>
      <c r="A9" s="19" t="s">
        <v>15</v>
      </c>
      <c r="B9" s="19" t="s">
        <v>16</v>
      </c>
      <c r="C9" s="19" t="s">
        <v>17</v>
      </c>
      <c r="D9" s="19" t="s">
        <v>17</v>
      </c>
      <c r="E9" s="19" t="s">
        <v>18</v>
      </c>
      <c r="F9" s="19" t="s">
        <v>19</v>
      </c>
      <c r="G9" s="19" t="s">
        <v>37</v>
      </c>
      <c r="H9" s="45" t="str">
        <f t="shared" si="0"/>
        <v>nap_nx_dns_unconfig_resp</v>
      </c>
      <c r="I9" s="39" t="s">
        <v>38</v>
      </c>
      <c r="J9" s="19" t="s">
        <v>22</v>
      </c>
      <c r="K9" s="19" t="s">
        <v>23</v>
      </c>
      <c r="L9" s="24">
        <f t="shared" si="1"/>
        <v>8</v>
      </c>
      <c r="M9" s="24" t="s">
        <v>24</v>
      </c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>
      <c r="A10" s="19" t="s">
        <v>15</v>
      </c>
      <c r="B10" s="19" t="s">
        <v>16</v>
      </c>
      <c r="C10" s="19" t="s">
        <v>17</v>
      </c>
      <c r="D10" s="19" t="s">
        <v>17</v>
      </c>
      <c r="E10" s="19" t="s">
        <v>18</v>
      </c>
      <c r="F10" s="19" t="s">
        <v>19</v>
      </c>
      <c r="G10" s="19" t="s">
        <v>39</v>
      </c>
      <c r="H10" s="19" t="str">
        <f t="shared" si="0"/>
        <v>nap_nx_dns_resp_rerouted</v>
      </c>
      <c r="I10" s="39" t="s">
        <v>40</v>
      </c>
      <c r="J10" s="19" t="s">
        <v>22</v>
      </c>
      <c r="K10" s="19" t="s">
        <v>23</v>
      </c>
      <c r="L10" s="24">
        <v>8</v>
      </c>
      <c r="M10" s="24" t="s">
        <v>24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>
      <c r="A11" s="19" t="s">
        <v>15</v>
      </c>
      <c r="B11" s="19" t="s">
        <v>16</v>
      </c>
      <c r="C11" s="19" t="s">
        <v>17</v>
      </c>
      <c r="D11" s="19" t="s">
        <v>17</v>
      </c>
      <c r="E11" s="19" t="s">
        <v>18</v>
      </c>
      <c r="F11" s="19" t="s">
        <v>19</v>
      </c>
      <c r="G11" s="19" t="s">
        <v>41</v>
      </c>
      <c r="H11" s="19" t="str">
        <f t="shared" si="0"/>
        <v>nap_nx_dns_accm_flow_cnt</v>
      </c>
      <c r="I11" s="39" t="s">
        <v>42</v>
      </c>
      <c r="J11" s="19" t="s">
        <v>22</v>
      </c>
      <c r="K11" s="19" t="s">
        <v>23</v>
      </c>
      <c r="L11" s="24">
        <v>8</v>
      </c>
      <c r="M11" s="24" t="s">
        <v>24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>
      <c r="A12" s="19" t="s">
        <v>15</v>
      </c>
      <c r="B12" s="19" t="s">
        <v>16</v>
      </c>
      <c r="C12" s="19" t="s">
        <v>17</v>
      </c>
      <c r="D12" s="19" t="s">
        <v>17</v>
      </c>
      <c r="E12" s="19" t="s">
        <v>18</v>
      </c>
      <c r="F12" s="19" t="s">
        <v>19</v>
      </c>
      <c r="G12" s="19" t="s">
        <v>43</v>
      </c>
      <c r="H12" s="19" t="str">
        <f t="shared" si="0"/>
        <v>nap_nx_dns_via_unreachable</v>
      </c>
      <c r="I12" s="39" t="s">
        <v>44</v>
      </c>
      <c r="J12" s="19" t="s">
        <v>22</v>
      </c>
      <c r="K12" s="19" t="s">
        <v>23</v>
      </c>
      <c r="L12" s="24">
        <v>8</v>
      </c>
      <c r="M12" s="24" t="s">
        <v>24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>
      <c r="A13" s="19" t="s">
        <v>15</v>
      </c>
      <c r="B13" s="19" t="s">
        <v>16</v>
      </c>
      <c r="C13" s="19" t="s">
        <v>17</v>
      </c>
      <c r="D13" s="19" t="s">
        <v>17</v>
      </c>
      <c r="E13" s="19" t="s">
        <v>18</v>
      </c>
      <c r="F13" s="19" t="s">
        <v>19</v>
      </c>
      <c r="G13" s="19" t="s">
        <v>45</v>
      </c>
      <c r="H13" s="19" t="str">
        <f t="shared" si="0"/>
        <v>nap_nx_dns_cl_cache_miss</v>
      </c>
      <c r="I13" s="39" t="s">
        <v>46</v>
      </c>
      <c r="J13" s="19" t="s">
        <v>22</v>
      </c>
      <c r="K13" s="19" t="s">
        <v>23</v>
      </c>
      <c r="L13" s="24">
        <v>8</v>
      </c>
      <c r="M13" s="24" t="s">
        <v>24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>
      <c r="A14" s="19" t="s">
        <v>15</v>
      </c>
      <c r="B14" s="19" t="s">
        <v>16</v>
      </c>
      <c r="C14" s="19" t="s">
        <v>17</v>
      </c>
      <c r="D14" s="19" t="s">
        <v>17</v>
      </c>
      <c r="E14" s="19" t="s">
        <v>18</v>
      </c>
      <c r="F14" s="19" t="s">
        <v>19</v>
      </c>
      <c r="G14" s="19" t="s">
        <v>47</v>
      </c>
      <c r="H14" s="19" t="str">
        <f t="shared" si="0"/>
        <v>nap_nx_dns_accm_id_miss</v>
      </c>
      <c r="I14" s="39" t="s">
        <v>48</v>
      </c>
      <c r="J14" s="19" t="s">
        <v>22</v>
      </c>
      <c r="K14" s="19" t="s">
        <v>23</v>
      </c>
      <c r="L14" s="24">
        <v>8</v>
      </c>
      <c r="M14" s="24" t="s">
        <v>24</v>
      </c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</row>
    <row r="15" spans="1:256">
      <c r="A15" s="19" t="s">
        <v>15</v>
      </c>
      <c r="B15" s="19" t="s">
        <v>16</v>
      </c>
      <c r="C15" s="19" t="s">
        <v>17</v>
      </c>
      <c r="D15" s="19" t="s">
        <v>17</v>
      </c>
      <c r="E15" s="19" t="s">
        <v>18</v>
      </c>
      <c r="F15" s="19" t="s">
        <v>19</v>
      </c>
      <c r="G15" s="19" t="s">
        <v>49</v>
      </c>
      <c r="H15" s="45" t="str">
        <f t="shared" si="0"/>
        <v>nap_nx_dns_total_config_query</v>
      </c>
      <c r="I15" s="39" t="s">
        <v>50</v>
      </c>
      <c r="J15" s="19" t="s">
        <v>22</v>
      </c>
      <c r="K15" s="19" t="s">
        <v>23</v>
      </c>
      <c r="L15" s="24">
        <v>8</v>
      </c>
      <c r="M15" s="24" t="s">
        <v>24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</row>
    <row r="16" spans="1:256">
      <c r="A16" s="19" t="s">
        <v>15</v>
      </c>
      <c r="B16" s="19" t="s">
        <v>16</v>
      </c>
      <c r="C16" s="19" t="s">
        <v>17</v>
      </c>
      <c r="D16" s="19" t="s">
        <v>17</v>
      </c>
      <c r="E16" s="19" t="s">
        <v>18</v>
      </c>
      <c r="F16" s="19" t="s">
        <v>19</v>
      </c>
      <c r="G16" s="19" t="s">
        <v>51</v>
      </c>
      <c r="H16" s="19" t="str">
        <f t="shared" si="0"/>
        <v>nap_nx_dns_resp_aaaa_fallback</v>
      </c>
      <c r="I16" s="39" t="s">
        <v>52</v>
      </c>
      <c r="J16" s="19" t="s">
        <v>22</v>
      </c>
      <c r="K16" s="19" t="s">
        <v>23</v>
      </c>
      <c r="L16" s="24">
        <f>IF(RIGHT(J16,2)="64",8,4)</f>
        <v>8</v>
      </c>
      <c r="M16" s="24" t="s">
        <v>24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</row>
    <row r="17" spans="1:256">
      <c r="A17" s="19" t="s">
        <v>15</v>
      </c>
      <c r="B17" s="19" t="s">
        <v>16</v>
      </c>
      <c r="C17" s="19" t="s">
        <v>17</v>
      </c>
      <c r="D17" s="19" t="s">
        <v>17</v>
      </c>
      <c r="E17" s="19" t="s">
        <v>18</v>
      </c>
      <c r="F17" s="19" t="s">
        <v>19</v>
      </c>
      <c r="G17" s="19" t="s">
        <v>53</v>
      </c>
      <c r="H17" s="19" t="str">
        <f t="shared" si="0"/>
        <v>nap_nx_dns_resp_nxdomain</v>
      </c>
      <c r="I17" s="39" t="s">
        <v>54</v>
      </c>
      <c r="J17" s="19" t="s">
        <v>22</v>
      </c>
      <c r="K17" s="19" t="s">
        <v>23</v>
      </c>
      <c r="L17" s="24">
        <f>IF(RIGHT(J17,2)="64",8,4)</f>
        <v>8</v>
      </c>
      <c r="M17" s="24" t="s">
        <v>24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</row>
    <row r="18" spans="1:256">
      <c r="A18" s="19" t="s">
        <v>15</v>
      </c>
      <c r="B18" s="19" t="s">
        <v>16</v>
      </c>
      <c r="C18" s="19" t="s">
        <v>17</v>
      </c>
      <c r="D18" s="19" t="s">
        <v>17</v>
      </c>
      <c r="E18" s="19" t="s">
        <v>18</v>
      </c>
      <c r="F18" s="19" t="s">
        <v>19</v>
      </c>
      <c r="G18" s="19" t="s">
        <v>55</v>
      </c>
      <c r="H18" s="19" t="str">
        <f t="shared" si="0"/>
        <v>nap_nx_dns_app_query</v>
      </c>
      <c r="I18" s="39" t="s">
        <v>56</v>
      </c>
      <c r="J18" s="19" t="s">
        <v>22</v>
      </c>
      <c r="K18" s="19" t="s">
        <v>23</v>
      </c>
      <c r="L18" s="24">
        <v>8</v>
      </c>
      <c r="M18" s="24" t="s">
        <v>24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>
      <c r="A19" s="19" t="s">
        <v>15</v>
      </c>
      <c r="B19" s="19" t="s">
        <v>16</v>
      </c>
      <c r="C19" s="19" t="s">
        <v>17</v>
      </c>
      <c r="D19" s="19" t="s">
        <v>17</v>
      </c>
      <c r="E19" s="19" t="s">
        <v>18</v>
      </c>
      <c r="F19" s="19" t="s">
        <v>19</v>
      </c>
      <c r="G19" s="19" t="s">
        <v>57</v>
      </c>
      <c r="H19" s="19" t="str">
        <f t="shared" si="0"/>
        <v>nap_nx_dns_app_total_resp</v>
      </c>
      <c r="I19" s="39" t="s">
        <v>58</v>
      </c>
      <c r="J19" s="19" t="s">
        <v>22</v>
      </c>
      <c r="K19" s="19" t="s">
        <v>23</v>
      </c>
      <c r="L19" s="24">
        <v>8</v>
      </c>
      <c r="M19" s="24" t="s">
        <v>24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>
      <c r="A20" s="19" t="s">
        <v>15</v>
      </c>
      <c r="B20" s="19" t="s">
        <v>16</v>
      </c>
      <c r="C20" s="19" t="s">
        <v>17</v>
      </c>
      <c r="D20" s="19" t="s">
        <v>17</v>
      </c>
      <c r="E20" s="19" t="s">
        <v>18</v>
      </c>
      <c r="F20" s="19" t="s">
        <v>19</v>
      </c>
      <c r="G20" s="19" t="s">
        <v>59</v>
      </c>
      <c r="H20" s="19" t="s">
        <v>60</v>
      </c>
      <c r="I20" s="39" t="s">
        <v>61</v>
      </c>
      <c r="J20" s="19" t="s">
        <v>22</v>
      </c>
      <c r="K20" s="19" t="s">
        <v>23</v>
      </c>
      <c r="L20" s="24">
        <v>8</v>
      </c>
      <c r="M20" s="24" t="s">
        <v>24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</row>
    <row r="21" spans="1:256">
      <c r="A21" s="19" t="s">
        <v>15</v>
      </c>
      <c r="B21" s="19" t="s">
        <v>16</v>
      </c>
      <c r="C21" s="19" t="s">
        <v>17</v>
      </c>
      <c r="D21" s="19" t="s">
        <v>17</v>
      </c>
      <c r="E21" s="19" t="s">
        <v>18</v>
      </c>
      <c r="F21" s="19" t="s">
        <v>19</v>
      </c>
      <c r="G21" s="19" t="s">
        <v>62</v>
      </c>
      <c r="H21" s="19" t="s">
        <v>63</v>
      </c>
      <c r="I21" s="39" t="s">
        <v>64</v>
      </c>
      <c r="J21" s="19" t="s">
        <v>22</v>
      </c>
      <c r="K21" s="19" t="s">
        <v>23</v>
      </c>
      <c r="L21" s="24">
        <v>8</v>
      </c>
      <c r="M21" s="24" t="s">
        <v>24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</row>
    <row r="22" spans="1:256">
      <c r="A22" s="19" t="s">
        <v>15</v>
      </c>
      <c r="B22" s="19" t="s">
        <v>16</v>
      </c>
      <c r="C22" s="19" t="s">
        <v>17</v>
      </c>
      <c r="D22" s="19" t="s">
        <v>17</v>
      </c>
      <c r="E22" s="19" t="s">
        <v>18</v>
      </c>
      <c r="F22" s="19" t="s">
        <v>19</v>
      </c>
      <c r="G22" s="19" t="s">
        <v>1633</v>
      </c>
      <c r="H22" s="19" t="s">
        <v>1635</v>
      </c>
      <c r="I22" s="39" t="s">
        <v>1637</v>
      </c>
      <c r="J22" s="19" t="s">
        <v>22</v>
      </c>
      <c r="K22" s="19" t="s">
        <v>23</v>
      </c>
      <c r="L22" s="24">
        <v>8</v>
      </c>
      <c r="M22" s="24" t="s">
        <v>24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</row>
    <row r="23" spans="1:256">
      <c r="A23" s="19" t="s">
        <v>15</v>
      </c>
      <c r="B23" s="19" t="s">
        <v>16</v>
      </c>
      <c r="C23" s="19" t="s">
        <v>17</v>
      </c>
      <c r="D23" s="19" t="s">
        <v>17</v>
      </c>
      <c r="E23" s="19" t="s">
        <v>18</v>
      </c>
      <c r="F23" s="19" t="s">
        <v>19</v>
      </c>
      <c r="G23" s="19" t="s">
        <v>1634</v>
      </c>
      <c r="H23" s="19" t="s">
        <v>1636</v>
      </c>
      <c r="I23" s="39" t="s">
        <v>1638</v>
      </c>
      <c r="J23" s="19" t="s">
        <v>22</v>
      </c>
      <c r="K23" s="19" t="s">
        <v>23</v>
      </c>
      <c r="L23" s="24">
        <v>8</v>
      </c>
      <c r="M23" s="24" t="s">
        <v>24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</row>
    <row r="24" spans="1:256">
      <c r="A24" s="19" t="s">
        <v>15</v>
      </c>
      <c r="B24" s="19" t="s">
        <v>16</v>
      </c>
      <c r="C24" s="19" t="s">
        <v>17</v>
      </c>
      <c r="D24" s="19" t="s">
        <v>17</v>
      </c>
      <c r="E24" s="19" t="s">
        <v>18</v>
      </c>
      <c r="F24" s="19" t="s">
        <v>19</v>
      </c>
      <c r="G24" s="19" t="s">
        <v>65</v>
      </c>
      <c r="H24" s="19" t="s">
        <v>66</v>
      </c>
      <c r="I24" s="39" t="s">
        <v>67</v>
      </c>
      <c r="J24" s="19" t="s">
        <v>22</v>
      </c>
      <c r="K24" s="19" t="s">
        <v>23</v>
      </c>
      <c r="L24" s="24">
        <v>8</v>
      </c>
      <c r="M24" s="2" t="s">
        <v>68</v>
      </c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</row>
    <row r="25" spans="1:256">
      <c r="A25" s="19" t="s">
        <v>69</v>
      </c>
      <c r="B25" s="19" t="s">
        <v>16</v>
      </c>
      <c r="C25" s="19" t="s">
        <v>17</v>
      </c>
      <c r="D25" s="19" t="s">
        <v>17</v>
      </c>
      <c r="E25" s="19" t="s">
        <v>70</v>
      </c>
      <c r="F25" s="19" t="s">
        <v>19</v>
      </c>
      <c r="G25" s="19" t="s">
        <v>71</v>
      </c>
      <c r="H25" s="19" t="str">
        <f t="shared" ref="H25:H56" si="2">LOWER(CONCATENATE(D25,"_",IF(B25="MACHINE","MACH",IF(B25="POP","POP",IF(B25="NEXUS","NX",IF(B25="PUBLIC_POP","PUBLIC_POP","CNX")))),"_",A25,"_",G25))</f>
        <v>nap_nx_chp_ch_rx_bytes</v>
      </c>
      <c r="I25" s="39" t="s">
        <v>72</v>
      </c>
      <c r="J25" s="19" t="s">
        <v>22</v>
      </c>
      <c r="K25" s="19" t="s">
        <v>73</v>
      </c>
      <c r="L25" s="24">
        <f t="shared" ref="L25:L56" si="3">IF(RIGHT(J25,2)="64",8,4)</f>
        <v>8</v>
      </c>
      <c r="M25" s="24" t="s">
        <v>24</v>
      </c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</row>
    <row r="26" spans="1:256">
      <c r="A26" s="19" t="s">
        <v>69</v>
      </c>
      <c r="B26" s="19" t="s">
        <v>16</v>
      </c>
      <c r="C26" s="19" t="s">
        <v>17</v>
      </c>
      <c r="D26" s="19" t="s">
        <v>17</v>
      </c>
      <c r="E26" s="19" t="s">
        <v>70</v>
      </c>
      <c r="F26" s="19" t="s">
        <v>19</v>
      </c>
      <c r="G26" s="19" t="s">
        <v>74</v>
      </c>
      <c r="H26" s="19" t="str">
        <f t="shared" si="2"/>
        <v>nap_nx_chp_ch_rx_pkts</v>
      </c>
      <c r="I26" s="39" t="s">
        <v>75</v>
      </c>
      <c r="J26" s="19" t="s">
        <v>76</v>
      </c>
      <c r="K26" s="19" t="s">
        <v>23</v>
      </c>
      <c r="L26" s="24">
        <f t="shared" si="3"/>
        <v>4</v>
      </c>
      <c r="M26" s="24" t="s">
        <v>24</v>
      </c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</row>
    <row r="27" spans="1:256">
      <c r="A27" s="19" t="s">
        <v>69</v>
      </c>
      <c r="B27" s="19" t="s">
        <v>16</v>
      </c>
      <c r="C27" s="19" t="s">
        <v>17</v>
      </c>
      <c r="D27" s="19" t="s">
        <v>17</v>
      </c>
      <c r="E27" s="19" t="s">
        <v>70</v>
      </c>
      <c r="F27" s="19" t="s">
        <v>19</v>
      </c>
      <c r="G27" s="19" t="s">
        <v>77</v>
      </c>
      <c r="H27" s="19" t="str">
        <f t="shared" si="2"/>
        <v>nap_nx_chp_ch_rx_ctrl_bytes</v>
      </c>
      <c r="I27" s="39" t="s">
        <v>78</v>
      </c>
      <c r="J27" s="19" t="s">
        <v>22</v>
      </c>
      <c r="K27" s="19" t="s">
        <v>73</v>
      </c>
      <c r="L27" s="24">
        <f t="shared" si="3"/>
        <v>8</v>
      </c>
      <c r="M27" s="24" t="s">
        <v>24</v>
      </c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</row>
    <row r="28" spans="1:256">
      <c r="A28" s="19" t="s">
        <v>69</v>
      </c>
      <c r="B28" s="19" t="s">
        <v>16</v>
      </c>
      <c r="C28" s="19" t="s">
        <v>17</v>
      </c>
      <c r="D28" s="19" t="s">
        <v>17</v>
      </c>
      <c r="E28" s="19" t="s">
        <v>70</v>
      </c>
      <c r="F28" s="19" t="s">
        <v>19</v>
      </c>
      <c r="G28" s="19" t="s">
        <v>79</v>
      </c>
      <c r="H28" s="19" t="str">
        <f t="shared" si="2"/>
        <v>nap_nx_chp_ch_rx_ctrl_pkts</v>
      </c>
      <c r="I28" s="39" t="s">
        <v>80</v>
      </c>
      <c r="J28" s="19" t="s">
        <v>76</v>
      </c>
      <c r="K28" s="19" t="s">
        <v>23</v>
      </c>
      <c r="L28" s="24">
        <f t="shared" si="3"/>
        <v>4</v>
      </c>
      <c r="M28" s="24" t="s">
        <v>24</v>
      </c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</row>
    <row r="29" spans="1:256">
      <c r="A29" s="19" t="s">
        <v>69</v>
      </c>
      <c r="B29" s="19" t="s">
        <v>16</v>
      </c>
      <c r="C29" s="19" t="s">
        <v>17</v>
      </c>
      <c r="D29" s="19" t="s">
        <v>17</v>
      </c>
      <c r="E29" s="19" t="s">
        <v>70</v>
      </c>
      <c r="F29" s="19" t="s">
        <v>19</v>
      </c>
      <c r="G29" s="19" t="s">
        <v>81</v>
      </c>
      <c r="H29" s="19" t="str">
        <f t="shared" si="2"/>
        <v>nap_nx_chp_ch_rx_lost_pkts</v>
      </c>
      <c r="I29" s="39" t="s">
        <v>82</v>
      </c>
      <c r="J29" s="19" t="s">
        <v>76</v>
      </c>
      <c r="K29" s="19" t="s">
        <v>23</v>
      </c>
      <c r="L29" s="24">
        <f t="shared" si="3"/>
        <v>4</v>
      </c>
      <c r="M29" s="24" t="s">
        <v>24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</row>
    <row r="30" spans="1:256">
      <c r="A30" s="19" t="s">
        <v>69</v>
      </c>
      <c r="B30" s="19" t="s">
        <v>16</v>
      </c>
      <c r="C30" s="19" t="s">
        <v>17</v>
      </c>
      <c r="D30" s="19" t="s">
        <v>17</v>
      </c>
      <c r="E30" s="19" t="s">
        <v>70</v>
      </c>
      <c r="F30" s="19" t="s">
        <v>19</v>
      </c>
      <c r="G30" s="19" t="s">
        <v>83</v>
      </c>
      <c r="H30" s="19" t="str">
        <f t="shared" si="2"/>
        <v>nap_nx_chp_ch_rx_reordered_pkts</v>
      </c>
      <c r="I30" s="39" t="s">
        <v>84</v>
      </c>
      <c r="J30" s="19" t="s">
        <v>76</v>
      </c>
      <c r="K30" s="19" t="s">
        <v>23</v>
      </c>
      <c r="L30" s="24">
        <f t="shared" si="3"/>
        <v>4</v>
      </c>
      <c r="M30" s="24" t="s">
        <v>24</v>
      </c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</row>
    <row r="31" spans="1:256">
      <c r="A31" s="19" t="s">
        <v>69</v>
      </c>
      <c r="B31" s="19" t="s">
        <v>16</v>
      </c>
      <c r="C31" s="19" t="s">
        <v>17</v>
      </c>
      <c r="D31" s="19" t="s">
        <v>17</v>
      </c>
      <c r="E31" s="19" t="s">
        <v>70</v>
      </c>
      <c r="F31" s="19" t="s">
        <v>19</v>
      </c>
      <c r="G31" s="19" t="s">
        <v>85</v>
      </c>
      <c r="H31" s="19" t="str">
        <f t="shared" si="2"/>
        <v>nap_nx_chp_ch_rx_error_pkts</v>
      </c>
      <c r="I31" s="39" t="s">
        <v>86</v>
      </c>
      <c r="J31" s="19" t="s">
        <v>76</v>
      </c>
      <c r="K31" s="19" t="s">
        <v>23</v>
      </c>
      <c r="L31" s="24">
        <f t="shared" si="3"/>
        <v>4</v>
      </c>
      <c r="M31" s="24" t="s">
        <v>24</v>
      </c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</row>
    <row r="32" spans="1:256">
      <c r="A32" s="19" t="s">
        <v>69</v>
      </c>
      <c r="B32" s="19" t="s">
        <v>16</v>
      </c>
      <c r="C32" s="19" t="s">
        <v>17</v>
      </c>
      <c r="D32" s="19" t="s">
        <v>17</v>
      </c>
      <c r="E32" s="19" t="s">
        <v>70</v>
      </c>
      <c r="F32" s="19" t="s">
        <v>19</v>
      </c>
      <c r="G32" s="19" t="s">
        <v>87</v>
      </c>
      <c r="H32" s="19" t="str">
        <f t="shared" si="2"/>
        <v>nap_nx_chp_ch_tx_bytes</v>
      </c>
      <c r="I32" s="39" t="s">
        <v>88</v>
      </c>
      <c r="J32" s="19" t="s">
        <v>22</v>
      </c>
      <c r="K32" s="19" t="s">
        <v>73</v>
      </c>
      <c r="L32" s="24">
        <f t="shared" si="3"/>
        <v>8</v>
      </c>
      <c r="M32" s="24" t="s">
        <v>24</v>
      </c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</row>
    <row r="33" spans="1:256">
      <c r="A33" s="19" t="s">
        <v>69</v>
      </c>
      <c r="B33" s="19" t="s">
        <v>16</v>
      </c>
      <c r="C33" s="19" t="s">
        <v>17</v>
      </c>
      <c r="D33" s="19" t="s">
        <v>17</v>
      </c>
      <c r="E33" s="19" t="s">
        <v>70</v>
      </c>
      <c r="F33" s="19" t="s">
        <v>19</v>
      </c>
      <c r="G33" s="19" t="s">
        <v>89</v>
      </c>
      <c r="H33" s="19" t="str">
        <f t="shared" si="2"/>
        <v>nap_nx_chp_ch_tx_pkts</v>
      </c>
      <c r="I33" s="39" t="s">
        <v>90</v>
      </c>
      <c r="J33" s="19" t="s">
        <v>76</v>
      </c>
      <c r="K33" s="19" t="s">
        <v>23</v>
      </c>
      <c r="L33" s="24">
        <f t="shared" si="3"/>
        <v>4</v>
      </c>
      <c r="M33" s="24" t="s">
        <v>24</v>
      </c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</row>
    <row r="34" spans="1:256">
      <c r="A34" s="19" t="s">
        <v>69</v>
      </c>
      <c r="B34" s="19" t="s">
        <v>16</v>
      </c>
      <c r="C34" s="19" t="s">
        <v>17</v>
      </c>
      <c r="D34" s="19" t="s">
        <v>17</v>
      </c>
      <c r="E34" s="19" t="s">
        <v>70</v>
      </c>
      <c r="F34" s="19" t="s">
        <v>19</v>
      </c>
      <c r="G34" s="19" t="s">
        <v>91</v>
      </c>
      <c r="H34" s="19" t="str">
        <f t="shared" si="2"/>
        <v>nap_nx_chp_ch_tx_ctrl_bytes</v>
      </c>
      <c r="I34" s="39" t="s">
        <v>92</v>
      </c>
      <c r="J34" s="19" t="s">
        <v>22</v>
      </c>
      <c r="K34" s="19" t="s">
        <v>73</v>
      </c>
      <c r="L34" s="24">
        <f t="shared" si="3"/>
        <v>8</v>
      </c>
      <c r="M34" s="24" t="s">
        <v>24</v>
      </c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</row>
    <row r="35" spans="1:256">
      <c r="A35" s="19" t="s">
        <v>69</v>
      </c>
      <c r="B35" s="19" t="s">
        <v>16</v>
      </c>
      <c r="C35" s="19" t="s">
        <v>17</v>
      </c>
      <c r="D35" s="19" t="s">
        <v>17</v>
      </c>
      <c r="E35" s="19" t="s">
        <v>70</v>
      </c>
      <c r="F35" s="19" t="s">
        <v>19</v>
      </c>
      <c r="G35" s="19" t="s">
        <v>93</v>
      </c>
      <c r="H35" s="19" t="str">
        <f t="shared" si="2"/>
        <v>nap_nx_chp_ch_tx_ctrl_pkts</v>
      </c>
      <c r="I35" s="39" t="s">
        <v>94</v>
      </c>
      <c r="J35" s="19" t="s">
        <v>76</v>
      </c>
      <c r="K35" s="19" t="s">
        <v>23</v>
      </c>
      <c r="L35" s="24">
        <f t="shared" si="3"/>
        <v>4</v>
      </c>
      <c r="M35" s="24" t="s">
        <v>24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</row>
    <row r="36" spans="1:256">
      <c r="A36" s="19" t="s">
        <v>69</v>
      </c>
      <c r="B36" s="19" t="s">
        <v>16</v>
      </c>
      <c r="C36" s="19" t="s">
        <v>17</v>
      </c>
      <c r="D36" s="19" t="s">
        <v>17</v>
      </c>
      <c r="E36" s="19" t="s">
        <v>70</v>
      </c>
      <c r="F36" s="19" t="s">
        <v>19</v>
      </c>
      <c r="G36" s="19" t="s">
        <v>95</v>
      </c>
      <c r="H36" s="19" t="str">
        <f t="shared" si="2"/>
        <v>nap_nx_chp_ch_path1_rx_bytes</v>
      </c>
      <c r="I36" s="39" t="s">
        <v>96</v>
      </c>
      <c r="J36" s="19" t="s">
        <v>22</v>
      </c>
      <c r="K36" s="19" t="s">
        <v>73</v>
      </c>
      <c r="L36" s="24">
        <f t="shared" si="3"/>
        <v>8</v>
      </c>
      <c r="M36" s="24" t="s">
        <v>24</v>
      </c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</row>
    <row r="37" spans="1:256">
      <c r="A37" s="19" t="s">
        <v>69</v>
      </c>
      <c r="B37" s="19" t="s">
        <v>16</v>
      </c>
      <c r="C37" s="19" t="s">
        <v>17</v>
      </c>
      <c r="D37" s="19" t="s">
        <v>17</v>
      </c>
      <c r="E37" s="19" t="s">
        <v>70</v>
      </c>
      <c r="F37" s="19" t="s">
        <v>19</v>
      </c>
      <c r="G37" s="19" t="s">
        <v>97</v>
      </c>
      <c r="H37" s="19" t="str">
        <f t="shared" si="2"/>
        <v>nap_nx_chp_ch_path1_rx_pkts</v>
      </c>
      <c r="I37" s="39" t="s">
        <v>98</v>
      </c>
      <c r="J37" s="19" t="s">
        <v>76</v>
      </c>
      <c r="K37" s="19" t="s">
        <v>23</v>
      </c>
      <c r="L37" s="24">
        <f t="shared" si="3"/>
        <v>4</v>
      </c>
      <c r="M37" s="24" t="s">
        <v>24</v>
      </c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</row>
    <row r="38" spans="1:256">
      <c r="A38" s="19" t="s">
        <v>69</v>
      </c>
      <c r="B38" s="19" t="s">
        <v>16</v>
      </c>
      <c r="C38" s="19" t="s">
        <v>17</v>
      </c>
      <c r="D38" s="19" t="s">
        <v>17</v>
      </c>
      <c r="E38" s="19" t="s">
        <v>70</v>
      </c>
      <c r="F38" s="19" t="s">
        <v>19</v>
      </c>
      <c r="G38" s="19" t="s">
        <v>99</v>
      </c>
      <c r="H38" s="19" t="str">
        <f t="shared" si="2"/>
        <v>nap_nx_chp_ch_path1_rx_ctrl_bytes</v>
      </c>
      <c r="I38" s="39" t="s">
        <v>100</v>
      </c>
      <c r="J38" s="19" t="s">
        <v>22</v>
      </c>
      <c r="K38" s="19" t="s">
        <v>73</v>
      </c>
      <c r="L38" s="24">
        <f t="shared" si="3"/>
        <v>8</v>
      </c>
      <c r="M38" s="24" t="s">
        <v>24</v>
      </c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</row>
    <row r="39" spans="1:256">
      <c r="A39" s="19" t="s">
        <v>69</v>
      </c>
      <c r="B39" s="19" t="s">
        <v>16</v>
      </c>
      <c r="C39" s="19" t="s">
        <v>17</v>
      </c>
      <c r="D39" s="19" t="s">
        <v>17</v>
      </c>
      <c r="E39" s="19" t="s">
        <v>70</v>
      </c>
      <c r="F39" s="19" t="s">
        <v>19</v>
      </c>
      <c r="G39" s="19" t="s">
        <v>101</v>
      </c>
      <c r="H39" s="19" t="str">
        <f t="shared" si="2"/>
        <v>nap_nx_chp_ch_path1_rx_ctrl_pkts</v>
      </c>
      <c r="I39" s="39" t="s">
        <v>102</v>
      </c>
      <c r="J39" s="19" t="s">
        <v>76</v>
      </c>
      <c r="K39" s="19" t="s">
        <v>23</v>
      </c>
      <c r="L39" s="24">
        <f t="shared" si="3"/>
        <v>4</v>
      </c>
      <c r="M39" s="24" t="s">
        <v>24</v>
      </c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</row>
    <row r="40" spans="1:256">
      <c r="A40" s="19" t="s">
        <v>69</v>
      </c>
      <c r="B40" s="19" t="s">
        <v>16</v>
      </c>
      <c r="C40" s="19" t="s">
        <v>17</v>
      </c>
      <c r="D40" s="19" t="s">
        <v>17</v>
      </c>
      <c r="E40" s="19" t="s">
        <v>70</v>
      </c>
      <c r="F40" s="19" t="s">
        <v>19</v>
      </c>
      <c r="G40" s="19" t="s">
        <v>103</v>
      </c>
      <c r="H40" s="19" t="str">
        <f t="shared" si="2"/>
        <v>nap_nx_chp_ch_path1_tx_bytes</v>
      </c>
      <c r="I40" s="39" t="s">
        <v>104</v>
      </c>
      <c r="J40" s="19" t="s">
        <v>22</v>
      </c>
      <c r="K40" s="19" t="s">
        <v>73</v>
      </c>
      <c r="L40" s="24">
        <f t="shared" si="3"/>
        <v>8</v>
      </c>
      <c r="M40" s="24" t="s">
        <v>24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</row>
    <row r="41" spans="1:256">
      <c r="A41" s="19" t="s">
        <v>69</v>
      </c>
      <c r="B41" s="19" t="s">
        <v>16</v>
      </c>
      <c r="C41" s="19" t="s">
        <v>17</v>
      </c>
      <c r="D41" s="19" t="s">
        <v>17</v>
      </c>
      <c r="E41" s="19" t="s">
        <v>70</v>
      </c>
      <c r="F41" s="19" t="s">
        <v>19</v>
      </c>
      <c r="G41" s="19" t="s">
        <v>105</v>
      </c>
      <c r="H41" s="19" t="str">
        <f t="shared" si="2"/>
        <v>nap_nx_chp_ch_path1_tx_pkts</v>
      </c>
      <c r="I41" s="39" t="s">
        <v>106</v>
      </c>
      <c r="J41" s="19" t="s">
        <v>76</v>
      </c>
      <c r="K41" s="19" t="s">
        <v>23</v>
      </c>
      <c r="L41" s="24">
        <f t="shared" si="3"/>
        <v>4</v>
      </c>
      <c r="M41" s="24" t="s">
        <v>24</v>
      </c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</row>
    <row r="42" spans="1:256">
      <c r="A42" s="19" t="s">
        <v>69</v>
      </c>
      <c r="B42" s="19" t="s">
        <v>16</v>
      </c>
      <c r="C42" s="19" t="s">
        <v>17</v>
      </c>
      <c r="D42" s="19" t="s">
        <v>17</v>
      </c>
      <c r="E42" s="19" t="s">
        <v>70</v>
      </c>
      <c r="F42" s="19" t="s">
        <v>19</v>
      </c>
      <c r="G42" s="19" t="s">
        <v>107</v>
      </c>
      <c r="H42" s="19" t="str">
        <f t="shared" si="2"/>
        <v>nap_nx_chp_ch_path1_tx_ctrl_bytes</v>
      </c>
      <c r="I42" s="39" t="s">
        <v>108</v>
      </c>
      <c r="J42" s="19" t="s">
        <v>22</v>
      </c>
      <c r="K42" s="19" t="s">
        <v>73</v>
      </c>
      <c r="L42" s="24">
        <f t="shared" si="3"/>
        <v>8</v>
      </c>
      <c r="M42" s="24" t="s">
        <v>24</v>
      </c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</row>
    <row r="43" spans="1:256">
      <c r="A43" s="19" t="s">
        <v>69</v>
      </c>
      <c r="B43" s="19" t="s">
        <v>16</v>
      </c>
      <c r="C43" s="19" t="s">
        <v>17</v>
      </c>
      <c r="D43" s="19" t="s">
        <v>17</v>
      </c>
      <c r="E43" s="19" t="s">
        <v>70</v>
      </c>
      <c r="F43" s="19" t="s">
        <v>19</v>
      </c>
      <c r="G43" s="19" t="s">
        <v>109</v>
      </c>
      <c r="H43" s="19" t="str">
        <f t="shared" si="2"/>
        <v>nap_nx_chp_ch_path1_tx_ctrl_pkts</v>
      </c>
      <c r="I43" s="39" t="s">
        <v>110</v>
      </c>
      <c r="J43" s="19" t="s">
        <v>76</v>
      </c>
      <c r="K43" s="19" t="s">
        <v>23</v>
      </c>
      <c r="L43" s="24">
        <f t="shared" si="3"/>
        <v>4</v>
      </c>
      <c r="M43" s="24" t="s">
        <v>24</v>
      </c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</row>
    <row r="44" spans="1:256">
      <c r="A44" s="19" t="s">
        <v>69</v>
      </c>
      <c r="B44" s="19" t="s">
        <v>16</v>
      </c>
      <c r="C44" s="19" t="s">
        <v>17</v>
      </c>
      <c r="D44" s="19" t="s">
        <v>17</v>
      </c>
      <c r="E44" s="19" t="s">
        <v>70</v>
      </c>
      <c r="F44" s="19" t="s">
        <v>19</v>
      </c>
      <c r="G44" s="19" t="s">
        <v>111</v>
      </c>
      <c r="H44" s="19" t="str">
        <f t="shared" si="2"/>
        <v>nap_nx_chp_ch_path1_loss_percent</v>
      </c>
      <c r="I44" s="39" t="s">
        <v>112</v>
      </c>
      <c r="J44" s="19" t="s">
        <v>113</v>
      </c>
      <c r="K44" s="19" t="s">
        <v>114</v>
      </c>
      <c r="L44" s="24">
        <f t="shared" si="3"/>
        <v>4</v>
      </c>
      <c r="M44" s="24" t="s">
        <v>24</v>
      </c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</row>
    <row r="45" spans="1:256">
      <c r="A45" s="19" t="s">
        <v>69</v>
      </c>
      <c r="B45" s="19" t="s">
        <v>16</v>
      </c>
      <c r="C45" s="19" t="s">
        <v>17</v>
      </c>
      <c r="D45" s="19" t="s">
        <v>17</v>
      </c>
      <c r="E45" s="19" t="s">
        <v>70</v>
      </c>
      <c r="F45" s="19" t="s">
        <v>19</v>
      </c>
      <c r="G45" s="19" t="s">
        <v>115</v>
      </c>
      <c r="H45" s="19" t="str">
        <f t="shared" si="2"/>
        <v>nap_nx_chp_ch_path1_hb_rtt_1min_min</v>
      </c>
      <c r="I45" s="39" t="s">
        <v>116</v>
      </c>
      <c r="J45" s="19" t="s">
        <v>113</v>
      </c>
      <c r="K45" s="19" t="s">
        <v>117</v>
      </c>
      <c r="L45" s="24">
        <f t="shared" si="3"/>
        <v>4</v>
      </c>
      <c r="M45" s="24" t="s">
        <v>24</v>
      </c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</row>
    <row r="46" spans="1:256">
      <c r="A46" s="19" t="s">
        <v>69</v>
      </c>
      <c r="B46" s="19" t="s">
        <v>16</v>
      </c>
      <c r="C46" s="19" t="s">
        <v>17</v>
      </c>
      <c r="D46" s="19" t="s">
        <v>17</v>
      </c>
      <c r="E46" s="19" t="s">
        <v>70</v>
      </c>
      <c r="F46" s="19" t="s">
        <v>19</v>
      </c>
      <c r="G46" s="19" t="s">
        <v>118</v>
      </c>
      <c r="H46" s="19" t="str">
        <f t="shared" si="2"/>
        <v>nap_nx_chp_ch_path1_hb_rtt_1min_max</v>
      </c>
      <c r="I46" s="39" t="s">
        <v>119</v>
      </c>
      <c r="J46" s="19" t="s">
        <v>113</v>
      </c>
      <c r="K46" s="19" t="s">
        <v>117</v>
      </c>
      <c r="L46" s="24">
        <f t="shared" si="3"/>
        <v>4</v>
      </c>
      <c r="M46" s="24" t="s">
        <v>24</v>
      </c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</row>
    <row r="47" spans="1:256">
      <c r="A47" s="19" t="s">
        <v>69</v>
      </c>
      <c r="B47" s="19" t="s">
        <v>16</v>
      </c>
      <c r="C47" s="19" t="s">
        <v>17</v>
      </c>
      <c r="D47" s="19" t="s">
        <v>17</v>
      </c>
      <c r="E47" s="19" t="s">
        <v>70</v>
      </c>
      <c r="F47" s="19" t="s">
        <v>19</v>
      </c>
      <c r="G47" s="19" t="s">
        <v>120</v>
      </c>
      <c r="H47" s="19" t="str">
        <f t="shared" si="2"/>
        <v>nap_nx_chp_ch_path1_hb_rtt_1min_avg</v>
      </c>
      <c r="I47" s="39" t="s">
        <v>121</v>
      </c>
      <c r="J47" s="19" t="s">
        <v>113</v>
      </c>
      <c r="K47" s="19" t="s">
        <v>117</v>
      </c>
      <c r="L47" s="24">
        <f t="shared" si="3"/>
        <v>4</v>
      </c>
      <c r="M47" s="24" t="s">
        <v>24</v>
      </c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</row>
    <row r="48" spans="1:256">
      <c r="A48" s="19" t="s">
        <v>69</v>
      </c>
      <c r="B48" s="19" t="s">
        <v>16</v>
      </c>
      <c r="C48" s="19" t="s">
        <v>17</v>
      </c>
      <c r="D48" s="19" t="s">
        <v>17</v>
      </c>
      <c r="E48" s="19" t="s">
        <v>70</v>
      </c>
      <c r="F48" s="19" t="s">
        <v>19</v>
      </c>
      <c r="G48" s="19" t="s">
        <v>122</v>
      </c>
      <c r="H48" s="19" t="str">
        <f t="shared" si="2"/>
        <v>nap_nx_chp_ch_path1_rx_data_dup_pkts</v>
      </c>
      <c r="I48" s="39" t="s">
        <v>123</v>
      </c>
      <c r="J48" s="19" t="s">
        <v>76</v>
      </c>
      <c r="K48" s="19" t="s">
        <v>23</v>
      </c>
      <c r="L48" s="24">
        <f t="shared" si="3"/>
        <v>4</v>
      </c>
      <c r="M48" s="24" t="s">
        <v>24</v>
      </c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</row>
    <row r="49" spans="1:256">
      <c r="A49" s="19" t="s">
        <v>69</v>
      </c>
      <c r="B49" s="19" t="s">
        <v>16</v>
      </c>
      <c r="C49" s="19" t="s">
        <v>17</v>
      </c>
      <c r="D49" s="19" t="s">
        <v>17</v>
      </c>
      <c r="E49" s="19" t="s">
        <v>70</v>
      </c>
      <c r="F49" s="19" t="s">
        <v>19</v>
      </c>
      <c r="G49" s="19" t="s">
        <v>124</v>
      </c>
      <c r="H49" s="19" t="str">
        <f t="shared" si="2"/>
        <v>nap_nx_chp_ch_path1_rx_data_dup_bytes</v>
      </c>
      <c r="I49" s="39" t="s">
        <v>125</v>
      </c>
      <c r="J49" s="19" t="s">
        <v>22</v>
      </c>
      <c r="K49" s="19" t="s">
        <v>73</v>
      </c>
      <c r="L49" s="24">
        <f t="shared" si="3"/>
        <v>8</v>
      </c>
      <c r="M49" s="24" t="s">
        <v>24</v>
      </c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</row>
    <row r="50" spans="1:256">
      <c r="A50" s="19" t="s">
        <v>69</v>
      </c>
      <c r="B50" s="19" t="s">
        <v>16</v>
      </c>
      <c r="C50" s="19" t="s">
        <v>17</v>
      </c>
      <c r="D50" s="19" t="s">
        <v>17</v>
      </c>
      <c r="E50" s="19" t="s">
        <v>70</v>
      </c>
      <c r="F50" s="19" t="s">
        <v>19</v>
      </c>
      <c r="G50" s="19" t="s">
        <v>126</v>
      </c>
      <c r="H50" s="19" t="str">
        <f t="shared" si="2"/>
        <v>nap_nx_chp_ch_path1_rx_data_hdr_bytes</v>
      </c>
      <c r="I50" s="39" t="s">
        <v>127</v>
      </c>
      <c r="J50" s="19" t="s">
        <v>22</v>
      </c>
      <c r="K50" s="19" t="s">
        <v>73</v>
      </c>
      <c r="L50" s="24">
        <f t="shared" si="3"/>
        <v>8</v>
      </c>
      <c r="M50" s="24" t="s">
        <v>24</v>
      </c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</row>
    <row r="51" spans="1:256">
      <c r="A51" s="19" t="s">
        <v>69</v>
      </c>
      <c r="B51" s="19" t="s">
        <v>16</v>
      </c>
      <c r="C51" s="19" t="s">
        <v>17</v>
      </c>
      <c r="D51" s="19" t="s">
        <v>17</v>
      </c>
      <c r="E51" s="19" t="s">
        <v>70</v>
      </c>
      <c r="F51" s="19" t="s">
        <v>19</v>
      </c>
      <c r="G51" s="19" t="s">
        <v>128</v>
      </c>
      <c r="H51" s="19" t="str">
        <f t="shared" si="2"/>
        <v>nap_nx_chp_ch_path1_tx_data_dup_pkts</v>
      </c>
      <c r="I51" s="39" t="s">
        <v>129</v>
      </c>
      <c r="J51" s="19" t="s">
        <v>76</v>
      </c>
      <c r="K51" s="19" t="s">
        <v>23</v>
      </c>
      <c r="L51" s="24">
        <f t="shared" si="3"/>
        <v>4</v>
      </c>
      <c r="M51" s="24" t="s">
        <v>24</v>
      </c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</row>
    <row r="52" spans="1:256">
      <c r="A52" s="19" t="s">
        <v>69</v>
      </c>
      <c r="B52" s="19" t="s">
        <v>16</v>
      </c>
      <c r="C52" s="19" t="s">
        <v>17</v>
      </c>
      <c r="D52" s="19" t="s">
        <v>17</v>
      </c>
      <c r="E52" s="19" t="s">
        <v>70</v>
      </c>
      <c r="F52" s="19" t="s">
        <v>19</v>
      </c>
      <c r="G52" s="19" t="s">
        <v>130</v>
      </c>
      <c r="H52" s="19" t="str">
        <f t="shared" si="2"/>
        <v>nap_nx_chp_ch_path1_tx_data_dup_bytes</v>
      </c>
      <c r="I52" s="39" t="s">
        <v>131</v>
      </c>
      <c r="J52" s="19" t="s">
        <v>22</v>
      </c>
      <c r="K52" s="19" t="s">
        <v>73</v>
      </c>
      <c r="L52" s="24">
        <f t="shared" si="3"/>
        <v>8</v>
      </c>
      <c r="M52" s="24" t="s">
        <v>24</v>
      </c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</row>
    <row r="53" spans="1:256">
      <c r="A53" s="19" t="s">
        <v>69</v>
      </c>
      <c r="B53" s="19" t="s">
        <v>16</v>
      </c>
      <c r="C53" s="19" t="s">
        <v>17</v>
      </c>
      <c r="D53" s="19" t="s">
        <v>17</v>
      </c>
      <c r="E53" s="19" t="s">
        <v>70</v>
      </c>
      <c r="F53" s="19" t="s">
        <v>19</v>
      </c>
      <c r="G53" s="19" t="s">
        <v>132</v>
      </c>
      <c r="H53" s="19" t="str">
        <f t="shared" si="2"/>
        <v>nap_nx_chp_ch_path1_tx_data_hdr_bytes</v>
      </c>
      <c r="I53" s="39" t="s">
        <v>133</v>
      </c>
      <c r="J53" s="19" t="s">
        <v>22</v>
      </c>
      <c r="K53" s="19" t="s">
        <v>73</v>
      </c>
      <c r="L53" s="24">
        <f t="shared" si="3"/>
        <v>8</v>
      </c>
      <c r="M53" s="24" t="s">
        <v>24</v>
      </c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</row>
    <row r="54" spans="1:256">
      <c r="A54" s="19" t="s">
        <v>69</v>
      </c>
      <c r="B54" s="19" t="s">
        <v>16</v>
      </c>
      <c r="C54" s="19" t="s">
        <v>17</v>
      </c>
      <c r="D54" s="19" t="s">
        <v>17</v>
      </c>
      <c r="E54" s="19" t="s">
        <v>70</v>
      </c>
      <c r="F54" s="19" t="s">
        <v>19</v>
      </c>
      <c r="G54" s="19" t="s">
        <v>134</v>
      </c>
      <c r="H54" s="19" t="str">
        <f t="shared" si="2"/>
        <v>nap_nx_chp_ch_path2_rx_bytes</v>
      </c>
      <c r="I54" s="39" t="s">
        <v>135</v>
      </c>
      <c r="J54" s="19" t="s">
        <v>22</v>
      </c>
      <c r="K54" s="19" t="s">
        <v>73</v>
      </c>
      <c r="L54" s="24">
        <f t="shared" si="3"/>
        <v>8</v>
      </c>
      <c r="M54" s="24" t="s">
        <v>24</v>
      </c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</row>
    <row r="55" spans="1:256">
      <c r="A55" s="19" t="s">
        <v>69</v>
      </c>
      <c r="B55" s="19" t="s">
        <v>16</v>
      </c>
      <c r="C55" s="19" t="s">
        <v>17</v>
      </c>
      <c r="D55" s="19" t="s">
        <v>17</v>
      </c>
      <c r="E55" s="19" t="s">
        <v>70</v>
      </c>
      <c r="F55" s="19" t="s">
        <v>19</v>
      </c>
      <c r="G55" s="19" t="s">
        <v>136</v>
      </c>
      <c r="H55" s="19" t="str">
        <f t="shared" si="2"/>
        <v>nap_nx_chp_ch_path2_rx_pkts</v>
      </c>
      <c r="I55" s="39" t="s">
        <v>137</v>
      </c>
      <c r="J55" s="19" t="s">
        <v>76</v>
      </c>
      <c r="K55" s="19" t="s">
        <v>23</v>
      </c>
      <c r="L55" s="24">
        <f t="shared" si="3"/>
        <v>4</v>
      </c>
      <c r="M55" s="24" t="s">
        <v>24</v>
      </c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</row>
    <row r="56" spans="1:256">
      <c r="A56" s="19" t="s">
        <v>69</v>
      </c>
      <c r="B56" s="19" t="s">
        <v>16</v>
      </c>
      <c r="C56" s="19" t="s">
        <v>17</v>
      </c>
      <c r="D56" s="19" t="s">
        <v>17</v>
      </c>
      <c r="E56" s="19" t="s">
        <v>70</v>
      </c>
      <c r="F56" s="19" t="s">
        <v>19</v>
      </c>
      <c r="G56" s="19" t="s">
        <v>138</v>
      </c>
      <c r="H56" s="19" t="str">
        <f t="shared" si="2"/>
        <v>nap_nx_chp_ch_path2_rx_ctrl_bytes</v>
      </c>
      <c r="I56" s="39" t="s">
        <v>139</v>
      </c>
      <c r="J56" s="19" t="s">
        <v>22</v>
      </c>
      <c r="K56" s="19" t="s">
        <v>73</v>
      </c>
      <c r="L56" s="24">
        <f t="shared" si="3"/>
        <v>8</v>
      </c>
      <c r="M56" s="24" t="s">
        <v>24</v>
      </c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</row>
    <row r="57" spans="1:256">
      <c r="A57" s="19" t="s">
        <v>69</v>
      </c>
      <c r="B57" s="19" t="s">
        <v>16</v>
      </c>
      <c r="C57" s="19" t="s">
        <v>17</v>
      </c>
      <c r="D57" s="19" t="s">
        <v>17</v>
      </c>
      <c r="E57" s="19" t="s">
        <v>70</v>
      </c>
      <c r="F57" s="19" t="s">
        <v>19</v>
      </c>
      <c r="G57" s="19" t="s">
        <v>140</v>
      </c>
      <c r="H57" s="19" t="str">
        <f t="shared" ref="H57:H88" si="4">LOWER(CONCATENATE(D57,"_",IF(B57="MACHINE","MACH",IF(B57="POP","POP",IF(B57="NEXUS","NX",IF(B57="PUBLIC_POP","PUBLIC_POP","CNX")))),"_",A57,"_",G57))</f>
        <v>nap_nx_chp_ch_path2_rx_ctrl_pkts</v>
      </c>
      <c r="I57" s="39" t="s">
        <v>141</v>
      </c>
      <c r="J57" s="19" t="s">
        <v>76</v>
      </c>
      <c r="K57" s="19" t="s">
        <v>23</v>
      </c>
      <c r="L57" s="24">
        <f t="shared" ref="L57:L88" si="5">IF(RIGHT(J57,2)="64",8,4)</f>
        <v>4</v>
      </c>
      <c r="M57" s="24" t="s">
        <v>24</v>
      </c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</row>
    <row r="58" spans="1:256">
      <c r="A58" s="19" t="s">
        <v>69</v>
      </c>
      <c r="B58" s="19" t="s">
        <v>16</v>
      </c>
      <c r="C58" s="19" t="s">
        <v>17</v>
      </c>
      <c r="D58" s="19" t="s">
        <v>17</v>
      </c>
      <c r="E58" s="19" t="s">
        <v>70</v>
      </c>
      <c r="F58" s="19" t="s">
        <v>19</v>
      </c>
      <c r="G58" s="19" t="s">
        <v>142</v>
      </c>
      <c r="H58" s="19" t="str">
        <f t="shared" si="4"/>
        <v>nap_nx_chp_ch_path2_tx_bytes</v>
      </c>
      <c r="I58" s="39" t="s">
        <v>143</v>
      </c>
      <c r="J58" s="19" t="s">
        <v>22</v>
      </c>
      <c r="K58" s="19" t="s">
        <v>73</v>
      </c>
      <c r="L58" s="24">
        <f t="shared" si="5"/>
        <v>8</v>
      </c>
      <c r="M58" s="24" t="s">
        <v>24</v>
      </c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</row>
    <row r="59" spans="1:256">
      <c r="A59" s="19" t="s">
        <v>69</v>
      </c>
      <c r="B59" s="19" t="s">
        <v>16</v>
      </c>
      <c r="C59" s="19" t="s">
        <v>17</v>
      </c>
      <c r="D59" s="19" t="s">
        <v>17</v>
      </c>
      <c r="E59" s="19" t="s">
        <v>70</v>
      </c>
      <c r="F59" s="19" t="s">
        <v>19</v>
      </c>
      <c r="G59" s="19" t="s">
        <v>144</v>
      </c>
      <c r="H59" s="19" t="str">
        <f t="shared" si="4"/>
        <v>nap_nx_chp_ch_path2_tx_pkts</v>
      </c>
      <c r="I59" s="39" t="s">
        <v>145</v>
      </c>
      <c r="J59" s="19" t="s">
        <v>76</v>
      </c>
      <c r="K59" s="19" t="s">
        <v>23</v>
      </c>
      <c r="L59" s="24">
        <f t="shared" si="5"/>
        <v>4</v>
      </c>
      <c r="M59" s="24" t="s">
        <v>24</v>
      </c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</row>
    <row r="60" spans="1:256">
      <c r="A60" s="19" t="s">
        <v>69</v>
      </c>
      <c r="B60" s="19" t="s">
        <v>16</v>
      </c>
      <c r="C60" s="19" t="s">
        <v>17</v>
      </c>
      <c r="D60" s="19" t="s">
        <v>17</v>
      </c>
      <c r="E60" s="19" t="s">
        <v>70</v>
      </c>
      <c r="F60" s="19" t="s">
        <v>19</v>
      </c>
      <c r="G60" s="19" t="s">
        <v>146</v>
      </c>
      <c r="H60" s="19" t="str">
        <f t="shared" si="4"/>
        <v>nap_nx_chp_ch_path2_tx_ctrl_bytes</v>
      </c>
      <c r="I60" s="39" t="s">
        <v>147</v>
      </c>
      <c r="J60" s="19" t="s">
        <v>22</v>
      </c>
      <c r="K60" s="19" t="s">
        <v>73</v>
      </c>
      <c r="L60" s="24">
        <f t="shared" si="5"/>
        <v>8</v>
      </c>
      <c r="M60" s="24" t="s">
        <v>24</v>
      </c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</row>
    <row r="61" spans="1:256">
      <c r="A61" s="19" t="s">
        <v>69</v>
      </c>
      <c r="B61" s="19" t="s">
        <v>16</v>
      </c>
      <c r="C61" s="19" t="s">
        <v>17</v>
      </c>
      <c r="D61" s="19" t="s">
        <v>17</v>
      </c>
      <c r="E61" s="19" t="s">
        <v>70</v>
      </c>
      <c r="F61" s="19" t="s">
        <v>19</v>
      </c>
      <c r="G61" s="19" t="s">
        <v>148</v>
      </c>
      <c r="H61" s="19" t="str">
        <f t="shared" si="4"/>
        <v>nap_nx_chp_ch_path2_tx_ctrl_pkts</v>
      </c>
      <c r="I61" s="39" t="s">
        <v>149</v>
      </c>
      <c r="J61" s="19" t="s">
        <v>76</v>
      </c>
      <c r="K61" s="19" t="s">
        <v>23</v>
      </c>
      <c r="L61" s="24">
        <f t="shared" si="5"/>
        <v>4</v>
      </c>
      <c r="M61" s="24" t="s">
        <v>24</v>
      </c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</row>
    <row r="62" spans="1:256">
      <c r="A62" s="19" t="s">
        <v>69</v>
      </c>
      <c r="B62" s="19" t="s">
        <v>16</v>
      </c>
      <c r="C62" s="19" t="s">
        <v>17</v>
      </c>
      <c r="D62" s="19" t="s">
        <v>17</v>
      </c>
      <c r="E62" s="19" t="s">
        <v>70</v>
      </c>
      <c r="F62" s="19" t="s">
        <v>19</v>
      </c>
      <c r="G62" s="19" t="s">
        <v>150</v>
      </c>
      <c r="H62" s="19" t="str">
        <f t="shared" si="4"/>
        <v>nap_nx_chp_ch_path2_loss_percent</v>
      </c>
      <c r="I62" s="39" t="s">
        <v>151</v>
      </c>
      <c r="J62" s="19" t="s">
        <v>113</v>
      </c>
      <c r="K62" s="19" t="s">
        <v>114</v>
      </c>
      <c r="L62" s="24">
        <f t="shared" si="5"/>
        <v>4</v>
      </c>
      <c r="M62" s="24" t="s">
        <v>24</v>
      </c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</row>
    <row r="63" spans="1:256">
      <c r="A63" s="19" t="s">
        <v>69</v>
      </c>
      <c r="B63" s="19" t="s">
        <v>16</v>
      </c>
      <c r="C63" s="19" t="s">
        <v>17</v>
      </c>
      <c r="D63" s="19" t="s">
        <v>17</v>
      </c>
      <c r="E63" s="19" t="s">
        <v>70</v>
      </c>
      <c r="F63" s="19" t="s">
        <v>19</v>
      </c>
      <c r="G63" s="19" t="s">
        <v>152</v>
      </c>
      <c r="H63" s="19" t="str">
        <f t="shared" si="4"/>
        <v>nap_nx_chp_ch_path2_hb_rtt_1min_min</v>
      </c>
      <c r="I63" s="39" t="s">
        <v>153</v>
      </c>
      <c r="J63" s="19" t="s">
        <v>113</v>
      </c>
      <c r="K63" s="19" t="s">
        <v>117</v>
      </c>
      <c r="L63" s="24">
        <f t="shared" si="5"/>
        <v>4</v>
      </c>
      <c r="M63" s="24" t="s">
        <v>24</v>
      </c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</row>
    <row r="64" spans="1:256">
      <c r="A64" s="19" t="s">
        <v>69</v>
      </c>
      <c r="B64" s="19" t="s">
        <v>16</v>
      </c>
      <c r="C64" s="19" t="s">
        <v>17</v>
      </c>
      <c r="D64" s="19" t="s">
        <v>17</v>
      </c>
      <c r="E64" s="19" t="s">
        <v>70</v>
      </c>
      <c r="F64" s="19" t="s">
        <v>19</v>
      </c>
      <c r="G64" s="19" t="s">
        <v>154</v>
      </c>
      <c r="H64" s="19" t="str">
        <f t="shared" si="4"/>
        <v>nap_nx_chp_ch_path2_hb_rtt_1min_max</v>
      </c>
      <c r="I64" s="39" t="s">
        <v>155</v>
      </c>
      <c r="J64" s="19" t="s">
        <v>113</v>
      </c>
      <c r="K64" s="19" t="s">
        <v>117</v>
      </c>
      <c r="L64" s="24">
        <f t="shared" si="5"/>
        <v>4</v>
      </c>
      <c r="M64" s="24" t="s">
        <v>24</v>
      </c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</row>
    <row r="65" spans="1:256">
      <c r="A65" s="19" t="s">
        <v>69</v>
      </c>
      <c r="B65" s="19" t="s">
        <v>16</v>
      </c>
      <c r="C65" s="19" t="s">
        <v>17</v>
      </c>
      <c r="D65" s="19" t="s">
        <v>17</v>
      </c>
      <c r="E65" s="19" t="s">
        <v>70</v>
      </c>
      <c r="F65" s="19" t="s">
        <v>19</v>
      </c>
      <c r="G65" s="19" t="s">
        <v>156</v>
      </c>
      <c r="H65" s="19" t="str">
        <f t="shared" si="4"/>
        <v>nap_nx_chp_ch_path2_hb_rtt_1min_avg</v>
      </c>
      <c r="I65" s="39" t="s">
        <v>157</v>
      </c>
      <c r="J65" s="19" t="s">
        <v>113</v>
      </c>
      <c r="K65" s="19" t="s">
        <v>117</v>
      </c>
      <c r="L65" s="24">
        <f t="shared" si="5"/>
        <v>4</v>
      </c>
      <c r="M65" s="24" t="s">
        <v>24</v>
      </c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</row>
    <row r="66" spans="1:256">
      <c r="A66" s="19" t="s">
        <v>69</v>
      </c>
      <c r="B66" s="19" t="s">
        <v>16</v>
      </c>
      <c r="C66" s="19" t="s">
        <v>17</v>
      </c>
      <c r="D66" s="19" t="s">
        <v>17</v>
      </c>
      <c r="E66" s="19" t="s">
        <v>70</v>
      </c>
      <c r="F66" s="19" t="s">
        <v>19</v>
      </c>
      <c r="G66" s="19" t="s">
        <v>158</v>
      </c>
      <c r="H66" s="19" t="str">
        <f t="shared" si="4"/>
        <v>nap_nx_chp_ch_path2_rx_data_dup_pkts</v>
      </c>
      <c r="I66" s="39" t="s">
        <v>159</v>
      </c>
      <c r="J66" s="19" t="s">
        <v>76</v>
      </c>
      <c r="K66" s="19" t="s">
        <v>23</v>
      </c>
      <c r="L66" s="24">
        <f t="shared" si="5"/>
        <v>4</v>
      </c>
      <c r="M66" s="24" t="s">
        <v>24</v>
      </c>
    </row>
    <row r="67" spans="1:256">
      <c r="A67" s="19" t="s">
        <v>69</v>
      </c>
      <c r="B67" s="19" t="s">
        <v>16</v>
      </c>
      <c r="C67" s="19" t="s">
        <v>17</v>
      </c>
      <c r="D67" s="19" t="s">
        <v>17</v>
      </c>
      <c r="E67" s="19" t="s">
        <v>70</v>
      </c>
      <c r="F67" s="19" t="s">
        <v>19</v>
      </c>
      <c r="G67" s="19" t="s">
        <v>160</v>
      </c>
      <c r="H67" s="19" t="str">
        <f t="shared" si="4"/>
        <v>nap_nx_chp_ch_path2_rx_data_dup_bytes</v>
      </c>
      <c r="I67" s="39" t="s">
        <v>161</v>
      </c>
      <c r="J67" s="19" t="s">
        <v>22</v>
      </c>
      <c r="K67" s="19" t="s">
        <v>73</v>
      </c>
      <c r="L67" s="24">
        <f t="shared" si="5"/>
        <v>8</v>
      </c>
      <c r="M67" s="24" t="s">
        <v>24</v>
      </c>
    </row>
    <row r="68" spans="1:256">
      <c r="A68" s="19" t="s">
        <v>69</v>
      </c>
      <c r="B68" s="19" t="s">
        <v>16</v>
      </c>
      <c r="C68" s="19" t="s">
        <v>17</v>
      </c>
      <c r="D68" s="19" t="s">
        <v>17</v>
      </c>
      <c r="E68" s="19" t="s">
        <v>70</v>
      </c>
      <c r="F68" s="19" t="s">
        <v>19</v>
      </c>
      <c r="G68" s="19" t="s">
        <v>162</v>
      </c>
      <c r="H68" s="19" t="str">
        <f t="shared" si="4"/>
        <v>nap_nx_chp_ch_path2_rx_data_hdr_bytes</v>
      </c>
      <c r="I68" s="39" t="s">
        <v>163</v>
      </c>
      <c r="J68" s="19" t="s">
        <v>22</v>
      </c>
      <c r="K68" s="19" t="s">
        <v>73</v>
      </c>
      <c r="L68" s="24">
        <f t="shared" si="5"/>
        <v>8</v>
      </c>
      <c r="M68" s="24" t="s">
        <v>24</v>
      </c>
    </row>
    <row r="69" spans="1:256">
      <c r="A69" s="19" t="s">
        <v>69</v>
      </c>
      <c r="B69" s="19" t="s">
        <v>16</v>
      </c>
      <c r="C69" s="19" t="s">
        <v>17</v>
      </c>
      <c r="D69" s="19" t="s">
        <v>17</v>
      </c>
      <c r="E69" s="19" t="s">
        <v>70</v>
      </c>
      <c r="F69" s="19" t="s">
        <v>19</v>
      </c>
      <c r="G69" s="19" t="s">
        <v>164</v>
      </c>
      <c r="H69" s="19" t="str">
        <f t="shared" si="4"/>
        <v>nap_nx_chp_ch_path2_tx_data_dup_pkts</v>
      </c>
      <c r="I69" s="39" t="s">
        <v>165</v>
      </c>
      <c r="J69" s="19" t="s">
        <v>76</v>
      </c>
      <c r="K69" s="19" t="s">
        <v>23</v>
      </c>
      <c r="L69" s="24">
        <f t="shared" si="5"/>
        <v>4</v>
      </c>
      <c r="M69" s="24" t="s">
        <v>24</v>
      </c>
    </row>
    <row r="70" spans="1:256">
      <c r="A70" s="19" t="s">
        <v>69</v>
      </c>
      <c r="B70" s="19" t="s">
        <v>16</v>
      </c>
      <c r="C70" s="19" t="s">
        <v>17</v>
      </c>
      <c r="D70" s="19" t="s">
        <v>17</v>
      </c>
      <c r="E70" s="19" t="s">
        <v>70</v>
      </c>
      <c r="F70" s="19" t="s">
        <v>19</v>
      </c>
      <c r="G70" s="19" t="s">
        <v>166</v>
      </c>
      <c r="H70" s="19" t="str">
        <f t="shared" si="4"/>
        <v>nap_nx_chp_ch_path2_tx_data_dup_bytes</v>
      </c>
      <c r="I70" s="39" t="s">
        <v>167</v>
      </c>
      <c r="J70" s="19" t="s">
        <v>22</v>
      </c>
      <c r="K70" s="19" t="s">
        <v>73</v>
      </c>
      <c r="L70" s="24">
        <f t="shared" si="5"/>
        <v>8</v>
      </c>
      <c r="M70" s="24" t="s">
        <v>24</v>
      </c>
    </row>
    <row r="71" spans="1:256">
      <c r="A71" s="19" t="s">
        <v>69</v>
      </c>
      <c r="B71" s="19" t="s">
        <v>16</v>
      </c>
      <c r="C71" s="19" t="s">
        <v>17</v>
      </c>
      <c r="D71" s="19" t="s">
        <v>17</v>
      </c>
      <c r="E71" s="19" t="s">
        <v>70</v>
      </c>
      <c r="F71" s="19" t="s">
        <v>19</v>
      </c>
      <c r="G71" s="19" t="s">
        <v>168</v>
      </c>
      <c r="H71" s="19" t="str">
        <f t="shared" si="4"/>
        <v>nap_nx_chp_ch_path2_tx_data_hdr_bytes</v>
      </c>
      <c r="I71" s="39" t="s">
        <v>169</v>
      </c>
      <c r="J71" s="19" t="s">
        <v>22</v>
      </c>
      <c r="K71" s="19" t="s">
        <v>73</v>
      </c>
      <c r="L71" s="24">
        <f t="shared" si="5"/>
        <v>8</v>
      </c>
      <c r="M71" s="24" t="s">
        <v>24</v>
      </c>
    </row>
    <row r="72" spans="1:256">
      <c r="A72" s="17" t="s">
        <v>69</v>
      </c>
      <c r="B72" s="17" t="s">
        <v>16</v>
      </c>
      <c r="C72" s="17" t="s">
        <v>17</v>
      </c>
      <c r="D72" s="17" t="s">
        <v>17</v>
      </c>
      <c r="E72" s="17" t="s">
        <v>70</v>
      </c>
      <c r="F72" s="17" t="s">
        <v>19</v>
      </c>
      <c r="G72" s="17" t="s">
        <v>170</v>
      </c>
      <c r="H72" s="17" t="str">
        <f t="shared" si="4"/>
        <v>nap_nx_chp_ch_link1_rx_bytes</v>
      </c>
      <c r="I72" s="27" t="s">
        <v>171</v>
      </c>
      <c r="J72" s="17" t="s">
        <v>22</v>
      </c>
      <c r="K72" s="17" t="s">
        <v>73</v>
      </c>
      <c r="L72" s="29">
        <f t="shared" si="5"/>
        <v>8</v>
      </c>
      <c r="M72" s="29" t="s">
        <v>24</v>
      </c>
      <c r="N72" s="27"/>
      <c r="O72" s="29"/>
    </row>
    <row r="73" spans="1:256">
      <c r="A73" s="17" t="s">
        <v>69</v>
      </c>
      <c r="B73" s="17" t="s">
        <v>16</v>
      </c>
      <c r="C73" s="17" t="s">
        <v>17</v>
      </c>
      <c r="D73" s="17" t="s">
        <v>17</v>
      </c>
      <c r="E73" s="17" t="s">
        <v>70</v>
      </c>
      <c r="F73" s="17" t="s">
        <v>19</v>
      </c>
      <c r="G73" s="17" t="s">
        <v>172</v>
      </c>
      <c r="H73" s="17" t="str">
        <f t="shared" si="4"/>
        <v>nap_nx_chp_ch_link1_rx_pkts</v>
      </c>
      <c r="I73" s="27" t="s">
        <v>173</v>
      </c>
      <c r="J73" s="17" t="s">
        <v>76</v>
      </c>
      <c r="K73" s="17" t="s">
        <v>23</v>
      </c>
      <c r="L73" s="29">
        <f t="shared" si="5"/>
        <v>4</v>
      </c>
      <c r="M73" s="29" t="s">
        <v>24</v>
      </c>
      <c r="N73" s="27"/>
      <c r="O73" s="29"/>
    </row>
    <row r="74" spans="1:256">
      <c r="A74" s="17" t="s">
        <v>69</v>
      </c>
      <c r="B74" s="17" t="s">
        <v>16</v>
      </c>
      <c r="C74" s="17" t="s">
        <v>17</v>
      </c>
      <c r="D74" s="17" t="s">
        <v>17</v>
      </c>
      <c r="E74" s="17" t="s">
        <v>70</v>
      </c>
      <c r="F74" s="17" t="s">
        <v>19</v>
      </c>
      <c r="G74" s="17" t="s">
        <v>174</v>
      </c>
      <c r="H74" s="17" t="str">
        <f t="shared" si="4"/>
        <v>nap_nx_chp_ch_link1_tx_bytes</v>
      </c>
      <c r="I74" s="27" t="s">
        <v>175</v>
      </c>
      <c r="J74" s="17" t="s">
        <v>22</v>
      </c>
      <c r="K74" s="17" t="s">
        <v>73</v>
      </c>
      <c r="L74" s="29">
        <f t="shared" si="5"/>
        <v>8</v>
      </c>
      <c r="M74" s="29" t="s">
        <v>24</v>
      </c>
      <c r="N74" s="27"/>
      <c r="O74" s="29"/>
    </row>
    <row r="75" spans="1:256">
      <c r="A75" s="17" t="s">
        <v>69</v>
      </c>
      <c r="B75" s="17" t="s">
        <v>16</v>
      </c>
      <c r="C75" s="17" t="s">
        <v>17</v>
      </c>
      <c r="D75" s="17" t="s">
        <v>17</v>
      </c>
      <c r="E75" s="17" t="s">
        <v>70</v>
      </c>
      <c r="F75" s="17" t="s">
        <v>19</v>
      </c>
      <c r="G75" s="17" t="s">
        <v>176</v>
      </c>
      <c r="H75" s="17" t="str">
        <f t="shared" si="4"/>
        <v>nap_nx_chp_ch_link1_tx_pkts</v>
      </c>
      <c r="I75" s="27" t="s">
        <v>177</v>
      </c>
      <c r="J75" s="17" t="s">
        <v>76</v>
      </c>
      <c r="K75" s="17" t="s">
        <v>23</v>
      </c>
      <c r="L75" s="29">
        <f t="shared" si="5"/>
        <v>4</v>
      </c>
      <c r="M75" s="29" t="s">
        <v>24</v>
      </c>
      <c r="N75" s="27"/>
      <c r="O75" s="29"/>
    </row>
    <row r="76" spans="1:256">
      <c r="A76" s="17" t="s">
        <v>69</v>
      </c>
      <c r="B76" s="17" t="s">
        <v>16</v>
      </c>
      <c r="C76" s="17" t="s">
        <v>17</v>
      </c>
      <c r="D76" s="17" t="s">
        <v>17</v>
      </c>
      <c r="E76" s="17" t="s">
        <v>70</v>
      </c>
      <c r="F76" s="17" t="s">
        <v>19</v>
      </c>
      <c r="G76" s="17" t="s">
        <v>178</v>
      </c>
      <c r="H76" s="17" t="str">
        <f t="shared" si="4"/>
        <v>nap_nx_chp_ch_link2_rx_bytes</v>
      </c>
      <c r="I76" s="27" t="s">
        <v>179</v>
      </c>
      <c r="J76" s="17" t="s">
        <v>22</v>
      </c>
      <c r="K76" s="17" t="s">
        <v>73</v>
      </c>
      <c r="L76" s="29">
        <f t="shared" si="5"/>
        <v>8</v>
      </c>
      <c r="M76" s="29" t="s">
        <v>24</v>
      </c>
      <c r="N76" s="27"/>
      <c r="O76" s="29"/>
    </row>
    <row r="77" spans="1:256">
      <c r="A77" s="17" t="s">
        <v>69</v>
      </c>
      <c r="B77" s="17" t="s">
        <v>16</v>
      </c>
      <c r="C77" s="17" t="s">
        <v>17</v>
      </c>
      <c r="D77" s="17" t="s">
        <v>17</v>
      </c>
      <c r="E77" s="17" t="s">
        <v>70</v>
      </c>
      <c r="F77" s="17" t="s">
        <v>19</v>
      </c>
      <c r="G77" s="17" t="s">
        <v>180</v>
      </c>
      <c r="H77" s="17" t="str">
        <f t="shared" si="4"/>
        <v>nap_nx_chp_ch_link2_rx_pkts</v>
      </c>
      <c r="I77" s="27" t="s">
        <v>181</v>
      </c>
      <c r="J77" s="17" t="s">
        <v>76</v>
      </c>
      <c r="K77" s="17" t="s">
        <v>23</v>
      </c>
      <c r="L77" s="29">
        <f t="shared" si="5"/>
        <v>4</v>
      </c>
      <c r="M77" s="29" t="s">
        <v>24</v>
      </c>
      <c r="N77" s="27"/>
      <c r="O77" s="29"/>
    </row>
    <row r="78" spans="1:256">
      <c r="A78" s="17" t="s">
        <v>69</v>
      </c>
      <c r="B78" s="17" t="s">
        <v>16</v>
      </c>
      <c r="C78" s="17" t="s">
        <v>17</v>
      </c>
      <c r="D78" s="17" t="s">
        <v>17</v>
      </c>
      <c r="E78" s="17" t="s">
        <v>70</v>
      </c>
      <c r="F78" s="17" t="s">
        <v>19</v>
      </c>
      <c r="G78" s="17" t="s">
        <v>182</v>
      </c>
      <c r="H78" s="17" t="str">
        <f t="shared" si="4"/>
        <v>nap_nx_chp_ch_link2_tx_bytes</v>
      </c>
      <c r="I78" s="27" t="s">
        <v>183</v>
      </c>
      <c r="J78" s="17" t="s">
        <v>22</v>
      </c>
      <c r="K78" s="17" t="s">
        <v>73</v>
      </c>
      <c r="L78" s="29">
        <f t="shared" si="5"/>
        <v>8</v>
      </c>
      <c r="M78" s="29" t="s">
        <v>24</v>
      </c>
      <c r="N78" s="27"/>
      <c r="O78" s="29"/>
    </row>
    <row r="79" spans="1:256">
      <c r="A79" s="17" t="s">
        <v>69</v>
      </c>
      <c r="B79" s="17" t="s">
        <v>16</v>
      </c>
      <c r="C79" s="17" t="s">
        <v>17</v>
      </c>
      <c r="D79" s="17" t="s">
        <v>17</v>
      </c>
      <c r="E79" s="17" t="s">
        <v>70</v>
      </c>
      <c r="F79" s="17" t="s">
        <v>19</v>
      </c>
      <c r="G79" s="17" t="s">
        <v>184</v>
      </c>
      <c r="H79" s="17" t="str">
        <f t="shared" si="4"/>
        <v>nap_nx_chp_ch_link2_tx_pkts</v>
      </c>
      <c r="I79" s="27" t="s">
        <v>185</v>
      </c>
      <c r="J79" s="17" t="s">
        <v>76</v>
      </c>
      <c r="K79" s="17" t="s">
        <v>23</v>
      </c>
      <c r="L79" s="29">
        <f t="shared" si="5"/>
        <v>4</v>
      </c>
      <c r="M79" s="29" t="s">
        <v>24</v>
      </c>
      <c r="N79" s="27"/>
      <c r="O79" s="29"/>
    </row>
    <row r="80" spans="1:256">
      <c r="A80" s="19" t="s">
        <v>69</v>
      </c>
      <c r="B80" s="19" t="s">
        <v>16</v>
      </c>
      <c r="C80" s="19" t="s">
        <v>17</v>
      </c>
      <c r="D80" s="19" t="s">
        <v>17</v>
      </c>
      <c r="E80" s="19" t="s">
        <v>70</v>
      </c>
      <c r="F80" s="19" t="s">
        <v>19</v>
      </c>
      <c r="G80" s="19" t="s">
        <v>186</v>
      </c>
      <c r="H80" s="19" t="str">
        <f t="shared" si="4"/>
        <v>nap_nx_chp_ch_data_loss_percent</v>
      </c>
      <c r="I80" s="39" t="s">
        <v>187</v>
      </c>
      <c r="J80" s="19" t="s">
        <v>113</v>
      </c>
      <c r="K80" s="19" t="s">
        <v>114</v>
      </c>
      <c r="L80" s="24">
        <f t="shared" si="5"/>
        <v>4</v>
      </c>
      <c r="M80" s="24" t="s">
        <v>24</v>
      </c>
    </row>
    <row r="81" spans="1:15">
      <c r="A81" s="30" t="s">
        <v>69</v>
      </c>
      <c r="B81" s="30" t="s">
        <v>16</v>
      </c>
      <c r="C81" s="30" t="s">
        <v>17</v>
      </c>
      <c r="D81" s="30" t="s">
        <v>17</v>
      </c>
      <c r="E81" s="30" t="s">
        <v>70</v>
      </c>
      <c r="F81" s="30" t="s">
        <v>19</v>
      </c>
      <c r="G81" s="30" t="s">
        <v>188</v>
      </c>
      <c r="H81" s="30" t="str">
        <f t="shared" si="4"/>
        <v>nap_nx_chp_ch_path1_srtt</v>
      </c>
      <c r="I81" s="40" t="s">
        <v>189</v>
      </c>
      <c r="J81" s="30" t="s">
        <v>113</v>
      </c>
      <c r="K81" s="30" t="s">
        <v>117</v>
      </c>
      <c r="L81" s="35">
        <f t="shared" si="5"/>
        <v>4</v>
      </c>
      <c r="M81" s="24" t="s">
        <v>24</v>
      </c>
      <c r="N81" s="40"/>
      <c r="O81" s="35"/>
    </row>
    <row r="82" spans="1:15">
      <c r="A82" s="30" t="s">
        <v>69</v>
      </c>
      <c r="B82" s="30" t="s">
        <v>16</v>
      </c>
      <c r="C82" s="30" t="s">
        <v>17</v>
      </c>
      <c r="D82" s="30" t="s">
        <v>17</v>
      </c>
      <c r="E82" s="30" t="s">
        <v>70</v>
      </c>
      <c r="F82" s="30" t="s">
        <v>19</v>
      </c>
      <c r="G82" s="30" t="s">
        <v>190</v>
      </c>
      <c r="H82" s="30" t="str">
        <f t="shared" si="4"/>
        <v>nap_nx_chp_ch_path2_srtt</v>
      </c>
      <c r="I82" s="40" t="s">
        <v>191</v>
      </c>
      <c r="J82" s="30" t="s">
        <v>113</v>
      </c>
      <c r="K82" s="30" t="s">
        <v>117</v>
      </c>
      <c r="L82" s="35">
        <f t="shared" si="5"/>
        <v>4</v>
      </c>
      <c r="M82" s="24" t="s">
        <v>24</v>
      </c>
      <c r="N82" s="40"/>
      <c r="O82" s="35"/>
    </row>
    <row r="83" spans="1:15">
      <c r="A83" s="30" t="s">
        <v>69</v>
      </c>
      <c r="B83" s="30" t="s">
        <v>16</v>
      </c>
      <c r="C83" s="30" t="s">
        <v>17</v>
      </c>
      <c r="D83" s="30" t="s">
        <v>17</v>
      </c>
      <c r="E83" s="30" t="s">
        <v>70</v>
      </c>
      <c r="F83" s="30" t="s">
        <v>19</v>
      </c>
      <c r="G83" s="30" t="s">
        <v>192</v>
      </c>
      <c r="H83" s="30" t="str">
        <f t="shared" si="4"/>
        <v>nap_nx_chp_ch_rx_timeout</v>
      </c>
      <c r="I83" s="40" t="s">
        <v>193</v>
      </c>
      <c r="J83" s="30" t="s">
        <v>113</v>
      </c>
      <c r="K83" s="30" t="s">
        <v>117</v>
      </c>
      <c r="L83" s="35">
        <f t="shared" si="5"/>
        <v>4</v>
      </c>
      <c r="M83" s="24" t="s">
        <v>24</v>
      </c>
      <c r="N83" s="40"/>
      <c r="O83" s="35"/>
    </row>
    <row r="84" spans="1:15">
      <c r="A84" s="30" t="s">
        <v>69</v>
      </c>
      <c r="B84" s="30" t="s">
        <v>16</v>
      </c>
      <c r="C84" s="30" t="s">
        <v>17</v>
      </c>
      <c r="D84" s="30" t="s">
        <v>17</v>
      </c>
      <c r="E84" s="30" t="s">
        <v>70</v>
      </c>
      <c r="F84" s="30" t="s">
        <v>19</v>
      </c>
      <c r="G84" s="30" t="s">
        <v>194</v>
      </c>
      <c r="H84" s="30" t="str">
        <f t="shared" si="4"/>
        <v>nap_nx_chp_ch_path1_absolute_reordered_data_pkts</v>
      </c>
      <c r="I84" s="40" t="s">
        <v>195</v>
      </c>
      <c r="J84" s="30" t="s">
        <v>76</v>
      </c>
      <c r="K84" s="30" t="s">
        <v>23</v>
      </c>
      <c r="L84" s="35">
        <f t="shared" si="5"/>
        <v>4</v>
      </c>
      <c r="M84" s="24" t="s">
        <v>24</v>
      </c>
      <c r="N84" s="40"/>
      <c r="O84" s="35"/>
    </row>
    <row r="85" spans="1:15">
      <c r="A85" s="30" t="s">
        <v>69</v>
      </c>
      <c r="B85" s="30" t="s">
        <v>16</v>
      </c>
      <c r="C85" s="30" t="s">
        <v>17</v>
      </c>
      <c r="D85" s="30" t="s">
        <v>17</v>
      </c>
      <c r="E85" s="30" t="s">
        <v>70</v>
      </c>
      <c r="F85" s="30" t="s">
        <v>19</v>
      </c>
      <c r="G85" s="30" t="s">
        <v>196</v>
      </c>
      <c r="H85" s="30" t="str">
        <f t="shared" si="4"/>
        <v>nap_nx_chp_ch_path1_relative_reordered_data_pkts</v>
      </c>
      <c r="I85" s="40" t="s">
        <v>197</v>
      </c>
      <c r="J85" s="30" t="s">
        <v>76</v>
      </c>
      <c r="K85" s="30" t="s">
        <v>23</v>
      </c>
      <c r="L85" s="35">
        <f t="shared" si="5"/>
        <v>4</v>
      </c>
      <c r="M85" s="24" t="s">
        <v>24</v>
      </c>
      <c r="N85" s="40"/>
      <c r="O85" s="35"/>
    </row>
    <row r="86" spans="1:15">
      <c r="A86" s="30" t="s">
        <v>69</v>
      </c>
      <c r="B86" s="30" t="s">
        <v>16</v>
      </c>
      <c r="C86" s="30" t="s">
        <v>17</v>
      </c>
      <c r="D86" s="30" t="s">
        <v>17</v>
      </c>
      <c r="E86" s="30" t="s">
        <v>70</v>
      </c>
      <c r="F86" s="30" t="s">
        <v>19</v>
      </c>
      <c r="G86" s="30" t="s">
        <v>198</v>
      </c>
      <c r="H86" s="30" t="str">
        <f t="shared" si="4"/>
        <v>nap_nx_chp_ch_path2_absolute_reordered_data_pkts</v>
      </c>
      <c r="I86" s="40" t="s">
        <v>199</v>
      </c>
      <c r="J86" s="30" t="s">
        <v>76</v>
      </c>
      <c r="K86" s="30" t="s">
        <v>23</v>
      </c>
      <c r="L86" s="35">
        <f t="shared" si="5"/>
        <v>4</v>
      </c>
      <c r="M86" s="24" t="s">
        <v>24</v>
      </c>
      <c r="N86" s="40"/>
      <c r="O86" s="35"/>
    </row>
    <row r="87" spans="1:15">
      <c r="A87" s="30" t="s">
        <v>69</v>
      </c>
      <c r="B87" s="30" t="s">
        <v>16</v>
      </c>
      <c r="C87" s="30" t="s">
        <v>17</v>
      </c>
      <c r="D87" s="30" t="s">
        <v>17</v>
      </c>
      <c r="E87" s="30" t="s">
        <v>70</v>
      </c>
      <c r="F87" s="30" t="s">
        <v>19</v>
      </c>
      <c r="G87" s="30" t="s">
        <v>200</v>
      </c>
      <c r="H87" s="30" t="str">
        <f t="shared" si="4"/>
        <v>nap_nx_chp_ch_path2_relative_reordered_data_pkts</v>
      </c>
      <c r="I87" s="40" t="s">
        <v>201</v>
      </c>
      <c r="J87" s="30" t="s">
        <v>76</v>
      </c>
      <c r="K87" s="30" t="s">
        <v>23</v>
      </c>
      <c r="L87" s="35">
        <f t="shared" si="5"/>
        <v>4</v>
      </c>
      <c r="M87" s="24" t="s">
        <v>24</v>
      </c>
      <c r="N87" s="40"/>
      <c r="O87" s="35"/>
    </row>
    <row r="88" spans="1:15">
      <c r="A88" s="30" t="s">
        <v>69</v>
      </c>
      <c r="B88" s="30" t="s">
        <v>16</v>
      </c>
      <c r="C88" s="30" t="s">
        <v>17</v>
      </c>
      <c r="D88" s="30" t="s">
        <v>17</v>
      </c>
      <c r="E88" s="30" t="s">
        <v>70</v>
      </c>
      <c r="F88" s="30" t="s">
        <v>19</v>
      </c>
      <c r="G88" s="30" t="s">
        <v>202</v>
      </c>
      <c r="H88" s="30" t="str">
        <f t="shared" si="4"/>
        <v>nap_nx_chp_ch_pre_chp_lost_pkts</v>
      </c>
      <c r="I88" s="40" t="s">
        <v>203</v>
      </c>
      <c r="J88" s="30" t="s">
        <v>76</v>
      </c>
      <c r="K88" s="30" t="s">
        <v>23</v>
      </c>
      <c r="L88" s="35">
        <f t="shared" si="5"/>
        <v>4</v>
      </c>
      <c r="M88" s="24" t="s">
        <v>24</v>
      </c>
      <c r="N88" s="40"/>
      <c r="O88" s="35"/>
    </row>
    <row r="89" spans="1:15">
      <c r="A89" s="30" t="s">
        <v>69</v>
      </c>
      <c r="B89" s="30" t="s">
        <v>16</v>
      </c>
      <c r="C89" s="30" t="s">
        <v>17</v>
      </c>
      <c r="D89" s="30" t="s">
        <v>17</v>
      </c>
      <c r="E89" s="30" t="s">
        <v>70</v>
      </c>
      <c r="F89" s="30" t="s">
        <v>19</v>
      </c>
      <c r="G89" s="30" t="s">
        <v>204</v>
      </c>
      <c r="H89" s="30" t="str">
        <f t="shared" ref="H89:H120" si="6">LOWER(CONCATENATE(D89,"_",IF(B89="MACHINE","MACH",IF(B89="POP","POP",IF(B89="NEXUS","NX",IF(B89="PUBLIC_POP","PUBLIC_POP","CNX")))),"_",A89,"_",G89))</f>
        <v>nap_nx_chp_ch_pre_chp_loss_percent</v>
      </c>
      <c r="I89" s="40" t="s">
        <v>205</v>
      </c>
      <c r="J89" s="30" t="s">
        <v>113</v>
      </c>
      <c r="K89" s="30" t="s">
        <v>114</v>
      </c>
      <c r="L89" s="35">
        <f t="shared" ref="L89:L120" si="7">IF(RIGHT(J89,2)="64",8,4)</f>
        <v>4</v>
      </c>
      <c r="M89" s="24" t="s">
        <v>24</v>
      </c>
      <c r="N89" s="40"/>
      <c r="O89" s="35"/>
    </row>
    <row r="90" spans="1:15">
      <c r="A90" s="30" t="s">
        <v>69</v>
      </c>
      <c r="B90" s="30" t="s">
        <v>16</v>
      </c>
      <c r="C90" s="30" t="s">
        <v>17</v>
      </c>
      <c r="D90" s="30" t="s">
        <v>17</v>
      </c>
      <c r="E90" s="30" t="s">
        <v>70</v>
      </c>
      <c r="F90" s="30" t="s">
        <v>19</v>
      </c>
      <c r="G90" s="30" t="s">
        <v>206</v>
      </c>
      <c r="H90" s="30" t="str">
        <f t="shared" si="6"/>
        <v>nap_nx_chp_ch_tr_recovered_pkts</v>
      </c>
      <c r="I90" s="40" t="s">
        <v>207</v>
      </c>
      <c r="J90" s="30" t="s">
        <v>76</v>
      </c>
      <c r="K90" s="30" t="s">
        <v>23</v>
      </c>
      <c r="L90" s="35">
        <f t="shared" si="7"/>
        <v>4</v>
      </c>
      <c r="M90" s="24" t="s">
        <v>24</v>
      </c>
      <c r="N90" s="40"/>
      <c r="O90" s="35"/>
    </row>
    <row r="91" spans="1:15">
      <c r="A91" s="30" t="s">
        <v>69</v>
      </c>
      <c r="B91" s="30" t="s">
        <v>16</v>
      </c>
      <c r="C91" s="30" t="s">
        <v>17</v>
      </c>
      <c r="D91" s="30" t="s">
        <v>17</v>
      </c>
      <c r="E91" s="30" t="s">
        <v>70</v>
      </c>
      <c r="F91" s="30" t="s">
        <v>19</v>
      </c>
      <c r="G91" s="30" t="s">
        <v>208</v>
      </c>
      <c r="H91" s="30" t="str">
        <f t="shared" si="6"/>
        <v>nap_nx_chp_ch_tr_recovered_percent</v>
      </c>
      <c r="I91" s="40" t="s">
        <v>209</v>
      </c>
      <c r="J91" s="30" t="s">
        <v>113</v>
      </c>
      <c r="K91" s="30" t="s">
        <v>114</v>
      </c>
      <c r="L91" s="35">
        <f t="shared" si="7"/>
        <v>4</v>
      </c>
      <c r="M91" s="24" t="s">
        <v>24</v>
      </c>
      <c r="N91" s="40"/>
      <c r="O91" s="35"/>
    </row>
    <row r="92" spans="1:15">
      <c r="A92" s="30" t="s">
        <v>69</v>
      </c>
      <c r="B92" s="30" t="s">
        <v>16</v>
      </c>
      <c r="C92" s="30" t="s">
        <v>17</v>
      </c>
      <c r="D92" s="30" t="s">
        <v>17</v>
      </c>
      <c r="E92" s="30" t="s">
        <v>70</v>
      </c>
      <c r="F92" s="30" t="s">
        <v>19</v>
      </c>
      <c r="G92" s="30" t="s">
        <v>210</v>
      </c>
      <c r="H92" s="30" t="str">
        <f t="shared" si="6"/>
        <v>nap_nx_chp_ch_path1_data_lost_seqs</v>
      </c>
      <c r="I92" s="40" t="s">
        <v>211</v>
      </c>
      <c r="J92" s="30" t="s">
        <v>76</v>
      </c>
      <c r="K92" s="30" t="s">
        <v>23</v>
      </c>
      <c r="L92" s="35">
        <f t="shared" si="7"/>
        <v>4</v>
      </c>
      <c r="M92" s="24" t="s">
        <v>24</v>
      </c>
      <c r="N92" s="40"/>
      <c r="O92" s="35"/>
    </row>
    <row r="93" spans="1:15">
      <c r="A93" s="30" t="s">
        <v>69</v>
      </c>
      <c r="B93" s="30" t="s">
        <v>16</v>
      </c>
      <c r="C93" s="30" t="s">
        <v>17</v>
      </c>
      <c r="D93" s="30" t="s">
        <v>17</v>
      </c>
      <c r="E93" s="30" t="s">
        <v>70</v>
      </c>
      <c r="F93" s="30" t="s">
        <v>19</v>
      </c>
      <c r="G93" s="30" t="s">
        <v>212</v>
      </c>
      <c r="H93" s="30" t="str">
        <f t="shared" si="6"/>
        <v>nap_nx_chp_ch_path1_data_loss_percent</v>
      </c>
      <c r="I93" s="40" t="s">
        <v>213</v>
      </c>
      <c r="J93" s="30" t="s">
        <v>113</v>
      </c>
      <c r="K93" s="30" t="s">
        <v>114</v>
      </c>
      <c r="L93" s="35">
        <f t="shared" si="7"/>
        <v>4</v>
      </c>
      <c r="M93" s="24" t="s">
        <v>24</v>
      </c>
      <c r="N93" s="40"/>
      <c r="O93" s="35"/>
    </row>
    <row r="94" spans="1:15">
      <c r="A94" s="30" t="s">
        <v>69</v>
      </c>
      <c r="B94" s="30" t="s">
        <v>16</v>
      </c>
      <c r="C94" s="30" t="s">
        <v>17</v>
      </c>
      <c r="D94" s="30" t="s">
        <v>17</v>
      </c>
      <c r="E94" s="30" t="s">
        <v>70</v>
      </c>
      <c r="F94" s="30" t="s">
        <v>19</v>
      </c>
      <c r="G94" s="30" t="s">
        <v>214</v>
      </c>
      <c r="H94" s="30" t="str">
        <f t="shared" si="6"/>
        <v>nap_nx_chp_ch_path2_data_lost_seqs</v>
      </c>
      <c r="I94" s="40" t="s">
        <v>215</v>
      </c>
      <c r="J94" s="30" t="s">
        <v>76</v>
      </c>
      <c r="K94" s="30" t="s">
        <v>23</v>
      </c>
      <c r="L94" s="35">
        <f t="shared" si="7"/>
        <v>4</v>
      </c>
      <c r="M94" s="24" t="s">
        <v>24</v>
      </c>
      <c r="N94" s="40"/>
      <c r="O94" s="35"/>
    </row>
    <row r="95" spans="1:15">
      <c r="A95" s="30" t="s">
        <v>69</v>
      </c>
      <c r="B95" s="30" t="s">
        <v>16</v>
      </c>
      <c r="C95" s="30" t="s">
        <v>17</v>
      </c>
      <c r="D95" s="30" t="s">
        <v>17</v>
      </c>
      <c r="E95" s="30" t="s">
        <v>70</v>
      </c>
      <c r="F95" s="30" t="s">
        <v>19</v>
      </c>
      <c r="G95" s="30" t="s">
        <v>216</v>
      </c>
      <c r="H95" s="30" t="str">
        <f t="shared" si="6"/>
        <v>nap_nx_chp_ch_path2_data_loss_percent</v>
      </c>
      <c r="I95" s="40" t="s">
        <v>217</v>
      </c>
      <c r="J95" s="30" t="s">
        <v>113</v>
      </c>
      <c r="K95" s="30" t="s">
        <v>114</v>
      </c>
      <c r="L95" s="35">
        <f t="shared" si="7"/>
        <v>4</v>
      </c>
      <c r="M95" s="24" t="s">
        <v>24</v>
      </c>
      <c r="N95" s="40"/>
      <c r="O95" s="35"/>
    </row>
    <row r="96" spans="1:15">
      <c r="A96" s="30" t="s">
        <v>69</v>
      </c>
      <c r="B96" s="30" t="s">
        <v>16</v>
      </c>
      <c r="C96" s="30" t="s">
        <v>17</v>
      </c>
      <c r="D96" s="30" t="s">
        <v>17</v>
      </c>
      <c r="E96" s="30" t="s">
        <v>70</v>
      </c>
      <c r="F96" s="30" t="s">
        <v>19</v>
      </c>
      <c r="G96" s="30" t="s">
        <v>218</v>
      </c>
      <c r="H96" s="30" t="str">
        <f t="shared" si="6"/>
        <v>nap_nx_chp_ch_rx_buffer_num_pkts_1min_avg</v>
      </c>
      <c r="I96" s="40" t="s">
        <v>219</v>
      </c>
      <c r="J96" s="30" t="s">
        <v>113</v>
      </c>
      <c r="K96" s="30" t="s">
        <v>23</v>
      </c>
      <c r="L96" s="35">
        <f t="shared" si="7"/>
        <v>4</v>
      </c>
      <c r="M96" s="24" t="s">
        <v>24</v>
      </c>
      <c r="N96" s="40"/>
      <c r="O96" s="35"/>
    </row>
    <row r="97" spans="1:15">
      <c r="A97" s="30" t="s">
        <v>69</v>
      </c>
      <c r="B97" s="30" t="s">
        <v>16</v>
      </c>
      <c r="C97" s="30" t="s">
        <v>17</v>
      </c>
      <c r="D97" s="30" t="s">
        <v>17</v>
      </c>
      <c r="E97" s="30" t="s">
        <v>70</v>
      </c>
      <c r="F97" s="30" t="s">
        <v>19</v>
      </c>
      <c r="G97" s="30" t="s">
        <v>220</v>
      </c>
      <c r="H97" s="30" t="str">
        <f t="shared" si="6"/>
        <v>nap_nx_chp_ch_rx_buffer_num_pkts_1min_max</v>
      </c>
      <c r="I97" s="40" t="s">
        <v>221</v>
      </c>
      <c r="J97" s="30" t="s">
        <v>113</v>
      </c>
      <c r="K97" s="30" t="s">
        <v>23</v>
      </c>
      <c r="L97" s="35">
        <f t="shared" si="7"/>
        <v>4</v>
      </c>
      <c r="M97" s="24" t="s">
        <v>24</v>
      </c>
      <c r="N97" s="40"/>
      <c r="O97" s="35"/>
    </row>
    <row r="98" spans="1:15">
      <c r="A98" s="30" t="s">
        <v>69</v>
      </c>
      <c r="B98" s="30" t="s">
        <v>16</v>
      </c>
      <c r="C98" s="30" t="s">
        <v>17</v>
      </c>
      <c r="D98" s="30" t="s">
        <v>17</v>
      </c>
      <c r="E98" s="30" t="s">
        <v>70</v>
      </c>
      <c r="F98" s="30" t="s">
        <v>19</v>
      </c>
      <c r="G98" s="30" t="s">
        <v>222</v>
      </c>
      <c r="H98" s="30" t="str">
        <f t="shared" si="6"/>
        <v>nap_nx_chp_ch_rx_buffer_added_delay_1min_min</v>
      </c>
      <c r="I98" s="40" t="s">
        <v>223</v>
      </c>
      <c r="J98" s="30" t="s">
        <v>113</v>
      </c>
      <c r="K98" s="30" t="s">
        <v>117</v>
      </c>
      <c r="L98" s="35">
        <f t="shared" si="7"/>
        <v>4</v>
      </c>
      <c r="M98" s="24" t="s">
        <v>24</v>
      </c>
      <c r="N98" s="40"/>
      <c r="O98" s="35"/>
    </row>
    <row r="99" spans="1:15">
      <c r="A99" s="30" t="s">
        <v>69</v>
      </c>
      <c r="B99" s="30" t="s">
        <v>16</v>
      </c>
      <c r="C99" s="30" t="s">
        <v>17</v>
      </c>
      <c r="D99" s="30" t="s">
        <v>17</v>
      </c>
      <c r="E99" s="30" t="s">
        <v>70</v>
      </c>
      <c r="F99" s="30" t="s">
        <v>19</v>
      </c>
      <c r="G99" s="30" t="s">
        <v>224</v>
      </c>
      <c r="H99" s="30" t="str">
        <f t="shared" si="6"/>
        <v>nap_nx_chp_ch_rx_buffer_added_delay_1min_max</v>
      </c>
      <c r="I99" s="40" t="s">
        <v>225</v>
      </c>
      <c r="J99" s="30" t="s">
        <v>113</v>
      </c>
      <c r="K99" s="30" t="s">
        <v>117</v>
      </c>
      <c r="L99" s="35">
        <f t="shared" si="7"/>
        <v>4</v>
      </c>
      <c r="M99" s="24" t="s">
        <v>24</v>
      </c>
      <c r="N99" s="40"/>
      <c r="O99" s="35"/>
    </row>
    <row r="100" spans="1:15">
      <c r="A100" s="30" t="s">
        <v>69</v>
      </c>
      <c r="B100" s="30" t="s">
        <v>16</v>
      </c>
      <c r="C100" s="30" t="s">
        <v>17</v>
      </c>
      <c r="D100" s="30" t="s">
        <v>17</v>
      </c>
      <c r="E100" s="30" t="s">
        <v>70</v>
      </c>
      <c r="F100" s="30" t="s">
        <v>19</v>
      </c>
      <c r="G100" s="30" t="s">
        <v>226</v>
      </c>
      <c r="H100" s="30" t="str">
        <f t="shared" si="6"/>
        <v>nap_nx_chp_ch_rx_buffer_added_delay_1min_avg</v>
      </c>
      <c r="I100" s="40" t="s">
        <v>227</v>
      </c>
      <c r="J100" s="30" t="s">
        <v>113</v>
      </c>
      <c r="K100" s="30" t="s">
        <v>117</v>
      </c>
      <c r="L100" s="35">
        <f t="shared" si="7"/>
        <v>4</v>
      </c>
      <c r="M100" s="24" t="s">
        <v>24</v>
      </c>
      <c r="N100" s="40"/>
      <c r="O100" s="35"/>
    </row>
    <row r="101" spans="1:15">
      <c r="A101" s="30" t="s">
        <v>69</v>
      </c>
      <c r="B101" s="30" t="s">
        <v>16</v>
      </c>
      <c r="C101" s="30" t="s">
        <v>17</v>
      </c>
      <c r="D101" s="30" t="s">
        <v>17</v>
      </c>
      <c r="E101" s="30" t="s">
        <v>70</v>
      </c>
      <c r="F101" s="30" t="s">
        <v>19</v>
      </c>
      <c r="G101" s="30" t="s">
        <v>228</v>
      </c>
      <c r="H101" s="30" t="str">
        <f t="shared" si="6"/>
        <v>nap_nx_chp_ch_dejitter_buffer_num_pkts_1min_avg</v>
      </c>
      <c r="I101" s="40" t="s">
        <v>229</v>
      </c>
      <c r="J101" s="30" t="s">
        <v>113</v>
      </c>
      <c r="K101" s="30" t="s">
        <v>23</v>
      </c>
      <c r="L101" s="35">
        <f t="shared" si="7"/>
        <v>4</v>
      </c>
      <c r="M101" s="24" t="s">
        <v>24</v>
      </c>
      <c r="N101" s="40"/>
      <c r="O101" s="35"/>
    </row>
    <row r="102" spans="1:15">
      <c r="A102" s="30" t="s">
        <v>69</v>
      </c>
      <c r="B102" s="30" t="s">
        <v>16</v>
      </c>
      <c r="C102" s="30" t="s">
        <v>17</v>
      </c>
      <c r="D102" s="30" t="s">
        <v>17</v>
      </c>
      <c r="E102" s="30" t="s">
        <v>70</v>
      </c>
      <c r="F102" s="30" t="s">
        <v>19</v>
      </c>
      <c r="G102" s="30" t="s">
        <v>230</v>
      </c>
      <c r="H102" s="30" t="str">
        <f t="shared" si="6"/>
        <v>nap_nx_chp_ch_dejitter_buffer_num_pkts_1min_max</v>
      </c>
      <c r="I102" s="40" t="s">
        <v>231</v>
      </c>
      <c r="J102" s="30" t="s">
        <v>113</v>
      </c>
      <c r="K102" s="30" t="s">
        <v>23</v>
      </c>
      <c r="L102" s="35">
        <f t="shared" si="7"/>
        <v>4</v>
      </c>
      <c r="M102" s="24" t="s">
        <v>24</v>
      </c>
      <c r="N102" s="40"/>
      <c r="O102" s="35"/>
    </row>
    <row r="103" spans="1:15">
      <c r="A103" s="30" t="s">
        <v>69</v>
      </c>
      <c r="B103" s="30" t="s">
        <v>16</v>
      </c>
      <c r="C103" s="30" t="s">
        <v>17</v>
      </c>
      <c r="D103" s="30" t="s">
        <v>17</v>
      </c>
      <c r="E103" s="30" t="s">
        <v>70</v>
      </c>
      <c r="F103" s="30" t="s">
        <v>19</v>
      </c>
      <c r="G103" s="30" t="s">
        <v>232</v>
      </c>
      <c r="H103" s="30" t="str">
        <f t="shared" si="6"/>
        <v>nap_nx_chp_ch_dejitter_added_delay_1min_min</v>
      </c>
      <c r="I103" s="40" t="s">
        <v>233</v>
      </c>
      <c r="J103" s="30" t="s">
        <v>113</v>
      </c>
      <c r="K103" s="30" t="s">
        <v>117</v>
      </c>
      <c r="L103" s="35">
        <f t="shared" si="7"/>
        <v>4</v>
      </c>
      <c r="M103" s="24" t="s">
        <v>24</v>
      </c>
      <c r="N103" s="40"/>
      <c r="O103" s="35"/>
    </row>
    <row r="104" spans="1:15">
      <c r="A104" s="30" t="s">
        <v>69</v>
      </c>
      <c r="B104" s="30" t="s">
        <v>16</v>
      </c>
      <c r="C104" s="30" t="s">
        <v>17</v>
      </c>
      <c r="D104" s="30" t="s">
        <v>17</v>
      </c>
      <c r="E104" s="30" t="s">
        <v>70</v>
      </c>
      <c r="F104" s="30" t="s">
        <v>19</v>
      </c>
      <c r="G104" s="30" t="s">
        <v>234</v>
      </c>
      <c r="H104" s="30" t="str">
        <f t="shared" si="6"/>
        <v>nap_nx_chp_ch_dejitter_added_delay_1min_max</v>
      </c>
      <c r="I104" s="40" t="s">
        <v>235</v>
      </c>
      <c r="J104" s="30" t="s">
        <v>113</v>
      </c>
      <c r="K104" s="30" t="s">
        <v>117</v>
      </c>
      <c r="L104" s="35">
        <f t="shared" si="7"/>
        <v>4</v>
      </c>
      <c r="M104" s="24" t="s">
        <v>24</v>
      </c>
      <c r="N104" s="40"/>
      <c r="O104" s="35"/>
    </row>
    <row r="105" spans="1:15">
      <c r="A105" s="30" t="s">
        <v>69</v>
      </c>
      <c r="B105" s="30" t="s">
        <v>16</v>
      </c>
      <c r="C105" s="30" t="s">
        <v>17</v>
      </c>
      <c r="D105" s="30" t="s">
        <v>17</v>
      </c>
      <c r="E105" s="30" t="s">
        <v>70</v>
      </c>
      <c r="F105" s="30" t="s">
        <v>19</v>
      </c>
      <c r="G105" s="30" t="s">
        <v>236</v>
      </c>
      <c r="H105" s="30" t="str">
        <f t="shared" si="6"/>
        <v>nap_nx_chp_ch_dejitter_added_delay_1min_avg</v>
      </c>
      <c r="I105" s="40" t="s">
        <v>237</v>
      </c>
      <c r="J105" s="30" t="s">
        <v>113</v>
      </c>
      <c r="K105" s="30" t="s">
        <v>117</v>
      </c>
      <c r="L105" s="35">
        <f t="shared" si="7"/>
        <v>4</v>
      </c>
      <c r="M105" s="24" t="s">
        <v>24</v>
      </c>
      <c r="N105" s="40"/>
      <c r="O105" s="35"/>
    </row>
    <row r="106" spans="1:15">
      <c r="A106" s="30" t="s">
        <v>69</v>
      </c>
      <c r="B106" s="30" t="s">
        <v>16</v>
      </c>
      <c r="C106" s="30" t="s">
        <v>17</v>
      </c>
      <c r="D106" s="30" t="s">
        <v>17</v>
      </c>
      <c r="E106" s="30" t="s">
        <v>70</v>
      </c>
      <c r="F106" s="30" t="s">
        <v>19</v>
      </c>
      <c r="G106" s="30" t="s">
        <v>238</v>
      </c>
      <c r="H106" s="30" t="str">
        <f t="shared" si="6"/>
        <v>nap_nx_chp_ch_dejitter_buffered_num_pkts</v>
      </c>
      <c r="I106" s="40" t="s">
        <v>239</v>
      </c>
      <c r="J106" s="30" t="s">
        <v>76</v>
      </c>
      <c r="K106" s="30" t="s">
        <v>23</v>
      </c>
      <c r="L106" s="35">
        <f t="shared" si="7"/>
        <v>4</v>
      </c>
      <c r="M106" s="24" t="s">
        <v>24</v>
      </c>
      <c r="N106" s="40"/>
      <c r="O106" s="35"/>
    </row>
    <row r="107" spans="1:15">
      <c r="A107" s="30" t="s">
        <v>69</v>
      </c>
      <c r="B107" s="30" t="s">
        <v>16</v>
      </c>
      <c r="C107" s="30" t="s">
        <v>17</v>
      </c>
      <c r="D107" s="30" t="s">
        <v>17</v>
      </c>
      <c r="E107" s="30" t="s">
        <v>70</v>
      </c>
      <c r="F107" s="30" t="s">
        <v>19</v>
      </c>
      <c r="G107" s="30" t="s">
        <v>240</v>
      </c>
      <c r="H107" s="30" t="str">
        <f t="shared" si="6"/>
        <v>nap_nx_chp_ch_dejitter_forwarded_num_pkts</v>
      </c>
      <c r="I107" s="40" t="s">
        <v>241</v>
      </c>
      <c r="J107" s="30" t="s">
        <v>76</v>
      </c>
      <c r="K107" s="30" t="s">
        <v>23</v>
      </c>
      <c r="L107" s="35">
        <f t="shared" si="7"/>
        <v>4</v>
      </c>
      <c r="M107" s="24" t="s">
        <v>24</v>
      </c>
      <c r="N107" s="40"/>
      <c r="O107" s="35"/>
    </row>
    <row r="108" spans="1:15">
      <c r="A108" s="19" t="s">
        <v>69</v>
      </c>
      <c r="B108" s="19" t="s">
        <v>16</v>
      </c>
      <c r="C108" s="19" t="s">
        <v>17</v>
      </c>
      <c r="D108" s="19" t="s">
        <v>17</v>
      </c>
      <c r="E108" s="19" t="s">
        <v>242</v>
      </c>
      <c r="G108" s="19" t="s">
        <v>243</v>
      </c>
      <c r="H108" s="19" t="str">
        <f t="shared" si="6"/>
        <v>nap_nx_chp_rx_data_dup_pkts</v>
      </c>
      <c r="I108" s="39" t="s">
        <v>244</v>
      </c>
      <c r="J108" s="19" t="s">
        <v>76</v>
      </c>
      <c r="K108" s="19" t="s">
        <v>23</v>
      </c>
      <c r="L108" s="24">
        <f t="shared" si="7"/>
        <v>4</v>
      </c>
      <c r="M108" s="24" t="s">
        <v>24</v>
      </c>
    </row>
    <row r="109" spans="1:15">
      <c r="A109" s="19" t="s">
        <v>69</v>
      </c>
      <c r="B109" s="19" t="s">
        <v>16</v>
      </c>
      <c r="C109" s="19" t="s">
        <v>17</v>
      </c>
      <c r="D109" s="19" t="s">
        <v>17</v>
      </c>
      <c r="E109" s="19" t="s">
        <v>242</v>
      </c>
      <c r="G109" s="19" t="s">
        <v>245</v>
      </c>
      <c r="H109" s="19" t="str">
        <f t="shared" si="6"/>
        <v>nap_nx_chp_rx_data_dup_bytes</v>
      </c>
      <c r="I109" s="39" t="s">
        <v>246</v>
      </c>
      <c r="J109" s="19" t="s">
        <v>22</v>
      </c>
      <c r="K109" s="19" t="s">
        <v>73</v>
      </c>
      <c r="L109" s="24">
        <f t="shared" si="7"/>
        <v>8</v>
      </c>
      <c r="M109" s="24" t="s">
        <v>24</v>
      </c>
    </row>
    <row r="110" spans="1:15">
      <c r="A110" s="19" t="s">
        <v>69</v>
      </c>
      <c r="B110" s="19" t="s">
        <v>16</v>
      </c>
      <c r="C110" s="19" t="s">
        <v>17</v>
      </c>
      <c r="D110" s="19" t="s">
        <v>17</v>
      </c>
      <c r="E110" s="19" t="s">
        <v>242</v>
      </c>
      <c r="G110" s="19" t="s">
        <v>247</v>
      </c>
      <c r="H110" s="19" t="str">
        <f t="shared" si="6"/>
        <v>nap_nx_chp_rx_data_hdr_bytes</v>
      </c>
      <c r="I110" s="39" t="s">
        <v>248</v>
      </c>
      <c r="J110" s="19" t="s">
        <v>22</v>
      </c>
      <c r="K110" s="19" t="s">
        <v>73</v>
      </c>
      <c r="L110" s="24">
        <f t="shared" si="7"/>
        <v>8</v>
      </c>
      <c r="M110" s="24" t="s">
        <v>24</v>
      </c>
    </row>
    <row r="111" spans="1:15">
      <c r="A111" s="19" t="s">
        <v>69</v>
      </c>
      <c r="B111" s="19" t="s">
        <v>16</v>
      </c>
      <c r="C111" s="19" t="s">
        <v>17</v>
      </c>
      <c r="D111" s="19" t="s">
        <v>17</v>
      </c>
      <c r="E111" s="19" t="s">
        <v>242</v>
      </c>
      <c r="G111" s="19" t="s">
        <v>249</v>
      </c>
      <c r="H111" s="19" t="str">
        <f t="shared" si="6"/>
        <v>nap_nx_chp_rx_ctrl_bytes</v>
      </c>
      <c r="I111" s="39" t="s">
        <v>250</v>
      </c>
      <c r="J111" s="19" t="s">
        <v>22</v>
      </c>
      <c r="K111" s="19" t="s">
        <v>73</v>
      </c>
      <c r="L111" s="24">
        <f t="shared" si="7"/>
        <v>8</v>
      </c>
      <c r="M111" s="24" t="s">
        <v>24</v>
      </c>
    </row>
    <row r="112" spans="1:15">
      <c r="A112" s="19" t="s">
        <v>69</v>
      </c>
      <c r="B112" s="19" t="s">
        <v>16</v>
      </c>
      <c r="C112" s="19" t="s">
        <v>17</v>
      </c>
      <c r="D112" s="19" t="s">
        <v>17</v>
      </c>
      <c r="E112" s="19" t="s">
        <v>242</v>
      </c>
      <c r="G112" s="19" t="s">
        <v>251</v>
      </c>
      <c r="H112" s="19" t="str">
        <f t="shared" si="6"/>
        <v>nap_nx_chp_rx_ctrl_pkts</v>
      </c>
      <c r="I112" s="39" t="s">
        <v>252</v>
      </c>
      <c r="J112" s="19" t="s">
        <v>76</v>
      </c>
      <c r="K112" s="19" t="s">
        <v>23</v>
      </c>
      <c r="L112" s="24">
        <f t="shared" si="7"/>
        <v>4</v>
      </c>
      <c r="M112" s="24" t="s">
        <v>24</v>
      </c>
    </row>
    <row r="113" spans="1:15">
      <c r="A113" s="19" t="s">
        <v>69</v>
      </c>
      <c r="B113" s="19" t="s">
        <v>16</v>
      </c>
      <c r="C113" s="19" t="s">
        <v>17</v>
      </c>
      <c r="D113" s="19" t="s">
        <v>17</v>
      </c>
      <c r="E113" s="19" t="s">
        <v>242</v>
      </c>
      <c r="G113" s="19" t="s">
        <v>253</v>
      </c>
      <c r="H113" s="19" t="str">
        <f t="shared" si="6"/>
        <v>nap_nx_chp_tx_data_dup_pkts</v>
      </c>
      <c r="I113" s="39" t="s">
        <v>254</v>
      </c>
      <c r="J113" s="19" t="s">
        <v>76</v>
      </c>
      <c r="K113" s="19" t="s">
        <v>23</v>
      </c>
      <c r="L113" s="24">
        <f t="shared" si="7"/>
        <v>4</v>
      </c>
      <c r="M113" s="24" t="s">
        <v>24</v>
      </c>
    </row>
    <row r="114" spans="1:15">
      <c r="A114" s="19" t="s">
        <v>69</v>
      </c>
      <c r="B114" s="19" t="s">
        <v>16</v>
      </c>
      <c r="C114" s="19" t="s">
        <v>17</v>
      </c>
      <c r="D114" s="19" t="s">
        <v>17</v>
      </c>
      <c r="E114" s="19" t="s">
        <v>242</v>
      </c>
      <c r="G114" s="19" t="s">
        <v>255</v>
      </c>
      <c r="H114" s="19" t="str">
        <f t="shared" si="6"/>
        <v>nap_nx_chp_tx_data_dup_bytes</v>
      </c>
      <c r="I114" s="39" t="s">
        <v>256</v>
      </c>
      <c r="J114" s="19" t="s">
        <v>22</v>
      </c>
      <c r="K114" s="19" t="s">
        <v>73</v>
      </c>
      <c r="L114" s="24">
        <f t="shared" si="7"/>
        <v>8</v>
      </c>
      <c r="M114" s="24" t="s">
        <v>24</v>
      </c>
    </row>
    <row r="115" spans="1:15">
      <c r="A115" s="19" t="s">
        <v>69</v>
      </c>
      <c r="B115" s="19" t="s">
        <v>16</v>
      </c>
      <c r="C115" s="19" t="s">
        <v>17</v>
      </c>
      <c r="D115" s="19" t="s">
        <v>17</v>
      </c>
      <c r="E115" s="19" t="s">
        <v>242</v>
      </c>
      <c r="G115" s="19" t="s">
        <v>257</v>
      </c>
      <c r="H115" s="19" t="str">
        <f t="shared" si="6"/>
        <v>nap_nx_chp_tx_data_hdr_bytes</v>
      </c>
      <c r="I115" s="39" t="s">
        <v>258</v>
      </c>
      <c r="J115" s="19" t="s">
        <v>22</v>
      </c>
      <c r="K115" s="19" t="s">
        <v>73</v>
      </c>
      <c r="L115" s="24">
        <f t="shared" si="7"/>
        <v>8</v>
      </c>
      <c r="M115" s="24" t="s">
        <v>24</v>
      </c>
    </row>
    <row r="116" spans="1:15">
      <c r="A116" s="19" t="s">
        <v>69</v>
      </c>
      <c r="B116" s="19" t="s">
        <v>16</v>
      </c>
      <c r="C116" s="19" t="s">
        <v>17</v>
      </c>
      <c r="D116" s="19" t="s">
        <v>17</v>
      </c>
      <c r="E116" s="19" t="s">
        <v>242</v>
      </c>
      <c r="G116" s="19" t="s">
        <v>259</v>
      </c>
      <c r="H116" s="19" t="str">
        <f t="shared" si="6"/>
        <v>nap_nx_chp_tx_ctrl_bytes</v>
      </c>
      <c r="I116" s="39" t="s">
        <v>260</v>
      </c>
      <c r="J116" s="19" t="s">
        <v>22</v>
      </c>
      <c r="K116" s="19" t="s">
        <v>73</v>
      </c>
      <c r="L116" s="24">
        <f t="shared" si="7"/>
        <v>8</v>
      </c>
      <c r="M116" s="24" t="s">
        <v>24</v>
      </c>
    </row>
    <row r="117" spans="1:15">
      <c r="A117" s="19" t="s">
        <v>69</v>
      </c>
      <c r="B117" s="19" t="s">
        <v>16</v>
      </c>
      <c r="C117" s="19" t="s">
        <v>17</v>
      </c>
      <c r="D117" s="19" t="s">
        <v>17</v>
      </c>
      <c r="E117" s="19" t="s">
        <v>242</v>
      </c>
      <c r="G117" s="19" t="s">
        <v>261</v>
      </c>
      <c r="H117" s="19" t="str">
        <f t="shared" si="6"/>
        <v>nap_nx_chp_tx_ctrl_pkts</v>
      </c>
      <c r="I117" s="39" t="s">
        <v>262</v>
      </c>
      <c r="J117" s="19" t="s">
        <v>76</v>
      </c>
      <c r="K117" s="19" t="s">
        <v>23</v>
      </c>
      <c r="L117" s="24">
        <f t="shared" si="7"/>
        <v>4</v>
      </c>
      <c r="M117" s="24" t="s">
        <v>24</v>
      </c>
    </row>
    <row r="118" spans="1:15">
      <c r="A118" s="17" t="s">
        <v>69</v>
      </c>
      <c r="B118" s="17" t="s">
        <v>16</v>
      </c>
      <c r="C118" s="17" t="s">
        <v>17</v>
      </c>
      <c r="D118" s="17" t="s">
        <v>17</v>
      </c>
      <c r="E118" s="17" t="s">
        <v>242</v>
      </c>
      <c r="F118" s="17"/>
      <c r="G118" s="17" t="s">
        <v>263</v>
      </c>
      <c r="H118" s="17" t="str">
        <f t="shared" si="6"/>
        <v>nap_nx_chp_link1_rx_bytes</v>
      </c>
      <c r="I118" s="27" t="s">
        <v>171</v>
      </c>
      <c r="J118" s="17" t="s">
        <v>22</v>
      </c>
      <c r="K118" s="17" t="s">
        <v>73</v>
      </c>
      <c r="L118" s="29">
        <f t="shared" si="7"/>
        <v>8</v>
      </c>
      <c r="M118" s="29" t="s">
        <v>24</v>
      </c>
      <c r="N118" s="27"/>
      <c r="O118" s="29"/>
    </row>
    <row r="119" spans="1:15">
      <c r="A119" s="17" t="s">
        <v>69</v>
      </c>
      <c r="B119" s="17" t="s">
        <v>16</v>
      </c>
      <c r="C119" s="17" t="s">
        <v>17</v>
      </c>
      <c r="D119" s="17" t="s">
        <v>17</v>
      </c>
      <c r="E119" s="17" t="s">
        <v>242</v>
      </c>
      <c r="F119" s="17"/>
      <c r="G119" s="17" t="s">
        <v>264</v>
      </c>
      <c r="H119" s="17" t="str">
        <f t="shared" si="6"/>
        <v>nap_nx_chp_link1_rx_pkts</v>
      </c>
      <c r="I119" s="27" t="s">
        <v>173</v>
      </c>
      <c r="J119" s="17" t="s">
        <v>76</v>
      </c>
      <c r="K119" s="17" t="s">
        <v>23</v>
      </c>
      <c r="L119" s="29">
        <f t="shared" si="7"/>
        <v>4</v>
      </c>
      <c r="M119" s="29" t="s">
        <v>24</v>
      </c>
      <c r="N119" s="27"/>
      <c r="O119" s="29"/>
    </row>
    <row r="120" spans="1:15">
      <c r="A120" s="17" t="s">
        <v>69</v>
      </c>
      <c r="B120" s="17" t="s">
        <v>16</v>
      </c>
      <c r="C120" s="17" t="s">
        <v>17</v>
      </c>
      <c r="D120" s="17" t="s">
        <v>17</v>
      </c>
      <c r="E120" s="17" t="s">
        <v>242</v>
      </c>
      <c r="F120" s="17"/>
      <c r="G120" s="17" t="s">
        <v>265</v>
      </c>
      <c r="H120" s="17" t="str">
        <f t="shared" si="6"/>
        <v>nap_nx_chp_link1_tx_bytes</v>
      </c>
      <c r="I120" s="27" t="s">
        <v>175</v>
      </c>
      <c r="J120" s="17" t="s">
        <v>22</v>
      </c>
      <c r="K120" s="17" t="s">
        <v>73</v>
      </c>
      <c r="L120" s="29">
        <f t="shared" si="7"/>
        <v>8</v>
      </c>
      <c r="M120" s="29" t="s">
        <v>24</v>
      </c>
      <c r="N120" s="27"/>
      <c r="O120" s="29"/>
    </row>
    <row r="121" spans="1:15">
      <c r="A121" s="17" t="s">
        <v>69</v>
      </c>
      <c r="B121" s="17" t="s">
        <v>16</v>
      </c>
      <c r="C121" s="17" t="s">
        <v>17</v>
      </c>
      <c r="D121" s="17" t="s">
        <v>17</v>
      </c>
      <c r="E121" s="17" t="s">
        <v>242</v>
      </c>
      <c r="F121" s="17"/>
      <c r="G121" s="17" t="s">
        <v>266</v>
      </c>
      <c r="H121" s="17" t="str">
        <f t="shared" ref="H121:H135" si="8">LOWER(CONCATENATE(D121,"_",IF(B121="MACHINE","MACH",IF(B121="POP","POP",IF(B121="NEXUS","NX",IF(B121="PUBLIC_POP","PUBLIC_POP","CNX")))),"_",A121,"_",G121))</f>
        <v>nap_nx_chp_link1_tx_pkts</v>
      </c>
      <c r="I121" s="27" t="s">
        <v>177</v>
      </c>
      <c r="J121" s="17" t="s">
        <v>76</v>
      </c>
      <c r="K121" s="17" t="s">
        <v>23</v>
      </c>
      <c r="L121" s="29">
        <f t="shared" ref="L121:L152" si="9">IF(RIGHT(J121,2)="64",8,4)</f>
        <v>4</v>
      </c>
      <c r="M121" s="29" t="s">
        <v>24</v>
      </c>
      <c r="N121" s="27"/>
      <c r="O121" s="29"/>
    </row>
    <row r="122" spans="1:15">
      <c r="A122" s="17" t="s">
        <v>69</v>
      </c>
      <c r="B122" s="17" t="s">
        <v>16</v>
      </c>
      <c r="C122" s="17" t="s">
        <v>17</v>
      </c>
      <c r="D122" s="17" t="s">
        <v>17</v>
      </c>
      <c r="E122" s="17" t="s">
        <v>242</v>
      </c>
      <c r="F122" s="17"/>
      <c r="G122" s="17" t="s">
        <v>267</v>
      </c>
      <c r="H122" s="17" t="str">
        <f t="shared" si="8"/>
        <v>nap_nx_chp_link2_rx_bytes</v>
      </c>
      <c r="I122" s="27" t="s">
        <v>179</v>
      </c>
      <c r="J122" s="17" t="s">
        <v>22</v>
      </c>
      <c r="K122" s="17" t="s">
        <v>73</v>
      </c>
      <c r="L122" s="29">
        <f t="shared" si="9"/>
        <v>8</v>
      </c>
      <c r="M122" s="29" t="s">
        <v>24</v>
      </c>
      <c r="N122" s="27"/>
      <c r="O122" s="29"/>
    </row>
    <row r="123" spans="1:15">
      <c r="A123" s="17" t="s">
        <v>69</v>
      </c>
      <c r="B123" s="17" t="s">
        <v>16</v>
      </c>
      <c r="C123" s="17" t="s">
        <v>17</v>
      </c>
      <c r="D123" s="17" t="s">
        <v>17</v>
      </c>
      <c r="E123" s="17" t="s">
        <v>242</v>
      </c>
      <c r="F123" s="17"/>
      <c r="G123" s="17" t="s">
        <v>268</v>
      </c>
      <c r="H123" s="17" t="str">
        <f t="shared" si="8"/>
        <v>nap_nx_chp_link2_rx_pkts</v>
      </c>
      <c r="I123" s="27" t="s">
        <v>181</v>
      </c>
      <c r="J123" s="17" t="s">
        <v>76</v>
      </c>
      <c r="K123" s="17" t="s">
        <v>23</v>
      </c>
      <c r="L123" s="29">
        <f t="shared" si="9"/>
        <v>4</v>
      </c>
      <c r="M123" s="29" t="s">
        <v>24</v>
      </c>
      <c r="N123" s="27"/>
      <c r="O123" s="29"/>
    </row>
    <row r="124" spans="1:15">
      <c r="A124" s="17" t="s">
        <v>69</v>
      </c>
      <c r="B124" s="17" t="s">
        <v>16</v>
      </c>
      <c r="C124" s="17" t="s">
        <v>17</v>
      </c>
      <c r="D124" s="17" t="s">
        <v>17</v>
      </c>
      <c r="E124" s="17" t="s">
        <v>242</v>
      </c>
      <c r="F124" s="17"/>
      <c r="G124" s="17" t="s">
        <v>269</v>
      </c>
      <c r="H124" s="17" t="str">
        <f t="shared" si="8"/>
        <v>nap_nx_chp_link2_tx_bytes</v>
      </c>
      <c r="I124" s="27" t="s">
        <v>183</v>
      </c>
      <c r="J124" s="17" t="s">
        <v>22</v>
      </c>
      <c r="K124" s="17" t="s">
        <v>73</v>
      </c>
      <c r="L124" s="29">
        <f t="shared" si="9"/>
        <v>8</v>
      </c>
      <c r="M124" s="29" t="s">
        <v>24</v>
      </c>
      <c r="N124" s="27"/>
      <c r="O124" s="29"/>
    </row>
    <row r="125" spans="1:15">
      <c r="A125" s="17" t="s">
        <v>69</v>
      </c>
      <c r="B125" s="17" t="s">
        <v>16</v>
      </c>
      <c r="C125" s="17" t="s">
        <v>17</v>
      </c>
      <c r="D125" s="17" t="s">
        <v>17</v>
      </c>
      <c r="E125" s="17" t="s">
        <v>242</v>
      </c>
      <c r="F125" s="17"/>
      <c r="G125" s="17" t="s">
        <v>270</v>
      </c>
      <c r="H125" s="17" t="str">
        <f t="shared" si="8"/>
        <v>nap_nx_chp_link2_tx_pkts</v>
      </c>
      <c r="I125" s="27" t="s">
        <v>185</v>
      </c>
      <c r="J125" s="17" t="s">
        <v>76</v>
      </c>
      <c r="K125" s="17" t="s">
        <v>23</v>
      </c>
      <c r="L125" s="29">
        <f t="shared" si="9"/>
        <v>4</v>
      </c>
      <c r="M125" s="29" t="s">
        <v>24</v>
      </c>
      <c r="N125" s="27"/>
      <c r="O125" s="29"/>
    </row>
    <row r="126" spans="1:15">
      <c r="A126" s="22" t="s">
        <v>271</v>
      </c>
      <c r="B126" s="22" t="s">
        <v>16</v>
      </c>
      <c r="C126" s="22" t="s">
        <v>17</v>
      </c>
      <c r="D126" s="22" t="s">
        <v>17</v>
      </c>
      <c r="E126" s="22" t="str">
        <f t="shared" ref="E126:E135" si="10">CONCATENATE(D126,"_",B126,"_",A126)</f>
        <v>NAP_NEXUS_TRAFFIC</v>
      </c>
      <c r="F126" s="22"/>
      <c r="G126" s="22" t="s">
        <v>272</v>
      </c>
      <c r="H126" s="22" t="str">
        <f t="shared" si="8"/>
        <v>nap_nx_traffic_nap_wan_link1_tx_bytes</v>
      </c>
      <c r="I126" s="22" t="s">
        <v>273</v>
      </c>
      <c r="J126" s="22" t="s">
        <v>22</v>
      </c>
      <c r="K126" s="22" t="s">
        <v>73</v>
      </c>
      <c r="L126" s="29">
        <f t="shared" si="9"/>
        <v>8</v>
      </c>
      <c r="M126" s="29" t="s">
        <v>24</v>
      </c>
      <c r="N126" s="22" t="s">
        <v>274</v>
      </c>
      <c r="O126" s="10" t="s">
        <v>275</v>
      </c>
    </row>
    <row r="127" spans="1:15">
      <c r="A127" s="22" t="s">
        <v>271</v>
      </c>
      <c r="B127" s="22" t="s">
        <v>16</v>
      </c>
      <c r="C127" s="22" t="s">
        <v>17</v>
      </c>
      <c r="D127" s="22" t="s">
        <v>17</v>
      </c>
      <c r="E127" s="22" t="str">
        <f t="shared" si="10"/>
        <v>NAP_NEXUS_TRAFFIC</v>
      </c>
      <c r="F127" s="22"/>
      <c r="G127" s="22" t="s">
        <v>276</v>
      </c>
      <c r="H127" s="22" t="str">
        <f t="shared" si="8"/>
        <v>nap_nx_traffic_nap_wan_link1_rx_bytes</v>
      </c>
      <c r="I127" s="22" t="s">
        <v>277</v>
      </c>
      <c r="J127" s="22" t="s">
        <v>22</v>
      </c>
      <c r="K127" s="22" t="s">
        <v>73</v>
      </c>
      <c r="L127" s="29">
        <f t="shared" si="9"/>
        <v>8</v>
      </c>
      <c r="M127" s="29" t="s">
        <v>24</v>
      </c>
      <c r="N127" s="22"/>
      <c r="O127" s="10"/>
    </row>
    <row r="128" spans="1:15">
      <c r="A128" s="22" t="s">
        <v>271</v>
      </c>
      <c r="B128" s="22" t="s">
        <v>16</v>
      </c>
      <c r="C128" s="22" t="s">
        <v>17</v>
      </c>
      <c r="D128" s="22" t="s">
        <v>17</v>
      </c>
      <c r="E128" s="22" t="str">
        <f t="shared" si="10"/>
        <v>NAP_NEXUS_TRAFFIC</v>
      </c>
      <c r="F128" s="22"/>
      <c r="G128" s="22" t="s">
        <v>278</v>
      </c>
      <c r="H128" s="22" t="str">
        <f t="shared" si="8"/>
        <v>nap_nx_traffic_nap_wan_link1_tx_pkts</v>
      </c>
      <c r="I128" s="22" t="s">
        <v>279</v>
      </c>
      <c r="J128" s="22" t="s">
        <v>76</v>
      </c>
      <c r="K128" s="22" t="s">
        <v>23</v>
      </c>
      <c r="L128" s="29">
        <f t="shared" si="9"/>
        <v>4</v>
      </c>
      <c r="M128" s="29" t="s">
        <v>24</v>
      </c>
      <c r="N128" s="37"/>
      <c r="O128" s="10"/>
    </row>
    <row r="129" spans="1:15">
      <c r="A129" s="22" t="s">
        <v>271</v>
      </c>
      <c r="B129" s="22" t="s">
        <v>16</v>
      </c>
      <c r="C129" s="22" t="s">
        <v>17</v>
      </c>
      <c r="D129" s="22" t="s">
        <v>17</v>
      </c>
      <c r="E129" s="22" t="str">
        <f t="shared" si="10"/>
        <v>NAP_NEXUS_TRAFFIC</v>
      </c>
      <c r="F129" s="22"/>
      <c r="G129" s="22" t="s">
        <v>280</v>
      </c>
      <c r="H129" s="22" t="str">
        <f t="shared" si="8"/>
        <v>nap_nx_traffic_nap_wan_link1_rx_pkts</v>
      </c>
      <c r="I129" s="22" t="s">
        <v>281</v>
      </c>
      <c r="J129" s="22" t="s">
        <v>76</v>
      </c>
      <c r="K129" s="22" t="s">
        <v>23</v>
      </c>
      <c r="L129" s="29">
        <f t="shared" si="9"/>
        <v>4</v>
      </c>
      <c r="M129" s="29" t="s">
        <v>24</v>
      </c>
      <c r="N129" s="37"/>
      <c r="O129" s="10"/>
    </row>
    <row r="130" spans="1:15">
      <c r="A130" s="22" t="s">
        <v>271</v>
      </c>
      <c r="B130" s="22" t="s">
        <v>16</v>
      </c>
      <c r="C130" s="22" t="s">
        <v>17</v>
      </c>
      <c r="D130" s="22" t="s">
        <v>17</v>
      </c>
      <c r="E130" s="22" t="str">
        <f t="shared" si="10"/>
        <v>NAP_NEXUS_TRAFFIC</v>
      </c>
      <c r="F130" s="22"/>
      <c r="G130" s="22" t="s">
        <v>282</v>
      </c>
      <c r="H130" s="22" t="str">
        <f t="shared" si="8"/>
        <v>nap_nx_traffic_nap_wan_link2_tx_bytes</v>
      </c>
      <c r="I130" s="22" t="s">
        <v>283</v>
      </c>
      <c r="J130" s="22" t="s">
        <v>22</v>
      </c>
      <c r="K130" s="22" t="s">
        <v>73</v>
      </c>
      <c r="L130" s="29">
        <f t="shared" si="9"/>
        <v>8</v>
      </c>
      <c r="M130" s="29" t="s">
        <v>24</v>
      </c>
      <c r="N130" s="22" t="s">
        <v>274</v>
      </c>
      <c r="O130" s="10" t="s">
        <v>275</v>
      </c>
    </row>
    <row r="131" spans="1:15">
      <c r="A131" s="22" t="s">
        <v>271</v>
      </c>
      <c r="B131" s="22" t="s">
        <v>16</v>
      </c>
      <c r="C131" s="22" t="s">
        <v>17</v>
      </c>
      <c r="D131" s="22" t="s">
        <v>17</v>
      </c>
      <c r="E131" s="22" t="str">
        <f t="shared" si="10"/>
        <v>NAP_NEXUS_TRAFFIC</v>
      </c>
      <c r="F131" s="22"/>
      <c r="G131" s="22" t="s">
        <v>284</v>
      </c>
      <c r="H131" s="22" t="str">
        <f t="shared" si="8"/>
        <v>nap_nx_traffic_nap_wan_link2_rx_bytes</v>
      </c>
      <c r="I131" s="22" t="s">
        <v>285</v>
      </c>
      <c r="J131" s="22" t="s">
        <v>22</v>
      </c>
      <c r="K131" s="22" t="s">
        <v>73</v>
      </c>
      <c r="L131" s="29">
        <f t="shared" si="9"/>
        <v>8</v>
      </c>
      <c r="M131" s="29" t="s">
        <v>24</v>
      </c>
      <c r="N131" s="22"/>
      <c r="O131" s="10"/>
    </row>
    <row r="132" spans="1:15">
      <c r="A132" s="22" t="s">
        <v>271</v>
      </c>
      <c r="B132" s="22" t="s">
        <v>16</v>
      </c>
      <c r="C132" s="22" t="s">
        <v>17</v>
      </c>
      <c r="D132" s="22" t="s">
        <v>17</v>
      </c>
      <c r="E132" s="22" t="str">
        <f t="shared" si="10"/>
        <v>NAP_NEXUS_TRAFFIC</v>
      </c>
      <c r="F132" s="22"/>
      <c r="G132" s="22" t="s">
        <v>286</v>
      </c>
      <c r="H132" s="22" t="str">
        <f t="shared" si="8"/>
        <v>nap_nx_traffic_nap_wan_link2_tx_pkts</v>
      </c>
      <c r="I132" s="22" t="s">
        <v>287</v>
      </c>
      <c r="J132" s="22" t="s">
        <v>76</v>
      </c>
      <c r="K132" s="22" t="s">
        <v>23</v>
      </c>
      <c r="L132" s="29">
        <f t="shared" si="9"/>
        <v>4</v>
      </c>
      <c r="M132" s="29" t="s">
        <v>24</v>
      </c>
      <c r="N132" s="37"/>
      <c r="O132" s="10"/>
    </row>
    <row r="133" spans="1:15">
      <c r="A133" s="22" t="s">
        <v>271</v>
      </c>
      <c r="B133" s="22" t="s">
        <v>16</v>
      </c>
      <c r="C133" s="22" t="s">
        <v>17</v>
      </c>
      <c r="D133" s="22" t="s">
        <v>17</v>
      </c>
      <c r="E133" s="22" t="str">
        <f t="shared" si="10"/>
        <v>NAP_NEXUS_TRAFFIC</v>
      </c>
      <c r="F133" s="22"/>
      <c r="G133" s="22" t="s">
        <v>288</v>
      </c>
      <c r="H133" s="22" t="str">
        <f t="shared" si="8"/>
        <v>nap_nx_traffic_nap_wan_link2_rx_pkts</v>
      </c>
      <c r="I133" s="22" t="s">
        <v>289</v>
      </c>
      <c r="J133" s="22" t="s">
        <v>76</v>
      </c>
      <c r="K133" s="22" t="s">
        <v>23</v>
      </c>
      <c r="L133" s="29">
        <f t="shared" si="9"/>
        <v>4</v>
      </c>
      <c r="M133" s="29" t="s">
        <v>24</v>
      </c>
      <c r="N133" s="37"/>
      <c r="O133" s="10"/>
    </row>
    <row r="134" spans="1:15">
      <c r="A134" s="22" t="s">
        <v>271</v>
      </c>
      <c r="B134" s="22" t="s">
        <v>16</v>
      </c>
      <c r="C134" s="22" t="s">
        <v>17</v>
      </c>
      <c r="D134" s="22" t="s">
        <v>17</v>
      </c>
      <c r="E134" s="22" t="str">
        <f t="shared" si="10"/>
        <v>NAP_NEXUS_TRAFFIC</v>
      </c>
      <c r="F134" s="22"/>
      <c r="G134" s="22" t="s">
        <v>290</v>
      </c>
      <c r="H134" s="22" t="str">
        <f t="shared" si="8"/>
        <v>nap_nx_traffic_pop_to_anap_rx_intercept_pkts</v>
      </c>
      <c r="I134" s="22" t="s">
        <v>291</v>
      </c>
      <c r="J134" s="22" t="s">
        <v>76</v>
      </c>
      <c r="K134" s="22" t="s">
        <v>23</v>
      </c>
      <c r="L134" s="29">
        <f t="shared" si="9"/>
        <v>4</v>
      </c>
      <c r="M134" s="29" t="s">
        <v>24</v>
      </c>
      <c r="N134" s="37"/>
      <c r="O134" s="10"/>
    </row>
    <row r="135" spans="1:15">
      <c r="A135" s="22" t="s">
        <v>271</v>
      </c>
      <c r="B135" s="22" t="s">
        <v>16</v>
      </c>
      <c r="C135" s="22" t="s">
        <v>17</v>
      </c>
      <c r="D135" s="22" t="s">
        <v>17</v>
      </c>
      <c r="E135" s="22" t="str">
        <f t="shared" si="10"/>
        <v>NAP_NEXUS_TRAFFIC</v>
      </c>
      <c r="F135" s="22"/>
      <c r="G135" s="22" t="s">
        <v>292</v>
      </c>
      <c r="H135" s="22" t="str">
        <f t="shared" si="8"/>
        <v>nap_nx_traffic_anap_to_pop_tx_intercept_pkts</v>
      </c>
      <c r="I135" s="22" t="s">
        <v>293</v>
      </c>
      <c r="J135" s="22" t="s">
        <v>76</v>
      </c>
      <c r="K135" s="22" t="s">
        <v>23</v>
      </c>
      <c r="L135" s="29">
        <f t="shared" si="9"/>
        <v>4</v>
      </c>
      <c r="M135" s="29" t="s">
        <v>24</v>
      </c>
      <c r="N135" s="37"/>
      <c r="O135" s="10"/>
    </row>
    <row r="136" spans="1:15">
      <c r="A136" s="19" t="s">
        <v>294</v>
      </c>
      <c r="B136" s="19" t="s">
        <v>295</v>
      </c>
      <c r="C136" s="19" t="s">
        <v>17</v>
      </c>
      <c r="D136" s="19" t="s">
        <v>17</v>
      </c>
      <c r="E136" s="19" t="s">
        <v>296</v>
      </c>
      <c r="G136" s="19" t="s">
        <v>297</v>
      </c>
      <c r="H136" s="19" t="str">
        <f t="shared" ref="H136:H143" si="11">LOWER(CONCATENATE(D136,"_",IF(B136="MACHINE","MACH",IF(B136="POP","POP",IF(B136="NEXUS","NX",IF(B136="ACEMON","ACEMON",IF(B136="PUBLIC_POP","PUBLIC_POP","CNX"))))),"_",A136,"_",G136))</f>
        <v>nap_acemon_itc_m1_last_interval_loss_percentage</v>
      </c>
      <c r="I136" s="39" t="s">
        <v>298</v>
      </c>
      <c r="J136" s="19" t="s">
        <v>113</v>
      </c>
      <c r="K136" s="19" t="s">
        <v>114</v>
      </c>
      <c r="L136" s="24">
        <f t="shared" si="9"/>
        <v>4</v>
      </c>
      <c r="M136" s="24" t="s">
        <v>24</v>
      </c>
    </row>
    <row r="137" spans="1:15">
      <c r="A137" s="19" t="s">
        <v>294</v>
      </c>
      <c r="B137" s="19" t="s">
        <v>295</v>
      </c>
      <c r="C137" s="19" t="s">
        <v>17</v>
      </c>
      <c r="D137" s="19" t="s">
        <v>17</v>
      </c>
      <c r="E137" s="19" t="s">
        <v>296</v>
      </c>
      <c r="G137" s="19" t="s">
        <v>299</v>
      </c>
      <c r="H137" s="19" t="str">
        <f t="shared" si="11"/>
        <v>nap_acemon_itc_m1_last_interval_ping_latency_min</v>
      </c>
      <c r="I137" s="39" t="s">
        <v>300</v>
      </c>
      <c r="J137" s="19" t="s">
        <v>113</v>
      </c>
      <c r="K137" s="19" t="s">
        <v>117</v>
      </c>
      <c r="L137" s="24">
        <f t="shared" si="9"/>
        <v>4</v>
      </c>
      <c r="M137" s="24" t="s">
        <v>24</v>
      </c>
    </row>
    <row r="138" spans="1:15">
      <c r="A138" s="19" t="s">
        <v>294</v>
      </c>
      <c r="B138" s="19" t="s">
        <v>295</v>
      </c>
      <c r="C138" s="19" t="s">
        <v>17</v>
      </c>
      <c r="D138" s="19" t="s">
        <v>17</v>
      </c>
      <c r="E138" s="19" t="s">
        <v>296</v>
      </c>
      <c r="G138" s="19" t="s">
        <v>301</v>
      </c>
      <c r="H138" s="19" t="str">
        <f t="shared" si="11"/>
        <v>nap_acemon_itc_m1_last_interval_ping_latency_max</v>
      </c>
      <c r="I138" s="39" t="s">
        <v>302</v>
      </c>
      <c r="J138" s="19" t="s">
        <v>113</v>
      </c>
      <c r="K138" s="19" t="s">
        <v>117</v>
      </c>
      <c r="L138" s="24">
        <f t="shared" si="9"/>
        <v>4</v>
      </c>
      <c r="M138" s="24" t="s">
        <v>24</v>
      </c>
    </row>
    <row r="139" spans="1:15">
      <c r="A139" s="19" t="s">
        <v>294</v>
      </c>
      <c r="B139" s="19" t="s">
        <v>295</v>
      </c>
      <c r="C139" s="19" t="s">
        <v>17</v>
      </c>
      <c r="D139" s="19" t="s">
        <v>17</v>
      </c>
      <c r="E139" s="19" t="s">
        <v>296</v>
      </c>
      <c r="G139" s="19" t="s">
        <v>303</v>
      </c>
      <c r="H139" s="19" t="str">
        <f t="shared" si="11"/>
        <v>nap_acemon_itc_m1_last_interval_ping_latency_avg</v>
      </c>
      <c r="I139" s="39" t="s">
        <v>304</v>
      </c>
      <c r="J139" s="19" t="s">
        <v>113</v>
      </c>
      <c r="K139" s="19" t="s">
        <v>117</v>
      </c>
      <c r="L139" s="24">
        <f t="shared" si="9"/>
        <v>4</v>
      </c>
      <c r="M139" s="24" t="s">
        <v>24</v>
      </c>
    </row>
    <row r="140" spans="1:15">
      <c r="A140" s="19" t="s">
        <v>294</v>
      </c>
      <c r="B140" s="19" t="s">
        <v>295</v>
      </c>
      <c r="C140" s="19" t="s">
        <v>17</v>
      </c>
      <c r="D140" s="19" t="s">
        <v>17</v>
      </c>
      <c r="E140" s="19" t="s">
        <v>296</v>
      </c>
      <c r="G140" s="19" t="s">
        <v>305</v>
      </c>
      <c r="H140" s="19" t="str">
        <f t="shared" si="11"/>
        <v>nap_acemon_itc_m2_last_interval_loss_percentage</v>
      </c>
      <c r="I140" s="39" t="s">
        <v>298</v>
      </c>
      <c r="J140" s="19" t="s">
        <v>113</v>
      </c>
      <c r="K140" s="19" t="s">
        <v>114</v>
      </c>
      <c r="L140" s="24">
        <f t="shared" si="9"/>
        <v>4</v>
      </c>
      <c r="M140" s="24" t="s">
        <v>24</v>
      </c>
    </row>
    <row r="141" spans="1:15">
      <c r="A141" s="19" t="s">
        <v>294</v>
      </c>
      <c r="B141" s="19" t="s">
        <v>295</v>
      </c>
      <c r="C141" s="19" t="s">
        <v>17</v>
      </c>
      <c r="D141" s="19" t="s">
        <v>17</v>
      </c>
      <c r="E141" s="19" t="s">
        <v>296</v>
      </c>
      <c r="G141" s="19" t="s">
        <v>306</v>
      </c>
      <c r="H141" s="19" t="str">
        <f t="shared" si="11"/>
        <v>nap_acemon_itc_m2_last_interval_ping_latency_min</v>
      </c>
      <c r="I141" s="39" t="s">
        <v>300</v>
      </c>
      <c r="J141" s="19" t="s">
        <v>113</v>
      </c>
      <c r="K141" s="19" t="s">
        <v>117</v>
      </c>
      <c r="L141" s="24">
        <f t="shared" si="9"/>
        <v>4</v>
      </c>
      <c r="M141" s="24" t="s">
        <v>24</v>
      </c>
    </row>
    <row r="142" spans="1:15">
      <c r="A142" s="19" t="s">
        <v>294</v>
      </c>
      <c r="B142" s="19" t="s">
        <v>295</v>
      </c>
      <c r="C142" s="19" t="s">
        <v>17</v>
      </c>
      <c r="D142" s="19" t="s">
        <v>17</v>
      </c>
      <c r="E142" s="19" t="s">
        <v>296</v>
      </c>
      <c r="G142" s="19" t="s">
        <v>307</v>
      </c>
      <c r="H142" s="19" t="str">
        <f t="shared" si="11"/>
        <v>nap_acemon_itc_m2_last_interval_ping_latency_max</v>
      </c>
      <c r="I142" s="39" t="s">
        <v>302</v>
      </c>
      <c r="J142" s="19" t="s">
        <v>113</v>
      </c>
      <c r="K142" s="19" t="s">
        <v>117</v>
      </c>
      <c r="L142" s="24">
        <f t="shared" si="9"/>
        <v>4</v>
      </c>
      <c r="M142" s="24" t="s">
        <v>24</v>
      </c>
    </row>
    <row r="143" spans="1:15">
      <c r="A143" s="19" t="s">
        <v>294</v>
      </c>
      <c r="B143" s="19" t="s">
        <v>295</v>
      </c>
      <c r="C143" s="19" t="s">
        <v>17</v>
      </c>
      <c r="D143" s="19" t="s">
        <v>17</v>
      </c>
      <c r="E143" s="19" t="s">
        <v>296</v>
      </c>
      <c r="G143" s="19" t="s">
        <v>308</v>
      </c>
      <c r="H143" s="19" t="str">
        <f t="shared" si="11"/>
        <v>nap_acemon_itc_m2_last_interval_ping_latency_avg</v>
      </c>
      <c r="I143" s="39" t="s">
        <v>304</v>
      </c>
      <c r="J143" s="19" t="s">
        <v>113</v>
      </c>
      <c r="K143" s="19" t="s">
        <v>117</v>
      </c>
      <c r="L143" s="24">
        <f t="shared" si="9"/>
        <v>4</v>
      </c>
      <c r="M143" s="24" t="s">
        <v>24</v>
      </c>
    </row>
    <row r="144" spans="1:15">
      <c r="A144" s="28" t="s">
        <v>309</v>
      </c>
      <c r="B144" s="19" t="s">
        <v>17</v>
      </c>
      <c r="C144" s="26" t="s">
        <v>17</v>
      </c>
      <c r="D144" s="26" t="s">
        <v>310</v>
      </c>
      <c r="E144" s="26" t="str">
        <f t="shared" ref="E144:E175" si="12">CONCATENATE(A144,"_",B144,"_",D144)</f>
        <v>PLATFORM_NAP_CPU</v>
      </c>
      <c r="G144" s="26" t="s">
        <v>311</v>
      </c>
      <c r="H144" s="19" t="str">
        <f t="shared" ref="H144:H175" si="13">LOWER(CONCATENATE(A144,"_",D144,"_",G144))</f>
        <v>platform_cpu_util_user</v>
      </c>
      <c r="I144" s="47" t="s">
        <v>312</v>
      </c>
      <c r="J144" s="26" t="s">
        <v>113</v>
      </c>
      <c r="K144" s="26" t="s">
        <v>114</v>
      </c>
      <c r="L144" s="24">
        <f t="shared" si="9"/>
        <v>4</v>
      </c>
      <c r="M144" s="24" t="s">
        <v>24</v>
      </c>
      <c r="O144" s="24" t="s">
        <v>313</v>
      </c>
    </row>
    <row r="145" spans="1:256">
      <c r="A145" s="28" t="s">
        <v>309</v>
      </c>
      <c r="B145" s="19" t="s">
        <v>17</v>
      </c>
      <c r="C145" s="26" t="s">
        <v>17</v>
      </c>
      <c r="D145" s="26" t="s">
        <v>310</v>
      </c>
      <c r="E145" s="26" t="str">
        <f t="shared" si="12"/>
        <v>PLATFORM_NAP_CPU</v>
      </c>
      <c r="G145" s="26" t="s">
        <v>314</v>
      </c>
      <c r="H145" s="19" t="str">
        <f t="shared" si="13"/>
        <v>platform_cpu_util_kernel</v>
      </c>
      <c r="I145" s="47" t="s">
        <v>315</v>
      </c>
      <c r="J145" s="26" t="s">
        <v>113</v>
      </c>
      <c r="K145" s="26" t="s">
        <v>114</v>
      </c>
      <c r="L145" s="24">
        <f t="shared" si="9"/>
        <v>4</v>
      </c>
      <c r="M145" s="24" t="s">
        <v>24</v>
      </c>
      <c r="O145" s="24" t="s">
        <v>313</v>
      </c>
    </row>
    <row r="146" spans="1:256">
      <c r="A146" s="28" t="s">
        <v>309</v>
      </c>
      <c r="B146" s="19" t="s">
        <v>17</v>
      </c>
      <c r="C146" s="26" t="s">
        <v>17</v>
      </c>
      <c r="D146" s="26" t="s">
        <v>310</v>
      </c>
      <c r="E146" s="26" t="str">
        <f t="shared" si="12"/>
        <v>PLATFORM_NAP_CPU</v>
      </c>
      <c r="G146" s="26" t="s">
        <v>316</v>
      </c>
      <c r="H146" s="19" t="str">
        <f t="shared" si="13"/>
        <v>platform_cpu_util_io</v>
      </c>
      <c r="I146" s="47" t="s">
        <v>317</v>
      </c>
      <c r="J146" s="26" t="s">
        <v>113</v>
      </c>
      <c r="K146" s="26" t="s">
        <v>114</v>
      </c>
      <c r="L146" s="24">
        <f t="shared" si="9"/>
        <v>4</v>
      </c>
      <c r="M146" s="24" t="s">
        <v>24</v>
      </c>
      <c r="O146" s="24" t="s">
        <v>313</v>
      </c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  <c r="FI146" s="19"/>
      <c r="FJ146" s="19"/>
      <c r="FK146" s="19"/>
      <c r="FL146" s="19"/>
      <c r="FM146" s="19"/>
      <c r="FN146" s="19"/>
      <c r="FO146" s="19"/>
      <c r="FP146" s="19"/>
      <c r="FQ146" s="19"/>
      <c r="FR146" s="19"/>
      <c r="FS146" s="19"/>
      <c r="FT146" s="19"/>
      <c r="FU146" s="19"/>
      <c r="FV146" s="19"/>
      <c r="FW146" s="19"/>
      <c r="FX146" s="19"/>
      <c r="FY146" s="19"/>
      <c r="FZ146" s="19"/>
      <c r="GA146" s="19"/>
      <c r="GB146" s="19"/>
      <c r="GC146" s="19"/>
      <c r="GD146" s="19"/>
      <c r="GE146" s="19"/>
      <c r="GF146" s="19"/>
      <c r="GG146" s="19"/>
      <c r="GH146" s="19"/>
      <c r="GI146" s="19"/>
      <c r="GJ146" s="19"/>
      <c r="GK146" s="19"/>
      <c r="GL146" s="19"/>
      <c r="GM146" s="19"/>
      <c r="GN146" s="19"/>
      <c r="GO146" s="19"/>
      <c r="GP146" s="19"/>
      <c r="GQ146" s="19"/>
      <c r="GR146" s="19"/>
      <c r="GS146" s="19"/>
      <c r="GT146" s="19"/>
      <c r="GU146" s="19"/>
      <c r="GV146" s="19"/>
      <c r="GW146" s="19"/>
      <c r="GX146" s="19"/>
      <c r="GY146" s="19"/>
      <c r="GZ146" s="19"/>
      <c r="HA146" s="19"/>
      <c r="HB146" s="19"/>
      <c r="HC146" s="19"/>
      <c r="HD146" s="19"/>
      <c r="HE146" s="19"/>
      <c r="HF146" s="19"/>
      <c r="HG146" s="19"/>
      <c r="HH146" s="19"/>
      <c r="HI146" s="19"/>
      <c r="HJ146" s="19"/>
      <c r="HK146" s="19"/>
      <c r="HL146" s="19"/>
      <c r="HM146" s="19"/>
      <c r="HN146" s="19"/>
      <c r="HO146" s="19"/>
      <c r="HP146" s="19"/>
      <c r="HQ146" s="19"/>
      <c r="HR146" s="19"/>
      <c r="HS146" s="19"/>
      <c r="HT146" s="19"/>
      <c r="HU146" s="19"/>
      <c r="HV146" s="19"/>
      <c r="HW146" s="19"/>
      <c r="HX146" s="19"/>
      <c r="HY146" s="19"/>
      <c r="HZ146" s="19"/>
      <c r="IA146" s="19"/>
      <c r="IB146" s="19"/>
      <c r="IC146" s="19"/>
      <c r="ID146" s="19"/>
      <c r="IE146" s="19"/>
      <c r="IF146" s="19"/>
      <c r="IG146" s="19"/>
      <c r="IH146" s="19"/>
      <c r="II146" s="19"/>
      <c r="IJ146" s="19"/>
      <c r="IK146" s="19"/>
      <c r="IL146" s="19"/>
      <c r="IM146" s="19"/>
      <c r="IN146" s="19"/>
      <c r="IO146" s="19"/>
      <c r="IP146" s="19"/>
      <c r="IQ146" s="19"/>
      <c r="IR146" s="19"/>
      <c r="IS146" s="19"/>
      <c r="IT146" s="19"/>
      <c r="IU146" s="19"/>
      <c r="IV146" s="19"/>
    </row>
    <row r="147" spans="1:256">
      <c r="A147" s="28" t="s">
        <v>309</v>
      </c>
      <c r="B147" s="19" t="s">
        <v>17</v>
      </c>
      <c r="C147" s="26" t="s">
        <v>17</v>
      </c>
      <c r="D147" s="26" t="s">
        <v>310</v>
      </c>
      <c r="E147" s="26" t="str">
        <f t="shared" si="12"/>
        <v>PLATFORM_NAP_CPU</v>
      </c>
      <c r="G147" s="26" t="s">
        <v>318</v>
      </c>
      <c r="H147" s="19" t="str">
        <f t="shared" si="13"/>
        <v>platform_cpu_util_idle</v>
      </c>
      <c r="I147" s="47" t="s">
        <v>319</v>
      </c>
      <c r="J147" s="26" t="s">
        <v>113</v>
      </c>
      <c r="K147" s="26" t="s">
        <v>114</v>
      </c>
      <c r="L147" s="24">
        <f t="shared" si="9"/>
        <v>4</v>
      </c>
      <c r="M147" s="24" t="s">
        <v>24</v>
      </c>
      <c r="O147" s="24" t="s">
        <v>313</v>
      </c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  <c r="FI147" s="19"/>
      <c r="FJ147" s="19"/>
      <c r="FK147" s="19"/>
      <c r="FL147" s="19"/>
      <c r="FM147" s="19"/>
      <c r="FN147" s="19"/>
      <c r="FO147" s="19"/>
      <c r="FP147" s="19"/>
      <c r="FQ147" s="19"/>
      <c r="FR147" s="19"/>
      <c r="FS147" s="19"/>
      <c r="FT147" s="19"/>
      <c r="FU147" s="19"/>
      <c r="FV147" s="19"/>
      <c r="FW147" s="19"/>
      <c r="FX147" s="19"/>
      <c r="FY147" s="19"/>
      <c r="FZ147" s="19"/>
      <c r="GA147" s="19"/>
      <c r="GB147" s="19"/>
      <c r="GC147" s="19"/>
      <c r="GD147" s="19"/>
      <c r="GE147" s="19"/>
      <c r="GF147" s="19"/>
      <c r="GG147" s="19"/>
      <c r="GH147" s="19"/>
      <c r="GI147" s="19"/>
      <c r="GJ147" s="19"/>
      <c r="GK147" s="19"/>
      <c r="GL147" s="19"/>
      <c r="GM147" s="19"/>
      <c r="GN147" s="19"/>
      <c r="GO147" s="19"/>
      <c r="GP147" s="19"/>
      <c r="GQ147" s="19"/>
      <c r="GR147" s="19"/>
      <c r="GS147" s="19"/>
      <c r="GT147" s="19"/>
      <c r="GU147" s="19"/>
      <c r="GV147" s="19"/>
      <c r="GW147" s="19"/>
      <c r="GX147" s="19"/>
      <c r="GY147" s="19"/>
      <c r="GZ147" s="19"/>
      <c r="HA147" s="19"/>
      <c r="HB147" s="19"/>
      <c r="HC147" s="19"/>
      <c r="HD147" s="19"/>
      <c r="HE147" s="19"/>
      <c r="HF147" s="19"/>
      <c r="HG147" s="19"/>
      <c r="HH147" s="19"/>
      <c r="HI147" s="19"/>
      <c r="HJ147" s="19"/>
      <c r="HK147" s="19"/>
      <c r="HL147" s="19"/>
      <c r="HM147" s="19"/>
      <c r="HN147" s="19"/>
      <c r="HO147" s="19"/>
      <c r="HP147" s="19"/>
      <c r="HQ147" s="19"/>
      <c r="HR147" s="19"/>
      <c r="HS147" s="19"/>
      <c r="HT147" s="19"/>
      <c r="HU147" s="19"/>
      <c r="HV147" s="19"/>
      <c r="HW147" s="19"/>
      <c r="HX147" s="19"/>
      <c r="HY147" s="19"/>
      <c r="HZ147" s="19"/>
      <c r="IA147" s="19"/>
      <c r="IB147" s="19"/>
      <c r="IC147" s="19"/>
      <c r="ID147" s="19"/>
      <c r="IE147" s="19"/>
      <c r="IF147" s="19"/>
      <c r="IG147" s="19"/>
      <c r="IH147" s="19"/>
      <c r="II147" s="19"/>
      <c r="IJ147" s="19"/>
      <c r="IK147" s="19"/>
      <c r="IL147" s="19"/>
      <c r="IM147" s="19"/>
      <c r="IN147" s="19"/>
      <c r="IO147" s="19"/>
      <c r="IP147" s="19"/>
      <c r="IQ147" s="19"/>
      <c r="IR147" s="19"/>
      <c r="IS147" s="19"/>
      <c r="IT147" s="19"/>
      <c r="IU147" s="19"/>
      <c r="IV147" s="19"/>
    </row>
    <row r="148" spans="1:256">
      <c r="A148" s="28" t="s">
        <v>309</v>
      </c>
      <c r="B148" s="19" t="s">
        <v>17</v>
      </c>
      <c r="C148" s="26" t="s">
        <v>17</v>
      </c>
      <c r="D148" s="26" t="s">
        <v>310</v>
      </c>
      <c r="E148" s="26" t="str">
        <f t="shared" si="12"/>
        <v>PLATFORM_NAP_CPU</v>
      </c>
      <c r="G148" s="26" t="s">
        <v>320</v>
      </c>
      <c r="H148" s="19" t="str">
        <f t="shared" si="13"/>
        <v>platform_cpu_memory_free</v>
      </c>
      <c r="I148" s="47" t="s">
        <v>321</v>
      </c>
      <c r="J148" s="26" t="s">
        <v>113</v>
      </c>
      <c r="K148" s="26" t="s">
        <v>322</v>
      </c>
      <c r="L148" s="24">
        <f t="shared" si="9"/>
        <v>4</v>
      </c>
      <c r="M148" s="24" t="s">
        <v>24</v>
      </c>
      <c r="O148" s="24" t="s">
        <v>313</v>
      </c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  <c r="FI148" s="19"/>
      <c r="FJ148" s="19"/>
      <c r="FK148" s="19"/>
      <c r="FL148" s="19"/>
      <c r="FM148" s="19"/>
      <c r="FN148" s="19"/>
      <c r="FO148" s="19"/>
      <c r="FP148" s="19"/>
      <c r="FQ148" s="19"/>
      <c r="FR148" s="19"/>
      <c r="FS148" s="19"/>
      <c r="FT148" s="19"/>
      <c r="FU148" s="19"/>
      <c r="FV148" s="19"/>
      <c r="FW148" s="19"/>
      <c r="FX148" s="19"/>
      <c r="FY148" s="19"/>
      <c r="FZ148" s="19"/>
      <c r="GA148" s="19"/>
      <c r="GB148" s="19"/>
      <c r="GC148" s="19"/>
      <c r="GD148" s="19"/>
      <c r="GE148" s="19"/>
      <c r="GF148" s="19"/>
      <c r="GG148" s="19"/>
      <c r="GH148" s="19"/>
      <c r="GI148" s="19"/>
      <c r="GJ148" s="19"/>
      <c r="GK148" s="19"/>
      <c r="GL148" s="19"/>
      <c r="GM148" s="19"/>
      <c r="GN148" s="19"/>
      <c r="GO148" s="19"/>
      <c r="GP148" s="19"/>
      <c r="GQ148" s="19"/>
      <c r="GR148" s="19"/>
      <c r="GS148" s="19"/>
      <c r="GT148" s="19"/>
      <c r="GU148" s="19"/>
      <c r="GV148" s="19"/>
      <c r="GW148" s="19"/>
      <c r="GX148" s="19"/>
      <c r="GY148" s="19"/>
      <c r="GZ148" s="19"/>
      <c r="HA148" s="19"/>
      <c r="HB148" s="19"/>
      <c r="HC148" s="19"/>
      <c r="HD148" s="19"/>
      <c r="HE148" s="19"/>
      <c r="HF148" s="19"/>
      <c r="HG148" s="19"/>
      <c r="HH148" s="19"/>
      <c r="HI148" s="19"/>
      <c r="HJ148" s="19"/>
      <c r="HK148" s="19"/>
      <c r="HL148" s="19"/>
      <c r="HM148" s="19"/>
      <c r="HN148" s="19"/>
      <c r="HO148" s="19"/>
      <c r="HP148" s="19"/>
      <c r="HQ148" s="19"/>
      <c r="HR148" s="19"/>
      <c r="HS148" s="19"/>
      <c r="HT148" s="19"/>
      <c r="HU148" s="19"/>
      <c r="HV148" s="19"/>
      <c r="HW148" s="19"/>
      <c r="HX148" s="19"/>
      <c r="HY148" s="19"/>
      <c r="HZ148" s="19"/>
      <c r="IA148" s="19"/>
      <c r="IB148" s="19"/>
      <c r="IC148" s="19"/>
      <c r="ID148" s="19"/>
      <c r="IE148" s="19"/>
      <c r="IF148" s="19"/>
      <c r="IG148" s="19"/>
      <c r="IH148" s="19"/>
      <c r="II148" s="19"/>
      <c r="IJ148" s="19"/>
      <c r="IK148" s="19"/>
      <c r="IL148" s="19"/>
      <c r="IM148" s="19"/>
      <c r="IN148" s="19"/>
      <c r="IO148" s="19"/>
      <c r="IP148" s="19"/>
      <c r="IQ148" s="19"/>
      <c r="IR148" s="19"/>
      <c r="IS148" s="19"/>
      <c r="IT148" s="19"/>
      <c r="IU148" s="19"/>
      <c r="IV148" s="19"/>
    </row>
    <row r="149" spans="1:256">
      <c r="A149" s="28" t="s">
        <v>309</v>
      </c>
      <c r="B149" s="19" t="s">
        <v>17</v>
      </c>
      <c r="C149" s="26" t="s">
        <v>17</v>
      </c>
      <c r="D149" s="26" t="s">
        <v>310</v>
      </c>
      <c r="E149" s="26" t="str">
        <f t="shared" si="12"/>
        <v>PLATFORM_NAP_CPU</v>
      </c>
      <c r="G149" s="26" t="s">
        <v>323</v>
      </c>
      <c r="H149" s="19" t="str">
        <f t="shared" si="13"/>
        <v>platform_cpu_memory_used</v>
      </c>
      <c r="I149" s="47" t="s">
        <v>324</v>
      </c>
      <c r="J149" s="26" t="s">
        <v>113</v>
      </c>
      <c r="K149" s="26" t="s">
        <v>322</v>
      </c>
      <c r="L149" s="24">
        <f t="shared" si="9"/>
        <v>4</v>
      </c>
      <c r="M149" s="24" t="s">
        <v>24</v>
      </c>
      <c r="O149" s="24" t="s">
        <v>313</v>
      </c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  <c r="FI149" s="19"/>
      <c r="FJ149" s="19"/>
      <c r="FK149" s="19"/>
      <c r="FL149" s="19"/>
      <c r="FM149" s="19"/>
      <c r="FN149" s="19"/>
      <c r="FO149" s="19"/>
      <c r="FP149" s="19"/>
      <c r="FQ149" s="19"/>
      <c r="FR149" s="19"/>
      <c r="FS149" s="19"/>
      <c r="FT149" s="19"/>
      <c r="FU149" s="19"/>
      <c r="FV149" s="19"/>
      <c r="FW149" s="19"/>
      <c r="FX149" s="19"/>
      <c r="FY149" s="19"/>
      <c r="FZ149" s="19"/>
      <c r="GA149" s="19"/>
      <c r="GB149" s="19"/>
      <c r="GC149" s="19"/>
      <c r="GD149" s="19"/>
      <c r="GE149" s="19"/>
      <c r="GF149" s="19"/>
      <c r="GG149" s="19"/>
      <c r="GH149" s="19"/>
      <c r="GI149" s="19"/>
      <c r="GJ149" s="19"/>
      <c r="GK149" s="19"/>
      <c r="GL149" s="19"/>
      <c r="GM149" s="19"/>
      <c r="GN149" s="19"/>
      <c r="GO149" s="19"/>
      <c r="GP149" s="19"/>
      <c r="GQ149" s="19"/>
      <c r="GR149" s="19"/>
      <c r="GS149" s="19"/>
      <c r="GT149" s="19"/>
      <c r="GU149" s="19"/>
      <c r="GV149" s="19"/>
      <c r="GW149" s="19"/>
      <c r="GX149" s="19"/>
      <c r="GY149" s="19"/>
      <c r="GZ149" s="19"/>
      <c r="HA149" s="19"/>
      <c r="HB149" s="19"/>
      <c r="HC149" s="19"/>
      <c r="HD149" s="19"/>
      <c r="HE149" s="19"/>
      <c r="HF149" s="19"/>
      <c r="HG149" s="19"/>
      <c r="HH149" s="19"/>
      <c r="HI149" s="19"/>
      <c r="HJ149" s="19"/>
      <c r="HK149" s="19"/>
      <c r="HL149" s="19"/>
      <c r="HM149" s="19"/>
      <c r="HN149" s="19"/>
      <c r="HO149" s="19"/>
      <c r="HP149" s="19"/>
      <c r="HQ149" s="19"/>
      <c r="HR149" s="19"/>
      <c r="HS149" s="19"/>
      <c r="HT149" s="19"/>
      <c r="HU149" s="19"/>
      <c r="HV149" s="19"/>
      <c r="HW149" s="19"/>
      <c r="HX149" s="19"/>
      <c r="HY149" s="19"/>
      <c r="HZ149" s="19"/>
      <c r="IA149" s="19"/>
      <c r="IB149" s="19"/>
      <c r="IC149" s="19"/>
      <c r="ID149" s="19"/>
      <c r="IE149" s="19"/>
      <c r="IF149" s="19"/>
      <c r="IG149" s="19"/>
      <c r="IH149" s="19"/>
      <c r="II149" s="19"/>
      <c r="IJ149" s="19"/>
      <c r="IK149" s="19"/>
      <c r="IL149" s="19"/>
      <c r="IM149" s="19"/>
      <c r="IN149" s="19"/>
      <c r="IO149" s="19"/>
      <c r="IP149" s="19"/>
      <c r="IQ149" s="19"/>
      <c r="IR149" s="19"/>
      <c r="IS149" s="19"/>
      <c r="IT149" s="19"/>
      <c r="IU149" s="19"/>
      <c r="IV149" s="19"/>
    </row>
    <row r="150" spans="1:256">
      <c r="A150" s="28" t="s">
        <v>309</v>
      </c>
      <c r="B150" s="19" t="s">
        <v>17</v>
      </c>
      <c r="C150" s="26" t="s">
        <v>17</v>
      </c>
      <c r="D150" s="26" t="s">
        <v>325</v>
      </c>
      <c r="E150" s="26" t="str">
        <f t="shared" si="12"/>
        <v>PLATFORM_NAP_POWER</v>
      </c>
      <c r="F150" s="19" t="s">
        <v>19</v>
      </c>
      <c r="G150" s="26" t="s">
        <v>326</v>
      </c>
      <c r="H150" s="19" t="str">
        <f t="shared" si="13"/>
        <v>platform_power_current_value</v>
      </c>
      <c r="I150" s="47" t="s">
        <v>327</v>
      </c>
      <c r="J150" s="26" t="s">
        <v>113</v>
      </c>
      <c r="K150" s="26" t="s">
        <v>328</v>
      </c>
      <c r="L150" s="24">
        <f t="shared" si="9"/>
        <v>4</v>
      </c>
      <c r="M150" s="24" t="s">
        <v>24</v>
      </c>
      <c r="O150" s="24" t="s">
        <v>313</v>
      </c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  <c r="FI150" s="19"/>
      <c r="FJ150" s="19"/>
      <c r="FK150" s="19"/>
      <c r="FL150" s="19"/>
      <c r="FM150" s="19"/>
      <c r="FN150" s="19"/>
      <c r="FO150" s="19"/>
      <c r="FP150" s="19"/>
      <c r="FQ150" s="19"/>
      <c r="FR150" s="19"/>
      <c r="FS150" s="19"/>
      <c r="FT150" s="19"/>
      <c r="FU150" s="19"/>
      <c r="FV150" s="19"/>
      <c r="FW150" s="19"/>
      <c r="FX150" s="19"/>
      <c r="FY150" s="19"/>
      <c r="FZ150" s="19"/>
      <c r="GA150" s="19"/>
      <c r="GB150" s="19"/>
      <c r="GC150" s="19"/>
      <c r="GD150" s="19"/>
      <c r="GE150" s="19"/>
      <c r="GF150" s="19"/>
      <c r="GG150" s="19"/>
      <c r="GH150" s="19"/>
      <c r="GI150" s="19"/>
      <c r="GJ150" s="19"/>
      <c r="GK150" s="19"/>
      <c r="GL150" s="19"/>
      <c r="GM150" s="19"/>
      <c r="GN150" s="19"/>
      <c r="GO150" s="19"/>
      <c r="GP150" s="19"/>
      <c r="GQ150" s="19"/>
      <c r="GR150" s="19"/>
      <c r="GS150" s="19"/>
      <c r="GT150" s="19"/>
      <c r="GU150" s="19"/>
      <c r="GV150" s="19"/>
      <c r="GW150" s="19"/>
      <c r="GX150" s="19"/>
      <c r="GY150" s="19"/>
      <c r="GZ150" s="19"/>
      <c r="HA150" s="19"/>
      <c r="HB150" s="19"/>
      <c r="HC150" s="19"/>
      <c r="HD150" s="19"/>
      <c r="HE150" s="19"/>
      <c r="HF150" s="19"/>
      <c r="HG150" s="19"/>
      <c r="HH150" s="19"/>
      <c r="HI150" s="19"/>
      <c r="HJ150" s="19"/>
      <c r="HK150" s="19"/>
      <c r="HL150" s="19"/>
      <c r="HM150" s="19"/>
      <c r="HN150" s="19"/>
      <c r="HO150" s="19"/>
      <c r="HP150" s="19"/>
      <c r="HQ150" s="19"/>
      <c r="HR150" s="19"/>
      <c r="HS150" s="19"/>
      <c r="HT150" s="19"/>
      <c r="HU150" s="19"/>
      <c r="HV150" s="19"/>
      <c r="HW150" s="19"/>
      <c r="HX150" s="19"/>
      <c r="HY150" s="19"/>
      <c r="HZ150" s="19"/>
      <c r="IA150" s="19"/>
      <c r="IB150" s="19"/>
      <c r="IC150" s="19"/>
      <c r="ID150" s="19"/>
      <c r="IE150" s="19"/>
      <c r="IF150" s="19"/>
      <c r="IG150" s="19"/>
      <c r="IH150" s="19"/>
      <c r="II150" s="19"/>
      <c r="IJ150" s="19"/>
      <c r="IK150" s="19"/>
      <c r="IL150" s="19"/>
      <c r="IM150" s="19"/>
      <c r="IN150" s="19"/>
      <c r="IO150" s="19"/>
      <c r="IP150" s="19"/>
      <c r="IQ150" s="19"/>
      <c r="IR150" s="19"/>
      <c r="IS150" s="19"/>
      <c r="IT150" s="19"/>
      <c r="IU150" s="19"/>
      <c r="IV150" s="19"/>
    </row>
    <row r="151" spans="1:256">
      <c r="A151" s="28" t="s">
        <v>309</v>
      </c>
      <c r="B151" s="19" t="s">
        <v>17</v>
      </c>
      <c r="C151" s="26" t="s">
        <v>17</v>
      </c>
      <c r="D151" s="26" t="s">
        <v>325</v>
      </c>
      <c r="E151" s="26" t="str">
        <f t="shared" si="12"/>
        <v>PLATFORM_NAP_POWER</v>
      </c>
      <c r="F151" s="19" t="s">
        <v>19</v>
      </c>
      <c r="G151" s="26" t="s">
        <v>329</v>
      </c>
      <c r="H151" s="19" t="str">
        <f t="shared" si="13"/>
        <v>platform_power_expected_value</v>
      </c>
      <c r="I151" s="47" t="s">
        <v>330</v>
      </c>
      <c r="J151" s="26" t="s">
        <v>113</v>
      </c>
      <c r="K151" s="26" t="s">
        <v>328</v>
      </c>
      <c r="L151" s="24">
        <f t="shared" si="9"/>
        <v>4</v>
      </c>
      <c r="M151" s="24" t="s">
        <v>24</v>
      </c>
      <c r="O151" s="24" t="s">
        <v>313</v>
      </c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  <c r="FI151" s="19"/>
      <c r="FJ151" s="19"/>
      <c r="FK151" s="19"/>
      <c r="FL151" s="19"/>
      <c r="FM151" s="19"/>
      <c r="FN151" s="19"/>
      <c r="FO151" s="19"/>
      <c r="FP151" s="19"/>
      <c r="FQ151" s="19"/>
      <c r="FR151" s="19"/>
      <c r="FS151" s="19"/>
      <c r="FT151" s="19"/>
      <c r="FU151" s="19"/>
      <c r="FV151" s="19"/>
      <c r="FW151" s="19"/>
      <c r="FX151" s="19"/>
      <c r="FY151" s="19"/>
      <c r="FZ151" s="19"/>
      <c r="GA151" s="19"/>
      <c r="GB151" s="19"/>
      <c r="GC151" s="19"/>
      <c r="GD151" s="19"/>
      <c r="GE151" s="19"/>
      <c r="GF151" s="19"/>
      <c r="GG151" s="19"/>
      <c r="GH151" s="19"/>
      <c r="GI151" s="19"/>
      <c r="GJ151" s="19"/>
      <c r="GK151" s="19"/>
      <c r="GL151" s="19"/>
      <c r="GM151" s="19"/>
      <c r="GN151" s="19"/>
      <c r="GO151" s="19"/>
      <c r="GP151" s="19"/>
      <c r="GQ151" s="19"/>
      <c r="GR151" s="19"/>
      <c r="GS151" s="19"/>
      <c r="GT151" s="19"/>
      <c r="GU151" s="19"/>
      <c r="GV151" s="19"/>
      <c r="GW151" s="19"/>
      <c r="GX151" s="19"/>
      <c r="GY151" s="19"/>
      <c r="GZ151" s="19"/>
      <c r="HA151" s="19"/>
      <c r="HB151" s="19"/>
      <c r="HC151" s="19"/>
      <c r="HD151" s="19"/>
      <c r="HE151" s="19"/>
      <c r="HF151" s="19"/>
      <c r="HG151" s="19"/>
      <c r="HH151" s="19"/>
      <c r="HI151" s="19"/>
      <c r="HJ151" s="19"/>
      <c r="HK151" s="19"/>
      <c r="HL151" s="19"/>
      <c r="HM151" s="19"/>
      <c r="HN151" s="19"/>
      <c r="HO151" s="19"/>
      <c r="HP151" s="19"/>
      <c r="HQ151" s="19"/>
      <c r="HR151" s="19"/>
      <c r="HS151" s="19"/>
      <c r="HT151" s="19"/>
      <c r="HU151" s="19"/>
      <c r="HV151" s="19"/>
      <c r="HW151" s="19"/>
      <c r="HX151" s="19"/>
      <c r="HY151" s="19"/>
      <c r="HZ151" s="19"/>
      <c r="IA151" s="19"/>
      <c r="IB151" s="19"/>
      <c r="IC151" s="19"/>
      <c r="ID151" s="19"/>
      <c r="IE151" s="19"/>
      <c r="IF151" s="19"/>
      <c r="IG151" s="19"/>
      <c r="IH151" s="19"/>
      <c r="II151" s="19"/>
      <c r="IJ151" s="19"/>
      <c r="IK151" s="19"/>
      <c r="IL151" s="19"/>
      <c r="IM151" s="19"/>
      <c r="IN151" s="19"/>
      <c r="IO151" s="19"/>
      <c r="IP151" s="19"/>
      <c r="IQ151" s="19"/>
      <c r="IR151" s="19"/>
      <c r="IS151" s="19"/>
      <c r="IT151" s="19"/>
      <c r="IU151" s="19"/>
      <c r="IV151" s="19"/>
    </row>
    <row r="152" spans="1:256">
      <c r="A152" s="28" t="s">
        <v>309</v>
      </c>
      <c r="B152" s="19" t="s">
        <v>17</v>
      </c>
      <c r="C152" s="26" t="s">
        <v>17</v>
      </c>
      <c r="D152" s="26" t="s">
        <v>331</v>
      </c>
      <c r="E152" s="26" t="str">
        <f t="shared" si="12"/>
        <v>PLATFORM_NAP_FAN</v>
      </c>
      <c r="F152" s="19" t="s">
        <v>19</v>
      </c>
      <c r="G152" s="26" t="s">
        <v>332</v>
      </c>
      <c r="H152" s="19" t="str">
        <f t="shared" si="13"/>
        <v>platform_fan_speed</v>
      </c>
      <c r="I152" s="47" t="s">
        <v>333</v>
      </c>
      <c r="J152" s="26" t="s">
        <v>113</v>
      </c>
      <c r="K152" s="26" t="s">
        <v>334</v>
      </c>
      <c r="L152" s="24">
        <f t="shared" si="9"/>
        <v>4</v>
      </c>
      <c r="M152" s="24" t="s">
        <v>24</v>
      </c>
      <c r="O152" s="24" t="s">
        <v>313</v>
      </c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  <c r="FI152" s="19"/>
      <c r="FJ152" s="19"/>
      <c r="FK152" s="19"/>
      <c r="FL152" s="19"/>
      <c r="FM152" s="19"/>
      <c r="FN152" s="19"/>
      <c r="FO152" s="19"/>
      <c r="FP152" s="19"/>
      <c r="FQ152" s="19"/>
      <c r="FR152" s="19"/>
      <c r="FS152" s="19"/>
      <c r="FT152" s="19"/>
      <c r="FU152" s="19"/>
      <c r="FV152" s="19"/>
      <c r="FW152" s="19"/>
      <c r="FX152" s="19"/>
      <c r="FY152" s="19"/>
      <c r="FZ152" s="19"/>
      <c r="GA152" s="19"/>
      <c r="GB152" s="19"/>
      <c r="GC152" s="19"/>
      <c r="GD152" s="19"/>
      <c r="GE152" s="19"/>
      <c r="GF152" s="19"/>
      <c r="GG152" s="19"/>
      <c r="GH152" s="19"/>
      <c r="GI152" s="19"/>
      <c r="GJ152" s="19"/>
      <c r="GK152" s="19"/>
      <c r="GL152" s="19"/>
      <c r="GM152" s="19"/>
      <c r="GN152" s="19"/>
      <c r="GO152" s="19"/>
      <c r="GP152" s="19"/>
      <c r="GQ152" s="19"/>
      <c r="GR152" s="19"/>
      <c r="GS152" s="19"/>
      <c r="GT152" s="19"/>
      <c r="GU152" s="19"/>
      <c r="GV152" s="19"/>
      <c r="GW152" s="19"/>
      <c r="GX152" s="19"/>
      <c r="GY152" s="19"/>
      <c r="GZ152" s="19"/>
      <c r="HA152" s="19"/>
      <c r="HB152" s="19"/>
      <c r="HC152" s="19"/>
      <c r="HD152" s="19"/>
      <c r="HE152" s="19"/>
      <c r="HF152" s="19"/>
      <c r="HG152" s="19"/>
      <c r="HH152" s="19"/>
      <c r="HI152" s="19"/>
      <c r="HJ152" s="19"/>
      <c r="HK152" s="19"/>
      <c r="HL152" s="19"/>
      <c r="HM152" s="19"/>
      <c r="HN152" s="19"/>
      <c r="HO152" s="19"/>
      <c r="HP152" s="19"/>
      <c r="HQ152" s="19"/>
      <c r="HR152" s="19"/>
      <c r="HS152" s="19"/>
      <c r="HT152" s="19"/>
      <c r="HU152" s="19"/>
      <c r="HV152" s="19"/>
      <c r="HW152" s="19"/>
      <c r="HX152" s="19"/>
      <c r="HY152" s="19"/>
      <c r="HZ152" s="19"/>
      <c r="IA152" s="19"/>
      <c r="IB152" s="19"/>
      <c r="IC152" s="19"/>
      <c r="ID152" s="19"/>
      <c r="IE152" s="19"/>
      <c r="IF152" s="19"/>
      <c r="IG152" s="19"/>
      <c r="IH152" s="19"/>
      <c r="II152" s="19"/>
      <c r="IJ152" s="19"/>
      <c r="IK152" s="19"/>
      <c r="IL152" s="19"/>
      <c r="IM152" s="19"/>
      <c r="IN152" s="19"/>
      <c r="IO152" s="19"/>
      <c r="IP152" s="19"/>
      <c r="IQ152" s="19"/>
      <c r="IR152" s="19"/>
      <c r="IS152" s="19"/>
      <c r="IT152" s="19"/>
      <c r="IU152" s="19"/>
      <c r="IV152" s="19"/>
    </row>
    <row r="153" spans="1:256">
      <c r="A153" s="28" t="s">
        <v>309</v>
      </c>
      <c r="B153" s="19" t="s">
        <v>17</v>
      </c>
      <c r="C153" s="26" t="s">
        <v>17</v>
      </c>
      <c r="D153" s="26" t="s">
        <v>335</v>
      </c>
      <c r="E153" s="26" t="str">
        <f t="shared" si="12"/>
        <v>PLATFORM_NAP_TEMPERATURE</v>
      </c>
      <c r="F153" s="19" t="s">
        <v>19</v>
      </c>
      <c r="G153" s="26" t="s">
        <v>336</v>
      </c>
      <c r="H153" s="19" t="str">
        <f t="shared" si="13"/>
        <v>platform_temperature_degrees</v>
      </c>
      <c r="I153" s="47" t="s">
        <v>337</v>
      </c>
      <c r="J153" s="26" t="s">
        <v>113</v>
      </c>
      <c r="K153" s="26" t="s">
        <v>338</v>
      </c>
      <c r="L153" s="24">
        <f t="shared" ref="L153:L165" si="14">IF(RIGHT(J153,2)="64",8,4)</f>
        <v>4</v>
      </c>
      <c r="M153" s="24" t="s">
        <v>24</v>
      </c>
      <c r="O153" s="24" t="s">
        <v>313</v>
      </c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  <c r="FI153" s="19"/>
      <c r="FJ153" s="19"/>
      <c r="FK153" s="19"/>
      <c r="FL153" s="19"/>
      <c r="FM153" s="19"/>
      <c r="FN153" s="19"/>
      <c r="FO153" s="19"/>
      <c r="FP153" s="19"/>
      <c r="FQ153" s="19"/>
      <c r="FR153" s="19"/>
      <c r="FS153" s="19"/>
      <c r="FT153" s="19"/>
      <c r="FU153" s="19"/>
      <c r="FV153" s="19"/>
      <c r="FW153" s="19"/>
      <c r="FX153" s="19"/>
      <c r="FY153" s="19"/>
      <c r="FZ153" s="19"/>
      <c r="GA153" s="19"/>
      <c r="GB153" s="19"/>
      <c r="GC153" s="19"/>
      <c r="GD153" s="19"/>
      <c r="GE153" s="19"/>
      <c r="GF153" s="19"/>
      <c r="GG153" s="19"/>
      <c r="GH153" s="19"/>
      <c r="GI153" s="19"/>
      <c r="GJ153" s="19"/>
      <c r="GK153" s="19"/>
      <c r="GL153" s="19"/>
      <c r="GM153" s="19"/>
      <c r="GN153" s="19"/>
      <c r="GO153" s="19"/>
      <c r="GP153" s="19"/>
      <c r="GQ153" s="19"/>
      <c r="GR153" s="19"/>
      <c r="GS153" s="19"/>
      <c r="GT153" s="19"/>
      <c r="GU153" s="19"/>
      <c r="GV153" s="19"/>
      <c r="GW153" s="19"/>
      <c r="GX153" s="19"/>
      <c r="GY153" s="19"/>
      <c r="GZ153" s="19"/>
      <c r="HA153" s="19"/>
      <c r="HB153" s="19"/>
      <c r="HC153" s="19"/>
      <c r="HD153" s="19"/>
      <c r="HE153" s="19"/>
      <c r="HF153" s="19"/>
      <c r="HG153" s="19"/>
      <c r="HH153" s="19"/>
      <c r="HI153" s="19"/>
      <c r="HJ153" s="19"/>
      <c r="HK153" s="19"/>
      <c r="HL153" s="19"/>
      <c r="HM153" s="19"/>
      <c r="HN153" s="19"/>
      <c r="HO153" s="19"/>
      <c r="HP153" s="19"/>
      <c r="HQ153" s="19"/>
      <c r="HR153" s="19"/>
      <c r="HS153" s="19"/>
      <c r="HT153" s="19"/>
      <c r="HU153" s="19"/>
      <c r="HV153" s="19"/>
      <c r="HW153" s="19"/>
      <c r="HX153" s="19"/>
      <c r="HY153" s="19"/>
      <c r="HZ153" s="19"/>
      <c r="IA153" s="19"/>
      <c r="IB153" s="19"/>
      <c r="IC153" s="19"/>
      <c r="ID153" s="19"/>
      <c r="IE153" s="19"/>
      <c r="IF153" s="19"/>
      <c r="IG153" s="19"/>
      <c r="IH153" s="19"/>
      <c r="II153" s="19"/>
      <c r="IJ153" s="19"/>
      <c r="IK153" s="19"/>
      <c r="IL153" s="19"/>
      <c r="IM153" s="19"/>
      <c r="IN153" s="19"/>
      <c r="IO153" s="19"/>
      <c r="IP153" s="19"/>
      <c r="IQ153" s="19"/>
      <c r="IR153" s="19"/>
      <c r="IS153" s="19"/>
      <c r="IT153" s="19"/>
      <c r="IU153" s="19"/>
      <c r="IV153" s="19"/>
    </row>
    <row r="154" spans="1:256">
      <c r="A154" s="28" t="s">
        <v>309</v>
      </c>
      <c r="B154" s="19" t="s">
        <v>17</v>
      </c>
      <c r="C154" s="26" t="s">
        <v>17</v>
      </c>
      <c r="D154" s="26" t="s">
        <v>339</v>
      </c>
      <c r="E154" s="26" t="str">
        <f t="shared" si="12"/>
        <v>PLATFORM_NAP_DISKSTAT</v>
      </c>
      <c r="F154" s="19" t="s">
        <v>19</v>
      </c>
      <c r="G154" s="26" t="s">
        <v>340</v>
      </c>
      <c r="H154" s="19" t="str">
        <f t="shared" si="13"/>
        <v>platform_diskstat_num_reads</v>
      </c>
      <c r="I154" s="47" t="s">
        <v>341</v>
      </c>
      <c r="J154" s="19" t="s">
        <v>76</v>
      </c>
      <c r="K154" s="19" t="s">
        <v>342</v>
      </c>
      <c r="L154" s="24">
        <f t="shared" si="14"/>
        <v>4</v>
      </c>
      <c r="M154" s="24" t="s">
        <v>24</v>
      </c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  <c r="FI154" s="19"/>
      <c r="FJ154" s="19"/>
      <c r="FK154" s="19"/>
      <c r="FL154" s="19"/>
      <c r="FM154" s="19"/>
      <c r="FN154" s="19"/>
      <c r="FO154" s="19"/>
      <c r="FP154" s="19"/>
      <c r="FQ154" s="19"/>
      <c r="FR154" s="19"/>
      <c r="FS154" s="19"/>
      <c r="FT154" s="19"/>
      <c r="FU154" s="19"/>
      <c r="FV154" s="19"/>
      <c r="FW154" s="19"/>
      <c r="FX154" s="19"/>
      <c r="FY154" s="19"/>
      <c r="FZ154" s="19"/>
      <c r="GA154" s="19"/>
      <c r="GB154" s="19"/>
      <c r="GC154" s="19"/>
      <c r="GD154" s="19"/>
      <c r="GE154" s="19"/>
      <c r="GF154" s="19"/>
      <c r="GG154" s="19"/>
      <c r="GH154" s="19"/>
      <c r="GI154" s="19"/>
      <c r="GJ154" s="19"/>
      <c r="GK154" s="19"/>
      <c r="GL154" s="19"/>
      <c r="GM154" s="19"/>
      <c r="GN154" s="19"/>
      <c r="GO154" s="19"/>
      <c r="GP154" s="19"/>
      <c r="GQ154" s="19"/>
      <c r="GR154" s="19"/>
      <c r="GS154" s="19"/>
      <c r="GT154" s="19"/>
      <c r="GU154" s="19"/>
      <c r="GV154" s="19"/>
      <c r="GW154" s="19"/>
      <c r="GX154" s="19"/>
      <c r="GY154" s="19"/>
      <c r="GZ154" s="19"/>
      <c r="HA154" s="19"/>
      <c r="HB154" s="19"/>
      <c r="HC154" s="19"/>
      <c r="HD154" s="19"/>
      <c r="HE154" s="19"/>
      <c r="HF154" s="19"/>
      <c r="HG154" s="19"/>
      <c r="HH154" s="19"/>
      <c r="HI154" s="19"/>
      <c r="HJ154" s="19"/>
      <c r="HK154" s="19"/>
      <c r="HL154" s="19"/>
      <c r="HM154" s="19"/>
      <c r="HN154" s="19"/>
      <c r="HO154" s="19"/>
      <c r="HP154" s="19"/>
      <c r="HQ154" s="19"/>
      <c r="HR154" s="19"/>
      <c r="HS154" s="19"/>
      <c r="HT154" s="19"/>
      <c r="HU154" s="19"/>
      <c r="HV154" s="19"/>
      <c r="HW154" s="19"/>
      <c r="HX154" s="19"/>
      <c r="HY154" s="19"/>
      <c r="HZ154" s="19"/>
      <c r="IA154" s="19"/>
      <c r="IB154" s="19"/>
      <c r="IC154" s="19"/>
      <c r="ID154" s="19"/>
      <c r="IE154" s="19"/>
      <c r="IF154" s="19"/>
      <c r="IG154" s="19"/>
      <c r="IH154" s="19"/>
      <c r="II154" s="19"/>
      <c r="IJ154" s="19"/>
      <c r="IK154" s="19"/>
      <c r="IL154" s="19"/>
      <c r="IM154" s="19"/>
      <c r="IN154" s="19"/>
      <c r="IO154" s="19"/>
      <c r="IP154" s="19"/>
      <c r="IQ154" s="19"/>
      <c r="IR154" s="19"/>
      <c r="IS154" s="19"/>
      <c r="IT154" s="19"/>
      <c r="IU154" s="19"/>
      <c r="IV154" s="19"/>
    </row>
    <row r="155" spans="1:256">
      <c r="A155" s="28" t="s">
        <v>309</v>
      </c>
      <c r="B155" s="19" t="s">
        <v>17</v>
      </c>
      <c r="C155" s="26" t="s">
        <v>17</v>
      </c>
      <c r="D155" s="26" t="s">
        <v>339</v>
      </c>
      <c r="E155" s="26" t="str">
        <f t="shared" si="12"/>
        <v>PLATFORM_NAP_DISKSTAT</v>
      </c>
      <c r="F155" s="19" t="s">
        <v>19</v>
      </c>
      <c r="G155" s="26" t="s">
        <v>343</v>
      </c>
      <c r="H155" s="19" t="str">
        <f t="shared" si="13"/>
        <v>platform_diskstat_num_writes</v>
      </c>
      <c r="I155" s="47" t="s">
        <v>344</v>
      </c>
      <c r="J155" s="19" t="s">
        <v>76</v>
      </c>
      <c r="K155" s="19" t="s">
        <v>342</v>
      </c>
      <c r="L155" s="24">
        <f t="shared" si="14"/>
        <v>4</v>
      </c>
      <c r="M155" s="24" t="s">
        <v>24</v>
      </c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  <c r="FI155" s="19"/>
      <c r="FJ155" s="19"/>
      <c r="FK155" s="19"/>
      <c r="FL155" s="19"/>
      <c r="FM155" s="19"/>
      <c r="FN155" s="19"/>
      <c r="FO155" s="19"/>
      <c r="FP155" s="19"/>
      <c r="FQ155" s="19"/>
      <c r="FR155" s="19"/>
      <c r="FS155" s="19"/>
      <c r="FT155" s="19"/>
      <c r="FU155" s="19"/>
      <c r="FV155" s="19"/>
      <c r="FW155" s="19"/>
      <c r="FX155" s="19"/>
      <c r="FY155" s="19"/>
      <c r="FZ155" s="19"/>
      <c r="GA155" s="19"/>
      <c r="GB155" s="19"/>
      <c r="GC155" s="19"/>
      <c r="GD155" s="19"/>
      <c r="GE155" s="19"/>
      <c r="GF155" s="19"/>
      <c r="GG155" s="19"/>
      <c r="GH155" s="19"/>
      <c r="GI155" s="19"/>
      <c r="GJ155" s="19"/>
      <c r="GK155" s="19"/>
      <c r="GL155" s="19"/>
      <c r="GM155" s="19"/>
      <c r="GN155" s="19"/>
      <c r="GO155" s="19"/>
      <c r="GP155" s="19"/>
      <c r="GQ155" s="19"/>
      <c r="GR155" s="19"/>
      <c r="GS155" s="19"/>
      <c r="GT155" s="19"/>
      <c r="GU155" s="19"/>
      <c r="GV155" s="19"/>
      <c r="GW155" s="19"/>
      <c r="GX155" s="19"/>
      <c r="GY155" s="19"/>
      <c r="GZ155" s="19"/>
      <c r="HA155" s="19"/>
      <c r="HB155" s="19"/>
      <c r="HC155" s="19"/>
      <c r="HD155" s="19"/>
      <c r="HE155" s="19"/>
      <c r="HF155" s="19"/>
      <c r="HG155" s="19"/>
      <c r="HH155" s="19"/>
      <c r="HI155" s="19"/>
      <c r="HJ155" s="19"/>
      <c r="HK155" s="19"/>
      <c r="HL155" s="19"/>
      <c r="HM155" s="19"/>
      <c r="HN155" s="19"/>
      <c r="HO155" s="19"/>
      <c r="HP155" s="19"/>
      <c r="HQ155" s="19"/>
      <c r="HR155" s="19"/>
      <c r="HS155" s="19"/>
      <c r="HT155" s="19"/>
      <c r="HU155" s="19"/>
      <c r="HV155" s="19"/>
      <c r="HW155" s="19"/>
      <c r="HX155" s="19"/>
      <c r="HY155" s="19"/>
      <c r="HZ155" s="19"/>
      <c r="IA155" s="19"/>
      <c r="IB155" s="19"/>
      <c r="IC155" s="19"/>
      <c r="ID155" s="19"/>
      <c r="IE155" s="19"/>
      <c r="IF155" s="19"/>
      <c r="IG155" s="19"/>
      <c r="IH155" s="19"/>
      <c r="II155" s="19"/>
      <c r="IJ155" s="19"/>
      <c r="IK155" s="19"/>
      <c r="IL155" s="19"/>
      <c r="IM155" s="19"/>
      <c r="IN155" s="19"/>
      <c r="IO155" s="19"/>
      <c r="IP155" s="19"/>
      <c r="IQ155" s="19"/>
      <c r="IR155" s="19"/>
      <c r="IS155" s="19"/>
      <c r="IT155" s="19"/>
      <c r="IU155" s="19"/>
      <c r="IV155" s="19"/>
    </row>
    <row r="156" spans="1:256">
      <c r="A156" s="28" t="s">
        <v>309</v>
      </c>
      <c r="B156" s="19" t="s">
        <v>17</v>
      </c>
      <c r="C156" s="26" t="s">
        <v>17</v>
      </c>
      <c r="D156" s="26" t="s">
        <v>339</v>
      </c>
      <c r="E156" s="26" t="str">
        <f t="shared" si="12"/>
        <v>PLATFORM_NAP_DISKSTAT</v>
      </c>
      <c r="F156" s="19" t="s">
        <v>19</v>
      </c>
      <c r="G156" s="26" t="s">
        <v>345</v>
      </c>
      <c r="H156" s="19" t="str">
        <f t="shared" si="13"/>
        <v>platform_diskstat_bytes_read</v>
      </c>
      <c r="I156" s="47" t="s">
        <v>346</v>
      </c>
      <c r="J156" s="19" t="s">
        <v>22</v>
      </c>
      <c r="K156" s="19" t="s">
        <v>73</v>
      </c>
      <c r="L156" s="24">
        <f t="shared" si="14"/>
        <v>8</v>
      </c>
      <c r="M156" s="24" t="s">
        <v>24</v>
      </c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  <c r="FI156" s="19"/>
      <c r="FJ156" s="19"/>
      <c r="FK156" s="19"/>
      <c r="FL156" s="19"/>
      <c r="FM156" s="19"/>
      <c r="FN156" s="19"/>
      <c r="FO156" s="19"/>
      <c r="FP156" s="19"/>
      <c r="FQ156" s="19"/>
      <c r="FR156" s="19"/>
      <c r="FS156" s="19"/>
      <c r="FT156" s="19"/>
      <c r="FU156" s="19"/>
      <c r="FV156" s="19"/>
      <c r="FW156" s="19"/>
      <c r="FX156" s="19"/>
      <c r="FY156" s="19"/>
      <c r="FZ156" s="19"/>
      <c r="GA156" s="19"/>
      <c r="GB156" s="19"/>
      <c r="GC156" s="19"/>
      <c r="GD156" s="19"/>
      <c r="GE156" s="19"/>
      <c r="GF156" s="19"/>
      <c r="GG156" s="19"/>
      <c r="GH156" s="19"/>
      <c r="GI156" s="19"/>
      <c r="GJ156" s="19"/>
      <c r="GK156" s="19"/>
      <c r="GL156" s="19"/>
      <c r="GM156" s="19"/>
      <c r="GN156" s="19"/>
      <c r="GO156" s="19"/>
      <c r="GP156" s="19"/>
      <c r="GQ156" s="19"/>
      <c r="GR156" s="19"/>
      <c r="GS156" s="19"/>
      <c r="GT156" s="19"/>
      <c r="GU156" s="19"/>
      <c r="GV156" s="19"/>
      <c r="GW156" s="19"/>
      <c r="GX156" s="19"/>
      <c r="GY156" s="19"/>
      <c r="GZ156" s="19"/>
      <c r="HA156" s="19"/>
      <c r="HB156" s="19"/>
      <c r="HC156" s="19"/>
      <c r="HD156" s="19"/>
      <c r="HE156" s="19"/>
      <c r="HF156" s="19"/>
      <c r="HG156" s="19"/>
      <c r="HH156" s="19"/>
      <c r="HI156" s="19"/>
      <c r="HJ156" s="19"/>
      <c r="HK156" s="19"/>
      <c r="HL156" s="19"/>
      <c r="HM156" s="19"/>
      <c r="HN156" s="19"/>
      <c r="HO156" s="19"/>
      <c r="HP156" s="19"/>
      <c r="HQ156" s="19"/>
      <c r="HR156" s="19"/>
      <c r="HS156" s="19"/>
      <c r="HT156" s="19"/>
      <c r="HU156" s="19"/>
      <c r="HV156" s="19"/>
      <c r="HW156" s="19"/>
      <c r="HX156" s="19"/>
      <c r="HY156" s="19"/>
      <c r="HZ156" s="19"/>
      <c r="IA156" s="19"/>
      <c r="IB156" s="19"/>
      <c r="IC156" s="19"/>
      <c r="ID156" s="19"/>
      <c r="IE156" s="19"/>
      <c r="IF156" s="19"/>
      <c r="IG156" s="19"/>
      <c r="IH156" s="19"/>
      <c r="II156" s="19"/>
      <c r="IJ156" s="19"/>
      <c r="IK156" s="19"/>
      <c r="IL156" s="19"/>
      <c r="IM156" s="19"/>
      <c r="IN156" s="19"/>
      <c r="IO156" s="19"/>
      <c r="IP156" s="19"/>
      <c r="IQ156" s="19"/>
      <c r="IR156" s="19"/>
      <c r="IS156" s="19"/>
      <c r="IT156" s="19"/>
      <c r="IU156" s="19"/>
      <c r="IV156" s="19"/>
    </row>
    <row r="157" spans="1:256">
      <c r="A157" s="28" t="s">
        <v>309</v>
      </c>
      <c r="B157" s="19" t="s">
        <v>17</v>
      </c>
      <c r="C157" s="26" t="s">
        <v>17</v>
      </c>
      <c r="D157" s="26" t="s">
        <v>339</v>
      </c>
      <c r="E157" s="26" t="str">
        <f t="shared" si="12"/>
        <v>PLATFORM_NAP_DISKSTAT</v>
      </c>
      <c r="F157" s="19" t="s">
        <v>19</v>
      </c>
      <c r="G157" s="26" t="s">
        <v>347</v>
      </c>
      <c r="H157" s="19" t="str">
        <f t="shared" si="13"/>
        <v>platform_diskstat_bytes_written</v>
      </c>
      <c r="I157" s="47" t="s">
        <v>348</v>
      </c>
      <c r="J157" s="19" t="s">
        <v>22</v>
      </c>
      <c r="K157" s="19" t="s">
        <v>73</v>
      </c>
      <c r="L157" s="24">
        <f t="shared" si="14"/>
        <v>8</v>
      </c>
      <c r="M157" s="24" t="s">
        <v>24</v>
      </c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  <c r="FI157" s="19"/>
      <c r="FJ157" s="19"/>
      <c r="FK157" s="19"/>
      <c r="FL157" s="19"/>
      <c r="FM157" s="19"/>
      <c r="FN157" s="19"/>
      <c r="FO157" s="19"/>
      <c r="FP157" s="19"/>
      <c r="FQ157" s="19"/>
      <c r="FR157" s="19"/>
      <c r="FS157" s="19"/>
      <c r="FT157" s="19"/>
      <c r="FU157" s="19"/>
      <c r="FV157" s="19"/>
      <c r="FW157" s="19"/>
      <c r="FX157" s="19"/>
      <c r="FY157" s="19"/>
      <c r="FZ157" s="19"/>
      <c r="GA157" s="19"/>
      <c r="GB157" s="19"/>
      <c r="GC157" s="19"/>
      <c r="GD157" s="19"/>
      <c r="GE157" s="19"/>
      <c r="GF157" s="19"/>
      <c r="GG157" s="19"/>
      <c r="GH157" s="19"/>
      <c r="GI157" s="19"/>
      <c r="GJ157" s="19"/>
      <c r="GK157" s="19"/>
      <c r="GL157" s="19"/>
      <c r="GM157" s="19"/>
      <c r="GN157" s="19"/>
      <c r="GO157" s="19"/>
      <c r="GP157" s="19"/>
      <c r="GQ157" s="19"/>
      <c r="GR157" s="19"/>
      <c r="GS157" s="19"/>
      <c r="GT157" s="19"/>
      <c r="GU157" s="19"/>
      <c r="GV157" s="19"/>
      <c r="GW157" s="19"/>
      <c r="GX157" s="19"/>
      <c r="GY157" s="19"/>
      <c r="GZ157" s="19"/>
      <c r="HA157" s="19"/>
      <c r="HB157" s="19"/>
      <c r="HC157" s="19"/>
      <c r="HD157" s="19"/>
      <c r="HE157" s="19"/>
      <c r="HF157" s="19"/>
      <c r="HG157" s="19"/>
      <c r="HH157" s="19"/>
      <c r="HI157" s="19"/>
      <c r="HJ157" s="19"/>
      <c r="HK157" s="19"/>
      <c r="HL157" s="19"/>
      <c r="HM157" s="19"/>
      <c r="HN157" s="19"/>
      <c r="HO157" s="19"/>
      <c r="HP157" s="19"/>
      <c r="HQ157" s="19"/>
      <c r="HR157" s="19"/>
      <c r="HS157" s="19"/>
      <c r="HT157" s="19"/>
      <c r="HU157" s="19"/>
      <c r="HV157" s="19"/>
      <c r="HW157" s="19"/>
      <c r="HX157" s="19"/>
      <c r="HY157" s="19"/>
      <c r="HZ157" s="19"/>
      <c r="IA157" s="19"/>
      <c r="IB157" s="19"/>
      <c r="IC157" s="19"/>
      <c r="ID157" s="19"/>
      <c r="IE157" s="19"/>
      <c r="IF157" s="19"/>
      <c r="IG157" s="19"/>
      <c r="IH157" s="19"/>
      <c r="II157" s="19"/>
      <c r="IJ157" s="19"/>
      <c r="IK157" s="19"/>
      <c r="IL157" s="19"/>
      <c r="IM157" s="19"/>
      <c r="IN157" s="19"/>
      <c r="IO157" s="19"/>
      <c r="IP157" s="19"/>
      <c r="IQ157" s="19"/>
      <c r="IR157" s="19"/>
      <c r="IS157" s="19"/>
      <c r="IT157" s="19"/>
      <c r="IU157" s="19"/>
      <c r="IV157" s="19"/>
    </row>
    <row r="158" spans="1:256">
      <c r="A158" s="28" t="s">
        <v>309</v>
      </c>
      <c r="B158" s="19" t="s">
        <v>17</v>
      </c>
      <c r="C158" s="26" t="s">
        <v>17</v>
      </c>
      <c r="D158" s="26" t="s">
        <v>339</v>
      </c>
      <c r="E158" s="26" t="str">
        <f t="shared" si="12"/>
        <v>PLATFORM_NAP_DISKSTAT</v>
      </c>
      <c r="F158" s="19" t="s">
        <v>19</v>
      </c>
      <c r="G158" s="26" t="s">
        <v>349</v>
      </c>
      <c r="H158" s="19" t="str">
        <f t="shared" si="13"/>
        <v>platform_diskstat_avg_read_time</v>
      </c>
      <c r="I158" s="47" t="s">
        <v>350</v>
      </c>
      <c r="J158" s="19" t="s">
        <v>113</v>
      </c>
      <c r="K158" s="19" t="s">
        <v>351</v>
      </c>
      <c r="L158" s="24">
        <f t="shared" si="14"/>
        <v>4</v>
      </c>
      <c r="M158" s="24" t="s">
        <v>24</v>
      </c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  <c r="FI158" s="19"/>
      <c r="FJ158" s="19"/>
      <c r="FK158" s="19"/>
      <c r="FL158" s="19"/>
      <c r="FM158" s="19"/>
      <c r="FN158" s="19"/>
      <c r="FO158" s="19"/>
      <c r="FP158" s="19"/>
      <c r="FQ158" s="19"/>
      <c r="FR158" s="19"/>
      <c r="FS158" s="19"/>
      <c r="FT158" s="19"/>
      <c r="FU158" s="19"/>
      <c r="FV158" s="19"/>
      <c r="FW158" s="19"/>
      <c r="FX158" s="19"/>
      <c r="FY158" s="19"/>
      <c r="FZ158" s="19"/>
      <c r="GA158" s="19"/>
      <c r="GB158" s="19"/>
      <c r="GC158" s="19"/>
      <c r="GD158" s="19"/>
      <c r="GE158" s="19"/>
      <c r="GF158" s="19"/>
      <c r="GG158" s="19"/>
      <c r="GH158" s="19"/>
      <c r="GI158" s="19"/>
      <c r="GJ158" s="19"/>
      <c r="GK158" s="19"/>
      <c r="GL158" s="19"/>
      <c r="GM158" s="19"/>
      <c r="GN158" s="19"/>
      <c r="GO158" s="19"/>
      <c r="GP158" s="19"/>
      <c r="GQ158" s="19"/>
      <c r="GR158" s="19"/>
      <c r="GS158" s="19"/>
      <c r="GT158" s="19"/>
      <c r="GU158" s="19"/>
      <c r="GV158" s="19"/>
      <c r="GW158" s="19"/>
      <c r="GX158" s="19"/>
      <c r="GY158" s="19"/>
      <c r="GZ158" s="19"/>
      <c r="HA158" s="19"/>
      <c r="HB158" s="19"/>
      <c r="HC158" s="19"/>
      <c r="HD158" s="19"/>
      <c r="HE158" s="19"/>
      <c r="HF158" s="19"/>
      <c r="HG158" s="19"/>
      <c r="HH158" s="19"/>
      <c r="HI158" s="19"/>
      <c r="HJ158" s="19"/>
      <c r="HK158" s="19"/>
      <c r="HL158" s="19"/>
      <c r="HM158" s="19"/>
      <c r="HN158" s="19"/>
      <c r="HO158" s="19"/>
      <c r="HP158" s="19"/>
      <c r="HQ158" s="19"/>
      <c r="HR158" s="19"/>
      <c r="HS158" s="19"/>
      <c r="HT158" s="19"/>
      <c r="HU158" s="19"/>
      <c r="HV158" s="19"/>
      <c r="HW158" s="19"/>
      <c r="HX158" s="19"/>
      <c r="HY158" s="19"/>
      <c r="HZ158" s="19"/>
      <c r="IA158" s="19"/>
      <c r="IB158" s="19"/>
      <c r="IC158" s="19"/>
      <c r="ID158" s="19"/>
      <c r="IE158" s="19"/>
      <c r="IF158" s="19"/>
      <c r="IG158" s="19"/>
      <c r="IH158" s="19"/>
      <c r="II158" s="19"/>
      <c r="IJ158" s="19"/>
      <c r="IK158" s="19"/>
      <c r="IL158" s="19"/>
      <c r="IM158" s="19"/>
      <c r="IN158" s="19"/>
      <c r="IO158" s="19"/>
      <c r="IP158" s="19"/>
      <c r="IQ158" s="19"/>
      <c r="IR158" s="19"/>
      <c r="IS158" s="19"/>
      <c r="IT158" s="19"/>
      <c r="IU158" s="19"/>
      <c r="IV158" s="19"/>
    </row>
    <row r="159" spans="1:256">
      <c r="A159" s="28" t="s">
        <v>309</v>
      </c>
      <c r="B159" s="19" t="s">
        <v>17</v>
      </c>
      <c r="C159" s="26" t="s">
        <v>17</v>
      </c>
      <c r="D159" s="26" t="s">
        <v>339</v>
      </c>
      <c r="E159" s="26" t="str">
        <f t="shared" si="12"/>
        <v>PLATFORM_NAP_DISKSTAT</v>
      </c>
      <c r="F159" s="19" t="s">
        <v>19</v>
      </c>
      <c r="G159" s="26" t="s">
        <v>352</v>
      </c>
      <c r="H159" s="19" t="str">
        <f t="shared" si="13"/>
        <v>platform_diskstat_avg_write_time</v>
      </c>
      <c r="I159" s="47" t="s">
        <v>353</v>
      </c>
      <c r="J159" s="19" t="s">
        <v>113</v>
      </c>
      <c r="K159" s="19" t="s">
        <v>351</v>
      </c>
      <c r="L159" s="24">
        <f t="shared" si="14"/>
        <v>4</v>
      </c>
      <c r="M159" s="24" t="s">
        <v>24</v>
      </c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  <c r="FI159" s="19"/>
      <c r="FJ159" s="19"/>
      <c r="FK159" s="19"/>
      <c r="FL159" s="19"/>
      <c r="FM159" s="19"/>
      <c r="FN159" s="19"/>
      <c r="FO159" s="19"/>
      <c r="FP159" s="19"/>
      <c r="FQ159" s="19"/>
      <c r="FR159" s="19"/>
      <c r="FS159" s="19"/>
      <c r="FT159" s="19"/>
      <c r="FU159" s="19"/>
      <c r="FV159" s="19"/>
      <c r="FW159" s="19"/>
      <c r="FX159" s="19"/>
      <c r="FY159" s="19"/>
      <c r="FZ159" s="19"/>
      <c r="GA159" s="19"/>
      <c r="GB159" s="19"/>
      <c r="GC159" s="19"/>
      <c r="GD159" s="19"/>
      <c r="GE159" s="19"/>
      <c r="GF159" s="19"/>
      <c r="GG159" s="19"/>
      <c r="GH159" s="19"/>
      <c r="GI159" s="19"/>
      <c r="GJ159" s="19"/>
      <c r="GK159" s="19"/>
      <c r="GL159" s="19"/>
      <c r="GM159" s="19"/>
      <c r="GN159" s="19"/>
      <c r="GO159" s="19"/>
      <c r="GP159" s="19"/>
      <c r="GQ159" s="19"/>
      <c r="GR159" s="19"/>
      <c r="GS159" s="19"/>
      <c r="GT159" s="19"/>
      <c r="GU159" s="19"/>
      <c r="GV159" s="19"/>
      <c r="GW159" s="19"/>
      <c r="GX159" s="19"/>
      <c r="GY159" s="19"/>
      <c r="GZ159" s="19"/>
      <c r="HA159" s="19"/>
      <c r="HB159" s="19"/>
      <c r="HC159" s="19"/>
      <c r="HD159" s="19"/>
      <c r="HE159" s="19"/>
      <c r="HF159" s="19"/>
      <c r="HG159" s="19"/>
      <c r="HH159" s="19"/>
      <c r="HI159" s="19"/>
      <c r="HJ159" s="19"/>
      <c r="HK159" s="19"/>
      <c r="HL159" s="19"/>
      <c r="HM159" s="19"/>
      <c r="HN159" s="19"/>
      <c r="HO159" s="19"/>
      <c r="HP159" s="19"/>
      <c r="HQ159" s="19"/>
      <c r="HR159" s="19"/>
      <c r="HS159" s="19"/>
      <c r="HT159" s="19"/>
      <c r="HU159" s="19"/>
      <c r="HV159" s="19"/>
      <c r="HW159" s="19"/>
      <c r="HX159" s="19"/>
      <c r="HY159" s="19"/>
      <c r="HZ159" s="19"/>
      <c r="IA159" s="19"/>
      <c r="IB159" s="19"/>
      <c r="IC159" s="19"/>
      <c r="ID159" s="19"/>
      <c r="IE159" s="19"/>
      <c r="IF159" s="19"/>
      <c r="IG159" s="19"/>
      <c r="IH159" s="19"/>
      <c r="II159" s="19"/>
      <c r="IJ159" s="19"/>
      <c r="IK159" s="19"/>
      <c r="IL159" s="19"/>
      <c r="IM159" s="19"/>
      <c r="IN159" s="19"/>
      <c r="IO159" s="19"/>
      <c r="IP159" s="19"/>
      <c r="IQ159" s="19"/>
      <c r="IR159" s="19"/>
      <c r="IS159" s="19"/>
      <c r="IT159" s="19"/>
      <c r="IU159" s="19"/>
      <c r="IV159" s="19"/>
    </row>
    <row r="160" spans="1:256">
      <c r="A160" s="28" t="s">
        <v>309</v>
      </c>
      <c r="B160" s="19" t="s">
        <v>17</v>
      </c>
      <c r="C160" s="26" t="s">
        <v>17</v>
      </c>
      <c r="D160" s="26" t="s">
        <v>339</v>
      </c>
      <c r="E160" s="26" t="str">
        <f t="shared" si="12"/>
        <v>PLATFORM_NAP_DISKSTAT</v>
      </c>
      <c r="F160" s="19" t="s">
        <v>19</v>
      </c>
      <c r="G160" s="26" t="s">
        <v>354</v>
      </c>
      <c r="H160" s="19" t="str">
        <f t="shared" si="13"/>
        <v>platform_diskstat_size_kb</v>
      </c>
      <c r="I160" s="47" t="s">
        <v>355</v>
      </c>
      <c r="J160" s="19" t="s">
        <v>113</v>
      </c>
      <c r="K160" s="19" t="s">
        <v>322</v>
      </c>
      <c r="L160" s="24">
        <f t="shared" si="14"/>
        <v>4</v>
      </c>
      <c r="M160" s="24" t="s">
        <v>24</v>
      </c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  <c r="FI160" s="19"/>
      <c r="FJ160" s="19"/>
      <c r="FK160" s="19"/>
      <c r="FL160" s="19"/>
      <c r="FM160" s="19"/>
      <c r="FN160" s="19"/>
      <c r="FO160" s="19"/>
      <c r="FP160" s="19"/>
      <c r="FQ160" s="19"/>
      <c r="FR160" s="19"/>
      <c r="FS160" s="19"/>
      <c r="FT160" s="19"/>
      <c r="FU160" s="19"/>
      <c r="FV160" s="19"/>
      <c r="FW160" s="19"/>
      <c r="FX160" s="19"/>
      <c r="FY160" s="19"/>
      <c r="FZ160" s="19"/>
      <c r="GA160" s="19"/>
      <c r="GB160" s="19"/>
      <c r="GC160" s="19"/>
      <c r="GD160" s="19"/>
      <c r="GE160" s="19"/>
      <c r="GF160" s="19"/>
      <c r="GG160" s="19"/>
      <c r="GH160" s="19"/>
      <c r="GI160" s="19"/>
      <c r="GJ160" s="19"/>
      <c r="GK160" s="19"/>
      <c r="GL160" s="19"/>
      <c r="GM160" s="19"/>
      <c r="GN160" s="19"/>
      <c r="GO160" s="19"/>
      <c r="GP160" s="19"/>
      <c r="GQ160" s="19"/>
      <c r="GR160" s="19"/>
      <c r="GS160" s="19"/>
      <c r="GT160" s="19"/>
      <c r="GU160" s="19"/>
      <c r="GV160" s="19"/>
      <c r="GW160" s="19"/>
      <c r="GX160" s="19"/>
      <c r="GY160" s="19"/>
      <c r="GZ160" s="19"/>
      <c r="HA160" s="19"/>
      <c r="HB160" s="19"/>
      <c r="HC160" s="19"/>
      <c r="HD160" s="19"/>
      <c r="HE160" s="19"/>
      <c r="HF160" s="19"/>
      <c r="HG160" s="19"/>
      <c r="HH160" s="19"/>
      <c r="HI160" s="19"/>
      <c r="HJ160" s="19"/>
      <c r="HK160" s="19"/>
      <c r="HL160" s="19"/>
      <c r="HM160" s="19"/>
      <c r="HN160" s="19"/>
      <c r="HO160" s="19"/>
      <c r="HP160" s="19"/>
      <c r="HQ160" s="19"/>
      <c r="HR160" s="19"/>
      <c r="HS160" s="19"/>
      <c r="HT160" s="19"/>
      <c r="HU160" s="19"/>
      <c r="HV160" s="19"/>
      <c r="HW160" s="19"/>
      <c r="HX160" s="19"/>
      <c r="HY160" s="19"/>
      <c r="HZ160" s="19"/>
      <c r="IA160" s="19"/>
      <c r="IB160" s="19"/>
      <c r="IC160" s="19"/>
      <c r="ID160" s="19"/>
      <c r="IE160" s="19"/>
      <c r="IF160" s="19"/>
      <c r="IG160" s="19"/>
      <c r="IH160" s="19"/>
      <c r="II160" s="19"/>
      <c r="IJ160" s="19"/>
      <c r="IK160" s="19"/>
      <c r="IL160" s="19"/>
      <c r="IM160" s="19"/>
      <c r="IN160" s="19"/>
      <c r="IO160" s="19"/>
      <c r="IP160" s="19"/>
      <c r="IQ160" s="19"/>
      <c r="IR160" s="19"/>
      <c r="IS160" s="19"/>
      <c r="IT160" s="19"/>
      <c r="IU160" s="19"/>
      <c r="IV160" s="19"/>
    </row>
    <row r="161" spans="1:256">
      <c r="A161" s="28" t="s">
        <v>309</v>
      </c>
      <c r="B161" s="19" t="s">
        <v>17</v>
      </c>
      <c r="C161" s="26" t="s">
        <v>17</v>
      </c>
      <c r="D161" s="26" t="s">
        <v>339</v>
      </c>
      <c r="E161" s="26" t="str">
        <f t="shared" si="12"/>
        <v>PLATFORM_NAP_DISKSTAT</v>
      </c>
      <c r="F161" s="19" t="s">
        <v>19</v>
      </c>
      <c r="G161" s="26" t="s">
        <v>356</v>
      </c>
      <c r="H161" s="19" t="str">
        <f t="shared" si="13"/>
        <v>platform_diskstat_used_kb</v>
      </c>
      <c r="I161" s="47" t="s">
        <v>357</v>
      </c>
      <c r="J161" s="19" t="s">
        <v>113</v>
      </c>
      <c r="K161" s="19" t="s">
        <v>322</v>
      </c>
      <c r="L161" s="24">
        <f t="shared" si="14"/>
        <v>4</v>
      </c>
      <c r="M161" s="24" t="s">
        <v>24</v>
      </c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  <c r="FI161" s="19"/>
      <c r="FJ161" s="19"/>
      <c r="FK161" s="19"/>
      <c r="FL161" s="19"/>
      <c r="FM161" s="19"/>
      <c r="FN161" s="19"/>
      <c r="FO161" s="19"/>
      <c r="FP161" s="19"/>
      <c r="FQ161" s="19"/>
      <c r="FR161" s="19"/>
      <c r="FS161" s="19"/>
      <c r="FT161" s="19"/>
      <c r="FU161" s="19"/>
      <c r="FV161" s="19"/>
      <c r="FW161" s="19"/>
      <c r="FX161" s="19"/>
      <c r="FY161" s="19"/>
      <c r="FZ161" s="19"/>
      <c r="GA161" s="19"/>
      <c r="GB161" s="19"/>
      <c r="GC161" s="19"/>
      <c r="GD161" s="19"/>
      <c r="GE161" s="19"/>
      <c r="GF161" s="19"/>
      <c r="GG161" s="19"/>
      <c r="GH161" s="19"/>
      <c r="GI161" s="19"/>
      <c r="GJ161" s="19"/>
      <c r="GK161" s="19"/>
      <c r="GL161" s="19"/>
      <c r="GM161" s="19"/>
      <c r="GN161" s="19"/>
      <c r="GO161" s="19"/>
      <c r="GP161" s="19"/>
      <c r="GQ161" s="19"/>
      <c r="GR161" s="19"/>
      <c r="GS161" s="19"/>
      <c r="GT161" s="19"/>
      <c r="GU161" s="19"/>
      <c r="GV161" s="19"/>
      <c r="GW161" s="19"/>
      <c r="GX161" s="19"/>
      <c r="GY161" s="19"/>
      <c r="GZ161" s="19"/>
      <c r="HA161" s="19"/>
      <c r="HB161" s="19"/>
      <c r="HC161" s="19"/>
      <c r="HD161" s="19"/>
      <c r="HE161" s="19"/>
      <c r="HF161" s="19"/>
      <c r="HG161" s="19"/>
      <c r="HH161" s="19"/>
      <c r="HI161" s="19"/>
      <c r="HJ161" s="19"/>
      <c r="HK161" s="19"/>
      <c r="HL161" s="19"/>
      <c r="HM161" s="19"/>
      <c r="HN161" s="19"/>
      <c r="HO161" s="19"/>
      <c r="HP161" s="19"/>
      <c r="HQ161" s="19"/>
      <c r="HR161" s="19"/>
      <c r="HS161" s="19"/>
      <c r="HT161" s="19"/>
      <c r="HU161" s="19"/>
      <c r="HV161" s="19"/>
      <c r="HW161" s="19"/>
      <c r="HX161" s="19"/>
      <c r="HY161" s="19"/>
      <c r="HZ161" s="19"/>
      <c r="IA161" s="19"/>
      <c r="IB161" s="19"/>
      <c r="IC161" s="19"/>
      <c r="ID161" s="19"/>
      <c r="IE161" s="19"/>
      <c r="IF161" s="19"/>
      <c r="IG161" s="19"/>
      <c r="IH161" s="19"/>
      <c r="II161" s="19"/>
      <c r="IJ161" s="19"/>
      <c r="IK161" s="19"/>
      <c r="IL161" s="19"/>
      <c r="IM161" s="19"/>
      <c r="IN161" s="19"/>
      <c r="IO161" s="19"/>
      <c r="IP161" s="19"/>
      <c r="IQ161" s="19"/>
      <c r="IR161" s="19"/>
      <c r="IS161" s="19"/>
      <c r="IT161" s="19"/>
      <c r="IU161" s="19"/>
      <c r="IV161" s="19"/>
    </row>
    <row r="162" spans="1:256">
      <c r="A162" s="28" t="s">
        <v>309</v>
      </c>
      <c r="B162" s="19" t="s">
        <v>17</v>
      </c>
      <c r="C162" s="26" t="s">
        <v>17</v>
      </c>
      <c r="D162" s="26" t="s">
        <v>358</v>
      </c>
      <c r="E162" s="26" t="str">
        <f t="shared" si="12"/>
        <v>PLATFORM_NAP_PROCESS</v>
      </c>
      <c r="F162" s="19" t="s">
        <v>19</v>
      </c>
      <c r="G162" s="26" t="s">
        <v>359</v>
      </c>
      <c r="H162" s="19" t="str">
        <f t="shared" si="13"/>
        <v>platform_process_vsize</v>
      </c>
      <c r="I162" s="47" t="s">
        <v>360</v>
      </c>
      <c r="J162" s="19" t="s">
        <v>113</v>
      </c>
      <c r="K162" s="19" t="s">
        <v>322</v>
      </c>
      <c r="L162" s="24">
        <f t="shared" si="14"/>
        <v>4</v>
      </c>
      <c r="M162" s="24" t="s">
        <v>24</v>
      </c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  <c r="FI162" s="19"/>
      <c r="FJ162" s="19"/>
      <c r="FK162" s="19"/>
      <c r="FL162" s="19"/>
      <c r="FM162" s="19"/>
      <c r="FN162" s="19"/>
      <c r="FO162" s="19"/>
      <c r="FP162" s="19"/>
      <c r="FQ162" s="19"/>
      <c r="FR162" s="19"/>
      <c r="FS162" s="19"/>
      <c r="FT162" s="19"/>
      <c r="FU162" s="19"/>
      <c r="FV162" s="19"/>
      <c r="FW162" s="19"/>
      <c r="FX162" s="19"/>
      <c r="FY162" s="19"/>
      <c r="FZ162" s="19"/>
      <c r="GA162" s="19"/>
      <c r="GB162" s="19"/>
      <c r="GC162" s="19"/>
      <c r="GD162" s="19"/>
      <c r="GE162" s="19"/>
      <c r="GF162" s="19"/>
      <c r="GG162" s="19"/>
      <c r="GH162" s="19"/>
      <c r="GI162" s="19"/>
      <c r="GJ162" s="19"/>
      <c r="GK162" s="19"/>
      <c r="GL162" s="19"/>
      <c r="GM162" s="19"/>
      <c r="GN162" s="19"/>
      <c r="GO162" s="19"/>
      <c r="GP162" s="19"/>
      <c r="GQ162" s="19"/>
      <c r="GR162" s="19"/>
      <c r="GS162" s="19"/>
      <c r="GT162" s="19"/>
      <c r="GU162" s="19"/>
      <c r="GV162" s="19"/>
      <c r="GW162" s="19"/>
      <c r="GX162" s="19"/>
      <c r="GY162" s="19"/>
      <c r="GZ162" s="19"/>
      <c r="HA162" s="19"/>
      <c r="HB162" s="19"/>
      <c r="HC162" s="19"/>
      <c r="HD162" s="19"/>
      <c r="HE162" s="19"/>
      <c r="HF162" s="19"/>
      <c r="HG162" s="19"/>
      <c r="HH162" s="19"/>
      <c r="HI162" s="19"/>
      <c r="HJ162" s="19"/>
      <c r="HK162" s="19"/>
      <c r="HL162" s="19"/>
      <c r="HM162" s="19"/>
      <c r="HN162" s="19"/>
      <c r="HO162" s="19"/>
      <c r="HP162" s="19"/>
      <c r="HQ162" s="19"/>
      <c r="HR162" s="19"/>
      <c r="HS162" s="19"/>
      <c r="HT162" s="19"/>
      <c r="HU162" s="19"/>
      <c r="HV162" s="19"/>
      <c r="HW162" s="19"/>
      <c r="HX162" s="19"/>
      <c r="HY162" s="19"/>
      <c r="HZ162" s="19"/>
      <c r="IA162" s="19"/>
      <c r="IB162" s="19"/>
      <c r="IC162" s="19"/>
      <c r="ID162" s="19"/>
      <c r="IE162" s="19"/>
      <c r="IF162" s="19"/>
      <c r="IG162" s="19"/>
      <c r="IH162" s="19"/>
      <c r="II162" s="19"/>
      <c r="IJ162" s="19"/>
      <c r="IK162" s="19"/>
      <c r="IL162" s="19"/>
      <c r="IM162" s="19"/>
      <c r="IN162" s="19"/>
      <c r="IO162" s="19"/>
      <c r="IP162" s="19"/>
      <c r="IQ162" s="19"/>
      <c r="IR162" s="19"/>
      <c r="IS162" s="19"/>
      <c r="IT162" s="19"/>
      <c r="IU162" s="19"/>
      <c r="IV162" s="19"/>
    </row>
    <row r="163" spans="1:256">
      <c r="A163" s="28" t="s">
        <v>309</v>
      </c>
      <c r="B163" s="19" t="s">
        <v>17</v>
      </c>
      <c r="C163" s="26" t="s">
        <v>17</v>
      </c>
      <c r="D163" s="26" t="s">
        <v>358</v>
      </c>
      <c r="E163" s="26" t="str">
        <f t="shared" si="12"/>
        <v>PLATFORM_NAP_PROCESS</v>
      </c>
      <c r="F163" s="19" t="s">
        <v>19</v>
      </c>
      <c r="G163" s="26" t="s">
        <v>361</v>
      </c>
      <c r="H163" s="19" t="str">
        <f t="shared" si="13"/>
        <v>platform_process_cpu_user</v>
      </c>
      <c r="I163" s="47" t="s">
        <v>362</v>
      </c>
      <c r="J163" s="19" t="s">
        <v>113</v>
      </c>
      <c r="K163" s="19" t="s">
        <v>363</v>
      </c>
      <c r="L163" s="24">
        <f t="shared" si="14"/>
        <v>4</v>
      </c>
      <c r="M163" s="24" t="s">
        <v>24</v>
      </c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  <c r="FI163" s="19"/>
      <c r="FJ163" s="19"/>
      <c r="FK163" s="19"/>
      <c r="FL163" s="19"/>
      <c r="FM163" s="19"/>
      <c r="FN163" s="19"/>
      <c r="FO163" s="19"/>
      <c r="FP163" s="19"/>
      <c r="FQ163" s="19"/>
      <c r="FR163" s="19"/>
      <c r="FS163" s="19"/>
      <c r="FT163" s="19"/>
      <c r="FU163" s="19"/>
      <c r="FV163" s="19"/>
      <c r="FW163" s="19"/>
      <c r="FX163" s="19"/>
      <c r="FY163" s="19"/>
      <c r="FZ163" s="19"/>
      <c r="GA163" s="19"/>
      <c r="GB163" s="19"/>
      <c r="GC163" s="19"/>
      <c r="GD163" s="19"/>
      <c r="GE163" s="19"/>
      <c r="GF163" s="19"/>
      <c r="GG163" s="19"/>
      <c r="GH163" s="19"/>
      <c r="GI163" s="19"/>
      <c r="GJ163" s="19"/>
      <c r="GK163" s="19"/>
      <c r="GL163" s="19"/>
      <c r="GM163" s="19"/>
      <c r="GN163" s="19"/>
      <c r="GO163" s="19"/>
      <c r="GP163" s="19"/>
      <c r="GQ163" s="19"/>
      <c r="GR163" s="19"/>
      <c r="GS163" s="19"/>
      <c r="GT163" s="19"/>
      <c r="GU163" s="19"/>
      <c r="GV163" s="19"/>
      <c r="GW163" s="19"/>
      <c r="GX163" s="19"/>
      <c r="GY163" s="19"/>
      <c r="GZ163" s="19"/>
      <c r="HA163" s="19"/>
      <c r="HB163" s="19"/>
      <c r="HC163" s="19"/>
      <c r="HD163" s="19"/>
      <c r="HE163" s="19"/>
      <c r="HF163" s="19"/>
      <c r="HG163" s="19"/>
      <c r="HH163" s="19"/>
      <c r="HI163" s="19"/>
      <c r="HJ163" s="19"/>
      <c r="HK163" s="19"/>
      <c r="HL163" s="19"/>
      <c r="HM163" s="19"/>
      <c r="HN163" s="19"/>
      <c r="HO163" s="19"/>
      <c r="HP163" s="19"/>
      <c r="HQ163" s="19"/>
      <c r="HR163" s="19"/>
      <c r="HS163" s="19"/>
      <c r="HT163" s="19"/>
      <c r="HU163" s="19"/>
      <c r="HV163" s="19"/>
      <c r="HW163" s="19"/>
      <c r="HX163" s="19"/>
      <c r="HY163" s="19"/>
      <c r="HZ163" s="19"/>
      <c r="IA163" s="19"/>
      <c r="IB163" s="19"/>
      <c r="IC163" s="19"/>
      <c r="ID163" s="19"/>
      <c r="IE163" s="19"/>
      <c r="IF163" s="19"/>
      <c r="IG163" s="19"/>
      <c r="IH163" s="19"/>
      <c r="II163" s="19"/>
      <c r="IJ163" s="19"/>
      <c r="IK163" s="19"/>
      <c r="IL163" s="19"/>
      <c r="IM163" s="19"/>
      <c r="IN163" s="19"/>
      <c r="IO163" s="19"/>
      <c r="IP163" s="19"/>
      <c r="IQ163" s="19"/>
      <c r="IR163" s="19"/>
      <c r="IS163" s="19"/>
      <c r="IT163" s="19"/>
      <c r="IU163" s="19"/>
      <c r="IV163" s="19"/>
    </row>
    <row r="164" spans="1:256">
      <c r="A164" s="28" t="s">
        <v>309</v>
      </c>
      <c r="B164" s="19" t="s">
        <v>17</v>
      </c>
      <c r="C164" s="26" t="s">
        <v>17</v>
      </c>
      <c r="D164" s="26" t="s">
        <v>358</v>
      </c>
      <c r="E164" s="26" t="str">
        <f t="shared" si="12"/>
        <v>PLATFORM_NAP_PROCESS</v>
      </c>
      <c r="F164" s="19" t="s">
        <v>19</v>
      </c>
      <c r="G164" s="26" t="s">
        <v>364</v>
      </c>
      <c r="H164" s="19" t="str">
        <f t="shared" si="13"/>
        <v>platform_process_cpu_kernel</v>
      </c>
      <c r="I164" s="47" t="s">
        <v>365</v>
      </c>
      <c r="J164" s="19" t="s">
        <v>113</v>
      </c>
      <c r="K164" s="19" t="s">
        <v>363</v>
      </c>
      <c r="L164" s="24">
        <f t="shared" si="14"/>
        <v>4</v>
      </c>
      <c r="M164" s="24" t="s">
        <v>24</v>
      </c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  <c r="FI164" s="19"/>
      <c r="FJ164" s="19"/>
      <c r="FK164" s="19"/>
      <c r="FL164" s="19"/>
      <c r="FM164" s="19"/>
      <c r="FN164" s="19"/>
      <c r="FO164" s="19"/>
      <c r="FP164" s="19"/>
      <c r="FQ164" s="19"/>
      <c r="FR164" s="19"/>
      <c r="FS164" s="19"/>
      <c r="FT164" s="19"/>
      <c r="FU164" s="19"/>
      <c r="FV164" s="19"/>
      <c r="FW164" s="19"/>
      <c r="FX164" s="19"/>
      <c r="FY164" s="19"/>
      <c r="FZ164" s="19"/>
      <c r="GA164" s="19"/>
      <c r="GB164" s="19"/>
      <c r="GC164" s="19"/>
      <c r="GD164" s="19"/>
      <c r="GE164" s="19"/>
      <c r="GF164" s="19"/>
      <c r="GG164" s="19"/>
      <c r="GH164" s="19"/>
      <c r="GI164" s="19"/>
      <c r="GJ164" s="19"/>
      <c r="GK164" s="19"/>
      <c r="GL164" s="19"/>
      <c r="GM164" s="19"/>
      <c r="GN164" s="19"/>
      <c r="GO164" s="19"/>
      <c r="GP164" s="19"/>
      <c r="GQ164" s="19"/>
      <c r="GR164" s="19"/>
      <c r="GS164" s="19"/>
      <c r="GT164" s="19"/>
      <c r="GU164" s="19"/>
      <c r="GV164" s="19"/>
      <c r="GW164" s="19"/>
      <c r="GX164" s="19"/>
      <c r="GY164" s="19"/>
      <c r="GZ164" s="19"/>
      <c r="HA164" s="19"/>
      <c r="HB164" s="19"/>
      <c r="HC164" s="19"/>
      <c r="HD164" s="19"/>
      <c r="HE164" s="19"/>
      <c r="HF164" s="19"/>
      <c r="HG164" s="19"/>
      <c r="HH164" s="19"/>
      <c r="HI164" s="19"/>
      <c r="HJ164" s="19"/>
      <c r="HK164" s="19"/>
      <c r="HL164" s="19"/>
      <c r="HM164" s="19"/>
      <c r="HN164" s="19"/>
      <c r="HO164" s="19"/>
      <c r="HP164" s="19"/>
      <c r="HQ164" s="19"/>
      <c r="HR164" s="19"/>
      <c r="HS164" s="19"/>
      <c r="HT164" s="19"/>
      <c r="HU164" s="19"/>
      <c r="HV164" s="19"/>
      <c r="HW164" s="19"/>
      <c r="HX164" s="19"/>
      <c r="HY164" s="19"/>
      <c r="HZ164" s="19"/>
      <c r="IA164" s="19"/>
      <c r="IB164" s="19"/>
      <c r="IC164" s="19"/>
      <c r="ID164" s="19"/>
      <c r="IE164" s="19"/>
      <c r="IF164" s="19"/>
      <c r="IG164" s="19"/>
      <c r="IH164" s="19"/>
      <c r="II164" s="19"/>
      <c r="IJ164" s="19"/>
      <c r="IK164" s="19"/>
      <c r="IL164" s="19"/>
      <c r="IM164" s="19"/>
      <c r="IN164" s="19"/>
      <c r="IO164" s="19"/>
      <c r="IP164" s="19"/>
      <c r="IQ164" s="19"/>
      <c r="IR164" s="19"/>
      <c r="IS164" s="19"/>
      <c r="IT164" s="19"/>
      <c r="IU164" s="19"/>
      <c r="IV164" s="19"/>
    </row>
    <row r="165" spans="1:256">
      <c r="A165" s="28" t="s">
        <v>309</v>
      </c>
      <c r="B165" s="19" t="s">
        <v>17</v>
      </c>
      <c r="C165" s="26" t="s">
        <v>17</v>
      </c>
      <c r="D165" s="26" t="s">
        <v>358</v>
      </c>
      <c r="E165" s="26" t="str">
        <f t="shared" si="12"/>
        <v>PLATFORM_NAP_PROCESS</v>
      </c>
      <c r="F165" s="19" t="s">
        <v>19</v>
      </c>
      <c r="G165" s="26" t="s">
        <v>366</v>
      </c>
      <c r="H165" s="19" t="str">
        <f t="shared" si="13"/>
        <v>platform_process_cpu_total</v>
      </c>
      <c r="I165" s="47" t="s">
        <v>367</v>
      </c>
      <c r="J165" s="26" t="s">
        <v>113</v>
      </c>
      <c r="K165" s="19" t="s">
        <v>363</v>
      </c>
      <c r="L165" s="24">
        <f t="shared" si="14"/>
        <v>4</v>
      </c>
      <c r="M165" s="24" t="s">
        <v>24</v>
      </c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  <c r="FI165" s="19"/>
      <c r="FJ165" s="19"/>
      <c r="FK165" s="19"/>
      <c r="FL165" s="19"/>
      <c r="FM165" s="19"/>
      <c r="FN165" s="19"/>
      <c r="FO165" s="19"/>
      <c r="FP165" s="19"/>
      <c r="FQ165" s="19"/>
      <c r="FR165" s="19"/>
      <c r="FS165" s="19"/>
      <c r="FT165" s="19"/>
      <c r="FU165" s="19"/>
      <c r="FV165" s="19"/>
      <c r="FW165" s="19"/>
      <c r="FX165" s="19"/>
      <c r="FY165" s="19"/>
      <c r="FZ165" s="19"/>
      <c r="GA165" s="19"/>
      <c r="GB165" s="19"/>
      <c r="GC165" s="19"/>
      <c r="GD165" s="19"/>
      <c r="GE165" s="19"/>
      <c r="GF165" s="19"/>
      <c r="GG165" s="19"/>
      <c r="GH165" s="19"/>
      <c r="GI165" s="19"/>
      <c r="GJ165" s="19"/>
      <c r="GK165" s="19"/>
      <c r="GL165" s="19"/>
      <c r="GM165" s="19"/>
      <c r="GN165" s="19"/>
      <c r="GO165" s="19"/>
      <c r="GP165" s="19"/>
      <c r="GQ165" s="19"/>
      <c r="GR165" s="19"/>
      <c r="GS165" s="19"/>
      <c r="GT165" s="19"/>
      <c r="GU165" s="19"/>
      <c r="GV165" s="19"/>
      <c r="GW165" s="19"/>
      <c r="GX165" s="19"/>
      <c r="GY165" s="19"/>
      <c r="GZ165" s="19"/>
      <c r="HA165" s="19"/>
      <c r="HB165" s="19"/>
      <c r="HC165" s="19"/>
      <c r="HD165" s="19"/>
      <c r="HE165" s="19"/>
      <c r="HF165" s="19"/>
      <c r="HG165" s="19"/>
      <c r="HH165" s="19"/>
      <c r="HI165" s="19"/>
      <c r="HJ165" s="19"/>
      <c r="HK165" s="19"/>
      <c r="HL165" s="19"/>
      <c r="HM165" s="19"/>
      <c r="HN165" s="19"/>
      <c r="HO165" s="19"/>
      <c r="HP165" s="19"/>
      <c r="HQ165" s="19"/>
      <c r="HR165" s="19"/>
      <c r="HS165" s="19"/>
      <c r="HT165" s="19"/>
      <c r="HU165" s="19"/>
      <c r="HV165" s="19"/>
      <c r="HW165" s="19"/>
      <c r="HX165" s="19"/>
      <c r="HY165" s="19"/>
      <c r="HZ165" s="19"/>
      <c r="IA165" s="19"/>
      <c r="IB165" s="19"/>
      <c r="IC165" s="19"/>
      <c r="ID165" s="19"/>
      <c r="IE165" s="19"/>
      <c r="IF165" s="19"/>
      <c r="IG165" s="19"/>
      <c r="IH165" s="19"/>
      <c r="II165" s="19"/>
      <c r="IJ165" s="19"/>
      <c r="IK165" s="19"/>
      <c r="IL165" s="19"/>
      <c r="IM165" s="19"/>
      <c r="IN165" s="19"/>
      <c r="IO165" s="19"/>
      <c r="IP165" s="19"/>
      <c r="IQ165" s="19"/>
      <c r="IR165" s="19"/>
      <c r="IS165" s="19"/>
      <c r="IT165" s="19"/>
      <c r="IU165" s="19"/>
      <c r="IV165" s="19"/>
    </row>
    <row r="166" spans="1:256">
      <c r="A166" s="19" t="s">
        <v>368</v>
      </c>
      <c r="B166" s="19" t="s">
        <v>295</v>
      </c>
      <c r="C166" s="19" t="s">
        <v>17</v>
      </c>
      <c r="D166" s="19" t="s">
        <v>369</v>
      </c>
      <c r="E166" s="26" t="str">
        <f t="shared" si="12"/>
        <v>MONITOR_ACEMON_WGET</v>
      </c>
      <c r="F166" s="19" t="s">
        <v>19</v>
      </c>
      <c r="G166" s="19" t="s">
        <v>370</v>
      </c>
      <c r="H166" s="19" t="str">
        <f t="shared" si="13"/>
        <v>monitor_wget_statcode</v>
      </c>
      <c r="I166" s="39" t="s">
        <v>371</v>
      </c>
      <c r="J166" s="19" t="s">
        <v>113</v>
      </c>
      <c r="K166" s="3" t="s">
        <v>372</v>
      </c>
      <c r="L166" s="24">
        <v>4</v>
      </c>
      <c r="M166" s="24" t="s">
        <v>24</v>
      </c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  <c r="FI166" s="19"/>
      <c r="FJ166" s="19"/>
      <c r="FK166" s="19"/>
      <c r="FL166" s="19"/>
      <c r="FM166" s="19"/>
      <c r="FN166" s="19"/>
      <c r="FO166" s="19"/>
      <c r="FP166" s="19"/>
      <c r="FQ166" s="19"/>
      <c r="FR166" s="19"/>
      <c r="FS166" s="19"/>
      <c r="FT166" s="19"/>
      <c r="FU166" s="19"/>
      <c r="FV166" s="19"/>
      <c r="FW166" s="19"/>
      <c r="FX166" s="19"/>
      <c r="FY166" s="19"/>
      <c r="FZ166" s="19"/>
      <c r="GA166" s="19"/>
      <c r="GB166" s="19"/>
      <c r="GC166" s="19"/>
      <c r="GD166" s="19"/>
      <c r="GE166" s="19"/>
      <c r="GF166" s="19"/>
      <c r="GG166" s="19"/>
      <c r="GH166" s="19"/>
      <c r="GI166" s="19"/>
      <c r="GJ166" s="19"/>
      <c r="GK166" s="19"/>
      <c r="GL166" s="19"/>
      <c r="GM166" s="19"/>
      <c r="GN166" s="19"/>
      <c r="GO166" s="19"/>
      <c r="GP166" s="19"/>
      <c r="GQ166" s="19"/>
      <c r="GR166" s="19"/>
      <c r="GS166" s="19"/>
      <c r="GT166" s="19"/>
      <c r="GU166" s="19"/>
      <c r="GV166" s="19"/>
      <c r="GW166" s="19"/>
      <c r="GX166" s="19"/>
      <c r="GY166" s="19"/>
      <c r="GZ166" s="19"/>
      <c r="HA166" s="19"/>
      <c r="HB166" s="19"/>
      <c r="HC166" s="19"/>
      <c r="HD166" s="19"/>
      <c r="HE166" s="19"/>
      <c r="HF166" s="19"/>
      <c r="HG166" s="19"/>
      <c r="HH166" s="19"/>
      <c r="HI166" s="19"/>
      <c r="HJ166" s="19"/>
      <c r="HK166" s="19"/>
      <c r="HL166" s="19"/>
      <c r="HM166" s="19"/>
      <c r="HN166" s="19"/>
      <c r="HO166" s="19"/>
      <c r="HP166" s="19"/>
      <c r="HQ166" s="19"/>
      <c r="HR166" s="19"/>
      <c r="HS166" s="19"/>
      <c r="HT166" s="19"/>
      <c r="HU166" s="19"/>
      <c r="HV166" s="19"/>
      <c r="HW166" s="19"/>
      <c r="HX166" s="19"/>
      <c r="HY166" s="19"/>
      <c r="HZ166" s="19"/>
      <c r="IA166" s="19"/>
      <c r="IB166" s="19"/>
      <c r="IC166" s="19"/>
      <c r="ID166" s="19"/>
      <c r="IE166" s="19"/>
      <c r="IF166" s="19"/>
      <c r="IG166" s="19"/>
      <c r="IH166" s="19"/>
      <c r="II166" s="19"/>
      <c r="IJ166" s="19"/>
      <c r="IK166" s="19"/>
      <c r="IL166" s="19"/>
      <c r="IM166" s="19"/>
      <c r="IN166" s="19"/>
      <c r="IO166" s="19"/>
      <c r="IP166" s="19"/>
      <c r="IQ166" s="19"/>
      <c r="IR166" s="19"/>
      <c r="IS166" s="19"/>
      <c r="IT166" s="19"/>
      <c r="IU166" s="19"/>
      <c r="IV166" s="19"/>
    </row>
    <row r="167" spans="1:256">
      <c r="A167" s="19" t="s">
        <v>368</v>
      </c>
      <c r="B167" s="19" t="s">
        <v>295</v>
      </c>
      <c r="C167" s="19" t="s">
        <v>17</v>
      </c>
      <c r="D167" s="19" t="s">
        <v>369</v>
      </c>
      <c r="E167" s="26" t="str">
        <f t="shared" si="12"/>
        <v>MONITOR_ACEMON_WGET</v>
      </c>
      <c r="F167" s="19" t="s">
        <v>19</v>
      </c>
      <c r="G167" s="19" t="s">
        <v>373</v>
      </c>
      <c r="H167" s="19" t="str">
        <f t="shared" si="13"/>
        <v>monitor_wget_connect_time</v>
      </c>
      <c r="I167" s="39" t="s">
        <v>374</v>
      </c>
      <c r="J167" s="19" t="s">
        <v>113</v>
      </c>
      <c r="K167" s="19" t="s">
        <v>117</v>
      </c>
      <c r="L167" s="24">
        <v>4</v>
      </c>
      <c r="M167" s="24" t="s">
        <v>24</v>
      </c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</row>
    <row r="168" spans="1:256">
      <c r="A168" s="19" t="s">
        <v>368</v>
      </c>
      <c r="B168" s="19" t="s">
        <v>295</v>
      </c>
      <c r="C168" s="19" t="s">
        <v>17</v>
      </c>
      <c r="D168" s="19" t="s">
        <v>369</v>
      </c>
      <c r="E168" s="26" t="str">
        <f t="shared" si="12"/>
        <v>MONITOR_ACEMON_WGET</v>
      </c>
      <c r="F168" s="19" t="s">
        <v>19</v>
      </c>
      <c r="G168" s="19" t="s">
        <v>375</v>
      </c>
      <c r="H168" s="19" t="str">
        <f t="shared" si="13"/>
        <v>monitor_wget_xfer_time</v>
      </c>
      <c r="I168" s="39" t="s">
        <v>376</v>
      </c>
      <c r="J168" s="19" t="s">
        <v>113</v>
      </c>
      <c r="K168" s="19" t="s">
        <v>117</v>
      </c>
      <c r="L168" s="24">
        <v>4</v>
      </c>
      <c r="M168" s="24" t="s">
        <v>24</v>
      </c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</row>
    <row r="169" spans="1:256">
      <c r="A169" s="19" t="s">
        <v>368</v>
      </c>
      <c r="B169" s="19" t="s">
        <v>295</v>
      </c>
      <c r="C169" s="19" t="s">
        <v>17</v>
      </c>
      <c r="D169" s="19" t="s">
        <v>369</v>
      </c>
      <c r="E169" s="26" t="str">
        <f t="shared" si="12"/>
        <v>MONITOR_ACEMON_WGET</v>
      </c>
      <c r="F169" s="19" t="s">
        <v>19</v>
      </c>
      <c r="G169" s="19" t="s">
        <v>377</v>
      </c>
      <c r="H169" s="19" t="str">
        <f t="shared" si="13"/>
        <v>monitor_wget_len_bytes</v>
      </c>
      <c r="I169" s="39" t="s">
        <v>378</v>
      </c>
      <c r="J169" s="19" t="s">
        <v>113</v>
      </c>
      <c r="K169" s="19" t="s">
        <v>73</v>
      </c>
      <c r="L169" s="24">
        <v>4</v>
      </c>
      <c r="M169" s="24" t="s">
        <v>24</v>
      </c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</row>
    <row r="170" spans="1:256">
      <c r="A170" s="19" t="s">
        <v>368</v>
      </c>
      <c r="B170" s="19" t="s">
        <v>295</v>
      </c>
      <c r="C170" s="19" t="s">
        <v>17</v>
      </c>
      <c r="D170" s="19" t="s">
        <v>369</v>
      </c>
      <c r="E170" s="26" t="str">
        <f t="shared" si="12"/>
        <v>MONITOR_ACEMON_WGET</v>
      </c>
      <c r="F170" s="19" t="s">
        <v>19</v>
      </c>
      <c r="G170" s="19" t="s">
        <v>379</v>
      </c>
      <c r="H170" s="19" t="str">
        <f t="shared" si="13"/>
        <v>monitor_wget_orig_bytes</v>
      </c>
      <c r="I170" s="39" t="s">
        <v>380</v>
      </c>
      <c r="J170" s="19" t="s">
        <v>113</v>
      </c>
      <c r="K170" s="19" t="s">
        <v>73</v>
      </c>
      <c r="L170" s="24">
        <v>4</v>
      </c>
      <c r="M170" s="24" t="s">
        <v>24</v>
      </c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</row>
    <row r="171" spans="1:256">
      <c r="A171" s="19" t="s">
        <v>368</v>
      </c>
      <c r="B171" s="19" t="s">
        <v>295</v>
      </c>
      <c r="C171" s="19" t="s">
        <v>17</v>
      </c>
      <c r="D171" s="19" t="s">
        <v>369</v>
      </c>
      <c r="E171" s="26" t="str">
        <f t="shared" si="12"/>
        <v>MONITOR_ACEMON_WGET</v>
      </c>
      <c r="F171" s="19" t="s">
        <v>19</v>
      </c>
      <c r="G171" s="19" t="s">
        <v>381</v>
      </c>
      <c r="H171" s="19" t="str">
        <f t="shared" si="13"/>
        <v>monitor_wget_comp_bytes</v>
      </c>
      <c r="I171" s="39" t="s">
        <v>382</v>
      </c>
      <c r="J171" s="19" t="s">
        <v>113</v>
      </c>
      <c r="K171" s="19" t="s">
        <v>73</v>
      </c>
      <c r="L171" s="24">
        <v>4</v>
      </c>
      <c r="M171" s="24" t="s">
        <v>24</v>
      </c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</row>
    <row r="172" spans="1:256">
      <c r="A172" s="19" t="s">
        <v>368</v>
      </c>
      <c r="B172" s="19" t="s">
        <v>295</v>
      </c>
      <c r="C172" s="19" t="s">
        <v>17</v>
      </c>
      <c r="D172" s="19" t="s">
        <v>383</v>
      </c>
      <c r="E172" s="26" t="str">
        <f t="shared" si="12"/>
        <v>MONITOR_ACEMON_A2A</v>
      </c>
      <c r="F172" s="19" t="s">
        <v>19</v>
      </c>
      <c r="G172" s="19" t="s">
        <v>370</v>
      </c>
      <c r="H172" s="19" t="str">
        <f t="shared" si="13"/>
        <v>monitor_a2a_statcode</v>
      </c>
      <c r="I172" s="39" t="s">
        <v>384</v>
      </c>
      <c r="J172" s="19" t="s">
        <v>113</v>
      </c>
      <c r="K172" s="3" t="s">
        <v>372</v>
      </c>
      <c r="L172" s="24">
        <v>4</v>
      </c>
      <c r="M172" s="24" t="s">
        <v>24</v>
      </c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</row>
    <row r="173" spans="1:256">
      <c r="A173" s="19" t="s">
        <v>368</v>
      </c>
      <c r="B173" s="19" t="s">
        <v>295</v>
      </c>
      <c r="C173" s="19" t="s">
        <v>17</v>
      </c>
      <c r="D173" s="19" t="s">
        <v>383</v>
      </c>
      <c r="E173" s="26" t="str">
        <f t="shared" si="12"/>
        <v>MONITOR_ACEMON_A2A</v>
      </c>
      <c r="F173" s="19" t="s">
        <v>19</v>
      </c>
      <c r="G173" s="19" t="s">
        <v>373</v>
      </c>
      <c r="H173" s="19" t="str">
        <f t="shared" si="13"/>
        <v>monitor_a2a_connect_time</v>
      </c>
      <c r="I173" s="39" t="s">
        <v>385</v>
      </c>
      <c r="J173" s="19" t="s">
        <v>113</v>
      </c>
      <c r="K173" s="19" t="s">
        <v>117</v>
      </c>
      <c r="L173" s="24">
        <v>4</v>
      </c>
      <c r="M173" s="24" t="s">
        <v>24</v>
      </c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</row>
    <row r="174" spans="1:256">
      <c r="A174" s="19" t="s">
        <v>368</v>
      </c>
      <c r="B174" s="19" t="s">
        <v>295</v>
      </c>
      <c r="C174" s="19" t="s">
        <v>17</v>
      </c>
      <c r="D174" s="19" t="s">
        <v>383</v>
      </c>
      <c r="E174" s="26" t="str">
        <f t="shared" si="12"/>
        <v>MONITOR_ACEMON_A2A</v>
      </c>
      <c r="F174" s="19" t="s">
        <v>19</v>
      </c>
      <c r="G174" s="19" t="s">
        <v>375</v>
      </c>
      <c r="H174" s="19" t="str">
        <f t="shared" si="13"/>
        <v>monitor_a2a_xfer_time</v>
      </c>
      <c r="I174" s="39" t="s">
        <v>386</v>
      </c>
      <c r="J174" s="19" t="s">
        <v>113</v>
      </c>
      <c r="K174" s="19" t="s">
        <v>117</v>
      </c>
      <c r="L174" s="24">
        <v>4</v>
      </c>
      <c r="M174" s="24" t="s">
        <v>24</v>
      </c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</row>
    <row r="175" spans="1:256">
      <c r="A175" s="19" t="s">
        <v>368</v>
      </c>
      <c r="B175" s="19" t="s">
        <v>295</v>
      </c>
      <c r="C175" s="19" t="s">
        <v>17</v>
      </c>
      <c r="D175" s="19" t="s">
        <v>383</v>
      </c>
      <c r="E175" s="26" t="str">
        <f t="shared" si="12"/>
        <v>MONITOR_ACEMON_A2A</v>
      </c>
      <c r="F175" s="19" t="s">
        <v>19</v>
      </c>
      <c r="G175" s="19" t="s">
        <v>377</v>
      </c>
      <c r="H175" s="19" t="str">
        <f t="shared" si="13"/>
        <v>monitor_a2a_len_bytes</v>
      </c>
      <c r="I175" s="39" t="s">
        <v>387</v>
      </c>
      <c r="J175" s="19" t="s">
        <v>113</v>
      </c>
      <c r="K175" s="19" t="s">
        <v>73</v>
      </c>
      <c r="L175" s="24">
        <v>4</v>
      </c>
      <c r="M175" s="24" t="s">
        <v>24</v>
      </c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</row>
    <row r="176" spans="1:256">
      <c r="A176" s="19" t="s">
        <v>368</v>
      </c>
      <c r="B176" s="19" t="s">
        <v>295</v>
      </c>
      <c r="C176" s="19" t="s">
        <v>17</v>
      </c>
      <c r="D176" s="19" t="s">
        <v>383</v>
      </c>
      <c r="E176" s="26" t="str">
        <f t="shared" ref="E176:E201" si="15">CONCATENATE(A176,"_",B176,"_",D176)</f>
        <v>MONITOR_ACEMON_A2A</v>
      </c>
      <c r="F176" s="19" t="s">
        <v>19</v>
      </c>
      <c r="G176" s="19" t="s">
        <v>388</v>
      </c>
      <c r="H176" s="19" t="str">
        <f t="shared" ref="H176:H214" si="16">LOWER(CONCATENATE(A176,"_",D176,"_",G176))</f>
        <v>monitor_a2a_ping_timestamp</v>
      </c>
      <c r="I176" s="39" t="s">
        <v>389</v>
      </c>
      <c r="J176" s="19" t="s">
        <v>113</v>
      </c>
      <c r="K176" s="19" t="s">
        <v>390</v>
      </c>
      <c r="L176" s="24">
        <v>4</v>
      </c>
      <c r="M176" s="24" t="s">
        <v>24</v>
      </c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</row>
    <row r="177" spans="1:256">
      <c r="A177" s="19" t="s">
        <v>368</v>
      </c>
      <c r="B177" s="19" t="s">
        <v>295</v>
      </c>
      <c r="C177" s="19" t="s">
        <v>17</v>
      </c>
      <c r="D177" s="19" t="s">
        <v>383</v>
      </c>
      <c r="E177" s="26" t="str">
        <f t="shared" si="15"/>
        <v>MONITOR_ACEMON_A2A</v>
      </c>
      <c r="F177" s="19" t="s">
        <v>19</v>
      </c>
      <c r="G177" s="19" t="s">
        <v>391</v>
      </c>
      <c r="H177" s="19" t="str">
        <f t="shared" si="16"/>
        <v>monitor_a2a_ping_tx</v>
      </c>
      <c r="I177" s="39" t="s">
        <v>392</v>
      </c>
      <c r="J177" s="19" t="s">
        <v>113</v>
      </c>
      <c r="K177" s="3" t="s">
        <v>372</v>
      </c>
      <c r="L177" s="24">
        <v>4</v>
      </c>
      <c r="M177" s="24" t="s">
        <v>24</v>
      </c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</row>
    <row r="178" spans="1:256">
      <c r="A178" s="19" t="s">
        <v>368</v>
      </c>
      <c r="B178" s="19" t="s">
        <v>295</v>
      </c>
      <c r="C178" s="19" t="s">
        <v>17</v>
      </c>
      <c r="D178" s="19" t="s">
        <v>383</v>
      </c>
      <c r="E178" s="26" t="str">
        <f t="shared" si="15"/>
        <v>MONITOR_ACEMON_A2A</v>
      </c>
      <c r="F178" s="19" t="s">
        <v>19</v>
      </c>
      <c r="G178" s="19" t="s">
        <v>393</v>
      </c>
      <c r="H178" s="19" t="str">
        <f t="shared" si="16"/>
        <v>monitor_a2a_ping_rx</v>
      </c>
      <c r="I178" s="39" t="s">
        <v>394</v>
      </c>
      <c r="J178" s="19" t="s">
        <v>113</v>
      </c>
      <c r="K178" s="3" t="s">
        <v>372</v>
      </c>
      <c r="L178" s="24">
        <v>4</v>
      </c>
      <c r="M178" s="24" t="s">
        <v>24</v>
      </c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</row>
    <row r="179" spans="1:256">
      <c r="A179" s="19" t="s">
        <v>368</v>
      </c>
      <c r="B179" s="19" t="s">
        <v>295</v>
      </c>
      <c r="C179" s="19" t="s">
        <v>17</v>
      </c>
      <c r="D179" s="19" t="s">
        <v>383</v>
      </c>
      <c r="E179" s="26" t="str">
        <f t="shared" si="15"/>
        <v>MONITOR_ACEMON_A2A</v>
      </c>
      <c r="F179" s="19" t="s">
        <v>19</v>
      </c>
      <c r="G179" s="19" t="s">
        <v>395</v>
      </c>
      <c r="H179" s="19" t="str">
        <f t="shared" si="16"/>
        <v>monitor_a2a_ping_rtt</v>
      </c>
      <c r="I179" s="39" t="s">
        <v>396</v>
      </c>
      <c r="J179" s="19" t="s">
        <v>113</v>
      </c>
      <c r="K179" s="19" t="s">
        <v>117</v>
      </c>
      <c r="L179" s="24">
        <v>4</v>
      </c>
      <c r="M179" s="24" t="s">
        <v>24</v>
      </c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</row>
    <row r="180" spans="1:256">
      <c r="A180" s="19" t="s">
        <v>368</v>
      </c>
      <c r="B180" s="19" t="s">
        <v>295</v>
      </c>
      <c r="C180" s="19" t="s">
        <v>17</v>
      </c>
      <c r="D180" s="19" t="s">
        <v>397</v>
      </c>
      <c r="E180" s="26" t="str">
        <f t="shared" si="15"/>
        <v>MONITOR_ACEMON_BYPWGET</v>
      </c>
      <c r="F180" s="19" t="s">
        <v>19</v>
      </c>
      <c r="G180" s="19" t="s">
        <v>370</v>
      </c>
      <c r="H180" s="19" t="str">
        <f t="shared" si="16"/>
        <v>monitor_bypwget_statcode</v>
      </c>
      <c r="I180" s="39" t="s">
        <v>398</v>
      </c>
      <c r="J180" s="19" t="s">
        <v>113</v>
      </c>
      <c r="K180" s="3" t="s">
        <v>372</v>
      </c>
      <c r="L180" s="24">
        <v>4</v>
      </c>
      <c r="M180" s="24" t="s">
        <v>24</v>
      </c>
    </row>
    <row r="181" spans="1:256">
      <c r="A181" s="19" t="s">
        <v>368</v>
      </c>
      <c r="B181" s="19" t="s">
        <v>295</v>
      </c>
      <c r="C181" s="19" t="s">
        <v>17</v>
      </c>
      <c r="D181" s="19" t="s">
        <v>397</v>
      </c>
      <c r="E181" s="26" t="str">
        <f t="shared" si="15"/>
        <v>MONITOR_ACEMON_BYPWGET</v>
      </c>
      <c r="F181" s="19" t="s">
        <v>19</v>
      </c>
      <c r="G181" s="19" t="s">
        <v>373</v>
      </c>
      <c r="H181" s="19" t="str">
        <f t="shared" si="16"/>
        <v>monitor_bypwget_connect_time</v>
      </c>
      <c r="I181" s="39" t="s">
        <v>399</v>
      </c>
      <c r="J181" s="19" t="s">
        <v>113</v>
      </c>
      <c r="K181" s="19" t="s">
        <v>117</v>
      </c>
      <c r="L181" s="24">
        <v>4</v>
      </c>
      <c r="M181" s="24" t="s">
        <v>24</v>
      </c>
    </row>
    <row r="182" spans="1:256" ht="45">
      <c r="A182" s="19" t="s">
        <v>368</v>
      </c>
      <c r="B182" s="19" t="s">
        <v>295</v>
      </c>
      <c r="C182" s="19" t="s">
        <v>17</v>
      </c>
      <c r="D182" s="19" t="s">
        <v>397</v>
      </c>
      <c r="E182" s="26" t="str">
        <f t="shared" si="15"/>
        <v>MONITOR_ACEMON_BYPWGET</v>
      </c>
      <c r="F182" s="19" t="s">
        <v>19</v>
      </c>
      <c r="G182" s="19" t="s">
        <v>375</v>
      </c>
      <c r="H182" s="19" t="str">
        <f t="shared" si="16"/>
        <v>monitor_bypwget_xfer_time</v>
      </c>
      <c r="I182" s="39" t="s">
        <v>400</v>
      </c>
      <c r="J182" s="19" t="s">
        <v>113</v>
      </c>
      <c r="K182" s="19" t="s">
        <v>117</v>
      </c>
      <c r="L182" s="24">
        <v>4</v>
      </c>
      <c r="M182" s="24" t="s">
        <v>24</v>
      </c>
      <c r="N182" s="39" t="s">
        <v>401</v>
      </c>
    </row>
    <row r="183" spans="1:256">
      <c r="A183" s="19" t="s">
        <v>368</v>
      </c>
      <c r="B183" s="19" t="s">
        <v>295</v>
      </c>
      <c r="C183" s="19" t="s">
        <v>17</v>
      </c>
      <c r="D183" s="19" t="s">
        <v>397</v>
      </c>
      <c r="E183" s="26" t="str">
        <f t="shared" si="15"/>
        <v>MONITOR_ACEMON_BYPWGET</v>
      </c>
      <c r="F183" s="19" t="s">
        <v>19</v>
      </c>
      <c r="G183" s="19" t="s">
        <v>377</v>
      </c>
      <c r="H183" s="19" t="str">
        <f t="shared" si="16"/>
        <v>monitor_bypwget_len_bytes</v>
      </c>
      <c r="I183" s="39" t="s">
        <v>402</v>
      </c>
      <c r="J183" s="19" t="s">
        <v>113</v>
      </c>
      <c r="K183" s="19" t="s">
        <v>73</v>
      </c>
      <c r="L183" s="24">
        <v>4</v>
      </c>
      <c r="M183" s="24" t="s">
        <v>24</v>
      </c>
    </row>
    <row r="184" spans="1:256">
      <c r="A184" s="20" t="s">
        <v>309</v>
      </c>
      <c r="B184" s="20" t="s">
        <v>403</v>
      </c>
      <c r="C184" s="20" t="s">
        <v>404</v>
      </c>
      <c r="D184" s="20" t="s">
        <v>405</v>
      </c>
      <c r="E184" s="26" t="str">
        <f t="shared" si="15"/>
        <v>PLATFORM_NET_IFC</v>
      </c>
      <c r="F184" s="20" t="s">
        <v>19</v>
      </c>
      <c r="G184" s="20" t="s">
        <v>406</v>
      </c>
      <c r="H184" s="19" t="str">
        <f t="shared" si="16"/>
        <v>platform_ifc_tx_octets</v>
      </c>
      <c r="I184" s="20" t="s">
        <v>407</v>
      </c>
      <c r="J184" s="20" t="s">
        <v>22</v>
      </c>
      <c r="K184" s="20" t="s">
        <v>73</v>
      </c>
      <c r="L184" s="25">
        <f t="shared" ref="L184:L201" si="17">IF(RIGHT(J184,2)="64",8,4)</f>
        <v>8</v>
      </c>
      <c r="M184" s="24" t="s">
        <v>24</v>
      </c>
      <c r="N184" s="20" t="s">
        <v>408</v>
      </c>
      <c r="O184" s="13" t="s">
        <v>313</v>
      </c>
    </row>
    <row r="185" spans="1:256">
      <c r="A185" s="20" t="s">
        <v>309</v>
      </c>
      <c r="B185" s="20" t="s">
        <v>403</v>
      </c>
      <c r="C185" s="20" t="s">
        <v>404</v>
      </c>
      <c r="D185" s="20" t="s">
        <v>405</v>
      </c>
      <c r="E185" s="26" t="str">
        <f t="shared" si="15"/>
        <v>PLATFORM_NET_IFC</v>
      </c>
      <c r="F185" s="20" t="s">
        <v>19</v>
      </c>
      <c r="G185" s="20" t="s">
        <v>409</v>
      </c>
      <c r="H185" s="19" t="str">
        <f t="shared" si="16"/>
        <v>platform_ifc_rx_octets</v>
      </c>
      <c r="I185" s="20" t="s">
        <v>410</v>
      </c>
      <c r="J185" s="20" t="s">
        <v>22</v>
      </c>
      <c r="K185" s="20" t="s">
        <v>73</v>
      </c>
      <c r="L185" s="25">
        <f t="shared" si="17"/>
        <v>8</v>
      </c>
      <c r="M185" s="24" t="s">
        <v>24</v>
      </c>
      <c r="N185" s="9"/>
      <c r="O185" s="13"/>
    </row>
    <row r="186" spans="1:256">
      <c r="A186" s="20" t="s">
        <v>309</v>
      </c>
      <c r="B186" s="20" t="s">
        <v>403</v>
      </c>
      <c r="C186" s="20" t="s">
        <v>404</v>
      </c>
      <c r="D186" s="20" t="s">
        <v>405</v>
      </c>
      <c r="E186" s="26" t="str">
        <f t="shared" si="15"/>
        <v>PLATFORM_NET_IFC</v>
      </c>
      <c r="F186" s="20" t="s">
        <v>19</v>
      </c>
      <c r="G186" s="20" t="s">
        <v>411</v>
      </c>
      <c r="H186" s="19" t="str">
        <f t="shared" si="16"/>
        <v>platform_ifc_tx_unicast_pkts</v>
      </c>
      <c r="I186" s="20" t="s">
        <v>412</v>
      </c>
      <c r="J186" s="20" t="s">
        <v>76</v>
      </c>
      <c r="K186" s="20" t="s">
        <v>23</v>
      </c>
      <c r="L186" s="25">
        <f t="shared" si="17"/>
        <v>4</v>
      </c>
      <c r="M186" s="24" t="s">
        <v>24</v>
      </c>
      <c r="N186" s="9" t="s">
        <v>413</v>
      </c>
      <c r="O186" s="13"/>
    </row>
    <row r="187" spans="1:256">
      <c r="A187" s="20" t="s">
        <v>309</v>
      </c>
      <c r="B187" s="20" t="s">
        <v>403</v>
      </c>
      <c r="C187" s="20" t="s">
        <v>404</v>
      </c>
      <c r="D187" s="20" t="s">
        <v>405</v>
      </c>
      <c r="E187" s="26" t="str">
        <f t="shared" si="15"/>
        <v>PLATFORM_NET_IFC</v>
      </c>
      <c r="F187" s="20" t="s">
        <v>19</v>
      </c>
      <c r="G187" s="20" t="s">
        <v>414</v>
      </c>
      <c r="H187" s="19" t="str">
        <f t="shared" si="16"/>
        <v>platform_ifc_rx_unicast_pkts</v>
      </c>
      <c r="I187" s="20" t="s">
        <v>415</v>
      </c>
      <c r="J187" s="20" t="s">
        <v>76</v>
      </c>
      <c r="K187" s="20" t="s">
        <v>23</v>
      </c>
      <c r="L187" s="25">
        <f t="shared" si="17"/>
        <v>4</v>
      </c>
      <c r="M187" s="24" t="s">
        <v>24</v>
      </c>
      <c r="N187" s="9"/>
      <c r="O187" s="13"/>
    </row>
    <row r="188" spans="1:256">
      <c r="A188" s="20" t="s">
        <v>309</v>
      </c>
      <c r="B188" s="20" t="s">
        <v>403</v>
      </c>
      <c r="C188" s="20" t="s">
        <v>404</v>
      </c>
      <c r="D188" s="20" t="s">
        <v>405</v>
      </c>
      <c r="E188" s="26" t="str">
        <f t="shared" si="15"/>
        <v>PLATFORM_NET_IFC</v>
      </c>
      <c r="F188" s="20" t="s">
        <v>19</v>
      </c>
      <c r="G188" s="20" t="s">
        <v>416</v>
      </c>
      <c r="H188" s="19" t="str">
        <f t="shared" si="16"/>
        <v>platform_ifc_tx_errors</v>
      </c>
      <c r="I188" s="20" t="s">
        <v>417</v>
      </c>
      <c r="J188" s="20" t="s">
        <v>76</v>
      </c>
      <c r="K188" s="20" t="s">
        <v>23</v>
      </c>
      <c r="L188" s="25">
        <f t="shared" si="17"/>
        <v>4</v>
      </c>
      <c r="M188" s="24" t="s">
        <v>24</v>
      </c>
      <c r="N188" s="9"/>
      <c r="O188" s="13"/>
    </row>
    <row r="189" spans="1:256">
      <c r="A189" s="20" t="s">
        <v>309</v>
      </c>
      <c r="B189" s="20" t="s">
        <v>403</v>
      </c>
      <c r="C189" s="20" t="s">
        <v>404</v>
      </c>
      <c r="D189" s="20" t="s">
        <v>405</v>
      </c>
      <c r="E189" s="26" t="str">
        <f t="shared" si="15"/>
        <v>PLATFORM_NET_IFC</v>
      </c>
      <c r="F189" s="20" t="s">
        <v>19</v>
      </c>
      <c r="G189" s="20" t="s">
        <v>418</v>
      </c>
      <c r="H189" s="19" t="str">
        <f t="shared" si="16"/>
        <v>platform_ifc_rx_errors</v>
      </c>
      <c r="I189" s="20" t="s">
        <v>419</v>
      </c>
      <c r="J189" s="20" t="s">
        <v>76</v>
      </c>
      <c r="K189" s="20" t="s">
        <v>23</v>
      </c>
      <c r="L189" s="25">
        <f t="shared" si="17"/>
        <v>4</v>
      </c>
      <c r="M189" s="24" t="s">
        <v>24</v>
      </c>
      <c r="N189" s="9"/>
      <c r="O189" s="13"/>
    </row>
    <row r="190" spans="1:256">
      <c r="A190" s="20" t="s">
        <v>309</v>
      </c>
      <c r="B190" s="20" t="s">
        <v>403</v>
      </c>
      <c r="C190" s="20" t="s">
        <v>404</v>
      </c>
      <c r="D190" s="20" t="s">
        <v>405</v>
      </c>
      <c r="E190" s="26" t="str">
        <f t="shared" si="15"/>
        <v>PLATFORM_NET_IFC</v>
      </c>
      <c r="F190" s="20" t="s">
        <v>19</v>
      </c>
      <c r="G190" s="20" t="s">
        <v>420</v>
      </c>
      <c r="H190" s="19" t="str">
        <f t="shared" si="16"/>
        <v>platform_ifc_tx_drops</v>
      </c>
      <c r="I190" s="20" t="s">
        <v>421</v>
      </c>
      <c r="J190" s="20" t="s">
        <v>76</v>
      </c>
      <c r="K190" s="20" t="s">
        <v>23</v>
      </c>
      <c r="L190" s="25">
        <f t="shared" si="17"/>
        <v>4</v>
      </c>
      <c r="M190" s="24" t="s">
        <v>24</v>
      </c>
      <c r="N190" s="9"/>
      <c r="O190" s="13"/>
    </row>
    <row r="191" spans="1:256">
      <c r="A191" s="20" t="s">
        <v>309</v>
      </c>
      <c r="B191" s="20" t="s">
        <v>403</v>
      </c>
      <c r="C191" s="20" t="s">
        <v>404</v>
      </c>
      <c r="D191" s="20" t="s">
        <v>405</v>
      </c>
      <c r="E191" s="26" t="str">
        <f t="shared" si="15"/>
        <v>PLATFORM_NET_IFC</v>
      </c>
      <c r="F191" s="20" t="s">
        <v>19</v>
      </c>
      <c r="G191" s="20" t="s">
        <v>422</v>
      </c>
      <c r="H191" s="19" t="str">
        <f t="shared" si="16"/>
        <v>platform_ifc_rx_drops</v>
      </c>
      <c r="I191" s="20" t="s">
        <v>423</v>
      </c>
      <c r="J191" s="20" t="s">
        <v>76</v>
      </c>
      <c r="K191" s="20" t="s">
        <v>23</v>
      </c>
      <c r="L191" s="25">
        <f t="shared" si="17"/>
        <v>4</v>
      </c>
      <c r="M191" s="24" t="s">
        <v>24</v>
      </c>
      <c r="N191" s="9"/>
      <c r="O191" s="13"/>
    </row>
    <row r="192" spans="1:256">
      <c r="A192" s="20" t="s">
        <v>309</v>
      </c>
      <c r="B192" s="20" t="s">
        <v>403</v>
      </c>
      <c r="C192" s="20" t="s">
        <v>404</v>
      </c>
      <c r="D192" s="20" t="s">
        <v>405</v>
      </c>
      <c r="E192" s="26" t="str">
        <f t="shared" si="15"/>
        <v>PLATFORM_NET_IFC</v>
      </c>
      <c r="F192" s="20" t="s">
        <v>19</v>
      </c>
      <c r="G192" s="20" t="s">
        <v>424</v>
      </c>
      <c r="H192" s="19" t="str">
        <f t="shared" si="16"/>
        <v>platform_ifc_link_status</v>
      </c>
      <c r="I192" s="20" t="s">
        <v>425</v>
      </c>
      <c r="J192" s="20" t="s">
        <v>113</v>
      </c>
      <c r="K192" s="20" t="s">
        <v>426</v>
      </c>
      <c r="L192" s="25">
        <f t="shared" si="17"/>
        <v>4</v>
      </c>
      <c r="M192" s="24" t="s">
        <v>24</v>
      </c>
      <c r="N192" s="9"/>
      <c r="O192" s="13"/>
    </row>
    <row r="193" spans="1:15">
      <c r="A193" s="20" t="s">
        <v>309</v>
      </c>
      <c r="B193" s="20" t="s">
        <v>403</v>
      </c>
      <c r="C193" s="20" t="s">
        <v>404</v>
      </c>
      <c r="D193" s="20" t="s">
        <v>405</v>
      </c>
      <c r="E193" s="26" t="str">
        <f t="shared" si="15"/>
        <v>PLATFORM_NET_IFC</v>
      </c>
      <c r="F193" s="20" t="s">
        <v>19</v>
      </c>
      <c r="G193" s="20" t="s">
        <v>427</v>
      </c>
      <c r="H193" s="19" t="str">
        <f t="shared" si="16"/>
        <v>platform_ifc_nego_link_speed</v>
      </c>
      <c r="I193" s="20" t="s">
        <v>428</v>
      </c>
      <c r="J193" s="20" t="s">
        <v>113</v>
      </c>
      <c r="K193" s="20" t="s">
        <v>429</v>
      </c>
      <c r="L193" s="25">
        <f t="shared" si="17"/>
        <v>4</v>
      </c>
      <c r="M193" s="24" t="s">
        <v>24</v>
      </c>
      <c r="N193" s="9"/>
      <c r="O193" s="13"/>
    </row>
    <row r="194" spans="1:15">
      <c r="A194" s="20" t="s">
        <v>309</v>
      </c>
      <c r="B194" s="20" t="s">
        <v>403</v>
      </c>
      <c r="C194" s="20" t="s">
        <v>404</v>
      </c>
      <c r="D194" s="20" t="s">
        <v>405</v>
      </c>
      <c r="E194" s="26" t="str">
        <f t="shared" si="15"/>
        <v>PLATFORM_NET_IFC</v>
      </c>
      <c r="F194" s="20" t="s">
        <v>19</v>
      </c>
      <c r="G194" s="26" t="s">
        <v>430</v>
      </c>
      <c r="H194" s="19" t="str">
        <f t="shared" si="16"/>
        <v>platform_ifc_rx_decrypt_errors</v>
      </c>
      <c r="I194" s="20" t="s">
        <v>431</v>
      </c>
      <c r="J194" s="20" t="s">
        <v>76</v>
      </c>
      <c r="K194" s="20" t="s">
        <v>23</v>
      </c>
      <c r="L194" s="25">
        <f t="shared" si="17"/>
        <v>4</v>
      </c>
      <c r="M194" s="2" t="s">
        <v>432</v>
      </c>
      <c r="N194" s="21"/>
      <c r="O194" s="36"/>
    </row>
    <row r="195" spans="1:15">
      <c r="A195" s="20" t="s">
        <v>309</v>
      </c>
      <c r="B195" s="20" t="s">
        <v>403</v>
      </c>
      <c r="C195" s="20" t="s">
        <v>404</v>
      </c>
      <c r="D195" s="20" t="s">
        <v>405</v>
      </c>
      <c r="E195" s="26" t="str">
        <f t="shared" si="15"/>
        <v>PLATFORM_NET_IFC</v>
      </c>
      <c r="F195" s="20" t="s">
        <v>19</v>
      </c>
      <c r="G195" s="26" t="s">
        <v>433</v>
      </c>
      <c r="H195" s="19" t="str">
        <f t="shared" si="16"/>
        <v>platform_ifc_rx_replay_errors</v>
      </c>
      <c r="I195" s="20" t="s">
        <v>434</v>
      </c>
      <c r="J195" s="20" t="s">
        <v>76</v>
      </c>
      <c r="K195" s="20" t="s">
        <v>23</v>
      </c>
      <c r="L195" s="25">
        <f t="shared" si="17"/>
        <v>4</v>
      </c>
      <c r="M195" s="2" t="s">
        <v>432</v>
      </c>
      <c r="N195" s="21"/>
      <c r="O195" s="36"/>
    </row>
    <row r="196" spans="1:15">
      <c r="A196" s="20" t="s">
        <v>309</v>
      </c>
      <c r="B196" s="20" t="s">
        <v>403</v>
      </c>
      <c r="C196" s="20" t="s">
        <v>404</v>
      </c>
      <c r="D196" s="20" t="s">
        <v>405</v>
      </c>
      <c r="E196" s="26" t="str">
        <f t="shared" si="15"/>
        <v>PLATFORM_NET_IFC</v>
      </c>
      <c r="F196" s="20" t="s">
        <v>19</v>
      </c>
      <c r="G196" s="26" t="s">
        <v>435</v>
      </c>
      <c r="H196" s="19" t="str">
        <f t="shared" si="16"/>
        <v>platform_ifc_rx_replay_win_errors</v>
      </c>
      <c r="I196" s="20" t="s">
        <v>436</v>
      </c>
      <c r="J196" s="20" t="s">
        <v>76</v>
      </c>
      <c r="K196" s="20" t="s">
        <v>23</v>
      </c>
      <c r="L196" s="25">
        <f t="shared" si="17"/>
        <v>4</v>
      </c>
      <c r="M196" s="2" t="s">
        <v>432</v>
      </c>
      <c r="N196" s="21"/>
      <c r="O196" s="36"/>
    </row>
    <row r="197" spans="1:15">
      <c r="A197" s="20" t="s">
        <v>309</v>
      </c>
      <c r="B197" s="20" t="s">
        <v>403</v>
      </c>
      <c r="C197" s="20" t="s">
        <v>404</v>
      </c>
      <c r="D197" s="20" t="s">
        <v>405</v>
      </c>
      <c r="E197" s="26" t="str">
        <f t="shared" si="15"/>
        <v>PLATFORM_NET_IFC</v>
      </c>
      <c r="F197" s="20" t="s">
        <v>19</v>
      </c>
      <c r="G197" s="20" t="s">
        <v>437</v>
      </c>
      <c r="H197" s="19" t="str">
        <f t="shared" si="16"/>
        <v>platform_ifc_rx_bpf_tcp_drops</v>
      </c>
      <c r="I197" s="20" t="s">
        <v>438</v>
      </c>
      <c r="J197" s="20" t="s">
        <v>76</v>
      </c>
      <c r="K197" s="20" t="s">
        <v>23</v>
      </c>
      <c r="L197" s="25">
        <f t="shared" si="17"/>
        <v>4</v>
      </c>
      <c r="M197" s="24" t="s">
        <v>24</v>
      </c>
      <c r="N197" s="9"/>
      <c r="O197" s="13"/>
    </row>
    <row r="198" spans="1:15">
      <c r="A198" s="20" t="s">
        <v>309</v>
      </c>
      <c r="B198" s="20" t="s">
        <v>403</v>
      </c>
      <c r="C198" s="20" t="s">
        <v>404</v>
      </c>
      <c r="D198" s="20" t="s">
        <v>405</v>
      </c>
      <c r="E198" s="26" t="str">
        <f t="shared" si="15"/>
        <v>PLATFORM_NET_IFC</v>
      </c>
      <c r="F198" s="20" t="s">
        <v>19</v>
      </c>
      <c r="G198" s="20" t="s">
        <v>439</v>
      </c>
      <c r="H198" s="19" t="str">
        <f t="shared" si="16"/>
        <v>platform_ifc_rx_bpf_icmp_drops</v>
      </c>
      <c r="I198" s="20" t="s">
        <v>440</v>
      </c>
      <c r="J198" s="20" t="s">
        <v>76</v>
      </c>
      <c r="K198" s="20" t="s">
        <v>23</v>
      </c>
      <c r="L198" s="25">
        <f t="shared" si="17"/>
        <v>4</v>
      </c>
      <c r="M198" s="24" t="s">
        <v>24</v>
      </c>
      <c r="N198" s="9"/>
      <c r="O198" s="13"/>
    </row>
    <row r="199" spans="1:15">
      <c r="A199" s="20" t="s">
        <v>309</v>
      </c>
      <c r="B199" s="20" t="s">
        <v>403</v>
      </c>
      <c r="C199" s="20" t="s">
        <v>404</v>
      </c>
      <c r="D199" s="20" t="s">
        <v>405</v>
      </c>
      <c r="E199" s="26" t="str">
        <f t="shared" si="15"/>
        <v>PLATFORM_NET_IFC</v>
      </c>
      <c r="F199" s="20" t="s">
        <v>19</v>
      </c>
      <c r="G199" s="42" t="s">
        <v>441</v>
      </c>
      <c r="H199" s="34" t="str">
        <f t="shared" si="16"/>
        <v>platform_ifc_flows_tcp_src</v>
      </c>
      <c r="I199" s="42" t="s">
        <v>442</v>
      </c>
      <c r="J199" s="42" t="s">
        <v>76</v>
      </c>
      <c r="K199" s="42" t="s">
        <v>443</v>
      </c>
      <c r="L199" s="11">
        <f t="shared" si="17"/>
        <v>4</v>
      </c>
      <c r="M199" s="24" t="s">
        <v>444</v>
      </c>
      <c r="N199" s="12"/>
      <c r="O199" s="23"/>
    </row>
    <row r="200" spans="1:15">
      <c r="A200" s="20" t="s">
        <v>309</v>
      </c>
      <c r="B200" s="20" t="s">
        <v>403</v>
      </c>
      <c r="C200" s="20" t="s">
        <v>404</v>
      </c>
      <c r="D200" s="20" t="s">
        <v>405</v>
      </c>
      <c r="E200" s="26" t="str">
        <f t="shared" si="15"/>
        <v>PLATFORM_NET_IFC</v>
      </c>
      <c r="F200" s="20" t="s">
        <v>19</v>
      </c>
      <c r="G200" s="42" t="s">
        <v>445</v>
      </c>
      <c r="H200" s="34" t="str">
        <f t="shared" si="16"/>
        <v>platform_ifc_flows_udp_src</v>
      </c>
      <c r="I200" s="42" t="s">
        <v>446</v>
      </c>
      <c r="J200" s="42" t="s">
        <v>76</v>
      </c>
      <c r="K200" s="42" t="s">
        <v>443</v>
      </c>
      <c r="L200" s="11">
        <f t="shared" si="17"/>
        <v>4</v>
      </c>
      <c r="M200" s="24" t="s">
        <v>444</v>
      </c>
      <c r="N200" s="12"/>
      <c r="O200" s="23"/>
    </row>
    <row r="201" spans="1:15">
      <c r="A201" s="20" t="s">
        <v>309</v>
      </c>
      <c r="B201" s="20" t="s">
        <v>403</v>
      </c>
      <c r="C201" s="20" t="s">
        <v>404</v>
      </c>
      <c r="D201" s="20" t="s">
        <v>405</v>
      </c>
      <c r="E201" s="26" t="str">
        <f t="shared" si="15"/>
        <v>PLATFORM_NET_IFC</v>
      </c>
      <c r="F201" s="20" t="s">
        <v>19</v>
      </c>
      <c r="G201" s="42" t="s">
        <v>447</v>
      </c>
      <c r="H201" s="34" t="str">
        <f t="shared" si="16"/>
        <v>platform_ifc_flows_icmp_src</v>
      </c>
      <c r="I201" s="42" t="s">
        <v>448</v>
      </c>
      <c r="J201" s="42" t="s">
        <v>76</v>
      </c>
      <c r="K201" s="42" t="s">
        <v>443</v>
      </c>
      <c r="L201" s="11">
        <f t="shared" si="17"/>
        <v>4</v>
      </c>
      <c r="M201" s="24" t="s">
        <v>444</v>
      </c>
      <c r="N201" s="12"/>
      <c r="O201" s="23"/>
    </row>
    <row r="202" spans="1:15">
      <c r="A202" s="20" t="s">
        <v>309</v>
      </c>
      <c r="B202" s="44" t="s">
        <v>403</v>
      </c>
      <c r="C202" s="44" t="s">
        <v>404</v>
      </c>
      <c r="D202" s="44" t="s">
        <v>405</v>
      </c>
      <c r="E202" s="26" t="s">
        <v>449</v>
      </c>
      <c r="F202" s="20" t="s">
        <v>19</v>
      </c>
      <c r="G202" s="42" t="s">
        <v>450</v>
      </c>
      <c r="H202" s="34" t="str">
        <f t="shared" si="16"/>
        <v>platform_ifc_flows_other_src</v>
      </c>
      <c r="I202" s="42" t="s">
        <v>451</v>
      </c>
      <c r="J202" s="42" t="s">
        <v>76</v>
      </c>
      <c r="K202" s="42" t="s">
        <v>443</v>
      </c>
      <c r="L202" s="11">
        <v>4</v>
      </c>
      <c r="M202" s="24" t="s">
        <v>444</v>
      </c>
      <c r="N202" s="12"/>
      <c r="O202" s="23"/>
    </row>
    <row r="203" spans="1:15">
      <c r="A203" s="20" t="s">
        <v>309</v>
      </c>
      <c r="B203" s="20" t="s">
        <v>403</v>
      </c>
      <c r="C203" s="20" t="s">
        <v>404</v>
      </c>
      <c r="D203" s="20" t="s">
        <v>405</v>
      </c>
      <c r="E203" s="26" t="str">
        <f>CONCATENATE(A203,"_",B203,"_",D203)</f>
        <v>PLATFORM_NET_IFC</v>
      </c>
      <c r="F203" s="20" t="s">
        <v>19</v>
      </c>
      <c r="G203" s="42" t="s">
        <v>452</v>
      </c>
      <c r="H203" s="34" t="str">
        <f t="shared" si="16"/>
        <v>platform_ifc_flows_tcp_dest</v>
      </c>
      <c r="I203" s="42" t="s">
        <v>453</v>
      </c>
      <c r="J203" s="42" t="s">
        <v>76</v>
      </c>
      <c r="K203" s="42" t="s">
        <v>443</v>
      </c>
      <c r="L203" s="11">
        <f>IF(RIGHT(J203,2)="64",8,4)</f>
        <v>4</v>
      </c>
      <c r="M203" s="24" t="s">
        <v>444</v>
      </c>
      <c r="N203" s="12"/>
      <c r="O203" s="23"/>
    </row>
    <row r="204" spans="1:15">
      <c r="A204" s="20" t="s">
        <v>309</v>
      </c>
      <c r="B204" s="20" t="s">
        <v>403</v>
      </c>
      <c r="C204" s="20" t="s">
        <v>404</v>
      </c>
      <c r="D204" s="20" t="s">
        <v>405</v>
      </c>
      <c r="E204" s="26" t="str">
        <f>CONCATENATE(A204,"_",B204,"_",D204)</f>
        <v>PLATFORM_NET_IFC</v>
      </c>
      <c r="F204" s="20" t="s">
        <v>19</v>
      </c>
      <c r="G204" s="42" t="s">
        <v>454</v>
      </c>
      <c r="H204" s="34" t="str">
        <f t="shared" si="16"/>
        <v>platform_ifc_flows_udp_dest</v>
      </c>
      <c r="I204" s="42" t="s">
        <v>455</v>
      </c>
      <c r="J204" s="42" t="s">
        <v>76</v>
      </c>
      <c r="K204" s="42" t="s">
        <v>443</v>
      </c>
      <c r="L204" s="11">
        <f>IF(RIGHT(J204,2)="64",8,4)</f>
        <v>4</v>
      </c>
      <c r="M204" s="24" t="s">
        <v>444</v>
      </c>
      <c r="N204" s="12"/>
      <c r="O204" s="23"/>
    </row>
    <row r="205" spans="1:15">
      <c r="A205" s="20" t="s">
        <v>309</v>
      </c>
      <c r="B205" s="20" t="s">
        <v>403</v>
      </c>
      <c r="C205" s="20" t="s">
        <v>404</v>
      </c>
      <c r="D205" s="20" t="s">
        <v>405</v>
      </c>
      <c r="E205" s="26" t="str">
        <f>CONCATENATE(A205,"_",B205,"_",D205)</f>
        <v>PLATFORM_NET_IFC</v>
      </c>
      <c r="F205" s="20" t="s">
        <v>19</v>
      </c>
      <c r="G205" s="42" t="s">
        <v>456</v>
      </c>
      <c r="H205" s="34" t="str">
        <f t="shared" si="16"/>
        <v>platform_ifc_flows_icmp_dest</v>
      </c>
      <c r="I205" s="42" t="s">
        <v>457</v>
      </c>
      <c r="J205" s="42" t="s">
        <v>76</v>
      </c>
      <c r="K205" s="42" t="s">
        <v>443</v>
      </c>
      <c r="L205" s="11">
        <f>IF(RIGHT(J205,2)="64",8,4)</f>
        <v>4</v>
      </c>
      <c r="M205" s="24" t="s">
        <v>444</v>
      </c>
      <c r="N205" s="12"/>
      <c r="O205" s="23"/>
    </row>
    <row r="206" spans="1:15">
      <c r="A206" s="20" t="s">
        <v>309</v>
      </c>
      <c r="B206" s="44" t="s">
        <v>403</v>
      </c>
      <c r="C206" s="44" t="s">
        <v>404</v>
      </c>
      <c r="D206" s="44" t="s">
        <v>405</v>
      </c>
      <c r="E206" s="26" t="s">
        <v>449</v>
      </c>
      <c r="F206" s="20" t="s">
        <v>19</v>
      </c>
      <c r="G206" s="42" t="s">
        <v>458</v>
      </c>
      <c r="H206" s="34" t="str">
        <f t="shared" si="16"/>
        <v>platform_ifc_flows_other_dest</v>
      </c>
      <c r="I206" s="42" t="s">
        <v>459</v>
      </c>
      <c r="J206" s="42" t="s">
        <v>76</v>
      </c>
      <c r="K206" s="42" t="s">
        <v>443</v>
      </c>
      <c r="L206" s="11">
        <v>4</v>
      </c>
      <c r="M206" s="24" t="s">
        <v>444</v>
      </c>
      <c r="N206" s="12"/>
      <c r="O206" s="23"/>
    </row>
    <row r="207" spans="1:15" customFormat="1">
      <c r="A207" s="207" t="s">
        <v>309</v>
      </c>
      <c r="B207" s="207" t="s">
        <v>403</v>
      </c>
      <c r="C207" s="207" t="s">
        <v>404</v>
      </c>
      <c r="D207" s="207" t="s">
        <v>405</v>
      </c>
      <c r="E207" s="208" t="str">
        <f>CONCATENATE(A207,"_",B207,"_",D207)</f>
        <v>PLATFORM_NET_IFC</v>
      </c>
      <c r="F207" s="207" t="s">
        <v>19</v>
      </c>
      <c r="G207" s="209" t="s">
        <v>3029</v>
      </c>
      <c r="H207" s="210" t="str">
        <f t="shared" si="16"/>
        <v>platform_ifc_flows_tcp_src_gauge</v>
      </c>
      <c r="I207" s="209" t="s">
        <v>3030</v>
      </c>
      <c r="J207" s="209" t="s">
        <v>113</v>
      </c>
      <c r="K207" s="209" t="s">
        <v>443</v>
      </c>
      <c r="L207" s="193">
        <f>IF(RIGHT(J207,2)="64",8,4)</f>
        <v>4</v>
      </c>
      <c r="M207" s="188" t="s">
        <v>1767</v>
      </c>
      <c r="N207" s="211"/>
      <c r="O207" s="212"/>
    </row>
    <row r="208" spans="1:15" customFormat="1">
      <c r="A208" s="207" t="s">
        <v>309</v>
      </c>
      <c r="B208" s="207" t="s">
        <v>403</v>
      </c>
      <c r="C208" s="207" t="s">
        <v>404</v>
      </c>
      <c r="D208" s="207" t="s">
        <v>405</v>
      </c>
      <c r="E208" s="208" t="str">
        <f>CONCATENATE(A208,"_",B208,"_",D208)</f>
        <v>PLATFORM_NET_IFC</v>
      </c>
      <c r="F208" s="207" t="s">
        <v>19</v>
      </c>
      <c r="G208" s="209" t="s">
        <v>3031</v>
      </c>
      <c r="H208" s="210" t="str">
        <f t="shared" si="16"/>
        <v>platform_ifc_flows_udp_src_gauge</v>
      </c>
      <c r="I208" s="209" t="s">
        <v>3032</v>
      </c>
      <c r="J208" s="209" t="s">
        <v>113</v>
      </c>
      <c r="K208" s="209" t="s">
        <v>443</v>
      </c>
      <c r="L208" s="193">
        <f>IF(RIGHT(J208,2)="64",8,4)</f>
        <v>4</v>
      </c>
      <c r="M208" s="188" t="s">
        <v>1767</v>
      </c>
      <c r="N208" s="211"/>
      <c r="O208" s="212"/>
    </row>
    <row r="209" spans="1:15" customFormat="1">
      <c r="A209" s="207" t="s">
        <v>309</v>
      </c>
      <c r="B209" s="207" t="s">
        <v>403</v>
      </c>
      <c r="C209" s="207" t="s">
        <v>404</v>
      </c>
      <c r="D209" s="207" t="s">
        <v>405</v>
      </c>
      <c r="E209" s="208" t="str">
        <f>CONCATENATE(A209,"_",B209,"_",D209)</f>
        <v>PLATFORM_NET_IFC</v>
      </c>
      <c r="F209" s="207" t="s">
        <v>19</v>
      </c>
      <c r="G209" s="209" t="s">
        <v>3033</v>
      </c>
      <c r="H209" s="210" t="str">
        <f t="shared" si="16"/>
        <v>platform_ifc_flows_icmp_src_gauge</v>
      </c>
      <c r="I209" s="209" t="s">
        <v>3034</v>
      </c>
      <c r="J209" s="209" t="s">
        <v>113</v>
      </c>
      <c r="K209" s="209" t="s">
        <v>443</v>
      </c>
      <c r="L209" s="193">
        <f>IF(RIGHT(J209,2)="64",8,4)</f>
        <v>4</v>
      </c>
      <c r="M209" s="188" t="s">
        <v>1767</v>
      </c>
      <c r="N209" s="211"/>
      <c r="O209" s="212"/>
    </row>
    <row r="210" spans="1:15" customFormat="1">
      <c r="A210" s="207" t="s">
        <v>309</v>
      </c>
      <c r="B210" s="213" t="s">
        <v>403</v>
      </c>
      <c r="C210" s="213" t="s">
        <v>404</v>
      </c>
      <c r="D210" s="213" t="s">
        <v>405</v>
      </c>
      <c r="E210" s="208" t="s">
        <v>449</v>
      </c>
      <c r="F210" s="207" t="s">
        <v>19</v>
      </c>
      <c r="G210" s="209" t="s">
        <v>3035</v>
      </c>
      <c r="H210" s="210" t="str">
        <f t="shared" si="16"/>
        <v>platform_ifc_flows_other_src_gauge</v>
      </c>
      <c r="I210" s="209" t="s">
        <v>3036</v>
      </c>
      <c r="J210" s="209" t="s">
        <v>113</v>
      </c>
      <c r="K210" s="209" t="s">
        <v>443</v>
      </c>
      <c r="L210" s="193">
        <v>4</v>
      </c>
      <c r="M210" s="188" t="s">
        <v>1767</v>
      </c>
      <c r="N210" s="211"/>
      <c r="O210" s="212"/>
    </row>
    <row r="211" spans="1:15" customFormat="1">
      <c r="A211" s="207" t="s">
        <v>309</v>
      </c>
      <c r="B211" s="207" t="s">
        <v>403</v>
      </c>
      <c r="C211" s="207" t="s">
        <v>404</v>
      </c>
      <c r="D211" s="207" t="s">
        <v>405</v>
      </c>
      <c r="E211" s="208" t="str">
        <f>CONCATENATE(A211,"_",B211,"_",D211)</f>
        <v>PLATFORM_NET_IFC</v>
      </c>
      <c r="F211" s="207" t="s">
        <v>19</v>
      </c>
      <c r="G211" s="209" t="s">
        <v>3037</v>
      </c>
      <c r="H211" s="210" t="str">
        <f t="shared" si="16"/>
        <v>platform_ifc_flows_tcp_dest_gauge</v>
      </c>
      <c r="I211" s="209" t="s">
        <v>3038</v>
      </c>
      <c r="J211" s="209" t="s">
        <v>113</v>
      </c>
      <c r="K211" s="209" t="s">
        <v>443</v>
      </c>
      <c r="L211" s="193">
        <f>IF(RIGHT(J211,2)="64",8,4)</f>
        <v>4</v>
      </c>
      <c r="M211" s="188" t="s">
        <v>1767</v>
      </c>
      <c r="N211" s="211"/>
      <c r="O211" s="212"/>
    </row>
    <row r="212" spans="1:15" customFormat="1">
      <c r="A212" s="207" t="s">
        <v>309</v>
      </c>
      <c r="B212" s="207" t="s">
        <v>403</v>
      </c>
      <c r="C212" s="207" t="s">
        <v>404</v>
      </c>
      <c r="D212" s="207" t="s">
        <v>405</v>
      </c>
      <c r="E212" s="208" t="str">
        <f>CONCATENATE(A212,"_",B212,"_",D212)</f>
        <v>PLATFORM_NET_IFC</v>
      </c>
      <c r="F212" s="207" t="s">
        <v>19</v>
      </c>
      <c r="G212" s="209" t="s">
        <v>3039</v>
      </c>
      <c r="H212" s="210" t="str">
        <f t="shared" si="16"/>
        <v>platform_ifc_flows_udp_dest_gauge</v>
      </c>
      <c r="I212" s="209" t="s">
        <v>3040</v>
      </c>
      <c r="J212" s="209" t="s">
        <v>113</v>
      </c>
      <c r="K212" s="209" t="s">
        <v>443</v>
      </c>
      <c r="L212" s="193">
        <f>IF(RIGHT(J212,2)="64",8,4)</f>
        <v>4</v>
      </c>
      <c r="M212" s="188" t="s">
        <v>1767</v>
      </c>
      <c r="N212" s="211"/>
      <c r="O212" s="212"/>
    </row>
    <row r="213" spans="1:15" customFormat="1">
      <c r="A213" s="207" t="s">
        <v>309</v>
      </c>
      <c r="B213" s="207" t="s">
        <v>403</v>
      </c>
      <c r="C213" s="207" t="s">
        <v>404</v>
      </c>
      <c r="D213" s="207" t="s">
        <v>405</v>
      </c>
      <c r="E213" s="208" t="str">
        <f>CONCATENATE(A213,"_",B213,"_",D213)</f>
        <v>PLATFORM_NET_IFC</v>
      </c>
      <c r="F213" s="207" t="s">
        <v>19</v>
      </c>
      <c r="G213" s="209" t="s">
        <v>3041</v>
      </c>
      <c r="H213" s="210" t="str">
        <f t="shared" si="16"/>
        <v>platform_ifc_flows_icmp_dest_gauge</v>
      </c>
      <c r="I213" s="209" t="s">
        <v>3042</v>
      </c>
      <c r="J213" s="209" t="s">
        <v>113</v>
      </c>
      <c r="K213" s="209" t="s">
        <v>443</v>
      </c>
      <c r="L213" s="193">
        <f>IF(RIGHT(J213,2)="64",8,4)</f>
        <v>4</v>
      </c>
      <c r="M213" s="188" t="s">
        <v>1767</v>
      </c>
      <c r="N213" s="211"/>
      <c r="O213" s="212"/>
    </row>
    <row r="214" spans="1:15" customFormat="1">
      <c r="A214" s="207" t="s">
        <v>309</v>
      </c>
      <c r="B214" s="213" t="s">
        <v>403</v>
      </c>
      <c r="C214" s="213" t="s">
        <v>404</v>
      </c>
      <c r="D214" s="213" t="s">
        <v>405</v>
      </c>
      <c r="E214" s="208" t="s">
        <v>449</v>
      </c>
      <c r="F214" s="207" t="s">
        <v>19</v>
      </c>
      <c r="G214" s="209" t="s">
        <v>3043</v>
      </c>
      <c r="H214" s="210" t="str">
        <f t="shared" si="16"/>
        <v>platform_ifc_flows_other_dest_gauge</v>
      </c>
      <c r="I214" s="209" t="s">
        <v>3044</v>
      </c>
      <c r="J214" s="209" t="s">
        <v>113</v>
      </c>
      <c r="K214" s="209" t="s">
        <v>443</v>
      </c>
      <c r="L214" s="193">
        <v>4</v>
      </c>
      <c r="M214" s="188" t="s">
        <v>1767</v>
      </c>
      <c r="N214" s="211"/>
      <c r="O214" s="212"/>
    </row>
    <row r="215" spans="1:15">
      <c r="A215" s="21" t="s">
        <v>460</v>
      </c>
      <c r="B215" s="21" t="s">
        <v>16</v>
      </c>
      <c r="C215" s="21" t="s">
        <v>17</v>
      </c>
      <c r="D215" s="21" t="s">
        <v>17</v>
      </c>
      <c r="E215" s="21" t="str">
        <f t="shared" ref="E215:E232" si="18">CONCATENATE(D215,"_",B215,"_",A215)</f>
        <v>NAP_NEXUS_NWH</v>
      </c>
      <c r="F215" s="21"/>
      <c r="G215" s="21" t="s">
        <v>461</v>
      </c>
      <c r="H215" s="21" t="str">
        <f t="shared" ref="H215:H246" si="19">LOWER(CONCATENATE(D215,"_",IF(B215="MACHINE","MACH",IF(B215="POP","POP",IF(B215="NEXUS","NX",IF(B215="PUBLIC_POP","PUBLIC_POP","CNX")))),"_",A215,"_",G215))</f>
        <v>nap_nx_nwh_anap_to_pop_tcp_retx_pkts</v>
      </c>
      <c r="I215" s="21" t="s">
        <v>462</v>
      </c>
      <c r="J215" s="21" t="s">
        <v>76</v>
      </c>
      <c r="K215" s="21" t="s">
        <v>23</v>
      </c>
      <c r="L215" s="35">
        <f t="shared" ref="L215:L221" si="20">IF(RIGHT(J215,2)="64",8,4)</f>
        <v>4</v>
      </c>
      <c r="M215" s="24" t="s">
        <v>24</v>
      </c>
      <c r="N215" s="51"/>
      <c r="O215" s="8"/>
    </row>
    <row r="216" spans="1:15">
      <c r="A216" s="21" t="s">
        <v>460</v>
      </c>
      <c r="B216" s="21" t="s">
        <v>16</v>
      </c>
      <c r="C216" s="21" t="s">
        <v>17</v>
      </c>
      <c r="D216" s="21" t="s">
        <v>17</v>
      </c>
      <c r="E216" s="21" t="str">
        <f t="shared" si="18"/>
        <v>NAP_NEXUS_NWH</v>
      </c>
      <c r="F216" s="21"/>
      <c r="G216" s="21" t="s">
        <v>463</v>
      </c>
      <c r="H216" s="21" t="str">
        <f t="shared" si="19"/>
        <v>nap_nx_nwh_pop_to_anap_tcp_out_of_order_pkts</v>
      </c>
      <c r="I216" s="21" t="s">
        <v>464</v>
      </c>
      <c r="J216" s="21" t="s">
        <v>76</v>
      </c>
      <c r="K216" s="21" t="s">
        <v>23</v>
      </c>
      <c r="L216" s="35">
        <f t="shared" si="20"/>
        <v>4</v>
      </c>
      <c r="M216" s="24" t="s">
        <v>24</v>
      </c>
      <c r="N216" s="51"/>
      <c r="O216" s="8"/>
    </row>
    <row r="217" spans="1:15">
      <c r="A217" s="21" t="s">
        <v>460</v>
      </c>
      <c r="B217" s="21" t="s">
        <v>465</v>
      </c>
      <c r="C217" s="21" t="s">
        <v>17</v>
      </c>
      <c r="D217" s="21" t="s">
        <v>17</v>
      </c>
      <c r="E217" s="21" t="str">
        <f t="shared" si="18"/>
        <v>NAP_CONNEXUS_NWH</v>
      </c>
      <c r="F217" s="21"/>
      <c r="G217" s="21" t="s">
        <v>461</v>
      </c>
      <c r="H217" s="21" t="str">
        <f t="shared" si="19"/>
        <v>nap_cnx_nwh_anap_to_pop_tcp_retx_pkts</v>
      </c>
      <c r="I217" s="21" t="s">
        <v>462</v>
      </c>
      <c r="J217" s="21" t="s">
        <v>76</v>
      </c>
      <c r="K217" s="21" t="s">
        <v>23</v>
      </c>
      <c r="L217" s="35">
        <f t="shared" si="20"/>
        <v>4</v>
      </c>
      <c r="M217" s="24" t="s">
        <v>24</v>
      </c>
      <c r="N217" s="52"/>
      <c r="O217" s="8" t="s">
        <v>313</v>
      </c>
    </row>
    <row r="218" spans="1:15">
      <c r="A218" s="21" t="s">
        <v>460</v>
      </c>
      <c r="B218" s="21" t="s">
        <v>465</v>
      </c>
      <c r="C218" s="21" t="s">
        <v>17</v>
      </c>
      <c r="D218" s="21" t="s">
        <v>17</v>
      </c>
      <c r="E218" s="21" t="str">
        <f t="shared" si="18"/>
        <v>NAP_CONNEXUS_NWH</v>
      </c>
      <c r="F218" s="21"/>
      <c r="G218" s="21" t="s">
        <v>463</v>
      </c>
      <c r="H218" s="21" t="str">
        <f t="shared" si="19"/>
        <v>nap_cnx_nwh_pop_to_anap_tcp_out_of_order_pkts</v>
      </c>
      <c r="I218" s="21" t="s">
        <v>464</v>
      </c>
      <c r="J218" s="21" t="s">
        <v>76</v>
      </c>
      <c r="K218" s="21" t="s">
        <v>23</v>
      </c>
      <c r="L218" s="35">
        <f t="shared" si="20"/>
        <v>4</v>
      </c>
      <c r="M218" s="24" t="s">
        <v>24</v>
      </c>
      <c r="N218" s="39" t="s">
        <v>466</v>
      </c>
      <c r="O218" s="24" t="s">
        <v>313</v>
      </c>
    </row>
    <row r="219" spans="1:15">
      <c r="A219" s="52" t="s">
        <v>467</v>
      </c>
      <c r="B219" s="52" t="s">
        <v>16</v>
      </c>
      <c r="C219" s="52" t="s">
        <v>17</v>
      </c>
      <c r="D219" s="52" t="s">
        <v>17</v>
      </c>
      <c r="E219" s="52" t="str">
        <f t="shared" si="18"/>
        <v>NAP_NEXUS_IPSEC</v>
      </c>
      <c r="F219" s="52"/>
      <c r="G219" s="52" t="s">
        <v>468</v>
      </c>
      <c r="H219" s="52" t="str">
        <f t="shared" si="19"/>
        <v>nap_nx_ipsec_dpd_pkts_lost_primary</v>
      </c>
      <c r="I219" s="52" t="s">
        <v>469</v>
      </c>
      <c r="J219" s="52" t="s">
        <v>76</v>
      </c>
      <c r="K219" s="52" t="s">
        <v>23</v>
      </c>
      <c r="L219" s="7">
        <f t="shared" si="20"/>
        <v>4</v>
      </c>
      <c r="M219" s="29" t="s">
        <v>24</v>
      </c>
      <c r="N219" s="39" t="s">
        <v>466</v>
      </c>
    </row>
    <row r="220" spans="1:15">
      <c r="A220" s="52" t="s">
        <v>467</v>
      </c>
      <c r="B220" s="52" t="s">
        <v>16</v>
      </c>
      <c r="C220" s="52" t="s">
        <v>17</v>
      </c>
      <c r="D220" s="52" t="s">
        <v>17</v>
      </c>
      <c r="E220" s="52" t="str">
        <f t="shared" si="18"/>
        <v>NAP_NEXUS_IPSEC</v>
      </c>
      <c r="F220" s="52"/>
      <c r="G220" s="52" t="s">
        <v>470</v>
      </c>
      <c r="H220" s="52" t="str">
        <f t="shared" si="19"/>
        <v>nap_nx_ipsec_dpd_pkts_lost_secondary</v>
      </c>
      <c r="I220" s="52" t="s">
        <v>471</v>
      </c>
      <c r="J220" s="52" t="s">
        <v>76</v>
      </c>
      <c r="K220" s="52" t="s">
        <v>23</v>
      </c>
      <c r="L220" s="7">
        <f t="shared" si="20"/>
        <v>4</v>
      </c>
      <c r="M220" s="29" t="s">
        <v>24</v>
      </c>
      <c r="N220" s="39" t="s">
        <v>466</v>
      </c>
      <c r="O220" s="24" t="s">
        <v>313</v>
      </c>
    </row>
    <row r="221" spans="1:15">
      <c r="A221" s="52" t="s">
        <v>467</v>
      </c>
      <c r="B221" s="52" t="s">
        <v>465</v>
      </c>
      <c r="C221" s="52" t="s">
        <v>17</v>
      </c>
      <c r="D221" s="52" t="s">
        <v>17</v>
      </c>
      <c r="E221" s="52" t="str">
        <f t="shared" si="18"/>
        <v>NAP_CONNEXUS_IPSEC</v>
      </c>
      <c r="F221" s="52"/>
      <c r="G221" s="52" t="s">
        <v>472</v>
      </c>
      <c r="H221" s="52" t="str">
        <f t="shared" si="19"/>
        <v>nap_cnx_ipsec_dpd_pkts_lost_a2a</v>
      </c>
      <c r="I221" s="52" t="s">
        <v>473</v>
      </c>
      <c r="J221" s="52" t="s">
        <v>22</v>
      </c>
      <c r="K221" s="52" t="s">
        <v>73</v>
      </c>
      <c r="L221" s="7">
        <f t="shared" si="20"/>
        <v>8</v>
      </c>
      <c r="M221" s="29" t="s">
        <v>24</v>
      </c>
      <c r="N221" s="39" t="s">
        <v>466</v>
      </c>
    </row>
    <row r="222" spans="1:15">
      <c r="A222" s="19" t="s">
        <v>474</v>
      </c>
      <c r="B222" s="19" t="s">
        <v>16</v>
      </c>
      <c r="C222" s="19" t="s">
        <v>17</v>
      </c>
      <c r="D222" s="19" t="s">
        <v>17</v>
      </c>
      <c r="E222" s="26" t="str">
        <f t="shared" si="18"/>
        <v>NAP_NEXUS_QOS</v>
      </c>
      <c r="F222" s="19" t="s">
        <v>19</v>
      </c>
      <c r="G222" s="52" t="s">
        <v>475</v>
      </c>
      <c r="H222" s="21" t="str">
        <f t="shared" si="19"/>
        <v>nap_nx_qos_core_class_real_time_tx_bytes</v>
      </c>
      <c r="I222" s="39" t="s">
        <v>476</v>
      </c>
      <c r="J222" s="52" t="s">
        <v>22</v>
      </c>
      <c r="K222" s="19" t="s">
        <v>73</v>
      </c>
      <c r="L222" s="24">
        <v>8</v>
      </c>
      <c r="M222" s="24" t="s">
        <v>24</v>
      </c>
      <c r="N222" s="39" t="s">
        <v>466</v>
      </c>
      <c r="O222" s="24" t="s">
        <v>313</v>
      </c>
    </row>
    <row r="223" spans="1:15">
      <c r="A223" s="19" t="s">
        <v>474</v>
      </c>
      <c r="B223" s="19" t="s">
        <v>16</v>
      </c>
      <c r="C223" s="19" t="s">
        <v>17</v>
      </c>
      <c r="D223" s="19" t="s">
        <v>17</v>
      </c>
      <c r="E223" s="26" t="str">
        <f t="shared" si="18"/>
        <v>NAP_NEXUS_QOS</v>
      </c>
      <c r="F223" s="19" t="s">
        <v>19</v>
      </c>
      <c r="G223" s="52" t="s">
        <v>477</v>
      </c>
      <c r="H223" s="21" t="str">
        <f t="shared" si="19"/>
        <v>nap_nx_qos_core_class_real_time_pkts_dropped</v>
      </c>
      <c r="I223" s="52" t="s">
        <v>478</v>
      </c>
      <c r="J223" s="19" t="s">
        <v>76</v>
      </c>
      <c r="K223" s="19" t="s">
        <v>23</v>
      </c>
      <c r="L223" s="24">
        <v>4</v>
      </c>
      <c r="M223" s="24" t="s">
        <v>24</v>
      </c>
      <c r="N223" s="39" t="s">
        <v>466</v>
      </c>
    </row>
    <row r="224" spans="1:15">
      <c r="A224" s="19" t="s">
        <v>474</v>
      </c>
      <c r="B224" s="19" t="s">
        <v>16</v>
      </c>
      <c r="C224" s="19" t="s">
        <v>17</v>
      </c>
      <c r="D224" s="19" t="s">
        <v>17</v>
      </c>
      <c r="E224" s="26" t="str">
        <f t="shared" si="18"/>
        <v>NAP_NEXUS_QOS</v>
      </c>
      <c r="F224" s="19" t="s">
        <v>19</v>
      </c>
      <c r="G224" s="52" t="s">
        <v>479</v>
      </c>
      <c r="H224" s="21" t="str">
        <f t="shared" si="19"/>
        <v>nap_nx_qos_core_class_mission_critical_tx_bytes</v>
      </c>
      <c r="I224" s="39" t="s">
        <v>476</v>
      </c>
      <c r="J224" s="52" t="s">
        <v>22</v>
      </c>
      <c r="K224" s="19" t="s">
        <v>73</v>
      </c>
      <c r="L224" s="24">
        <v>8</v>
      </c>
      <c r="M224" s="24" t="s">
        <v>24</v>
      </c>
      <c r="N224" s="39" t="s">
        <v>466</v>
      </c>
      <c r="O224" s="24" t="s">
        <v>313</v>
      </c>
    </row>
    <row r="225" spans="1:15">
      <c r="A225" s="19" t="s">
        <v>474</v>
      </c>
      <c r="B225" s="19" t="s">
        <v>16</v>
      </c>
      <c r="C225" s="19" t="s">
        <v>17</v>
      </c>
      <c r="D225" s="19" t="s">
        <v>17</v>
      </c>
      <c r="E225" s="26" t="str">
        <f t="shared" si="18"/>
        <v>NAP_NEXUS_QOS</v>
      </c>
      <c r="F225" s="19" t="s">
        <v>19</v>
      </c>
      <c r="G225" s="52" t="s">
        <v>480</v>
      </c>
      <c r="H225" s="21" t="str">
        <f t="shared" si="19"/>
        <v>nap_nx_qos_core_class_mission_critical_pkts_dropped</v>
      </c>
      <c r="I225" s="52" t="s">
        <v>478</v>
      </c>
      <c r="J225" s="19" t="s">
        <v>76</v>
      </c>
      <c r="K225" s="19" t="s">
        <v>23</v>
      </c>
      <c r="L225" s="24">
        <v>4</v>
      </c>
      <c r="M225" s="24" t="s">
        <v>24</v>
      </c>
      <c r="N225" s="39" t="s">
        <v>466</v>
      </c>
    </row>
    <row r="226" spans="1:15">
      <c r="A226" s="19" t="s">
        <v>474</v>
      </c>
      <c r="B226" s="19" t="s">
        <v>16</v>
      </c>
      <c r="C226" s="19" t="s">
        <v>17</v>
      </c>
      <c r="D226" s="19" t="s">
        <v>17</v>
      </c>
      <c r="E226" s="26" t="str">
        <f t="shared" si="18"/>
        <v>NAP_NEXUS_QOS</v>
      </c>
      <c r="F226" s="19" t="s">
        <v>19</v>
      </c>
      <c r="G226" s="52" t="s">
        <v>481</v>
      </c>
      <c r="H226" s="21" t="str">
        <f t="shared" si="19"/>
        <v>nap_nx_qos_core_class_transactional_tx_bytes</v>
      </c>
      <c r="I226" s="39" t="s">
        <v>476</v>
      </c>
      <c r="J226" s="52" t="s">
        <v>22</v>
      </c>
      <c r="K226" s="19" t="s">
        <v>73</v>
      </c>
      <c r="L226" s="24">
        <v>8</v>
      </c>
      <c r="M226" s="24" t="s">
        <v>24</v>
      </c>
      <c r="N226" s="39" t="s">
        <v>466</v>
      </c>
      <c r="O226" s="24" t="s">
        <v>313</v>
      </c>
    </row>
    <row r="227" spans="1:15">
      <c r="A227" s="19" t="s">
        <v>474</v>
      </c>
      <c r="B227" s="19" t="s">
        <v>16</v>
      </c>
      <c r="C227" s="19" t="s">
        <v>17</v>
      </c>
      <c r="D227" s="19" t="s">
        <v>17</v>
      </c>
      <c r="E227" s="26" t="str">
        <f t="shared" si="18"/>
        <v>NAP_NEXUS_QOS</v>
      </c>
      <c r="F227" s="19" t="s">
        <v>19</v>
      </c>
      <c r="G227" s="52" t="s">
        <v>482</v>
      </c>
      <c r="H227" s="21" t="str">
        <f t="shared" si="19"/>
        <v>nap_nx_qos_core_class_transactional_pkts_dropped</v>
      </c>
      <c r="I227" s="52" t="s">
        <v>478</v>
      </c>
      <c r="J227" s="19" t="s">
        <v>76</v>
      </c>
      <c r="K227" s="19" t="s">
        <v>23</v>
      </c>
      <c r="L227" s="24">
        <v>4</v>
      </c>
      <c r="M227" s="24" t="s">
        <v>24</v>
      </c>
      <c r="N227" s="39" t="s">
        <v>466</v>
      </c>
    </row>
    <row r="228" spans="1:15">
      <c r="A228" s="19" t="s">
        <v>474</v>
      </c>
      <c r="B228" s="19" t="s">
        <v>16</v>
      </c>
      <c r="C228" s="19" t="s">
        <v>17</v>
      </c>
      <c r="D228" s="19" t="s">
        <v>17</v>
      </c>
      <c r="E228" s="26" t="str">
        <f t="shared" si="18"/>
        <v>NAP_NEXUS_QOS</v>
      </c>
      <c r="F228" s="19" t="s">
        <v>19</v>
      </c>
      <c r="G228" s="52" t="s">
        <v>483</v>
      </c>
      <c r="H228" s="21" t="str">
        <f t="shared" si="19"/>
        <v>nap_nx_qos_core_class_productivity_tx_bytes</v>
      </c>
      <c r="I228" s="39" t="s">
        <v>476</v>
      </c>
      <c r="J228" s="52" t="s">
        <v>22</v>
      </c>
      <c r="K228" s="19" t="s">
        <v>73</v>
      </c>
      <c r="L228" s="24">
        <v>8</v>
      </c>
      <c r="M228" s="24" t="s">
        <v>24</v>
      </c>
      <c r="N228" s="18"/>
      <c r="O228" s="36"/>
    </row>
    <row r="229" spans="1:15">
      <c r="A229" s="19" t="s">
        <v>474</v>
      </c>
      <c r="B229" s="19" t="s">
        <v>16</v>
      </c>
      <c r="C229" s="19" t="s">
        <v>17</v>
      </c>
      <c r="D229" s="19" t="s">
        <v>17</v>
      </c>
      <c r="E229" s="26" t="str">
        <f t="shared" si="18"/>
        <v>NAP_NEXUS_QOS</v>
      </c>
      <c r="F229" s="19" t="s">
        <v>19</v>
      </c>
      <c r="G229" s="52" t="s">
        <v>484</v>
      </c>
      <c r="H229" s="21" t="str">
        <f t="shared" si="19"/>
        <v>nap_nx_qos_core_class_productivity_pkts_dropped</v>
      </c>
      <c r="I229" s="52" t="s">
        <v>478</v>
      </c>
      <c r="J229" s="19" t="s">
        <v>76</v>
      </c>
      <c r="K229" s="19" t="s">
        <v>23</v>
      </c>
      <c r="L229" s="24">
        <v>4</v>
      </c>
      <c r="M229" s="24" t="s">
        <v>24</v>
      </c>
      <c r="N229" s="40"/>
      <c r="O229" s="35"/>
    </row>
    <row r="230" spans="1:15">
      <c r="A230" s="19" t="s">
        <v>474</v>
      </c>
      <c r="B230" s="19" t="s">
        <v>16</v>
      </c>
      <c r="C230" s="19" t="s">
        <v>17</v>
      </c>
      <c r="D230" s="19" t="s">
        <v>17</v>
      </c>
      <c r="E230" s="26" t="str">
        <f t="shared" si="18"/>
        <v>NAP_NEXUS_QOS</v>
      </c>
      <c r="F230" s="19" t="s">
        <v>19</v>
      </c>
      <c r="G230" s="52" t="s">
        <v>485</v>
      </c>
      <c r="H230" s="21" t="str">
        <f t="shared" si="19"/>
        <v>nap_nx_qos_core_class_best_effort_tx_bytes</v>
      </c>
      <c r="I230" s="39" t="s">
        <v>476</v>
      </c>
      <c r="J230" s="52" t="s">
        <v>22</v>
      </c>
      <c r="K230" s="19" t="s">
        <v>73</v>
      </c>
      <c r="L230" s="24">
        <v>8</v>
      </c>
      <c r="M230" s="24" t="s">
        <v>24</v>
      </c>
      <c r="N230" s="40"/>
      <c r="O230" s="35"/>
    </row>
    <row r="231" spans="1:15">
      <c r="A231" s="19" t="s">
        <v>474</v>
      </c>
      <c r="B231" s="19" t="s">
        <v>16</v>
      </c>
      <c r="C231" s="19" t="s">
        <v>17</v>
      </c>
      <c r="D231" s="19" t="s">
        <v>17</v>
      </c>
      <c r="E231" s="26" t="str">
        <f t="shared" si="18"/>
        <v>NAP_NEXUS_QOS</v>
      </c>
      <c r="F231" s="19" t="s">
        <v>19</v>
      </c>
      <c r="G231" s="52" t="s">
        <v>486</v>
      </c>
      <c r="H231" s="21" t="str">
        <f t="shared" si="19"/>
        <v>nap_nx_qos_core_class_best_effort_pkts_dropped</v>
      </c>
      <c r="I231" s="52" t="s">
        <v>478</v>
      </c>
      <c r="J231" s="19" t="s">
        <v>76</v>
      </c>
      <c r="K231" s="19" t="s">
        <v>23</v>
      </c>
      <c r="L231" s="24">
        <v>4</v>
      </c>
      <c r="M231" s="24" t="s">
        <v>24</v>
      </c>
      <c r="N231" s="40"/>
      <c r="O231" s="35"/>
    </row>
    <row r="232" spans="1:15">
      <c r="A232" s="21" t="s">
        <v>271</v>
      </c>
      <c r="B232" s="21" t="s">
        <v>465</v>
      </c>
      <c r="C232" s="21" t="s">
        <v>17</v>
      </c>
      <c r="D232" s="21" t="s">
        <v>17</v>
      </c>
      <c r="E232" s="21" t="str">
        <f t="shared" si="18"/>
        <v>NAP_CONNEXUS_TRAFFIC</v>
      </c>
      <c r="F232" s="21"/>
      <c r="G232" s="21" t="s">
        <v>290</v>
      </c>
      <c r="H232" s="21" t="str">
        <f t="shared" si="19"/>
        <v>nap_cnx_traffic_pop_to_anap_rx_intercept_pkts</v>
      </c>
      <c r="I232" s="21" t="s">
        <v>487</v>
      </c>
      <c r="J232" s="21" t="s">
        <v>76</v>
      </c>
      <c r="K232" s="21" t="s">
        <v>23</v>
      </c>
      <c r="L232" s="35">
        <f t="shared" ref="L232:L260" si="21">IF(RIGHT(J232,2)="64",8,4)</f>
        <v>4</v>
      </c>
      <c r="M232" s="24" t="s">
        <v>24</v>
      </c>
      <c r="N232" s="40"/>
      <c r="O232" s="35"/>
    </row>
    <row r="233" spans="1:15">
      <c r="A233" s="30" t="s">
        <v>69</v>
      </c>
      <c r="B233" s="30" t="s">
        <v>16</v>
      </c>
      <c r="C233" s="30" t="s">
        <v>17</v>
      </c>
      <c r="D233" s="30" t="s">
        <v>17</v>
      </c>
      <c r="E233" s="30" t="s">
        <v>488</v>
      </c>
      <c r="F233" s="30" t="s">
        <v>19</v>
      </c>
      <c r="G233" s="30" t="s">
        <v>489</v>
      </c>
      <c r="H233" s="30" t="str">
        <f t="shared" si="19"/>
        <v>nap_nx_chp_ch_plr_tx_nak_pkts</v>
      </c>
      <c r="I233" s="40" t="s">
        <v>490</v>
      </c>
      <c r="J233" s="30" t="s">
        <v>76</v>
      </c>
      <c r="K233" s="30" t="s">
        <v>23</v>
      </c>
      <c r="L233" s="35">
        <f t="shared" si="21"/>
        <v>4</v>
      </c>
      <c r="M233" s="24" t="s">
        <v>24</v>
      </c>
      <c r="N233" s="40"/>
      <c r="O233" s="35"/>
    </row>
    <row r="234" spans="1:15">
      <c r="A234" s="30" t="s">
        <v>69</v>
      </c>
      <c r="B234" s="30" t="s">
        <v>16</v>
      </c>
      <c r="C234" s="30" t="s">
        <v>17</v>
      </c>
      <c r="D234" s="30" t="s">
        <v>17</v>
      </c>
      <c r="E234" s="30" t="s">
        <v>488</v>
      </c>
      <c r="F234" s="30" t="s">
        <v>19</v>
      </c>
      <c r="G234" s="30" t="s">
        <v>491</v>
      </c>
      <c r="H234" s="30" t="str">
        <f t="shared" si="19"/>
        <v>nap_nx_chp_ch_plr_tx_nak_bytes</v>
      </c>
      <c r="I234" s="40" t="s">
        <v>492</v>
      </c>
      <c r="J234" s="30" t="s">
        <v>22</v>
      </c>
      <c r="K234" s="30" t="s">
        <v>73</v>
      </c>
      <c r="L234" s="35">
        <f t="shared" si="21"/>
        <v>8</v>
      </c>
      <c r="M234" s="24" t="s">
        <v>24</v>
      </c>
      <c r="N234" s="40"/>
      <c r="O234" s="35"/>
    </row>
    <row r="235" spans="1:15">
      <c r="A235" s="30" t="s">
        <v>69</v>
      </c>
      <c r="B235" s="30" t="s">
        <v>16</v>
      </c>
      <c r="C235" s="30" t="s">
        <v>17</v>
      </c>
      <c r="D235" s="30" t="s">
        <v>17</v>
      </c>
      <c r="E235" s="30" t="s">
        <v>488</v>
      </c>
      <c r="F235" s="30" t="s">
        <v>19</v>
      </c>
      <c r="G235" s="30" t="s">
        <v>493</v>
      </c>
      <c r="H235" s="30" t="str">
        <f t="shared" si="19"/>
        <v>nap_nx_chp_ch_plr_tx_nak_seqs</v>
      </c>
      <c r="I235" s="40" t="s">
        <v>494</v>
      </c>
      <c r="J235" s="30" t="s">
        <v>76</v>
      </c>
      <c r="K235" s="30" t="s">
        <v>495</v>
      </c>
      <c r="L235" s="35">
        <f t="shared" si="21"/>
        <v>4</v>
      </c>
      <c r="M235" s="24" t="s">
        <v>24</v>
      </c>
      <c r="N235" s="40"/>
      <c r="O235" s="35"/>
    </row>
    <row r="236" spans="1:15">
      <c r="A236" s="30" t="s">
        <v>69</v>
      </c>
      <c r="B236" s="30" t="s">
        <v>16</v>
      </c>
      <c r="C236" s="30" t="s">
        <v>17</v>
      </c>
      <c r="D236" s="30" t="s">
        <v>17</v>
      </c>
      <c r="E236" s="30" t="s">
        <v>488</v>
      </c>
      <c r="F236" s="30" t="s">
        <v>19</v>
      </c>
      <c r="G236" s="30" t="s">
        <v>496</v>
      </c>
      <c r="H236" s="30" t="str">
        <f t="shared" si="19"/>
        <v>nap_nx_chp_ch_plr_rx_nak_pkts</v>
      </c>
      <c r="I236" s="40" t="s">
        <v>497</v>
      </c>
      <c r="J236" s="30" t="s">
        <v>76</v>
      </c>
      <c r="K236" s="30" t="s">
        <v>23</v>
      </c>
      <c r="L236" s="35">
        <f t="shared" si="21"/>
        <v>4</v>
      </c>
      <c r="M236" s="24" t="s">
        <v>24</v>
      </c>
      <c r="N236" s="40"/>
      <c r="O236" s="35"/>
    </row>
    <row r="237" spans="1:15">
      <c r="A237" s="30" t="s">
        <v>69</v>
      </c>
      <c r="B237" s="30" t="s">
        <v>16</v>
      </c>
      <c r="C237" s="30" t="s">
        <v>17</v>
      </c>
      <c r="D237" s="30" t="s">
        <v>17</v>
      </c>
      <c r="E237" s="30" t="s">
        <v>488</v>
      </c>
      <c r="F237" s="30" t="s">
        <v>19</v>
      </c>
      <c r="G237" s="30" t="s">
        <v>498</v>
      </c>
      <c r="H237" s="30" t="str">
        <f t="shared" si="19"/>
        <v>nap_nx_chp_ch_plr_rx_nak_bytes</v>
      </c>
      <c r="I237" s="40" t="s">
        <v>499</v>
      </c>
      <c r="J237" s="30" t="s">
        <v>22</v>
      </c>
      <c r="K237" s="30" t="s">
        <v>73</v>
      </c>
      <c r="L237" s="35">
        <f t="shared" si="21"/>
        <v>8</v>
      </c>
      <c r="M237" s="24" t="s">
        <v>24</v>
      </c>
      <c r="N237" s="40"/>
      <c r="O237" s="35"/>
    </row>
    <row r="238" spans="1:15">
      <c r="A238" s="30" t="s">
        <v>69</v>
      </c>
      <c r="B238" s="30" t="s">
        <v>16</v>
      </c>
      <c r="C238" s="30" t="s">
        <v>17</v>
      </c>
      <c r="D238" s="30" t="s">
        <v>17</v>
      </c>
      <c r="E238" s="30" t="s">
        <v>488</v>
      </c>
      <c r="F238" s="30" t="s">
        <v>19</v>
      </c>
      <c r="G238" s="30" t="s">
        <v>500</v>
      </c>
      <c r="H238" s="30" t="str">
        <f t="shared" si="19"/>
        <v>nap_nx_chp_ch_plr_rx_nak_seqs</v>
      </c>
      <c r="I238" s="40" t="s">
        <v>501</v>
      </c>
      <c r="J238" s="30" t="s">
        <v>76</v>
      </c>
      <c r="K238" s="30" t="s">
        <v>495</v>
      </c>
      <c r="L238" s="35">
        <f t="shared" si="21"/>
        <v>4</v>
      </c>
      <c r="M238" s="24" t="s">
        <v>24</v>
      </c>
      <c r="N238" s="40"/>
      <c r="O238" s="35"/>
    </row>
    <row r="239" spans="1:15">
      <c r="A239" s="30" t="s">
        <v>69</v>
      </c>
      <c r="B239" s="30" t="s">
        <v>16</v>
      </c>
      <c r="C239" s="30" t="s">
        <v>17</v>
      </c>
      <c r="D239" s="30" t="s">
        <v>17</v>
      </c>
      <c r="E239" s="30" t="s">
        <v>488</v>
      </c>
      <c r="F239" s="30" t="s">
        <v>19</v>
      </c>
      <c r="G239" s="30" t="s">
        <v>502</v>
      </c>
      <c r="H239" s="30" t="str">
        <f t="shared" si="19"/>
        <v>nap_nx_chp_ch_plr_le_retx_pkts_sent</v>
      </c>
      <c r="I239" s="40" t="s">
        <v>503</v>
      </c>
      <c r="J239" s="30" t="s">
        <v>76</v>
      </c>
      <c r="K239" s="30" t="s">
        <v>23</v>
      </c>
      <c r="L239" s="35">
        <f t="shared" si="21"/>
        <v>4</v>
      </c>
      <c r="M239" s="24" t="s">
        <v>24</v>
      </c>
      <c r="N239" s="40"/>
      <c r="O239" s="35"/>
    </row>
    <row r="240" spans="1:15">
      <c r="A240" s="30" t="s">
        <v>69</v>
      </c>
      <c r="B240" s="30" t="s">
        <v>16</v>
      </c>
      <c r="C240" s="30" t="s">
        <v>17</v>
      </c>
      <c r="D240" s="30" t="s">
        <v>17</v>
      </c>
      <c r="E240" s="30" t="s">
        <v>488</v>
      </c>
      <c r="F240" s="30" t="s">
        <v>19</v>
      </c>
      <c r="G240" s="30" t="s">
        <v>504</v>
      </c>
      <c r="H240" s="30" t="str">
        <f t="shared" si="19"/>
        <v>nap_nx_chp_ch_plr_le_retx_bytes_sent</v>
      </c>
      <c r="I240" s="40" t="s">
        <v>505</v>
      </c>
      <c r="J240" s="30" t="s">
        <v>22</v>
      </c>
      <c r="K240" s="30" t="s">
        <v>73</v>
      </c>
      <c r="L240" s="35">
        <f t="shared" si="21"/>
        <v>8</v>
      </c>
      <c r="M240" s="24" t="s">
        <v>24</v>
      </c>
      <c r="N240" s="40"/>
      <c r="O240" s="35"/>
    </row>
    <row r="241" spans="1:15">
      <c r="A241" s="30" t="s">
        <v>69</v>
      </c>
      <c r="B241" s="30" t="s">
        <v>16</v>
      </c>
      <c r="C241" s="30" t="s">
        <v>17</v>
      </c>
      <c r="D241" s="30" t="s">
        <v>17</v>
      </c>
      <c r="E241" s="30" t="s">
        <v>488</v>
      </c>
      <c r="F241" s="30" t="s">
        <v>19</v>
      </c>
      <c r="G241" s="30" t="s">
        <v>506</v>
      </c>
      <c r="H241" s="30" t="str">
        <f t="shared" si="19"/>
        <v>nap_nx_chp_ch_plr_le_retx_pkts_received</v>
      </c>
      <c r="I241" s="40" t="s">
        <v>507</v>
      </c>
      <c r="J241" s="30" t="s">
        <v>76</v>
      </c>
      <c r="K241" s="30" t="s">
        <v>23</v>
      </c>
      <c r="L241" s="35">
        <f t="shared" si="21"/>
        <v>4</v>
      </c>
      <c r="M241" s="24" t="s">
        <v>24</v>
      </c>
      <c r="N241" s="40"/>
      <c r="O241" s="35"/>
    </row>
    <row r="242" spans="1:15">
      <c r="A242" s="30" t="s">
        <v>69</v>
      </c>
      <c r="B242" s="30" t="s">
        <v>16</v>
      </c>
      <c r="C242" s="30" t="s">
        <v>17</v>
      </c>
      <c r="D242" s="30" t="s">
        <v>17</v>
      </c>
      <c r="E242" s="30" t="s">
        <v>488</v>
      </c>
      <c r="F242" s="30" t="s">
        <v>19</v>
      </c>
      <c r="G242" s="30" t="s">
        <v>508</v>
      </c>
      <c r="H242" s="30" t="str">
        <f t="shared" si="19"/>
        <v>nap_nx_chp_ch_plr_le_retx_bytes_received</v>
      </c>
      <c r="I242" s="40" t="s">
        <v>509</v>
      </c>
      <c r="J242" s="30" t="s">
        <v>22</v>
      </c>
      <c r="K242" s="30" t="s">
        <v>73</v>
      </c>
      <c r="L242" s="35">
        <f t="shared" si="21"/>
        <v>8</v>
      </c>
      <c r="M242" s="24" t="s">
        <v>24</v>
      </c>
      <c r="N242" s="40"/>
      <c r="O242" s="35"/>
    </row>
    <row r="243" spans="1:15">
      <c r="A243" s="30" t="s">
        <v>69</v>
      </c>
      <c r="B243" s="30" t="s">
        <v>16</v>
      </c>
      <c r="C243" s="30" t="s">
        <v>17</v>
      </c>
      <c r="D243" s="30" t="s">
        <v>17</v>
      </c>
      <c r="E243" s="30" t="s">
        <v>488</v>
      </c>
      <c r="F243" s="30" t="s">
        <v>19</v>
      </c>
      <c r="G243" s="30" t="s">
        <v>510</v>
      </c>
      <c r="H243" s="30" t="str">
        <f t="shared" si="19"/>
        <v>nap_nx_chp_ch_plr_le_retx_pkts_dup</v>
      </c>
      <c r="I243" s="40" t="s">
        <v>511</v>
      </c>
      <c r="J243" s="30" t="s">
        <v>76</v>
      </c>
      <c r="K243" s="30" t="s">
        <v>23</v>
      </c>
      <c r="L243" s="35">
        <f t="shared" si="21"/>
        <v>4</v>
      </c>
      <c r="M243" s="24" t="s">
        <v>24</v>
      </c>
      <c r="N243" s="40"/>
      <c r="O243" s="35"/>
    </row>
    <row r="244" spans="1:15">
      <c r="A244" s="30" t="s">
        <v>69</v>
      </c>
      <c r="B244" s="30" t="s">
        <v>16</v>
      </c>
      <c r="C244" s="30" t="s">
        <v>17</v>
      </c>
      <c r="D244" s="30" t="s">
        <v>17</v>
      </c>
      <c r="E244" s="30" t="s">
        <v>488</v>
      </c>
      <c r="F244" s="30" t="s">
        <v>19</v>
      </c>
      <c r="G244" s="30" t="s">
        <v>512</v>
      </c>
      <c r="H244" s="30" t="str">
        <f t="shared" si="19"/>
        <v>nap_nx_chp_ch_plr_le_retx_bytes_dup</v>
      </c>
      <c r="I244" s="40" t="s">
        <v>513</v>
      </c>
      <c r="J244" s="30" t="s">
        <v>22</v>
      </c>
      <c r="K244" s="30" t="s">
        <v>73</v>
      </c>
      <c r="L244" s="35">
        <f t="shared" si="21"/>
        <v>8</v>
      </c>
      <c r="M244" s="24" t="s">
        <v>24</v>
      </c>
      <c r="N244" s="40"/>
      <c r="O244" s="35"/>
    </row>
    <row r="245" spans="1:15">
      <c r="A245" s="30" t="s">
        <v>69</v>
      </c>
      <c r="B245" s="30" t="s">
        <v>16</v>
      </c>
      <c r="C245" s="30" t="s">
        <v>17</v>
      </c>
      <c r="D245" s="30" t="s">
        <v>17</v>
      </c>
      <c r="E245" s="30" t="s">
        <v>488</v>
      </c>
      <c r="F245" s="30" t="s">
        <v>19</v>
      </c>
      <c r="G245" s="30" t="s">
        <v>514</v>
      </c>
      <c r="H245" s="30" t="str">
        <f t="shared" si="19"/>
        <v>nap_nx_chp_ch_plr_nak_retx_pkts_sent</v>
      </c>
      <c r="I245" s="40" t="s">
        <v>515</v>
      </c>
      <c r="J245" s="30" t="s">
        <v>76</v>
      </c>
      <c r="K245" s="30" t="s">
        <v>23</v>
      </c>
      <c r="L245" s="35">
        <f t="shared" si="21"/>
        <v>4</v>
      </c>
      <c r="M245" s="24" t="s">
        <v>24</v>
      </c>
      <c r="N245" s="40"/>
      <c r="O245" s="35"/>
    </row>
    <row r="246" spans="1:15">
      <c r="A246" s="30" t="s">
        <v>69</v>
      </c>
      <c r="B246" s="30" t="s">
        <v>16</v>
      </c>
      <c r="C246" s="30" t="s">
        <v>17</v>
      </c>
      <c r="D246" s="30" t="s">
        <v>17</v>
      </c>
      <c r="E246" s="30" t="s">
        <v>488</v>
      </c>
      <c r="F246" s="30" t="s">
        <v>19</v>
      </c>
      <c r="G246" s="30" t="s">
        <v>516</v>
      </c>
      <c r="H246" s="30" t="str">
        <f t="shared" si="19"/>
        <v>nap_nx_chp_ch_plr_nak_retx_bytes_sent</v>
      </c>
      <c r="I246" s="40" t="s">
        <v>517</v>
      </c>
      <c r="J246" s="30" t="s">
        <v>22</v>
      </c>
      <c r="K246" s="30" t="s">
        <v>73</v>
      </c>
      <c r="L246" s="35">
        <f t="shared" si="21"/>
        <v>8</v>
      </c>
      <c r="M246" s="24" t="s">
        <v>24</v>
      </c>
      <c r="N246" s="40"/>
      <c r="O246" s="35"/>
    </row>
    <row r="247" spans="1:15">
      <c r="A247" s="30" t="s">
        <v>69</v>
      </c>
      <c r="B247" s="30" t="s">
        <v>16</v>
      </c>
      <c r="C247" s="30" t="s">
        <v>17</v>
      </c>
      <c r="D247" s="30" t="s">
        <v>17</v>
      </c>
      <c r="E247" s="30" t="s">
        <v>488</v>
      </c>
      <c r="F247" s="30" t="s">
        <v>19</v>
      </c>
      <c r="G247" s="30" t="s">
        <v>518</v>
      </c>
      <c r="H247" s="30" t="str">
        <f t="shared" ref="H247:H278" si="22">LOWER(CONCATENATE(D247,"_",IF(B247="MACHINE","MACH",IF(B247="POP","POP",IF(B247="NEXUS","NX",IF(B247="PUBLIC_POP","PUBLIC_POP","CNX")))),"_",A247,"_",G247))</f>
        <v>nap_nx_chp_ch_plr_nak_retx_pkts_received</v>
      </c>
      <c r="I247" s="40" t="s">
        <v>519</v>
      </c>
      <c r="J247" s="30" t="s">
        <v>76</v>
      </c>
      <c r="K247" s="30" t="s">
        <v>23</v>
      </c>
      <c r="L247" s="35">
        <f t="shared" si="21"/>
        <v>4</v>
      </c>
      <c r="M247" s="24" t="s">
        <v>24</v>
      </c>
      <c r="N247" s="40"/>
      <c r="O247" s="35"/>
    </row>
    <row r="248" spans="1:15">
      <c r="A248" s="30" t="s">
        <v>69</v>
      </c>
      <c r="B248" s="30" t="s">
        <v>16</v>
      </c>
      <c r="C248" s="30" t="s">
        <v>17</v>
      </c>
      <c r="D248" s="30" t="s">
        <v>17</v>
      </c>
      <c r="E248" s="30" t="s">
        <v>488</v>
      </c>
      <c r="F248" s="30" t="s">
        <v>19</v>
      </c>
      <c r="G248" s="30" t="s">
        <v>520</v>
      </c>
      <c r="H248" s="30" t="str">
        <f t="shared" si="22"/>
        <v>nap_nx_chp_ch_plr_nak_retx_bytes_received</v>
      </c>
      <c r="I248" s="40" t="s">
        <v>521</v>
      </c>
      <c r="J248" s="30" t="s">
        <v>22</v>
      </c>
      <c r="K248" s="30" t="s">
        <v>73</v>
      </c>
      <c r="L248" s="35">
        <f t="shared" si="21"/>
        <v>8</v>
      </c>
      <c r="M248" s="24" t="s">
        <v>24</v>
      </c>
      <c r="N248" s="40"/>
      <c r="O248" s="35"/>
    </row>
    <row r="249" spans="1:15">
      <c r="A249" s="30" t="s">
        <v>69</v>
      </c>
      <c r="B249" s="30" t="s">
        <v>16</v>
      </c>
      <c r="C249" s="30" t="s">
        <v>17</v>
      </c>
      <c r="D249" s="30" t="s">
        <v>17</v>
      </c>
      <c r="E249" s="30" t="s">
        <v>488</v>
      </c>
      <c r="F249" s="30" t="s">
        <v>19</v>
      </c>
      <c r="G249" s="30" t="s">
        <v>522</v>
      </c>
      <c r="H249" s="30" t="str">
        <f t="shared" si="22"/>
        <v>nap_nx_chp_ch_plr_nak_retx_pkts_dup</v>
      </c>
      <c r="I249" s="40" t="s">
        <v>523</v>
      </c>
      <c r="J249" s="30" t="s">
        <v>76</v>
      </c>
      <c r="K249" s="30" t="s">
        <v>23</v>
      </c>
      <c r="L249" s="35">
        <f t="shared" si="21"/>
        <v>4</v>
      </c>
      <c r="M249" s="24" t="s">
        <v>24</v>
      </c>
      <c r="N249" s="40"/>
      <c r="O249" s="35"/>
    </row>
    <row r="250" spans="1:15">
      <c r="A250" s="30" t="s">
        <v>69</v>
      </c>
      <c r="B250" s="30" t="s">
        <v>16</v>
      </c>
      <c r="C250" s="30" t="s">
        <v>17</v>
      </c>
      <c r="D250" s="30" t="s">
        <v>17</v>
      </c>
      <c r="E250" s="30" t="s">
        <v>488</v>
      </c>
      <c r="F250" s="30" t="s">
        <v>19</v>
      </c>
      <c r="G250" s="30" t="s">
        <v>524</v>
      </c>
      <c r="H250" s="30" t="str">
        <f t="shared" si="22"/>
        <v>nap_nx_chp_ch_plr_nak_retx_bytes_dup</v>
      </c>
      <c r="I250" s="40" t="s">
        <v>525</v>
      </c>
      <c r="J250" s="30" t="s">
        <v>22</v>
      </c>
      <c r="K250" s="30" t="s">
        <v>73</v>
      </c>
      <c r="L250" s="35">
        <f t="shared" si="21"/>
        <v>8</v>
      </c>
      <c r="M250" s="24" t="s">
        <v>24</v>
      </c>
      <c r="N250" s="40"/>
      <c r="O250" s="35"/>
    </row>
    <row r="251" spans="1:15">
      <c r="A251" s="30" t="s">
        <v>69</v>
      </c>
      <c r="B251" s="30" t="s">
        <v>16</v>
      </c>
      <c r="C251" s="30" t="s">
        <v>17</v>
      </c>
      <c r="D251" s="30" t="s">
        <v>17</v>
      </c>
      <c r="E251" s="30" t="s">
        <v>488</v>
      </c>
      <c r="F251" s="30" t="s">
        <v>19</v>
      </c>
      <c r="G251" s="30" t="s">
        <v>526</v>
      </c>
      <c r="H251" s="30" t="str">
        <f t="shared" si="22"/>
        <v>nap_nx_chp_ch_plr_nak_timedout_seq</v>
      </c>
      <c r="I251" s="40" t="s">
        <v>527</v>
      </c>
      <c r="J251" s="30" t="s">
        <v>76</v>
      </c>
      <c r="K251" s="30" t="s">
        <v>23</v>
      </c>
      <c r="L251" s="35">
        <f t="shared" si="21"/>
        <v>4</v>
      </c>
      <c r="M251" s="24" t="s">
        <v>24</v>
      </c>
      <c r="N251" s="40"/>
      <c r="O251" s="35"/>
    </row>
    <row r="252" spans="1:15">
      <c r="A252" s="30" t="s">
        <v>69</v>
      </c>
      <c r="B252" s="30" t="s">
        <v>16</v>
      </c>
      <c r="C252" s="30" t="s">
        <v>17</v>
      </c>
      <c r="D252" s="30" t="s">
        <v>17</v>
      </c>
      <c r="E252" s="30" t="s">
        <v>488</v>
      </c>
      <c r="F252" s="30" t="s">
        <v>19</v>
      </c>
      <c r="G252" s="30" t="s">
        <v>528</v>
      </c>
      <c r="H252" s="30" t="str">
        <f t="shared" si="22"/>
        <v>nap_nx_chp_ch_plr_tx_buffer_timeout</v>
      </c>
      <c r="I252" s="40" t="s">
        <v>529</v>
      </c>
      <c r="J252" s="30" t="s">
        <v>113</v>
      </c>
      <c r="K252" s="30" t="s">
        <v>117</v>
      </c>
      <c r="L252" s="35">
        <f t="shared" si="21"/>
        <v>4</v>
      </c>
      <c r="M252" s="24" t="s">
        <v>24</v>
      </c>
      <c r="N252" s="40"/>
      <c r="O252" s="35"/>
    </row>
    <row r="253" spans="1:15">
      <c r="A253" s="30" t="s">
        <v>69</v>
      </c>
      <c r="B253" s="30" t="s">
        <v>16</v>
      </c>
      <c r="C253" s="30" t="s">
        <v>17</v>
      </c>
      <c r="D253" s="30" t="s">
        <v>17</v>
      </c>
      <c r="E253" s="30" t="s">
        <v>488</v>
      </c>
      <c r="F253" s="30" t="s">
        <v>19</v>
      </c>
      <c r="G253" s="30" t="s">
        <v>530</v>
      </c>
      <c r="H253" s="30" t="str">
        <f t="shared" si="22"/>
        <v>nap_nx_chp_ch_plr_nak_timeout</v>
      </c>
      <c r="I253" s="40" t="s">
        <v>531</v>
      </c>
      <c r="J253" s="30" t="s">
        <v>113</v>
      </c>
      <c r="K253" s="30" t="s">
        <v>117</v>
      </c>
      <c r="L253" s="35">
        <f t="shared" si="21"/>
        <v>4</v>
      </c>
      <c r="M253" s="24" t="s">
        <v>24</v>
      </c>
      <c r="N253" s="40"/>
      <c r="O253" s="35"/>
    </row>
    <row r="254" spans="1:15">
      <c r="A254" s="30" t="s">
        <v>69</v>
      </c>
      <c r="B254" s="30" t="s">
        <v>16</v>
      </c>
      <c r="C254" s="30" t="s">
        <v>17</v>
      </c>
      <c r="D254" s="30" t="s">
        <v>17</v>
      </c>
      <c r="E254" s="30" t="s">
        <v>488</v>
      </c>
      <c r="F254" s="30" t="s">
        <v>19</v>
      </c>
      <c r="G254" s="30" t="s">
        <v>532</v>
      </c>
      <c r="H254" s="30" t="str">
        <f t="shared" si="22"/>
        <v>nap_nx_chp_ch_plr_leading_edge_timeout</v>
      </c>
      <c r="I254" s="40" t="s">
        <v>533</v>
      </c>
      <c r="J254" s="30" t="s">
        <v>113</v>
      </c>
      <c r="K254" s="30" t="s">
        <v>117</v>
      </c>
      <c r="L254" s="35">
        <f t="shared" si="21"/>
        <v>4</v>
      </c>
      <c r="M254" s="24" t="s">
        <v>24</v>
      </c>
      <c r="N254" s="40"/>
      <c r="O254" s="35"/>
    </row>
    <row r="255" spans="1:15">
      <c r="A255" s="30" t="s">
        <v>69</v>
      </c>
      <c r="B255" s="30" t="s">
        <v>16</v>
      </c>
      <c r="C255" s="30" t="s">
        <v>17</v>
      </c>
      <c r="D255" s="30" t="s">
        <v>17</v>
      </c>
      <c r="E255" s="30" t="s">
        <v>488</v>
      </c>
      <c r="F255" s="30" t="s">
        <v>19</v>
      </c>
      <c r="G255" s="30" t="s">
        <v>534</v>
      </c>
      <c r="H255" s="30" t="str">
        <f t="shared" si="22"/>
        <v>nap_nx_chp_ch_plr_pre_plr_lost_pkts</v>
      </c>
      <c r="I255" s="40" t="s">
        <v>535</v>
      </c>
      <c r="J255" s="30" t="s">
        <v>76</v>
      </c>
      <c r="K255" s="30" t="s">
        <v>23</v>
      </c>
      <c r="L255" s="35">
        <f t="shared" si="21"/>
        <v>4</v>
      </c>
      <c r="M255" s="24" t="s">
        <v>24</v>
      </c>
      <c r="N255" s="40"/>
      <c r="O255" s="35"/>
    </row>
    <row r="256" spans="1:15">
      <c r="A256" s="30" t="s">
        <v>69</v>
      </c>
      <c r="B256" s="30" t="s">
        <v>16</v>
      </c>
      <c r="C256" s="30" t="s">
        <v>17</v>
      </c>
      <c r="D256" s="30" t="s">
        <v>17</v>
      </c>
      <c r="E256" s="30" t="s">
        <v>488</v>
      </c>
      <c r="F256" s="30" t="s">
        <v>19</v>
      </c>
      <c r="G256" s="30" t="s">
        <v>536</v>
      </c>
      <c r="H256" s="30" t="str">
        <f t="shared" si="22"/>
        <v>nap_nx_chp_ch_plr_pre_plr_lost_percent</v>
      </c>
      <c r="I256" s="40" t="s">
        <v>537</v>
      </c>
      <c r="J256" s="30" t="s">
        <v>113</v>
      </c>
      <c r="K256" s="30" t="s">
        <v>114</v>
      </c>
      <c r="L256" s="35">
        <f t="shared" si="21"/>
        <v>4</v>
      </c>
      <c r="M256" s="24" t="s">
        <v>24</v>
      </c>
      <c r="N256" s="40"/>
      <c r="O256" s="35"/>
    </row>
    <row r="257" spans="1:256">
      <c r="A257" s="30" t="s">
        <v>69</v>
      </c>
      <c r="B257" s="30" t="s">
        <v>16</v>
      </c>
      <c r="C257" s="30" t="s">
        <v>17</v>
      </c>
      <c r="D257" s="30" t="s">
        <v>17</v>
      </c>
      <c r="E257" s="30" t="s">
        <v>488</v>
      </c>
      <c r="F257" s="30" t="s">
        <v>19</v>
      </c>
      <c r="G257" s="30" t="s">
        <v>538</v>
      </c>
      <c r="H257" s="30" t="str">
        <f t="shared" si="22"/>
        <v>nap_nx_chp_ch_plr_nak_retx_recovered_pkts</v>
      </c>
      <c r="I257" s="40" t="s">
        <v>539</v>
      </c>
      <c r="J257" s="30" t="s">
        <v>76</v>
      </c>
      <c r="K257" s="30" t="s">
        <v>23</v>
      </c>
      <c r="L257" s="35">
        <f t="shared" si="21"/>
        <v>4</v>
      </c>
      <c r="M257" s="24" t="s">
        <v>24</v>
      </c>
    </row>
    <row r="258" spans="1:256">
      <c r="A258" s="30" t="s">
        <v>69</v>
      </c>
      <c r="B258" s="30" t="s">
        <v>16</v>
      </c>
      <c r="C258" s="30" t="s">
        <v>17</v>
      </c>
      <c r="D258" s="30" t="s">
        <v>17</v>
      </c>
      <c r="E258" s="30" t="s">
        <v>488</v>
      </c>
      <c r="F258" s="30" t="s">
        <v>19</v>
      </c>
      <c r="G258" s="30" t="s">
        <v>540</v>
      </c>
      <c r="H258" s="30" t="str">
        <f t="shared" si="22"/>
        <v>nap_nx_chp_ch_plr_nak_retx_recovered_percent</v>
      </c>
      <c r="I258" s="40" t="s">
        <v>541</v>
      </c>
      <c r="J258" s="30" t="s">
        <v>113</v>
      </c>
      <c r="K258" s="30" t="s">
        <v>114</v>
      </c>
      <c r="L258" s="35">
        <f t="shared" si="21"/>
        <v>4</v>
      </c>
      <c r="M258" s="24" t="s">
        <v>24</v>
      </c>
    </row>
    <row r="259" spans="1:256">
      <c r="A259" s="30" t="s">
        <v>69</v>
      </c>
      <c r="B259" s="30" t="s">
        <v>16</v>
      </c>
      <c r="C259" s="30" t="s">
        <v>17</v>
      </c>
      <c r="D259" s="30" t="s">
        <v>17</v>
      </c>
      <c r="E259" s="30" t="s">
        <v>488</v>
      </c>
      <c r="F259" s="30" t="s">
        <v>19</v>
      </c>
      <c r="G259" s="30" t="s">
        <v>542</v>
      </c>
      <c r="H259" s="30" t="str">
        <f t="shared" si="22"/>
        <v>nap_nx_chp_ch_plr_le_retx_recovered_pkts</v>
      </c>
      <c r="I259" s="40" t="s">
        <v>543</v>
      </c>
      <c r="J259" s="30" t="s">
        <v>76</v>
      </c>
      <c r="K259" s="30" t="s">
        <v>23</v>
      </c>
      <c r="L259" s="35">
        <f t="shared" si="21"/>
        <v>4</v>
      </c>
      <c r="M259" s="24" t="s">
        <v>24</v>
      </c>
    </row>
    <row r="260" spans="1:256">
      <c r="A260" s="30" t="s">
        <v>69</v>
      </c>
      <c r="B260" s="30" t="s">
        <v>16</v>
      </c>
      <c r="C260" s="30" t="s">
        <v>17</v>
      </c>
      <c r="D260" s="30" t="s">
        <v>17</v>
      </c>
      <c r="E260" s="30" t="s">
        <v>488</v>
      </c>
      <c r="F260" s="30" t="s">
        <v>19</v>
      </c>
      <c r="G260" s="30" t="s">
        <v>544</v>
      </c>
      <c r="H260" s="30" t="str">
        <f t="shared" si="22"/>
        <v>nap_nx_chp_ch_plr_le_retx_recovered_percent</v>
      </c>
      <c r="I260" s="40" t="s">
        <v>545</v>
      </c>
      <c r="J260" s="30" t="s">
        <v>113</v>
      </c>
      <c r="K260" s="30" t="s">
        <v>114</v>
      </c>
      <c r="L260" s="35">
        <f t="shared" si="21"/>
        <v>4</v>
      </c>
      <c r="M260" s="24" t="s">
        <v>24</v>
      </c>
    </row>
    <row r="261" spans="1:256">
      <c r="A261" s="33" t="s">
        <v>546</v>
      </c>
      <c r="B261" s="33" t="s">
        <v>16</v>
      </c>
      <c r="C261" s="33" t="s">
        <v>17</v>
      </c>
      <c r="D261" s="33" t="s">
        <v>17</v>
      </c>
      <c r="E261" s="33" t="str">
        <f>CONCATENATE(D261,"_",B261,"_",A261)</f>
        <v>NAP_NEXUS_CIFS</v>
      </c>
      <c r="F261" s="33" t="s">
        <v>19</v>
      </c>
      <c r="G261" s="33" t="s">
        <v>547</v>
      </c>
      <c r="H261" s="30" t="str">
        <f t="shared" si="22"/>
        <v>nap_nx_cifs_active_winbind_error_bypass_connections</v>
      </c>
      <c r="I261" s="16" t="s">
        <v>548</v>
      </c>
      <c r="J261" s="48" t="s">
        <v>113</v>
      </c>
      <c r="K261" s="33" t="s">
        <v>549</v>
      </c>
      <c r="L261" s="50">
        <v>4</v>
      </c>
      <c r="M261" s="24" t="s">
        <v>24</v>
      </c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  <c r="FI261" s="19"/>
      <c r="FJ261" s="19"/>
      <c r="FK261" s="19"/>
      <c r="FL261" s="19"/>
      <c r="FM261" s="19"/>
      <c r="FN261" s="19"/>
      <c r="FO261" s="19"/>
      <c r="FP261" s="19"/>
      <c r="FQ261" s="19"/>
      <c r="FR261" s="19"/>
      <c r="FS261" s="19"/>
      <c r="FT261" s="19"/>
      <c r="FU261" s="19"/>
      <c r="FV261" s="19"/>
      <c r="FW261" s="19"/>
      <c r="FX261" s="19"/>
      <c r="FY261" s="19"/>
      <c r="FZ261" s="19"/>
      <c r="GA261" s="19"/>
      <c r="GB261" s="19"/>
      <c r="GC261" s="19"/>
      <c r="GD261" s="19"/>
      <c r="GE261" s="19"/>
      <c r="GF261" s="19"/>
      <c r="GG261" s="19"/>
      <c r="GH261" s="19"/>
      <c r="GI261" s="19"/>
      <c r="GJ261" s="19"/>
      <c r="GK261" s="19"/>
      <c r="GL261" s="19"/>
      <c r="GM261" s="19"/>
      <c r="GN261" s="19"/>
      <c r="GO261" s="19"/>
      <c r="GP261" s="19"/>
      <c r="GQ261" s="19"/>
      <c r="GR261" s="19"/>
      <c r="GS261" s="19"/>
      <c r="GT261" s="19"/>
      <c r="GU261" s="19"/>
      <c r="GV261" s="19"/>
      <c r="GW261" s="19"/>
      <c r="GX261" s="19"/>
      <c r="GY261" s="19"/>
      <c r="GZ261" s="19"/>
      <c r="HA261" s="19"/>
      <c r="HB261" s="19"/>
      <c r="HC261" s="19"/>
      <c r="HD261" s="19"/>
      <c r="HE261" s="19"/>
      <c r="HF261" s="19"/>
      <c r="HG261" s="19"/>
      <c r="HH261" s="19"/>
      <c r="HI261" s="19"/>
      <c r="HJ261" s="19"/>
      <c r="HK261" s="19"/>
      <c r="HL261" s="19"/>
      <c r="HM261" s="19"/>
      <c r="HN261" s="19"/>
      <c r="HO261" s="19"/>
      <c r="HP261" s="19"/>
      <c r="HQ261" s="19"/>
      <c r="HR261" s="19"/>
      <c r="HS261" s="19"/>
      <c r="HT261" s="19"/>
      <c r="HU261" s="19"/>
      <c r="HV261" s="19"/>
      <c r="HW261" s="19"/>
      <c r="HX261" s="19"/>
      <c r="HY261" s="19"/>
      <c r="HZ261" s="19"/>
      <c r="IA261" s="19"/>
      <c r="IB261" s="19"/>
      <c r="IC261" s="19"/>
      <c r="ID261" s="19"/>
      <c r="IE261" s="19"/>
      <c r="IF261" s="19"/>
      <c r="IG261" s="19"/>
      <c r="IH261" s="19"/>
      <c r="II261" s="19"/>
      <c r="IJ261" s="19"/>
      <c r="IK261" s="19"/>
      <c r="IL261" s="19"/>
      <c r="IM261" s="19"/>
      <c r="IN261" s="19"/>
      <c r="IO261" s="19"/>
      <c r="IP261" s="19"/>
      <c r="IQ261" s="19"/>
      <c r="IR261" s="19"/>
      <c r="IS261" s="19"/>
      <c r="IT261" s="19"/>
      <c r="IU261" s="19"/>
      <c r="IV261" s="19"/>
    </row>
    <row r="262" spans="1:256">
      <c r="A262" s="33" t="s">
        <v>546</v>
      </c>
      <c r="B262" s="33" t="s">
        <v>16</v>
      </c>
      <c r="C262" s="33" t="s">
        <v>17</v>
      </c>
      <c r="D262" s="33" t="s">
        <v>17</v>
      </c>
      <c r="E262" s="33" t="str">
        <f>CONCATENATE(D262,"_",B262,"_",A262)</f>
        <v>NAP_NEXUS_CIFS</v>
      </c>
      <c r="F262" s="33" t="s">
        <v>19</v>
      </c>
      <c r="G262" s="33" t="s">
        <v>550</v>
      </c>
      <c r="H262" s="30" t="str">
        <f t="shared" si="22"/>
        <v>nap_nx_cifs_active_kerberos_error_bypass_connections</v>
      </c>
      <c r="I262" s="38" t="s">
        <v>551</v>
      </c>
      <c r="J262" s="48" t="s">
        <v>113</v>
      </c>
      <c r="K262" s="33" t="s">
        <v>549</v>
      </c>
      <c r="L262" s="50">
        <v>4</v>
      </c>
      <c r="M262" s="24" t="s">
        <v>24</v>
      </c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  <c r="FI262" s="19"/>
      <c r="FJ262" s="19"/>
      <c r="FK262" s="19"/>
      <c r="FL262" s="19"/>
      <c r="FM262" s="19"/>
      <c r="FN262" s="19"/>
      <c r="FO262" s="19"/>
      <c r="FP262" s="19"/>
      <c r="FQ262" s="19"/>
      <c r="FR262" s="19"/>
      <c r="FS262" s="19"/>
      <c r="FT262" s="19"/>
      <c r="FU262" s="19"/>
      <c r="FV262" s="19"/>
      <c r="FW262" s="19"/>
      <c r="FX262" s="19"/>
      <c r="FY262" s="19"/>
      <c r="FZ262" s="19"/>
      <c r="GA262" s="19"/>
      <c r="GB262" s="19"/>
      <c r="GC262" s="19"/>
      <c r="GD262" s="19"/>
      <c r="GE262" s="19"/>
      <c r="GF262" s="19"/>
      <c r="GG262" s="19"/>
      <c r="GH262" s="19"/>
      <c r="GI262" s="19"/>
      <c r="GJ262" s="19"/>
      <c r="GK262" s="19"/>
      <c r="GL262" s="19"/>
      <c r="GM262" s="19"/>
      <c r="GN262" s="19"/>
      <c r="GO262" s="19"/>
      <c r="GP262" s="19"/>
      <c r="GQ262" s="19"/>
      <c r="GR262" s="19"/>
      <c r="GS262" s="19"/>
      <c r="GT262" s="19"/>
      <c r="GU262" s="19"/>
      <c r="GV262" s="19"/>
      <c r="GW262" s="19"/>
      <c r="GX262" s="19"/>
      <c r="GY262" s="19"/>
      <c r="GZ262" s="19"/>
      <c r="HA262" s="19"/>
      <c r="HB262" s="19"/>
      <c r="HC262" s="19"/>
      <c r="HD262" s="19"/>
      <c r="HE262" s="19"/>
      <c r="HF262" s="19"/>
      <c r="HG262" s="19"/>
      <c r="HH262" s="19"/>
      <c r="HI262" s="19"/>
      <c r="HJ262" s="19"/>
      <c r="HK262" s="19"/>
      <c r="HL262" s="19"/>
      <c r="HM262" s="19"/>
      <c r="HN262" s="19"/>
      <c r="HO262" s="19"/>
      <c r="HP262" s="19"/>
      <c r="HQ262" s="19"/>
      <c r="HR262" s="19"/>
      <c r="HS262" s="19"/>
      <c r="HT262" s="19"/>
      <c r="HU262" s="19"/>
      <c r="HV262" s="19"/>
      <c r="HW262" s="19"/>
      <c r="HX262" s="19"/>
      <c r="HY262" s="19"/>
      <c r="HZ262" s="19"/>
      <c r="IA262" s="19"/>
      <c r="IB262" s="19"/>
      <c r="IC262" s="19"/>
      <c r="ID262" s="19"/>
      <c r="IE262" s="19"/>
      <c r="IF262" s="19"/>
      <c r="IG262" s="19"/>
      <c r="IH262" s="19"/>
      <c r="II262" s="19"/>
      <c r="IJ262" s="19"/>
      <c r="IK262" s="19"/>
      <c r="IL262" s="19"/>
      <c r="IM262" s="19"/>
      <c r="IN262" s="19"/>
      <c r="IO262" s="19"/>
      <c r="IP262" s="19"/>
      <c r="IQ262" s="19"/>
      <c r="IR262" s="19"/>
      <c r="IS262" s="19"/>
      <c r="IT262" s="19"/>
      <c r="IU262" s="19"/>
      <c r="IV262" s="19"/>
    </row>
    <row r="263" spans="1:256">
      <c r="A263" s="33" t="s">
        <v>546</v>
      </c>
      <c r="B263" s="33" t="s">
        <v>16</v>
      </c>
      <c r="C263" s="33" t="s">
        <v>17</v>
      </c>
      <c r="D263" s="33" t="s">
        <v>17</v>
      </c>
      <c r="E263" s="33" t="s">
        <v>552</v>
      </c>
      <c r="F263" s="33" t="s">
        <v>19</v>
      </c>
      <c r="G263" s="33" t="s">
        <v>553</v>
      </c>
      <c r="H263" s="30" t="str">
        <f t="shared" si="22"/>
        <v>nap_nx_cifs_active_other_error_bypass_connections</v>
      </c>
      <c r="I263" s="38" t="s">
        <v>554</v>
      </c>
      <c r="J263" s="48" t="s">
        <v>113</v>
      </c>
      <c r="K263" s="33" t="s">
        <v>549</v>
      </c>
      <c r="L263" s="50">
        <v>4</v>
      </c>
      <c r="M263" s="24" t="s">
        <v>24</v>
      </c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  <c r="FI263" s="19"/>
      <c r="FJ263" s="19"/>
      <c r="FK263" s="19"/>
      <c r="FL263" s="19"/>
      <c r="FM263" s="19"/>
      <c r="FN263" s="19"/>
      <c r="FO263" s="19"/>
      <c r="FP263" s="19"/>
      <c r="FQ263" s="19"/>
      <c r="FR263" s="19"/>
      <c r="FS263" s="19"/>
      <c r="FT263" s="19"/>
      <c r="FU263" s="19"/>
      <c r="FV263" s="19"/>
      <c r="FW263" s="19"/>
      <c r="FX263" s="19"/>
      <c r="FY263" s="19"/>
      <c r="FZ263" s="19"/>
      <c r="GA263" s="19"/>
      <c r="GB263" s="19"/>
      <c r="GC263" s="19"/>
      <c r="GD263" s="19"/>
      <c r="GE263" s="19"/>
      <c r="GF263" s="19"/>
      <c r="GG263" s="19"/>
      <c r="GH263" s="19"/>
      <c r="GI263" s="19"/>
      <c r="GJ263" s="19"/>
      <c r="GK263" s="19"/>
      <c r="GL263" s="19"/>
      <c r="GM263" s="19"/>
      <c r="GN263" s="19"/>
      <c r="GO263" s="19"/>
      <c r="GP263" s="19"/>
      <c r="GQ263" s="19"/>
      <c r="GR263" s="19"/>
      <c r="GS263" s="19"/>
      <c r="GT263" s="19"/>
      <c r="GU263" s="19"/>
      <c r="GV263" s="19"/>
      <c r="GW263" s="19"/>
      <c r="GX263" s="19"/>
      <c r="GY263" s="19"/>
      <c r="GZ263" s="19"/>
      <c r="HA263" s="19"/>
      <c r="HB263" s="19"/>
      <c r="HC263" s="19"/>
      <c r="HD263" s="19"/>
      <c r="HE263" s="19"/>
      <c r="HF263" s="19"/>
      <c r="HG263" s="19"/>
      <c r="HH263" s="19"/>
      <c r="HI263" s="19"/>
      <c r="HJ263" s="19"/>
      <c r="HK263" s="19"/>
      <c r="HL263" s="19"/>
      <c r="HM263" s="19"/>
      <c r="HN263" s="19"/>
      <c r="HO263" s="19"/>
      <c r="HP263" s="19"/>
      <c r="HQ263" s="19"/>
      <c r="HR263" s="19"/>
      <c r="HS263" s="19"/>
      <c r="HT263" s="19"/>
      <c r="HU263" s="19"/>
      <c r="HV263" s="19"/>
      <c r="HW263" s="19"/>
      <c r="HX263" s="19"/>
      <c r="HY263" s="19"/>
      <c r="HZ263" s="19"/>
      <c r="IA263" s="19"/>
      <c r="IB263" s="19"/>
      <c r="IC263" s="19"/>
      <c r="ID263" s="19"/>
      <c r="IE263" s="19"/>
      <c r="IF263" s="19"/>
      <c r="IG263" s="19"/>
      <c r="IH263" s="19"/>
      <c r="II263" s="19"/>
      <c r="IJ263" s="19"/>
      <c r="IK263" s="19"/>
      <c r="IL263" s="19"/>
      <c r="IM263" s="19"/>
      <c r="IN263" s="19"/>
      <c r="IO263" s="19"/>
      <c r="IP263" s="19"/>
      <c r="IQ263" s="19"/>
      <c r="IR263" s="19"/>
      <c r="IS263" s="19"/>
      <c r="IT263" s="19"/>
      <c r="IU263" s="19"/>
      <c r="IV263" s="19"/>
    </row>
    <row r="264" spans="1:256">
      <c r="A264" s="33" t="s">
        <v>546</v>
      </c>
      <c r="B264" s="33" t="s">
        <v>16</v>
      </c>
      <c r="C264" s="33" t="s">
        <v>17</v>
      </c>
      <c r="D264" s="33" t="s">
        <v>17</v>
      </c>
      <c r="E264" s="33" t="s">
        <v>552</v>
      </c>
      <c r="F264" s="33" t="s">
        <v>19</v>
      </c>
      <c r="G264" s="33" t="s">
        <v>555</v>
      </c>
      <c r="H264" s="30" t="str">
        <f t="shared" si="22"/>
        <v>nap_nx_cifs_active_global_bypass_connections</v>
      </c>
      <c r="I264" s="38" t="s">
        <v>556</v>
      </c>
      <c r="J264" s="48" t="s">
        <v>113</v>
      </c>
      <c r="K264" s="33" t="s">
        <v>549</v>
      </c>
      <c r="L264" s="50">
        <v>4</v>
      </c>
      <c r="M264" s="24" t="s">
        <v>24</v>
      </c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  <c r="FI264" s="19"/>
      <c r="FJ264" s="19"/>
      <c r="FK264" s="19"/>
      <c r="FL264" s="19"/>
      <c r="FM264" s="19"/>
      <c r="FN264" s="19"/>
      <c r="FO264" s="19"/>
      <c r="FP264" s="19"/>
      <c r="FQ264" s="19"/>
      <c r="FR264" s="19"/>
      <c r="FS264" s="19"/>
      <c r="FT264" s="19"/>
      <c r="FU264" s="19"/>
      <c r="FV264" s="19"/>
      <c r="FW264" s="19"/>
      <c r="FX264" s="19"/>
      <c r="FY264" s="19"/>
      <c r="FZ264" s="19"/>
      <c r="GA264" s="19"/>
      <c r="GB264" s="19"/>
      <c r="GC264" s="19"/>
      <c r="GD264" s="19"/>
      <c r="GE264" s="19"/>
      <c r="GF264" s="19"/>
      <c r="GG264" s="19"/>
      <c r="GH264" s="19"/>
      <c r="GI264" s="19"/>
      <c r="GJ264" s="19"/>
      <c r="GK264" s="19"/>
      <c r="GL264" s="19"/>
      <c r="GM264" s="19"/>
      <c r="GN264" s="19"/>
      <c r="GO264" s="19"/>
      <c r="GP264" s="19"/>
      <c r="GQ264" s="19"/>
      <c r="GR264" s="19"/>
      <c r="GS264" s="19"/>
      <c r="GT264" s="19"/>
      <c r="GU264" s="19"/>
      <c r="GV264" s="19"/>
      <c r="GW264" s="19"/>
      <c r="GX264" s="19"/>
      <c r="GY264" s="19"/>
      <c r="GZ264" s="19"/>
      <c r="HA264" s="19"/>
      <c r="HB264" s="19"/>
      <c r="HC264" s="19"/>
      <c r="HD264" s="19"/>
      <c r="HE264" s="19"/>
      <c r="HF264" s="19"/>
      <c r="HG264" s="19"/>
      <c r="HH264" s="19"/>
      <c r="HI264" s="19"/>
      <c r="HJ264" s="19"/>
      <c r="HK264" s="19"/>
      <c r="HL264" s="19"/>
      <c r="HM264" s="19"/>
      <c r="HN264" s="19"/>
      <c r="HO264" s="19"/>
      <c r="HP264" s="19"/>
      <c r="HQ264" s="19"/>
      <c r="HR264" s="19"/>
      <c r="HS264" s="19"/>
      <c r="HT264" s="19"/>
      <c r="HU264" s="19"/>
      <c r="HV264" s="19"/>
      <c r="HW264" s="19"/>
      <c r="HX264" s="19"/>
      <c r="HY264" s="19"/>
      <c r="HZ264" s="19"/>
      <c r="IA264" s="19"/>
      <c r="IB264" s="19"/>
      <c r="IC264" s="19"/>
      <c r="ID264" s="19"/>
      <c r="IE264" s="19"/>
      <c r="IF264" s="19"/>
      <c r="IG264" s="19"/>
      <c r="IH264" s="19"/>
      <c r="II264" s="19"/>
      <c r="IJ264" s="19"/>
      <c r="IK264" s="19"/>
      <c r="IL264" s="19"/>
      <c r="IM264" s="19"/>
      <c r="IN264" s="19"/>
      <c r="IO264" s="19"/>
      <c r="IP264" s="19"/>
      <c r="IQ264" s="19"/>
      <c r="IR264" s="19"/>
      <c r="IS264" s="19"/>
      <c r="IT264" s="19"/>
      <c r="IU264" s="19"/>
      <c r="IV264" s="19"/>
    </row>
    <row r="265" spans="1:256">
      <c r="A265" s="33" t="s">
        <v>546</v>
      </c>
      <c r="B265" s="33" t="s">
        <v>16</v>
      </c>
      <c r="C265" s="33" t="s">
        <v>17</v>
      </c>
      <c r="D265" s="33" t="s">
        <v>17</v>
      </c>
      <c r="E265" s="33" t="s">
        <v>552</v>
      </c>
      <c r="F265" s="33" t="s">
        <v>19</v>
      </c>
      <c r="G265" s="33" t="s">
        <v>557</v>
      </c>
      <c r="H265" s="30" t="str">
        <f t="shared" si="22"/>
        <v>nap_nx_cifs_active_optimized_connections</v>
      </c>
      <c r="I265" s="38" t="s">
        <v>558</v>
      </c>
      <c r="J265" s="48" t="s">
        <v>113</v>
      </c>
      <c r="K265" s="33" t="s">
        <v>549</v>
      </c>
      <c r="L265" s="50">
        <v>4</v>
      </c>
      <c r="M265" s="24" t="s">
        <v>24</v>
      </c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  <c r="FI265" s="19"/>
      <c r="FJ265" s="19"/>
      <c r="FK265" s="19"/>
      <c r="FL265" s="19"/>
      <c r="FM265" s="19"/>
      <c r="FN265" s="19"/>
      <c r="FO265" s="19"/>
      <c r="FP265" s="19"/>
      <c r="FQ265" s="19"/>
      <c r="FR265" s="19"/>
      <c r="FS265" s="19"/>
      <c r="FT265" s="19"/>
      <c r="FU265" s="19"/>
      <c r="FV265" s="19"/>
      <c r="FW265" s="19"/>
      <c r="FX265" s="19"/>
      <c r="FY265" s="19"/>
      <c r="FZ265" s="19"/>
      <c r="GA265" s="19"/>
      <c r="GB265" s="19"/>
      <c r="GC265" s="19"/>
      <c r="GD265" s="19"/>
      <c r="GE265" s="19"/>
      <c r="GF265" s="19"/>
      <c r="GG265" s="19"/>
      <c r="GH265" s="19"/>
      <c r="GI265" s="19"/>
      <c r="GJ265" s="19"/>
      <c r="GK265" s="19"/>
      <c r="GL265" s="19"/>
      <c r="GM265" s="19"/>
      <c r="GN265" s="19"/>
      <c r="GO265" s="19"/>
      <c r="GP265" s="19"/>
      <c r="GQ265" s="19"/>
      <c r="GR265" s="19"/>
      <c r="GS265" s="19"/>
      <c r="GT265" s="19"/>
      <c r="GU265" s="19"/>
      <c r="GV265" s="19"/>
      <c r="GW265" s="19"/>
      <c r="GX265" s="19"/>
      <c r="GY265" s="19"/>
      <c r="GZ265" s="19"/>
      <c r="HA265" s="19"/>
      <c r="HB265" s="19"/>
      <c r="HC265" s="19"/>
      <c r="HD265" s="19"/>
      <c r="HE265" s="19"/>
      <c r="HF265" s="19"/>
      <c r="HG265" s="19"/>
      <c r="HH265" s="19"/>
      <c r="HI265" s="19"/>
      <c r="HJ265" s="19"/>
      <c r="HK265" s="19"/>
      <c r="HL265" s="19"/>
      <c r="HM265" s="19"/>
      <c r="HN265" s="19"/>
      <c r="HO265" s="19"/>
      <c r="HP265" s="19"/>
      <c r="HQ265" s="19"/>
      <c r="HR265" s="19"/>
      <c r="HS265" s="19"/>
      <c r="HT265" s="19"/>
      <c r="HU265" s="19"/>
      <c r="HV265" s="19"/>
      <c r="HW265" s="19"/>
      <c r="HX265" s="19"/>
      <c r="HY265" s="19"/>
      <c r="HZ265" s="19"/>
      <c r="IA265" s="19"/>
      <c r="IB265" s="19"/>
      <c r="IC265" s="19"/>
      <c r="ID265" s="19"/>
      <c r="IE265" s="19"/>
      <c r="IF265" s="19"/>
      <c r="IG265" s="19"/>
      <c r="IH265" s="19"/>
      <c r="II265" s="19"/>
      <c r="IJ265" s="19"/>
      <c r="IK265" s="19"/>
      <c r="IL265" s="19"/>
      <c r="IM265" s="19"/>
      <c r="IN265" s="19"/>
      <c r="IO265" s="19"/>
      <c r="IP265" s="19"/>
      <c r="IQ265" s="19"/>
      <c r="IR265" s="19"/>
      <c r="IS265" s="19"/>
      <c r="IT265" s="19"/>
      <c r="IU265" s="19"/>
      <c r="IV265" s="19"/>
    </row>
    <row r="266" spans="1:256">
      <c r="A266" s="33" t="s">
        <v>546</v>
      </c>
      <c r="B266" s="33" t="s">
        <v>16</v>
      </c>
      <c r="C266" s="33" t="s">
        <v>17</v>
      </c>
      <c r="D266" s="33" t="s">
        <v>17</v>
      </c>
      <c r="E266" s="33" t="s">
        <v>552</v>
      </c>
      <c r="F266" s="33" t="s">
        <v>19</v>
      </c>
      <c r="G266" s="33" t="s">
        <v>559</v>
      </c>
      <c r="H266" s="30" t="str">
        <f t="shared" si="22"/>
        <v>nap_nx_cifs_active_cifs_connections</v>
      </c>
      <c r="I266" s="38" t="s">
        <v>560</v>
      </c>
      <c r="J266" s="48" t="s">
        <v>113</v>
      </c>
      <c r="K266" s="33" t="s">
        <v>549</v>
      </c>
      <c r="L266" s="50">
        <v>4</v>
      </c>
      <c r="M266" s="24" t="s">
        <v>24</v>
      </c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  <c r="FI266" s="19"/>
      <c r="FJ266" s="19"/>
      <c r="FK266" s="19"/>
      <c r="FL266" s="19"/>
      <c r="FM266" s="19"/>
      <c r="FN266" s="19"/>
      <c r="FO266" s="19"/>
      <c r="FP266" s="19"/>
      <c r="FQ266" s="19"/>
      <c r="FR266" s="19"/>
      <c r="FS266" s="19"/>
      <c r="FT266" s="19"/>
      <c r="FU266" s="19"/>
      <c r="FV266" s="19"/>
      <c r="FW266" s="19"/>
      <c r="FX266" s="19"/>
      <c r="FY266" s="19"/>
      <c r="FZ266" s="19"/>
      <c r="GA266" s="19"/>
      <c r="GB266" s="19"/>
      <c r="GC266" s="19"/>
      <c r="GD266" s="19"/>
      <c r="GE266" s="19"/>
      <c r="GF266" s="19"/>
      <c r="GG266" s="19"/>
      <c r="GH266" s="19"/>
      <c r="GI266" s="19"/>
      <c r="GJ266" s="19"/>
      <c r="GK266" s="19"/>
      <c r="GL266" s="19"/>
      <c r="GM266" s="19"/>
      <c r="GN266" s="19"/>
      <c r="GO266" s="19"/>
      <c r="GP266" s="19"/>
      <c r="GQ266" s="19"/>
      <c r="GR266" s="19"/>
      <c r="GS266" s="19"/>
      <c r="GT266" s="19"/>
      <c r="GU266" s="19"/>
      <c r="GV266" s="19"/>
      <c r="GW266" s="19"/>
      <c r="GX266" s="19"/>
      <c r="GY266" s="19"/>
      <c r="GZ266" s="19"/>
      <c r="HA266" s="19"/>
      <c r="HB266" s="19"/>
      <c r="HC266" s="19"/>
      <c r="HD266" s="19"/>
      <c r="HE266" s="19"/>
      <c r="HF266" s="19"/>
      <c r="HG266" s="19"/>
      <c r="HH266" s="19"/>
      <c r="HI266" s="19"/>
      <c r="HJ266" s="19"/>
      <c r="HK266" s="19"/>
      <c r="HL266" s="19"/>
      <c r="HM266" s="19"/>
      <c r="HN266" s="19"/>
      <c r="HO266" s="19"/>
      <c r="HP266" s="19"/>
      <c r="HQ266" s="19"/>
      <c r="HR266" s="19"/>
      <c r="HS266" s="19"/>
      <c r="HT266" s="19"/>
      <c r="HU266" s="19"/>
      <c r="HV266" s="19"/>
      <c r="HW266" s="19"/>
      <c r="HX266" s="19"/>
      <c r="HY266" s="19"/>
      <c r="HZ266" s="19"/>
      <c r="IA266" s="19"/>
      <c r="IB266" s="19"/>
      <c r="IC266" s="19"/>
      <c r="ID266" s="19"/>
      <c r="IE266" s="19"/>
      <c r="IF266" s="19"/>
      <c r="IG266" s="19"/>
      <c r="IH266" s="19"/>
      <c r="II266" s="19"/>
      <c r="IJ266" s="19"/>
      <c r="IK266" s="19"/>
      <c r="IL266" s="19"/>
      <c r="IM266" s="19"/>
      <c r="IN266" s="19"/>
      <c r="IO266" s="19"/>
      <c r="IP266" s="19"/>
      <c r="IQ266" s="19"/>
      <c r="IR266" s="19"/>
      <c r="IS266" s="19"/>
      <c r="IT266" s="19"/>
      <c r="IU266" s="19"/>
      <c r="IV266" s="19"/>
    </row>
    <row r="267" spans="1:256">
      <c r="A267" s="19" t="s">
        <v>546</v>
      </c>
      <c r="B267" s="33" t="s">
        <v>16</v>
      </c>
      <c r="C267" s="33" t="s">
        <v>17</v>
      </c>
      <c r="D267" s="33" t="s">
        <v>17</v>
      </c>
      <c r="E267" s="33" t="s">
        <v>552</v>
      </c>
      <c r="F267" s="33" t="s">
        <v>19</v>
      </c>
      <c r="G267" s="19" t="s">
        <v>561</v>
      </c>
      <c r="H267" s="30" t="str">
        <f t="shared" si="22"/>
        <v>nap_nx_cifs_total_cifs_closed_connections</v>
      </c>
      <c r="I267" s="39" t="s">
        <v>562</v>
      </c>
      <c r="J267" s="19" t="s">
        <v>76</v>
      </c>
      <c r="K267" s="19" t="s">
        <v>549</v>
      </c>
      <c r="L267" s="24">
        <v>4</v>
      </c>
      <c r="M267" s="24" t="s">
        <v>24</v>
      </c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  <c r="FI267" s="19"/>
      <c r="FJ267" s="19"/>
      <c r="FK267" s="19"/>
      <c r="FL267" s="19"/>
      <c r="FM267" s="19"/>
      <c r="FN267" s="19"/>
      <c r="FO267" s="19"/>
      <c r="FP267" s="19"/>
      <c r="FQ267" s="19"/>
      <c r="FR267" s="19"/>
      <c r="FS267" s="19"/>
      <c r="FT267" s="19"/>
      <c r="FU267" s="19"/>
      <c r="FV267" s="19"/>
      <c r="FW267" s="19"/>
      <c r="FX267" s="19"/>
      <c r="FY267" s="19"/>
      <c r="FZ267" s="19"/>
      <c r="GA267" s="19"/>
      <c r="GB267" s="19"/>
      <c r="GC267" s="19"/>
      <c r="GD267" s="19"/>
      <c r="GE267" s="19"/>
      <c r="GF267" s="19"/>
      <c r="GG267" s="19"/>
      <c r="GH267" s="19"/>
      <c r="GI267" s="19"/>
      <c r="GJ267" s="19"/>
      <c r="GK267" s="19"/>
      <c r="GL267" s="19"/>
      <c r="GM267" s="19"/>
      <c r="GN267" s="19"/>
      <c r="GO267" s="19"/>
      <c r="GP267" s="19"/>
      <c r="GQ267" s="19"/>
      <c r="GR267" s="19"/>
      <c r="GS267" s="19"/>
      <c r="GT267" s="19"/>
      <c r="GU267" s="19"/>
      <c r="GV267" s="19"/>
      <c r="GW267" s="19"/>
      <c r="GX267" s="19"/>
      <c r="GY267" s="19"/>
      <c r="GZ267" s="19"/>
      <c r="HA267" s="19"/>
      <c r="HB267" s="19"/>
      <c r="HC267" s="19"/>
      <c r="HD267" s="19"/>
      <c r="HE267" s="19"/>
      <c r="HF267" s="19"/>
      <c r="HG267" s="19"/>
      <c r="HH267" s="19"/>
      <c r="HI267" s="19"/>
      <c r="HJ267" s="19"/>
      <c r="HK267" s="19"/>
      <c r="HL267" s="19"/>
      <c r="HM267" s="19"/>
      <c r="HN267" s="19"/>
      <c r="HO267" s="19"/>
      <c r="HP267" s="19"/>
      <c r="HQ267" s="19"/>
      <c r="HR267" s="19"/>
      <c r="HS267" s="19"/>
      <c r="HT267" s="19"/>
      <c r="HU267" s="19"/>
      <c r="HV267" s="19"/>
      <c r="HW267" s="19"/>
      <c r="HX267" s="19"/>
      <c r="HY267" s="19"/>
      <c r="HZ267" s="19"/>
      <c r="IA267" s="19"/>
      <c r="IB267" s="19"/>
      <c r="IC267" s="19"/>
      <c r="ID267" s="19"/>
      <c r="IE267" s="19"/>
      <c r="IF267" s="19"/>
      <c r="IG267" s="19"/>
      <c r="IH267" s="19"/>
      <c r="II267" s="19"/>
      <c r="IJ267" s="19"/>
      <c r="IK267" s="19"/>
      <c r="IL267" s="19"/>
      <c r="IM267" s="19"/>
      <c r="IN267" s="19"/>
      <c r="IO267" s="19"/>
      <c r="IP267" s="19"/>
      <c r="IQ267" s="19"/>
      <c r="IR267" s="19"/>
      <c r="IS267" s="19"/>
      <c r="IT267" s="19"/>
      <c r="IU267" s="19"/>
      <c r="IV267" s="19"/>
    </row>
    <row r="268" spans="1:256">
      <c r="A268" s="19" t="s">
        <v>546</v>
      </c>
      <c r="B268" s="19" t="s">
        <v>16</v>
      </c>
      <c r="C268" s="19" t="s">
        <v>17</v>
      </c>
      <c r="D268" s="19" t="s">
        <v>17</v>
      </c>
      <c r="E268" s="33" t="s">
        <v>552</v>
      </c>
      <c r="F268" s="33" t="s">
        <v>19</v>
      </c>
      <c r="G268" s="19" t="s">
        <v>563</v>
      </c>
      <c r="H268" s="19" t="str">
        <f t="shared" si="22"/>
        <v>nap_nx_cifs_total_cifs_unnegotiated_reset_connections</v>
      </c>
      <c r="I268" s="39" t="s">
        <v>564</v>
      </c>
      <c r="J268" s="19" t="s">
        <v>76</v>
      </c>
      <c r="K268" s="19" t="s">
        <v>549</v>
      </c>
      <c r="L268" s="24">
        <v>4</v>
      </c>
      <c r="M268" s="24" t="s">
        <v>24</v>
      </c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  <c r="FI268" s="19"/>
      <c r="FJ268" s="19"/>
      <c r="FK268" s="19"/>
      <c r="FL268" s="19"/>
      <c r="FM268" s="19"/>
      <c r="FN268" s="19"/>
      <c r="FO268" s="19"/>
      <c r="FP268" s="19"/>
      <c r="FQ268" s="19"/>
      <c r="FR268" s="19"/>
      <c r="FS268" s="19"/>
      <c r="FT268" s="19"/>
      <c r="FU268" s="19"/>
      <c r="FV268" s="19"/>
      <c r="FW268" s="19"/>
      <c r="FX268" s="19"/>
      <c r="FY268" s="19"/>
      <c r="FZ268" s="19"/>
      <c r="GA268" s="19"/>
      <c r="GB268" s="19"/>
      <c r="GC268" s="19"/>
      <c r="GD268" s="19"/>
      <c r="GE268" s="19"/>
      <c r="GF268" s="19"/>
      <c r="GG268" s="19"/>
      <c r="GH268" s="19"/>
      <c r="GI268" s="19"/>
      <c r="GJ268" s="19"/>
      <c r="GK268" s="19"/>
      <c r="GL268" s="19"/>
      <c r="GM268" s="19"/>
      <c r="GN268" s="19"/>
      <c r="GO268" s="19"/>
      <c r="GP268" s="19"/>
      <c r="GQ268" s="19"/>
      <c r="GR268" s="19"/>
      <c r="GS268" s="19"/>
      <c r="GT268" s="19"/>
      <c r="GU268" s="19"/>
      <c r="GV268" s="19"/>
      <c r="GW268" s="19"/>
      <c r="GX268" s="19"/>
      <c r="GY268" s="19"/>
      <c r="GZ268" s="19"/>
      <c r="HA268" s="19"/>
      <c r="HB268" s="19"/>
      <c r="HC268" s="19"/>
      <c r="HD268" s="19"/>
      <c r="HE268" s="19"/>
      <c r="HF268" s="19"/>
      <c r="HG268" s="19"/>
      <c r="HH268" s="19"/>
      <c r="HI268" s="19"/>
      <c r="HJ268" s="19"/>
      <c r="HK268" s="19"/>
      <c r="HL268" s="19"/>
      <c r="HM268" s="19"/>
      <c r="HN268" s="19"/>
      <c r="HO268" s="19"/>
      <c r="HP268" s="19"/>
      <c r="HQ268" s="19"/>
      <c r="HR268" s="19"/>
      <c r="HS268" s="19"/>
      <c r="HT268" s="19"/>
      <c r="HU268" s="19"/>
      <c r="HV268" s="19"/>
      <c r="HW268" s="19"/>
      <c r="HX268" s="19"/>
      <c r="HY268" s="19"/>
      <c r="HZ268" s="19"/>
      <c r="IA268" s="19"/>
      <c r="IB268" s="19"/>
      <c r="IC268" s="19"/>
      <c r="ID268" s="19"/>
      <c r="IE268" s="19"/>
      <c r="IF268" s="19"/>
      <c r="IG268" s="19"/>
      <c r="IH268" s="19"/>
      <c r="II268" s="19"/>
      <c r="IJ268" s="19"/>
      <c r="IK268" s="19"/>
      <c r="IL268" s="19"/>
      <c r="IM268" s="19"/>
      <c r="IN268" s="19"/>
      <c r="IO268" s="19"/>
      <c r="IP268" s="19"/>
      <c r="IQ268" s="19"/>
      <c r="IR268" s="19"/>
      <c r="IS268" s="19"/>
      <c r="IT268" s="19"/>
      <c r="IU268" s="19"/>
      <c r="IV268" s="19"/>
    </row>
    <row r="269" spans="1:256">
      <c r="A269" s="19" t="s">
        <v>368</v>
      </c>
      <c r="B269" s="19" t="s">
        <v>295</v>
      </c>
      <c r="C269" s="19" t="s">
        <v>17</v>
      </c>
      <c r="D269" s="19" t="s">
        <v>565</v>
      </c>
      <c r="E269" s="19" t="str">
        <f t="shared" ref="E269:E280" si="23">CONCATENATE(A269,"_",B269,"_",D269)</f>
        <v>MONITOR_ACEMON_TNLWGET</v>
      </c>
      <c r="F269" s="19" t="s">
        <v>19</v>
      </c>
      <c r="G269" s="19" t="s">
        <v>566</v>
      </c>
      <c r="H269" s="19" t="str">
        <f t="shared" si="22"/>
        <v>tnlwget_cnx_monitor_fail_count</v>
      </c>
      <c r="I269" s="39" t="s">
        <v>567</v>
      </c>
      <c r="J269" s="19" t="s">
        <v>76</v>
      </c>
      <c r="K269" s="19" t="s">
        <v>549</v>
      </c>
      <c r="L269" s="24">
        <v>4</v>
      </c>
      <c r="M269" s="24" t="s">
        <v>24</v>
      </c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  <c r="FI269" s="19"/>
      <c r="FJ269" s="19"/>
      <c r="FK269" s="19"/>
      <c r="FL269" s="19"/>
      <c r="FM269" s="19"/>
      <c r="FN269" s="19"/>
      <c r="FO269" s="19"/>
      <c r="FP269" s="19"/>
      <c r="FQ269" s="19"/>
      <c r="FR269" s="19"/>
      <c r="FS269" s="19"/>
      <c r="FT269" s="19"/>
      <c r="FU269" s="19"/>
      <c r="FV269" s="19"/>
      <c r="FW269" s="19"/>
      <c r="FX269" s="19"/>
      <c r="FY269" s="19"/>
      <c r="FZ269" s="19"/>
      <c r="GA269" s="19"/>
      <c r="GB269" s="19"/>
      <c r="GC269" s="19"/>
      <c r="GD269" s="19"/>
      <c r="GE269" s="19"/>
      <c r="GF269" s="19"/>
      <c r="GG269" s="19"/>
      <c r="GH269" s="19"/>
      <c r="GI269" s="19"/>
      <c r="GJ269" s="19"/>
      <c r="GK269" s="19"/>
      <c r="GL269" s="19"/>
      <c r="GM269" s="19"/>
      <c r="GN269" s="19"/>
      <c r="GO269" s="19"/>
      <c r="GP269" s="19"/>
      <c r="GQ269" s="19"/>
      <c r="GR269" s="19"/>
      <c r="GS269" s="19"/>
      <c r="GT269" s="19"/>
      <c r="GU269" s="19"/>
      <c r="GV269" s="19"/>
      <c r="GW269" s="19"/>
      <c r="GX269" s="19"/>
      <c r="GY269" s="19"/>
      <c r="GZ269" s="19"/>
      <c r="HA269" s="19"/>
      <c r="HB269" s="19"/>
      <c r="HC269" s="19"/>
      <c r="HD269" s="19"/>
      <c r="HE269" s="19"/>
      <c r="HF269" s="19"/>
      <c r="HG269" s="19"/>
      <c r="HH269" s="19"/>
      <c r="HI269" s="19"/>
      <c r="HJ269" s="19"/>
      <c r="HK269" s="19"/>
      <c r="HL269" s="19"/>
      <c r="HM269" s="19"/>
      <c r="HN269" s="19"/>
      <c r="HO269" s="19"/>
      <c r="HP269" s="19"/>
      <c r="HQ269" s="19"/>
      <c r="HR269" s="19"/>
      <c r="HS269" s="19"/>
      <c r="HT269" s="19"/>
      <c r="HU269" s="19"/>
      <c r="HV269" s="19"/>
      <c r="HW269" s="19"/>
      <c r="HX269" s="19"/>
      <c r="HY269" s="19"/>
      <c r="HZ269" s="19"/>
      <c r="IA269" s="19"/>
      <c r="IB269" s="19"/>
      <c r="IC269" s="19"/>
      <c r="ID269" s="19"/>
      <c r="IE269" s="19"/>
      <c r="IF269" s="19"/>
      <c r="IG269" s="19"/>
      <c r="IH269" s="19"/>
      <c r="II269" s="19"/>
      <c r="IJ269" s="19"/>
      <c r="IK269" s="19"/>
      <c r="IL269" s="19"/>
      <c r="IM269" s="19"/>
      <c r="IN269" s="19"/>
      <c r="IO269" s="19"/>
      <c r="IP269" s="19"/>
      <c r="IQ269" s="19"/>
      <c r="IR269" s="19"/>
      <c r="IS269" s="19"/>
      <c r="IT269" s="19"/>
      <c r="IU269" s="19"/>
      <c r="IV269" s="19"/>
    </row>
    <row r="270" spans="1:256">
      <c r="A270" s="19" t="s">
        <v>368</v>
      </c>
      <c r="B270" s="19" t="s">
        <v>295</v>
      </c>
      <c r="C270" s="19" t="s">
        <v>17</v>
      </c>
      <c r="D270" s="19" t="s">
        <v>565</v>
      </c>
      <c r="E270" s="19" t="str">
        <f t="shared" si="23"/>
        <v>MONITOR_ACEMON_TNLWGET</v>
      </c>
      <c r="F270" s="19" t="s">
        <v>19</v>
      </c>
      <c r="G270" s="19" t="s">
        <v>568</v>
      </c>
      <c r="H270" s="19" t="str">
        <f t="shared" si="22"/>
        <v>tnlwget_cnx_monitor_proc_time_min</v>
      </c>
      <c r="I270" s="39" t="s">
        <v>569</v>
      </c>
      <c r="J270" s="19" t="s">
        <v>113</v>
      </c>
      <c r="K270" s="19" t="s">
        <v>117</v>
      </c>
      <c r="L270" s="24">
        <v>4</v>
      </c>
      <c r="M270" s="24" t="s">
        <v>24</v>
      </c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  <c r="FI270" s="19"/>
      <c r="FJ270" s="19"/>
      <c r="FK270" s="19"/>
      <c r="FL270" s="19"/>
      <c r="FM270" s="19"/>
      <c r="FN270" s="19"/>
      <c r="FO270" s="19"/>
      <c r="FP270" s="19"/>
      <c r="FQ270" s="19"/>
      <c r="FR270" s="19"/>
      <c r="FS270" s="19"/>
      <c r="FT270" s="19"/>
      <c r="FU270" s="19"/>
      <c r="FV270" s="19"/>
      <c r="FW270" s="19"/>
      <c r="FX270" s="19"/>
      <c r="FY270" s="19"/>
      <c r="FZ270" s="19"/>
      <c r="GA270" s="19"/>
      <c r="GB270" s="19"/>
      <c r="GC270" s="19"/>
      <c r="GD270" s="19"/>
      <c r="GE270" s="19"/>
      <c r="GF270" s="19"/>
      <c r="GG270" s="19"/>
      <c r="GH270" s="19"/>
      <c r="GI270" s="19"/>
      <c r="GJ270" s="19"/>
      <c r="GK270" s="19"/>
      <c r="GL270" s="19"/>
      <c r="GM270" s="19"/>
      <c r="GN270" s="19"/>
      <c r="GO270" s="19"/>
      <c r="GP270" s="19"/>
      <c r="GQ270" s="19"/>
      <c r="GR270" s="19"/>
      <c r="GS270" s="19"/>
      <c r="GT270" s="19"/>
      <c r="GU270" s="19"/>
      <c r="GV270" s="19"/>
      <c r="GW270" s="19"/>
      <c r="GX270" s="19"/>
      <c r="GY270" s="19"/>
      <c r="GZ270" s="19"/>
      <c r="HA270" s="19"/>
      <c r="HB270" s="19"/>
      <c r="HC270" s="19"/>
      <c r="HD270" s="19"/>
      <c r="HE270" s="19"/>
      <c r="HF270" s="19"/>
      <c r="HG270" s="19"/>
      <c r="HH270" s="19"/>
      <c r="HI270" s="19"/>
      <c r="HJ270" s="19"/>
      <c r="HK270" s="19"/>
      <c r="HL270" s="19"/>
      <c r="HM270" s="19"/>
      <c r="HN270" s="19"/>
      <c r="HO270" s="19"/>
      <c r="HP270" s="19"/>
      <c r="HQ270" s="19"/>
      <c r="HR270" s="19"/>
      <c r="HS270" s="19"/>
      <c r="HT270" s="19"/>
      <c r="HU270" s="19"/>
      <c r="HV270" s="19"/>
      <c r="HW270" s="19"/>
      <c r="HX270" s="19"/>
      <c r="HY270" s="19"/>
      <c r="HZ270" s="19"/>
      <c r="IA270" s="19"/>
      <c r="IB270" s="19"/>
      <c r="IC270" s="19"/>
      <c r="ID270" s="19"/>
      <c r="IE270" s="19"/>
      <c r="IF270" s="19"/>
      <c r="IG270" s="19"/>
      <c r="IH270" s="19"/>
      <c r="II270" s="19"/>
      <c r="IJ270" s="19"/>
      <c r="IK270" s="19"/>
      <c r="IL270" s="19"/>
      <c r="IM270" s="19"/>
      <c r="IN270" s="19"/>
      <c r="IO270" s="19"/>
      <c r="IP270" s="19"/>
      <c r="IQ270" s="19"/>
      <c r="IR270" s="19"/>
      <c r="IS270" s="19"/>
      <c r="IT270" s="19"/>
      <c r="IU270" s="19"/>
      <c r="IV270" s="19"/>
    </row>
    <row r="271" spans="1:256">
      <c r="A271" s="19" t="s">
        <v>368</v>
      </c>
      <c r="B271" s="19" t="s">
        <v>295</v>
      </c>
      <c r="C271" s="19" t="s">
        <v>17</v>
      </c>
      <c r="D271" s="19" t="s">
        <v>565</v>
      </c>
      <c r="E271" s="19" t="str">
        <f t="shared" si="23"/>
        <v>MONITOR_ACEMON_TNLWGET</v>
      </c>
      <c r="F271" s="19" t="s">
        <v>19</v>
      </c>
      <c r="G271" s="19" t="s">
        <v>570</v>
      </c>
      <c r="H271" s="19" t="str">
        <f t="shared" si="22"/>
        <v>tnlwget_cnx_monitor_proc_time_max</v>
      </c>
      <c r="I271" s="39" t="s">
        <v>571</v>
      </c>
      <c r="J271" s="19" t="s">
        <v>113</v>
      </c>
      <c r="K271" s="19" t="s">
        <v>117</v>
      </c>
      <c r="L271" s="24">
        <v>4</v>
      </c>
      <c r="M271" s="24" t="s">
        <v>24</v>
      </c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  <c r="FI271" s="19"/>
      <c r="FJ271" s="19"/>
      <c r="FK271" s="19"/>
      <c r="FL271" s="19"/>
      <c r="FM271" s="19"/>
      <c r="FN271" s="19"/>
      <c r="FO271" s="19"/>
      <c r="FP271" s="19"/>
      <c r="FQ271" s="19"/>
      <c r="FR271" s="19"/>
      <c r="FS271" s="19"/>
      <c r="FT271" s="19"/>
      <c r="FU271" s="19"/>
      <c r="FV271" s="19"/>
      <c r="FW271" s="19"/>
      <c r="FX271" s="19"/>
      <c r="FY271" s="19"/>
      <c r="FZ271" s="19"/>
      <c r="GA271" s="19"/>
      <c r="GB271" s="19"/>
      <c r="GC271" s="19"/>
      <c r="GD271" s="19"/>
      <c r="GE271" s="19"/>
      <c r="GF271" s="19"/>
      <c r="GG271" s="19"/>
      <c r="GH271" s="19"/>
      <c r="GI271" s="19"/>
      <c r="GJ271" s="19"/>
      <c r="GK271" s="19"/>
      <c r="GL271" s="19"/>
      <c r="GM271" s="19"/>
      <c r="GN271" s="19"/>
      <c r="GO271" s="19"/>
      <c r="GP271" s="19"/>
      <c r="GQ271" s="19"/>
      <c r="GR271" s="19"/>
      <c r="GS271" s="19"/>
      <c r="GT271" s="19"/>
      <c r="GU271" s="19"/>
      <c r="GV271" s="19"/>
      <c r="GW271" s="19"/>
      <c r="GX271" s="19"/>
      <c r="GY271" s="19"/>
      <c r="GZ271" s="19"/>
      <c r="HA271" s="19"/>
      <c r="HB271" s="19"/>
      <c r="HC271" s="19"/>
      <c r="HD271" s="19"/>
      <c r="HE271" s="19"/>
      <c r="HF271" s="19"/>
      <c r="HG271" s="19"/>
      <c r="HH271" s="19"/>
      <c r="HI271" s="19"/>
      <c r="HJ271" s="19"/>
      <c r="HK271" s="19"/>
      <c r="HL271" s="19"/>
      <c r="HM271" s="19"/>
      <c r="HN271" s="19"/>
      <c r="HO271" s="19"/>
      <c r="HP271" s="19"/>
      <c r="HQ271" s="19"/>
      <c r="HR271" s="19"/>
      <c r="HS271" s="19"/>
      <c r="HT271" s="19"/>
      <c r="HU271" s="19"/>
      <c r="HV271" s="19"/>
      <c r="HW271" s="19"/>
      <c r="HX271" s="19"/>
      <c r="HY271" s="19"/>
      <c r="HZ271" s="19"/>
      <c r="IA271" s="19"/>
      <c r="IB271" s="19"/>
      <c r="IC271" s="19"/>
      <c r="ID271" s="19"/>
      <c r="IE271" s="19"/>
      <c r="IF271" s="19"/>
      <c r="IG271" s="19"/>
      <c r="IH271" s="19"/>
      <c r="II271" s="19"/>
      <c r="IJ271" s="19"/>
      <c r="IK271" s="19"/>
      <c r="IL271" s="19"/>
      <c r="IM271" s="19"/>
      <c r="IN271" s="19"/>
      <c r="IO271" s="19"/>
      <c r="IP271" s="19"/>
      <c r="IQ271" s="19"/>
      <c r="IR271" s="19"/>
      <c r="IS271" s="19"/>
      <c r="IT271" s="19"/>
      <c r="IU271" s="19"/>
      <c r="IV271" s="19"/>
    </row>
    <row r="272" spans="1:256">
      <c r="A272" s="19" t="s">
        <v>368</v>
      </c>
      <c r="B272" s="19" t="s">
        <v>295</v>
      </c>
      <c r="C272" s="19" t="s">
        <v>17</v>
      </c>
      <c r="D272" s="19" t="s">
        <v>565</v>
      </c>
      <c r="E272" s="19" t="str">
        <f t="shared" si="23"/>
        <v>MONITOR_ACEMON_TNLWGET</v>
      </c>
      <c r="F272" s="19" t="s">
        <v>19</v>
      </c>
      <c r="G272" s="19" t="s">
        <v>572</v>
      </c>
      <c r="H272" s="19" t="str">
        <f t="shared" si="22"/>
        <v>tnlwget_cnx_monitor_proc_time_avg</v>
      </c>
      <c r="I272" s="39" t="s">
        <v>573</v>
      </c>
      <c r="J272" s="19" t="s">
        <v>113</v>
      </c>
      <c r="K272" s="19" t="s">
        <v>117</v>
      </c>
      <c r="L272" s="24">
        <v>4</v>
      </c>
      <c r="M272" s="24" t="s">
        <v>24</v>
      </c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  <c r="FI272" s="19"/>
      <c r="FJ272" s="19"/>
      <c r="FK272" s="19"/>
      <c r="FL272" s="19"/>
      <c r="FM272" s="19"/>
      <c r="FN272" s="19"/>
      <c r="FO272" s="19"/>
      <c r="FP272" s="19"/>
      <c r="FQ272" s="19"/>
      <c r="FR272" s="19"/>
      <c r="FS272" s="19"/>
      <c r="FT272" s="19"/>
      <c r="FU272" s="19"/>
      <c r="FV272" s="19"/>
      <c r="FW272" s="19"/>
      <c r="FX272" s="19"/>
      <c r="FY272" s="19"/>
      <c r="FZ272" s="19"/>
      <c r="GA272" s="19"/>
      <c r="GB272" s="19"/>
      <c r="GC272" s="19"/>
      <c r="GD272" s="19"/>
      <c r="GE272" s="19"/>
      <c r="GF272" s="19"/>
      <c r="GG272" s="19"/>
      <c r="GH272" s="19"/>
      <c r="GI272" s="19"/>
      <c r="GJ272" s="19"/>
      <c r="GK272" s="19"/>
      <c r="GL272" s="19"/>
      <c r="GM272" s="19"/>
      <c r="GN272" s="19"/>
      <c r="GO272" s="19"/>
      <c r="GP272" s="19"/>
      <c r="GQ272" s="19"/>
      <c r="GR272" s="19"/>
      <c r="GS272" s="19"/>
      <c r="GT272" s="19"/>
      <c r="GU272" s="19"/>
      <c r="GV272" s="19"/>
      <c r="GW272" s="19"/>
      <c r="GX272" s="19"/>
      <c r="GY272" s="19"/>
      <c r="GZ272" s="19"/>
      <c r="HA272" s="19"/>
      <c r="HB272" s="19"/>
      <c r="HC272" s="19"/>
      <c r="HD272" s="19"/>
      <c r="HE272" s="19"/>
      <c r="HF272" s="19"/>
      <c r="HG272" s="19"/>
      <c r="HH272" s="19"/>
      <c r="HI272" s="19"/>
      <c r="HJ272" s="19"/>
      <c r="HK272" s="19"/>
      <c r="HL272" s="19"/>
      <c r="HM272" s="19"/>
      <c r="HN272" s="19"/>
      <c r="HO272" s="19"/>
      <c r="HP272" s="19"/>
      <c r="HQ272" s="19"/>
      <c r="HR272" s="19"/>
      <c r="HS272" s="19"/>
      <c r="HT272" s="19"/>
      <c r="HU272" s="19"/>
      <c r="HV272" s="19"/>
      <c r="HW272" s="19"/>
      <c r="HX272" s="19"/>
      <c r="HY272" s="19"/>
      <c r="HZ272" s="19"/>
      <c r="IA272" s="19"/>
      <c r="IB272" s="19"/>
      <c r="IC272" s="19"/>
      <c r="ID272" s="19"/>
      <c r="IE272" s="19"/>
      <c r="IF272" s="19"/>
      <c r="IG272" s="19"/>
      <c r="IH272" s="19"/>
      <c r="II272" s="19"/>
      <c r="IJ272" s="19"/>
      <c r="IK272" s="19"/>
      <c r="IL272" s="19"/>
      <c r="IM272" s="19"/>
      <c r="IN272" s="19"/>
      <c r="IO272" s="19"/>
      <c r="IP272" s="19"/>
      <c r="IQ272" s="19"/>
      <c r="IR272" s="19"/>
      <c r="IS272" s="19"/>
      <c r="IT272" s="19"/>
      <c r="IU272" s="19"/>
      <c r="IV272" s="19"/>
    </row>
    <row r="273" spans="1:256">
      <c r="A273" s="19" t="s">
        <v>368</v>
      </c>
      <c r="B273" s="19" t="s">
        <v>295</v>
      </c>
      <c r="C273" s="19" t="s">
        <v>17</v>
      </c>
      <c r="D273" s="19" t="s">
        <v>565</v>
      </c>
      <c r="E273" s="19" t="str">
        <f t="shared" si="23"/>
        <v>MONITOR_ACEMON_TNLWGET</v>
      </c>
      <c r="F273" s="19" t="s">
        <v>19</v>
      </c>
      <c r="G273" s="19" t="s">
        <v>574</v>
      </c>
      <c r="H273" s="19" t="str">
        <f t="shared" si="22"/>
        <v>tnlwget_cnx_monitor_connect_time_min</v>
      </c>
      <c r="I273" s="39" t="s">
        <v>575</v>
      </c>
      <c r="J273" s="19" t="s">
        <v>113</v>
      </c>
      <c r="K273" s="19" t="s">
        <v>117</v>
      </c>
      <c r="L273" s="24">
        <v>4</v>
      </c>
      <c r="M273" s="24" t="s">
        <v>24</v>
      </c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  <c r="FI273" s="19"/>
      <c r="FJ273" s="19"/>
      <c r="FK273" s="19"/>
      <c r="FL273" s="19"/>
      <c r="FM273" s="19"/>
      <c r="FN273" s="19"/>
      <c r="FO273" s="19"/>
      <c r="FP273" s="19"/>
      <c r="FQ273" s="19"/>
      <c r="FR273" s="19"/>
      <c r="FS273" s="19"/>
      <c r="FT273" s="19"/>
      <c r="FU273" s="19"/>
      <c r="FV273" s="19"/>
      <c r="FW273" s="19"/>
      <c r="FX273" s="19"/>
      <c r="FY273" s="19"/>
      <c r="FZ273" s="19"/>
      <c r="GA273" s="19"/>
      <c r="GB273" s="19"/>
      <c r="GC273" s="19"/>
      <c r="GD273" s="19"/>
      <c r="GE273" s="19"/>
      <c r="GF273" s="19"/>
      <c r="GG273" s="19"/>
      <c r="GH273" s="19"/>
      <c r="GI273" s="19"/>
      <c r="GJ273" s="19"/>
      <c r="GK273" s="19"/>
      <c r="GL273" s="19"/>
      <c r="GM273" s="19"/>
      <c r="GN273" s="19"/>
      <c r="GO273" s="19"/>
      <c r="GP273" s="19"/>
      <c r="GQ273" s="19"/>
      <c r="GR273" s="19"/>
      <c r="GS273" s="19"/>
      <c r="GT273" s="19"/>
      <c r="GU273" s="19"/>
      <c r="GV273" s="19"/>
      <c r="GW273" s="19"/>
      <c r="GX273" s="19"/>
      <c r="GY273" s="19"/>
      <c r="GZ273" s="19"/>
      <c r="HA273" s="19"/>
      <c r="HB273" s="19"/>
      <c r="HC273" s="19"/>
      <c r="HD273" s="19"/>
      <c r="HE273" s="19"/>
      <c r="HF273" s="19"/>
      <c r="HG273" s="19"/>
      <c r="HH273" s="19"/>
      <c r="HI273" s="19"/>
      <c r="HJ273" s="19"/>
      <c r="HK273" s="19"/>
      <c r="HL273" s="19"/>
      <c r="HM273" s="19"/>
      <c r="HN273" s="19"/>
      <c r="HO273" s="19"/>
      <c r="HP273" s="19"/>
      <c r="HQ273" s="19"/>
      <c r="HR273" s="19"/>
      <c r="HS273" s="19"/>
      <c r="HT273" s="19"/>
      <c r="HU273" s="19"/>
      <c r="HV273" s="19"/>
      <c r="HW273" s="19"/>
      <c r="HX273" s="19"/>
      <c r="HY273" s="19"/>
      <c r="HZ273" s="19"/>
      <c r="IA273" s="19"/>
      <c r="IB273" s="19"/>
      <c r="IC273" s="19"/>
      <c r="ID273" s="19"/>
      <c r="IE273" s="19"/>
      <c r="IF273" s="19"/>
      <c r="IG273" s="19"/>
      <c r="IH273" s="19"/>
      <c r="II273" s="19"/>
      <c r="IJ273" s="19"/>
      <c r="IK273" s="19"/>
      <c r="IL273" s="19"/>
      <c r="IM273" s="19"/>
      <c r="IN273" s="19"/>
      <c r="IO273" s="19"/>
      <c r="IP273" s="19"/>
      <c r="IQ273" s="19"/>
      <c r="IR273" s="19"/>
      <c r="IS273" s="19"/>
      <c r="IT273" s="19"/>
      <c r="IU273" s="19"/>
      <c r="IV273" s="19"/>
    </row>
    <row r="274" spans="1:256">
      <c r="A274" s="19" t="s">
        <v>368</v>
      </c>
      <c r="B274" s="19" t="s">
        <v>295</v>
      </c>
      <c r="C274" s="19" t="s">
        <v>17</v>
      </c>
      <c r="D274" s="19" t="s">
        <v>565</v>
      </c>
      <c r="E274" s="19" t="str">
        <f t="shared" si="23"/>
        <v>MONITOR_ACEMON_TNLWGET</v>
      </c>
      <c r="F274" s="19" t="s">
        <v>19</v>
      </c>
      <c r="G274" s="19" t="s">
        <v>576</v>
      </c>
      <c r="H274" s="19" t="str">
        <f t="shared" si="22"/>
        <v>tnlwget_cnx_monitor_connect_time_max</v>
      </c>
      <c r="I274" s="39" t="s">
        <v>577</v>
      </c>
      <c r="J274" s="19" t="s">
        <v>113</v>
      </c>
      <c r="K274" s="19" t="s">
        <v>117</v>
      </c>
      <c r="L274" s="24">
        <v>4</v>
      </c>
      <c r="M274" s="24" t="s">
        <v>24</v>
      </c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  <c r="FI274" s="19"/>
      <c r="FJ274" s="19"/>
      <c r="FK274" s="19"/>
      <c r="FL274" s="19"/>
      <c r="FM274" s="19"/>
      <c r="FN274" s="19"/>
      <c r="FO274" s="19"/>
      <c r="FP274" s="19"/>
      <c r="FQ274" s="19"/>
      <c r="FR274" s="19"/>
      <c r="FS274" s="19"/>
      <c r="FT274" s="19"/>
      <c r="FU274" s="19"/>
      <c r="FV274" s="19"/>
      <c r="FW274" s="19"/>
      <c r="FX274" s="19"/>
      <c r="FY274" s="19"/>
      <c r="FZ274" s="19"/>
      <c r="GA274" s="19"/>
      <c r="GB274" s="19"/>
      <c r="GC274" s="19"/>
      <c r="GD274" s="19"/>
      <c r="GE274" s="19"/>
      <c r="GF274" s="19"/>
      <c r="GG274" s="19"/>
      <c r="GH274" s="19"/>
      <c r="GI274" s="19"/>
      <c r="GJ274" s="19"/>
      <c r="GK274" s="19"/>
      <c r="GL274" s="19"/>
      <c r="GM274" s="19"/>
      <c r="GN274" s="19"/>
      <c r="GO274" s="19"/>
      <c r="GP274" s="19"/>
      <c r="GQ274" s="19"/>
      <c r="GR274" s="19"/>
      <c r="GS274" s="19"/>
      <c r="GT274" s="19"/>
      <c r="GU274" s="19"/>
      <c r="GV274" s="19"/>
      <c r="GW274" s="19"/>
      <c r="GX274" s="19"/>
      <c r="GY274" s="19"/>
      <c r="GZ274" s="19"/>
      <c r="HA274" s="19"/>
      <c r="HB274" s="19"/>
      <c r="HC274" s="19"/>
      <c r="HD274" s="19"/>
      <c r="HE274" s="19"/>
      <c r="HF274" s="19"/>
      <c r="HG274" s="19"/>
      <c r="HH274" s="19"/>
      <c r="HI274" s="19"/>
      <c r="HJ274" s="19"/>
      <c r="HK274" s="19"/>
      <c r="HL274" s="19"/>
      <c r="HM274" s="19"/>
      <c r="HN274" s="19"/>
      <c r="HO274" s="19"/>
      <c r="HP274" s="19"/>
      <c r="HQ274" s="19"/>
      <c r="HR274" s="19"/>
      <c r="HS274" s="19"/>
      <c r="HT274" s="19"/>
      <c r="HU274" s="19"/>
      <c r="HV274" s="19"/>
      <c r="HW274" s="19"/>
      <c r="HX274" s="19"/>
      <c r="HY274" s="19"/>
      <c r="HZ274" s="19"/>
      <c r="IA274" s="19"/>
      <c r="IB274" s="19"/>
      <c r="IC274" s="19"/>
      <c r="ID274" s="19"/>
      <c r="IE274" s="19"/>
      <c r="IF274" s="19"/>
      <c r="IG274" s="19"/>
      <c r="IH274" s="19"/>
      <c r="II274" s="19"/>
      <c r="IJ274" s="19"/>
      <c r="IK274" s="19"/>
      <c r="IL274" s="19"/>
      <c r="IM274" s="19"/>
      <c r="IN274" s="19"/>
      <c r="IO274" s="19"/>
      <c r="IP274" s="19"/>
      <c r="IQ274" s="19"/>
      <c r="IR274" s="19"/>
      <c r="IS274" s="19"/>
      <c r="IT274" s="19"/>
      <c r="IU274" s="19"/>
      <c r="IV274" s="19"/>
    </row>
    <row r="275" spans="1:256">
      <c r="A275" s="19" t="s">
        <v>368</v>
      </c>
      <c r="B275" s="19" t="s">
        <v>295</v>
      </c>
      <c r="C275" s="19" t="s">
        <v>17</v>
      </c>
      <c r="D275" s="19" t="s">
        <v>565</v>
      </c>
      <c r="E275" s="19" t="str">
        <f t="shared" si="23"/>
        <v>MONITOR_ACEMON_TNLWGET</v>
      </c>
      <c r="F275" s="19" t="s">
        <v>19</v>
      </c>
      <c r="G275" s="19" t="s">
        <v>578</v>
      </c>
      <c r="H275" s="19" t="str">
        <f t="shared" si="22"/>
        <v>tnlwget_cnx_monitor_connect_time_avg</v>
      </c>
      <c r="I275" s="39" t="s">
        <v>579</v>
      </c>
      <c r="J275" s="19" t="s">
        <v>113</v>
      </c>
      <c r="K275" s="19" t="s">
        <v>117</v>
      </c>
      <c r="L275" s="24">
        <v>4</v>
      </c>
      <c r="M275" s="24" t="s">
        <v>24</v>
      </c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  <c r="FI275" s="19"/>
      <c r="FJ275" s="19"/>
      <c r="FK275" s="19"/>
      <c r="FL275" s="19"/>
      <c r="FM275" s="19"/>
      <c r="FN275" s="19"/>
      <c r="FO275" s="19"/>
      <c r="FP275" s="19"/>
      <c r="FQ275" s="19"/>
      <c r="FR275" s="19"/>
      <c r="FS275" s="19"/>
      <c r="FT275" s="19"/>
      <c r="FU275" s="19"/>
      <c r="FV275" s="19"/>
      <c r="FW275" s="19"/>
      <c r="FX275" s="19"/>
      <c r="FY275" s="19"/>
      <c r="FZ275" s="19"/>
      <c r="GA275" s="19"/>
      <c r="GB275" s="19"/>
      <c r="GC275" s="19"/>
      <c r="GD275" s="19"/>
      <c r="GE275" s="19"/>
      <c r="GF275" s="19"/>
      <c r="GG275" s="19"/>
      <c r="GH275" s="19"/>
      <c r="GI275" s="19"/>
      <c r="GJ275" s="19"/>
      <c r="GK275" s="19"/>
      <c r="GL275" s="19"/>
      <c r="GM275" s="19"/>
      <c r="GN275" s="19"/>
      <c r="GO275" s="19"/>
      <c r="GP275" s="19"/>
      <c r="GQ275" s="19"/>
      <c r="GR275" s="19"/>
      <c r="GS275" s="19"/>
      <c r="GT275" s="19"/>
      <c r="GU275" s="19"/>
      <c r="GV275" s="19"/>
      <c r="GW275" s="19"/>
      <c r="GX275" s="19"/>
      <c r="GY275" s="19"/>
      <c r="GZ275" s="19"/>
      <c r="HA275" s="19"/>
      <c r="HB275" s="19"/>
      <c r="HC275" s="19"/>
      <c r="HD275" s="19"/>
      <c r="HE275" s="19"/>
      <c r="HF275" s="19"/>
      <c r="HG275" s="19"/>
      <c r="HH275" s="19"/>
      <c r="HI275" s="19"/>
      <c r="HJ275" s="19"/>
      <c r="HK275" s="19"/>
      <c r="HL275" s="19"/>
      <c r="HM275" s="19"/>
      <c r="HN275" s="19"/>
      <c r="HO275" s="19"/>
      <c r="HP275" s="19"/>
      <c r="HQ275" s="19"/>
      <c r="HR275" s="19"/>
      <c r="HS275" s="19"/>
      <c r="HT275" s="19"/>
      <c r="HU275" s="19"/>
      <c r="HV275" s="19"/>
      <c r="HW275" s="19"/>
      <c r="HX275" s="19"/>
      <c r="HY275" s="19"/>
      <c r="HZ275" s="19"/>
      <c r="IA275" s="19"/>
      <c r="IB275" s="19"/>
      <c r="IC275" s="19"/>
      <c r="ID275" s="19"/>
      <c r="IE275" s="19"/>
      <c r="IF275" s="19"/>
      <c r="IG275" s="19"/>
      <c r="IH275" s="19"/>
      <c r="II275" s="19"/>
      <c r="IJ275" s="19"/>
      <c r="IK275" s="19"/>
      <c r="IL275" s="19"/>
      <c r="IM275" s="19"/>
      <c r="IN275" s="19"/>
      <c r="IO275" s="19"/>
      <c r="IP275" s="19"/>
      <c r="IQ275" s="19"/>
      <c r="IR275" s="19"/>
      <c r="IS275" s="19"/>
      <c r="IT275" s="19"/>
      <c r="IU275" s="19"/>
      <c r="IV275" s="19"/>
    </row>
    <row r="276" spans="1:256">
      <c r="A276" s="19" t="s">
        <v>368</v>
      </c>
      <c r="B276" s="19" t="s">
        <v>295</v>
      </c>
      <c r="C276" s="19" t="s">
        <v>17</v>
      </c>
      <c r="D276" s="19" t="s">
        <v>565</v>
      </c>
      <c r="E276" s="19" t="str">
        <f t="shared" si="23"/>
        <v>MONITOR_ACEMON_TNLWGET</v>
      </c>
      <c r="F276" s="19" t="s">
        <v>19</v>
      </c>
      <c r="G276" s="19" t="s">
        <v>580</v>
      </c>
      <c r="H276" s="19" t="str">
        <f t="shared" si="22"/>
        <v>tnlwget_cnx_monitor_xfer_time_min</v>
      </c>
      <c r="I276" s="39" t="s">
        <v>575</v>
      </c>
      <c r="J276" s="19" t="s">
        <v>113</v>
      </c>
      <c r="K276" s="19" t="s">
        <v>117</v>
      </c>
      <c r="L276" s="24">
        <v>4</v>
      </c>
      <c r="M276" s="24" t="s">
        <v>24</v>
      </c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  <c r="FI276" s="19"/>
      <c r="FJ276" s="19"/>
      <c r="FK276" s="19"/>
      <c r="FL276" s="19"/>
      <c r="FM276" s="19"/>
      <c r="FN276" s="19"/>
      <c r="FO276" s="19"/>
      <c r="FP276" s="19"/>
      <c r="FQ276" s="19"/>
      <c r="FR276" s="19"/>
      <c r="FS276" s="19"/>
      <c r="FT276" s="19"/>
      <c r="FU276" s="19"/>
      <c r="FV276" s="19"/>
      <c r="FW276" s="19"/>
      <c r="FX276" s="19"/>
      <c r="FY276" s="19"/>
      <c r="FZ276" s="19"/>
      <c r="GA276" s="19"/>
      <c r="GB276" s="19"/>
      <c r="GC276" s="19"/>
      <c r="GD276" s="19"/>
      <c r="GE276" s="19"/>
      <c r="GF276" s="19"/>
      <c r="GG276" s="19"/>
      <c r="GH276" s="19"/>
      <c r="GI276" s="19"/>
      <c r="GJ276" s="19"/>
      <c r="GK276" s="19"/>
      <c r="GL276" s="19"/>
      <c r="GM276" s="19"/>
      <c r="GN276" s="19"/>
      <c r="GO276" s="19"/>
      <c r="GP276" s="19"/>
      <c r="GQ276" s="19"/>
      <c r="GR276" s="19"/>
      <c r="GS276" s="19"/>
      <c r="GT276" s="19"/>
      <c r="GU276" s="19"/>
      <c r="GV276" s="19"/>
      <c r="GW276" s="19"/>
      <c r="GX276" s="19"/>
      <c r="GY276" s="19"/>
      <c r="GZ276" s="19"/>
      <c r="HA276" s="19"/>
      <c r="HB276" s="19"/>
      <c r="HC276" s="19"/>
      <c r="HD276" s="19"/>
      <c r="HE276" s="19"/>
      <c r="HF276" s="19"/>
      <c r="HG276" s="19"/>
      <c r="HH276" s="19"/>
      <c r="HI276" s="19"/>
      <c r="HJ276" s="19"/>
      <c r="HK276" s="19"/>
      <c r="HL276" s="19"/>
      <c r="HM276" s="19"/>
      <c r="HN276" s="19"/>
      <c r="HO276" s="19"/>
      <c r="HP276" s="19"/>
      <c r="HQ276" s="19"/>
      <c r="HR276" s="19"/>
      <c r="HS276" s="19"/>
      <c r="HT276" s="19"/>
      <c r="HU276" s="19"/>
      <c r="HV276" s="19"/>
      <c r="HW276" s="19"/>
      <c r="HX276" s="19"/>
      <c r="HY276" s="19"/>
      <c r="HZ276" s="19"/>
      <c r="IA276" s="19"/>
      <c r="IB276" s="19"/>
      <c r="IC276" s="19"/>
      <c r="ID276" s="19"/>
      <c r="IE276" s="19"/>
      <c r="IF276" s="19"/>
      <c r="IG276" s="19"/>
      <c r="IH276" s="19"/>
      <c r="II276" s="19"/>
      <c r="IJ276" s="19"/>
      <c r="IK276" s="19"/>
      <c r="IL276" s="19"/>
      <c r="IM276" s="19"/>
      <c r="IN276" s="19"/>
      <c r="IO276" s="19"/>
      <c r="IP276" s="19"/>
      <c r="IQ276" s="19"/>
      <c r="IR276" s="19"/>
      <c r="IS276" s="19"/>
      <c r="IT276" s="19"/>
      <c r="IU276" s="19"/>
      <c r="IV276" s="19"/>
    </row>
    <row r="277" spans="1:256">
      <c r="A277" s="19" t="s">
        <v>368</v>
      </c>
      <c r="B277" s="19" t="s">
        <v>295</v>
      </c>
      <c r="C277" s="19" t="s">
        <v>17</v>
      </c>
      <c r="D277" s="19" t="s">
        <v>565</v>
      </c>
      <c r="E277" s="19" t="str">
        <f t="shared" si="23"/>
        <v>MONITOR_ACEMON_TNLWGET</v>
      </c>
      <c r="F277" s="19" t="s">
        <v>19</v>
      </c>
      <c r="G277" s="19" t="s">
        <v>581</v>
      </c>
      <c r="H277" s="19" t="str">
        <f t="shared" si="22"/>
        <v>tnlwget_cnx_monitor_xfer_time_max</v>
      </c>
      <c r="I277" s="39" t="s">
        <v>577</v>
      </c>
      <c r="J277" s="19" t="s">
        <v>113</v>
      </c>
      <c r="K277" s="19" t="s">
        <v>117</v>
      </c>
      <c r="L277" s="24">
        <v>4</v>
      </c>
      <c r="M277" s="24" t="s">
        <v>24</v>
      </c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  <c r="FI277" s="19"/>
      <c r="FJ277" s="19"/>
      <c r="FK277" s="19"/>
      <c r="FL277" s="19"/>
      <c r="FM277" s="19"/>
      <c r="FN277" s="19"/>
      <c r="FO277" s="19"/>
      <c r="FP277" s="19"/>
      <c r="FQ277" s="19"/>
      <c r="FR277" s="19"/>
      <c r="FS277" s="19"/>
      <c r="FT277" s="19"/>
      <c r="FU277" s="19"/>
      <c r="FV277" s="19"/>
      <c r="FW277" s="19"/>
      <c r="FX277" s="19"/>
      <c r="FY277" s="19"/>
      <c r="FZ277" s="19"/>
      <c r="GA277" s="19"/>
      <c r="GB277" s="19"/>
      <c r="GC277" s="19"/>
      <c r="GD277" s="19"/>
      <c r="GE277" s="19"/>
      <c r="GF277" s="19"/>
      <c r="GG277" s="19"/>
      <c r="GH277" s="19"/>
      <c r="GI277" s="19"/>
      <c r="GJ277" s="19"/>
      <c r="GK277" s="19"/>
      <c r="GL277" s="19"/>
      <c r="GM277" s="19"/>
      <c r="GN277" s="19"/>
      <c r="GO277" s="19"/>
      <c r="GP277" s="19"/>
      <c r="GQ277" s="19"/>
      <c r="GR277" s="19"/>
      <c r="GS277" s="19"/>
      <c r="GT277" s="19"/>
      <c r="GU277" s="19"/>
      <c r="GV277" s="19"/>
      <c r="GW277" s="19"/>
      <c r="GX277" s="19"/>
      <c r="GY277" s="19"/>
      <c r="GZ277" s="19"/>
      <c r="HA277" s="19"/>
      <c r="HB277" s="19"/>
      <c r="HC277" s="19"/>
      <c r="HD277" s="19"/>
      <c r="HE277" s="19"/>
      <c r="HF277" s="19"/>
      <c r="HG277" s="19"/>
      <c r="HH277" s="19"/>
      <c r="HI277" s="19"/>
      <c r="HJ277" s="19"/>
      <c r="HK277" s="19"/>
      <c r="HL277" s="19"/>
      <c r="HM277" s="19"/>
      <c r="HN277" s="19"/>
      <c r="HO277" s="19"/>
      <c r="HP277" s="19"/>
      <c r="HQ277" s="19"/>
      <c r="HR277" s="19"/>
      <c r="HS277" s="19"/>
      <c r="HT277" s="19"/>
      <c r="HU277" s="19"/>
      <c r="HV277" s="19"/>
      <c r="HW277" s="19"/>
      <c r="HX277" s="19"/>
      <c r="HY277" s="19"/>
      <c r="HZ277" s="19"/>
      <c r="IA277" s="19"/>
      <c r="IB277" s="19"/>
      <c r="IC277" s="19"/>
      <c r="ID277" s="19"/>
      <c r="IE277" s="19"/>
      <c r="IF277" s="19"/>
      <c r="IG277" s="19"/>
      <c r="IH277" s="19"/>
      <c r="II277" s="19"/>
      <c r="IJ277" s="19"/>
      <c r="IK277" s="19"/>
      <c r="IL277" s="19"/>
      <c r="IM277" s="19"/>
      <c r="IN277" s="19"/>
      <c r="IO277" s="19"/>
      <c r="IP277" s="19"/>
      <c r="IQ277" s="19"/>
      <c r="IR277" s="19"/>
      <c r="IS277" s="19"/>
      <c r="IT277" s="19"/>
      <c r="IU277" s="19"/>
      <c r="IV277" s="19"/>
    </row>
    <row r="278" spans="1:256">
      <c r="A278" s="19" t="s">
        <v>368</v>
      </c>
      <c r="B278" s="19" t="s">
        <v>295</v>
      </c>
      <c r="C278" s="19" t="s">
        <v>17</v>
      </c>
      <c r="D278" s="19" t="s">
        <v>565</v>
      </c>
      <c r="E278" s="19" t="str">
        <f t="shared" si="23"/>
        <v>MONITOR_ACEMON_TNLWGET</v>
      </c>
      <c r="F278" s="19" t="s">
        <v>19</v>
      </c>
      <c r="G278" s="19" t="s">
        <v>582</v>
      </c>
      <c r="H278" s="19" t="str">
        <f t="shared" si="22"/>
        <v>tnlwget_cnx_monitor_xfer_time_avg</v>
      </c>
      <c r="I278" s="39" t="s">
        <v>579</v>
      </c>
      <c r="J278" s="19" t="s">
        <v>113</v>
      </c>
      <c r="K278" s="19" t="s">
        <v>117</v>
      </c>
      <c r="L278" s="24">
        <v>4</v>
      </c>
      <c r="M278" s="24" t="s">
        <v>24</v>
      </c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  <c r="FI278" s="19"/>
      <c r="FJ278" s="19"/>
      <c r="FK278" s="19"/>
      <c r="FL278" s="19"/>
      <c r="FM278" s="19"/>
      <c r="FN278" s="19"/>
      <c r="FO278" s="19"/>
      <c r="FP278" s="19"/>
      <c r="FQ278" s="19"/>
      <c r="FR278" s="19"/>
      <c r="FS278" s="19"/>
      <c r="FT278" s="19"/>
      <c r="FU278" s="19"/>
      <c r="FV278" s="19"/>
      <c r="FW278" s="19"/>
      <c r="FX278" s="19"/>
      <c r="FY278" s="19"/>
      <c r="FZ278" s="19"/>
      <c r="GA278" s="19"/>
      <c r="GB278" s="19"/>
      <c r="GC278" s="19"/>
      <c r="GD278" s="19"/>
      <c r="GE278" s="19"/>
      <c r="GF278" s="19"/>
      <c r="GG278" s="19"/>
      <c r="GH278" s="19"/>
      <c r="GI278" s="19"/>
      <c r="GJ278" s="19"/>
      <c r="GK278" s="19"/>
      <c r="GL278" s="19"/>
      <c r="GM278" s="19"/>
      <c r="GN278" s="19"/>
      <c r="GO278" s="19"/>
      <c r="GP278" s="19"/>
      <c r="GQ278" s="19"/>
      <c r="GR278" s="19"/>
      <c r="GS278" s="19"/>
      <c r="GT278" s="19"/>
      <c r="GU278" s="19"/>
      <c r="GV278" s="19"/>
      <c r="GW278" s="19"/>
      <c r="GX278" s="19"/>
      <c r="GY278" s="19"/>
      <c r="GZ278" s="19"/>
      <c r="HA278" s="19"/>
      <c r="HB278" s="19"/>
      <c r="HC278" s="19"/>
      <c r="HD278" s="19"/>
      <c r="HE278" s="19"/>
      <c r="HF278" s="19"/>
      <c r="HG278" s="19"/>
      <c r="HH278" s="19"/>
      <c r="HI278" s="19"/>
      <c r="HJ278" s="19"/>
      <c r="HK278" s="19"/>
      <c r="HL278" s="19"/>
      <c r="HM278" s="19"/>
      <c r="HN278" s="19"/>
      <c r="HO278" s="19"/>
      <c r="HP278" s="19"/>
      <c r="HQ278" s="19"/>
      <c r="HR278" s="19"/>
      <c r="HS278" s="19"/>
      <c r="HT278" s="19"/>
      <c r="HU278" s="19"/>
      <c r="HV278" s="19"/>
      <c r="HW278" s="19"/>
      <c r="HX278" s="19"/>
      <c r="HY278" s="19"/>
      <c r="HZ278" s="19"/>
      <c r="IA278" s="19"/>
      <c r="IB278" s="19"/>
      <c r="IC278" s="19"/>
      <c r="ID278" s="19"/>
      <c r="IE278" s="19"/>
      <c r="IF278" s="19"/>
      <c r="IG278" s="19"/>
      <c r="IH278" s="19"/>
      <c r="II278" s="19"/>
      <c r="IJ278" s="19"/>
      <c r="IK278" s="19"/>
      <c r="IL278" s="19"/>
      <c r="IM278" s="19"/>
      <c r="IN278" s="19"/>
      <c r="IO278" s="19"/>
      <c r="IP278" s="19"/>
      <c r="IQ278" s="19"/>
      <c r="IR278" s="19"/>
      <c r="IS278" s="19"/>
      <c r="IT278" s="19"/>
      <c r="IU278" s="19"/>
      <c r="IV278" s="19"/>
    </row>
    <row r="279" spans="1:256">
      <c r="A279" s="19" t="s">
        <v>368</v>
      </c>
      <c r="B279" s="19" t="s">
        <v>295</v>
      </c>
      <c r="C279" s="19" t="s">
        <v>17</v>
      </c>
      <c r="D279" s="19" t="s">
        <v>565</v>
      </c>
      <c r="E279" s="19" t="str">
        <f t="shared" si="23"/>
        <v>MONITOR_ACEMON_TNLWGET</v>
      </c>
      <c r="F279" s="19" t="s">
        <v>19</v>
      </c>
      <c r="G279" s="19" t="s">
        <v>583</v>
      </c>
      <c r="H279" s="19" t="str">
        <f t="shared" ref="H279:H285" si="24">LOWER(CONCATENATE(D279,"_",IF(B279="MACHINE","MACH",IF(B279="POP","POP",IF(B279="NEXUS","NX",IF(B279="PUBLIC_POP","PUBLIC_POP","CNX")))),"_",A279,"_",G279))</f>
        <v>tnlwget_cnx_monitor_last_statcode</v>
      </c>
      <c r="I279" s="39" t="s">
        <v>584</v>
      </c>
      <c r="J279" s="19" t="s">
        <v>113</v>
      </c>
      <c r="K279" s="3" t="s">
        <v>372</v>
      </c>
      <c r="L279" s="24">
        <v>4</v>
      </c>
      <c r="M279" s="24" t="s">
        <v>24</v>
      </c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  <c r="FI279" s="19"/>
      <c r="FJ279" s="19"/>
      <c r="FK279" s="19"/>
      <c r="FL279" s="19"/>
      <c r="FM279" s="19"/>
      <c r="FN279" s="19"/>
      <c r="FO279" s="19"/>
      <c r="FP279" s="19"/>
      <c r="FQ279" s="19"/>
      <c r="FR279" s="19"/>
      <c r="FS279" s="19"/>
      <c r="FT279" s="19"/>
      <c r="FU279" s="19"/>
      <c r="FV279" s="19"/>
      <c r="FW279" s="19"/>
      <c r="FX279" s="19"/>
      <c r="FY279" s="19"/>
      <c r="FZ279" s="19"/>
      <c r="GA279" s="19"/>
      <c r="GB279" s="19"/>
      <c r="GC279" s="19"/>
      <c r="GD279" s="19"/>
      <c r="GE279" s="19"/>
      <c r="GF279" s="19"/>
      <c r="GG279" s="19"/>
      <c r="GH279" s="19"/>
      <c r="GI279" s="19"/>
      <c r="GJ279" s="19"/>
      <c r="GK279" s="19"/>
      <c r="GL279" s="19"/>
      <c r="GM279" s="19"/>
      <c r="GN279" s="19"/>
      <c r="GO279" s="19"/>
      <c r="GP279" s="19"/>
      <c r="GQ279" s="19"/>
      <c r="GR279" s="19"/>
      <c r="GS279" s="19"/>
      <c r="GT279" s="19"/>
      <c r="GU279" s="19"/>
      <c r="GV279" s="19"/>
      <c r="GW279" s="19"/>
      <c r="GX279" s="19"/>
      <c r="GY279" s="19"/>
      <c r="GZ279" s="19"/>
      <c r="HA279" s="19"/>
      <c r="HB279" s="19"/>
      <c r="HC279" s="19"/>
      <c r="HD279" s="19"/>
      <c r="HE279" s="19"/>
      <c r="HF279" s="19"/>
      <c r="HG279" s="19"/>
      <c r="HH279" s="19"/>
      <c r="HI279" s="19"/>
      <c r="HJ279" s="19"/>
      <c r="HK279" s="19"/>
      <c r="HL279" s="19"/>
      <c r="HM279" s="19"/>
      <c r="HN279" s="19"/>
      <c r="HO279" s="19"/>
      <c r="HP279" s="19"/>
      <c r="HQ279" s="19"/>
      <c r="HR279" s="19"/>
      <c r="HS279" s="19"/>
      <c r="HT279" s="19"/>
      <c r="HU279" s="19"/>
      <c r="HV279" s="19"/>
      <c r="HW279" s="19"/>
      <c r="HX279" s="19"/>
      <c r="HY279" s="19"/>
      <c r="HZ279" s="19"/>
      <c r="IA279" s="19"/>
      <c r="IB279" s="19"/>
      <c r="IC279" s="19"/>
      <c r="ID279" s="19"/>
      <c r="IE279" s="19"/>
      <c r="IF279" s="19"/>
      <c r="IG279" s="19"/>
      <c r="IH279" s="19"/>
      <c r="II279" s="19"/>
      <c r="IJ279" s="19"/>
      <c r="IK279" s="19"/>
      <c r="IL279" s="19"/>
      <c r="IM279" s="19"/>
      <c r="IN279" s="19"/>
      <c r="IO279" s="19"/>
      <c r="IP279" s="19"/>
      <c r="IQ279" s="19"/>
      <c r="IR279" s="19"/>
      <c r="IS279" s="19"/>
      <c r="IT279" s="19"/>
      <c r="IU279" s="19"/>
      <c r="IV279" s="19"/>
    </row>
    <row r="280" spans="1:256">
      <c r="A280" s="19" t="s">
        <v>368</v>
      </c>
      <c r="B280" s="19" t="s">
        <v>295</v>
      </c>
      <c r="C280" s="19" t="s">
        <v>17</v>
      </c>
      <c r="D280" s="19" t="s">
        <v>565</v>
      </c>
      <c r="E280" s="19" t="str">
        <f t="shared" si="23"/>
        <v>MONITOR_ACEMON_TNLWGET</v>
      </c>
      <c r="F280" s="19" t="s">
        <v>19</v>
      </c>
      <c r="G280" s="19" t="s">
        <v>585</v>
      </c>
      <c r="H280" s="19" t="str">
        <f t="shared" si="24"/>
        <v>tnlwget_cnx_monitor_active_fail_count</v>
      </c>
      <c r="I280" s="39" t="s">
        <v>586</v>
      </c>
      <c r="J280" s="19" t="s">
        <v>113</v>
      </c>
      <c r="K280" s="19" t="s">
        <v>549</v>
      </c>
      <c r="L280" s="24">
        <v>4</v>
      </c>
      <c r="M280" s="24" t="s">
        <v>24</v>
      </c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  <c r="FI280" s="19"/>
      <c r="FJ280" s="19"/>
      <c r="FK280" s="19"/>
      <c r="FL280" s="19"/>
      <c r="FM280" s="19"/>
      <c r="FN280" s="19"/>
      <c r="FO280" s="19"/>
      <c r="FP280" s="19"/>
      <c r="FQ280" s="19"/>
      <c r="FR280" s="19"/>
      <c r="FS280" s="19"/>
      <c r="FT280" s="19"/>
      <c r="FU280" s="19"/>
      <c r="FV280" s="19"/>
      <c r="FW280" s="19"/>
      <c r="FX280" s="19"/>
      <c r="FY280" s="19"/>
      <c r="FZ280" s="19"/>
      <c r="GA280" s="19"/>
      <c r="GB280" s="19"/>
      <c r="GC280" s="19"/>
      <c r="GD280" s="19"/>
      <c r="GE280" s="19"/>
      <c r="GF280" s="19"/>
      <c r="GG280" s="19"/>
      <c r="GH280" s="19"/>
      <c r="GI280" s="19"/>
      <c r="GJ280" s="19"/>
      <c r="GK280" s="19"/>
      <c r="GL280" s="19"/>
      <c r="GM280" s="19"/>
      <c r="GN280" s="19"/>
      <c r="GO280" s="19"/>
      <c r="GP280" s="19"/>
      <c r="GQ280" s="19"/>
      <c r="GR280" s="19"/>
      <c r="GS280" s="19"/>
      <c r="GT280" s="19"/>
      <c r="GU280" s="19"/>
      <c r="GV280" s="19"/>
      <c r="GW280" s="19"/>
      <c r="GX280" s="19"/>
      <c r="GY280" s="19"/>
      <c r="GZ280" s="19"/>
      <c r="HA280" s="19"/>
      <c r="HB280" s="19"/>
      <c r="HC280" s="19"/>
      <c r="HD280" s="19"/>
      <c r="HE280" s="19"/>
      <c r="HF280" s="19"/>
      <c r="HG280" s="19"/>
      <c r="HH280" s="19"/>
      <c r="HI280" s="19"/>
      <c r="HJ280" s="19"/>
      <c r="HK280" s="19"/>
      <c r="HL280" s="19"/>
      <c r="HM280" s="19"/>
      <c r="HN280" s="19"/>
      <c r="HO280" s="19"/>
      <c r="HP280" s="19"/>
      <c r="HQ280" s="19"/>
      <c r="HR280" s="19"/>
      <c r="HS280" s="19"/>
      <c r="HT280" s="19"/>
      <c r="HU280" s="19"/>
      <c r="HV280" s="19"/>
      <c r="HW280" s="19"/>
      <c r="HX280" s="19"/>
      <c r="HY280" s="19"/>
      <c r="HZ280" s="19"/>
      <c r="IA280" s="19"/>
      <c r="IB280" s="19"/>
      <c r="IC280" s="19"/>
      <c r="ID280" s="19"/>
      <c r="IE280" s="19"/>
      <c r="IF280" s="19"/>
      <c r="IG280" s="19"/>
      <c r="IH280" s="19"/>
      <c r="II280" s="19"/>
      <c r="IJ280" s="19"/>
      <c r="IK280" s="19"/>
      <c r="IL280" s="19"/>
      <c r="IM280" s="19"/>
      <c r="IN280" s="19"/>
      <c r="IO280" s="19"/>
      <c r="IP280" s="19"/>
      <c r="IQ280" s="19"/>
      <c r="IR280" s="19"/>
      <c r="IS280" s="19"/>
      <c r="IT280" s="19"/>
      <c r="IU280" s="19"/>
      <c r="IV280" s="19"/>
    </row>
    <row r="281" spans="1:256">
      <c r="A281" s="19" t="s">
        <v>467</v>
      </c>
      <c r="B281" s="19" t="s">
        <v>465</v>
      </c>
      <c r="C281" s="19" t="s">
        <v>17</v>
      </c>
      <c r="D281" s="19" t="s">
        <v>17</v>
      </c>
      <c r="E281" s="19" t="str">
        <f>CONCATENATE(D281,"_",B281,"_",A281)</f>
        <v>NAP_CONNEXUS_IPSEC</v>
      </c>
      <c r="F281" s="19" t="s">
        <v>19</v>
      </c>
      <c r="G281" s="19" t="s">
        <v>587</v>
      </c>
      <c r="H281" s="19" t="str">
        <f t="shared" si="24"/>
        <v>nap_cnx_ipsec_dpd_pkts_lost_percentage_a2a</v>
      </c>
      <c r="I281" s="19" t="s">
        <v>588</v>
      </c>
      <c r="J281" s="30" t="s">
        <v>113</v>
      </c>
      <c r="K281" s="30" t="s">
        <v>114</v>
      </c>
      <c r="L281" s="19">
        <f>IF(RIGHT(J281,2)="64",8,4)</f>
        <v>4</v>
      </c>
      <c r="M281" s="24" t="s">
        <v>24</v>
      </c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  <c r="FI281" s="19"/>
      <c r="FJ281" s="19"/>
      <c r="FK281" s="19"/>
      <c r="FL281" s="19"/>
      <c r="FM281" s="19"/>
      <c r="FN281" s="19"/>
      <c r="FO281" s="19"/>
      <c r="FP281" s="19"/>
      <c r="FQ281" s="19"/>
      <c r="FR281" s="19"/>
      <c r="FS281" s="19"/>
      <c r="FT281" s="19"/>
      <c r="FU281" s="19"/>
      <c r="FV281" s="19"/>
      <c r="FW281" s="19"/>
      <c r="FX281" s="19"/>
      <c r="FY281" s="19"/>
      <c r="FZ281" s="19"/>
      <c r="GA281" s="19"/>
      <c r="GB281" s="19"/>
      <c r="GC281" s="19"/>
      <c r="GD281" s="19"/>
      <c r="GE281" s="19"/>
      <c r="GF281" s="19"/>
      <c r="GG281" s="19"/>
      <c r="GH281" s="19"/>
      <c r="GI281" s="19"/>
      <c r="GJ281" s="19"/>
      <c r="GK281" s="19"/>
      <c r="GL281" s="19"/>
      <c r="GM281" s="19"/>
      <c r="GN281" s="19"/>
      <c r="GO281" s="19"/>
      <c r="GP281" s="19"/>
      <c r="GQ281" s="19"/>
      <c r="GR281" s="19"/>
      <c r="GS281" s="19"/>
      <c r="GT281" s="19"/>
      <c r="GU281" s="19"/>
      <c r="GV281" s="19"/>
      <c r="GW281" s="19"/>
      <c r="GX281" s="19"/>
      <c r="GY281" s="19"/>
      <c r="GZ281" s="19"/>
      <c r="HA281" s="19"/>
      <c r="HB281" s="19"/>
      <c r="HC281" s="19"/>
      <c r="HD281" s="19"/>
      <c r="HE281" s="19"/>
      <c r="HF281" s="19"/>
      <c r="HG281" s="19"/>
      <c r="HH281" s="19"/>
      <c r="HI281" s="19"/>
      <c r="HJ281" s="19"/>
      <c r="HK281" s="19"/>
      <c r="HL281" s="19"/>
      <c r="HM281" s="19"/>
      <c r="HN281" s="19"/>
      <c r="HO281" s="19"/>
      <c r="HP281" s="19"/>
      <c r="HQ281" s="19"/>
      <c r="HR281" s="19"/>
      <c r="HS281" s="19"/>
      <c r="HT281" s="19"/>
      <c r="HU281" s="19"/>
      <c r="HV281" s="19"/>
      <c r="HW281" s="19"/>
      <c r="HX281" s="19"/>
      <c r="HY281" s="19"/>
      <c r="HZ281" s="19"/>
      <c r="IA281" s="19"/>
      <c r="IB281" s="19"/>
      <c r="IC281" s="19"/>
      <c r="ID281" s="19"/>
      <c r="IE281" s="19"/>
      <c r="IF281" s="19"/>
      <c r="IG281" s="19"/>
      <c r="IH281" s="19"/>
      <c r="II281" s="19"/>
      <c r="IJ281" s="19"/>
      <c r="IK281" s="19"/>
      <c r="IL281" s="19"/>
      <c r="IM281" s="19"/>
      <c r="IN281" s="19"/>
      <c r="IO281" s="19"/>
      <c r="IP281" s="19"/>
      <c r="IQ281" s="19"/>
      <c r="IR281" s="19"/>
      <c r="IS281" s="19"/>
      <c r="IT281" s="19"/>
      <c r="IU281" s="19"/>
      <c r="IV281" s="19"/>
    </row>
    <row r="282" spans="1:256">
      <c r="A282" s="19" t="s">
        <v>467</v>
      </c>
      <c r="B282" s="19" t="s">
        <v>16</v>
      </c>
      <c r="C282" s="19" t="s">
        <v>17</v>
      </c>
      <c r="D282" s="19" t="s">
        <v>589</v>
      </c>
      <c r="E282" s="19" t="str">
        <f>CONCATENATE(D282,"_",B282,"_",A282)</f>
        <v>NAPTUN_NEXUS_IPSEC</v>
      </c>
      <c r="F282" s="19" t="s">
        <v>19</v>
      </c>
      <c r="G282" s="19" t="s">
        <v>590</v>
      </c>
      <c r="H282" s="19" t="str">
        <f t="shared" si="24"/>
        <v>naptun_nx_ipsec_dpd_pkts_lost</v>
      </c>
      <c r="I282" s="19" t="s">
        <v>1537</v>
      </c>
      <c r="J282" s="19" t="s">
        <v>76</v>
      </c>
      <c r="K282" s="19" t="s">
        <v>591</v>
      </c>
      <c r="L282" s="24">
        <v>4</v>
      </c>
      <c r="M282" s="24" t="s">
        <v>24</v>
      </c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  <c r="FI282" s="19"/>
      <c r="FJ282" s="19"/>
      <c r="FK282" s="19"/>
      <c r="FL282" s="19"/>
      <c r="FM282" s="19"/>
      <c r="FN282" s="19"/>
      <c r="FO282" s="19"/>
      <c r="FP282" s="19"/>
      <c r="FQ282" s="19"/>
      <c r="FR282" s="19"/>
      <c r="FS282" s="19"/>
      <c r="FT282" s="19"/>
      <c r="FU282" s="19"/>
      <c r="FV282" s="19"/>
      <c r="FW282" s="19"/>
      <c r="FX282" s="19"/>
      <c r="FY282" s="19"/>
      <c r="FZ282" s="19"/>
      <c r="GA282" s="19"/>
      <c r="GB282" s="19"/>
      <c r="GC282" s="19"/>
      <c r="GD282" s="19"/>
      <c r="GE282" s="19"/>
      <c r="GF282" s="19"/>
      <c r="GG282" s="19"/>
      <c r="GH282" s="19"/>
      <c r="GI282" s="19"/>
      <c r="GJ282" s="19"/>
      <c r="GK282" s="19"/>
      <c r="GL282" s="19"/>
      <c r="GM282" s="19"/>
      <c r="GN282" s="19"/>
      <c r="GO282" s="19"/>
      <c r="GP282" s="19"/>
      <c r="GQ282" s="19"/>
      <c r="GR282" s="19"/>
      <c r="GS282" s="19"/>
      <c r="GT282" s="19"/>
      <c r="GU282" s="19"/>
      <c r="GV282" s="19"/>
      <c r="GW282" s="19"/>
      <c r="GX282" s="19"/>
      <c r="GY282" s="19"/>
      <c r="GZ282" s="19"/>
      <c r="HA282" s="19"/>
      <c r="HB282" s="19"/>
      <c r="HC282" s="19"/>
      <c r="HD282" s="19"/>
      <c r="HE282" s="19"/>
      <c r="HF282" s="19"/>
      <c r="HG282" s="19"/>
      <c r="HH282" s="19"/>
      <c r="HI282" s="19"/>
      <c r="HJ282" s="19"/>
      <c r="HK282" s="19"/>
      <c r="HL282" s="19"/>
      <c r="HM282" s="19"/>
      <c r="HN282" s="19"/>
      <c r="HO282" s="19"/>
      <c r="HP282" s="19"/>
      <c r="HQ282" s="19"/>
      <c r="HR282" s="19"/>
      <c r="HS282" s="19"/>
      <c r="HT282" s="19"/>
      <c r="HU282" s="19"/>
      <c r="HV282" s="19"/>
      <c r="HW282" s="19"/>
      <c r="HX282" s="19"/>
      <c r="HY282" s="19"/>
      <c r="HZ282" s="19"/>
      <c r="IA282" s="19"/>
      <c r="IB282" s="19"/>
      <c r="IC282" s="19"/>
      <c r="ID282" s="19"/>
      <c r="IE282" s="19"/>
      <c r="IF282" s="19"/>
      <c r="IG282" s="19"/>
      <c r="IH282" s="19"/>
      <c r="II282" s="19"/>
      <c r="IJ282" s="19"/>
      <c r="IK282" s="19"/>
      <c r="IL282" s="19"/>
      <c r="IM282" s="19"/>
      <c r="IN282" s="19"/>
      <c r="IO282" s="19"/>
      <c r="IP282" s="19"/>
      <c r="IQ282" s="19"/>
      <c r="IR282" s="19"/>
      <c r="IS282" s="19"/>
      <c r="IT282" s="19"/>
      <c r="IU282" s="19"/>
      <c r="IV282" s="19"/>
    </row>
    <row r="283" spans="1:256">
      <c r="A283" s="19" t="s">
        <v>467</v>
      </c>
      <c r="B283" s="19" t="s">
        <v>16</v>
      </c>
      <c r="C283" s="19" t="s">
        <v>17</v>
      </c>
      <c r="D283" s="19" t="s">
        <v>589</v>
      </c>
      <c r="E283" s="19" t="str">
        <f>CONCATENATE(D283,"_",B283,"_",A283)</f>
        <v>NAPTUN_NEXUS_IPSEC</v>
      </c>
      <c r="F283" s="19" t="s">
        <v>19</v>
      </c>
      <c r="G283" s="19" t="s">
        <v>592</v>
      </c>
      <c r="H283" s="19" t="str">
        <f t="shared" si="24"/>
        <v>naptun_nx_ipsec_dpd_pkts_lost_percentage</v>
      </c>
      <c r="I283" s="19" t="s">
        <v>1538</v>
      </c>
      <c r="J283" s="19" t="s">
        <v>113</v>
      </c>
      <c r="K283" s="19" t="s">
        <v>114</v>
      </c>
      <c r="L283" s="24">
        <v>4</v>
      </c>
      <c r="M283" s="24" t="s">
        <v>24</v>
      </c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  <c r="FI283" s="19"/>
      <c r="FJ283" s="19"/>
      <c r="FK283" s="19"/>
      <c r="FL283" s="19"/>
      <c r="FM283" s="19"/>
      <c r="FN283" s="19"/>
      <c r="FO283" s="19"/>
      <c r="FP283" s="19"/>
      <c r="FQ283" s="19"/>
      <c r="FR283" s="19"/>
      <c r="FS283" s="19"/>
      <c r="FT283" s="19"/>
      <c r="FU283" s="19"/>
      <c r="FV283" s="19"/>
      <c r="FW283" s="19"/>
      <c r="FX283" s="19"/>
      <c r="FY283" s="19"/>
      <c r="FZ283" s="19"/>
      <c r="GA283" s="19"/>
      <c r="GB283" s="19"/>
      <c r="GC283" s="19"/>
      <c r="GD283" s="19"/>
      <c r="GE283" s="19"/>
      <c r="GF283" s="19"/>
      <c r="GG283" s="19"/>
      <c r="GH283" s="19"/>
      <c r="GI283" s="19"/>
      <c r="GJ283" s="19"/>
      <c r="GK283" s="19"/>
      <c r="GL283" s="19"/>
      <c r="GM283" s="19"/>
      <c r="GN283" s="19"/>
      <c r="GO283" s="19"/>
      <c r="GP283" s="19"/>
      <c r="GQ283" s="19"/>
      <c r="GR283" s="19"/>
      <c r="GS283" s="19"/>
      <c r="GT283" s="19"/>
      <c r="GU283" s="19"/>
      <c r="GV283" s="19"/>
      <c r="GW283" s="19"/>
      <c r="GX283" s="19"/>
      <c r="GY283" s="19"/>
      <c r="GZ283" s="19"/>
      <c r="HA283" s="19"/>
      <c r="HB283" s="19"/>
      <c r="HC283" s="19"/>
      <c r="HD283" s="19"/>
      <c r="HE283" s="19"/>
      <c r="HF283" s="19"/>
      <c r="HG283" s="19"/>
      <c r="HH283" s="19"/>
      <c r="HI283" s="19"/>
      <c r="HJ283" s="19"/>
      <c r="HK283" s="19"/>
      <c r="HL283" s="19"/>
      <c r="HM283" s="19"/>
      <c r="HN283" s="19"/>
      <c r="HO283" s="19"/>
      <c r="HP283" s="19"/>
      <c r="HQ283" s="19"/>
      <c r="HR283" s="19"/>
      <c r="HS283" s="19"/>
      <c r="HT283" s="19"/>
      <c r="HU283" s="19"/>
      <c r="HV283" s="19"/>
      <c r="HW283" s="19"/>
      <c r="HX283" s="19"/>
      <c r="HY283" s="19"/>
      <c r="HZ283" s="19"/>
      <c r="IA283" s="19"/>
      <c r="IB283" s="19"/>
      <c r="IC283" s="19"/>
      <c r="ID283" s="19"/>
      <c r="IE283" s="19"/>
      <c r="IF283" s="19"/>
      <c r="IG283" s="19"/>
      <c r="IH283" s="19"/>
      <c r="II283" s="19"/>
      <c r="IJ283" s="19"/>
      <c r="IK283" s="19"/>
      <c r="IL283" s="19"/>
      <c r="IM283" s="19"/>
      <c r="IN283" s="19"/>
      <c r="IO283" s="19"/>
      <c r="IP283" s="19"/>
      <c r="IQ283" s="19"/>
      <c r="IR283" s="19"/>
      <c r="IS283" s="19"/>
      <c r="IT283" s="19"/>
      <c r="IU283" s="19"/>
      <c r="IV283" s="19"/>
    </row>
    <row r="284" spans="1:256">
      <c r="A284" s="19" t="s">
        <v>593</v>
      </c>
      <c r="B284" s="19" t="s">
        <v>16</v>
      </c>
      <c r="C284" s="19" t="s">
        <v>17</v>
      </c>
      <c r="D284" s="19" t="s">
        <v>17</v>
      </c>
      <c r="E284" s="19" t="str">
        <f>CONCATENATE(D284,"_",B284,"_",A284)</f>
        <v>NAP_NEXUS_AILS</v>
      </c>
      <c r="G284" s="19" t="s">
        <v>594</v>
      </c>
      <c r="H284" s="19" t="str">
        <f t="shared" si="24"/>
        <v>nap_nx_ails_inet_rx_drop</v>
      </c>
      <c r="I284" s="39" t="s">
        <v>595</v>
      </c>
      <c r="J284" s="19" t="s">
        <v>22</v>
      </c>
      <c r="K284" s="19" t="s">
        <v>73</v>
      </c>
      <c r="L284" s="24">
        <f t="shared" ref="L284:L289" si="25">IF(RIGHT(J284,2)="64",8,4)</f>
        <v>8</v>
      </c>
      <c r="M284" s="24" t="s">
        <v>24</v>
      </c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  <c r="FI284" s="19"/>
      <c r="FJ284" s="19"/>
      <c r="FK284" s="19"/>
      <c r="FL284" s="19"/>
      <c r="FM284" s="19"/>
      <c r="FN284" s="19"/>
      <c r="FO284" s="19"/>
      <c r="FP284" s="19"/>
      <c r="FQ284" s="19"/>
      <c r="FR284" s="19"/>
      <c r="FS284" s="19"/>
      <c r="FT284" s="19"/>
      <c r="FU284" s="19"/>
      <c r="FV284" s="19"/>
      <c r="FW284" s="19"/>
      <c r="FX284" s="19"/>
      <c r="FY284" s="19"/>
      <c r="FZ284" s="19"/>
      <c r="GA284" s="19"/>
      <c r="GB284" s="19"/>
      <c r="GC284" s="19"/>
      <c r="GD284" s="19"/>
      <c r="GE284" s="19"/>
      <c r="GF284" s="19"/>
      <c r="GG284" s="19"/>
      <c r="GH284" s="19"/>
      <c r="GI284" s="19"/>
      <c r="GJ284" s="19"/>
      <c r="GK284" s="19"/>
      <c r="GL284" s="19"/>
      <c r="GM284" s="19"/>
      <c r="GN284" s="19"/>
      <c r="GO284" s="19"/>
      <c r="GP284" s="19"/>
      <c r="GQ284" s="19"/>
      <c r="GR284" s="19"/>
      <c r="GS284" s="19"/>
      <c r="GT284" s="19"/>
      <c r="GU284" s="19"/>
      <c r="GV284" s="19"/>
      <c r="GW284" s="19"/>
      <c r="GX284" s="19"/>
      <c r="GY284" s="19"/>
      <c r="GZ284" s="19"/>
      <c r="HA284" s="19"/>
      <c r="HB284" s="19"/>
      <c r="HC284" s="19"/>
      <c r="HD284" s="19"/>
      <c r="HE284" s="19"/>
      <c r="HF284" s="19"/>
      <c r="HG284" s="19"/>
      <c r="HH284" s="19"/>
      <c r="HI284" s="19"/>
      <c r="HJ284" s="19"/>
      <c r="HK284" s="19"/>
      <c r="HL284" s="19"/>
      <c r="HM284" s="19"/>
      <c r="HN284" s="19"/>
      <c r="HO284" s="19"/>
      <c r="HP284" s="19"/>
      <c r="HQ284" s="19"/>
      <c r="HR284" s="19"/>
      <c r="HS284" s="19"/>
      <c r="HT284" s="19"/>
      <c r="HU284" s="19"/>
      <c r="HV284" s="19"/>
      <c r="HW284" s="19"/>
      <c r="HX284" s="19"/>
      <c r="HY284" s="19"/>
      <c r="HZ284" s="19"/>
      <c r="IA284" s="19"/>
      <c r="IB284" s="19"/>
      <c r="IC284" s="19"/>
      <c r="ID284" s="19"/>
      <c r="IE284" s="19"/>
      <c r="IF284" s="19"/>
      <c r="IG284" s="19"/>
      <c r="IH284" s="19"/>
      <c r="II284" s="19"/>
      <c r="IJ284" s="19"/>
      <c r="IK284" s="19"/>
      <c r="IL284" s="19"/>
      <c r="IM284" s="19"/>
      <c r="IN284" s="19"/>
      <c r="IO284" s="19"/>
      <c r="IP284" s="19"/>
      <c r="IQ284" s="19"/>
      <c r="IR284" s="19"/>
      <c r="IS284" s="19"/>
      <c r="IT284" s="19"/>
      <c r="IU284" s="19"/>
      <c r="IV284" s="19"/>
    </row>
    <row r="285" spans="1:256">
      <c r="A285" s="19" t="s">
        <v>593</v>
      </c>
      <c r="B285" s="19" t="s">
        <v>16</v>
      </c>
      <c r="C285" s="19" t="s">
        <v>17</v>
      </c>
      <c r="D285" s="19" t="s">
        <v>17</v>
      </c>
      <c r="E285" s="19" t="str">
        <f>CONCATENATE(D285,"_",B285,"_",A285)</f>
        <v>NAP_NEXUS_AILS</v>
      </c>
      <c r="G285" s="19" t="s">
        <v>596</v>
      </c>
      <c r="H285" s="19" t="str">
        <f t="shared" si="24"/>
        <v>nap_nx_ails_inet_tx_drop</v>
      </c>
      <c r="I285" s="39" t="s">
        <v>597</v>
      </c>
      <c r="J285" s="19" t="s">
        <v>22</v>
      </c>
      <c r="K285" s="19" t="s">
        <v>73</v>
      </c>
      <c r="L285" s="24">
        <f t="shared" si="25"/>
        <v>8</v>
      </c>
      <c r="M285" s="24" t="s">
        <v>24</v>
      </c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  <c r="FI285" s="19"/>
      <c r="FJ285" s="19"/>
      <c r="FK285" s="19"/>
      <c r="FL285" s="19"/>
      <c r="FM285" s="19"/>
      <c r="FN285" s="19"/>
      <c r="FO285" s="19"/>
      <c r="FP285" s="19"/>
      <c r="FQ285" s="19"/>
      <c r="FR285" s="19"/>
      <c r="FS285" s="19"/>
      <c r="FT285" s="19"/>
      <c r="FU285" s="19"/>
      <c r="FV285" s="19"/>
      <c r="FW285" s="19"/>
      <c r="FX285" s="19"/>
      <c r="FY285" s="19"/>
      <c r="FZ285" s="19"/>
      <c r="GA285" s="19"/>
      <c r="GB285" s="19"/>
      <c r="GC285" s="19"/>
      <c r="GD285" s="19"/>
      <c r="GE285" s="19"/>
      <c r="GF285" s="19"/>
      <c r="GG285" s="19"/>
      <c r="GH285" s="19"/>
      <c r="GI285" s="19"/>
      <c r="GJ285" s="19"/>
      <c r="GK285" s="19"/>
      <c r="GL285" s="19"/>
      <c r="GM285" s="19"/>
      <c r="GN285" s="19"/>
      <c r="GO285" s="19"/>
      <c r="GP285" s="19"/>
      <c r="GQ285" s="19"/>
      <c r="GR285" s="19"/>
      <c r="GS285" s="19"/>
      <c r="GT285" s="19"/>
      <c r="GU285" s="19"/>
      <c r="GV285" s="19"/>
      <c r="GW285" s="19"/>
      <c r="GX285" s="19"/>
      <c r="GY285" s="19"/>
      <c r="GZ285" s="19"/>
      <c r="HA285" s="19"/>
      <c r="HB285" s="19"/>
      <c r="HC285" s="19"/>
      <c r="HD285" s="19"/>
      <c r="HE285" s="19"/>
      <c r="HF285" s="19"/>
      <c r="HG285" s="19"/>
      <c r="HH285" s="19"/>
      <c r="HI285" s="19"/>
      <c r="HJ285" s="19"/>
      <c r="HK285" s="19"/>
      <c r="HL285" s="19"/>
      <c r="HM285" s="19"/>
      <c r="HN285" s="19"/>
      <c r="HO285" s="19"/>
      <c r="HP285" s="19"/>
      <c r="HQ285" s="19"/>
      <c r="HR285" s="19"/>
      <c r="HS285" s="19"/>
      <c r="HT285" s="19"/>
      <c r="HU285" s="19"/>
      <c r="HV285" s="19"/>
      <c r="HW285" s="19"/>
      <c r="HX285" s="19"/>
      <c r="HY285" s="19"/>
      <c r="HZ285" s="19"/>
      <c r="IA285" s="19"/>
      <c r="IB285" s="19"/>
      <c r="IC285" s="19"/>
      <c r="ID285" s="19"/>
      <c r="IE285" s="19"/>
      <c r="IF285" s="19"/>
      <c r="IG285" s="19"/>
      <c r="IH285" s="19"/>
      <c r="II285" s="19"/>
      <c r="IJ285" s="19"/>
      <c r="IK285" s="19"/>
      <c r="IL285" s="19"/>
      <c r="IM285" s="19"/>
      <c r="IN285" s="19"/>
      <c r="IO285" s="19"/>
      <c r="IP285" s="19"/>
      <c r="IQ285" s="19"/>
      <c r="IR285" s="19"/>
      <c r="IS285" s="19"/>
      <c r="IT285" s="19"/>
      <c r="IU285" s="19"/>
      <c r="IV285" s="19"/>
    </row>
    <row r="286" spans="1:256">
      <c r="A286" s="28" t="s">
        <v>309</v>
      </c>
      <c r="B286" s="19" t="s">
        <v>17</v>
      </c>
      <c r="C286" s="26" t="s">
        <v>17</v>
      </c>
      <c r="D286" s="26" t="s">
        <v>598</v>
      </c>
      <c r="E286" s="26" t="str">
        <f>CONCATENATE(A286,"_",B286,"_",D286)</f>
        <v>PLATFORM_NAP_PROCESS_RAW</v>
      </c>
      <c r="F286" s="19" t="s">
        <v>19</v>
      </c>
      <c r="G286" s="26" t="s">
        <v>359</v>
      </c>
      <c r="H286" s="19" t="str">
        <f>LOWER(CONCATENATE(A286,"_",D286,"_",G286))</f>
        <v>platform_process_raw_vsize</v>
      </c>
      <c r="I286" s="47" t="s">
        <v>360</v>
      </c>
      <c r="J286" s="19" t="s">
        <v>113</v>
      </c>
      <c r="K286" s="19" t="s">
        <v>322</v>
      </c>
      <c r="L286" s="24">
        <f t="shared" si="25"/>
        <v>4</v>
      </c>
      <c r="M286" s="24" t="s">
        <v>24</v>
      </c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  <c r="FI286" s="19"/>
      <c r="FJ286" s="19"/>
      <c r="FK286" s="19"/>
      <c r="FL286" s="19"/>
      <c r="FM286" s="19"/>
      <c r="FN286" s="19"/>
      <c r="FO286" s="19"/>
      <c r="FP286" s="19"/>
      <c r="FQ286" s="19"/>
      <c r="FR286" s="19"/>
      <c r="FS286" s="19"/>
      <c r="FT286" s="19"/>
      <c r="FU286" s="19"/>
      <c r="FV286" s="19"/>
      <c r="FW286" s="19"/>
      <c r="FX286" s="19"/>
      <c r="FY286" s="19"/>
      <c r="FZ286" s="19"/>
      <c r="GA286" s="19"/>
      <c r="GB286" s="19"/>
      <c r="GC286" s="19"/>
      <c r="GD286" s="19"/>
      <c r="GE286" s="19"/>
      <c r="GF286" s="19"/>
      <c r="GG286" s="19"/>
      <c r="GH286" s="19"/>
      <c r="GI286" s="19"/>
      <c r="GJ286" s="19"/>
      <c r="GK286" s="19"/>
      <c r="GL286" s="19"/>
      <c r="GM286" s="19"/>
      <c r="GN286" s="19"/>
      <c r="GO286" s="19"/>
      <c r="GP286" s="19"/>
      <c r="GQ286" s="19"/>
      <c r="GR286" s="19"/>
      <c r="GS286" s="19"/>
      <c r="GT286" s="19"/>
      <c r="GU286" s="19"/>
      <c r="GV286" s="19"/>
      <c r="GW286" s="19"/>
      <c r="GX286" s="19"/>
      <c r="GY286" s="19"/>
      <c r="GZ286" s="19"/>
      <c r="HA286" s="19"/>
      <c r="HB286" s="19"/>
      <c r="HC286" s="19"/>
      <c r="HD286" s="19"/>
      <c r="HE286" s="19"/>
      <c r="HF286" s="19"/>
      <c r="HG286" s="19"/>
      <c r="HH286" s="19"/>
      <c r="HI286" s="19"/>
      <c r="HJ286" s="19"/>
      <c r="HK286" s="19"/>
      <c r="HL286" s="19"/>
      <c r="HM286" s="19"/>
      <c r="HN286" s="19"/>
      <c r="HO286" s="19"/>
      <c r="HP286" s="19"/>
      <c r="HQ286" s="19"/>
      <c r="HR286" s="19"/>
      <c r="HS286" s="19"/>
      <c r="HT286" s="19"/>
      <c r="HU286" s="19"/>
      <c r="HV286" s="19"/>
      <c r="HW286" s="19"/>
      <c r="HX286" s="19"/>
      <c r="HY286" s="19"/>
      <c r="HZ286" s="19"/>
      <c r="IA286" s="19"/>
      <c r="IB286" s="19"/>
      <c r="IC286" s="19"/>
      <c r="ID286" s="19"/>
      <c r="IE286" s="19"/>
      <c r="IF286" s="19"/>
      <c r="IG286" s="19"/>
      <c r="IH286" s="19"/>
      <c r="II286" s="19"/>
      <c r="IJ286" s="19"/>
      <c r="IK286" s="19"/>
      <c r="IL286" s="19"/>
      <c r="IM286" s="19"/>
      <c r="IN286" s="19"/>
      <c r="IO286" s="19"/>
      <c r="IP286" s="19"/>
      <c r="IQ286" s="19"/>
      <c r="IR286" s="19"/>
      <c r="IS286" s="19"/>
      <c r="IT286" s="19"/>
      <c r="IU286" s="19"/>
      <c r="IV286" s="19"/>
    </row>
    <row r="287" spans="1:256">
      <c r="A287" s="28" t="s">
        <v>309</v>
      </c>
      <c r="B287" s="19" t="s">
        <v>17</v>
      </c>
      <c r="C287" s="26" t="s">
        <v>17</v>
      </c>
      <c r="D287" s="26" t="s">
        <v>598</v>
      </c>
      <c r="E287" s="26" t="str">
        <f>CONCATENATE(A287,"_",B287,"_",D287)</f>
        <v>PLATFORM_NAP_PROCESS_RAW</v>
      </c>
      <c r="F287" s="19" t="s">
        <v>19</v>
      </c>
      <c r="G287" s="26" t="s">
        <v>361</v>
      </c>
      <c r="H287" s="19" t="str">
        <f>LOWER(CONCATENATE(A287,"_",D287,"_",G287))</f>
        <v>platform_process_raw_cpu_user</v>
      </c>
      <c r="I287" s="47" t="s">
        <v>599</v>
      </c>
      <c r="J287" s="19" t="s">
        <v>113</v>
      </c>
      <c r="K287" s="19" t="s">
        <v>363</v>
      </c>
      <c r="L287" s="24">
        <f t="shared" si="25"/>
        <v>4</v>
      </c>
      <c r="M287" s="24" t="s">
        <v>24</v>
      </c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  <c r="FI287" s="19"/>
      <c r="FJ287" s="19"/>
      <c r="FK287" s="19"/>
      <c r="FL287" s="19"/>
      <c r="FM287" s="19"/>
      <c r="FN287" s="19"/>
      <c r="FO287" s="19"/>
      <c r="FP287" s="19"/>
      <c r="FQ287" s="19"/>
      <c r="FR287" s="19"/>
      <c r="FS287" s="19"/>
      <c r="FT287" s="19"/>
      <c r="FU287" s="19"/>
      <c r="FV287" s="19"/>
      <c r="FW287" s="19"/>
      <c r="FX287" s="19"/>
      <c r="FY287" s="19"/>
      <c r="FZ287" s="19"/>
      <c r="GA287" s="19"/>
      <c r="GB287" s="19"/>
      <c r="GC287" s="19"/>
      <c r="GD287" s="19"/>
      <c r="GE287" s="19"/>
      <c r="GF287" s="19"/>
      <c r="GG287" s="19"/>
      <c r="GH287" s="19"/>
      <c r="GI287" s="19"/>
      <c r="GJ287" s="19"/>
      <c r="GK287" s="19"/>
      <c r="GL287" s="19"/>
      <c r="GM287" s="19"/>
      <c r="GN287" s="19"/>
      <c r="GO287" s="19"/>
      <c r="GP287" s="19"/>
      <c r="GQ287" s="19"/>
      <c r="GR287" s="19"/>
      <c r="GS287" s="19"/>
      <c r="GT287" s="19"/>
      <c r="GU287" s="19"/>
      <c r="GV287" s="19"/>
      <c r="GW287" s="19"/>
      <c r="GX287" s="19"/>
      <c r="GY287" s="19"/>
      <c r="GZ287" s="19"/>
      <c r="HA287" s="19"/>
      <c r="HB287" s="19"/>
      <c r="HC287" s="19"/>
      <c r="HD287" s="19"/>
      <c r="HE287" s="19"/>
      <c r="HF287" s="19"/>
      <c r="HG287" s="19"/>
      <c r="HH287" s="19"/>
      <c r="HI287" s="19"/>
      <c r="HJ287" s="19"/>
      <c r="HK287" s="19"/>
      <c r="HL287" s="19"/>
      <c r="HM287" s="19"/>
      <c r="HN287" s="19"/>
      <c r="HO287" s="19"/>
      <c r="HP287" s="19"/>
      <c r="HQ287" s="19"/>
      <c r="HR287" s="19"/>
      <c r="HS287" s="19"/>
      <c r="HT287" s="19"/>
      <c r="HU287" s="19"/>
      <c r="HV287" s="19"/>
      <c r="HW287" s="19"/>
      <c r="HX287" s="19"/>
      <c r="HY287" s="19"/>
      <c r="HZ287" s="19"/>
      <c r="IA287" s="19"/>
      <c r="IB287" s="19"/>
      <c r="IC287" s="19"/>
      <c r="ID287" s="19"/>
      <c r="IE287" s="19"/>
      <c r="IF287" s="19"/>
      <c r="IG287" s="19"/>
      <c r="IH287" s="19"/>
      <c r="II287" s="19"/>
      <c r="IJ287" s="19"/>
      <c r="IK287" s="19"/>
      <c r="IL287" s="19"/>
      <c r="IM287" s="19"/>
      <c r="IN287" s="19"/>
      <c r="IO287" s="19"/>
      <c r="IP287" s="19"/>
      <c r="IQ287" s="19"/>
      <c r="IR287" s="19"/>
      <c r="IS287" s="19"/>
      <c r="IT287" s="19"/>
      <c r="IU287" s="19"/>
      <c r="IV287" s="19"/>
    </row>
    <row r="288" spans="1:256">
      <c r="A288" s="28" t="s">
        <v>309</v>
      </c>
      <c r="B288" s="19" t="s">
        <v>17</v>
      </c>
      <c r="C288" s="26" t="s">
        <v>17</v>
      </c>
      <c r="D288" s="26" t="s">
        <v>598</v>
      </c>
      <c r="E288" s="26" t="str">
        <f>CONCATENATE(A288,"_",B288,"_",D288)</f>
        <v>PLATFORM_NAP_PROCESS_RAW</v>
      </c>
      <c r="F288" s="19" t="s">
        <v>19</v>
      </c>
      <c r="G288" s="26" t="s">
        <v>364</v>
      </c>
      <c r="H288" s="19" t="str">
        <f>LOWER(CONCATENATE(A288,"_",D288,"_",G288))</f>
        <v>platform_process_raw_cpu_kernel</v>
      </c>
      <c r="I288" s="47" t="s">
        <v>600</v>
      </c>
      <c r="J288" s="19" t="s">
        <v>113</v>
      </c>
      <c r="K288" s="19" t="s">
        <v>363</v>
      </c>
      <c r="L288" s="24">
        <f t="shared" si="25"/>
        <v>4</v>
      </c>
      <c r="M288" s="24" t="s">
        <v>24</v>
      </c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  <c r="FI288" s="19"/>
      <c r="FJ288" s="19"/>
      <c r="FK288" s="19"/>
      <c r="FL288" s="19"/>
      <c r="FM288" s="19"/>
      <c r="FN288" s="19"/>
      <c r="FO288" s="19"/>
      <c r="FP288" s="19"/>
      <c r="FQ288" s="19"/>
      <c r="FR288" s="19"/>
      <c r="FS288" s="19"/>
      <c r="FT288" s="19"/>
      <c r="FU288" s="19"/>
      <c r="FV288" s="19"/>
      <c r="FW288" s="19"/>
      <c r="FX288" s="19"/>
      <c r="FY288" s="19"/>
      <c r="FZ288" s="19"/>
      <c r="GA288" s="19"/>
      <c r="GB288" s="19"/>
      <c r="GC288" s="19"/>
      <c r="GD288" s="19"/>
      <c r="GE288" s="19"/>
      <c r="GF288" s="19"/>
      <c r="GG288" s="19"/>
      <c r="GH288" s="19"/>
      <c r="GI288" s="19"/>
      <c r="GJ288" s="19"/>
      <c r="GK288" s="19"/>
      <c r="GL288" s="19"/>
      <c r="GM288" s="19"/>
      <c r="GN288" s="19"/>
      <c r="GO288" s="19"/>
      <c r="GP288" s="19"/>
      <c r="GQ288" s="19"/>
      <c r="GR288" s="19"/>
      <c r="GS288" s="19"/>
      <c r="GT288" s="19"/>
      <c r="GU288" s="19"/>
      <c r="GV288" s="19"/>
      <c r="GW288" s="19"/>
      <c r="GX288" s="19"/>
      <c r="GY288" s="19"/>
      <c r="GZ288" s="19"/>
      <c r="HA288" s="19"/>
      <c r="HB288" s="19"/>
      <c r="HC288" s="19"/>
      <c r="HD288" s="19"/>
      <c r="HE288" s="19"/>
      <c r="HF288" s="19"/>
      <c r="HG288" s="19"/>
      <c r="HH288" s="19"/>
      <c r="HI288" s="19"/>
      <c r="HJ288" s="19"/>
      <c r="HK288" s="19"/>
      <c r="HL288" s="19"/>
      <c r="HM288" s="19"/>
      <c r="HN288" s="19"/>
      <c r="HO288" s="19"/>
      <c r="HP288" s="19"/>
      <c r="HQ288" s="19"/>
      <c r="HR288" s="19"/>
      <c r="HS288" s="19"/>
      <c r="HT288" s="19"/>
      <c r="HU288" s="19"/>
      <c r="HV288" s="19"/>
      <c r="HW288" s="19"/>
      <c r="HX288" s="19"/>
      <c r="HY288" s="19"/>
      <c r="HZ288" s="19"/>
      <c r="IA288" s="19"/>
      <c r="IB288" s="19"/>
      <c r="IC288" s="19"/>
      <c r="ID288" s="19"/>
      <c r="IE288" s="19"/>
      <c r="IF288" s="19"/>
      <c r="IG288" s="19"/>
      <c r="IH288" s="19"/>
      <c r="II288" s="19"/>
      <c r="IJ288" s="19"/>
      <c r="IK288" s="19"/>
      <c r="IL288" s="19"/>
      <c r="IM288" s="19"/>
      <c r="IN288" s="19"/>
      <c r="IO288" s="19"/>
      <c r="IP288" s="19"/>
      <c r="IQ288" s="19"/>
      <c r="IR288" s="19"/>
      <c r="IS288" s="19"/>
      <c r="IT288" s="19"/>
      <c r="IU288" s="19"/>
      <c r="IV288" s="19"/>
    </row>
    <row r="289" spans="1:256">
      <c r="A289" s="28" t="s">
        <v>309</v>
      </c>
      <c r="B289" s="19" t="s">
        <v>17</v>
      </c>
      <c r="C289" s="26" t="s">
        <v>17</v>
      </c>
      <c r="D289" s="26" t="s">
        <v>598</v>
      </c>
      <c r="E289" s="26" t="str">
        <f>CONCATENATE(A289,"_",B289,"_",D289)</f>
        <v>PLATFORM_NAP_PROCESS_RAW</v>
      </c>
      <c r="F289" s="19" t="s">
        <v>19</v>
      </c>
      <c r="G289" s="26" t="s">
        <v>366</v>
      </c>
      <c r="H289" s="19" t="str">
        <f>LOWER(CONCATENATE(A289,"_",D289,"_",G289))</f>
        <v>platform_process_raw_cpu_total</v>
      </c>
      <c r="I289" s="47" t="s">
        <v>601</v>
      </c>
      <c r="J289" s="26" t="s">
        <v>113</v>
      </c>
      <c r="K289" s="19" t="s">
        <v>363</v>
      </c>
      <c r="L289" s="24">
        <f t="shared" si="25"/>
        <v>4</v>
      </c>
      <c r="M289" s="24" t="s">
        <v>24</v>
      </c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  <c r="FI289" s="19"/>
      <c r="FJ289" s="19"/>
      <c r="FK289" s="19"/>
      <c r="FL289" s="19"/>
      <c r="FM289" s="19"/>
      <c r="FN289" s="19"/>
      <c r="FO289" s="19"/>
      <c r="FP289" s="19"/>
      <c r="FQ289" s="19"/>
      <c r="FR289" s="19"/>
      <c r="FS289" s="19"/>
      <c r="FT289" s="19"/>
      <c r="FU289" s="19"/>
      <c r="FV289" s="19"/>
      <c r="FW289" s="19"/>
      <c r="FX289" s="19"/>
      <c r="FY289" s="19"/>
      <c r="FZ289" s="19"/>
      <c r="GA289" s="19"/>
      <c r="GB289" s="19"/>
      <c r="GC289" s="19"/>
      <c r="GD289" s="19"/>
      <c r="GE289" s="19"/>
      <c r="GF289" s="19"/>
      <c r="GG289" s="19"/>
      <c r="GH289" s="19"/>
      <c r="GI289" s="19"/>
      <c r="GJ289" s="19"/>
      <c r="GK289" s="19"/>
      <c r="GL289" s="19"/>
      <c r="GM289" s="19"/>
      <c r="GN289" s="19"/>
      <c r="GO289" s="19"/>
      <c r="GP289" s="19"/>
      <c r="GQ289" s="19"/>
      <c r="GR289" s="19"/>
      <c r="GS289" s="19"/>
      <c r="GT289" s="19"/>
      <c r="GU289" s="19"/>
      <c r="GV289" s="19"/>
      <c r="GW289" s="19"/>
      <c r="GX289" s="19"/>
      <c r="GY289" s="19"/>
      <c r="GZ289" s="19"/>
      <c r="HA289" s="19"/>
      <c r="HB289" s="19"/>
      <c r="HC289" s="19"/>
      <c r="HD289" s="19"/>
      <c r="HE289" s="19"/>
      <c r="HF289" s="19"/>
      <c r="HG289" s="19"/>
      <c r="HH289" s="19"/>
      <c r="HI289" s="19"/>
      <c r="HJ289" s="19"/>
      <c r="HK289" s="19"/>
      <c r="HL289" s="19"/>
      <c r="HM289" s="19"/>
      <c r="HN289" s="19"/>
      <c r="HO289" s="19"/>
      <c r="HP289" s="19"/>
      <c r="HQ289" s="19"/>
      <c r="HR289" s="19"/>
      <c r="HS289" s="19"/>
      <c r="HT289" s="19"/>
      <c r="HU289" s="19"/>
      <c r="HV289" s="19"/>
      <c r="HW289" s="19"/>
      <c r="HX289" s="19"/>
      <c r="HY289" s="19"/>
      <c r="HZ289" s="19"/>
      <c r="IA289" s="19"/>
      <c r="IB289" s="19"/>
      <c r="IC289" s="19"/>
      <c r="ID289" s="19"/>
      <c r="IE289" s="19"/>
      <c r="IF289" s="19"/>
      <c r="IG289" s="19"/>
      <c r="IH289" s="19"/>
      <c r="II289" s="19"/>
      <c r="IJ289" s="19"/>
      <c r="IK289" s="19"/>
      <c r="IL289" s="19"/>
      <c r="IM289" s="19"/>
      <c r="IN289" s="19"/>
      <c r="IO289" s="19"/>
      <c r="IP289" s="19"/>
      <c r="IQ289" s="19"/>
      <c r="IR289" s="19"/>
      <c r="IS289" s="19"/>
      <c r="IT289" s="19"/>
      <c r="IU289" s="19"/>
      <c r="IV289" s="19"/>
    </row>
    <row r="290" spans="1:256">
      <c r="A290" s="19" t="s">
        <v>602</v>
      </c>
      <c r="B290" s="19" t="s">
        <v>16</v>
      </c>
      <c r="C290" s="19" t="s">
        <v>17</v>
      </c>
      <c r="D290" s="19" t="s">
        <v>17</v>
      </c>
      <c r="E290" s="19" t="s">
        <v>603</v>
      </c>
      <c r="G290" s="19" t="s">
        <v>604</v>
      </c>
      <c r="H290" s="19" t="s">
        <v>605</v>
      </c>
      <c r="I290" s="39" t="s">
        <v>606</v>
      </c>
      <c r="J290" s="19" t="s">
        <v>76</v>
      </c>
      <c r="K290" s="19" t="s">
        <v>23</v>
      </c>
      <c r="L290" s="24">
        <v>4</v>
      </c>
      <c r="M290" s="24" t="s">
        <v>24</v>
      </c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  <c r="FI290" s="19"/>
      <c r="FJ290" s="19"/>
      <c r="FK290" s="19"/>
      <c r="FL290" s="19"/>
      <c r="FM290" s="19"/>
      <c r="FN290" s="19"/>
      <c r="FO290" s="19"/>
      <c r="FP290" s="19"/>
      <c r="FQ290" s="19"/>
      <c r="FR290" s="19"/>
      <c r="FS290" s="19"/>
      <c r="FT290" s="19"/>
      <c r="FU290" s="19"/>
      <c r="FV290" s="19"/>
      <c r="FW290" s="19"/>
      <c r="FX290" s="19"/>
      <c r="FY290" s="19"/>
      <c r="FZ290" s="19"/>
      <c r="GA290" s="19"/>
      <c r="GB290" s="19"/>
      <c r="GC290" s="19"/>
      <c r="GD290" s="19"/>
      <c r="GE290" s="19"/>
      <c r="GF290" s="19"/>
      <c r="GG290" s="19"/>
      <c r="GH290" s="19"/>
      <c r="GI290" s="19"/>
      <c r="GJ290" s="19"/>
      <c r="GK290" s="19"/>
      <c r="GL290" s="19"/>
      <c r="GM290" s="19"/>
      <c r="GN290" s="19"/>
      <c r="GO290" s="19"/>
      <c r="GP290" s="19"/>
      <c r="GQ290" s="19"/>
      <c r="GR290" s="19"/>
      <c r="GS290" s="19"/>
      <c r="GT290" s="19"/>
      <c r="GU290" s="19"/>
      <c r="GV290" s="19"/>
      <c r="GW290" s="19"/>
      <c r="GX290" s="19"/>
      <c r="GY290" s="19"/>
      <c r="GZ290" s="19"/>
      <c r="HA290" s="19"/>
      <c r="HB290" s="19"/>
      <c r="HC290" s="19"/>
      <c r="HD290" s="19"/>
      <c r="HE290" s="19"/>
      <c r="HF290" s="19"/>
      <c r="HG290" s="19"/>
      <c r="HH290" s="19"/>
      <c r="HI290" s="19"/>
      <c r="HJ290" s="19"/>
      <c r="HK290" s="19"/>
      <c r="HL290" s="19"/>
      <c r="HM290" s="19"/>
      <c r="HN290" s="19"/>
      <c r="HO290" s="19"/>
      <c r="HP290" s="19"/>
      <c r="HQ290" s="19"/>
      <c r="HR290" s="19"/>
      <c r="HS290" s="19"/>
      <c r="HT290" s="19"/>
      <c r="HU290" s="19"/>
      <c r="HV290" s="19"/>
      <c r="HW290" s="19"/>
      <c r="HX290" s="19"/>
      <c r="HY290" s="19"/>
      <c r="HZ290" s="19"/>
      <c r="IA290" s="19"/>
      <c r="IB290" s="19"/>
      <c r="IC290" s="19"/>
      <c r="ID290" s="19"/>
      <c r="IE290" s="19"/>
      <c r="IF290" s="19"/>
      <c r="IG290" s="19"/>
      <c r="IH290" s="19"/>
      <c r="II290" s="19"/>
      <c r="IJ290" s="19"/>
      <c r="IK290" s="19"/>
      <c r="IL290" s="19"/>
      <c r="IM290" s="19"/>
      <c r="IN290" s="19"/>
      <c r="IO290" s="19"/>
      <c r="IP290" s="19"/>
      <c r="IQ290" s="19"/>
      <c r="IR290" s="19"/>
      <c r="IS290" s="19"/>
      <c r="IT290" s="19"/>
      <c r="IU290" s="19"/>
      <c r="IV290" s="19"/>
    </row>
    <row r="291" spans="1:256">
      <c r="A291" s="19" t="s">
        <v>602</v>
      </c>
      <c r="B291" s="19" t="s">
        <v>16</v>
      </c>
      <c r="C291" s="19" t="s">
        <v>17</v>
      </c>
      <c r="D291" s="19" t="s">
        <v>17</v>
      </c>
      <c r="E291" s="19" t="s">
        <v>603</v>
      </c>
      <c r="G291" s="19" t="s">
        <v>607</v>
      </c>
      <c r="H291" s="19" t="s">
        <v>608</v>
      </c>
      <c r="I291" s="39" t="s">
        <v>609</v>
      </c>
      <c r="J291" s="19" t="s">
        <v>76</v>
      </c>
      <c r="K291" s="19" t="s">
        <v>23</v>
      </c>
      <c r="L291" s="24">
        <v>4</v>
      </c>
      <c r="M291" s="24" t="s">
        <v>24</v>
      </c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  <c r="FI291" s="19"/>
      <c r="FJ291" s="19"/>
      <c r="FK291" s="19"/>
      <c r="FL291" s="19"/>
      <c r="FM291" s="19"/>
      <c r="FN291" s="19"/>
      <c r="FO291" s="19"/>
      <c r="FP291" s="19"/>
      <c r="FQ291" s="19"/>
      <c r="FR291" s="19"/>
      <c r="FS291" s="19"/>
      <c r="FT291" s="19"/>
      <c r="FU291" s="19"/>
      <c r="FV291" s="19"/>
      <c r="FW291" s="19"/>
      <c r="FX291" s="19"/>
      <c r="FY291" s="19"/>
      <c r="FZ291" s="19"/>
      <c r="GA291" s="19"/>
      <c r="GB291" s="19"/>
      <c r="GC291" s="19"/>
      <c r="GD291" s="19"/>
      <c r="GE291" s="19"/>
      <c r="GF291" s="19"/>
      <c r="GG291" s="19"/>
      <c r="GH291" s="19"/>
      <c r="GI291" s="19"/>
      <c r="GJ291" s="19"/>
      <c r="GK291" s="19"/>
      <c r="GL291" s="19"/>
      <c r="GM291" s="19"/>
      <c r="GN291" s="19"/>
      <c r="GO291" s="19"/>
      <c r="GP291" s="19"/>
      <c r="GQ291" s="19"/>
      <c r="GR291" s="19"/>
      <c r="GS291" s="19"/>
      <c r="GT291" s="19"/>
      <c r="GU291" s="19"/>
      <c r="GV291" s="19"/>
      <c r="GW291" s="19"/>
      <c r="GX291" s="19"/>
      <c r="GY291" s="19"/>
      <c r="GZ291" s="19"/>
      <c r="HA291" s="19"/>
      <c r="HB291" s="19"/>
      <c r="HC291" s="19"/>
      <c r="HD291" s="19"/>
      <c r="HE291" s="19"/>
      <c r="HF291" s="19"/>
      <c r="HG291" s="19"/>
      <c r="HH291" s="19"/>
      <c r="HI291" s="19"/>
      <c r="HJ291" s="19"/>
      <c r="HK291" s="19"/>
      <c r="HL291" s="19"/>
      <c r="HM291" s="19"/>
      <c r="HN291" s="19"/>
      <c r="HO291" s="19"/>
      <c r="HP291" s="19"/>
      <c r="HQ291" s="19"/>
      <c r="HR291" s="19"/>
      <c r="HS291" s="19"/>
      <c r="HT291" s="19"/>
      <c r="HU291" s="19"/>
      <c r="HV291" s="19"/>
      <c r="HW291" s="19"/>
      <c r="HX291" s="19"/>
      <c r="HY291" s="19"/>
      <c r="HZ291" s="19"/>
      <c r="IA291" s="19"/>
      <c r="IB291" s="19"/>
      <c r="IC291" s="19"/>
      <c r="ID291" s="19"/>
      <c r="IE291" s="19"/>
      <c r="IF291" s="19"/>
      <c r="IG291" s="19"/>
      <c r="IH291" s="19"/>
      <c r="II291" s="19"/>
      <c r="IJ291" s="19"/>
      <c r="IK291" s="19"/>
      <c r="IL291" s="19"/>
      <c r="IM291" s="19"/>
      <c r="IN291" s="19"/>
      <c r="IO291" s="19"/>
      <c r="IP291" s="19"/>
      <c r="IQ291" s="19"/>
      <c r="IR291" s="19"/>
      <c r="IS291" s="19"/>
      <c r="IT291" s="19"/>
      <c r="IU291" s="19"/>
      <c r="IV291" s="19"/>
    </row>
    <row r="292" spans="1:256">
      <c r="A292" s="19" t="s">
        <v>602</v>
      </c>
      <c r="B292" s="19" t="s">
        <v>16</v>
      </c>
      <c r="C292" s="19" t="s">
        <v>17</v>
      </c>
      <c r="D292" s="19" t="s">
        <v>17</v>
      </c>
      <c r="E292" s="19" t="s">
        <v>603</v>
      </c>
      <c r="G292" s="19" t="s">
        <v>610</v>
      </c>
      <c r="H292" s="19" t="s">
        <v>611</v>
      </c>
      <c r="I292" s="39" t="s">
        <v>612</v>
      </c>
      <c r="J292" s="19" t="s">
        <v>76</v>
      </c>
      <c r="K292" s="19" t="s">
        <v>23</v>
      </c>
      <c r="L292" s="24">
        <v>4</v>
      </c>
      <c r="M292" s="24" t="s">
        <v>24</v>
      </c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  <c r="FI292" s="19"/>
      <c r="FJ292" s="19"/>
      <c r="FK292" s="19"/>
      <c r="FL292" s="19"/>
      <c r="FM292" s="19"/>
      <c r="FN292" s="19"/>
      <c r="FO292" s="19"/>
      <c r="FP292" s="19"/>
      <c r="FQ292" s="19"/>
      <c r="FR292" s="19"/>
      <c r="FS292" s="19"/>
      <c r="FT292" s="19"/>
      <c r="FU292" s="19"/>
      <c r="FV292" s="19"/>
      <c r="FW292" s="19"/>
      <c r="FX292" s="19"/>
      <c r="FY292" s="19"/>
      <c r="FZ292" s="19"/>
      <c r="GA292" s="19"/>
      <c r="GB292" s="19"/>
      <c r="GC292" s="19"/>
      <c r="GD292" s="19"/>
      <c r="GE292" s="19"/>
      <c r="GF292" s="19"/>
      <c r="GG292" s="19"/>
      <c r="GH292" s="19"/>
      <c r="GI292" s="19"/>
      <c r="GJ292" s="19"/>
      <c r="GK292" s="19"/>
      <c r="GL292" s="19"/>
      <c r="GM292" s="19"/>
      <c r="GN292" s="19"/>
      <c r="GO292" s="19"/>
      <c r="GP292" s="19"/>
      <c r="GQ292" s="19"/>
      <c r="GR292" s="19"/>
      <c r="GS292" s="19"/>
      <c r="GT292" s="19"/>
      <c r="GU292" s="19"/>
      <c r="GV292" s="19"/>
      <c r="GW292" s="19"/>
      <c r="GX292" s="19"/>
      <c r="GY292" s="19"/>
      <c r="GZ292" s="19"/>
      <c r="HA292" s="19"/>
      <c r="HB292" s="19"/>
      <c r="HC292" s="19"/>
      <c r="HD292" s="19"/>
      <c r="HE292" s="19"/>
      <c r="HF292" s="19"/>
      <c r="HG292" s="19"/>
      <c r="HH292" s="19"/>
      <c r="HI292" s="19"/>
      <c r="HJ292" s="19"/>
      <c r="HK292" s="19"/>
      <c r="HL292" s="19"/>
      <c r="HM292" s="19"/>
      <c r="HN292" s="19"/>
      <c r="HO292" s="19"/>
      <c r="HP292" s="19"/>
      <c r="HQ292" s="19"/>
      <c r="HR292" s="19"/>
      <c r="HS292" s="19"/>
      <c r="HT292" s="19"/>
      <c r="HU292" s="19"/>
      <c r="HV292" s="19"/>
      <c r="HW292" s="19"/>
      <c r="HX292" s="19"/>
      <c r="HY292" s="19"/>
      <c r="HZ292" s="19"/>
      <c r="IA292" s="19"/>
      <c r="IB292" s="19"/>
      <c r="IC292" s="19"/>
      <c r="ID292" s="19"/>
      <c r="IE292" s="19"/>
      <c r="IF292" s="19"/>
      <c r="IG292" s="19"/>
      <c r="IH292" s="19"/>
      <c r="II292" s="19"/>
      <c r="IJ292" s="19"/>
      <c r="IK292" s="19"/>
      <c r="IL292" s="19"/>
      <c r="IM292" s="19"/>
      <c r="IN292" s="19"/>
      <c r="IO292" s="19"/>
      <c r="IP292" s="19"/>
      <c r="IQ292" s="19"/>
      <c r="IR292" s="19"/>
      <c r="IS292" s="19"/>
      <c r="IT292" s="19"/>
      <c r="IU292" s="19"/>
      <c r="IV292" s="19"/>
    </row>
    <row r="293" spans="1:256">
      <c r="A293" s="19" t="s">
        <v>593</v>
      </c>
      <c r="B293" s="19" t="s">
        <v>16</v>
      </c>
      <c r="C293" s="19" t="s">
        <v>17</v>
      </c>
      <c r="D293" s="19" t="s">
        <v>17</v>
      </c>
      <c r="E293" s="19" t="str">
        <f>CONCATENATE(D293,"_",B293,"_",A293)</f>
        <v>NAP_NEXUS_AILS</v>
      </c>
      <c r="G293" s="19" t="s">
        <v>613</v>
      </c>
      <c r="H293" s="19" t="str">
        <f t="shared" ref="H293:H312" si="26">LOWER(CONCATENATE(D293,"_",IF(B293="MACHINE","MACH",IF(B293="POP","POP",IF(B293="NEXUS","NX",IF(B293="PUBLIC_POP","PUBLIC_POP","CNX")))),"_",A293,"_",G293))</f>
        <v>nap_nx_ails_inet_rx_num_burst</v>
      </c>
      <c r="I293" s="39" t="s">
        <v>614</v>
      </c>
      <c r="J293" s="19" t="s">
        <v>22</v>
      </c>
      <c r="K293" s="3" t="s">
        <v>372</v>
      </c>
      <c r="L293" s="24">
        <v>8</v>
      </c>
      <c r="M293" s="24" t="s">
        <v>24</v>
      </c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  <c r="FI293" s="19"/>
      <c r="FJ293" s="19"/>
      <c r="FK293" s="19"/>
      <c r="FL293" s="19"/>
      <c r="FM293" s="19"/>
      <c r="FN293" s="19"/>
      <c r="FO293" s="19"/>
      <c r="FP293" s="19"/>
      <c r="FQ293" s="19"/>
      <c r="FR293" s="19"/>
      <c r="FS293" s="19"/>
      <c r="FT293" s="19"/>
      <c r="FU293" s="19"/>
      <c r="FV293" s="19"/>
      <c r="FW293" s="19"/>
      <c r="FX293" s="19"/>
      <c r="FY293" s="19"/>
      <c r="FZ293" s="19"/>
      <c r="GA293" s="19"/>
      <c r="GB293" s="19"/>
      <c r="GC293" s="19"/>
      <c r="GD293" s="19"/>
      <c r="GE293" s="19"/>
      <c r="GF293" s="19"/>
      <c r="GG293" s="19"/>
      <c r="GH293" s="19"/>
      <c r="GI293" s="19"/>
      <c r="GJ293" s="19"/>
      <c r="GK293" s="19"/>
      <c r="GL293" s="19"/>
      <c r="GM293" s="19"/>
      <c r="GN293" s="19"/>
      <c r="GO293" s="19"/>
      <c r="GP293" s="19"/>
      <c r="GQ293" s="19"/>
      <c r="GR293" s="19"/>
      <c r="GS293" s="19"/>
      <c r="GT293" s="19"/>
      <c r="GU293" s="19"/>
      <c r="GV293" s="19"/>
      <c r="GW293" s="19"/>
      <c r="GX293" s="19"/>
      <c r="GY293" s="19"/>
      <c r="GZ293" s="19"/>
      <c r="HA293" s="19"/>
      <c r="HB293" s="19"/>
      <c r="HC293" s="19"/>
      <c r="HD293" s="19"/>
      <c r="HE293" s="19"/>
      <c r="HF293" s="19"/>
      <c r="HG293" s="19"/>
      <c r="HH293" s="19"/>
      <c r="HI293" s="19"/>
      <c r="HJ293" s="19"/>
      <c r="HK293" s="19"/>
      <c r="HL293" s="19"/>
      <c r="HM293" s="19"/>
      <c r="HN293" s="19"/>
      <c r="HO293" s="19"/>
      <c r="HP293" s="19"/>
      <c r="HQ293" s="19"/>
      <c r="HR293" s="19"/>
      <c r="HS293" s="19"/>
      <c r="HT293" s="19"/>
      <c r="HU293" s="19"/>
      <c r="HV293" s="19"/>
      <c r="HW293" s="19"/>
      <c r="HX293" s="19"/>
      <c r="HY293" s="19"/>
      <c r="HZ293" s="19"/>
      <c r="IA293" s="19"/>
      <c r="IB293" s="19"/>
      <c r="IC293" s="19"/>
      <c r="ID293" s="19"/>
      <c r="IE293" s="19"/>
      <c r="IF293" s="19"/>
      <c r="IG293" s="19"/>
      <c r="IH293" s="19"/>
      <c r="II293" s="19"/>
      <c r="IJ293" s="19"/>
      <c r="IK293" s="19"/>
      <c r="IL293" s="19"/>
      <c r="IM293" s="19"/>
      <c r="IN293" s="19"/>
      <c r="IO293" s="19"/>
      <c r="IP293" s="19"/>
      <c r="IQ293" s="19"/>
      <c r="IR293" s="19"/>
      <c r="IS293" s="19"/>
      <c r="IT293" s="19"/>
      <c r="IU293" s="19"/>
      <c r="IV293" s="19"/>
    </row>
    <row r="294" spans="1:256">
      <c r="A294" s="19" t="s">
        <v>593</v>
      </c>
      <c r="B294" s="19" t="s">
        <v>16</v>
      </c>
      <c r="C294" s="19" t="s">
        <v>17</v>
      </c>
      <c r="D294" s="19" t="s">
        <v>17</v>
      </c>
      <c r="E294" s="19" t="str">
        <f>CONCATENATE(D294,"_",B294,"_",A294)</f>
        <v>NAP_NEXUS_AILS</v>
      </c>
      <c r="G294" s="19" t="s">
        <v>615</v>
      </c>
      <c r="H294" s="19" t="str">
        <f t="shared" si="26"/>
        <v>nap_nx_ails_inet_tx_num_burst</v>
      </c>
      <c r="I294" s="39" t="s">
        <v>616</v>
      </c>
      <c r="J294" s="19" t="s">
        <v>22</v>
      </c>
      <c r="K294" s="3" t="s">
        <v>372</v>
      </c>
      <c r="L294" s="24">
        <v>8</v>
      </c>
      <c r="M294" s="24" t="s">
        <v>24</v>
      </c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  <c r="FI294" s="19"/>
      <c r="FJ294" s="19"/>
      <c r="FK294" s="19"/>
      <c r="FL294" s="19"/>
      <c r="FM294" s="19"/>
      <c r="FN294" s="19"/>
      <c r="FO294" s="19"/>
      <c r="FP294" s="19"/>
      <c r="FQ294" s="19"/>
      <c r="FR294" s="19"/>
      <c r="FS294" s="19"/>
      <c r="FT294" s="19"/>
      <c r="FU294" s="19"/>
      <c r="FV294" s="19"/>
      <c r="FW294" s="19"/>
      <c r="FX294" s="19"/>
      <c r="FY294" s="19"/>
      <c r="FZ294" s="19"/>
      <c r="GA294" s="19"/>
      <c r="GB294" s="19"/>
      <c r="GC294" s="19"/>
      <c r="GD294" s="19"/>
      <c r="GE294" s="19"/>
      <c r="GF294" s="19"/>
      <c r="GG294" s="19"/>
      <c r="GH294" s="19"/>
      <c r="GI294" s="19"/>
      <c r="GJ294" s="19"/>
      <c r="GK294" s="19"/>
      <c r="GL294" s="19"/>
      <c r="GM294" s="19"/>
      <c r="GN294" s="19"/>
      <c r="GO294" s="19"/>
      <c r="GP294" s="19"/>
      <c r="GQ294" s="19"/>
      <c r="GR294" s="19"/>
      <c r="GS294" s="19"/>
      <c r="GT294" s="19"/>
      <c r="GU294" s="19"/>
      <c r="GV294" s="19"/>
      <c r="GW294" s="19"/>
      <c r="GX294" s="19"/>
      <c r="GY294" s="19"/>
      <c r="GZ294" s="19"/>
      <c r="HA294" s="19"/>
      <c r="HB294" s="19"/>
      <c r="HC294" s="19"/>
      <c r="HD294" s="19"/>
      <c r="HE294" s="19"/>
      <c r="HF294" s="19"/>
      <c r="HG294" s="19"/>
      <c r="HH294" s="19"/>
      <c r="HI294" s="19"/>
      <c r="HJ294" s="19"/>
      <c r="HK294" s="19"/>
      <c r="HL294" s="19"/>
      <c r="HM294" s="19"/>
      <c r="HN294" s="19"/>
      <c r="HO294" s="19"/>
      <c r="HP294" s="19"/>
      <c r="HQ294" s="19"/>
      <c r="HR294" s="19"/>
      <c r="HS294" s="19"/>
      <c r="HT294" s="19"/>
      <c r="HU294" s="19"/>
      <c r="HV294" s="19"/>
      <c r="HW294" s="19"/>
      <c r="HX294" s="19"/>
      <c r="HY294" s="19"/>
      <c r="HZ294" s="19"/>
      <c r="IA294" s="19"/>
      <c r="IB294" s="19"/>
      <c r="IC294" s="19"/>
      <c r="ID294" s="19"/>
      <c r="IE294" s="19"/>
      <c r="IF294" s="19"/>
      <c r="IG294" s="19"/>
      <c r="IH294" s="19"/>
      <c r="II294" s="19"/>
      <c r="IJ294" s="19"/>
      <c r="IK294" s="19"/>
      <c r="IL294" s="19"/>
      <c r="IM294" s="19"/>
      <c r="IN294" s="19"/>
      <c r="IO294" s="19"/>
      <c r="IP294" s="19"/>
      <c r="IQ294" s="19"/>
      <c r="IR294" s="19"/>
      <c r="IS294" s="19"/>
      <c r="IT294" s="19"/>
      <c r="IU294" s="19"/>
      <c r="IV294" s="19"/>
    </row>
    <row r="295" spans="1:256">
      <c r="A295" s="19" t="s">
        <v>617</v>
      </c>
      <c r="B295" s="19" t="s">
        <v>16</v>
      </c>
      <c r="C295" s="19" t="s">
        <v>17</v>
      </c>
      <c r="D295" s="19" t="s">
        <v>17</v>
      </c>
      <c r="E295" s="19" t="s">
        <v>618</v>
      </c>
      <c r="F295" s="19" t="s">
        <v>19</v>
      </c>
      <c r="G295" s="19" t="s">
        <v>25</v>
      </c>
      <c r="H295" s="19" t="str">
        <f t="shared" si="26"/>
        <v>nap_nx_dns_app_resp_rewritten</v>
      </c>
      <c r="I295" s="39" t="s">
        <v>26</v>
      </c>
      <c r="J295" s="19" t="s">
        <v>22</v>
      </c>
      <c r="K295" s="19" t="s">
        <v>23</v>
      </c>
      <c r="L295" s="24">
        <f>IF(RIGHT(J295,2)="64",8,4)</f>
        <v>8</v>
      </c>
      <c r="M295" s="24" t="s">
        <v>24</v>
      </c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  <c r="FI295" s="19"/>
      <c r="FJ295" s="19"/>
      <c r="FK295" s="19"/>
      <c r="FL295" s="19"/>
      <c r="FM295" s="19"/>
      <c r="FN295" s="19"/>
      <c r="FO295" s="19"/>
      <c r="FP295" s="19"/>
      <c r="FQ295" s="19"/>
      <c r="FR295" s="19"/>
      <c r="FS295" s="19"/>
      <c r="FT295" s="19"/>
      <c r="FU295" s="19"/>
      <c r="FV295" s="19"/>
      <c r="FW295" s="19"/>
      <c r="FX295" s="19"/>
      <c r="FY295" s="19"/>
      <c r="FZ295" s="19"/>
      <c r="GA295" s="19"/>
      <c r="GB295" s="19"/>
      <c r="GC295" s="19"/>
      <c r="GD295" s="19"/>
      <c r="GE295" s="19"/>
      <c r="GF295" s="19"/>
      <c r="GG295" s="19"/>
      <c r="GH295" s="19"/>
      <c r="GI295" s="19"/>
      <c r="GJ295" s="19"/>
      <c r="GK295" s="19"/>
      <c r="GL295" s="19"/>
      <c r="GM295" s="19"/>
      <c r="GN295" s="19"/>
      <c r="GO295" s="19"/>
      <c r="GP295" s="19"/>
      <c r="GQ295" s="19"/>
      <c r="GR295" s="19"/>
      <c r="GS295" s="19"/>
      <c r="GT295" s="19"/>
      <c r="GU295" s="19"/>
      <c r="GV295" s="19"/>
      <c r="GW295" s="19"/>
      <c r="GX295" s="19"/>
      <c r="GY295" s="19"/>
      <c r="GZ295" s="19"/>
      <c r="HA295" s="19"/>
      <c r="HB295" s="19"/>
      <c r="HC295" s="19"/>
      <c r="HD295" s="19"/>
      <c r="HE295" s="19"/>
      <c r="HF295" s="19"/>
      <c r="HG295" s="19"/>
      <c r="HH295" s="19"/>
      <c r="HI295" s="19"/>
      <c r="HJ295" s="19"/>
      <c r="HK295" s="19"/>
      <c r="HL295" s="19"/>
      <c r="HM295" s="19"/>
      <c r="HN295" s="19"/>
      <c r="HO295" s="19"/>
      <c r="HP295" s="19"/>
      <c r="HQ295" s="19"/>
      <c r="HR295" s="19"/>
      <c r="HS295" s="19"/>
      <c r="HT295" s="19"/>
      <c r="HU295" s="19"/>
      <c r="HV295" s="19"/>
      <c r="HW295" s="19"/>
      <c r="HX295" s="19"/>
      <c r="HY295" s="19"/>
      <c r="HZ295" s="19"/>
      <c r="IA295" s="19"/>
      <c r="IB295" s="19"/>
      <c r="IC295" s="19"/>
      <c r="ID295" s="19"/>
      <c r="IE295" s="19"/>
      <c r="IF295" s="19"/>
      <c r="IG295" s="19"/>
      <c r="IH295" s="19"/>
      <c r="II295" s="19"/>
      <c r="IJ295" s="19"/>
      <c r="IK295" s="19"/>
      <c r="IL295" s="19"/>
      <c r="IM295" s="19"/>
      <c r="IN295" s="19"/>
      <c r="IO295" s="19"/>
      <c r="IP295" s="19"/>
      <c r="IQ295" s="19"/>
      <c r="IR295" s="19"/>
      <c r="IS295" s="19"/>
      <c r="IT295" s="19"/>
      <c r="IU295" s="19"/>
      <c r="IV295" s="19"/>
    </row>
    <row r="296" spans="1:256">
      <c r="A296" s="19" t="s">
        <v>617</v>
      </c>
      <c r="B296" s="19" t="s">
        <v>16</v>
      </c>
      <c r="C296" s="19" t="s">
        <v>17</v>
      </c>
      <c r="D296" s="19" t="s">
        <v>17</v>
      </c>
      <c r="E296" s="19" t="s">
        <v>618</v>
      </c>
      <c r="F296" s="19" t="s">
        <v>19</v>
      </c>
      <c r="G296" s="19" t="s">
        <v>29</v>
      </c>
      <c r="H296" s="19" t="str">
        <f t="shared" si="26"/>
        <v>nap_nx_dns_app_resp_path_down</v>
      </c>
      <c r="I296" s="39" t="s">
        <v>619</v>
      </c>
      <c r="J296" s="19" t="s">
        <v>22</v>
      </c>
      <c r="K296" s="19" t="s">
        <v>23</v>
      </c>
      <c r="L296" s="24">
        <f>IF(RIGHT(J296,2)="64",8,4)</f>
        <v>8</v>
      </c>
      <c r="M296" s="24" t="s">
        <v>24</v>
      </c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  <c r="FI296" s="19"/>
      <c r="FJ296" s="19"/>
      <c r="FK296" s="19"/>
      <c r="FL296" s="19"/>
      <c r="FM296" s="19"/>
      <c r="FN296" s="19"/>
      <c r="FO296" s="19"/>
      <c r="FP296" s="19"/>
      <c r="FQ296" s="19"/>
      <c r="FR296" s="19"/>
      <c r="FS296" s="19"/>
      <c r="FT296" s="19"/>
      <c r="FU296" s="19"/>
      <c r="FV296" s="19"/>
      <c r="FW296" s="19"/>
      <c r="FX296" s="19"/>
      <c r="FY296" s="19"/>
      <c r="FZ296" s="19"/>
      <c r="GA296" s="19"/>
      <c r="GB296" s="19"/>
      <c r="GC296" s="19"/>
      <c r="GD296" s="19"/>
      <c r="GE296" s="19"/>
      <c r="GF296" s="19"/>
      <c r="GG296" s="19"/>
      <c r="GH296" s="19"/>
      <c r="GI296" s="19"/>
      <c r="GJ296" s="19"/>
      <c r="GK296" s="19"/>
      <c r="GL296" s="19"/>
      <c r="GM296" s="19"/>
      <c r="GN296" s="19"/>
      <c r="GO296" s="19"/>
      <c r="GP296" s="19"/>
      <c r="GQ296" s="19"/>
      <c r="GR296" s="19"/>
      <c r="GS296" s="19"/>
      <c r="GT296" s="19"/>
      <c r="GU296" s="19"/>
      <c r="GV296" s="19"/>
      <c r="GW296" s="19"/>
      <c r="GX296" s="19"/>
      <c r="GY296" s="19"/>
      <c r="GZ296" s="19"/>
      <c r="HA296" s="19"/>
      <c r="HB296" s="19"/>
      <c r="HC296" s="19"/>
      <c r="HD296" s="19"/>
      <c r="HE296" s="19"/>
      <c r="HF296" s="19"/>
      <c r="HG296" s="19"/>
      <c r="HH296" s="19"/>
      <c r="HI296" s="19"/>
      <c r="HJ296" s="19"/>
      <c r="HK296" s="19"/>
      <c r="HL296" s="19"/>
      <c r="HM296" s="19"/>
      <c r="HN296" s="19"/>
      <c r="HO296" s="19"/>
      <c r="HP296" s="19"/>
      <c r="HQ296" s="19"/>
      <c r="HR296" s="19"/>
      <c r="HS296" s="19"/>
      <c r="HT296" s="19"/>
      <c r="HU296" s="19"/>
      <c r="HV296" s="19"/>
      <c r="HW296" s="19"/>
      <c r="HX296" s="19"/>
      <c r="HY296" s="19"/>
      <c r="HZ296" s="19"/>
      <c r="IA296" s="19"/>
      <c r="IB296" s="19"/>
      <c r="IC296" s="19"/>
      <c r="ID296" s="19"/>
      <c r="IE296" s="19"/>
      <c r="IF296" s="19"/>
      <c r="IG296" s="19"/>
      <c r="IH296" s="19"/>
      <c r="II296" s="19"/>
      <c r="IJ296" s="19"/>
      <c r="IK296" s="19"/>
      <c r="IL296" s="19"/>
      <c r="IM296" s="19"/>
      <c r="IN296" s="19"/>
      <c r="IO296" s="19"/>
      <c r="IP296" s="19"/>
      <c r="IQ296" s="19"/>
      <c r="IR296" s="19"/>
      <c r="IS296" s="19"/>
      <c r="IT296" s="19"/>
      <c r="IU296" s="19"/>
      <c r="IV296" s="19"/>
    </row>
    <row r="297" spans="1:256">
      <c r="A297" s="19" t="s">
        <v>617</v>
      </c>
      <c r="B297" s="19" t="s">
        <v>16</v>
      </c>
      <c r="C297" s="19" t="s">
        <v>17</v>
      </c>
      <c r="D297" s="19" t="s">
        <v>17</v>
      </c>
      <c r="E297" s="19" t="s">
        <v>618</v>
      </c>
      <c r="F297" s="19" t="s">
        <v>19</v>
      </c>
      <c r="G297" s="19" t="s">
        <v>31</v>
      </c>
      <c r="H297" s="19" t="str">
        <f t="shared" si="26"/>
        <v>nap_nx_dns_app_resp_skip_aaaa</v>
      </c>
      <c r="I297" s="39" t="s">
        <v>620</v>
      </c>
      <c r="J297" s="19" t="s">
        <v>22</v>
      </c>
      <c r="K297" s="19" t="s">
        <v>23</v>
      </c>
      <c r="L297" s="24">
        <f>IF(RIGHT(J297,2)="64",8,4)</f>
        <v>8</v>
      </c>
      <c r="M297" s="24" t="s">
        <v>24</v>
      </c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  <c r="FI297" s="19"/>
      <c r="FJ297" s="19"/>
      <c r="FK297" s="19"/>
      <c r="FL297" s="19"/>
      <c r="FM297" s="19"/>
      <c r="FN297" s="19"/>
      <c r="FO297" s="19"/>
      <c r="FP297" s="19"/>
      <c r="FQ297" s="19"/>
      <c r="FR297" s="19"/>
      <c r="FS297" s="19"/>
      <c r="FT297" s="19"/>
      <c r="FU297" s="19"/>
      <c r="FV297" s="19"/>
      <c r="FW297" s="19"/>
      <c r="FX297" s="19"/>
      <c r="FY297" s="19"/>
      <c r="FZ297" s="19"/>
      <c r="GA297" s="19"/>
      <c r="GB297" s="19"/>
      <c r="GC297" s="19"/>
      <c r="GD297" s="19"/>
      <c r="GE297" s="19"/>
      <c r="GF297" s="19"/>
      <c r="GG297" s="19"/>
      <c r="GH297" s="19"/>
      <c r="GI297" s="19"/>
      <c r="GJ297" s="19"/>
      <c r="GK297" s="19"/>
      <c r="GL297" s="19"/>
      <c r="GM297" s="19"/>
      <c r="GN297" s="19"/>
      <c r="GO297" s="19"/>
      <c r="GP297" s="19"/>
      <c r="GQ297" s="19"/>
      <c r="GR297" s="19"/>
      <c r="GS297" s="19"/>
      <c r="GT297" s="19"/>
      <c r="GU297" s="19"/>
      <c r="GV297" s="19"/>
      <c r="GW297" s="19"/>
      <c r="GX297" s="19"/>
      <c r="GY297" s="19"/>
      <c r="GZ297" s="19"/>
      <c r="HA297" s="19"/>
      <c r="HB297" s="19"/>
      <c r="HC297" s="19"/>
      <c r="HD297" s="19"/>
      <c r="HE297" s="19"/>
      <c r="HF297" s="19"/>
      <c r="HG297" s="19"/>
      <c r="HH297" s="19"/>
      <c r="HI297" s="19"/>
      <c r="HJ297" s="19"/>
      <c r="HK297" s="19"/>
      <c r="HL297" s="19"/>
      <c r="HM297" s="19"/>
      <c r="HN297" s="19"/>
      <c r="HO297" s="19"/>
      <c r="HP297" s="19"/>
      <c r="HQ297" s="19"/>
      <c r="HR297" s="19"/>
      <c r="HS297" s="19"/>
      <c r="HT297" s="19"/>
      <c r="HU297" s="19"/>
      <c r="HV297" s="19"/>
      <c r="HW297" s="19"/>
      <c r="HX297" s="19"/>
      <c r="HY297" s="19"/>
      <c r="HZ297" s="19"/>
      <c r="IA297" s="19"/>
      <c r="IB297" s="19"/>
      <c r="IC297" s="19"/>
      <c r="ID297" s="19"/>
      <c r="IE297" s="19"/>
      <c r="IF297" s="19"/>
      <c r="IG297" s="19"/>
      <c r="IH297" s="19"/>
      <c r="II297" s="19"/>
      <c r="IJ297" s="19"/>
      <c r="IK297" s="19"/>
      <c r="IL297" s="19"/>
      <c r="IM297" s="19"/>
      <c r="IN297" s="19"/>
      <c r="IO297" s="19"/>
      <c r="IP297" s="19"/>
      <c r="IQ297" s="19"/>
      <c r="IR297" s="19"/>
      <c r="IS297" s="19"/>
      <c r="IT297" s="19"/>
      <c r="IU297" s="19"/>
      <c r="IV297" s="19"/>
    </row>
    <row r="298" spans="1:256">
      <c r="A298" s="19" t="s">
        <v>617</v>
      </c>
      <c r="B298" s="19" t="s">
        <v>16</v>
      </c>
      <c r="C298" s="19" t="s">
        <v>17</v>
      </c>
      <c r="D298" s="19" t="s">
        <v>17</v>
      </c>
      <c r="E298" s="19" t="s">
        <v>618</v>
      </c>
      <c r="F298" s="19" t="s">
        <v>19</v>
      </c>
      <c r="G298" s="19" t="s">
        <v>33</v>
      </c>
      <c r="H298" s="19" t="str">
        <f t="shared" si="26"/>
        <v>nap_nx_dns_app_resp_skip_tc</v>
      </c>
      <c r="I298" s="39" t="s">
        <v>621</v>
      </c>
      <c r="J298" s="19" t="s">
        <v>22</v>
      </c>
      <c r="K298" s="19" t="s">
        <v>23</v>
      </c>
      <c r="L298" s="24">
        <f>IF(RIGHT(J298,2)="64",8,4)</f>
        <v>8</v>
      </c>
      <c r="M298" s="24" t="s">
        <v>24</v>
      </c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  <c r="FI298" s="19"/>
      <c r="FJ298" s="19"/>
      <c r="FK298" s="19"/>
      <c r="FL298" s="19"/>
      <c r="FM298" s="19"/>
      <c r="FN298" s="19"/>
      <c r="FO298" s="19"/>
      <c r="FP298" s="19"/>
      <c r="FQ298" s="19"/>
      <c r="FR298" s="19"/>
      <c r="FS298" s="19"/>
      <c r="FT298" s="19"/>
      <c r="FU298" s="19"/>
      <c r="FV298" s="19"/>
      <c r="FW298" s="19"/>
      <c r="FX298" s="19"/>
      <c r="FY298" s="19"/>
      <c r="FZ298" s="19"/>
      <c r="GA298" s="19"/>
      <c r="GB298" s="19"/>
      <c r="GC298" s="19"/>
      <c r="GD298" s="19"/>
      <c r="GE298" s="19"/>
      <c r="GF298" s="19"/>
      <c r="GG298" s="19"/>
      <c r="GH298" s="19"/>
      <c r="GI298" s="19"/>
      <c r="GJ298" s="19"/>
      <c r="GK298" s="19"/>
      <c r="GL298" s="19"/>
      <c r="GM298" s="19"/>
      <c r="GN298" s="19"/>
      <c r="GO298" s="19"/>
      <c r="GP298" s="19"/>
      <c r="GQ298" s="19"/>
      <c r="GR298" s="19"/>
      <c r="GS298" s="19"/>
      <c r="GT298" s="19"/>
      <c r="GU298" s="19"/>
      <c r="GV298" s="19"/>
      <c r="GW298" s="19"/>
      <c r="GX298" s="19"/>
      <c r="GY298" s="19"/>
      <c r="GZ298" s="19"/>
      <c r="HA298" s="19"/>
      <c r="HB298" s="19"/>
      <c r="HC298" s="19"/>
      <c r="HD298" s="19"/>
      <c r="HE298" s="19"/>
      <c r="HF298" s="19"/>
      <c r="HG298" s="19"/>
      <c r="HH298" s="19"/>
      <c r="HI298" s="19"/>
      <c r="HJ298" s="19"/>
      <c r="HK298" s="19"/>
      <c r="HL298" s="19"/>
      <c r="HM298" s="19"/>
      <c r="HN298" s="19"/>
      <c r="HO298" s="19"/>
      <c r="HP298" s="19"/>
      <c r="HQ298" s="19"/>
      <c r="HR298" s="19"/>
      <c r="HS298" s="19"/>
      <c r="HT298" s="19"/>
      <c r="HU298" s="19"/>
      <c r="HV298" s="19"/>
      <c r="HW298" s="19"/>
      <c r="HX298" s="19"/>
      <c r="HY298" s="19"/>
      <c r="HZ298" s="19"/>
      <c r="IA298" s="19"/>
      <c r="IB298" s="19"/>
      <c r="IC298" s="19"/>
      <c r="ID298" s="19"/>
      <c r="IE298" s="19"/>
      <c r="IF298" s="19"/>
      <c r="IG298" s="19"/>
      <c r="IH298" s="19"/>
      <c r="II298" s="19"/>
      <c r="IJ298" s="19"/>
      <c r="IK298" s="19"/>
      <c r="IL298" s="19"/>
      <c r="IM298" s="19"/>
      <c r="IN298" s="19"/>
      <c r="IO298" s="19"/>
      <c r="IP298" s="19"/>
      <c r="IQ298" s="19"/>
      <c r="IR298" s="19"/>
      <c r="IS298" s="19"/>
      <c r="IT298" s="19"/>
      <c r="IU298" s="19"/>
      <c r="IV298" s="19"/>
    </row>
    <row r="299" spans="1:256">
      <c r="A299" s="19" t="s">
        <v>617</v>
      </c>
      <c r="B299" s="19" t="s">
        <v>16</v>
      </c>
      <c r="C299" s="19" t="s">
        <v>17</v>
      </c>
      <c r="D299" s="19" t="s">
        <v>17</v>
      </c>
      <c r="E299" s="19" t="s">
        <v>618</v>
      </c>
      <c r="F299" s="19" t="s">
        <v>19</v>
      </c>
      <c r="G299" s="19" t="s">
        <v>39</v>
      </c>
      <c r="H299" s="19" t="str">
        <f t="shared" si="26"/>
        <v>nap_nx_dns_app_resp_rerouted</v>
      </c>
      <c r="I299" s="39" t="s">
        <v>622</v>
      </c>
      <c r="J299" s="19" t="s">
        <v>22</v>
      </c>
      <c r="K299" s="19" t="s">
        <v>23</v>
      </c>
      <c r="L299" s="24">
        <v>8</v>
      </c>
      <c r="M299" s="24" t="s">
        <v>24</v>
      </c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  <c r="FI299" s="19"/>
      <c r="FJ299" s="19"/>
      <c r="FK299" s="19"/>
      <c r="FL299" s="19"/>
      <c r="FM299" s="19"/>
      <c r="FN299" s="19"/>
      <c r="FO299" s="19"/>
      <c r="FP299" s="19"/>
      <c r="FQ299" s="19"/>
      <c r="FR299" s="19"/>
      <c r="FS299" s="19"/>
      <c r="FT299" s="19"/>
      <c r="FU299" s="19"/>
      <c r="FV299" s="19"/>
      <c r="FW299" s="19"/>
      <c r="FX299" s="19"/>
      <c r="FY299" s="19"/>
      <c r="FZ299" s="19"/>
      <c r="GA299" s="19"/>
      <c r="GB299" s="19"/>
      <c r="GC299" s="19"/>
      <c r="GD299" s="19"/>
      <c r="GE299" s="19"/>
      <c r="GF299" s="19"/>
      <c r="GG299" s="19"/>
      <c r="GH299" s="19"/>
      <c r="GI299" s="19"/>
      <c r="GJ299" s="19"/>
      <c r="GK299" s="19"/>
      <c r="GL299" s="19"/>
      <c r="GM299" s="19"/>
      <c r="GN299" s="19"/>
      <c r="GO299" s="19"/>
      <c r="GP299" s="19"/>
      <c r="GQ299" s="19"/>
      <c r="GR299" s="19"/>
      <c r="GS299" s="19"/>
      <c r="GT299" s="19"/>
      <c r="GU299" s="19"/>
      <c r="GV299" s="19"/>
      <c r="GW299" s="19"/>
      <c r="GX299" s="19"/>
      <c r="GY299" s="19"/>
      <c r="GZ299" s="19"/>
      <c r="HA299" s="19"/>
      <c r="HB299" s="19"/>
      <c r="HC299" s="19"/>
      <c r="HD299" s="19"/>
      <c r="HE299" s="19"/>
      <c r="HF299" s="19"/>
      <c r="HG299" s="19"/>
      <c r="HH299" s="19"/>
      <c r="HI299" s="19"/>
      <c r="HJ299" s="19"/>
      <c r="HK299" s="19"/>
      <c r="HL299" s="19"/>
      <c r="HM299" s="19"/>
      <c r="HN299" s="19"/>
      <c r="HO299" s="19"/>
      <c r="HP299" s="19"/>
      <c r="HQ299" s="19"/>
      <c r="HR299" s="19"/>
      <c r="HS299" s="19"/>
      <c r="HT299" s="19"/>
      <c r="HU299" s="19"/>
      <c r="HV299" s="19"/>
      <c r="HW299" s="19"/>
      <c r="HX299" s="19"/>
      <c r="HY299" s="19"/>
      <c r="HZ299" s="19"/>
      <c r="IA299" s="19"/>
      <c r="IB299" s="19"/>
      <c r="IC299" s="19"/>
      <c r="ID299" s="19"/>
      <c r="IE299" s="19"/>
      <c r="IF299" s="19"/>
      <c r="IG299" s="19"/>
      <c r="IH299" s="19"/>
      <c r="II299" s="19"/>
      <c r="IJ299" s="19"/>
      <c r="IK299" s="19"/>
      <c r="IL299" s="19"/>
      <c r="IM299" s="19"/>
      <c r="IN299" s="19"/>
      <c r="IO299" s="19"/>
      <c r="IP299" s="19"/>
      <c r="IQ299" s="19"/>
      <c r="IR299" s="19"/>
      <c r="IS299" s="19"/>
      <c r="IT299" s="19"/>
      <c r="IU299" s="19"/>
      <c r="IV299" s="19"/>
    </row>
    <row r="300" spans="1:256">
      <c r="A300" s="19" t="s">
        <v>617</v>
      </c>
      <c r="B300" s="19" t="s">
        <v>16</v>
      </c>
      <c r="C300" s="19" t="s">
        <v>17</v>
      </c>
      <c r="D300" s="19" t="s">
        <v>17</v>
      </c>
      <c r="E300" s="19" t="s">
        <v>618</v>
      </c>
      <c r="F300" s="19" t="s">
        <v>19</v>
      </c>
      <c r="G300" s="19" t="s">
        <v>41</v>
      </c>
      <c r="H300" s="19" t="str">
        <f t="shared" si="26"/>
        <v>nap_nx_dns_app_accm_flow_cnt</v>
      </c>
      <c r="I300" s="39" t="s">
        <v>623</v>
      </c>
      <c r="J300" s="19" t="s">
        <v>22</v>
      </c>
      <c r="K300" s="19" t="s">
        <v>23</v>
      </c>
      <c r="L300" s="24">
        <v>8</v>
      </c>
      <c r="M300" s="24" t="s">
        <v>24</v>
      </c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  <c r="FI300" s="19"/>
      <c r="FJ300" s="19"/>
      <c r="FK300" s="19"/>
      <c r="FL300" s="19"/>
      <c r="FM300" s="19"/>
      <c r="FN300" s="19"/>
      <c r="FO300" s="19"/>
      <c r="FP300" s="19"/>
      <c r="FQ300" s="19"/>
      <c r="FR300" s="19"/>
      <c r="FS300" s="19"/>
      <c r="FT300" s="19"/>
      <c r="FU300" s="19"/>
      <c r="FV300" s="19"/>
      <c r="FW300" s="19"/>
      <c r="FX300" s="19"/>
      <c r="FY300" s="19"/>
      <c r="FZ300" s="19"/>
      <c r="GA300" s="19"/>
      <c r="GB300" s="19"/>
      <c r="GC300" s="19"/>
      <c r="GD300" s="19"/>
      <c r="GE300" s="19"/>
      <c r="GF300" s="19"/>
      <c r="GG300" s="19"/>
      <c r="GH300" s="19"/>
      <c r="GI300" s="19"/>
      <c r="GJ300" s="19"/>
      <c r="GK300" s="19"/>
      <c r="GL300" s="19"/>
      <c r="GM300" s="19"/>
      <c r="GN300" s="19"/>
      <c r="GO300" s="19"/>
      <c r="GP300" s="19"/>
      <c r="GQ300" s="19"/>
      <c r="GR300" s="19"/>
      <c r="GS300" s="19"/>
      <c r="GT300" s="19"/>
      <c r="GU300" s="19"/>
      <c r="GV300" s="19"/>
      <c r="GW300" s="19"/>
      <c r="GX300" s="19"/>
      <c r="GY300" s="19"/>
      <c r="GZ300" s="19"/>
      <c r="HA300" s="19"/>
      <c r="HB300" s="19"/>
      <c r="HC300" s="19"/>
      <c r="HD300" s="19"/>
      <c r="HE300" s="19"/>
      <c r="HF300" s="19"/>
      <c r="HG300" s="19"/>
      <c r="HH300" s="19"/>
      <c r="HI300" s="19"/>
      <c r="HJ300" s="19"/>
      <c r="HK300" s="19"/>
      <c r="HL300" s="19"/>
      <c r="HM300" s="19"/>
      <c r="HN300" s="19"/>
      <c r="HO300" s="19"/>
      <c r="HP300" s="19"/>
      <c r="HQ300" s="19"/>
      <c r="HR300" s="19"/>
      <c r="HS300" s="19"/>
      <c r="HT300" s="19"/>
      <c r="HU300" s="19"/>
      <c r="HV300" s="19"/>
      <c r="HW300" s="19"/>
      <c r="HX300" s="19"/>
      <c r="HY300" s="19"/>
      <c r="HZ300" s="19"/>
      <c r="IA300" s="19"/>
      <c r="IB300" s="19"/>
      <c r="IC300" s="19"/>
      <c r="ID300" s="19"/>
      <c r="IE300" s="19"/>
      <c r="IF300" s="19"/>
      <c r="IG300" s="19"/>
      <c r="IH300" s="19"/>
      <c r="II300" s="19"/>
      <c r="IJ300" s="19"/>
      <c r="IK300" s="19"/>
      <c r="IL300" s="19"/>
      <c r="IM300" s="19"/>
      <c r="IN300" s="19"/>
      <c r="IO300" s="19"/>
      <c r="IP300" s="19"/>
      <c r="IQ300" s="19"/>
      <c r="IR300" s="19"/>
      <c r="IS300" s="19"/>
      <c r="IT300" s="19"/>
      <c r="IU300" s="19"/>
      <c r="IV300" s="19"/>
    </row>
    <row r="301" spans="1:256">
      <c r="A301" s="19" t="s">
        <v>617</v>
      </c>
      <c r="B301" s="19" t="s">
        <v>16</v>
      </c>
      <c r="C301" s="19" t="s">
        <v>17</v>
      </c>
      <c r="D301" s="19" t="s">
        <v>17</v>
      </c>
      <c r="E301" s="19" t="s">
        <v>618</v>
      </c>
      <c r="F301" s="19" t="s">
        <v>19</v>
      </c>
      <c r="G301" s="19" t="s">
        <v>43</v>
      </c>
      <c r="H301" s="19" t="str">
        <f t="shared" si="26"/>
        <v>nap_nx_dns_app_via_unreachable</v>
      </c>
      <c r="I301" s="39" t="s">
        <v>624</v>
      </c>
      <c r="J301" s="19" t="s">
        <v>22</v>
      </c>
      <c r="K301" s="19" t="s">
        <v>23</v>
      </c>
      <c r="L301" s="24">
        <v>8</v>
      </c>
      <c r="M301" s="24" t="s">
        <v>24</v>
      </c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  <c r="FI301" s="19"/>
      <c r="FJ301" s="19"/>
      <c r="FK301" s="19"/>
      <c r="FL301" s="19"/>
      <c r="FM301" s="19"/>
      <c r="FN301" s="19"/>
      <c r="FO301" s="19"/>
      <c r="FP301" s="19"/>
      <c r="FQ301" s="19"/>
      <c r="FR301" s="19"/>
      <c r="FS301" s="19"/>
      <c r="FT301" s="19"/>
      <c r="FU301" s="19"/>
      <c r="FV301" s="19"/>
      <c r="FW301" s="19"/>
      <c r="FX301" s="19"/>
      <c r="FY301" s="19"/>
      <c r="FZ301" s="19"/>
      <c r="GA301" s="19"/>
      <c r="GB301" s="19"/>
      <c r="GC301" s="19"/>
      <c r="GD301" s="19"/>
      <c r="GE301" s="19"/>
      <c r="GF301" s="19"/>
      <c r="GG301" s="19"/>
      <c r="GH301" s="19"/>
      <c r="GI301" s="19"/>
      <c r="GJ301" s="19"/>
      <c r="GK301" s="19"/>
      <c r="GL301" s="19"/>
      <c r="GM301" s="19"/>
      <c r="GN301" s="19"/>
      <c r="GO301" s="19"/>
      <c r="GP301" s="19"/>
      <c r="GQ301" s="19"/>
      <c r="GR301" s="19"/>
      <c r="GS301" s="19"/>
      <c r="GT301" s="19"/>
      <c r="GU301" s="19"/>
      <c r="GV301" s="19"/>
      <c r="GW301" s="19"/>
      <c r="GX301" s="19"/>
      <c r="GY301" s="19"/>
      <c r="GZ301" s="19"/>
      <c r="HA301" s="19"/>
      <c r="HB301" s="19"/>
      <c r="HC301" s="19"/>
      <c r="HD301" s="19"/>
      <c r="HE301" s="19"/>
      <c r="HF301" s="19"/>
      <c r="HG301" s="19"/>
      <c r="HH301" s="19"/>
      <c r="HI301" s="19"/>
      <c r="HJ301" s="19"/>
      <c r="HK301" s="19"/>
      <c r="HL301" s="19"/>
      <c r="HM301" s="19"/>
      <c r="HN301" s="19"/>
      <c r="HO301" s="19"/>
      <c r="HP301" s="19"/>
      <c r="HQ301" s="19"/>
      <c r="HR301" s="19"/>
      <c r="HS301" s="19"/>
      <c r="HT301" s="19"/>
      <c r="HU301" s="19"/>
      <c r="HV301" s="19"/>
      <c r="HW301" s="19"/>
      <c r="HX301" s="19"/>
      <c r="HY301" s="19"/>
      <c r="HZ301" s="19"/>
      <c r="IA301" s="19"/>
      <c r="IB301" s="19"/>
      <c r="IC301" s="19"/>
      <c r="ID301" s="19"/>
      <c r="IE301" s="19"/>
      <c r="IF301" s="19"/>
      <c r="IG301" s="19"/>
      <c r="IH301" s="19"/>
      <c r="II301" s="19"/>
      <c r="IJ301" s="19"/>
      <c r="IK301" s="19"/>
      <c r="IL301" s="19"/>
      <c r="IM301" s="19"/>
      <c r="IN301" s="19"/>
      <c r="IO301" s="19"/>
      <c r="IP301" s="19"/>
      <c r="IQ301" s="19"/>
      <c r="IR301" s="19"/>
      <c r="IS301" s="19"/>
      <c r="IT301" s="19"/>
      <c r="IU301" s="19"/>
      <c r="IV301" s="19"/>
    </row>
    <row r="302" spans="1:256">
      <c r="A302" s="19" t="s">
        <v>617</v>
      </c>
      <c r="B302" s="19" t="s">
        <v>16</v>
      </c>
      <c r="C302" s="19" t="s">
        <v>17</v>
      </c>
      <c r="D302" s="19" t="s">
        <v>17</v>
      </c>
      <c r="E302" s="19" t="s">
        <v>618</v>
      </c>
      <c r="F302" s="19" t="s">
        <v>19</v>
      </c>
      <c r="G302" s="19" t="s">
        <v>45</v>
      </c>
      <c r="H302" s="19" t="str">
        <f t="shared" si="26"/>
        <v>nap_nx_dns_app_cl_cache_miss</v>
      </c>
      <c r="I302" s="39" t="s">
        <v>625</v>
      </c>
      <c r="J302" s="19" t="s">
        <v>22</v>
      </c>
      <c r="K302" s="19" t="s">
        <v>23</v>
      </c>
      <c r="L302" s="24">
        <v>8</v>
      </c>
      <c r="M302" s="24" t="s">
        <v>24</v>
      </c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  <c r="FI302" s="19"/>
      <c r="FJ302" s="19"/>
      <c r="FK302" s="19"/>
      <c r="FL302" s="19"/>
      <c r="FM302" s="19"/>
      <c r="FN302" s="19"/>
      <c r="FO302" s="19"/>
      <c r="FP302" s="19"/>
      <c r="FQ302" s="19"/>
      <c r="FR302" s="19"/>
      <c r="FS302" s="19"/>
      <c r="FT302" s="19"/>
      <c r="FU302" s="19"/>
      <c r="FV302" s="19"/>
      <c r="FW302" s="19"/>
      <c r="FX302" s="19"/>
      <c r="FY302" s="19"/>
      <c r="FZ302" s="19"/>
      <c r="GA302" s="19"/>
      <c r="GB302" s="19"/>
      <c r="GC302" s="19"/>
      <c r="GD302" s="19"/>
      <c r="GE302" s="19"/>
      <c r="GF302" s="19"/>
      <c r="GG302" s="19"/>
      <c r="GH302" s="19"/>
      <c r="GI302" s="19"/>
      <c r="GJ302" s="19"/>
      <c r="GK302" s="19"/>
      <c r="GL302" s="19"/>
      <c r="GM302" s="19"/>
      <c r="GN302" s="19"/>
      <c r="GO302" s="19"/>
      <c r="GP302" s="19"/>
      <c r="GQ302" s="19"/>
      <c r="GR302" s="19"/>
      <c r="GS302" s="19"/>
      <c r="GT302" s="19"/>
      <c r="GU302" s="19"/>
      <c r="GV302" s="19"/>
      <c r="GW302" s="19"/>
      <c r="GX302" s="19"/>
      <c r="GY302" s="19"/>
      <c r="GZ302" s="19"/>
      <c r="HA302" s="19"/>
      <c r="HB302" s="19"/>
      <c r="HC302" s="19"/>
      <c r="HD302" s="19"/>
      <c r="HE302" s="19"/>
      <c r="HF302" s="19"/>
      <c r="HG302" s="19"/>
      <c r="HH302" s="19"/>
      <c r="HI302" s="19"/>
      <c r="HJ302" s="19"/>
      <c r="HK302" s="19"/>
      <c r="HL302" s="19"/>
      <c r="HM302" s="19"/>
      <c r="HN302" s="19"/>
      <c r="HO302" s="19"/>
      <c r="HP302" s="19"/>
      <c r="HQ302" s="19"/>
      <c r="HR302" s="19"/>
      <c r="HS302" s="19"/>
      <c r="HT302" s="19"/>
      <c r="HU302" s="19"/>
      <c r="HV302" s="19"/>
      <c r="HW302" s="19"/>
      <c r="HX302" s="19"/>
      <c r="HY302" s="19"/>
      <c r="HZ302" s="19"/>
      <c r="IA302" s="19"/>
      <c r="IB302" s="19"/>
      <c r="IC302" s="19"/>
      <c r="ID302" s="19"/>
      <c r="IE302" s="19"/>
      <c r="IF302" s="19"/>
      <c r="IG302" s="19"/>
      <c r="IH302" s="19"/>
      <c r="II302" s="19"/>
      <c r="IJ302" s="19"/>
      <c r="IK302" s="19"/>
      <c r="IL302" s="19"/>
      <c r="IM302" s="19"/>
      <c r="IN302" s="19"/>
      <c r="IO302" s="19"/>
      <c r="IP302" s="19"/>
      <c r="IQ302" s="19"/>
      <c r="IR302" s="19"/>
      <c r="IS302" s="19"/>
      <c r="IT302" s="19"/>
      <c r="IU302" s="19"/>
      <c r="IV302" s="19"/>
    </row>
    <row r="303" spans="1:256">
      <c r="A303" s="19" t="s">
        <v>617</v>
      </c>
      <c r="B303" s="19" t="s">
        <v>16</v>
      </c>
      <c r="C303" s="19" t="s">
        <v>17</v>
      </c>
      <c r="D303" s="19" t="s">
        <v>17</v>
      </c>
      <c r="E303" s="19" t="s">
        <v>618</v>
      </c>
      <c r="F303" s="19" t="s">
        <v>19</v>
      </c>
      <c r="G303" s="19" t="s">
        <v>47</v>
      </c>
      <c r="H303" s="19" t="str">
        <f t="shared" si="26"/>
        <v>nap_nx_dns_app_accm_id_miss</v>
      </c>
      <c r="I303" s="39" t="s">
        <v>626</v>
      </c>
      <c r="J303" s="19" t="s">
        <v>22</v>
      </c>
      <c r="K303" s="19" t="s">
        <v>23</v>
      </c>
      <c r="L303" s="24">
        <v>8</v>
      </c>
      <c r="M303" s="24" t="s">
        <v>24</v>
      </c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  <c r="FI303" s="19"/>
      <c r="FJ303" s="19"/>
      <c r="FK303" s="19"/>
      <c r="FL303" s="19"/>
      <c r="FM303" s="19"/>
      <c r="FN303" s="19"/>
      <c r="FO303" s="19"/>
      <c r="FP303" s="19"/>
      <c r="FQ303" s="19"/>
      <c r="FR303" s="19"/>
      <c r="FS303" s="19"/>
      <c r="FT303" s="19"/>
      <c r="FU303" s="19"/>
      <c r="FV303" s="19"/>
      <c r="FW303" s="19"/>
      <c r="FX303" s="19"/>
      <c r="FY303" s="19"/>
      <c r="FZ303" s="19"/>
      <c r="GA303" s="19"/>
      <c r="GB303" s="19"/>
      <c r="GC303" s="19"/>
      <c r="GD303" s="19"/>
      <c r="GE303" s="19"/>
      <c r="GF303" s="19"/>
      <c r="GG303" s="19"/>
      <c r="GH303" s="19"/>
      <c r="GI303" s="19"/>
      <c r="GJ303" s="19"/>
      <c r="GK303" s="19"/>
      <c r="GL303" s="19"/>
      <c r="GM303" s="19"/>
      <c r="GN303" s="19"/>
      <c r="GO303" s="19"/>
      <c r="GP303" s="19"/>
      <c r="GQ303" s="19"/>
      <c r="GR303" s="19"/>
      <c r="GS303" s="19"/>
      <c r="GT303" s="19"/>
      <c r="GU303" s="19"/>
      <c r="GV303" s="19"/>
      <c r="GW303" s="19"/>
      <c r="GX303" s="19"/>
      <c r="GY303" s="19"/>
      <c r="GZ303" s="19"/>
      <c r="HA303" s="19"/>
      <c r="HB303" s="19"/>
      <c r="HC303" s="19"/>
      <c r="HD303" s="19"/>
      <c r="HE303" s="19"/>
      <c r="HF303" s="19"/>
      <c r="HG303" s="19"/>
      <c r="HH303" s="19"/>
      <c r="HI303" s="19"/>
      <c r="HJ303" s="19"/>
      <c r="HK303" s="19"/>
      <c r="HL303" s="19"/>
      <c r="HM303" s="19"/>
      <c r="HN303" s="19"/>
      <c r="HO303" s="19"/>
      <c r="HP303" s="19"/>
      <c r="HQ303" s="19"/>
      <c r="HR303" s="19"/>
      <c r="HS303" s="19"/>
      <c r="HT303" s="19"/>
      <c r="HU303" s="19"/>
      <c r="HV303" s="19"/>
      <c r="HW303" s="19"/>
      <c r="HX303" s="19"/>
      <c r="HY303" s="19"/>
      <c r="HZ303" s="19"/>
      <c r="IA303" s="19"/>
      <c r="IB303" s="19"/>
      <c r="IC303" s="19"/>
      <c r="ID303" s="19"/>
      <c r="IE303" s="19"/>
      <c r="IF303" s="19"/>
      <c r="IG303" s="19"/>
      <c r="IH303" s="19"/>
      <c r="II303" s="19"/>
      <c r="IJ303" s="19"/>
      <c r="IK303" s="19"/>
      <c r="IL303" s="19"/>
      <c r="IM303" s="19"/>
      <c r="IN303" s="19"/>
      <c r="IO303" s="19"/>
      <c r="IP303" s="19"/>
      <c r="IQ303" s="19"/>
      <c r="IR303" s="19"/>
      <c r="IS303" s="19"/>
      <c r="IT303" s="19"/>
      <c r="IU303" s="19"/>
      <c r="IV303" s="19"/>
    </row>
    <row r="304" spans="1:256">
      <c r="A304" s="19" t="s">
        <v>617</v>
      </c>
      <c r="B304" s="19" t="s">
        <v>16</v>
      </c>
      <c r="C304" s="19" t="s">
        <v>17</v>
      </c>
      <c r="D304" s="19" t="s">
        <v>17</v>
      </c>
      <c r="E304" s="19" t="s">
        <v>618</v>
      </c>
      <c r="F304" s="19" t="s">
        <v>19</v>
      </c>
      <c r="G304" s="19" t="s">
        <v>51</v>
      </c>
      <c r="H304" s="19" t="str">
        <f t="shared" si="26"/>
        <v>nap_nx_dns_app_resp_aaaa_fallback</v>
      </c>
      <c r="I304" s="39" t="s">
        <v>627</v>
      </c>
      <c r="J304" s="19" t="s">
        <v>22</v>
      </c>
      <c r="K304" s="19" t="s">
        <v>23</v>
      </c>
      <c r="L304" s="24">
        <f>IF(RIGHT(J304,2)="64",8,4)</f>
        <v>8</v>
      </c>
      <c r="M304" s="24" t="s">
        <v>24</v>
      </c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  <c r="FI304" s="19"/>
      <c r="FJ304" s="19"/>
      <c r="FK304" s="19"/>
      <c r="FL304" s="19"/>
      <c r="FM304" s="19"/>
      <c r="FN304" s="19"/>
      <c r="FO304" s="19"/>
      <c r="FP304" s="19"/>
      <c r="FQ304" s="19"/>
      <c r="FR304" s="19"/>
      <c r="FS304" s="19"/>
      <c r="FT304" s="19"/>
      <c r="FU304" s="19"/>
      <c r="FV304" s="19"/>
      <c r="FW304" s="19"/>
      <c r="FX304" s="19"/>
      <c r="FY304" s="19"/>
      <c r="FZ304" s="19"/>
      <c r="GA304" s="19"/>
      <c r="GB304" s="19"/>
      <c r="GC304" s="19"/>
      <c r="GD304" s="19"/>
      <c r="GE304" s="19"/>
      <c r="GF304" s="19"/>
      <c r="GG304" s="19"/>
      <c r="GH304" s="19"/>
      <c r="GI304" s="19"/>
      <c r="GJ304" s="19"/>
      <c r="GK304" s="19"/>
      <c r="GL304" s="19"/>
      <c r="GM304" s="19"/>
      <c r="GN304" s="19"/>
      <c r="GO304" s="19"/>
      <c r="GP304" s="19"/>
      <c r="GQ304" s="19"/>
      <c r="GR304" s="19"/>
      <c r="GS304" s="19"/>
      <c r="GT304" s="19"/>
      <c r="GU304" s="19"/>
      <c r="GV304" s="19"/>
      <c r="GW304" s="19"/>
      <c r="GX304" s="19"/>
      <c r="GY304" s="19"/>
      <c r="GZ304" s="19"/>
      <c r="HA304" s="19"/>
      <c r="HB304" s="19"/>
      <c r="HC304" s="19"/>
      <c r="HD304" s="19"/>
      <c r="HE304" s="19"/>
      <c r="HF304" s="19"/>
      <c r="HG304" s="19"/>
      <c r="HH304" s="19"/>
      <c r="HI304" s="19"/>
      <c r="HJ304" s="19"/>
      <c r="HK304" s="19"/>
      <c r="HL304" s="19"/>
      <c r="HM304" s="19"/>
      <c r="HN304" s="19"/>
      <c r="HO304" s="19"/>
      <c r="HP304" s="19"/>
      <c r="HQ304" s="19"/>
      <c r="HR304" s="19"/>
      <c r="HS304" s="19"/>
      <c r="HT304" s="19"/>
      <c r="HU304" s="19"/>
      <c r="HV304" s="19"/>
      <c r="HW304" s="19"/>
      <c r="HX304" s="19"/>
      <c r="HY304" s="19"/>
      <c r="HZ304" s="19"/>
      <c r="IA304" s="19"/>
      <c r="IB304" s="19"/>
      <c r="IC304" s="19"/>
      <c r="ID304" s="19"/>
      <c r="IE304" s="19"/>
      <c r="IF304" s="19"/>
      <c r="IG304" s="19"/>
      <c r="IH304" s="19"/>
      <c r="II304" s="19"/>
      <c r="IJ304" s="19"/>
      <c r="IK304" s="19"/>
      <c r="IL304" s="19"/>
      <c r="IM304" s="19"/>
      <c r="IN304" s="19"/>
      <c r="IO304" s="19"/>
      <c r="IP304" s="19"/>
      <c r="IQ304" s="19"/>
      <c r="IR304" s="19"/>
      <c r="IS304" s="19"/>
      <c r="IT304" s="19"/>
      <c r="IU304" s="19"/>
      <c r="IV304" s="19"/>
    </row>
    <row r="305" spans="1:256">
      <c r="A305" s="19" t="s">
        <v>617</v>
      </c>
      <c r="B305" s="19" t="s">
        <v>16</v>
      </c>
      <c r="C305" s="19" t="s">
        <v>17</v>
      </c>
      <c r="D305" s="19" t="s">
        <v>17</v>
      </c>
      <c r="E305" s="19" t="s">
        <v>618</v>
      </c>
      <c r="F305" s="19" t="s">
        <v>19</v>
      </c>
      <c r="G305" s="19" t="s">
        <v>53</v>
      </c>
      <c r="H305" s="19" t="str">
        <f t="shared" si="26"/>
        <v>nap_nx_dns_app_resp_nxdomain</v>
      </c>
      <c r="I305" s="39" t="s">
        <v>628</v>
      </c>
      <c r="J305" s="19" t="s">
        <v>22</v>
      </c>
      <c r="K305" s="19" t="s">
        <v>23</v>
      </c>
      <c r="L305" s="24">
        <f>IF(RIGHT(J305,2)="64",8,4)</f>
        <v>8</v>
      </c>
      <c r="M305" s="24" t="s">
        <v>24</v>
      </c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  <c r="FI305" s="19"/>
      <c r="FJ305" s="19"/>
      <c r="FK305" s="19"/>
      <c r="FL305" s="19"/>
      <c r="FM305" s="19"/>
      <c r="FN305" s="19"/>
      <c r="FO305" s="19"/>
      <c r="FP305" s="19"/>
      <c r="FQ305" s="19"/>
      <c r="FR305" s="19"/>
      <c r="FS305" s="19"/>
      <c r="FT305" s="19"/>
      <c r="FU305" s="19"/>
      <c r="FV305" s="19"/>
      <c r="FW305" s="19"/>
      <c r="FX305" s="19"/>
      <c r="FY305" s="19"/>
      <c r="FZ305" s="19"/>
      <c r="GA305" s="19"/>
      <c r="GB305" s="19"/>
      <c r="GC305" s="19"/>
      <c r="GD305" s="19"/>
      <c r="GE305" s="19"/>
      <c r="GF305" s="19"/>
      <c r="GG305" s="19"/>
      <c r="GH305" s="19"/>
      <c r="GI305" s="19"/>
      <c r="GJ305" s="19"/>
      <c r="GK305" s="19"/>
      <c r="GL305" s="19"/>
      <c r="GM305" s="19"/>
      <c r="GN305" s="19"/>
      <c r="GO305" s="19"/>
      <c r="GP305" s="19"/>
      <c r="GQ305" s="19"/>
      <c r="GR305" s="19"/>
      <c r="GS305" s="19"/>
      <c r="GT305" s="19"/>
      <c r="GU305" s="19"/>
      <c r="GV305" s="19"/>
      <c r="GW305" s="19"/>
      <c r="GX305" s="19"/>
      <c r="GY305" s="19"/>
      <c r="GZ305" s="19"/>
      <c r="HA305" s="19"/>
      <c r="HB305" s="19"/>
      <c r="HC305" s="19"/>
      <c r="HD305" s="19"/>
      <c r="HE305" s="19"/>
      <c r="HF305" s="19"/>
      <c r="HG305" s="19"/>
      <c r="HH305" s="19"/>
      <c r="HI305" s="19"/>
      <c r="HJ305" s="19"/>
      <c r="HK305" s="19"/>
      <c r="HL305" s="19"/>
      <c r="HM305" s="19"/>
      <c r="HN305" s="19"/>
      <c r="HO305" s="19"/>
      <c r="HP305" s="19"/>
      <c r="HQ305" s="19"/>
      <c r="HR305" s="19"/>
      <c r="HS305" s="19"/>
      <c r="HT305" s="19"/>
      <c r="HU305" s="19"/>
      <c r="HV305" s="19"/>
      <c r="HW305" s="19"/>
      <c r="HX305" s="19"/>
      <c r="HY305" s="19"/>
      <c r="HZ305" s="19"/>
      <c r="IA305" s="19"/>
      <c r="IB305" s="19"/>
      <c r="IC305" s="19"/>
      <c r="ID305" s="19"/>
      <c r="IE305" s="19"/>
      <c r="IF305" s="19"/>
      <c r="IG305" s="19"/>
      <c r="IH305" s="19"/>
      <c r="II305" s="19"/>
      <c r="IJ305" s="19"/>
      <c r="IK305" s="19"/>
      <c r="IL305" s="19"/>
      <c r="IM305" s="19"/>
      <c r="IN305" s="19"/>
      <c r="IO305" s="19"/>
      <c r="IP305" s="19"/>
      <c r="IQ305" s="19"/>
      <c r="IR305" s="19"/>
      <c r="IS305" s="19"/>
      <c r="IT305" s="19"/>
      <c r="IU305" s="19"/>
      <c r="IV305" s="19"/>
    </row>
    <row r="306" spans="1:256">
      <c r="A306" s="19" t="s">
        <v>617</v>
      </c>
      <c r="B306" s="19" t="s">
        <v>16</v>
      </c>
      <c r="C306" s="19" t="s">
        <v>17</v>
      </c>
      <c r="D306" s="19" t="s">
        <v>17</v>
      </c>
      <c r="E306" s="19" t="s">
        <v>618</v>
      </c>
      <c r="F306" s="19" t="s">
        <v>19</v>
      </c>
      <c r="G306" s="19" t="s">
        <v>55</v>
      </c>
      <c r="H306" s="19" t="str">
        <f t="shared" si="26"/>
        <v>nap_nx_dns_app_app_query</v>
      </c>
      <c r="I306" s="39" t="s">
        <v>629</v>
      </c>
      <c r="J306" s="19" t="s">
        <v>22</v>
      </c>
      <c r="K306" s="19" t="s">
        <v>23</v>
      </c>
      <c r="L306" s="24">
        <v>8</v>
      </c>
      <c r="M306" s="24" t="s">
        <v>24</v>
      </c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  <c r="FI306" s="19"/>
      <c r="FJ306" s="19"/>
      <c r="FK306" s="19"/>
      <c r="FL306" s="19"/>
      <c r="FM306" s="19"/>
      <c r="FN306" s="19"/>
      <c r="FO306" s="19"/>
      <c r="FP306" s="19"/>
      <c r="FQ306" s="19"/>
      <c r="FR306" s="19"/>
      <c r="FS306" s="19"/>
      <c r="FT306" s="19"/>
      <c r="FU306" s="19"/>
      <c r="FV306" s="19"/>
      <c r="FW306" s="19"/>
      <c r="FX306" s="19"/>
      <c r="FY306" s="19"/>
      <c r="FZ306" s="19"/>
      <c r="GA306" s="19"/>
      <c r="GB306" s="19"/>
      <c r="GC306" s="19"/>
      <c r="GD306" s="19"/>
      <c r="GE306" s="19"/>
      <c r="GF306" s="19"/>
      <c r="GG306" s="19"/>
      <c r="GH306" s="19"/>
      <c r="GI306" s="19"/>
      <c r="GJ306" s="19"/>
      <c r="GK306" s="19"/>
      <c r="GL306" s="19"/>
      <c r="GM306" s="19"/>
      <c r="GN306" s="19"/>
      <c r="GO306" s="19"/>
      <c r="GP306" s="19"/>
      <c r="GQ306" s="19"/>
      <c r="GR306" s="19"/>
      <c r="GS306" s="19"/>
      <c r="GT306" s="19"/>
      <c r="GU306" s="19"/>
      <c r="GV306" s="19"/>
      <c r="GW306" s="19"/>
      <c r="GX306" s="19"/>
      <c r="GY306" s="19"/>
      <c r="GZ306" s="19"/>
      <c r="HA306" s="19"/>
      <c r="HB306" s="19"/>
      <c r="HC306" s="19"/>
      <c r="HD306" s="19"/>
      <c r="HE306" s="19"/>
      <c r="HF306" s="19"/>
      <c r="HG306" s="19"/>
      <c r="HH306" s="19"/>
      <c r="HI306" s="19"/>
      <c r="HJ306" s="19"/>
      <c r="HK306" s="19"/>
      <c r="HL306" s="19"/>
      <c r="HM306" s="19"/>
      <c r="HN306" s="19"/>
      <c r="HO306" s="19"/>
      <c r="HP306" s="19"/>
      <c r="HQ306" s="19"/>
      <c r="HR306" s="19"/>
      <c r="HS306" s="19"/>
      <c r="HT306" s="19"/>
      <c r="HU306" s="19"/>
      <c r="HV306" s="19"/>
      <c r="HW306" s="19"/>
      <c r="HX306" s="19"/>
      <c r="HY306" s="19"/>
      <c r="HZ306" s="19"/>
      <c r="IA306" s="19"/>
      <c r="IB306" s="19"/>
      <c r="IC306" s="19"/>
      <c r="ID306" s="19"/>
      <c r="IE306" s="19"/>
      <c r="IF306" s="19"/>
      <c r="IG306" s="19"/>
      <c r="IH306" s="19"/>
      <c r="II306" s="19"/>
      <c r="IJ306" s="19"/>
      <c r="IK306" s="19"/>
      <c r="IL306" s="19"/>
      <c r="IM306" s="19"/>
      <c r="IN306" s="19"/>
      <c r="IO306" s="19"/>
      <c r="IP306" s="19"/>
      <c r="IQ306" s="19"/>
      <c r="IR306" s="19"/>
      <c r="IS306" s="19"/>
      <c r="IT306" s="19"/>
      <c r="IU306" s="19"/>
      <c r="IV306" s="19"/>
    </row>
    <row r="307" spans="1:256">
      <c r="A307" s="19" t="s">
        <v>617</v>
      </c>
      <c r="B307" s="19" t="s">
        <v>16</v>
      </c>
      <c r="C307" s="19" t="s">
        <v>17</v>
      </c>
      <c r="D307" s="19" t="s">
        <v>17</v>
      </c>
      <c r="E307" s="19" t="s">
        <v>618</v>
      </c>
      <c r="F307" s="19" t="s">
        <v>19</v>
      </c>
      <c r="G307" s="19" t="s">
        <v>57</v>
      </c>
      <c r="H307" s="19" t="str">
        <f t="shared" si="26"/>
        <v>nap_nx_dns_app_app_total_resp</v>
      </c>
      <c r="I307" s="39" t="s">
        <v>630</v>
      </c>
      <c r="J307" s="19" t="s">
        <v>22</v>
      </c>
      <c r="K307" s="19" t="s">
        <v>23</v>
      </c>
      <c r="L307" s="24">
        <v>8</v>
      </c>
      <c r="M307" s="24" t="s">
        <v>24</v>
      </c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  <c r="FI307" s="19"/>
      <c r="FJ307" s="19"/>
      <c r="FK307" s="19"/>
      <c r="FL307" s="19"/>
      <c r="FM307" s="19"/>
      <c r="FN307" s="19"/>
      <c r="FO307" s="19"/>
      <c r="FP307" s="19"/>
      <c r="FQ307" s="19"/>
      <c r="FR307" s="19"/>
      <c r="FS307" s="19"/>
      <c r="FT307" s="19"/>
      <c r="FU307" s="19"/>
      <c r="FV307" s="19"/>
      <c r="FW307" s="19"/>
      <c r="FX307" s="19"/>
      <c r="FY307" s="19"/>
      <c r="FZ307" s="19"/>
      <c r="GA307" s="19"/>
      <c r="GB307" s="19"/>
      <c r="GC307" s="19"/>
      <c r="GD307" s="19"/>
      <c r="GE307" s="19"/>
      <c r="GF307" s="19"/>
      <c r="GG307" s="19"/>
      <c r="GH307" s="19"/>
      <c r="GI307" s="19"/>
      <c r="GJ307" s="19"/>
      <c r="GK307" s="19"/>
      <c r="GL307" s="19"/>
      <c r="GM307" s="19"/>
      <c r="GN307" s="19"/>
      <c r="GO307" s="19"/>
      <c r="GP307" s="19"/>
      <c r="GQ307" s="19"/>
      <c r="GR307" s="19"/>
      <c r="GS307" s="19"/>
      <c r="GT307" s="19"/>
      <c r="GU307" s="19"/>
      <c r="GV307" s="19"/>
      <c r="GW307" s="19"/>
      <c r="GX307" s="19"/>
      <c r="GY307" s="19"/>
      <c r="GZ307" s="19"/>
      <c r="HA307" s="19"/>
      <c r="HB307" s="19"/>
      <c r="HC307" s="19"/>
      <c r="HD307" s="19"/>
      <c r="HE307" s="19"/>
      <c r="HF307" s="19"/>
      <c r="HG307" s="19"/>
      <c r="HH307" s="19"/>
      <c r="HI307" s="19"/>
      <c r="HJ307" s="19"/>
      <c r="HK307" s="19"/>
      <c r="HL307" s="19"/>
      <c r="HM307" s="19"/>
      <c r="HN307" s="19"/>
      <c r="HO307" s="19"/>
      <c r="HP307" s="19"/>
      <c r="HQ307" s="19"/>
      <c r="HR307" s="19"/>
      <c r="HS307" s="19"/>
      <c r="HT307" s="19"/>
      <c r="HU307" s="19"/>
      <c r="HV307" s="19"/>
      <c r="HW307" s="19"/>
      <c r="HX307" s="19"/>
      <c r="HY307" s="19"/>
      <c r="HZ307" s="19"/>
      <c r="IA307" s="19"/>
      <c r="IB307" s="19"/>
      <c r="IC307" s="19"/>
      <c r="ID307" s="19"/>
      <c r="IE307" s="19"/>
      <c r="IF307" s="19"/>
      <c r="IG307" s="19"/>
      <c r="IH307" s="19"/>
      <c r="II307" s="19"/>
      <c r="IJ307" s="19"/>
      <c r="IK307" s="19"/>
      <c r="IL307" s="19"/>
      <c r="IM307" s="19"/>
      <c r="IN307" s="19"/>
      <c r="IO307" s="19"/>
      <c r="IP307" s="19"/>
      <c r="IQ307" s="19"/>
      <c r="IR307" s="19"/>
      <c r="IS307" s="19"/>
      <c r="IT307" s="19"/>
      <c r="IU307" s="19"/>
      <c r="IV307" s="19"/>
    </row>
    <row r="308" spans="1:256">
      <c r="A308" s="19" t="s">
        <v>617</v>
      </c>
      <c r="B308" s="19" t="s">
        <v>16</v>
      </c>
      <c r="C308" s="19" t="s">
        <v>17</v>
      </c>
      <c r="D308" s="19" t="s">
        <v>17</v>
      </c>
      <c r="E308" s="19" t="s">
        <v>618</v>
      </c>
      <c r="F308" s="19" t="s">
        <v>19</v>
      </c>
      <c r="G308" s="19" t="s">
        <v>631</v>
      </c>
      <c r="H308" s="19" t="str">
        <f t="shared" si="26"/>
        <v>nap_nx_dns_app_domain_length_long</v>
      </c>
      <c r="I308" s="39" t="s">
        <v>632</v>
      </c>
      <c r="J308" s="19" t="s">
        <v>22</v>
      </c>
      <c r="K308" s="19" t="s">
        <v>23</v>
      </c>
      <c r="L308" s="24">
        <v>8</v>
      </c>
      <c r="M308" s="24" t="s">
        <v>24</v>
      </c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  <c r="FI308" s="19"/>
      <c r="FJ308" s="19"/>
      <c r="FK308" s="19"/>
      <c r="FL308" s="19"/>
      <c r="FM308" s="19"/>
      <c r="FN308" s="19"/>
      <c r="FO308" s="19"/>
      <c r="FP308" s="19"/>
      <c r="FQ308" s="19"/>
      <c r="FR308" s="19"/>
      <c r="FS308" s="19"/>
      <c r="FT308" s="19"/>
      <c r="FU308" s="19"/>
      <c r="FV308" s="19"/>
      <c r="FW308" s="19"/>
      <c r="FX308" s="19"/>
      <c r="FY308" s="19"/>
      <c r="FZ308" s="19"/>
      <c r="GA308" s="19"/>
      <c r="GB308" s="19"/>
      <c r="GC308" s="19"/>
      <c r="GD308" s="19"/>
      <c r="GE308" s="19"/>
      <c r="GF308" s="19"/>
      <c r="GG308" s="19"/>
      <c r="GH308" s="19"/>
      <c r="GI308" s="19"/>
      <c r="GJ308" s="19"/>
      <c r="GK308" s="19"/>
      <c r="GL308" s="19"/>
      <c r="GM308" s="19"/>
      <c r="GN308" s="19"/>
      <c r="GO308" s="19"/>
      <c r="GP308" s="19"/>
      <c r="GQ308" s="19"/>
      <c r="GR308" s="19"/>
      <c r="GS308" s="19"/>
      <c r="GT308" s="19"/>
      <c r="GU308" s="19"/>
      <c r="GV308" s="19"/>
      <c r="GW308" s="19"/>
      <c r="GX308" s="19"/>
      <c r="GY308" s="19"/>
      <c r="GZ308" s="19"/>
      <c r="HA308" s="19"/>
      <c r="HB308" s="19"/>
      <c r="HC308" s="19"/>
      <c r="HD308" s="19"/>
      <c r="HE308" s="19"/>
      <c r="HF308" s="19"/>
      <c r="HG308" s="19"/>
      <c r="HH308" s="19"/>
      <c r="HI308" s="19"/>
      <c r="HJ308" s="19"/>
      <c r="HK308" s="19"/>
      <c r="HL308" s="19"/>
      <c r="HM308" s="19"/>
      <c r="HN308" s="19"/>
      <c r="HO308" s="19"/>
      <c r="HP308" s="19"/>
      <c r="HQ308" s="19"/>
      <c r="HR308" s="19"/>
      <c r="HS308" s="19"/>
      <c r="HT308" s="19"/>
      <c r="HU308" s="19"/>
      <c r="HV308" s="19"/>
      <c r="HW308" s="19"/>
      <c r="HX308" s="19"/>
      <c r="HY308" s="19"/>
      <c r="HZ308" s="19"/>
      <c r="IA308" s="19"/>
      <c r="IB308" s="19"/>
      <c r="IC308" s="19"/>
      <c r="ID308" s="19"/>
      <c r="IE308" s="19"/>
      <c r="IF308" s="19"/>
      <c r="IG308" s="19"/>
      <c r="IH308" s="19"/>
      <c r="II308" s="19"/>
      <c r="IJ308" s="19"/>
      <c r="IK308" s="19"/>
      <c r="IL308" s="19"/>
      <c r="IM308" s="19"/>
      <c r="IN308" s="19"/>
      <c r="IO308" s="19"/>
      <c r="IP308" s="19"/>
      <c r="IQ308" s="19"/>
      <c r="IR308" s="19"/>
      <c r="IS308" s="19"/>
      <c r="IT308" s="19"/>
      <c r="IU308" s="19"/>
      <c r="IV308" s="19"/>
    </row>
    <row r="309" spans="1:256">
      <c r="A309" s="19" t="s">
        <v>617</v>
      </c>
      <c r="B309" s="19" t="s">
        <v>16</v>
      </c>
      <c r="C309" s="19" t="s">
        <v>17</v>
      </c>
      <c r="D309" s="19" t="s">
        <v>17</v>
      </c>
      <c r="E309" s="19" t="s">
        <v>618</v>
      </c>
      <c r="F309" s="19" t="s">
        <v>19</v>
      </c>
      <c r="G309" s="19" t="s">
        <v>633</v>
      </c>
      <c r="H309" s="19" t="str">
        <f t="shared" si="26"/>
        <v>nap_nx_dns_app_total_resolve_req</v>
      </c>
      <c r="I309" s="39" t="s">
        <v>634</v>
      </c>
      <c r="J309" s="19" t="s">
        <v>22</v>
      </c>
      <c r="K309" s="19" t="s">
        <v>23</v>
      </c>
      <c r="L309" s="24">
        <v>8</v>
      </c>
      <c r="M309" s="24" t="s">
        <v>24</v>
      </c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  <c r="FI309" s="19"/>
      <c r="FJ309" s="19"/>
      <c r="FK309" s="19"/>
      <c r="FL309" s="19"/>
      <c r="FM309" s="19"/>
      <c r="FN309" s="19"/>
      <c r="FO309" s="19"/>
      <c r="FP309" s="19"/>
      <c r="FQ309" s="19"/>
      <c r="FR309" s="19"/>
      <c r="FS309" s="19"/>
      <c r="FT309" s="19"/>
      <c r="FU309" s="19"/>
      <c r="FV309" s="19"/>
      <c r="FW309" s="19"/>
      <c r="FX309" s="19"/>
      <c r="FY309" s="19"/>
      <c r="FZ309" s="19"/>
      <c r="GA309" s="19"/>
      <c r="GB309" s="19"/>
      <c r="GC309" s="19"/>
      <c r="GD309" s="19"/>
      <c r="GE309" s="19"/>
      <c r="GF309" s="19"/>
      <c r="GG309" s="19"/>
      <c r="GH309" s="19"/>
      <c r="GI309" s="19"/>
      <c r="GJ309" s="19"/>
      <c r="GK309" s="19"/>
      <c r="GL309" s="19"/>
      <c r="GM309" s="19"/>
      <c r="GN309" s="19"/>
      <c r="GO309" s="19"/>
      <c r="GP309" s="19"/>
      <c r="GQ309" s="19"/>
      <c r="GR309" s="19"/>
      <c r="GS309" s="19"/>
      <c r="GT309" s="19"/>
      <c r="GU309" s="19"/>
      <c r="GV309" s="19"/>
      <c r="GW309" s="19"/>
      <c r="GX309" s="19"/>
      <c r="GY309" s="19"/>
      <c r="GZ309" s="19"/>
      <c r="HA309" s="19"/>
      <c r="HB309" s="19"/>
      <c r="HC309" s="19"/>
      <c r="HD309" s="19"/>
      <c r="HE309" s="19"/>
      <c r="HF309" s="19"/>
      <c r="HG309" s="19"/>
      <c r="HH309" s="19"/>
      <c r="HI309" s="19"/>
      <c r="HJ309" s="19"/>
      <c r="HK309" s="19"/>
      <c r="HL309" s="19"/>
      <c r="HM309" s="19"/>
      <c r="HN309" s="19"/>
      <c r="HO309" s="19"/>
      <c r="HP309" s="19"/>
      <c r="HQ309" s="19"/>
      <c r="HR309" s="19"/>
      <c r="HS309" s="19"/>
      <c r="HT309" s="19"/>
      <c r="HU309" s="19"/>
      <c r="HV309" s="19"/>
      <c r="HW309" s="19"/>
      <c r="HX309" s="19"/>
      <c r="HY309" s="19"/>
      <c r="HZ309" s="19"/>
      <c r="IA309" s="19"/>
      <c r="IB309" s="19"/>
      <c r="IC309" s="19"/>
      <c r="ID309" s="19"/>
      <c r="IE309" s="19"/>
      <c r="IF309" s="19"/>
      <c r="IG309" s="19"/>
      <c r="IH309" s="19"/>
      <c r="II309" s="19"/>
      <c r="IJ309" s="19"/>
      <c r="IK309" s="19"/>
      <c r="IL309" s="19"/>
      <c r="IM309" s="19"/>
      <c r="IN309" s="19"/>
      <c r="IO309" s="19"/>
      <c r="IP309" s="19"/>
      <c r="IQ309" s="19"/>
      <c r="IR309" s="19"/>
      <c r="IS309" s="19"/>
      <c r="IT309" s="19"/>
      <c r="IU309" s="19"/>
      <c r="IV309" s="19"/>
    </row>
    <row r="310" spans="1:256">
      <c r="A310" s="19" t="s">
        <v>617</v>
      </c>
      <c r="B310" s="19" t="s">
        <v>16</v>
      </c>
      <c r="C310" s="19" t="s">
        <v>17</v>
      </c>
      <c r="D310" s="19" t="s">
        <v>17</v>
      </c>
      <c r="E310" s="19" t="s">
        <v>618</v>
      </c>
      <c r="F310" s="19" t="s">
        <v>19</v>
      </c>
      <c r="G310" s="19" t="s">
        <v>635</v>
      </c>
      <c r="H310" s="19" t="str">
        <f t="shared" si="26"/>
        <v>nap_nx_dns_app_total_resolve_req_failed</v>
      </c>
      <c r="I310" s="39" t="s">
        <v>636</v>
      </c>
      <c r="J310" s="19" t="s">
        <v>22</v>
      </c>
      <c r="K310" s="19" t="s">
        <v>23</v>
      </c>
      <c r="L310" s="24">
        <v>8</v>
      </c>
      <c r="M310" s="24" t="s">
        <v>24</v>
      </c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  <c r="FI310" s="19"/>
      <c r="FJ310" s="19"/>
      <c r="FK310" s="19"/>
      <c r="FL310" s="19"/>
      <c r="FM310" s="19"/>
      <c r="FN310" s="19"/>
      <c r="FO310" s="19"/>
      <c r="FP310" s="19"/>
      <c r="FQ310" s="19"/>
      <c r="FR310" s="19"/>
      <c r="FS310" s="19"/>
      <c r="FT310" s="19"/>
      <c r="FU310" s="19"/>
      <c r="FV310" s="19"/>
      <c r="FW310" s="19"/>
      <c r="FX310" s="19"/>
      <c r="FY310" s="19"/>
      <c r="FZ310" s="19"/>
      <c r="GA310" s="19"/>
      <c r="GB310" s="19"/>
      <c r="GC310" s="19"/>
      <c r="GD310" s="19"/>
      <c r="GE310" s="19"/>
      <c r="GF310" s="19"/>
      <c r="GG310" s="19"/>
      <c r="GH310" s="19"/>
      <c r="GI310" s="19"/>
      <c r="GJ310" s="19"/>
      <c r="GK310" s="19"/>
      <c r="GL310" s="19"/>
      <c r="GM310" s="19"/>
      <c r="GN310" s="19"/>
      <c r="GO310" s="19"/>
      <c r="GP310" s="19"/>
      <c r="GQ310" s="19"/>
      <c r="GR310" s="19"/>
      <c r="GS310" s="19"/>
      <c r="GT310" s="19"/>
      <c r="GU310" s="19"/>
      <c r="GV310" s="19"/>
      <c r="GW310" s="19"/>
      <c r="GX310" s="19"/>
      <c r="GY310" s="19"/>
      <c r="GZ310" s="19"/>
      <c r="HA310" s="19"/>
      <c r="HB310" s="19"/>
      <c r="HC310" s="19"/>
      <c r="HD310" s="19"/>
      <c r="HE310" s="19"/>
      <c r="HF310" s="19"/>
      <c r="HG310" s="19"/>
      <c r="HH310" s="19"/>
      <c r="HI310" s="19"/>
      <c r="HJ310" s="19"/>
      <c r="HK310" s="19"/>
      <c r="HL310" s="19"/>
      <c r="HM310" s="19"/>
      <c r="HN310" s="19"/>
      <c r="HO310" s="19"/>
      <c r="HP310" s="19"/>
      <c r="HQ310" s="19"/>
      <c r="HR310" s="19"/>
      <c r="HS310" s="19"/>
      <c r="HT310" s="19"/>
      <c r="HU310" s="19"/>
      <c r="HV310" s="19"/>
      <c r="HW310" s="19"/>
      <c r="HX310" s="19"/>
      <c r="HY310" s="19"/>
      <c r="HZ310" s="19"/>
      <c r="IA310" s="19"/>
      <c r="IB310" s="19"/>
      <c r="IC310" s="19"/>
      <c r="ID310" s="19"/>
      <c r="IE310" s="19"/>
      <c r="IF310" s="19"/>
      <c r="IG310" s="19"/>
      <c r="IH310" s="19"/>
      <c r="II310" s="19"/>
      <c r="IJ310" s="19"/>
      <c r="IK310" s="19"/>
      <c r="IL310" s="19"/>
      <c r="IM310" s="19"/>
      <c r="IN310" s="19"/>
      <c r="IO310" s="19"/>
      <c r="IP310" s="19"/>
      <c r="IQ310" s="19"/>
      <c r="IR310" s="19"/>
      <c r="IS310" s="19"/>
      <c r="IT310" s="19"/>
      <c r="IU310" s="19"/>
      <c r="IV310" s="19"/>
    </row>
    <row r="311" spans="1:256">
      <c r="A311" s="19" t="s">
        <v>617</v>
      </c>
      <c r="B311" s="19" t="s">
        <v>16</v>
      </c>
      <c r="C311" s="19" t="s">
        <v>17</v>
      </c>
      <c r="D311" s="19" t="s">
        <v>17</v>
      </c>
      <c r="E311" s="19" t="s">
        <v>618</v>
      </c>
      <c r="F311" s="19" t="s">
        <v>19</v>
      </c>
      <c r="G311" s="19" t="s">
        <v>637</v>
      </c>
      <c r="H311" s="19" t="str">
        <f t="shared" si="26"/>
        <v>nap_nx_dns_app_total_resolve_packets_dropped</v>
      </c>
      <c r="I311" s="39" t="s">
        <v>638</v>
      </c>
      <c r="J311" s="19" t="s">
        <v>22</v>
      </c>
      <c r="K311" s="19" t="s">
        <v>23</v>
      </c>
      <c r="L311" s="24">
        <v>8</v>
      </c>
      <c r="M311" s="24" t="s">
        <v>24</v>
      </c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  <c r="FI311" s="19"/>
      <c r="FJ311" s="19"/>
      <c r="FK311" s="19"/>
      <c r="FL311" s="19"/>
      <c r="FM311" s="19"/>
      <c r="FN311" s="19"/>
      <c r="FO311" s="19"/>
      <c r="FP311" s="19"/>
      <c r="FQ311" s="19"/>
      <c r="FR311" s="19"/>
      <c r="FS311" s="19"/>
      <c r="FT311" s="19"/>
      <c r="FU311" s="19"/>
      <c r="FV311" s="19"/>
      <c r="FW311" s="19"/>
      <c r="FX311" s="19"/>
      <c r="FY311" s="19"/>
      <c r="FZ311" s="19"/>
      <c r="GA311" s="19"/>
      <c r="GB311" s="19"/>
      <c r="GC311" s="19"/>
      <c r="GD311" s="19"/>
      <c r="GE311" s="19"/>
      <c r="GF311" s="19"/>
      <c r="GG311" s="19"/>
      <c r="GH311" s="19"/>
      <c r="GI311" s="19"/>
      <c r="GJ311" s="19"/>
      <c r="GK311" s="19"/>
      <c r="GL311" s="19"/>
      <c r="GM311" s="19"/>
      <c r="GN311" s="19"/>
      <c r="GO311" s="19"/>
      <c r="GP311" s="19"/>
      <c r="GQ311" s="19"/>
      <c r="GR311" s="19"/>
      <c r="GS311" s="19"/>
      <c r="GT311" s="19"/>
      <c r="GU311" s="19"/>
      <c r="GV311" s="19"/>
      <c r="GW311" s="19"/>
      <c r="GX311" s="19"/>
      <c r="GY311" s="19"/>
      <c r="GZ311" s="19"/>
      <c r="HA311" s="19"/>
      <c r="HB311" s="19"/>
      <c r="HC311" s="19"/>
      <c r="HD311" s="19"/>
      <c r="HE311" s="19"/>
      <c r="HF311" s="19"/>
      <c r="HG311" s="19"/>
      <c r="HH311" s="19"/>
      <c r="HI311" s="19"/>
      <c r="HJ311" s="19"/>
      <c r="HK311" s="19"/>
      <c r="HL311" s="19"/>
      <c r="HM311" s="19"/>
      <c r="HN311" s="19"/>
      <c r="HO311" s="19"/>
      <c r="HP311" s="19"/>
      <c r="HQ311" s="19"/>
      <c r="HR311" s="19"/>
      <c r="HS311" s="19"/>
      <c r="HT311" s="19"/>
      <c r="HU311" s="19"/>
      <c r="HV311" s="19"/>
      <c r="HW311" s="19"/>
      <c r="HX311" s="19"/>
      <c r="HY311" s="19"/>
      <c r="HZ311" s="19"/>
      <c r="IA311" s="19"/>
      <c r="IB311" s="19"/>
      <c r="IC311" s="19"/>
      <c r="ID311" s="19"/>
      <c r="IE311" s="19"/>
      <c r="IF311" s="19"/>
      <c r="IG311" s="19"/>
      <c r="IH311" s="19"/>
      <c r="II311" s="19"/>
      <c r="IJ311" s="19"/>
      <c r="IK311" s="19"/>
      <c r="IL311" s="19"/>
      <c r="IM311" s="19"/>
      <c r="IN311" s="19"/>
      <c r="IO311" s="19"/>
      <c r="IP311" s="19"/>
      <c r="IQ311" s="19"/>
      <c r="IR311" s="19"/>
      <c r="IS311" s="19"/>
      <c r="IT311" s="19"/>
      <c r="IU311" s="19"/>
      <c r="IV311" s="19"/>
    </row>
    <row r="312" spans="1:256">
      <c r="A312" s="19" t="s">
        <v>617</v>
      </c>
      <c r="B312" s="19" t="s">
        <v>16</v>
      </c>
      <c r="C312" s="19" t="s">
        <v>17</v>
      </c>
      <c r="D312" s="19" t="s">
        <v>17</v>
      </c>
      <c r="E312" s="19" t="s">
        <v>618</v>
      </c>
      <c r="F312" s="19" t="s">
        <v>19</v>
      </c>
      <c r="G312" s="19" t="s">
        <v>639</v>
      </c>
      <c r="H312" s="19" t="str">
        <f t="shared" si="26"/>
        <v>nap_nx_dns_app_total_resolve_flow_natted</v>
      </c>
      <c r="I312" s="39" t="s">
        <v>640</v>
      </c>
      <c r="J312" s="19" t="s">
        <v>22</v>
      </c>
      <c r="K312" s="19" t="s">
        <v>23</v>
      </c>
      <c r="L312" s="24">
        <v>8</v>
      </c>
      <c r="M312" s="24" t="s">
        <v>24</v>
      </c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  <c r="FI312" s="19"/>
      <c r="FJ312" s="19"/>
      <c r="FK312" s="19"/>
      <c r="FL312" s="19"/>
      <c r="FM312" s="19"/>
      <c r="FN312" s="19"/>
      <c r="FO312" s="19"/>
      <c r="FP312" s="19"/>
      <c r="FQ312" s="19"/>
      <c r="FR312" s="19"/>
      <c r="FS312" s="19"/>
      <c r="FT312" s="19"/>
      <c r="FU312" s="19"/>
      <c r="FV312" s="19"/>
      <c r="FW312" s="19"/>
      <c r="FX312" s="19"/>
      <c r="FY312" s="19"/>
      <c r="FZ312" s="19"/>
      <c r="GA312" s="19"/>
      <c r="GB312" s="19"/>
      <c r="GC312" s="19"/>
      <c r="GD312" s="19"/>
      <c r="GE312" s="19"/>
      <c r="GF312" s="19"/>
      <c r="GG312" s="19"/>
      <c r="GH312" s="19"/>
      <c r="GI312" s="19"/>
      <c r="GJ312" s="19"/>
      <c r="GK312" s="19"/>
      <c r="GL312" s="19"/>
      <c r="GM312" s="19"/>
      <c r="GN312" s="19"/>
      <c r="GO312" s="19"/>
      <c r="GP312" s="19"/>
      <c r="GQ312" s="19"/>
      <c r="GR312" s="19"/>
      <c r="GS312" s="19"/>
      <c r="GT312" s="19"/>
      <c r="GU312" s="19"/>
      <c r="GV312" s="19"/>
      <c r="GW312" s="19"/>
      <c r="GX312" s="19"/>
      <c r="GY312" s="19"/>
      <c r="GZ312" s="19"/>
      <c r="HA312" s="19"/>
      <c r="HB312" s="19"/>
      <c r="HC312" s="19"/>
      <c r="HD312" s="19"/>
      <c r="HE312" s="19"/>
      <c r="HF312" s="19"/>
      <c r="HG312" s="19"/>
      <c r="HH312" s="19"/>
      <c r="HI312" s="19"/>
      <c r="HJ312" s="19"/>
      <c r="HK312" s="19"/>
      <c r="HL312" s="19"/>
      <c r="HM312" s="19"/>
      <c r="HN312" s="19"/>
      <c r="HO312" s="19"/>
      <c r="HP312" s="19"/>
      <c r="HQ312" s="19"/>
      <c r="HR312" s="19"/>
      <c r="HS312" s="19"/>
      <c r="HT312" s="19"/>
      <c r="HU312" s="19"/>
      <c r="HV312" s="19"/>
      <c r="HW312" s="19"/>
      <c r="HX312" s="19"/>
      <c r="HY312" s="19"/>
      <c r="HZ312" s="19"/>
      <c r="IA312" s="19"/>
      <c r="IB312" s="19"/>
      <c r="IC312" s="19"/>
      <c r="ID312" s="19"/>
      <c r="IE312" s="19"/>
      <c r="IF312" s="19"/>
      <c r="IG312" s="19"/>
      <c r="IH312" s="19"/>
      <c r="II312" s="19"/>
      <c r="IJ312" s="19"/>
      <c r="IK312" s="19"/>
      <c r="IL312" s="19"/>
      <c r="IM312" s="19"/>
      <c r="IN312" s="19"/>
      <c r="IO312" s="19"/>
      <c r="IP312" s="19"/>
      <c r="IQ312" s="19"/>
      <c r="IR312" s="19"/>
      <c r="IS312" s="19"/>
      <c r="IT312" s="19"/>
      <c r="IU312" s="19"/>
      <c r="IV312" s="19"/>
    </row>
    <row r="313" spans="1:256">
      <c r="A313" s="19" t="s">
        <v>641</v>
      </c>
      <c r="B313" s="19" t="s">
        <v>16</v>
      </c>
      <c r="C313" s="19" t="s">
        <v>17</v>
      </c>
      <c r="D313" s="19" t="s">
        <v>642</v>
      </c>
      <c r="E313" s="19" t="s">
        <v>643</v>
      </c>
      <c r="F313" s="19" t="s">
        <v>19</v>
      </c>
      <c r="G313" s="19" t="s">
        <v>644</v>
      </c>
      <c r="H313" s="19" t="str">
        <f t="shared" ref="H313:H330" si="27">LOWER(CONCATENATE(D313,"_",IF(B313="MACHINE","MACH",IF(B313="POP","POP",IF(B313="NEXUS","NX",IF(B313="PUBLIC_POP","PUBLIC_POP",IF(B313="ZONE","ZONE","CNX"))))),"_",A313,"_",G313))</f>
        <v>zone_nx_rse_perimeter_pkt_drop</v>
      </c>
      <c r="I313" s="39" t="s">
        <v>645</v>
      </c>
      <c r="J313" s="19" t="s">
        <v>22</v>
      </c>
      <c r="K313" s="19" t="s">
        <v>23</v>
      </c>
      <c r="L313" s="24">
        <v>8</v>
      </c>
      <c r="M313" s="24" t="s">
        <v>24</v>
      </c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  <c r="FI313" s="19"/>
      <c r="FJ313" s="19"/>
      <c r="FK313" s="19"/>
      <c r="FL313" s="19"/>
      <c r="FM313" s="19"/>
      <c r="FN313" s="19"/>
      <c r="FO313" s="19"/>
      <c r="FP313" s="19"/>
      <c r="FQ313" s="19"/>
      <c r="FR313" s="19"/>
      <c r="FS313" s="19"/>
      <c r="FT313" s="19"/>
      <c r="FU313" s="19"/>
      <c r="FV313" s="19"/>
      <c r="FW313" s="19"/>
      <c r="FX313" s="19"/>
      <c r="FY313" s="19"/>
      <c r="FZ313" s="19"/>
      <c r="GA313" s="19"/>
      <c r="GB313" s="19"/>
      <c r="GC313" s="19"/>
      <c r="GD313" s="19"/>
      <c r="GE313" s="19"/>
      <c r="GF313" s="19"/>
      <c r="GG313" s="19"/>
      <c r="GH313" s="19"/>
      <c r="GI313" s="19"/>
      <c r="GJ313" s="19"/>
      <c r="GK313" s="19"/>
      <c r="GL313" s="19"/>
      <c r="GM313" s="19"/>
      <c r="GN313" s="19"/>
      <c r="GO313" s="19"/>
      <c r="GP313" s="19"/>
      <c r="GQ313" s="19"/>
      <c r="GR313" s="19"/>
      <c r="GS313" s="19"/>
      <c r="GT313" s="19"/>
      <c r="GU313" s="19"/>
      <c r="GV313" s="19"/>
      <c r="GW313" s="19"/>
      <c r="GX313" s="19"/>
      <c r="GY313" s="19"/>
      <c r="GZ313" s="19"/>
      <c r="HA313" s="19"/>
      <c r="HB313" s="19"/>
      <c r="HC313" s="19"/>
      <c r="HD313" s="19"/>
      <c r="HE313" s="19"/>
      <c r="HF313" s="19"/>
      <c r="HG313" s="19"/>
      <c r="HH313" s="19"/>
      <c r="HI313" s="19"/>
      <c r="HJ313" s="19"/>
      <c r="HK313" s="19"/>
      <c r="HL313" s="19"/>
      <c r="HM313" s="19"/>
      <c r="HN313" s="19"/>
      <c r="HO313" s="19"/>
      <c r="HP313" s="19"/>
      <c r="HQ313" s="19"/>
      <c r="HR313" s="19"/>
      <c r="HS313" s="19"/>
      <c r="HT313" s="19"/>
      <c r="HU313" s="19"/>
      <c r="HV313" s="19"/>
      <c r="HW313" s="19"/>
      <c r="HX313" s="19"/>
      <c r="HY313" s="19"/>
      <c r="HZ313" s="19"/>
      <c r="IA313" s="19"/>
      <c r="IB313" s="19"/>
      <c r="IC313" s="19"/>
      <c r="ID313" s="19"/>
      <c r="IE313" s="19"/>
      <c r="IF313" s="19"/>
      <c r="IG313" s="19"/>
      <c r="IH313" s="19"/>
      <c r="II313" s="19"/>
      <c r="IJ313" s="19"/>
      <c r="IK313" s="19"/>
      <c r="IL313" s="19"/>
      <c r="IM313" s="19"/>
      <c r="IN313" s="19"/>
      <c r="IO313" s="19"/>
      <c r="IP313" s="19"/>
      <c r="IQ313" s="19"/>
      <c r="IR313" s="19"/>
      <c r="IS313" s="19"/>
      <c r="IT313" s="19"/>
      <c r="IU313" s="19"/>
      <c r="IV313" s="19"/>
    </row>
    <row r="314" spans="1:256">
      <c r="A314" s="19" t="s">
        <v>641</v>
      </c>
      <c r="B314" s="19" t="s">
        <v>16</v>
      </c>
      <c r="C314" s="19" t="s">
        <v>17</v>
      </c>
      <c r="D314" s="19" t="s">
        <v>642</v>
      </c>
      <c r="E314" s="19" t="s">
        <v>643</v>
      </c>
      <c r="F314" s="19" t="s">
        <v>19</v>
      </c>
      <c r="G314" s="19" t="s">
        <v>646</v>
      </c>
      <c r="H314" s="19" t="str">
        <f t="shared" si="27"/>
        <v>zone_nx_rse_perimeter_bytes_drop</v>
      </c>
      <c r="I314" s="39" t="s">
        <v>647</v>
      </c>
      <c r="J314" s="19" t="s">
        <v>22</v>
      </c>
      <c r="K314" s="19" t="s">
        <v>73</v>
      </c>
      <c r="L314" s="24">
        <v>8</v>
      </c>
      <c r="M314" s="24" t="s">
        <v>24</v>
      </c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  <c r="FI314" s="19"/>
      <c r="FJ314" s="19"/>
      <c r="FK314" s="19"/>
      <c r="FL314" s="19"/>
      <c r="FM314" s="19"/>
      <c r="FN314" s="19"/>
      <c r="FO314" s="19"/>
      <c r="FP314" s="19"/>
      <c r="FQ314" s="19"/>
      <c r="FR314" s="19"/>
      <c r="FS314" s="19"/>
      <c r="FT314" s="19"/>
      <c r="FU314" s="19"/>
      <c r="FV314" s="19"/>
      <c r="FW314" s="19"/>
      <c r="FX314" s="19"/>
      <c r="FY314" s="19"/>
      <c r="FZ314" s="19"/>
      <c r="GA314" s="19"/>
      <c r="GB314" s="19"/>
      <c r="GC314" s="19"/>
      <c r="GD314" s="19"/>
      <c r="GE314" s="19"/>
      <c r="GF314" s="19"/>
      <c r="GG314" s="19"/>
      <c r="GH314" s="19"/>
      <c r="GI314" s="19"/>
      <c r="GJ314" s="19"/>
      <c r="GK314" s="19"/>
      <c r="GL314" s="19"/>
      <c r="GM314" s="19"/>
      <c r="GN314" s="19"/>
      <c r="GO314" s="19"/>
      <c r="GP314" s="19"/>
      <c r="GQ314" s="19"/>
      <c r="GR314" s="19"/>
      <c r="GS314" s="19"/>
      <c r="GT314" s="19"/>
      <c r="GU314" s="19"/>
      <c r="GV314" s="19"/>
      <c r="GW314" s="19"/>
      <c r="GX314" s="19"/>
      <c r="GY314" s="19"/>
      <c r="GZ314" s="19"/>
      <c r="HA314" s="19"/>
      <c r="HB314" s="19"/>
      <c r="HC314" s="19"/>
      <c r="HD314" s="19"/>
      <c r="HE314" s="19"/>
      <c r="HF314" s="19"/>
      <c r="HG314" s="19"/>
      <c r="HH314" s="19"/>
      <c r="HI314" s="19"/>
      <c r="HJ314" s="19"/>
      <c r="HK314" s="19"/>
      <c r="HL314" s="19"/>
      <c r="HM314" s="19"/>
      <c r="HN314" s="19"/>
      <c r="HO314" s="19"/>
      <c r="HP314" s="19"/>
      <c r="HQ314" s="19"/>
      <c r="HR314" s="19"/>
      <c r="HS314" s="19"/>
      <c r="HT314" s="19"/>
      <c r="HU314" s="19"/>
      <c r="HV314" s="19"/>
      <c r="HW314" s="19"/>
      <c r="HX314" s="19"/>
      <c r="HY314" s="19"/>
      <c r="HZ314" s="19"/>
      <c r="IA314" s="19"/>
      <c r="IB314" s="19"/>
      <c r="IC314" s="19"/>
      <c r="ID314" s="19"/>
      <c r="IE314" s="19"/>
      <c r="IF314" s="19"/>
      <c r="IG314" s="19"/>
      <c r="IH314" s="19"/>
      <c r="II314" s="19"/>
      <c r="IJ314" s="19"/>
      <c r="IK314" s="19"/>
      <c r="IL314" s="19"/>
      <c r="IM314" s="19"/>
      <c r="IN314" s="19"/>
      <c r="IO314" s="19"/>
      <c r="IP314" s="19"/>
      <c r="IQ314" s="19"/>
      <c r="IR314" s="19"/>
      <c r="IS314" s="19"/>
      <c r="IT314" s="19"/>
      <c r="IU314" s="19"/>
      <c r="IV314" s="19"/>
    </row>
    <row r="315" spans="1:256">
      <c r="A315" s="19" t="s">
        <v>641</v>
      </c>
      <c r="B315" s="19" t="s">
        <v>16</v>
      </c>
      <c r="C315" s="19" t="s">
        <v>17</v>
      </c>
      <c r="D315" s="19" t="s">
        <v>642</v>
      </c>
      <c r="E315" s="19" t="s">
        <v>643</v>
      </c>
      <c r="F315" s="19" t="s">
        <v>19</v>
      </c>
      <c r="G315" s="19" t="s">
        <v>648</v>
      </c>
      <c r="H315" s="19" t="str">
        <f t="shared" si="27"/>
        <v>zone_nx_rse_nml_hits_pkt_drop</v>
      </c>
      <c r="I315" s="39" t="s">
        <v>649</v>
      </c>
      <c r="J315" s="19" t="s">
        <v>22</v>
      </c>
      <c r="K315" s="19" t="s">
        <v>23</v>
      </c>
      <c r="L315" s="24">
        <v>8</v>
      </c>
      <c r="M315" s="24" t="s">
        <v>24</v>
      </c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  <c r="FI315" s="19"/>
      <c r="FJ315" s="19"/>
      <c r="FK315" s="19"/>
      <c r="FL315" s="19"/>
      <c r="FM315" s="19"/>
      <c r="FN315" s="19"/>
      <c r="FO315" s="19"/>
      <c r="FP315" s="19"/>
      <c r="FQ315" s="19"/>
      <c r="FR315" s="19"/>
      <c r="FS315" s="19"/>
      <c r="FT315" s="19"/>
      <c r="FU315" s="19"/>
      <c r="FV315" s="19"/>
      <c r="FW315" s="19"/>
      <c r="FX315" s="19"/>
      <c r="FY315" s="19"/>
      <c r="FZ315" s="19"/>
      <c r="GA315" s="19"/>
      <c r="GB315" s="19"/>
      <c r="GC315" s="19"/>
      <c r="GD315" s="19"/>
      <c r="GE315" s="19"/>
      <c r="GF315" s="19"/>
      <c r="GG315" s="19"/>
      <c r="GH315" s="19"/>
      <c r="GI315" s="19"/>
      <c r="GJ315" s="19"/>
      <c r="GK315" s="19"/>
      <c r="GL315" s="19"/>
      <c r="GM315" s="19"/>
      <c r="GN315" s="19"/>
      <c r="GO315" s="19"/>
      <c r="GP315" s="19"/>
      <c r="GQ315" s="19"/>
      <c r="GR315" s="19"/>
      <c r="GS315" s="19"/>
      <c r="GT315" s="19"/>
      <c r="GU315" s="19"/>
      <c r="GV315" s="19"/>
      <c r="GW315" s="19"/>
      <c r="GX315" s="19"/>
      <c r="GY315" s="19"/>
      <c r="GZ315" s="19"/>
      <c r="HA315" s="19"/>
      <c r="HB315" s="19"/>
      <c r="HC315" s="19"/>
      <c r="HD315" s="19"/>
      <c r="HE315" s="19"/>
      <c r="HF315" s="19"/>
      <c r="HG315" s="19"/>
      <c r="HH315" s="19"/>
      <c r="HI315" s="19"/>
      <c r="HJ315" s="19"/>
      <c r="HK315" s="19"/>
      <c r="HL315" s="19"/>
      <c r="HM315" s="19"/>
      <c r="HN315" s="19"/>
      <c r="HO315" s="19"/>
      <c r="HP315" s="19"/>
      <c r="HQ315" s="19"/>
      <c r="HR315" s="19"/>
      <c r="HS315" s="19"/>
      <c r="HT315" s="19"/>
      <c r="HU315" s="19"/>
      <c r="HV315" s="19"/>
      <c r="HW315" s="19"/>
      <c r="HX315" s="19"/>
      <c r="HY315" s="19"/>
      <c r="HZ315" s="19"/>
      <c r="IA315" s="19"/>
      <c r="IB315" s="19"/>
      <c r="IC315" s="19"/>
      <c r="ID315" s="19"/>
      <c r="IE315" s="19"/>
      <c r="IF315" s="19"/>
      <c r="IG315" s="19"/>
      <c r="IH315" s="19"/>
      <c r="II315" s="19"/>
      <c r="IJ315" s="19"/>
      <c r="IK315" s="19"/>
      <c r="IL315" s="19"/>
      <c r="IM315" s="19"/>
      <c r="IN315" s="19"/>
      <c r="IO315" s="19"/>
      <c r="IP315" s="19"/>
      <c r="IQ315" s="19"/>
      <c r="IR315" s="19"/>
      <c r="IS315" s="19"/>
      <c r="IT315" s="19"/>
      <c r="IU315" s="19"/>
      <c r="IV315" s="19"/>
    </row>
    <row r="316" spans="1:256">
      <c r="A316" s="19" t="s">
        <v>641</v>
      </c>
      <c r="B316" s="19" t="s">
        <v>16</v>
      </c>
      <c r="C316" s="19" t="s">
        <v>17</v>
      </c>
      <c r="D316" s="19" t="s">
        <v>642</v>
      </c>
      <c r="E316" s="19" t="s">
        <v>643</v>
      </c>
      <c r="F316" s="19" t="s">
        <v>19</v>
      </c>
      <c r="G316" s="19" t="s">
        <v>650</v>
      </c>
      <c r="H316" s="19" t="str">
        <f t="shared" si="27"/>
        <v>zone_nx_rse_nml_miss_pkt_drop</v>
      </c>
      <c r="I316" s="39" t="s">
        <v>651</v>
      </c>
      <c r="J316" s="19" t="s">
        <v>22</v>
      </c>
      <c r="K316" s="19" t="s">
        <v>23</v>
      </c>
      <c r="L316" s="24">
        <v>8</v>
      </c>
      <c r="M316" s="24" t="s">
        <v>24</v>
      </c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  <c r="FI316" s="19"/>
      <c r="FJ316" s="19"/>
      <c r="FK316" s="19"/>
      <c r="FL316" s="19"/>
      <c r="FM316" s="19"/>
      <c r="FN316" s="19"/>
      <c r="FO316" s="19"/>
      <c r="FP316" s="19"/>
      <c r="FQ316" s="19"/>
      <c r="FR316" s="19"/>
      <c r="FS316" s="19"/>
      <c r="FT316" s="19"/>
      <c r="FU316" s="19"/>
      <c r="FV316" s="19"/>
      <c r="FW316" s="19"/>
      <c r="FX316" s="19"/>
      <c r="FY316" s="19"/>
      <c r="FZ316" s="19"/>
      <c r="GA316" s="19"/>
      <c r="GB316" s="19"/>
      <c r="GC316" s="19"/>
      <c r="GD316" s="19"/>
      <c r="GE316" s="19"/>
      <c r="GF316" s="19"/>
      <c r="GG316" s="19"/>
      <c r="GH316" s="19"/>
      <c r="GI316" s="19"/>
      <c r="GJ316" s="19"/>
      <c r="GK316" s="19"/>
      <c r="GL316" s="19"/>
      <c r="GM316" s="19"/>
      <c r="GN316" s="19"/>
      <c r="GO316" s="19"/>
      <c r="GP316" s="19"/>
      <c r="GQ316" s="19"/>
      <c r="GR316" s="19"/>
      <c r="GS316" s="19"/>
      <c r="GT316" s="19"/>
      <c r="GU316" s="19"/>
      <c r="GV316" s="19"/>
      <c r="GW316" s="19"/>
      <c r="GX316" s="19"/>
      <c r="GY316" s="19"/>
      <c r="GZ316" s="19"/>
      <c r="HA316" s="19"/>
      <c r="HB316" s="19"/>
      <c r="HC316" s="19"/>
      <c r="HD316" s="19"/>
      <c r="HE316" s="19"/>
      <c r="HF316" s="19"/>
      <c r="HG316" s="19"/>
      <c r="HH316" s="19"/>
      <c r="HI316" s="19"/>
      <c r="HJ316" s="19"/>
      <c r="HK316" s="19"/>
      <c r="HL316" s="19"/>
      <c r="HM316" s="19"/>
      <c r="HN316" s="19"/>
      <c r="HO316" s="19"/>
      <c r="HP316" s="19"/>
      <c r="HQ316" s="19"/>
      <c r="HR316" s="19"/>
      <c r="HS316" s="19"/>
      <c r="HT316" s="19"/>
      <c r="HU316" s="19"/>
      <c r="HV316" s="19"/>
      <c r="HW316" s="19"/>
      <c r="HX316" s="19"/>
      <c r="HY316" s="19"/>
      <c r="HZ316" s="19"/>
      <c r="IA316" s="19"/>
      <c r="IB316" s="19"/>
      <c r="IC316" s="19"/>
      <c r="ID316" s="19"/>
      <c r="IE316" s="19"/>
      <c r="IF316" s="19"/>
      <c r="IG316" s="19"/>
      <c r="IH316" s="19"/>
      <c r="II316" s="19"/>
      <c r="IJ316" s="19"/>
      <c r="IK316" s="19"/>
      <c r="IL316" s="19"/>
      <c r="IM316" s="19"/>
      <c r="IN316" s="19"/>
      <c r="IO316" s="19"/>
      <c r="IP316" s="19"/>
      <c r="IQ316" s="19"/>
      <c r="IR316" s="19"/>
      <c r="IS316" s="19"/>
      <c r="IT316" s="19"/>
      <c r="IU316" s="19"/>
      <c r="IV316" s="19"/>
    </row>
    <row r="317" spans="1:256">
      <c r="A317" s="19" t="s">
        <v>641</v>
      </c>
      <c r="B317" s="19" t="s">
        <v>16</v>
      </c>
      <c r="C317" s="19" t="s">
        <v>17</v>
      </c>
      <c r="D317" s="19" t="s">
        <v>642</v>
      </c>
      <c r="E317" s="19" t="s">
        <v>643</v>
      </c>
      <c r="F317" s="19" t="s">
        <v>19</v>
      </c>
      <c r="G317" s="19" t="s">
        <v>652</v>
      </c>
      <c r="H317" s="19" t="str">
        <f t="shared" si="27"/>
        <v>zone_nx_rse_nml_bytes_drop</v>
      </c>
      <c r="I317" s="39" t="s">
        <v>653</v>
      </c>
      <c r="J317" s="19" t="s">
        <v>22</v>
      </c>
      <c r="K317" s="19" t="s">
        <v>73</v>
      </c>
      <c r="L317" s="24">
        <v>8</v>
      </c>
      <c r="M317" s="24" t="s">
        <v>24</v>
      </c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  <c r="FI317" s="19"/>
      <c r="FJ317" s="19"/>
      <c r="FK317" s="19"/>
      <c r="FL317" s="19"/>
      <c r="FM317" s="19"/>
      <c r="FN317" s="19"/>
      <c r="FO317" s="19"/>
      <c r="FP317" s="19"/>
      <c r="FQ317" s="19"/>
      <c r="FR317" s="19"/>
      <c r="FS317" s="19"/>
      <c r="FT317" s="19"/>
      <c r="FU317" s="19"/>
      <c r="FV317" s="19"/>
      <c r="FW317" s="19"/>
      <c r="FX317" s="19"/>
      <c r="FY317" s="19"/>
      <c r="FZ317" s="19"/>
      <c r="GA317" s="19"/>
      <c r="GB317" s="19"/>
      <c r="GC317" s="19"/>
      <c r="GD317" s="19"/>
      <c r="GE317" s="19"/>
      <c r="GF317" s="19"/>
      <c r="GG317" s="19"/>
      <c r="GH317" s="19"/>
      <c r="GI317" s="19"/>
      <c r="GJ317" s="19"/>
      <c r="GK317" s="19"/>
      <c r="GL317" s="19"/>
      <c r="GM317" s="19"/>
      <c r="GN317" s="19"/>
      <c r="GO317" s="19"/>
      <c r="GP317" s="19"/>
      <c r="GQ317" s="19"/>
      <c r="GR317" s="19"/>
      <c r="GS317" s="19"/>
      <c r="GT317" s="19"/>
      <c r="GU317" s="19"/>
      <c r="GV317" s="19"/>
      <c r="GW317" s="19"/>
      <c r="GX317" s="19"/>
      <c r="GY317" s="19"/>
      <c r="GZ317" s="19"/>
      <c r="HA317" s="19"/>
      <c r="HB317" s="19"/>
      <c r="HC317" s="19"/>
      <c r="HD317" s="19"/>
      <c r="HE317" s="19"/>
      <c r="HF317" s="19"/>
      <c r="HG317" s="19"/>
      <c r="HH317" s="19"/>
      <c r="HI317" s="19"/>
      <c r="HJ317" s="19"/>
      <c r="HK317" s="19"/>
      <c r="HL317" s="19"/>
      <c r="HM317" s="19"/>
      <c r="HN317" s="19"/>
      <c r="HO317" s="19"/>
      <c r="HP317" s="19"/>
      <c r="HQ317" s="19"/>
      <c r="HR317" s="19"/>
      <c r="HS317" s="19"/>
      <c r="HT317" s="19"/>
      <c r="HU317" s="19"/>
      <c r="HV317" s="19"/>
      <c r="HW317" s="19"/>
      <c r="HX317" s="19"/>
      <c r="HY317" s="19"/>
      <c r="HZ317" s="19"/>
      <c r="IA317" s="19"/>
      <c r="IB317" s="19"/>
      <c r="IC317" s="19"/>
      <c r="ID317" s="19"/>
      <c r="IE317" s="19"/>
      <c r="IF317" s="19"/>
      <c r="IG317" s="19"/>
      <c r="IH317" s="19"/>
      <c r="II317" s="19"/>
      <c r="IJ317" s="19"/>
      <c r="IK317" s="19"/>
      <c r="IL317" s="19"/>
      <c r="IM317" s="19"/>
      <c r="IN317" s="19"/>
      <c r="IO317" s="19"/>
      <c r="IP317" s="19"/>
      <c r="IQ317" s="19"/>
      <c r="IR317" s="19"/>
      <c r="IS317" s="19"/>
      <c r="IT317" s="19"/>
      <c r="IU317" s="19"/>
      <c r="IV317" s="19"/>
    </row>
    <row r="318" spans="1:256">
      <c r="A318" s="19" t="s">
        <v>641</v>
      </c>
      <c r="B318" s="19" t="s">
        <v>16</v>
      </c>
      <c r="C318" s="19" t="s">
        <v>17</v>
      </c>
      <c r="D318" s="19" t="s">
        <v>642</v>
      </c>
      <c r="E318" s="19" t="s">
        <v>643</v>
      </c>
      <c r="F318" s="19" t="s">
        <v>19</v>
      </c>
      <c r="G318" s="19" t="s">
        <v>654</v>
      </c>
      <c r="H318" s="19" t="str">
        <f t="shared" si="27"/>
        <v>zone_nx_rse_bytes_to_dmz</v>
      </c>
      <c r="I318" s="39" t="s">
        <v>655</v>
      </c>
      <c r="J318" s="19" t="s">
        <v>22</v>
      </c>
      <c r="K318" s="19" t="s">
        <v>73</v>
      </c>
      <c r="L318" s="24">
        <v>8</v>
      </c>
      <c r="M318" s="24" t="s">
        <v>24</v>
      </c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  <c r="FI318" s="19"/>
      <c r="FJ318" s="19"/>
      <c r="FK318" s="19"/>
      <c r="FL318" s="19"/>
      <c r="FM318" s="19"/>
      <c r="FN318" s="19"/>
      <c r="FO318" s="19"/>
      <c r="FP318" s="19"/>
      <c r="FQ318" s="19"/>
      <c r="FR318" s="19"/>
      <c r="FS318" s="19"/>
      <c r="FT318" s="19"/>
      <c r="FU318" s="19"/>
      <c r="FV318" s="19"/>
      <c r="FW318" s="19"/>
      <c r="FX318" s="19"/>
      <c r="FY318" s="19"/>
      <c r="FZ318" s="19"/>
      <c r="GA318" s="19"/>
      <c r="GB318" s="19"/>
      <c r="GC318" s="19"/>
      <c r="GD318" s="19"/>
      <c r="GE318" s="19"/>
      <c r="GF318" s="19"/>
      <c r="GG318" s="19"/>
      <c r="GH318" s="19"/>
      <c r="GI318" s="19"/>
      <c r="GJ318" s="19"/>
      <c r="GK318" s="19"/>
      <c r="GL318" s="19"/>
      <c r="GM318" s="19"/>
      <c r="GN318" s="19"/>
      <c r="GO318" s="19"/>
      <c r="GP318" s="19"/>
      <c r="GQ318" s="19"/>
      <c r="GR318" s="19"/>
      <c r="GS318" s="19"/>
      <c r="GT318" s="19"/>
      <c r="GU318" s="19"/>
      <c r="GV318" s="19"/>
      <c r="GW318" s="19"/>
      <c r="GX318" s="19"/>
      <c r="GY318" s="19"/>
      <c r="GZ318" s="19"/>
      <c r="HA318" s="19"/>
      <c r="HB318" s="19"/>
      <c r="HC318" s="19"/>
      <c r="HD318" s="19"/>
      <c r="HE318" s="19"/>
      <c r="HF318" s="19"/>
      <c r="HG318" s="19"/>
      <c r="HH318" s="19"/>
      <c r="HI318" s="19"/>
      <c r="HJ318" s="19"/>
      <c r="HK318" s="19"/>
      <c r="HL318" s="19"/>
      <c r="HM318" s="19"/>
      <c r="HN318" s="19"/>
      <c r="HO318" s="19"/>
      <c r="HP318" s="19"/>
      <c r="HQ318" s="19"/>
      <c r="HR318" s="19"/>
      <c r="HS318" s="19"/>
      <c r="HT318" s="19"/>
      <c r="HU318" s="19"/>
      <c r="HV318" s="19"/>
      <c r="HW318" s="19"/>
      <c r="HX318" s="19"/>
      <c r="HY318" s="19"/>
      <c r="HZ318" s="19"/>
      <c r="IA318" s="19"/>
      <c r="IB318" s="19"/>
      <c r="IC318" s="19"/>
      <c r="ID318" s="19"/>
      <c r="IE318" s="19"/>
      <c r="IF318" s="19"/>
      <c r="IG318" s="19"/>
      <c r="IH318" s="19"/>
      <c r="II318" s="19"/>
      <c r="IJ318" s="19"/>
      <c r="IK318" s="19"/>
      <c r="IL318" s="19"/>
      <c r="IM318" s="19"/>
      <c r="IN318" s="19"/>
      <c r="IO318" s="19"/>
      <c r="IP318" s="19"/>
      <c r="IQ318" s="19"/>
      <c r="IR318" s="19"/>
      <c r="IS318" s="19"/>
      <c r="IT318" s="19"/>
      <c r="IU318" s="19"/>
      <c r="IV318" s="19"/>
    </row>
    <row r="319" spans="1:256">
      <c r="A319" s="19" t="s">
        <v>641</v>
      </c>
      <c r="B319" s="19" t="s">
        <v>16</v>
      </c>
      <c r="C319" s="19" t="s">
        <v>17</v>
      </c>
      <c r="D319" s="19" t="s">
        <v>642</v>
      </c>
      <c r="E319" s="19" t="s">
        <v>643</v>
      </c>
      <c r="F319" s="19" t="s">
        <v>19</v>
      </c>
      <c r="G319" s="19" t="s">
        <v>656</v>
      </c>
      <c r="H319" s="19" t="str">
        <f t="shared" si="27"/>
        <v>zone_nx_rse_bytes_from_dmz</v>
      </c>
      <c r="I319" s="39" t="s">
        <v>657</v>
      </c>
      <c r="J319" s="19" t="s">
        <v>22</v>
      </c>
      <c r="K319" s="19" t="s">
        <v>73</v>
      </c>
      <c r="L319" s="24">
        <v>8</v>
      </c>
      <c r="M319" s="24" t="s">
        <v>24</v>
      </c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  <c r="FI319" s="19"/>
      <c r="FJ319" s="19"/>
      <c r="FK319" s="19"/>
      <c r="FL319" s="19"/>
      <c r="FM319" s="19"/>
      <c r="FN319" s="19"/>
      <c r="FO319" s="19"/>
      <c r="FP319" s="19"/>
      <c r="FQ319" s="19"/>
      <c r="FR319" s="19"/>
      <c r="FS319" s="19"/>
      <c r="FT319" s="19"/>
      <c r="FU319" s="19"/>
      <c r="FV319" s="19"/>
      <c r="FW319" s="19"/>
      <c r="FX319" s="19"/>
      <c r="FY319" s="19"/>
      <c r="FZ319" s="19"/>
      <c r="GA319" s="19"/>
      <c r="GB319" s="19"/>
      <c r="GC319" s="19"/>
      <c r="GD319" s="19"/>
      <c r="GE319" s="19"/>
      <c r="GF319" s="19"/>
      <c r="GG319" s="19"/>
      <c r="GH319" s="19"/>
      <c r="GI319" s="19"/>
      <c r="GJ319" s="19"/>
      <c r="GK319" s="19"/>
      <c r="GL319" s="19"/>
      <c r="GM319" s="19"/>
      <c r="GN319" s="19"/>
      <c r="GO319" s="19"/>
      <c r="GP319" s="19"/>
      <c r="GQ319" s="19"/>
      <c r="GR319" s="19"/>
      <c r="GS319" s="19"/>
      <c r="GT319" s="19"/>
      <c r="GU319" s="19"/>
      <c r="GV319" s="19"/>
      <c r="GW319" s="19"/>
      <c r="GX319" s="19"/>
      <c r="GY319" s="19"/>
      <c r="GZ319" s="19"/>
      <c r="HA319" s="19"/>
      <c r="HB319" s="19"/>
      <c r="HC319" s="19"/>
      <c r="HD319" s="19"/>
      <c r="HE319" s="19"/>
      <c r="HF319" s="19"/>
      <c r="HG319" s="19"/>
      <c r="HH319" s="19"/>
      <c r="HI319" s="19"/>
      <c r="HJ319" s="19"/>
      <c r="HK319" s="19"/>
      <c r="HL319" s="19"/>
      <c r="HM319" s="19"/>
      <c r="HN319" s="19"/>
      <c r="HO319" s="19"/>
      <c r="HP319" s="19"/>
      <c r="HQ319" s="19"/>
      <c r="HR319" s="19"/>
      <c r="HS319" s="19"/>
      <c r="HT319" s="19"/>
      <c r="HU319" s="19"/>
      <c r="HV319" s="19"/>
      <c r="HW319" s="19"/>
      <c r="HX319" s="19"/>
      <c r="HY319" s="19"/>
      <c r="HZ319" s="19"/>
      <c r="IA319" s="19"/>
      <c r="IB319" s="19"/>
      <c r="IC319" s="19"/>
      <c r="ID319" s="19"/>
      <c r="IE319" s="19"/>
      <c r="IF319" s="19"/>
      <c r="IG319" s="19"/>
      <c r="IH319" s="19"/>
      <c r="II319" s="19"/>
      <c r="IJ319" s="19"/>
      <c r="IK319" s="19"/>
      <c r="IL319" s="19"/>
      <c r="IM319" s="19"/>
      <c r="IN319" s="19"/>
      <c r="IO319" s="19"/>
      <c r="IP319" s="19"/>
      <c r="IQ319" s="19"/>
      <c r="IR319" s="19"/>
      <c r="IS319" s="19"/>
      <c r="IT319" s="19"/>
      <c r="IU319" s="19"/>
      <c r="IV319" s="19"/>
    </row>
    <row r="320" spans="1:256">
      <c r="A320" s="19" t="s">
        <v>641</v>
      </c>
      <c r="B320" s="19" t="s">
        <v>16</v>
      </c>
      <c r="C320" s="19" t="s">
        <v>17</v>
      </c>
      <c r="D320" s="19" t="s">
        <v>642</v>
      </c>
      <c r="E320" s="19" t="s">
        <v>643</v>
      </c>
      <c r="F320" s="19" t="s">
        <v>19</v>
      </c>
      <c r="G320" s="19" t="s">
        <v>658</v>
      </c>
      <c r="H320" s="19" t="str">
        <f t="shared" si="27"/>
        <v>zone_nx_rse_bytes_to_cloud</v>
      </c>
      <c r="I320" s="39" t="s">
        <v>659</v>
      </c>
      <c r="J320" s="19" t="s">
        <v>22</v>
      </c>
      <c r="K320" s="19" t="s">
        <v>73</v>
      </c>
      <c r="L320" s="24">
        <v>8</v>
      </c>
      <c r="M320" s="24" t="s">
        <v>24</v>
      </c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  <c r="FI320" s="19"/>
      <c r="FJ320" s="19"/>
      <c r="FK320" s="19"/>
      <c r="FL320" s="19"/>
      <c r="FM320" s="19"/>
      <c r="FN320" s="19"/>
      <c r="FO320" s="19"/>
      <c r="FP320" s="19"/>
      <c r="FQ320" s="19"/>
      <c r="FR320" s="19"/>
      <c r="FS320" s="19"/>
      <c r="FT320" s="19"/>
      <c r="FU320" s="19"/>
      <c r="FV320" s="19"/>
      <c r="FW320" s="19"/>
      <c r="FX320" s="19"/>
      <c r="FY320" s="19"/>
      <c r="FZ320" s="19"/>
      <c r="GA320" s="19"/>
      <c r="GB320" s="19"/>
      <c r="GC320" s="19"/>
      <c r="GD320" s="19"/>
      <c r="GE320" s="19"/>
      <c r="GF320" s="19"/>
      <c r="GG320" s="19"/>
      <c r="GH320" s="19"/>
      <c r="GI320" s="19"/>
      <c r="GJ320" s="19"/>
      <c r="GK320" s="19"/>
      <c r="GL320" s="19"/>
      <c r="GM320" s="19"/>
      <c r="GN320" s="19"/>
      <c r="GO320" s="19"/>
      <c r="GP320" s="19"/>
      <c r="GQ320" s="19"/>
      <c r="GR320" s="19"/>
      <c r="GS320" s="19"/>
      <c r="GT320" s="19"/>
      <c r="GU320" s="19"/>
      <c r="GV320" s="19"/>
      <c r="GW320" s="19"/>
      <c r="GX320" s="19"/>
      <c r="GY320" s="19"/>
      <c r="GZ320" s="19"/>
      <c r="HA320" s="19"/>
      <c r="HB320" s="19"/>
      <c r="HC320" s="19"/>
      <c r="HD320" s="19"/>
      <c r="HE320" s="19"/>
      <c r="HF320" s="19"/>
      <c r="HG320" s="19"/>
      <c r="HH320" s="19"/>
      <c r="HI320" s="19"/>
      <c r="HJ320" s="19"/>
      <c r="HK320" s="19"/>
      <c r="HL320" s="19"/>
      <c r="HM320" s="19"/>
      <c r="HN320" s="19"/>
      <c r="HO320" s="19"/>
      <c r="HP320" s="19"/>
      <c r="HQ320" s="19"/>
      <c r="HR320" s="19"/>
      <c r="HS320" s="19"/>
      <c r="HT320" s="19"/>
      <c r="HU320" s="19"/>
      <c r="HV320" s="19"/>
      <c r="HW320" s="19"/>
      <c r="HX320" s="19"/>
      <c r="HY320" s="19"/>
      <c r="HZ320" s="19"/>
      <c r="IA320" s="19"/>
      <c r="IB320" s="19"/>
      <c r="IC320" s="19"/>
      <c r="ID320" s="19"/>
      <c r="IE320" s="19"/>
      <c r="IF320" s="19"/>
      <c r="IG320" s="19"/>
      <c r="IH320" s="19"/>
      <c r="II320" s="19"/>
      <c r="IJ320" s="19"/>
      <c r="IK320" s="19"/>
      <c r="IL320" s="19"/>
      <c r="IM320" s="19"/>
      <c r="IN320" s="19"/>
      <c r="IO320" s="19"/>
      <c r="IP320" s="19"/>
      <c r="IQ320" s="19"/>
      <c r="IR320" s="19"/>
      <c r="IS320" s="19"/>
      <c r="IT320" s="19"/>
      <c r="IU320" s="19"/>
      <c r="IV320" s="19"/>
    </row>
    <row r="321" spans="1:256">
      <c r="A321" s="19" t="s">
        <v>641</v>
      </c>
      <c r="B321" s="19" t="s">
        <v>16</v>
      </c>
      <c r="C321" s="19" t="s">
        <v>17</v>
      </c>
      <c r="D321" s="19" t="s">
        <v>642</v>
      </c>
      <c r="E321" s="19" t="s">
        <v>643</v>
      </c>
      <c r="F321" s="19" t="s">
        <v>19</v>
      </c>
      <c r="G321" s="19" t="s">
        <v>660</v>
      </c>
      <c r="H321" s="19" t="str">
        <f t="shared" si="27"/>
        <v>zone_nx_rse_bytes_from_cloud</v>
      </c>
      <c r="I321" s="39" t="s">
        <v>661</v>
      </c>
      <c r="J321" s="19" t="s">
        <v>22</v>
      </c>
      <c r="K321" s="19" t="s">
        <v>73</v>
      </c>
      <c r="L321" s="24">
        <v>8</v>
      </c>
      <c r="M321" s="24" t="s">
        <v>24</v>
      </c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  <c r="FI321" s="19"/>
      <c r="FJ321" s="19"/>
      <c r="FK321" s="19"/>
      <c r="FL321" s="19"/>
      <c r="FM321" s="19"/>
      <c r="FN321" s="19"/>
      <c r="FO321" s="19"/>
      <c r="FP321" s="19"/>
      <c r="FQ321" s="19"/>
      <c r="FR321" s="19"/>
      <c r="FS321" s="19"/>
      <c r="FT321" s="19"/>
      <c r="FU321" s="19"/>
      <c r="FV321" s="19"/>
      <c r="FW321" s="19"/>
      <c r="FX321" s="19"/>
      <c r="FY321" s="19"/>
      <c r="FZ321" s="19"/>
      <c r="GA321" s="19"/>
      <c r="GB321" s="19"/>
      <c r="GC321" s="19"/>
      <c r="GD321" s="19"/>
      <c r="GE321" s="19"/>
      <c r="GF321" s="19"/>
      <c r="GG321" s="19"/>
      <c r="GH321" s="19"/>
      <c r="GI321" s="19"/>
      <c r="GJ321" s="19"/>
      <c r="GK321" s="19"/>
      <c r="GL321" s="19"/>
      <c r="GM321" s="19"/>
      <c r="GN321" s="19"/>
      <c r="GO321" s="19"/>
      <c r="GP321" s="19"/>
      <c r="GQ321" s="19"/>
      <c r="GR321" s="19"/>
      <c r="GS321" s="19"/>
      <c r="GT321" s="19"/>
      <c r="GU321" s="19"/>
      <c r="GV321" s="19"/>
      <c r="GW321" s="19"/>
      <c r="GX321" s="19"/>
      <c r="GY321" s="19"/>
      <c r="GZ321" s="19"/>
      <c r="HA321" s="19"/>
      <c r="HB321" s="19"/>
      <c r="HC321" s="19"/>
      <c r="HD321" s="19"/>
      <c r="HE321" s="19"/>
      <c r="HF321" s="19"/>
      <c r="HG321" s="19"/>
      <c r="HH321" s="19"/>
      <c r="HI321" s="19"/>
      <c r="HJ321" s="19"/>
      <c r="HK321" s="19"/>
      <c r="HL321" s="19"/>
      <c r="HM321" s="19"/>
      <c r="HN321" s="19"/>
      <c r="HO321" s="19"/>
      <c r="HP321" s="19"/>
      <c r="HQ321" s="19"/>
      <c r="HR321" s="19"/>
      <c r="HS321" s="19"/>
      <c r="HT321" s="19"/>
      <c r="HU321" s="19"/>
      <c r="HV321" s="19"/>
      <c r="HW321" s="19"/>
      <c r="HX321" s="19"/>
      <c r="HY321" s="19"/>
      <c r="HZ321" s="19"/>
      <c r="IA321" s="19"/>
      <c r="IB321" s="19"/>
      <c r="IC321" s="19"/>
      <c r="ID321" s="19"/>
      <c r="IE321" s="19"/>
      <c r="IF321" s="19"/>
      <c r="IG321" s="19"/>
      <c r="IH321" s="19"/>
      <c r="II321" s="19"/>
      <c r="IJ321" s="19"/>
      <c r="IK321" s="19"/>
      <c r="IL321" s="19"/>
      <c r="IM321" s="19"/>
      <c r="IN321" s="19"/>
      <c r="IO321" s="19"/>
      <c r="IP321" s="19"/>
      <c r="IQ321" s="19"/>
      <c r="IR321" s="19"/>
      <c r="IS321" s="19"/>
      <c r="IT321" s="19"/>
      <c r="IU321" s="19"/>
      <c r="IV321" s="19"/>
    </row>
    <row r="322" spans="1:256">
      <c r="A322" s="19" t="s">
        <v>641</v>
      </c>
      <c r="B322" s="19" t="s">
        <v>16</v>
      </c>
      <c r="C322" s="19" t="s">
        <v>17</v>
      </c>
      <c r="D322" s="19" t="s">
        <v>642</v>
      </c>
      <c r="E322" s="19" t="s">
        <v>643</v>
      </c>
      <c r="F322" s="19" t="s">
        <v>19</v>
      </c>
      <c r="G322" s="19" t="s">
        <v>662</v>
      </c>
      <c r="H322" s="19" t="str">
        <f t="shared" si="27"/>
        <v>zone_nx_rse_bytes_to_public</v>
      </c>
      <c r="I322" s="39" t="s">
        <v>663</v>
      </c>
      <c r="J322" s="19" t="s">
        <v>22</v>
      </c>
      <c r="K322" s="19" t="s">
        <v>73</v>
      </c>
      <c r="L322" s="24">
        <v>8</v>
      </c>
      <c r="M322" s="24" t="s">
        <v>24</v>
      </c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  <c r="FI322" s="19"/>
      <c r="FJ322" s="19"/>
      <c r="FK322" s="19"/>
      <c r="FL322" s="19"/>
      <c r="FM322" s="19"/>
      <c r="FN322" s="19"/>
      <c r="FO322" s="19"/>
      <c r="FP322" s="19"/>
      <c r="FQ322" s="19"/>
      <c r="FR322" s="19"/>
      <c r="FS322" s="19"/>
      <c r="FT322" s="19"/>
      <c r="FU322" s="19"/>
      <c r="FV322" s="19"/>
      <c r="FW322" s="19"/>
      <c r="FX322" s="19"/>
      <c r="FY322" s="19"/>
      <c r="FZ322" s="19"/>
      <c r="GA322" s="19"/>
      <c r="GB322" s="19"/>
      <c r="GC322" s="19"/>
      <c r="GD322" s="19"/>
      <c r="GE322" s="19"/>
      <c r="GF322" s="19"/>
      <c r="GG322" s="19"/>
      <c r="GH322" s="19"/>
      <c r="GI322" s="19"/>
      <c r="GJ322" s="19"/>
      <c r="GK322" s="19"/>
      <c r="GL322" s="19"/>
      <c r="GM322" s="19"/>
      <c r="GN322" s="19"/>
      <c r="GO322" s="19"/>
      <c r="GP322" s="19"/>
      <c r="GQ322" s="19"/>
      <c r="GR322" s="19"/>
      <c r="GS322" s="19"/>
      <c r="GT322" s="19"/>
      <c r="GU322" s="19"/>
      <c r="GV322" s="19"/>
      <c r="GW322" s="19"/>
      <c r="GX322" s="19"/>
      <c r="GY322" s="19"/>
      <c r="GZ322" s="19"/>
      <c r="HA322" s="19"/>
      <c r="HB322" s="19"/>
      <c r="HC322" s="19"/>
      <c r="HD322" s="19"/>
      <c r="HE322" s="19"/>
      <c r="HF322" s="19"/>
      <c r="HG322" s="19"/>
      <c r="HH322" s="19"/>
      <c r="HI322" s="19"/>
      <c r="HJ322" s="19"/>
      <c r="HK322" s="19"/>
      <c r="HL322" s="19"/>
      <c r="HM322" s="19"/>
      <c r="HN322" s="19"/>
      <c r="HO322" s="19"/>
      <c r="HP322" s="19"/>
      <c r="HQ322" s="19"/>
      <c r="HR322" s="19"/>
      <c r="HS322" s="19"/>
      <c r="HT322" s="19"/>
      <c r="HU322" s="19"/>
      <c r="HV322" s="19"/>
      <c r="HW322" s="19"/>
      <c r="HX322" s="19"/>
      <c r="HY322" s="19"/>
      <c r="HZ322" s="19"/>
      <c r="IA322" s="19"/>
      <c r="IB322" s="19"/>
      <c r="IC322" s="19"/>
      <c r="ID322" s="19"/>
      <c r="IE322" s="19"/>
      <c r="IF322" s="19"/>
      <c r="IG322" s="19"/>
      <c r="IH322" s="19"/>
      <c r="II322" s="19"/>
      <c r="IJ322" s="19"/>
      <c r="IK322" s="19"/>
      <c r="IL322" s="19"/>
      <c r="IM322" s="19"/>
      <c r="IN322" s="19"/>
      <c r="IO322" s="19"/>
      <c r="IP322" s="19"/>
      <c r="IQ322" s="19"/>
      <c r="IR322" s="19"/>
      <c r="IS322" s="19"/>
      <c r="IT322" s="19"/>
      <c r="IU322" s="19"/>
      <c r="IV322" s="19"/>
    </row>
    <row r="323" spans="1:256">
      <c r="A323" s="19" t="s">
        <v>641</v>
      </c>
      <c r="B323" s="19" t="s">
        <v>16</v>
      </c>
      <c r="C323" s="19" t="s">
        <v>17</v>
      </c>
      <c r="D323" s="19" t="s">
        <v>642</v>
      </c>
      <c r="E323" s="19" t="s">
        <v>643</v>
      </c>
      <c r="F323" s="19" t="s">
        <v>19</v>
      </c>
      <c r="G323" s="19" t="s">
        <v>664</v>
      </c>
      <c r="H323" s="19" t="str">
        <f t="shared" si="27"/>
        <v>zone_nx_rse_bytes_from_public</v>
      </c>
      <c r="I323" s="39" t="s">
        <v>665</v>
      </c>
      <c r="J323" s="19" t="s">
        <v>22</v>
      </c>
      <c r="K323" s="19" t="s">
        <v>73</v>
      </c>
      <c r="L323" s="24">
        <v>8</v>
      </c>
      <c r="M323" s="24" t="s">
        <v>24</v>
      </c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  <c r="FI323" s="19"/>
      <c r="FJ323" s="19"/>
      <c r="FK323" s="19"/>
      <c r="FL323" s="19"/>
      <c r="FM323" s="19"/>
      <c r="FN323" s="19"/>
      <c r="FO323" s="19"/>
      <c r="FP323" s="19"/>
      <c r="FQ323" s="19"/>
      <c r="FR323" s="19"/>
      <c r="FS323" s="19"/>
      <c r="FT323" s="19"/>
      <c r="FU323" s="19"/>
      <c r="FV323" s="19"/>
      <c r="FW323" s="19"/>
      <c r="FX323" s="19"/>
      <c r="FY323" s="19"/>
      <c r="FZ323" s="19"/>
      <c r="GA323" s="19"/>
      <c r="GB323" s="19"/>
      <c r="GC323" s="19"/>
      <c r="GD323" s="19"/>
      <c r="GE323" s="19"/>
      <c r="GF323" s="19"/>
      <c r="GG323" s="19"/>
      <c r="GH323" s="19"/>
      <c r="GI323" s="19"/>
      <c r="GJ323" s="19"/>
      <c r="GK323" s="19"/>
      <c r="GL323" s="19"/>
      <c r="GM323" s="19"/>
      <c r="GN323" s="19"/>
      <c r="GO323" s="19"/>
      <c r="GP323" s="19"/>
      <c r="GQ323" s="19"/>
      <c r="GR323" s="19"/>
      <c r="GS323" s="19"/>
      <c r="GT323" s="19"/>
      <c r="GU323" s="19"/>
      <c r="GV323" s="19"/>
      <c r="GW323" s="19"/>
      <c r="GX323" s="19"/>
      <c r="GY323" s="19"/>
      <c r="GZ323" s="19"/>
      <c r="HA323" s="19"/>
      <c r="HB323" s="19"/>
      <c r="HC323" s="19"/>
      <c r="HD323" s="19"/>
      <c r="HE323" s="19"/>
      <c r="HF323" s="19"/>
      <c r="HG323" s="19"/>
      <c r="HH323" s="19"/>
      <c r="HI323" s="19"/>
      <c r="HJ323" s="19"/>
      <c r="HK323" s="19"/>
      <c r="HL323" s="19"/>
      <c r="HM323" s="19"/>
      <c r="HN323" s="19"/>
      <c r="HO323" s="19"/>
      <c r="HP323" s="19"/>
      <c r="HQ323" s="19"/>
      <c r="HR323" s="19"/>
      <c r="HS323" s="19"/>
      <c r="HT323" s="19"/>
      <c r="HU323" s="19"/>
      <c r="HV323" s="19"/>
      <c r="HW323" s="19"/>
      <c r="HX323" s="19"/>
      <c r="HY323" s="19"/>
      <c r="HZ323" s="19"/>
      <c r="IA323" s="19"/>
      <c r="IB323" s="19"/>
      <c r="IC323" s="19"/>
      <c r="ID323" s="19"/>
      <c r="IE323" s="19"/>
      <c r="IF323" s="19"/>
      <c r="IG323" s="19"/>
      <c r="IH323" s="19"/>
      <c r="II323" s="19"/>
      <c r="IJ323" s="19"/>
      <c r="IK323" s="19"/>
      <c r="IL323" s="19"/>
      <c r="IM323" s="19"/>
      <c r="IN323" s="19"/>
      <c r="IO323" s="19"/>
      <c r="IP323" s="19"/>
      <c r="IQ323" s="19"/>
      <c r="IR323" s="19"/>
      <c r="IS323" s="19"/>
      <c r="IT323" s="19"/>
      <c r="IU323" s="19"/>
      <c r="IV323" s="19"/>
    </row>
    <row r="324" spans="1:256">
      <c r="A324" s="19" t="s">
        <v>641</v>
      </c>
      <c r="B324" s="19" t="s">
        <v>16</v>
      </c>
      <c r="C324" s="19" t="s">
        <v>17</v>
      </c>
      <c r="D324" s="19" t="s">
        <v>642</v>
      </c>
      <c r="E324" s="19" t="s">
        <v>643</v>
      </c>
      <c r="F324" s="19" t="s">
        <v>19</v>
      </c>
      <c r="G324" s="19" t="s">
        <v>666</v>
      </c>
      <c r="H324" s="19" t="str">
        <f t="shared" si="27"/>
        <v>zone_nx_rse_bytes_to_asn</v>
      </c>
      <c r="I324" s="39" t="s">
        <v>667</v>
      </c>
      <c r="J324" s="19" t="s">
        <v>22</v>
      </c>
      <c r="K324" s="19" t="s">
        <v>73</v>
      </c>
      <c r="L324" s="24">
        <v>8</v>
      </c>
      <c r="M324" s="24" t="s">
        <v>24</v>
      </c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  <c r="FI324" s="19"/>
      <c r="FJ324" s="19"/>
      <c r="FK324" s="19"/>
      <c r="FL324" s="19"/>
      <c r="FM324" s="19"/>
      <c r="FN324" s="19"/>
      <c r="FO324" s="19"/>
      <c r="FP324" s="19"/>
      <c r="FQ324" s="19"/>
      <c r="FR324" s="19"/>
      <c r="FS324" s="19"/>
      <c r="FT324" s="19"/>
      <c r="FU324" s="19"/>
      <c r="FV324" s="19"/>
      <c r="FW324" s="19"/>
      <c r="FX324" s="19"/>
      <c r="FY324" s="19"/>
      <c r="FZ324" s="19"/>
      <c r="GA324" s="19"/>
      <c r="GB324" s="19"/>
      <c r="GC324" s="19"/>
      <c r="GD324" s="19"/>
      <c r="GE324" s="19"/>
      <c r="GF324" s="19"/>
      <c r="GG324" s="19"/>
      <c r="GH324" s="19"/>
      <c r="GI324" s="19"/>
      <c r="GJ324" s="19"/>
      <c r="GK324" s="19"/>
      <c r="GL324" s="19"/>
      <c r="GM324" s="19"/>
      <c r="GN324" s="19"/>
      <c r="GO324" s="19"/>
      <c r="GP324" s="19"/>
      <c r="GQ324" s="19"/>
      <c r="GR324" s="19"/>
      <c r="GS324" s="19"/>
      <c r="GT324" s="19"/>
      <c r="GU324" s="19"/>
      <c r="GV324" s="19"/>
      <c r="GW324" s="19"/>
      <c r="GX324" s="19"/>
      <c r="GY324" s="19"/>
      <c r="GZ324" s="19"/>
      <c r="HA324" s="19"/>
      <c r="HB324" s="19"/>
      <c r="HC324" s="19"/>
      <c r="HD324" s="19"/>
      <c r="HE324" s="19"/>
      <c r="HF324" s="19"/>
      <c r="HG324" s="19"/>
      <c r="HH324" s="19"/>
      <c r="HI324" s="19"/>
      <c r="HJ324" s="19"/>
      <c r="HK324" s="19"/>
      <c r="HL324" s="19"/>
      <c r="HM324" s="19"/>
      <c r="HN324" s="19"/>
      <c r="HO324" s="19"/>
      <c r="HP324" s="19"/>
      <c r="HQ324" s="19"/>
      <c r="HR324" s="19"/>
      <c r="HS324" s="19"/>
      <c r="HT324" s="19"/>
      <c r="HU324" s="19"/>
      <c r="HV324" s="19"/>
      <c r="HW324" s="19"/>
      <c r="HX324" s="19"/>
      <c r="HY324" s="19"/>
      <c r="HZ324" s="19"/>
      <c r="IA324" s="19"/>
      <c r="IB324" s="19"/>
      <c r="IC324" s="19"/>
      <c r="ID324" s="19"/>
      <c r="IE324" s="19"/>
      <c r="IF324" s="19"/>
      <c r="IG324" s="19"/>
      <c r="IH324" s="19"/>
      <c r="II324" s="19"/>
      <c r="IJ324" s="19"/>
      <c r="IK324" s="19"/>
      <c r="IL324" s="19"/>
      <c r="IM324" s="19"/>
      <c r="IN324" s="19"/>
      <c r="IO324" s="19"/>
      <c r="IP324" s="19"/>
      <c r="IQ324" s="19"/>
      <c r="IR324" s="19"/>
      <c r="IS324" s="19"/>
      <c r="IT324" s="19"/>
      <c r="IU324" s="19"/>
      <c r="IV324" s="19"/>
    </row>
    <row r="325" spans="1:256">
      <c r="A325" s="19" t="s">
        <v>641</v>
      </c>
      <c r="B325" s="19" t="s">
        <v>16</v>
      </c>
      <c r="C325" s="19" t="s">
        <v>17</v>
      </c>
      <c r="D325" s="19" t="s">
        <v>642</v>
      </c>
      <c r="E325" s="19" t="s">
        <v>643</v>
      </c>
      <c r="F325" s="19" t="s">
        <v>19</v>
      </c>
      <c r="G325" s="19" t="s">
        <v>668</v>
      </c>
      <c r="H325" s="19" t="str">
        <f t="shared" si="27"/>
        <v>zone_nx_rse_bytes_from_asn</v>
      </c>
      <c r="I325" s="39" t="s">
        <v>669</v>
      </c>
      <c r="J325" s="19" t="s">
        <v>22</v>
      </c>
      <c r="K325" s="19" t="s">
        <v>73</v>
      </c>
      <c r="L325" s="24">
        <v>8</v>
      </c>
      <c r="M325" s="24" t="s">
        <v>24</v>
      </c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  <c r="FI325" s="19"/>
      <c r="FJ325" s="19"/>
      <c r="FK325" s="19"/>
      <c r="FL325" s="19"/>
      <c r="FM325" s="19"/>
      <c r="FN325" s="19"/>
      <c r="FO325" s="19"/>
      <c r="FP325" s="19"/>
      <c r="FQ325" s="19"/>
      <c r="FR325" s="19"/>
      <c r="FS325" s="19"/>
      <c r="FT325" s="19"/>
      <c r="FU325" s="19"/>
      <c r="FV325" s="19"/>
      <c r="FW325" s="19"/>
      <c r="FX325" s="19"/>
      <c r="FY325" s="19"/>
      <c r="FZ325" s="19"/>
      <c r="GA325" s="19"/>
      <c r="GB325" s="19"/>
      <c r="GC325" s="19"/>
      <c r="GD325" s="19"/>
      <c r="GE325" s="19"/>
      <c r="GF325" s="19"/>
      <c r="GG325" s="19"/>
      <c r="GH325" s="19"/>
      <c r="GI325" s="19"/>
      <c r="GJ325" s="19"/>
      <c r="GK325" s="19"/>
      <c r="GL325" s="19"/>
      <c r="GM325" s="19"/>
      <c r="GN325" s="19"/>
      <c r="GO325" s="19"/>
      <c r="GP325" s="19"/>
      <c r="GQ325" s="19"/>
      <c r="GR325" s="19"/>
      <c r="GS325" s="19"/>
      <c r="GT325" s="19"/>
      <c r="GU325" s="19"/>
      <c r="GV325" s="19"/>
      <c r="GW325" s="19"/>
      <c r="GX325" s="19"/>
      <c r="GY325" s="19"/>
      <c r="GZ325" s="19"/>
      <c r="HA325" s="19"/>
      <c r="HB325" s="19"/>
      <c r="HC325" s="19"/>
      <c r="HD325" s="19"/>
      <c r="HE325" s="19"/>
      <c r="HF325" s="19"/>
      <c r="HG325" s="19"/>
      <c r="HH325" s="19"/>
      <c r="HI325" s="19"/>
      <c r="HJ325" s="19"/>
      <c r="HK325" s="19"/>
      <c r="HL325" s="19"/>
      <c r="HM325" s="19"/>
      <c r="HN325" s="19"/>
      <c r="HO325" s="19"/>
      <c r="HP325" s="19"/>
      <c r="HQ325" s="19"/>
      <c r="HR325" s="19"/>
      <c r="HS325" s="19"/>
      <c r="HT325" s="19"/>
      <c r="HU325" s="19"/>
      <c r="HV325" s="19"/>
      <c r="HW325" s="19"/>
      <c r="HX325" s="19"/>
      <c r="HY325" s="19"/>
      <c r="HZ325" s="19"/>
      <c r="IA325" s="19"/>
      <c r="IB325" s="19"/>
      <c r="IC325" s="19"/>
      <c r="ID325" s="19"/>
      <c r="IE325" s="19"/>
      <c r="IF325" s="19"/>
      <c r="IG325" s="19"/>
      <c r="IH325" s="19"/>
      <c r="II325" s="19"/>
      <c r="IJ325" s="19"/>
      <c r="IK325" s="19"/>
      <c r="IL325" s="19"/>
      <c r="IM325" s="19"/>
      <c r="IN325" s="19"/>
      <c r="IO325" s="19"/>
      <c r="IP325" s="19"/>
      <c r="IQ325" s="19"/>
      <c r="IR325" s="19"/>
      <c r="IS325" s="19"/>
      <c r="IT325" s="19"/>
      <c r="IU325" s="19"/>
      <c r="IV325" s="19"/>
    </row>
    <row r="326" spans="1:256">
      <c r="A326" s="19" t="s">
        <v>641</v>
      </c>
      <c r="B326" s="19" t="s">
        <v>16</v>
      </c>
      <c r="C326" s="19" t="s">
        <v>17</v>
      </c>
      <c r="D326" s="19" t="s">
        <v>642</v>
      </c>
      <c r="E326" s="19" t="s">
        <v>643</v>
      </c>
      <c r="F326" s="19" t="s">
        <v>19</v>
      </c>
      <c r="G326" s="19" t="s">
        <v>670</v>
      </c>
      <c r="H326" s="19" t="str">
        <f t="shared" si="27"/>
        <v>zone_nx_rse_bytes_to_vpn</v>
      </c>
      <c r="I326" s="39" t="s">
        <v>671</v>
      </c>
      <c r="J326" s="19" t="s">
        <v>22</v>
      </c>
      <c r="K326" s="19" t="s">
        <v>73</v>
      </c>
      <c r="L326" s="24">
        <v>8</v>
      </c>
      <c r="M326" s="24" t="s">
        <v>24</v>
      </c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  <c r="FI326" s="19"/>
      <c r="FJ326" s="19"/>
      <c r="FK326" s="19"/>
      <c r="FL326" s="19"/>
      <c r="FM326" s="19"/>
      <c r="FN326" s="19"/>
      <c r="FO326" s="19"/>
      <c r="FP326" s="19"/>
      <c r="FQ326" s="19"/>
      <c r="FR326" s="19"/>
      <c r="FS326" s="19"/>
      <c r="FT326" s="19"/>
      <c r="FU326" s="19"/>
      <c r="FV326" s="19"/>
      <c r="FW326" s="19"/>
      <c r="FX326" s="19"/>
      <c r="FY326" s="19"/>
      <c r="FZ326" s="19"/>
      <c r="GA326" s="19"/>
      <c r="GB326" s="19"/>
      <c r="GC326" s="19"/>
      <c r="GD326" s="19"/>
      <c r="GE326" s="19"/>
      <c r="GF326" s="19"/>
      <c r="GG326" s="19"/>
      <c r="GH326" s="19"/>
      <c r="GI326" s="19"/>
      <c r="GJ326" s="19"/>
      <c r="GK326" s="19"/>
      <c r="GL326" s="19"/>
      <c r="GM326" s="19"/>
      <c r="GN326" s="19"/>
      <c r="GO326" s="19"/>
      <c r="GP326" s="19"/>
      <c r="GQ326" s="19"/>
      <c r="GR326" s="19"/>
      <c r="GS326" s="19"/>
      <c r="GT326" s="19"/>
      <c r="GU326" s="19"/>
      <c r="GV326" s="19"/>
      <c r="GW326" s="19"/>
      <c r="GX326" s="19"/>
      <c r="GY326" s="19"/>
      <c r="GZ326" s="19"/>
      <c r="HA326" s="19"/>
      <c r="HB326" s="19"/>
      <c r="HC326" s="19"/>
      <c r="HD326" s="19"/>
      <c r="HE326" s="19"/>
      <c r="HF326" s="19"/>
      <c r="HG326" s="19"/>
      <c r="HH326" s="19"/>
      <c r="HI326" s="19"/>
      <c r="HJ326" s="19"/>
      <c r="HK326" s="19"/>
      <c r="HL326" s="19"/>
      <c r="HM326" s="19"/>
      <c r="HN326" s="19"/>
      <c r="HO326" s="19"/>
      <c r="HP326" s="19"/>
      <c r="HQ326" s="19"/>
      <c r="HR326" s="19"/>
      <c r="HS326" s="19"/>
      <c r="HT326" s="19"/>
      <c r="HU326" s="19"/>
      <c r="HV326" s="19"/>
      <c r="HW326" s="19"/>
      <c r="HX326" s="19"/>
      <c r="HY326" s="19"/>
      <c r="HZ326" s="19"/>
      <c r="IA326" s="19"/>
      <c r="IB326" s="19"/>
      <c r="IC326" s="19"/>
      <c r="ID326" s="19"/>
      <c r="IE326" s="19"/>
      <c r="IF326" s="19"/>
      <c r="IG326" s="19"/>
      <c r="IH326" s="19"/>
      <c r="II326" s="19"/>
      <c r="IJ326" s="19"/>
      <c r="IK326" s="19"/>
      <c r="IL326" s="19"/>
      <c r="IM326" s="19"/>
      <c r="IN326" s="19"/>
      <c r="IO326" s="19"/>
      <c r="IP326" s="19"/>
      <c r="IQ326" s="19"/>
      <c r="IR326" s="19"/>
      <c r="IS326" s="19"/>
      <c r="IT326" s="19"/>
      <c r="IU326" s="19"/>
      <c r="IV326" s="19"/>
    </row>
    <row r="327" spans="1:256">
      <c r="A327" s="19" t="s">
        <v>641</v>
      </c>
      <c r="B327" s="19" t="s">
        <v>16</v>
      </c>
      <c r="C327" s="19" t="s">
        <v>17</v>
      </c>
      <c r="D327" s="19" t="s">
        <v>642</v>
      </c>
      <c r="E327" s="19" t="s">
        <v>643</v>
      </c>
      <c r="F327" s="19" t="s">
        <v>19</v>
      </c>
      <c r="G327" s="19" t="s">
        <v>672</v>
      </c>
      <c r="H327" s="19" t="str">
        <f t="shared" si="27"/>
        <v>zone_nx_rse_bytes_from_vpn</v>
      </c>
      <c r="I327" s="39" t="s">
        <v>673</v>
      </c>
      <c r="J327" s="19" t="s">
        <v>22</v>
      </c>
      <c r="K327" s="19" t="s">
        <v>73</v>
      </c>
      <c r="L327" s="24">
        <v>8</v>
      </c>
      <c r="M327" s="24" t="s">
        <v>24</v>
      </c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  <c r="FI327" s="19"/>
      <c r="FJ327" s="19"/>
      <c r="FK327" s="19"/>
      <c r="FL327" s="19"/>
      <c r="FM327" s="19"/>
      <c r="FN327" s="19"/>
      <c r="FO327" s="19"/>
      <c r="FP327" s="19"/>
      <c r="FQ327" s="19"/>
      <c r="FR327" s="19"/>
      <c r="FS327" s="19"/>
      <c r="FT327" s="19"/>
      <c r="FU327" s="19"/>
      <c r="FV327" s="19"/>
      <c r="FW327" s="19"/>
      <c r="FX327" s="19"/>
      <c r="FY327" s="19"/>
      <c r="FZ327" s="19"/>
      <c r="GA327" s="19"/>
      <c r="GB327" s="19"/>
      <c r="GC327" s="19"/>
      <c r="GD327" s="19"/>
      <c r="GE327" s="19"/>
      <c r="GF327" s="19"/>
      <c r="GG327" s="19"/>
      <c r="GH327" s="19"/>
      <c r="GI327" s="19"/>
      <c r="GJ327" s="19"/>
      <c r="GK327" s="19"/>
      <c r="GL327" s="19"/>
      <c r="GM327" s="19"/>
      <c r="GN327" s="19"/>
      <c r="GO327" s="19"/>
      <c r="GP327" s="19"/>
      <c r="GQ327" s="19"/>
      <c r="GR327" s="19"/>
      <c r="GS327" s="19"/>
      <c r="GT327" s="19"/>
      <c r="GU327" s="19"/>
      <c r="GV327" s="19"/>
      <c r="GW327" s="19"/>
      <c r="GX327" s="19"/>
      <c r="GY327" s="19"/>
      <c r="GZ327" s="19"/>
      <c r="HA327" s="19"/>
      <c r="HB327" s="19"/>
      <c r="HC327" s="19"/>
      <c r="HD327" s="19"/>
      <c r="HE327" s="19"/>
      <c r="HF327" s="19"/>
      <c r="HG327" s="19"/>
      <c r="HH327" s="19"/>
      <c r="HI327" s="19"/>
      <c r="HJ327" s="19"/>
      <c r="HK327" s="19"/>
      <c r="HL327" s="19"/>
      <c r="HM327" s="19"/>
      <c r="HN327" s="19"/>
      <c r="HO327" s="19"/>
      <c r="HP327" s="19"/>
      <c r="HQ327" s="19"/>
      <c r="HR327" s="19"/>
      <c r="HS327" s="19"/>
      <c r="HT327" s="19"/>
      <c r="HU327" s="19"/>
      <c r="HV327" s="19"/>
      <c r="HW327" s="19"/>
      <c r="HX327" s="19"/>
      <c r="HY327" s="19"/>
      <c r="HZ327" s="19"/>
      <c r="IA327" s="19"/>
      <c r="IB327" s="19"/>
      <c r="IC327" s="19"/>
      <c r="ID327" s="19"/>
      <c r="IE327" s="19"/>
      <c r="IF327" s="19"/>
      <c r="IG327" s="19"/>
      <c r="IH327" s="19"/>
      <c r="II327" s="19"/>
      <c r="IJ327" s="19"/>
      <c r="IK327" s="19"/>
      <c r="IL327" s="19"/>
      <c r="IM327" s="19"/>
      <c r="IN327" s="19"/>
      <c r="IO327" s="19"/>
      <c r="IP327" s="19"/>
      <c r="IQ327" s="19"/>
      <c r="IR327" s="19"/>
      <c r="IS327" s="19"/>
      <c r="IT327" s="19"/>
      <c r="IU327" s="19"/>
      <c r="IV327" s="19"/>
    </row>
    <row r="328" spans="1:256">
      <c r="A328" s="19" t="s">
        <v>641</v>
      </c>
      <c r="B328" s="19" t="s">
        <v>16</v>
      </c>
      <c r="C328" s="19" t="s">
        <v>17</v>
      </c>
      <c r="D328" s="19" t="s">
        <v>674</v>
      </c>
      <c r="E328" s="19" t="s">
        <v>675</v>
      </c>
      <c r="F328" s="19" t="s">
        <v>19</v>
      </c>
      <c r="G328" s="19" t="s">
        <v>676</v>
      </c>
      <c r="H328" s="19" t="str">
        <f t="shared" si="27"/>
        <v>policy_nx_rse_policy_hits</v>
      </c>
      <c r="I328" s="39" t="s">
        <v>677</v>
      </c>
      <c r="J328" s="19" t="s">
        <v>22</v>
      </c>
      <c r="K328" s="19" t="s">
        <v>443</v>
      </c>
      <c r="L328" s="24">
        <v>8</v>
      </c>
      <c r="M328" s="24" t="s">
        <v>24</v>
      </c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  <c r="FI328" s="19"/>
      <c r="FJ328" s="19"/>
      <c r="FK328" s="19"/>
      <c r="FL328" s="19"/>
      <c r="FM328" s="19"/>
      <c r="FN328" s="19"/>
      <c r="FO328" s="19"/>
      <c r="FP328" s="19"/>
      <c r="FQ328" s="19"/>
      <c r="FR328" s="19"/>
      <c r="FS328" s="19"/>
      <c r="FT328" s="19"/>
      <c r="FU328" s="19"/>
      <c r="FV328" s="19"/>
      <c r="FW328" s="19"/>
      <c r="FX328" s="19"/>
      <c r="FY328" s="19"/>
      <c r="FZ328" s="19"/>
      <c r="GA328" s="19"/>
      <c r="GB328" s="19"/>
      <c r="GC328" s="19"/>
      <c r="GD328" s="19"/>
      <c r="GE328" s="19"/>
      <c r="GF328" s="19"/>
      <c r="GG328" s="19"/>
      <c r="GH328" s="19"/>
      <c r="GI328" s="19"/>
      <c r="GJ328" s="19"/>
      <c r="GK328" s="19"/>
      <c r="GL328" s="19"/>
      <c r="GM328" s="19"/>
      <c r="GN328" s="19"/>
      <c r="GO328" s="19"/>
      <c r="GP328" s="19"/>
      <c r="GQ328" s="19"/>
      <c r="GR328" s="19"/>
      <c r="GS328" s="19"/>
      <c r="GT328" s="19"/>
      <c r="GU328" s="19"/>
      <c r="GV328" s="19"/>
      <c r="GW328" s="19"/>
      <c r="GX328" s="19"/>
      <c r="GY328" s="19"/>
      <c r="GZ328" s="19"/>
      <c r="HA328" s="19"/>
      <c r="HB328" s="19"/>
      <c r="HC328" s="19"/>
      <c r="HD328" s="19"/>
      <c r="HE328" s="19"/>
      <c r="HF328" s="19"/>
      <c r="HG328" s="19"/>
      <c r="HH328" s="19"/>
      <c r="HI328" s="19"/>
      <c r="HJ328" s="19"/>
      <c r="HK328" s="19"/>
      <c r="HL328" s="19"/>
      <c r="HM328" s="19"/>
      <c r="HN328" s="19"/>
      <c r="HO328" s="19"/>
      <c r="HP328" s="19"/>
      <c r="HQ328" s="19"/>
      <c r="HR328" s="19"/>
      <c r="HS328" s="19"/>
      <c r="HT328" s="19"/>
      <c r="HU328" s="19"/>
      <c r="HV328" s="19"/>
      <c r="HW328" s="19"/>
      <c r="HX328" s="19"/>
      <c r="HY328" s="19"/>
      <c r="HZ328" s="19"/>
      <c r="IA328" s="19"/>
      <c r="IB328" s="19"/>
      <c r="IC328" s="19"/>
      <c r="ID328" s="19"/>
      <c r="IE328" s="19"/>
      <c r="IF328" s="19"/>
      <c r="IG328" s="19"/>
      <c r="IH328" s="19"/>
      <c r="II328" s="19"/>
      <c r="IJ328" s="19"/>
      <c r="IK328" s="19"/>
      <c r="IL328" s="19"/>
      <c r="IM328" s="19"/>
      <c r="IN328" s="19"/>
      <c r="IO328" s="19"/>
      <c r="IP328" s="19"/>
      <c r="IQ328" s="19"/>
      <c r="IR328" s="19"/>
      <c r="IS328" s="19"/>
      <c r="IT328" s="19"/>
      <c r="IU328" s="19"/>
      <c r="IV328" s="19"/>
    </row>
    <row r="329" spans="1:256">
      <c r="A329" s="19" t="s">
        <v>641</v>
      </c>
      <c r="B329" s="19" t="s">
        <v>16</v>
      </c>
      <c r="C329" s="19" t="s">
        <v>17</v>
      </c>
      <c r="D329" s="19" t="s">
        <v>674</v>
      </c>
      <c r="E329" s="19" t="s">
        <v>675</v>
      </c>
      <c r="F329" s="19" t="s">
        <v>19</v>
      </c>
      <c r="G329" s="19" t="s">
        <v>678</v>
      </c>
      <c r="H329" s="19" t="str">
        <f t="shared" si="27"/>
        <v>policy_nx_rse_configured_action_success_hits</v>
      </c>
      <c r="I329" s="39" t="s">
        <v>679</v>
      </c>
      <c r="J329" s="19" t="s">
        <v>22</v>
      </c>
      <c r="K329" s="19" t="s">
        <v>443</v>
      </c>
      <c r="L329" s="24">
        <v>8</v>
      </c>
      <c r="M329" s="24" t="s">
        <v>24</v>
      </c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  <c r="FI329" s="19"/>
      <c r="FJ329" s="19"/>
      <c r="FK329" s="19"/>
      <c r="FL329" s="19"/>
      <c r="FM329" s="19"/>
      <c r="FN329" s="19"/>
      <c r="FO329" s="19"/>
      <c r="FP329" s="19"/>
      <c r="FQ329" s="19"/>
      <c r="FR329" s="19"/>
      <c r="FS329" s="19"/>
      <c r="FT329" s="19"/>
      <c r="FU329" s="19"/>
      <c r="FV329" s="19"/>
      <c r="FW329" s="19"/>
      <c r="FX329" s="19"/>
      <c r="FY329" s="19"/>
      <c r="FZ329" s="19"/>
      <c r="GA329" s="19"/>
      <c r="GB329" s="19"/>
      <c r="GC329" s="19"/>
      <c r="GD329" s="19"/>
      <c r="GE329" s="19"/>
      <c r="GF329" s="19"/>
      <c r="GG329" s="19"/>
      <c r="GH329" s="19"/>
      <c r="GI329" s="19"/>
      <c r="GJ329" s="19"/>
      <c r="GK329" s="19"/>
      <c r="GL329" s="19"/>
      <c r="GM329" s="19"/>
      <c r="GN329" s="19"/>
      <c r="GO329" s="19"/>
      <c r="GP329" s="19"/>
      <c r="GQ329" s="19"/>
      <c r="GR329" s="19"/>
      <c r="GS329" s="19"/>
      <c r="GT329" s="19"/>
      <c r="GU329" s="19"/>
      <c r="GV329" s="19"/>
      <c r="GW329" s="19"/>
      <c r="GX329" s="19"/>
      <c r="GY329" s="19"/>
      <c r="GZ329" s="19"/>
      <c r="HA329" s="19"/>
      <c r="HB329" s="19"/>
      <c r="HC329" s="19"/>
      <c r="HD329" s="19"/>
      <c r="HE329" s="19"/>
      <c r="HF329" s="19"/>
      <c r="HG329" s="19"/>
      <c r="HH329" s="19"/>
      <c r="HI329" s="19"/>
      <c r="HJ329" s="19"/>
      <c r="HK329" s="19"/>
      <c r="HL329" s="19"/>
      <c r="HM329" s="19"/>
      <c r="HN329" s="19"/>
      <c r="HO329" s="19"/>
      <c r="HP329" s="19"/>
      <c r="HQ329" s="19"/>
      <c r="HR329" s="19"/>
      <c r="HS329" s="19"/>
      <c r="HT329" s="19"/>
      <c r="HU329" s="19"/>
      <c r="HV329" s="19"/>
      <c r="HW329" s="19"/>
      <c r="HX329" s="19"/>
      <c r="HY329" s="19"/>
      <c r="HZ329" s="19"/>
      <c r="IA329" s="19"/>
      <c r="IB329" s="19"/>
      <c r="IC329" s="19"/>
      <c r="ID329" s="19"/>
      <c r="IE329" s="19"/>
      <c r="IF329" s="19"/>
      <c r="IG329" s="19"/>
      <c r="IH329" s="19"/>
      <c r="II329" s="19"/>
      <c r="IJ329" s="19"/>
      <c r="IK329" s="19"/>
      <c r="IL329" s="19"/>
      <c r="IM329" s="19"/>
      <c r="IN329" s="19"/>
      <c r="IO329" s="19"/>
      <c r="IP329" s="19"/>
      <c r="IQ329" s="19"/>
      <c r="IR329" s="19"/>
      <c r="IS329" s="19"/>
      <c r="IT329" s="19"/>
      <c r="IU329" s="19"/>
      <c r="IV329" s="19"/>
    </row>
    <row r="330" spans="1:256">
      <c r="A330" s="19" t="s">
        <v>641</v>
      </c>
      <c r="B330" s="19" t="s">
        <v>16</v>
      </c>
      <c r="C330" s="19" t="s">
        <v>17</v>
      </c>
      <c r="D330" s="19" t="s">
        <v>674</v>
      </c>
      <c r="E330" s="19" t="s">
        <v>675</v>
      </c>
      <c r="F330" s="19" t="s">
        <v>19</v>
      </c>
      <c r="G330" s="19" t="s">
        <v>680</v>
      </c>
      <c r="H330" s="19" t="str">
        <f t="shared" si="27"/>
        <v>policy_nx_rse_configured_action_miss_hits</v>
      </c>
      <c r="I330" s="39" t="s">
        <v>681</v>
      </c>
      <c r="J330" s="19" t="s">
        <v>22</v>
      </c>
      <c r="K330" s="19" t="s">
        <v>443</v>
      </c>
      <c r="L330" s="24">
        <v>8</v>
      </c>
      <c r="M330" s="24" t="s">
        <v>24</v>
      </c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  <c r="FI330" s="19"/>
      <c r="FJ330" s="19"/>
      <c r="FK330" s="19"/>
      <c r="FL330" s="19"/>
      <c r="FM330" s="19"/>
      <c r="FN330" s="19"/>
      <c r="FO330" s="19"/>
      <c r="FP330" s="19"/>
      <c r="FQ330" s="19"/>
      <c r="FR330" s="19"/>
      <c r="FS330" s="19"/>
      <c r="FT330" s="19"/>
      <c r="FU330" s="19"/>
      <c r="FV330" s="19"/>
      <c r="FW330" s="19"/>
      <c r="FX330" s="19"/>
      <c r="FY330" s="19"/>
      <c r="FZ330" s="19"/>
      <c r="GA330" s="19"/>
      <c r="GB330" s="19"/>
      <c r="GC330" s="19"/>
      <c r="GD330" s="19"/>
      <c r="GE330" s="19"/>
      <c r="GF330" s="19"/>
      <c r="GG330" s="19"/>
      <c r="GH330" s="19"/>
      <c r="GI330" s="19"/>
      <c r="GJ330" s="19"/>
      <c r="GK330" s="19"/>
      <c r="GL330" s="19"/>
      <c r="GM330" s="19"/>
      <c r="GN330" s="19"/>
      <c r="GO330" s="19"/>
      <c r="GP330" s="19"/>
      <c r="GQ330" s="19"/>
      <c r="GR330" s="19"/>
      <c r="GS330" s="19"/>
      <c r="GT330" s="19"/>
      <c r="GU330" s="19"/>
      <c r="GV330" s="19"/>
      <c r="GW330" s="19"/>
      <c r="GX330" s="19"/>
      <c r="GY330" s="19"/>
      <c r="GZ330" s="19"/>
      <c r="HA330" s="19"/>
      <c r="HB330" s="19"/>
      <c r="HC330" s="19"/>
      <c r="HD330" s="19"/>
      <c r="HE330" s="19"/>
      <c r="HF330" s="19"/>
      <c r="HG330" s="19"/>
      <c r="HH330" s="19"/>
      <c r="HI330" s="19"/>
      <c r="HJ330" s="19"/>
      <c r="HK330" s="19"/>
      <c r="HL330" s="19"/>
      <c r="HM330" s="19"/>
      <c r="HN330" s="19"/>
      <c r="HO330" s="19"/>
      <c r="HP330" s="19"/>
      <c r="HQ330" s="19"/>
      <c r="HR330" s="19"/>
      <c r="HS330" s="19"/>
      <c r="HT330" s="19"/>
      <c r="HU330" s="19"/>
      <c r="HV330" s="19"/>
      <c r="HW330" s="19"/>
      <c r="HX330" s="19"/>
      <c r="HY330" s="19"/>
      <c r="HZ330" s="19"/>
      <c r="IA330" s="19"/>
      <c r="IB330" s="19"/>
      <c r="IC330" s="19"/>
      <c r="ID330" s="19"/>
      <c r="IE330" s="19"/>
      <c r="IF330" s="19"/>
      <c r="IG330" s="19"/>
      <c r="IH330" s="19"/>
      <c r="II330" s="19"/>
      <c r="IJ330" s="19"/>
      <c r="IK330" s="19"/>
      <c r="IL330" s="19"/>
      <c r="IM330" s="19"/>
      <c r="IN330" s="19"/>
      <c r="IO330" s="19"/>
      <c r="IP330" s="19"/>
      <c r="IQ330" s="19"/>
      <c r="IR330" s="19"/>
      <c r="IS330" s="19"/>
      <c r="IT330" s="19"/>
      <c r="IU330" s="19"/>
      <c r="IV330" s="19"/>
    </row>
    <row r="331" spans="1:256">
      <c r="A331" s="19" t="s">
        <v>593</v>
      </c>
      <c r="B331" s="19" t="s">
        <v>16</v>
      </c>
      <c r="C331" s="19" t="s">
        <v>17</v>
      </c>
      <c r="D331" s="19" t="s">
        <v>17</v>
      </c>
      <c r="E331" s="19" t="str">
        <f t="shared" ref="E331:E338" si="28">CONCATENATE(D331,"_",B331,"_",A331)</f>
        <v>NAP_NEXUS_AILS</v>
      </c>
      <c r="G331" s="19" t="s">
        <v>682</v>
      </c>
      <c r="H331" s="19" t="str">
        <f t="shared" ref="H331:H338" si="29">LOWER(CONCATENATE(D331,"_",IF(B331="MACHINE","MACH",IF(B331="POP","POP",IF(B331="NEXUS","NX",IF(B331="PUBLIC_POP","PUBLIC_POP","CNX")))),"_",A331,"_",G331))</f>
        <v>nap_nx_ails_inet_m1_rx_drop</v>
      </c>
      <c r="I331" s="39" t="s">
        <v>683</v>
      </c>
      <c r="J331" s="19" t="s">
        <v>22</v>
      </c>
      <c r="K331" s="19" t="s">
        <v>73</v>
      </c>
      <c r="L331" s="24">
        <f>IF(RIGHT(J331,2)="64",8,4)</f>
        <v>8</v>
      </c>
      <c r="M331" s="24" t="s">
        <v>24</v>
      </c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  <c r="FI331" s="19"/>
      <c r="FJ331" s="19"/>
      <c r="FK331" s="19"/>
      <c r="FL331" s="19"/>
      <c r="FM331" s="19"/>
      <c r="FN331" s="19"/>
      <c r="FO331" s="19"/>
      <c r="FP331" s="19"/>
      <c r="FQ331" s="19"/>
      <c r="FR331" s="19"/>
      <c r="FS331" s="19"/>
      <c r="FT331" s="19"/>
      <c r="FU331" s="19"/>
      <c r="FV331" s="19"/>
      <c r="FW331" s="19"/>
      <c r="FX331" s="19"/>
      <c r="FY331" s="19"/>
      <c r="FZ331" s="19"/>
      <c r="GA331" s="19"/>
      <c r="GB331" s="19"/>
      <c r="GC331" s="19"/>
      <c r="GD331" s="19"/>
      <c r="GE331" s="19"/>
      <c r="GF331" s="19"/>
      <c r="GG331" s="19"/>
      <c r="GH331" s="19"/>
      <c r="GI331" s="19"/>
      <c r="GJ331" s="19"/>
      <c r="GK331" s="19"/>
      <c r="GL331" s="19"/>
      <c r="GM331" s="19"/>
      <c r="GN331" s="19"/>
      <c r="GO331" s="19"/>
      <c r="GP331" s="19"/>
      <c r="GQ331" s="19"/>
      <c r="GR331" s="19"/>
      <c r="GS331" s="19"/>
      <c r="GT331" s="19"/>
      <c r="GU331" s="19"/>
      <c r="GV331" s="19"/>
      <c r="GW331" s="19"/>
      <c r="GX331" s="19"/>
      <c r="GY331" s="19"/>
      <c r="GZ331" s="19"/>
      <c r="HA331" s="19"/>
      <c r="HB331" s="19"/>
      <c r="HC331" s="19"/>
      <c r="HD331" s="19"/>
      <c r="HE331" s="19"/>
      <c r="HF331" s="19"/>
      <c r="HG331" s="19"/>
      <c r="HH331" s="19"/>
      <c r="HI331" s="19"/>
      <c r="HJ331" s="19"/>
      <c r="HK331" s="19"/>
      <c r="HL331" s="19"/>
      <c r="HM331" s="19"/>
      <c r="HN331" s="19"/>
      <c r="HO331" s="19"/>
      <c r="HP331" s="19"/>
      <c r="HQ331" s="19"/>
      <c r="HR331" s="19"/>
      <c r="HS331" s="19"/>
      <c r="HT331" s="19"/>
      <c r="HU331" s="19"/>
      <c r="HV331" s="19"/>
      <c r="HW331" s="19"/>
      <c r="HX331" s="19"/>
      <c r="HY331" s="19"/>
      <c r="HZ331" s="19"/>
      <c r="IA331" s="19"/>
      <c r="IB331" s="19"/>
      <c r="IC331" s="19"/>
      <c r="ID331" s="19"/>
      <c r="IE331" s="19"/>
      <c r="IF331" s="19"/>
      <c r="IG331" s="19"/>
      <c r="IH331" s="19"/>
      <c r="II331" s="19"/>
      <c r="IJ331" s="19"/>
      <c r="IK331" s="19"/>
      <c r="IL331" s="19"/>
      <c r="IM331" s="19"/>
      <c r="IN331" s="19"/>
      <c r="IO331" s="19"/>
      <c r="IP331" s="19"/>
      <c r="IQ331" s="19"/>
      <c r="IR331" s="19"/>
      <c r="IS331" s="19"/>
      <c r="IT331" s="19"/>
      <c r="IU331" s="19"/>
      <c r="IV331" s="19"/>
    </row>
    <row r="332" spans="1:256">
      <c r="A332" s="19" t="s">
        <v>593</v>
      </c>
      <c r="B332" s="19" t="s">
        <v>16</v>
      </c>
      <c r="C332" s="19" t="s">
        <v>17</v>
      </c>
      <c r="D332" s="19" t="s">
        <v>17</v>
      </c>
      <c r="E332" s="19" t="str">
        <f t="shared" si="28"/>
        <v>NAP_NEXUS_AILS</v>
      </c>
      <c r="G332" s="19" t="s">
        <v>684</v>
      </c>
      <c r="H332" s="19" t="str">
        <f t="shared" si="29"/>
        <v>nap_nx_ails_inet_m1_tx_drop</v>
      </c>
      <c r="I332" s="39" t="s">
        <v>685</v>
      </c>
      <c r="J332" s="19" t="s">
        <v>22</v>
      </c>
      <c r="K332" s="19" t="s">
        <v>73</v>
      </c>
      <c r="L332" s="24">
        <f>IF(RIGHT(J332,2)="64",8,4)</f>
        <v>8</v>
      </c>
      <c r="M332" s="24" t="s">
        <v>24</v>
      </c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  <c r="FI332" s="19"/>
      <c r="FJ332" s="19"/>
      <c r="FK332" s="19"/>
      <c r="FL332" s="19"/>
      <c r="FM332" s="19"/>
      <c r="FN332" s="19"/>
      <c r="FO332" s="19"/>
      <c r="FP332" s="19"/>
      <c r="FQ332" s="19"/>
      <c r="FR332" s="19"/>
      <c r="FS332" s="19"/>
      <c r="FT332" s="19"/>
      <c r="FU332" s="19"/>
      <c r="FV332" s="19"/>
      <c r="FW332" s="19"/>
      <c r="FX332" s="19"/>
      <c r="FY332" s="19"/>
      <c r="FZ332" s="19"/>
      <c r="GA332" s="19"/>
      <c r="GB332" s="19"/>
      <c r="GC332" s="19"/>
      <c r="GD332" s="19"/>
      <c r="GE332" s="19"/>
      <c r="GF332" s="19"/>
      <c r="GG332" s="19"/>
      <c r="GH332" s="19"/>
      <c r="GI332" s="19"/>
      <c r="GJ332" s="19"/>
      <c r="GK332" s="19"/>
      <c r="GL332" s="19"/>
      <c r="GM332" s="19"/>
      <c r="GN332" s="19"/>
      <c r="GO332" s="19"/>
      <c r="GP332" s="19"/>
      <c r="GQ332" s="19"/>
      <c r="GR332" s="19"/>
      <c r="GS332" s="19"/>
      <c r="GT332" s="19"/>
      <c r="GU332" s="19"/>
      <c r="GV332" s="19"/>
      <c r="GW332" s="19"/>
      <c r="GX332" s="19"/>
      <c r="GY332" s="19"/>
      <c r="GZ332" s="19"/>
      <c r="HA332" s="19"/>
      <c r="HB332" s="19"/>
      <c r="HC332" s="19"/>
      <c r="HD332" s="19"/>
      <c r="HE332" s="19"/>
      <c r="HF332" s="19"/>
      <c r="HG332" s="19"/>
      <c r="HH332" s="19"/>
      <c r="HI332" s="19"/>
      <c r="HJ332" s="19"/>
      <c r="HK332" s="19"/>
      <c r="HL332" s="19"/>
      <c r="HM332" s="19"/>
      <c r="HN332" s="19"/>
      <c r="HO332" s="19"/>
      <c r="HP332" s="19"/>
      <c r="HQ332" s="19"/>
      <c r="HR332" s="19"/>
      <c r="HS332" s="19"/>
      <c r="HT332" s="19"/>
      <c r="HU332" s="19"/>
      <c r="HV332" s="19"/>
      <c r="HW332" s="19"/>
      <c r="HX332" s="19"/>
      <c r="HY332" s="19"/>
      <c r="HZ332" s="19"/>
      <c r="IA332" s="19"/>
      <c r="IB332" s="19"/>
      <c r="IC332" s="19"/>
      <c r="ID332" s="19"/>
      <c r="IE332" s="19"/>
      <c r="IF332" s="19"/>
      <c r="IG332" s="19"/>
      <c r="IH332" s="19"/>
      <c r="II332" s="19"/>
      <c r="IJ332" s="19"/>
      <c r="IK332" s="19"/>
      <c r="IL332" s="19"/>
      <c r="IM332" s="19"/>
      <c r="IN332" s="19"/>
      <c r="IO332" s="19"/>
      <c r="IP332" s="19"/>
      <c r="IQ332" s="19"/>
      <c r="IR332" s="19"/>
      <c r="IS332" s="19"/>
      <c r="IT332" s="19"/>
      <c r="IU332" s="19"/>
      <c r="IV332" s="19"/>
    </row>
    <row r="333" spans="1:256">
      <c r="A333" s="19" t="s">
        <v>593</v>
      </c>
      <c r="B333" s="19" t="s">
        <v>16</v>
      </c>
      <c r="C333" s="19" t="s">
        <v>17</v>
      </c>
      <c r="D333" s="19" t="s">
        <v>17</v>
      </c>
      <c r="E333" s="19" t="str">
        <f t="shared" si="28"/>
        <v>NAP_NEXUS_AILS</v>
      </c>
      <c r="G333" s="19" t="s">
        <v>686</v>
      </c>
      <c r="H333" s="19" t="str">
        <f t="shared" si="29"/>
        <v>nap_nx_ails_inet_m2_rx_drop</v>
      </c>
      <c r="I333" s="39" t="s">
        <v>687</v>
      </c>
      <c r="J333" s="19" t="s">
        <v>22</v>
      </c>
      <c r="K333" s="19" t="s">
        <v>73</v>
      </c>
      <c r="L333" s="24">
        <f>IF(RIGHT(J333,2)="64",8,4)</f>
        <v>8</v>
      </c>
      <c r="M333" s="24" t="s">
        <v>24</v>
      </c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  <c r="FI333" s="19"/>
      <c r="FJ333" s="19"/>
      <c r="FK333" s="19"/>
      <c r="FL333" s="19"/>
      <c r="FM333" s="19"/>
      <c r="FN333" s="19"/>
      <c r="FO333" s="19"/>
      <c r="FP333" s="19"/>
      <c r="FQ333" s="19"/>
      <c r="FR333" s="19"/>
      <c r="FS333" s="19"/>
      <c r="FT333" s="19"/>
      <c r="FU333" s="19"/>
      <c r="FV333" s="19"/>
      <c r="FW333" s="19"/>
      <c r="FX333" s="19"/>
      <c r="FY333" s="19"/>
      <c r="FZ333" s="19"/>
      <c r="GA333" s="19"/>
      <c r="GB333" s="19"/>
      <c r="GC333" s="19"/>
      <c r="GD333" s="19"/>
      <c r="GE333" s="19"/>
      <c r="GF333" s="19"/>
      <c r="GG333" s="19"/>
      <c r="GH333" s="19"/>
      <c r="GI333" s="19"/>
      <c r="GJ333" s="19"/>
      <c r="GK333" s="19"/>
      <c r="GL333" s="19"/>
      <c r="GM333" s="19"/>
      <c r="GN333" s="19"/>
      <c r="GO333" s="19"/>
      <c r="GP333" s="19"/>
      <c r="GQ333" s="19"/>
      <c r="GR333" s="19"/>
      <c r="GS333" s="19"/>
      <c r="GT333" s="19"/>
      <c r="GU333" s="19"/>
      <c r="GV333" s="19"/>
      <c r="GW333" s="19"/>
      <c r="GX333" s="19"/>
      <c r="GY333" s="19"/>
      <c r="GZ333" s="19"/>
      <c r="HA333" s="19"/>
      <c r="HB333" s="19"/>
      <c r="HC333" s="19"/>
      <c r="HD333" s="19"/>
      <c r="HE333" s="19"/>
      <c r="HF333" s="19"/>
      <c r="HG333" s="19"/>
      <c r="HH333" s="19"/>
      <c r="HI333" s="19"/>
      <c r="HJ333" s="19"/>
      <c r="HK333" s="19"/>
      <c r="HL333" s="19"/>
      <c r="HM333" s="19"/>
      <c r="HN333" s="19"/>
      <c r="HO333" s="19"/>
      <c r="HP333" s="19"/>
      <c r="HQ333" s="19"/>
      <c r="HR333" s="19"/>
      <c r="HS333" s="19"/>
      <c r="HT333" s="19"/>
      <c r="HU333" s="19"/>
      <c r="HV333" s="19"/>
      <c r="HW333" s="19"/>
      <c r="HX333" s="19"/>
      <c r="HY333" s="19"/>
      <c r="HZ333" s="19"/>
      <c r="IA333" s="19"/>
      <c r="IB333" s="19"/>
      <c r="IC333" s="19"/>
      <c r="ID333" s="19"/>
      <c r="IE333" s="19"/>
      <c r="IF333" s="19"/>
      <c r="IG333" s="19"/>
      <c r="IH333" s="19"/>
      <c r="II333" s="19"/>
      <c r="IJ333" s="19"/>
      <c r="IK333" s="19"/>
      <c r="IL333" s="19"/>
      <c r="IM333" s="19"/>
      <c r="IN333" s="19"/>
      <c r="IO333" s="19"/>
      <c r="IP333" s="19"/>
      <c r="IQ333" s="19"/>
      <c r="IR333" s="19"/>
      <c r="IS333" s="19"/>
      <c r="IT333" s="19"/>
      <c r="IU333" s="19"/>
      <c r="IV333" s="19"/>
    </row>
    <row r="334" spans="1:256">
      <c r="A334" s="19" t="s">
        <v>593</v>
      </c>
      <c r="B334" s="19" t="s">
        <v>16</v>
      </c>
      <c r="C334" s="19" t="s">
        <v>17</v>
      </c>
      <c r="D334" s="19" t="s">
        <v>17</v>
      </c>
      <c r="E334" s="19" t="str">
        <f t="shared" si="28"/>
        <v>NAP_NEXUS_AILS</v>
      </c>
      <c r="G334" s="19" t="s">
        <v>688</v>
      </c>
      <c r="H334" s="19" t="str">
        <f t="shared" si="29"/>
        <v>nap_nx_ails_inet_m2_tx_drop</v>
      </c>
      <c r="I334" s="39" t="s">
        <v>689</v>
      </c>
      <c r="J334" s="19" t="s">
        <v>22</v>
      </c>
      <c r="K334" s="19" t="s">
        <v>73</v>
      </c>
      <c r="L334" s="24">
        <f>IF(RIGHT(J334,2)="64",8,4)</f>
        <v>8</v>
      </c>
      <c r="M334" s="24" t="s">
        <v>24</v>
      </c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  <c r="FI334" s="19"/>
      <c r="FJ334" s="19"/>
      <c r="FK334" s="19"/>
      <c r="FL334" s="19"/>
      <c r="FM334" s="19"/>
      <c r="FN334" s="19"/>
      <c r="FO334" s="19"/>
      <c r="FP334" s="19"/>
      <c r="FQ334" s="19"/>
      <c r="FR334" s="19"/>
      <c r="FS334" s="19"/>
      <c r="FT334" s="19"/>
      <c r="FU334" s="19"/>
      <c r="FV334" s="19"/>
      <c r="FW334" s="19"/>
      <c r="FX334" s="19"/>
      <c r="FY334" s="19"/>
      <c r="FZ334" s="19"/>
      <c r="GA334" s="19"/>
      <c r="GB334" s="19"/>
      <c r="GC334" s="19"/>
      <c r="GD334" s="19"/>
      <c r="GE334" s="19"/>
      <c r="GF334" s="19"/>
      <c r="GG334" s="19"/>
      <c r="GH334" s="19"/>
      <c r="GI334" s="19"/>
      <c r="GJ334" s="19"/>
      <c r="GK334" s="19"/>
      <c r="GL334" s="19"/>
      <c r="GM334" s="19"/>
      <c r="GN334" s="19"/>
      <c r="GO334" s="19"/>
      <c r="GP334" s="19"/>
      <c r="GQ334" s="19"/>
      <c r="GR334" s="19"/>
      <c r="GS334" s="19"/>
      <c r="GT334" s="19"/>
      <c r="GU334" s="19"/>
      <c r="GV334" s="19"/>
      <c r="GW334" s="19"/>
      <c r="GX334" s="19"/>
      <c r="GY334" s="19"/>
      <c r="GZ334" s="19"/>
      <c r="HA334" s="19"/>
      <c r="HB334" s="19"/>
      <c r="HC334" s="19"/>
      <c r="HD334" s="19"/>
      <c r="HE334" s="19"/>
      <c r="HF334" s="19"/>
      <c r="HG334" s="19"/>
      <c r="HH334" s="19"/>
      <c r="HI334" s="19"/>
      <c r="HJ334" s="19"/>
      <c r="HK334" s="19"/>
      <c r="HL334" s="19"/>
      <c r="HM334" s="19"/>
      <c r="HN334" s="19"/>
      <c r="HO334" s="19"/>
      <c r="HP334" s="19"/>
      <c r="HQ334" s="19"/>
      <c r="HR334" s="19"/>
      <c r="HS334" s="19"/>
      <c r="HT334" s="19"/>
      <c r="HU334" s="19"/>
      <c r="HV334" s="19"/>
      <c r="HW334" s="19"/>
      <c r="HX334" s="19"/>
      <c r="HY334" s="19"/>
      <c r="HZ334" s="19"/>
      <c r="IA334" s="19"/>
      <c r="IB334" s="19"/>
      <c r="IC334" s="19"/>
      <c r="ID334" s="19"/>
      <c r="IE334" s="19"/>
      <c r="IF334" s="19"/>
      <c r="IG334" s="19"/>
      <c r="IH334" s="19"/>
      <c r="II334" s="19"/>
      <c r="IJ334" s="19"/>
      <c r="IK334" s="19"/>
      <c r="IL334" s="19"/>
      <c r="IM334" s="19"/>
      <c r="IN334" s="19"/>
      <c r="IO334" s="19"/>
      <c r="IP334" s="19"/>
      <c r="IQ334" s="19"/>
      <c r="IR334" s="19"/>
      <c r="IS334" s="19"/>
      <c r="IT334" s="19"/>
      <c r="IU334" s="19"/>
      <c r="IV334" s="19"/>
    </row>
    <row r="335" spans="1:256">
      <c r="A335" s="19" t="s">
        <v>593</v>
      </c>
      <c r="B335" s="19" t="s">
        <v>16</v>
      </c>
      <c r="C335" s="19" t="s">
        <v>17</v>
      </c>
      <c r="D335" s="19" t="s">
        <v>17</v>
      </c>
      <c r="E335" s="19" t="str">
        <f t="shared" si="28"/>
        <v>NAP_NEXUS_AILS</v>
      </c>
      <c r="G335" s="19" t="s">
        <v>690</v>
      </c>
      <c r="H335" s="19" t="str">
        <f t="shared" si="29"/>
        <v>nap_nx_ails_inet_m1_rx_num_burst</v>
      </c>
      <c r="I335" s="39" t="s">
        <v>691</v>
      </c>
      <c r="J335" s="19" t="s">
        <v>22</v>
      </c>
      <c r="K335" s="3" t="s">
        <v>372</v>
      </c>
      <c r="L335" s="24">
        <v>8</v>
      </c>
      <c r="M335" s="24" t="s">
        <v>24</v>
      </c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  <c r="FI335" s="19"/>
      <c r="FJ335" s="19"/>
      <c r="FK335" s="19"/>
      <c r="FL335" s="19"/>
      <c r="FM335" s="19"/>
      <c r="FN335" s="19"/>
      <c r="FO335" s="19"/>
      <c r="FP335" s="19"/>
      <c r="FQ335" s="19"/>
      <c r="FR335" s="19"/>
      <c r="FS335" s="19"/>
      <c r="FT335" s="19"/>
      <c r="FU335" s="19"/>
      <c r="FV335" s="19"/>
      <c r="FW335" s="19"/>
      <c r="FX335" s="19"/>
      <c r="FY335" s="19"/>
      <c r="FZ335" s="19"/>
      <c r="GA335" s="19"/>
      <c r="GB335" s="19"/>
      <c r="GC335" s="19"/>
      <c r="GD335" s="19"/>
      <c r="GE335" s="19"/>
      <c r="GF335" s="19"/>
      <c r="GG335" s="19"/>
      <c r="GH335" s="19"/>
      <c r="GI335" s="19"/>
      <c r="GJ335" s="19"/>
      <c r="GK335" s="19"/>
      <c r="GL335" s="19"/>
      <c r="GM335" s="19"/>
      <c r="GN335" s="19"/>
      <c r="GO335" s="19"/>
      <c r="GP335" s="19"/>
      <c r="GQ335" s="19"/>
      <c r="GR335" s="19"/>
      <c r="GS335" s="19"/>
      <c r="GT335" s="19"/>
      <c r="GU335" s="19"/>
      <c r="GV335" s="19"/>
      <c r="GW335" s="19"/>
      <c r="GX335" s="19"/>
      <c r="GY335" s="19"/>
      <c r="GZ335" s="19"/>
      <c r="HA335" s="19"/>
      <c r="HB335" s="19"/>
      <c r="HC335" s="19"/>
      <c r="HD335" s="19"/>
      <c r="HE335" s="19"/>
      <c r="HF335" s="19"/>
      <c r="HG335" s="19"/>
      <c r="HH335" s="19"/>
      <c r="HI335" s="19"/>
      <c r="HJ335" s="19"/>
      <c r="HK335" s="19"/>
      <c r="HL335" s="19"/>
      <c r="HM335" s="19"/>
      <c r="HN335" s="19"/>
      <c r="HO335" s="19"/>
      <c r="HP335" s="19"/>
      <c r="HQ335" s="19"/>
      <c r="HR335" s="19"/>
      <c r="HS335" s="19"/>
      <c r="HT335" s="19"/>
      <c r="HU335" s="19"/>
      <c r="HV335" s="19"/>
      <c r="HW335" s="19"/>
      <c r="HX335" s="19"/>
      <c r="HY335" s="19"/>
      <c r="HZ335" s="19"/>
      <c r="IA335" s="19"/>
      <c r="IB335" s="19"/>
      <c r="IC335" s="19"/>
      <c r="ID335" s="19"/>
      <c r="IE335" s="19"/>
      <c r="IF335" s="19"/>
      <c r="IG335" s="19"/>
      <c r="IH335" s="19"/>
      <c r="II335" s="19"/>
      <c r="IJ335" s="19"/>
      <c r="IK335" s="19"/>
      <c r="IL335" s="19"/>
      <c r="IM335" s="19"/>
      <c r="IN335" s="19"/>
      <c r="IO335" s="19"/>
      <c r="IP335" s="19"/>
      <c r="IQ335" s="19"/>
      <c r="IR335" s="19"/>
      <c r="IS335" s="19"/>
      <c r="IT335" s="19"/>
      <c r="IU335" s="19"/>
      <c r="IV335" s="19"/>
    </row>
    <row r="336" spans="1:256">
      <c r="A336" s="19" t="s">
        <v>593</v>
      </c>
      <c r="B336" s="19" t="s">
        <v>16</v>
      </c>
      <c r="C336" s="19" t="s">
        <v>17</v>
      </c>
      <c r="D336" s="19" t="s">
        <v>17</v>
      </c>
      <c r="E336" s="19" t="str">
        <f t="shared" si="28"/>
        <v>NAP_NEXUS_AILS</v>
      </c>
      <c r="G336" s="19" t="s">
        <v>692</v>
      </c>
      <c r="H336" s="19" t="str">
        <f t="shared" si="29"/>
        <v>nap_nx_ails_inet_m1_tx_num_burst</v>
      </c>
      <c r="I336" s="39" t="s">
        <v>693</v>
      </c>
      <c r="J336" s="19" t="s">
        <v>22</v>
      </c>
      <c r="K336" s="3" t="s">
        <v>372</v>
      </c>
      <c r="L336" s="24">
        <v>8</v>
      </c>
      <c r="M336" s="24" t="s">
        <v>24</v>
      </c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  <c r="GA336" s="19"/>
      <c r="GB336" s="19"/>
      <c r="GC336" s="19"/>
      <c r="GD336" s="19"/>
      <c r="GE336" s="19"/>
      <c r="GF336" s="19"/>
      <c r="GG336" s="19"/>
      <c r="GH336" s="19"/>
      <c r="GI336" s="19"/>
      <c r="GJ336" s="19"/>
      <c r="GK336" s="19"/>
      <c r="GL336" s="19"/>
      <c r="GM336" s="19"/>
      <c r="GN336" s="19"/>
      <c r="GO336" s="19"/>
      <c r="GP336" s="19"/>
      <c r="GQ336" s="19"/>
      <c r="GR336" s="19"/>
      <c r="GS336" s="19"/>
      <c r="GT336" s="19"/>
      <c r="GU336" s="19"/>
      <c r="GV336" s="19"/>
      <c r="GW336" s="19"/>
      <c r="GX336" s="19"/>
      <c r="GY336" s="19"/>
      <c r="GZ336" s="19"/>
      <c r="HA336" s="19"/>
      <c r="HB336" s="19"/>
      <c r="HC336" s="19"/>
      <c r="HD336" s="19"/>
      <c r="HE336" s="19"/>
      <c r="HF336" s="19"/>
      <c r="HG336" s="19"/>
      <c r="HH336" s="19"/>
      <c r="HI336" s="19"/>
      <c r="HJ336" s="19"/>
      <c r="HK336" s="19"/>
      <c r="HL336" s="19"/>
      <c r="HM336" s="19"/>
      <c r="HN336" s="19"/>
      <c r="HO336" s="19"/>
      <c r="HP336" s="19"/>
      <c r="HQ336" s="19"/>
      <c r="HR336" s="19"/>
      <c r="HS336" s="19"/>
      <c r="HT336" s="19"/>
      <c r="HU336" s="19"/>
      <c r="HV336" s="19"/>
      <c r="HW336" s="19"/>
      <c r="HX336" s="19"/>
      <c r="HY336" s="19"/>
      <c r="HZ336" s="19"/>
      <c r="IA336" s="19"/>
      <c r="IB336" s="19"/>
      <c r="IC336" s="19"/>
      <c r="ID336" s="19"/>
      <c r="IE336" s="19"/>
      <c r="IF336" s="19"/>
      <c r="IG336" s="19"/>
      <c r="IH336" s="19"/>
      <c r="II336" s="19"/>
      <c r="IJ336" s="19"/>
      <c r="IK336" s="19"/>
      <c r="IL336" s="19"/>
      <c r="IM336" s="19"/>
      <c r="IN336" s="19"/>
      <c r="IO336" s="19"/>
      <c r="IP336" s="19"/>
      <c r="IQ336" s="19"/>
      <c r="IR336" s="19"/>
      <c r="IS336" s="19"/>
      <c r="IT336" s="19"/>
      <c r="IU336" s="19"/>
      <c r="IV336" s="19"/>
    </row>
    <row r="337" spans="1:256">
      <c r="A337" s="19" t="s">
        <v>593</v>
      </c>
      <c r="B337" s="19" t="s">
        <v>16</v>
      </c>
      <c r="C337" s="19" t="s">
        <v>17</v>
      </c>
      <c r="D337" s="19" t="s">
        <v>17</v>
      </c>
      <c r="E337" s="19" t="str">
        <f t="shared" si="28"/>
        <v>NAP_NEXUS_AILS</v>
      </c>
      <c r="G337" s="19" t="s">
        <v>694</v>
      </c>
      <c r="H337" s="19" t="str">
        <f t="shared" si="29"/>
        <v>nap_nx_ails_inet_m2_rx_num_burst</v>
      </c>
      <c r="I337" s="39" t="s">
        <v>695</v>
      </c>
      <c r="J337" s="19" t="s">
        <v>22</v>
      </c>
      <c r="K337" s="3" t="s">
        <v>372</v>
      </c>
      <c r="L337" s="24">
        <v>8</v>
      </c>
      <c r="M337" s="24" t="s">
        <v>24</v>
      </c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  <c r="GA337" s="19"/>
      <c r="GB337" s="19"/>
      <c r="GC337" s="19"/>
      <c r="GD337" s="19"/>
      <c r="GE337" s="19"/>
      <c r="GF337" s="19"/>
      <c r="GG337" s="19"/>
      <c r="GH337" s="19"/>
      <c r="GI337" s="19"/>
      <c r="GJ337" s="19"/>
      <c r="GK337" s="19"/>
      <c r="GL337" s="19"/>
      <c r="GM337" s="19"/>
      <c r="GN337" s="19"/>
      <c r="GO337" s="19"/>
      <c r="GP337" s="19"/>
      <c r="GQ337" s="19"/>
      <c r="GR337" s="19"/>
      <c r="GS337" s="19"/>
      <c r="GT337" s="19"/>
      <c r="GU337" s="19"/>
      <c r="GV337" s="19"/>
      <c r="GW337" s="19"/>
      <c r="GX337" s="19"/>
      <c r="GY337" s="19"/>
      <c r="GZ337" s="19"/>
      <c r="HA337" s="19"/>
      <c r="HB337" s="19"/>
      <c r="HC337" s="19"/>
      <c r="HD337" s="19"/>
      <c r="HE337" s="19"/>
      <c r="HF337" s="19"/>
      <c r="HG337" s="19"/>
      <c r="HH337" s="19"/>
      <c r="HI337" s="19"/>
      <c r="HJ337" s="19"/>
      <c r="HK337" s="19"/>
      <c r="HL337" s="19"/>
      <c r="HM337" s="19"/>
      <c r="HN337" s="19"/>
      <c r="HO337" s="19"/>
      <c r="HP337" s="19"/>
      <c r="HQ337" s="19"/>
      <c r="HR337" s="19"/>
      <c r="HS337" s="19"/>
      <c r="HT337" s="19"/>
      <c r="HU337" s="19"/>
      <c r="HV337" s="19"/>
      <c r="HW337" s="19"/>
      <c r="HX337" s="19"/>
      <c r="HY337" s="19"/>
      <c r="HZ337" s="19"/>
      <c r="IA337" s="19"/>
      <c r="IB337" s="19"/>
      <c r="IC337" s="19"/>
      <c r="ID337" s="19"/>
      <c r="IE337" s="19"/>
      <c r="IF337" s="19"/>
      <c r="IG337" s="19"/>
      <c r="IH337" s="19"/>
      <c r="II337" s="19"/>
      <c r="IJ337" s="19"/>
      <c r="IK337" s="19"/>
      <c r="IL337" s="19"/>
      <c r="IM337" s="19"/>
      <c r="IN337" s="19"/>
      <c r="IO337" s="19"/>
      <c r="IP337" s="19"/>
      <c r="IQ337" s="19"/>
      <c r="IR337" s="19"/>
      <c r="IS337" s="19"/>
      <c r="IT337" s="19"/>
      <c r="IU337" s="19"/>
      <c r="IV337" s="19"/>
    </row>
    <row r="338" spans="1:256">
      <c r="A338" s="19" t="s">
        <v>593</v>
      </c>
      <c r="B338" s="19" t="s">
        <v>16</v>
      </c>
      <c r="C338" s="19" t="s">
        <v>17</v>
      </c>
      <c r="D338" s="19" t="s">
        <v>17</v>
      </c>
      <c r="E338" s="19" t="str">
        <f t="shared" si="28"/>
        <v>NAP_NEXUS_AILS</v>
      </c>
      <c r="G338" s="19" t="s">
        <v>696</v>
      </c>
      <c r="H338" s="19" t="str">
        <f t="shared" si="29"/>
        <v>nap_nx_ails_inet_m2_tx_num_burst</v>
      </c>
      <c r="I338" s="39" t="s">
        <v>697</v>
      </c>
      <c r="J338" s="19" t="s">
        <v>22</v>
      </c>
      <c r="K338" s="3" t="s">
        <v>372</v>
      </c>
      <c r="L338" s="24">
        <v>8</v>
      </c>
      <c r="M338" s="24" t="s">
        <v>24</v>
      </c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  <c r="GA338" s="19"/>
      <c r="GB338" s="19"/>
      <c r="GC338" s="19"/>
      <c r="GD338" s="19"/>
      <c r="GE338" s="19"/>
      <c r="GF338" s="19"/>
      <c r="GG338" s="19"/>
      <c r="GH338" s="19"/>
      <c r="GI338" s="19"/>
      <c r="GJ338" s="19"/>
      <c r="GK338" s="19"/>
      <c r="GL338" s="19"/>
      <c r="GM338" s="19"/>
      <c r="GN338" s="19"/>
      <c r="GO338" s="19"/>
      <c r="GP338" s="19"/>
      <c r="GQ338" s="19"/>
      <c r="GR338" s="19"/>
      <c r="GS338" s="19"/>
      <c r="GT338" s="19"/>
      <c r="GU338" s="19"/>
      <c r="GV338" s="19"/>
      <c r="GW338" s="19"/>
      <c r="GX338" s="19"/>
      <c r="GY338" s="19"/>
      <c r="GZ338" s="19"/>
      <c r="HA338" s="19"/>
      <c r="HB338" s="19"/>
      <c r="HC338" s="19"/>
      <c r="HD338" s="19"/>
      <c r="HE338" s="19"/>
      <c r="HF338" s="19"/>
      <c r="HG338" s="19"/>
      <c r="HH338" s="19"/>
      <c r="HI338" s="19"/>
      <c r="HJ338" s="19"/>
      <c r="HK338" s="19"/>
      <c r="HL338" s="19"/>
      <c r="HM338" s="19"/>
      <c r="HN338" s="19"/>
      <c r="HO338" s="19"/>
      <c r="HP338" s="19"/>
      <c r="HQ338" s="19"/>
      <c r="HR338" s="19"/>
      <c r="HS338" s="19"/>
      <c r="HT338" s="19"/>
      <c r="HU338" s="19"/>
      <c r="HV338" s="19"/>
      <c r="HW338" s="19"/>
      <c r="HX338" s="19"/>
      <c r="HY338" s="19"/>
      <c r="HZ338" s="19"/>
      <c r="IA338" s="19"/>
      <c r="IB338" s="19"/>
      <c r="IC338" s="19"/>
      <c r="ID338" s="19"/>
      <c r="IE338" s="19"/>
      <c r="IF338" s="19"/>
      <c r="IG338" s="19"/>
      <c r="IH338" s="19"/>
      <c r="II338" s="19"/>
      <c r="IJ338" s="19"/>
      <c r="IK338" s="19"/>
      <c r="IL338" s="19"/>
      <c r="IM338" s="19"/>
      <c r="IN338" s="19"/>
      <c r="IO338" s="19"/>
      <c r="IP338" s="19"/>
      <c r="IQ338" s="19"/>
      <c r="IR338" s="19"/>
      <c r="IS338" s="19"/>
      <c r="IT338" s="19"/>
      <c r="IU338" s="19"/>
      <c r="IV338" s="19"/>
    </row>
    <row r="339" spans="1:256">
      <c r="A339" s="28" t="s">
        <v>309</v>
      </c>
      <c r="B339" s="19" t="s">
        <v>17</v>
      </c>
      <c r="C339" s="26" t="s">
        <v>17</v>
      </c>
      <c r="D339" s="26" t="s">
        <v>698</v>
      </c>
      <c r="E339" s="26" t="str">
        <f t="shared" ref="E339:E350" si="30">CONCATENATE(A339,"_",B339,"_",D339)</f>
        <v>PLATFORM_NAP_PORT_MAP</v>
      </c>
      <c r="F339" s="19" t="s">
        <v>19</v>
      </c>
      <c r="G339" s="26" t="s">
        <v>699</v>
      </c>
      <c r="H339" s="19" t="str">
        <f t="shared" ref="H339:H350" si="31">LOWER(CONCATENATE(A339,"_",D339,"_",G339))</f>
        <v>platform_port_map_nap_m1_port</v>
      </c>
      <c r="I339" s="47" t="s">
        <v>700</v>
      </c>
      <c r="J339" s="19" t="s">
        <v>113</v>
      </c>
      <c r="K339" s="19" t="s">
        <v>342</v>
      </c>
      <c r="L339" s="24">
        <f t="shared" ref="L339:L372" si="32">IF(RIGHT(J339,2)="64",8,4)</f>
        <v>4</v>
      </c>
      <c r="M339" s="24" t="s">
        <v>24</v>
      </c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  <c r="GA339" s="19"/>
      <c r="GB339" s="19"/>
      <c r="GC339" s="19"/>
      <c r="GD339" s="19"/>
      <c r="GE339" s="19"/>
      <c r="GF339" s="19"/>
      <c r="GG339" s="19"/>
      <c r="GH339" s="19"/>
      <c r="GI339" s="19"/>
      <c r="GJ339" s="19"/>
      <c r="GK339" s="19"/>
      <c r="GL339" s="19"/>
      <c r="GM339" s="19"/>
      <c r="GN339" s="19"/>
      <c r="GO339" s="19"/>
      <c r="GP339" s="19"/>
      <c r="GQ339" s="19"/>
      <c r="GR339" s="19"/>
      <c r="GS339" s="19"/>
      <c r="GT339" s="19"/>
      <c r="GU339" s="19"/>
      <c r="GV339" s="19"/>
      <c r="GW339" s="19"/>
      <c r="GX339" s="19"/>
      <c r="GY339" s="19"/>
      <c r="GZ339" s="19"/>
      <c r="HA339" s="19"/>
      <c r="HB339" s="19"/>
      <c r="HC339" s="19"/>
      <c r="HD339" s="19"/>
      <c r="HE339" s="19"/>
      <c r="HF339" s="19"/>
      <c r="HG339" s="19"/>
      <c r="HH339" s="19"/>
      <c r="HI339" s="19"/>
      <c r="HJ339" s="19"/>
      <c r="HK339" s="19"/>
      <c r="HL339" s="19"/>
      <c r="HM339" s="19"/>
      <c r="HN339" s="19"/>
      <c r="HO339" s="19"/>
      <c r="HP339" s="19"/>
      <c r="HQ339" s="19"/>
      <c r="HR339" s="19"/>
      <c r="HS339" s="19"/>
      <c r="HT339" s="19"/>
      <c r="HU339" s="19"/>
      <c r="HV339" s="19"/>
      <c r="HW339" s="19"/>
      <c r="HX339" s="19"/>
      <c r="HY339" s="19"/>
      <c r="HZ339" s="19"/>
      <c r="IA339" s="19"/>
      <c r="IB339" s="19"/>
      <c r="IC339" s="19"/>
      <c r="ID339" s="19"/>
      <c r="IE339" s="19"/>
      <c r="IF339" s="19"/>
      <c r="IG339" s="19"/>
      <c r="IH339" s="19"/>
      <c r="II339" s="19"/>
      <c r="IJ339" s="19"/>
      <c r="IK339" s="19"/>
      <c r="IL339" s="19"/>
      <c r="IM339" s="19"/>
      <c r="IN339" s="19"/>
      <c r="IO339" s="19"/>
      <c r="IP339" s="19"/>
      <c r="IQ339" s="19"/>
      <c r="IR339" s="19"/>
      <c r="IS339" s="19"/>
      <c r="IT339" s="19"/>
      <c r="IU339" s="19"/>
      <c r="IV339" s="19"/>
    </row>
    <row r="340" spans="1:256">
      <c r="A340" s="28" t="s">
        <v>309</v>
      </c>
      <c r="B340" s="19" t="s">
        <v>17</v>
      </c>
      <c r="C340" s="26" t="s">
        <v>17</v>
      </c>
      <c r="D340" s="26" t="s">
        <v>698</v>
      </c>
      <c r="E340" s="26" t="str">
        <f t="shared" si="30"/>
        <v>PLATFORM_NAP_PORT_MAP</v>
      </c>
      <c r="F340" s="19" t="s">
        <v>19</v>
      </c>
      <c r="G340" s="26" t="s">
        <v>701</v>
      </c>
      <c r="H340" s="19" t="str">
        <f t="shared" si="31"/>
        <v>platform_port_map_nap_m2_port</v>
      </c>
      <c r="I340" s="47" t="s">
        <v>702</v>
      </c>
      <c r="J340" s="19" t="s">
        <v>113</v>
      </c>
      <c r="K340" s="19" t="s">
        <v>342</v>
      </c>
      <c r="L340" s="24">
        <f t="shared" si="32"/>
        <v>4</v>
      </c>
      <c r="M340" s="24" t="s">
        <v>24</v>
      </c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  <c r="GA340" s="19"/>
      <c r="GB340" s="19"/>
      <c r="GC340" s="19"/>
      <c r="GD340" s="19"/>
      <c r="GE340" s="19"/>
      <c r="GF340" s="19"/>
      <c r="GG340" s="19"/>
      <c r="GH340" s="19"/>
      <c r="GI340" s="19"/>
      <c r="GJ340" s="19"/>
      <c r="GK340" s="19"/>
      <c r="GL340" s="19"/>
      <c r="GM340" s="19"/>
      <c r="GN340" s="19"/>
      <c r="GO340" s="19"/>
      <c r="GP340" s="19"/>
      <c r="GQ340" s="19"/>
      <c r="GR340" s="19"/>
      <c r="GS340" s="19"/>
      <c r="GT340" s="19"/>
      <c r="GU340" s="19"/>
      <c r="GV340" s="19"/>
      <c r="GW340" s="19"/>
      <c r="GX340" s="19"/>
      <c r="GY340" s="19"/>
      <c r="GZ340" s="19"/>
      <c r="HA340" s="19"/>
      <c r="HB340" s="19"/>
      <c r="HC340" s="19"/>
      <c r="HD340" s="19"/>
      <c r="HE340" s="19"/>
      <c r="HF340" s="19"/>
      <c r="HG340" s="19"/>
      <c r="HH340" s="19"/>
      <c r="HI340" s="19"/>
      <c r="HJ340" s="19"/>
      <c r="HK340" s="19"/>
      <c r="HL340" s="19"/>
      <c r="HM340" s="19"/>
      <c r="HN340" s="19"/>
      <c r="HO340" s="19"/>
      <c r="HP340" s="19"/>
      <c r="HQ340" s="19"/>
      <c r="HR340" s="19"/>
      <c r="HS340" s="19"/>
      <c r="HT340" s="19"/>
      <c r="HU340" s="19"/>
      <c r="HV340" s="19"/>
      <c r="HW340" s="19"/>
      <c r="HX340" s="19"/>
      <c r="HY340" s="19"/>
      <c r="HZ340" s="19"/>
      <c r="IA340" s="19"/>
      <c r="IB340" s="19"/>
      <c r="IC340" s="19"/>
      <c r="ID340" s="19"/>
      <c r="IE340" s="19"/>
      <c r="IF340" s="19"/>
      <c r="IG340" s="19"/>
      <c r="IH340" s="19"/>
      <c r="II340" s="19"/>
      <c r="IJ340" s="19"/>
      <c r="IK340" s="19"/>
      <c r="IL340" s="19"/>
      <c r="IM340" s="19"/>
      <c r="IN340" s="19"/>
      <c r="IO340" s="19"/>
      <c r="IP340" s="19"/>
      <c r="IQ340" s="19"/>
      <c r="IR340" s="19"/>
      <c r="IS340" s="19"/>
      <c r="IT340" s="19"/>
      <c r="IU340" s="19"/>
      <c r="IV340" s="19"/>
    </row>
    <row r="341" spans="1:256">
      <c r="A341" s="28" t="s">
        <v>309</v>
      </c>
      <c r="B341" s="19" t="s">
        <v>17</v>
      </c>
      <c r="C341" s="26" t="s">
        <v>17</v>
      </c>
      <c r="D341" s="26" t="s">
        <v>698</v>
      </c>
      <c r="E341" s="26" t="str">
        <f t="shared" si="30"/>
        <v>PLATFORM_NAP_PORT_MAP</v>
      </c>
      <c r="F341" s="19" t="s">
        <v>19</v>
      </c>
      <c r="G341" s="26" t="s">
        <v>1575</v>
      </c>
      <c r="H341" s="19" t="str">
        <f t="shared" si="31"/>
        <v>platform_port_map_nap_lan_port</v>
      </c>
      <c r="I341" s="47" t="s">
        <v>1581</v>
      </c>
      <c r="J341" s="19" t="s">
        <v>113</v>
      </c>
      <c r="K341" s="19" t="s">
        <v>342</v>
      </c>
      <c r="L341" s="24">
        <f t="shared" ref="L341:L350" si="33">IF(RIGHT(J341,2)="64",8,4)</f>
        <v>4</v>
      </c>
      <c r="M341" s="24" t="s">
        <v>24</v>
      </c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  <c r="GA341" s="19"/>
      <c r="GB341" s="19"/>
      <c r="GC341" s="19"/>
      <c r="GD341" s="19"/>
      <c r="GE341" s="19"/>
      <c r="GF341" s="19"/>
      <c r="GG341" s="19"/>
      <c r="GH341" s="19"/>
      <c r="GI341" s="19"/>
      <c r="GJ341" s="19"/>
      <c r="GK341" s="19"/>
      <c r="GL341" s="19"/>
      <c r="GM341" s="19"/>
      <c r="GN341" s="19"/>
      <c r="GO341" s="19"/>
      <c r="GP341" s="19"/>
      <c r="GQ341" s="19"/>
      <c r="GR341" s="19"/>
      <c r="GS341" s="19"/>
      <c r="GT341" s="19"/>
      <c r="GU341" s="19"/>
      <c r="GV341" s="19"/>
      <c r="GW341" s="19"/>
      <c r="GX341" s="19"/>
      <c r="GY341" s="19"/>
      <c r="GZ341" s="19"/>
      <c r="HA341" s="19"/>
      <c r="HB341" s="19"/>
      <c r="HC341" s="19"/>
      <c r="HD341" s="19"/>
      <c r="HE341" s="19"/>
      <c r="HF341" s="19"/>
      <c r="HG341" s="19"/>
      <c r="HH341" s="19"/>
      <c r="HI341" s="19"/>
      <c r="HJ341" s="19"/>
      <c r="HK341" s="19"/>
      <c r="HL341" s="19"/>
      <c r="HM341" s="19"/>
      <c r="HN341" s="19"/>
      <c r="HO341" s="19"/>
      <c r="HP341" s="19"/>
      <c r="HQ341" s="19"/>
      <c r="HR341" s="19"/>
      <c r="HS341" s="19"/>
      <c r="HT341" s="19"/>
      <c r="HU341" s="19"/>
      <c r="HV341" s="19"/>
      <c r="HW341" s="19"/>
      <c r="HX341" s="19"/>
      <c r="HY341" s="19"/>
      <c r="HZ341" s="19"/>
      <c r="IA341" s="19"/>
      <c r="IB341" s="19"/>
      <c r="IC341" s="19"/>
      <c r="ID341" s="19"/>
      <c r="IE341" s="19"/>
      <c r="IF341" s="19"/>
      <c r="IG341" s="19"/>
      <c r="IH341" s="19"/>
      <c r="II341" s="19"/>
      <c r="IJ341" s="19"/>
      <c r="IK341" s="19"/>
      <c r="IL341" s="19"/>
      <c r="IM341" s="19"/>
      <c r="IN341" s="19"/>
      <c r="IO341" s="19"/>
      <c r="IP341" s="19"/>
      <c r="IQ341" s="19"/>
      <c r="IR341" s="19"/>
      <c r="IS341" s="19"/>
      <c r="IT341" s="19"/>
      <c r="IU341" s="19"/>
      <c r="IV341" s="19"/>
    </row>
    <row r="342" spans="1:256">
      <c r="A342" s="28" t="s">
        <v>309</v>
      </c>
      <c r="B342" s="19" t="s">
        <v>17</v>
      </c>
      <c r="C342" s="26" t="s">
        <v>17</v>
      </c>
      <c r="D342" s="26" t="s">
        <v>698</v>
      </c>
      <c r="E342" s="26" t="str">
        <f t="shared" si="30"/>
        <v>PLATFORM_NAP_PORT_MAP</v>
      </c>
      <c r="F342" s="19" t="s">
        <v>19</v>
      </c>
      <c r="G342" s="26" t="s">
        <v>1576</v>
      </c>
      <c r="H342" s="19" t="str">
        <f t="shared" si="31"/>
        <v>platform_port_map_nap_wan_port</v>
      </c>
      <c r="I342" s="47" t="s">
        <v>1582</v>
      </c>
      <c r="J342" s="19" t="s">
        <v>113</v>
      </c>
      <c r="K342" s="19" t="s">
        <v>342</v>
      </c>
      <c r="L342" s="24">
        <f t="shared" si="33"/>
        <v>4</v>
      </c>
      <c r="M342" s="24" t="s">
        <v>24</v>
      </c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  <c r="GA342" s="19"/>
      <c r="GB342" s="19"/>
      <c r="GC342" s="19"/>
      <c r="GD342" s="19"/>
      <c r="GE342" s="19"/>
      <c r="GF342" s="19"/>
      <c r="GG342" s="19"/>
      <c r="GH342" s="19"/>
      <c r="GI342" s="19"/>
      <c r="GJ342" s="19"/>
      <c r="GK342" s="19"/>
      <c r="GL342" s="19"/>
      <c r="GM342" s="19"/>
      <c r="GN342" s="19"/>
      <c r="GO342" s="19"/>
      <c r="GP342" s="19"/>
      <c r="GQ342" s="19"/>
      <c r="GR342" s="19"/>
      <c r="GS342" s="19"/>
      <c r="GT342" s="19"/>
      <c r="GU342" s="19"/>
      <c r="GV342" s="19"/>
      <c r="GW342" s="19"/>
      <c r="GX342" s="19"/>
      <c r="GY342" s="19"/>
      <c r="GZ342" s="19"/>
      <c r="HA342" s="19"/>
      <c r="HB342" s="19"/>
      <c r="HC342" s="19"/>
      <c r="HD342" s="19"/>
      <c r="HE342" s="19"/>
      <c r="HF342" s="19"/>
      <c r="HG342" s="19"/>
      <c r="HH342" s="19"/>
      <c r="HI342" s="19"/>
      <c r="HJ342" s="19"/>
      <c r="HK342" s="19"/>
      <c r="HL342" s="19"/>
      <c r="HM342" s="19"/>
      <c r="HN342" s="19"/>
      <c r="HO342" s="19"/>
      <c r="HP342" s="19"/>
      <c r="HQ342" s="19"/>
      <c r="HR342" s="19"/>
      <c r="HS342" s="19"/>
      <c r="HT342" s="19"/>
      <c r="HU342" s="19"/>
      <c r="HV342" s="19"/>
      <c r="HW342" s="19"/>
      <c r="HX342" s="19"/>
      <c r="HY342" s="19"/>
      <c r="HZ342" s="19"/>
      <c r="IA342" s="19"/>
      <c r="IB342" s="19"/>
      <c r="IC342" s="19"/>
      <c r="ID342" s="19"/>
      <c r="IE342" s="19"/>
      <c r="IF342" s="19"/>
      <c r="IG342" s="19"/>
      <c r="IH342" s="19"/>
      <c r="II342" s="19"/>
      <c r="IJ342" s="19"/>
      <c r="IK342" s="19"/>
      <c r="IL342" s="19"/>
      <c r="IM342" s="19"/>
      <c r="IN342" s="19"/>
      <c r="IO342" s="19"/>
      <c r="IP342" s="19"/>
      <c r="IQ342" s="19"/>
      <c r="IR342" s="19"/>
      <c r="IS342" s="19"/>
      <c r="IT342" s="19"/>
      <c r="IU342" s="19"/>
      <c r="IV342" s="19"/>
    </row>
    <row r="343" spans="1:256">
      <c r="A343" s="28" t="s">
        <v>309</v>
      </c>
      <c r="B343" s="19" t="s">
        <v>17</v>
      </c>
      <c r="C343" s="26" t="s">
        <v>17</v>
      </c>
      <c r="D343" s="26" t="s">
        <v>698</v>
      </c>
      <c r="E343" s="26" t="str">
        <f t="shared" si="30"/>
        <v>PLATFORM_NAP_PORT_MAP</v>
      </c>
      <c r="F343" s="19" t="s">
        <v>19</v>
      </c>
      <c r="G343" s="26" t="s">
        <v>1577</v>
      </c>
      <c r="H343" s="19" t="str">
        <f t="shared" si="31"/>
        <v>platform_port_map_nap_sync_port</v>
      </c>
      <c r="I343" s="47" t="s">
        <v>1583</v>
      </c>
      <c r="J343" s="19" t="s">
        <v>113</v>
      </c>
      <c r="K343" s="19" t="s">
        <v>342</v>
      </c>
      <c r="L343" s="24">
        <f t="shared" si="33"/>
        <v>4</v>
      </c>
      <c r="M343" s="24" t="s">
        <v>24</v>
      </c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  <c r="GA343" s="19"/>
      <c r="GB343" s="19"/>
      <c r="GC343" s="19"/>
      <c r="GD343" s="19"/>
      <c r="GE343" s="19"/>
      <c r="GF343" s="19"/>
      <c r="GG343" s="19"/>
      <c r="GH343" s="19"/>
      <c r="GI343" s="19"/>
      <c r="GJ343" s="19"/>
      <c r="GK343" s="19"/>
      <c r="GL343" s="19"/>
      <c r="GM343" s="19"/>
      <c r="GN343" s="19"/>
      <c r="GO343" s="19"/>
      <c r="GP343" s="19"/>
      <c r="GQ343" s="19"/>
      <c r="GR343" s="19"/>
      <c r="GS343" s="19"/>
      <c r="GT343" s="19"/>
      <c r="GU343" s="19"/>
      <c r="GV343" s="19"/>
      <c r="GW343" s="19"/>
      <c r="GX343" s="19"/>
      <c r="GY343" s="19"/>
      <c r="GZ343" s="19"/>
      <c r="HA343" s="19"/>
      <c r="HB343" s="19"/>
      <c r="HC343" s="19"/>
      <c r="HD343" s="19"/>
      <c r="HE343" s="19"/>
      <c r="HF343" s="19"/>
      <c r="HG343" s="19"/>
      <c r="HH343" s="19"/>
      <c r="HI343" s="19"/>
      <c r="HJ343" s="19"/>
      <c r="HK343" s="19"/>
      <c r="HL343" s="19"/>
      <c r="HM343" s="19"/>
      <c r="HN343" s="19"/>
      <c r="HO343" s="19"/>
      <c r="HP343" s="19"/>
      <c r="HQ343" s="19"/>
      <c r="HR343" s="19"/>
      <c r="HS343" s="19"/>
      <c r="HT343" s="19"/>
      <c r="HU343" s="19"/>
      <c r="HV343" s="19"/>
      <c r="HW343" s="19"/>
      <c r="HX343" s="19"/>
      <c r="HY343" s="19"/>
      <c r="HZ343" s="19"/>
      <c r="IA343" s="19"/>
      <c r="IB343" s="19"/>
      <c r="IC343" s="19"/>
      <c r="ID343" s="19"/>
      <c r="IE343" s="19"/>
      <c r="IF343" s="19"/>
      <c r="IG343" s="19"/>
      <c r="IH343" s="19"/>
      <c r="II343" s="19"/>
      <c r="IJ343" s="19"/>
      <c r="IK343" s="19"/>
      <c r="IL343" s="19"/>
      <c r="IM343" s="19"/>
      <c r="IN343" s="19"/>
      <c r="IO343" s="19"/>
      <c r="IP343" s="19"/>
      <c r="IQ343" s="19"/>
      <c r="IR343" s="19"/>
      <c r="IS343" s="19"/>
      <c r="IT343" s="19"/>
      <c r="IU343" s="19"/>
      <c r="IV343" s="19"/>
    </row>
    <row r="344" spans="1:256">
      <c r="A344" s="28" t="s">
        <v>309</v>
      </c>
      <c r="B344" s="19" t="s">
        <v>17</v>
      </c>
      <c r="C344" s="26" t="s">
        <v>17</v>
      </c>
      <c r="D344" s="26" t="s">
        <v>698</v>
      </c>
      <c r="E344" s="26" t="str">
        <f t="shared" si="30"/>
        <v>PLATFORM_NAP_PORT_MAP</v>
      </c>
      <c r="F344" s="19" t="s">
        <v>19</v>
      </c>
      <c r="G344" s="26" t="s">
        <v>1578</v>
      </c>
      <c r="H344" s="19" t="str">
        <f t="shared" si="31"/>
        <v>platform_port_map_nap_dmz_port</v>
      </c>
      <c r="I344" s="47" t="s">
        <v>1584</v>
      </c>
      <c r="J344" s="19" t="s">
        <v>113</v>
      </c>
      <c r="K344" s="19" t="s">
        <v>342</v>
      </c>
      <c r="L344" s="24">
        <f t="shared" si="33"/>
        <v>4</v>
      </c>
      <c r="M344" s="24" t="s">
        <v>24</v>
      </c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  <c r="GA344" s="19"/>
      <c r="GB344" s="19"/>
      <c r="GC344" s="19"/>
      <c r="GD344" s="19"/>
      <c r="GE344" s="19"/>
      <c r="GF344" s="19"/>
      <c r="GG344" s="19"/>
      <c r="GH344" s="19"/>
      <c r="GI344" s="19"/>
      <c r="GJ344" s="19"/>
      <c r="GK344" s="19"/>
      <c r="GL344" s="19"/>
      <c r="GM344" s="19"/>
      <c r="GN344" s="19"/>
      <c r="GO344" s="19"/>
      <c r="GP344" s="19"/>
      <c r="GQ344" s="19"/>
      <c r="GR344" s="19"/>
      <c r="GS344" s="19"/>
      <c r="GT344" s="19"/>
      <c r="GU344" s="19"/>
      <c r="GV344" s="19"/>
      <c r="GW344" s="19"/>
      <c r="GX344" s="19"/>
      <c r="GY344" s="19"/>
      <c r="GZ344" s="19"/>
      <c r="HA344" s="19"/>
      <c r="HB344" s="19"/>
      <c r="HC344" s="19"/>
      <c r="HD344" s="19"/>
      <c r="HE344" s="19"/>
      <c r="HF344" s="19"/>
      <c r="HG344" s="19"/>
      <c r="HH344" s="19"/>
      <c r="HI344" s="19"/>
      <c r="HJ344" s="19"/>
      <c r="HK344" s="19"/>
      <c r="HL344" s="19"/>
      <c r="HM344" s="19"/>
      <c r="HN344" s="19"/>
      <c r="HO344" s="19"/>
      <c r="HP344" s="19"/>
      <c r="HQ344" s="19"/>
      <c r="HR344" s="19"/>
      <c r="HS344" s="19"/>
      <c r="HT344" s="19"/>
      <c r="HU344" s="19"/>
      <c r="HV344" s="19"/>
      <c r="HW344" s="19"/>
      <c r="HX344" s="19"/>
      <c r="HY344" s="19"/>
      <c r="HZ344" s="19"/>
      <c r="IA344" s="19"/>
      <c r="IB344" s="19"/>
      <c r="IC344" s="19"/>
      <c r="ID344" s="19"/>
      <c r="IE344" s="19"/>
      <c r="IF344" s="19"/>
      <c r="IG344" s="19"/>
      <c r="IH344" s="19"/>
      <c r="II344" s="19"/>
      <c r="IJ344" s="19"/>
      <c r="IK344" s="19"/>
      <c r="IL344" s="19"/>
      <c r="IM344" s="19"/>
      <c r="IN344" s="19"/>
      <c r="IO344" s="19"/>
      <c r="IP344" s="19"/>
      <c r="IQ344" s="19"/>
      <c r="IR344" s="19"/>
      <c r="IS344" s="19"/>
      <c r="IT344" s="19"/>
      <c r="IU344" s="19"/>
      <c r="IV344" s="19"/>
    </row>
    <row r="345" spans="1:256">
      <c r="A345" s="28" t="s">
        <v>309</v>
      </c>
      <c r="B345" s="19" t="s">
        <v>17</v>
      </c>
      <c r="C345" s="26" t="s">
        <v>17</v>
      </c>
      <c r="D345" s="26" t="s">
        <v>698</v>
      </c>
      <c r="E345" s="26" t="str">
        <f t="shared" si="30"/>
        <v>PLATFORM_NAP_PORT_MAP</v>
      </c>
      <c r="F345" s="19" t="s">
        <v>19</v>
      </c>
      <c r="G345" s="26" t="s">
        <v>1579</v>
      </c>
      <c r="H345" s="19" t="str">
        <f t="shared" si="31"/>
        <v>platform_port_map_nap_s1_port</v>
      </c>
      <c r="I345" s="47" t="s">
        <v>1585</v>
      </c>
      <c r="J345" s="19" t="s">
        <v>113</v>
      </c>
      <c r="K345" s="19" t="s">
        <v>342</v>
      </c>
      <c r="L345" s="24">
        <f t="shared" si="33"/>
        <v>4</v>
      </c>
      <c r="M345" s="24" t="s">
        <v>24</v>
      </c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  <c r="GA345" s="19"/>
      <c r="GB345" s="19"/>
      <c r="GC345" s="19"/>
      <c r="GD345" s="19"/>
      <c r="GE345" s="19"/>
      <c r="GF345" s="19"/>
      <c r="GG345" s="19"/>
      <c r="GH345" s="19"/>
      <c r="GI345" s="19"/>
      <c r="GJ345" s="19"/>
      <c r="GK345" s="19"/>
      <c r="GL345" s="19"/>
      <c r="GM345" s="19"/>
      <c r="GN345" s="19"/>
      <c r="GO345" s="19"/>
      <c r="GP345" s="19"/>
      <c r="GQ345" s="19"/>
      <c r="GR345" s="19"/>
      <c r="GS345" s="19"/>
      <c r="GT345" s="19"/>
      <c r="GU345" s="19"/>
      <c r="GV345" s="19"/>
      <c r="GW345" s="19"/>
      <c r="GX345" s="19"/>
      <c r="GY345" s="19"/>
      <c r="GZ345" s="19"/>
      <c r="HA345" s="19"/>
      <c r="HB345" s="19"/>
      <c r="HC345" s="19"/>
      <c r="HD345" s="19"/>
      <c r="HE345" s="19"/>
      <c r="HF345" s="19"/>
      <c r="HG345" s="19"/>
      <c r="HH345" s="19"/>
      <c r="HI345" s="19"/>
      <c r="HJ345" s="19"/>
      <c r="HK345" s="19"/>
      <c r="HL345" s="19"/>
      <c r="HM345" s="19"/>
      <c r="HN345" s="19"/>
      <c r="HO345" s="19"/>
      <c r="HP345" s="19"/>
      <c r="HQ345" s="19"/>
      <c r="HR345" s="19"/>
      <c r="HS345" s="19"/>
      <c r="HT345" s="19"/>
      <c r="HU345" s="19"/>
      <c r="HV345" s="19"/>
      <c r="HW345" s="19"/>
      <c r="HX345" s="19"/>
      <c r="HY345" s="19"/>
      <c r="HZ345" s="19"/>
      <c r="IA345" s="19"/>
      <c r="IB345" s="19"/>
      <c r="IC345" s="19"/>
      <c r="ID345" s="19"/>
      <c r="IE345" s="19"/>
      <c r="IF345" s="19"/>
      <c r="IG345" s="19"/>
      <c r="IH345" s="19"/>
      <c r="II345" s="19"/>
      <c r="IJ345" s="19"/>
      <c r="IK345" s="19"/>
      <c r="IL345" s="19"/>
      <c r="IM345" s="19"/>
      <c r="IN345" s="19"/>
      <c r="IO345" s="19"/>
      <c r="IP345" s="19"/>
      <c r="IQ345" s="19"/>
      <c r="IR345" s="19"/>
      <c r="IS345" s="19"/>
      <c r="IT345" s="19"/>
      <c r="IU345" s="19"/>
      <c r="IV345" s="19"/>
    </row>
    <row r="346" spans="1:256">
      <c r="A346" s="28" t="s">
        <v>309</v>
      </c>
      <c r="B346" s="19" t="s">
        <v>17</v>
      </c>
      <c r="C346" s="26" t="s">
        <v>17</v>
      </c>
      <c r="D346" s="26" t="s">
        <v>698</v>
      </c>
      <c r="E346" s="26" t="str">
        <f>CONCATENATE(A346,"_",B346,"_",D346)</f>
        <v>PLATFORM_NAP_PORT_MAP</v>
      </c>
      <c r="F346" s="19" t="s">
        <v>19</v>
      </c>
      <c r="G346" s="26" t="s">
        <v>1580</v>
      </c>
      <c r="H346" s="19" t="str">
        <f>LOWER(CONCATENATE(A346,"_",D346,"_",G346))</f>
        <v>platform_port_map_nap_s2_port</v>
      </c>
      <c r="I346" s="47" t="s">
        <v>1586</v>
      </c>
      <c r="J346" s="19" t="s">
        <v>113</v>
      </c>
      <c r="K346" s="19" t="s">
        <v>342</v>
      </c>
      <c r="L346" s="24">
        <f>IF(RIGHT(J346,2)="64",8,4)</f>
        <v>4</v>
      </c>
      <c r="M346" s="24" t="s">
        <v>24</v>
      </c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  <c r="GA346" s="19"/>
      <c r="GB346" s="19"/>
      <c r="GC346" s="19"/>
      <c r="GD346" s="19"/>
      <c r="GE346" s="19"/>
      <c r="GF346" s="19"/>
      <c r="GG346" s="19"/>
      <c r="GH346" s="19"/>
      <c r="GI346" s="19"/>
      <c r="GJ346" s="19"/>
      <c r="GK346" s="19"/>
      <c r="GL346" s="19"/>
      <c r="GM346" s="19"/>
      <c r="GN346" s="19"/>
      <c r="GO346" s="19"/>
      <c r="GP346" s="19"/>
      <c r="GQ346" s="19"/>
      <c r="GR346" s="19"/>
      <c r="GS346" s="19"/>
      <c r="GT346" s="19"/>
      <c r="GU346" s="19"/>
      <c r="GV346" s="19"/>
      <c r="GW346" s="19"/>
      <c r="GX346" s="19"/>
      <c r="GY346" s="19"/>
      <c r="GZ346" s="19"/>
      <c r="HA346" s="19"/>
      <c r="HB346" s="19"/>
      <c r="HC346" s="19"/>
      <c r="HD346" s="19"/>
      <c r="HE346" s="19"/>
      <c r="HF346" s="19"/>
      <c r="HG346" s="19"/>
      <c r="HH346" s="19"/>
      <c r="HI346" s="19"/>
      <c r="HJ346" s="19"/>
      <c r="HK346" s="19"/>
      <c r="HL346" s="19"/>
      <c r="HM346" s="19"/>
      <c r="HN346" s="19"/>
      <c r="HO346" s="19"/>
      <c r="HP346" s="19"/>
      <c r="HQ346" s="19"/>
      <c r="HR346" s="19"/>
      <c r="HS346" s="19"/>
      <c r="HT346" s="19"/>
      <c r="HU346" s="19"/>
      <c r="HV346" s="19"/>
      <c r="HW346" s="19"/>
      <c r="HX346" s="19"/>
      <c r="HY346" s="19"/>
      <c r="HZ346" s="19"/>
      <c r="IA346" s="19"/>
      <c r="IB346" s="19"/>
      <c r="IC346" s="19"/>
      <c r="ID346" s="19"/>
      <c r="IE346" s="19"/>
      <c r="IF346" s="19"/>
      <c r="IG346" s="19"/>
      <c r="IH346" s="19"/>
      <c r="II346" s="19"/>
      <c r="IJ346" s="19"/>
      <c r="IK346" s="19"/>
      <c r="IL346" s="19"/>
      <c r="IM346" s="19"/>
      <c r="IN346" s="19"/>
      <c r="IO346" s="19"/>
      <c r="IP346" s="19"/>
      <c r="IQ346" s="19"/>
      <c r="IR346" s="19"/>
      <c r="IS346" s="19"/>
      <c r="IT346" s="19"/>
      <c r="IU346" s="19"/>
      <c r="IV346" s="19"/>
    </row>
    <row r="347" spans="1:256">
      <c r="A347" s="28" t="s">
        <v>309</v>
      </c>
      <c r="B347" s="19" t="s">
        <v>17</v>
      </c>
      <c r="C347" s="26" t="s">
        <v>17</v>
      </c>
      <c r="D347" s="26" t="s">
        <v>698</v>
      </c>
      <c r="E347" s="26" t="str">
        <f>CONCATENATE(A347,"_",B347,"_",D347)</f>
        <v>PLATFORM_NAP_PORT_MAP</v>
      </c>
      <c r="F347" s="19" t="s">
        <v>19</v>
      </c>
      <c r="G347" s="26" t="s">
        <v>1758</v>
      </c>
      <c r="H347" s="19" t="str">
        <f>LOWER(CONCATENATE(A347,"_",D347,"_",G347))</f>
        <v>platform_port_map_nap_s3_port</v>
      </c>
      <c r="I347" s="47" t="s">
        <v>1759</v>
      </c>
      <c r="J347" s="19" t="s">
        <v>113</v>
      </c>
      <c r="K347" s="19" t="s">
        <v>342</v>
      </c>
      <c r="L347" s="24">
        <f>IF(RIGHT(J347,2)="64",8,4)</f>
        <v>4</v>
      </c>
      <c r="M347" s="24" t="s">
        <v>24</v>
      </c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  <c r="GA347" s="19"/>
      <c r="GB347" s="19"/>
      <c r="GC347" s="19"/>
      <c r="GD347" s="19"/>
      <c r="GE347" s="19"/>
      <c r="GF347" s="19"/>
      <c r="GG347" s="19"/>
      <c r="GH347" s="19"/>
      <c r="GI347" s="19"/>
      <c r="GJ347" s="19"/>
      <c r="GK347" s="19"/>
      <c r="GL347" s="19"/>
      <c r="GM347" s="19"/>
      <c r="GN347" s="19"/>
      <c r="GO347" s="19"/>
      <c r="GP347" s="19"/>
      <c r="GQ347" s="19"/>
      <c r="GR347" s="19"/>
      <c r="GS347" s="19"/>
      <c r="GT347" s="19"/>
      <c r="GU347" s="19"/>
      <c r="GV347" s="19"/>
      <c r="GW347" s="19"/>
      <c r="GX347" s="19"/>
      <c r="GY347" s="19"/>
      <c r="GZ347" s="19"/>
      <c r="HA347" s="19"/>
      <c r="HB347" s="19"/>
      <c r="HC347" s="19"/>
      <c r="HD347" s="19"/>
      <c r="HE347" s="19"/>
      <c r="HF347" s="19"/>
      <c r="HG347" s="19"/>
      <c r="HH347" s="19"/>
      <c r="HI347" s="19"/>
      <c r="HJ347" s="19"/>
      <c r="HK347" s="19"/>
      <c r="HL347" s="19"/>
      <c r="HM347" s="19"/>
      <c r="HN347" s="19"/>
      <c r="HO347" s="19"/>
      <c r="HP347" s="19"/>
      <c r="HQ347" s="19"/>
      <c r="HR347" s="19"/>
      <c r="HS347" s="19"/>
      <c r="HT347" s="19"/>
      <c r="HU347" s="19"/>
      <c r="HV347" s="19"/>
      <c r="HW347" s="19"/>
      <c r="HX347" s="19"/>
      <c r="HY347" s="19"/>
      <c r="HZ347" s="19"/>
      <c r="IA347" s="19"/>
      <c r="IB347" s="19"/>
      <c r="IC347" s="19"/>
      <c r="ID347" s="19"/>
      <c r="IE347" s="19"/>
      <c r="IF347" s="19"/>
      <c r="IG347" s="19"/>
      <c r="IH347" s="19"/>
      <c r="II347" s="19"/>
      <c r="IJ347" s="19"/>
      <c r="IK347" s="19"/>
      <c r="IL347" s="19"/>
      <c r="IM347" s="19"/>
      <c r="IN347" s="19"/>
      <c r="IO347" s="19"/>
      <c r="IP347" s="19"/>
      <c r="IQ347" s="19"/>
      <c r="IR347" s="19"/>
      <c r="IS347" s="19"/>
      <c r="IT347" s="19"/>
      <c r="IU347" s="19"/>
      <c r="IV347" s="19"/>
    </row>
    <row r="348" spans="1:256">
      <c r="A348" s="28" t="s">
        <v>309</v>
      </c>
      <c r="B348" s="19" t="s">
        <v>17</v>
      </c>
      <c r="C348" s="26" t="s">
        <v>17</v>
      </c>
      <c r="D348" s="26" t="s">
        <v>698</v>
      </c>
      <c r="E348" s="26" t="str">
        <f>CONCATENATE(A348,"_",B348,"_",D348)</f>
        <v>PLATFORM_NAP_PORT_MAP</v>
      </c>
      <c r="F348" s="19" t="s">
        <v>19</v>
      </c>
      <c r="G348" s="26" t="s">
        <v>1760</v>
      </c>
      <c r="H348" s="19" t="str">
        <f>LOWER(CONCATENATE(A348,"_",D348,"_",G348))</f>
        <v>platform_port_map_nap_s4_port</v>
      </c>
      <c r="I348" s="47" t="s">
        <v>1761</v>
      </c>
      <c r="J348" s="19" t="s">
        <v>113</v>
      </c>
      <c r="K348" s="19" t="s">
        <v>342</v>
      </c>
      <c r="L348" s="24">
        <f>IF(RIGHT(J348,2)="64",8,4)</f>
        <v>4</v>
      </c>
      <c r="M348" s="24" t="s">
        <v>24</v>
      </c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  <c r="GA348" s="19"/>
      <c r="GB348" s="19"/>
      <c r="GC348" s="19"/>
      <c r="GD348" s="19"/>
      <c r="GE348" s="19"/>
      <c r="GF348" s="19"/>
      <c r="GG348" s="19"/>
      <c r="GH348" s="19"/>
      <c r="GI348" s="19"/>
      <c r="GJ348" s="19"/>
      <c r="GK348" s="19"/>
      <c r="GL348" s="19"/>
      <c r="GM348" s="19"/>
      <c r="GN348" s="19"/>
      <c r="GO348" s="19"/>
      <c r="GP348" s="19"/>
      <c r="GQ348" s="19"/>
      <c r="GR348" s="19"/>
      <c r="GS348" s="19"/>
      <c r="GT348" s="19"/>
      <c r="GU348" s="19"/>
      <c r="GV348" s="19"/>
      <c r="GW348" s="19"/>
      <c r="GX348" s="19"/>
      <c r="GY348" s="19"/>
      <c r="GZ348" s="19"/>
      <c r="HA348" s="19"/>
      <c r="HB348" s="19"/>
      <c r="HC348" s="19"/>
      <c r="HD348" s="19"/>
      <c r="HE348" s="19"/>
      <c r="HF348" s="19"/>
      <c r="HG348" s="19"/>
      <c r="HH348" s="19"/>
      <c r="HI348" s="19"/>
      <c r="HJ348" s="19"/>
      <c r="HK348" s="19"/>
      <c r="HL348" s="19"/>
      <c r="HM348" s="19"/>
      <c r="HN348" s="19"/>
      <c r="HO348" s="19"/>
      <c r="HP348" s="19"/>
      <c r="HQ348" s="19"/>
      <c r="HR348" s="19"/>
      <c r="HS348" s="19"/>
      <c r="HT348" s="19"/>
      <c r="HU348" s="19"/>
      <c r="HV348" s="19"/>
      <c r="HW348" s="19"/>
      <c r="HX348" s="19"/>
      <c r="HY348" s="19"/>
      <c r="HZ348" s="19"/>
      <c r="IA348" s="19"/>
      <c r="IB348" s="19"/>
      <c r="IC348" s="19"/>
      <c r="ID348" s="19"/>
      <c r="IE348" s="19"/>
      <c r="IF348" s="19"/>
      <c r="IG348" s="19"/>
      <c r="IH348" s="19"/>
      <c r="II348" s="19"/>
      <c r="IJ348" s="19"/>
      <c r="IK348" s="19"/>
      <c r="IL348" s="19"/>
      <c r="IM348" s="19"/>
      <c r="IN348" s="19"/>
      <c r="IO348" s="19"/>
      <c r="IP348" s="19"/>
      <c r="IQ348" s="19"/>
      <c r="IR348" s="19"/>
      <c r="IS348" s="19"/>
      <c r="IT348" s="19"/>
      <c r="IU348" s="19"/>
      <c r="IV348" s="19"/>
    </row>
    <row r="349" spans="1:256">
      <c r="A349" s="28" t="s">
        <v>309</v>
      </c>
      <c r="B349" s="19" t="s">
        <v>17</v>
      </c>
      <c r="C349" s="26" t="s">
        <v>17</v>
      </c>
      <c r="D349" s="26" t="s">
        <v>698</v>
      </c>
      <c r="E349" s="26" t="str">
        <f>CONCATENATE(A349,"_",B349,"_",D349)</f>
        <v>PLATFORM_NAP_PORT_MAP</v>
      </c>
      <c r="F349" s="19" t="s">
        <v>19</v>
      </c>
      <c r="G349" s="26" t="s">
        <v>1762</v>
      </c>
      <c r="H349" s="19" t="str">
        <f>LOWER(CONCATENATE(A349,"_",D349,"_",G349))</f>
        <v>platform_port_map_nap_s5_port</v>
      </c>
      <c r="I349" s="47" t="s">
        <v>1763</v>
      </c>
      <c r="J349" s="19" t="s">
        <v>113</v>
      </c>
      <c r="K349" s="19" t="s">
        <v>342</v>
      </c>
      <c r="L349" s="24">
        <f>IF(RIGHT(J349,2)="64",8,4)</f>
        <v>4</v>
      </c>
      <c r="M349" s="24" t="s">
        <v>24</v>
      </c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  <c r="GA349" s="19"/>
      <c r="GB349" s="19"/>
      <c r="GC349" s="19"/>
      <c r="GD349" s="19"/>
      <c r="GE349" s="19"/>
      <c r="GF349" s="19"/>
      <c r="GG349" s="19"/>
      <c r="GH349" s="19"/>
      <c r="GI349" s="19"/>
      <c r="GJ349" s="19"/>
      <c r="GK349" s="19"/>
      <c r="GL349" s="19"/>
      <c r="GM349" s="19"/>
      <c r="GN349" s="19"/>
      <c r="GO349" s="19"/>
      <c r="GP349" s="19"/>
      <c r="GQ349" s="19"/>
      <c r="GR349" s="19"/>
      <c r="GS349" s="19"/>
      <c r="GT349" s="19"/>
      <c r="GU349" s="19"/>
      <c r="GV349" s="19"/>
      <c r="GW349" s="19"/>
      <c r="GX349" s="19"/>
      <c r="GY349" s="19"/>
      <c r="GZ349" s="19"/>
      <c r="HA349" s="19"/>
      <c r="HB349" s="19"/>
      <c r="HC349" s="19"/>
      <c r="HD349" s="19"/>
      <c r="HE349" s="19"/>
      <c r="HF349" s="19"/>
      <c r="HG349" s="19"/>
      <c r="HH349" s="19"/>
      <c r="HI349" s="19"/>
      <c r="HJ349" s="19"/>
      <c r="HK349" s="19"/>
      <c r="HL349" s="19"/>
      <c r="HM349" s="19"/>
      <c r="HN349" s="19"/>
      <c r="HO349" s="19"/>
      <c r="HP349" s="19"/>
      <c r="HQ349" s="19"/>
      <c r="HR349" s="19"/>
      <c r="HS349" s="19"/>
      <c r="HT349" s="19"/>
      <c r="HU349" s="19"/>
      <c r="HV349" s="19"/>
      <c r="HW349" s="19"/>
      <c r="HX349" s="19"/>
      <c r="HY349" s="19"/>
      <c r="HZ349" s="19"/>
      <c r="IA349" s="19"/>
      <c r="IB349" s="19"/>
      <c r="IC349" s="19"/>
      <c r="ID349" s="19"/>
      <c r="IE349" s="19"/>
      <c r="IF349" s="19"/>
      <c r="IG349" s="19"/>
      <c r="IH349" s="19"/>
      <c r="II349" s="19"/>
      <c r="IJ349" s="19"/>
      <c r="IK349" s="19"/>
      <c r="IL349" s="19"/>
      <c r="IM349" s="19"/>
      <c r="IN349" s="19"/>
      <c r="IO349" s="19"/>
      <c r="IP349" s="19"/>
      <c r="IQ349" s="19"/>
      <c r="IR349" s="19"/>
      <c r="IS349" s="19"/>
      <c r="IT349" s="19"/>
      <c r="IU349" s="19"/>
      <c r="IV349" s="19"/>
    </row>
    <row r="350" spans="1:256">
      <c r="A350" s="28" t="s">
        <v>309</v>
      </c>
      <c r="B350" s="19" t="s">
        <v>17</v>
      </c>
      <c r="C350" s="26" t="s">
        <v>17</v>
      </c>
      <c r="D350" s="26" t="s">
        <v>698</v>
      </c>
      <c r="E350" s="26" t="str">
        <f t="shared" si="30"/>
        <v>PLATFORM_NAP_PORT_MAP</v>
      </c>
      <c r="F350" s="19" t="s">
        <v>19</v>
      </c>
      <c r="G350" s="26" t="s">
        <v>1764</v>
      </c>
      <c r="H350" s="19" t="str">
        <f t="shared" si="31"/>
        <v>platform_port_map_nap_s6_port</v>
      </c>
      <c r="I350" s="47" t="s">
        <v>1765</v>
      </c>
      <c r="J350" s="19" t="s">
        <v>113</v>
      </c>
      <c r="K350" s="19" t="s">
        <v>342</v>
      </c>
      <c r="L350" s="24">
        <f t="shared" si="33"/>
        <v>4</v>
      </c>
      <c r="M350" s="24" t="s">
        <v>24</v>
      </c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  <c r="GA350" s="19"/>
      <c r="GB350" s="19"/>
      <c r="GC350" s="19"/>
      <c r="GD350" s="19"/>
      <c r="GE350" s="19"/>
      <c r="GF350" s="19"/>
      <c r="GG350" s="19"/>
      <c r="GH350" s="19"/>
      <c r="GI350" s="19"/>
      <c r="GJ350" s="19"/>
      <c r="GK350" s="19"/>
      <c r="GL350" s="19"/>
      <c r="GM350" s="19"/>
      <c r="GN350" s="19"/>
      <c r="GO350" s="19"/>
      <c r="GP350" s="19"/>
      <c r="GQ350" s="19"/>
      <c r="GR350" s="19"/>
      <c r="GS350" s="19"/>
      <c r="GT350" s="19"/>
      <c r="GU350" s="19"/>
      <c r="GV350" s="19"/>
      <c r="GW350" s="19"/>
      <c r="GX350" s="19"/>
      <c r="GY350" s="19"/>
      <c r="GZ350" s="19"/>
      <c r="HA350" s="19"/>
      <c r="HB350" s="19"/>
      <c r="HC350" s="19"/>
      <c r="HD350" s="19"/>
      <c r="HE350" s="19"/>
      <c r="HF350" s="19"/>
      <c r="HG350" s="19"/>
      <c r="HH350" s="19"/>
      <c r="HI350" s="19"/>
      <c r="HJ350" s="19"/>
      <c r="HK350" s="19"/>
      <c r="HL350" s="19"/>
      <c r="HM350" s="19"/>
      <c r="HN350" s="19"/>
      <c r="HO350" s="19"/>
      <c r="HP350" s="19"/>
      <c r="HQ350" s="19"/>
      <c r="HR350" s="19"/>
      <c r="HS350" s="19"/>
      <c r="HT350" s="19"/>
      <c r="HU350" s="19"/>
      <c r="HV350" s="19"/>
      <c r="HW350" s="19"/>
      <c r="HX350" s="19"/>
      <c r="HY350" s="19"/>
      <c r="HZ350" s="19"/>
      <c r="IA350" s="19"/>
      <c r="IB350" s="19"/>
      <c r="IC350" s="19"/>
      <c r="ID350" s="19"/>
      <c r="IE350" s="19"/>
      <c r="IF350" s="19"/>
      <c r="IG350" s="19"/>
      <c r="IH350" s="19"/>
      <c r="II350" s="19"/>
      <c r="IJ350" s="19"/>
      <c r="IK350" s="19"/>
      <c r="IL350" s="19"/>
      <c r="IM350" s="19"/>
      <c r="IN350" s="19"/>
      <c r="IO350" s="19"/>
      <c r="IP350" s="19"/>
      <c r="IQ350" s="19"/>
      <c r="IR350" s="19"/>
      <c r="IS350" s="19"/>
      <c r="IT350" s="19"/>
      <c r="IU350" s="19"/>
      <c r="IV350" s="19"/>
    </row>
    <row r="351" spans="1:256">
      <c r="A351" s="19" t="s">
        <v>294</v>
      </c>
      <c r="B351" s="19" t="s">
        <v>295</v>
      </c>
      <c r="C351" s="19" t="s">
        <v>17</v>
      </c>
      <c r="D351" s="19" t="s">
        <v>17</v>
      </c>
      <c r="E351" s="19" t="s">
        <v>296</v>
      </c>
      <c r="G351" s="19" t="s">
        <v>1587</v>
      </c>
      <c r="H351" s="19" t="str">
        <f t="shared" ref="H351:H358" si="34">LOWER(CONCATENATE(D351,"_",IF(B351="MACHINE","MACH",IF(B351="POP","POP",IF(B351="NEXUS","NX",IF(B351="ACEMON","ACEMON",IF(B351="PUBLIC_POP","PUBLIC_POP","CNX"))))),"_",A351,"_",G351))</f>
        <v>nap_acemon_itc_f1_last_interval_loss_percentage</v>
      </c>
      <c r="I351" s="39" t="s">
        <v>1595</v>
      </c>
      <c r="J351" s="19" t="s">
        <v>113</v>
      </c>
      <c r="K351" s="19" t="s">
        <v>114</v>
      </c>
      <c r="L351" s="24">
        <f t="shared" si="32"/>
        <v>4</v>
      </c>
      <c r="M351" s="24" t="s">
        <v>24</v>
      </c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  <c r="GA351" s="19"/>
      <c r="GB351" s="19"/>
      <c r="GC351" s="19"/>
      <c r="GD351" s="19"/>
      <c r="GE351" s="19"/>
      <c r="GF351" s="19"/>
      <c r="GG351" s="19"/>
      <c r="GH351" s="19"/>
      <c r="GI351" s="19"/>
      <c r="GJ351" s="19"/>
      <c r="GK351" s="19"/>
      <c r="GL351" s="19"/>
      <c r="GM351" s="19"/>
      <c r="GN351" s="19"/>
      <c r="GO351" s="19"/>
      <c r="GP351" s="19"/>
      <c r="GQ351" s="19"/>
      <c r="GR351" s="19"/>
      <c r="GS351" s="19"/>
      <c r="GT351" s="19"/>
      <c r="GU351" s="19"/>
      <c r="GV351" s="19"/>
      <c r="GW351" s="19"/>
      <c r="GX351" s="19"/>
      <c r="GY351" s="19"/>
      <c r="GZ351" s="19"/>
      <c r="HA351" s="19"/>
      <c r="HB351" s="19"/>
      <c r="HC351" s="19"/>
      <c r="HD351" s="19"/>
      <c r="HE351" s="19"/>
      <c r="HF351" s="19"/>
      <c r="HG351" s="19"/>
      <c r="HH351" s="19"/>
      <c r="HI351" s="19"/>
      <c r="HJ351" s="19"/>
      <c r="HK351" s="19"/>
      <c r="HL351" s="19"/>
      <c r="HM351" s="19"/>
      <c r="HN351" s="19"/>
      <c r="HO351" s="19"/>
      <c r="HP351" s="19"/>
      <c r="HQ351" s="19"/>
      <c r="HR351" s="19"/>
      <c r="HS351" s="19"/>
      <c r="HT351" s="19"/>
      <c r="HU351" s="19"/>
      <c r="HV351" s="19"/>
      <c r="HW351" s="19"/>
      <c r="HX351" s="19"/>
      <c r="HY351" s="19"/>
      <c r="HZ351" s="19"/>
      <c r="IA351" s="19"/>
      <c r="IB351" s="19"/>
      <c r="IC351" s="19"/>
      <c r="ID351" s="19"/>
      <c r="IE351" s="19"/>
      <c r="IF351" s="19"/>
      <c r="IG351" s="19"/>
      <c r="IH351" s="19"/>
      <c r="II351" s="19"/>
      <c r="IJ351" s="19"/>
      <c r="IK351" s="19"/>
      <c r="IL351" s="19"/>
      <c r="IM351" s="19"/>
      <c r="IN351" s="19"/>
      <c r="IO351" s="19"/>
      <c r="IP351" s="19"/>
      <c r="IQ351" s="19"/>
      <c r="IR351" s="19"/>
      <c r="IS351" s="19"/>
      <c r="IT351" s="19"/>
      <c r="IU351" s="19"/>
      <c r="IV351" s="19"/>
    </row>
    <row r="352" spans="1:256">
      <c r="A352" s="19" t="s">
        <v>294</v>
      </c>
      <c r="B352" s="19" t="s">
        <v>295</v>
      </c>
      <c r="C352" s="19" t="s">
        <v>17</v>
      </c>
      <c r="D352" s="19" t="s">
        <v>17</v>
      </c>
      <c r="E352" s="19" t="s">
        <v>296</v>
      </c>
      <c r="G352" s="19" t="s">
        <v>1588</v>
      </c>
      <c r="H352" s="19" t="str">
        <f t="shared" si="34"/>
        <v>nap_acemon_itc_f1_last_interval_ping_latency_min</v>
      </c>
      <c r="I352" s="39" t="s">
        <v>1596</v>
      </c>
      <c r="J352" s="19" t="s">
        <v>113</v>
      </c>
      <c r="K352" s="19" t="s">
        <v>117</v>
      </c>
      <c r="L352" s="24">
        <f t="shared" si="32"/>
        <v>4</v>
      </c>
      <c r="M352" s="24" t="s">
        <v>24</v>
      </c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  <c r="GA352" s="19"/>
      <c r="GB352" s="19"/>
      <c r="GC352" s="19"/>
      <c r="GD352" s="19"/>
      <c r="GE352" s="19"/>
      <c r="GF352" s="19"/>
      <c r="GG352" s="19"/>
      <c r="GH352" s="19"/>
      <c r="GI352" s="19"/>
      <c r="GJ352" s="19"/>
      <c r="GK352" s="19"/>
      <c r="GL352" s="19"/>
      <c r="GM352" s="19"/>
      <c r="GN352" s="19"/>
      <c r="GO352" s="19"/>
      <c r="GP352" s="19"/>
      <c r="GQ352" s="19"/>
      <c r="GR352" s="19"/>
      <c r="GS352" s="19"/>
      <c r="GT352" s="19"/>
      <c r="GU352" s="19"/>
      <c r="GV352" s="19"/>
      <c r="GW352" s="19"/>
      <c r="GX352" s="19"/>
      <c r="GY352" s="19"/>
      <c r="GZ352" s="19"/>
      <c r="HA352" s="19"/>
      <c r="HB352" s="19"/>
      <c r="HC352" s="19"/>
      <c r="HD352" s="19"/>
      <c r="HE352" s="19"/>
      <c r="HF352" s="19"/>
      <c r="HG352" s="19"/>
      <c r="HH352" s="19"/>
      <c r="HI352" s="19"/>
      <c r="HJ352" s="19"/>
      <c r="HK352" s="19"/>
      <c r="HL352" s="19"/>
      <c r="HM352" s="19"/>
      <c r="HN352" s="19"/>
      <c r="HO352" s="19"/>
      <c r="HP352" s="19"/>
      <c r="HQ352" s="19"/>
      <c r="HR352" s="19"/>
      <c r="HS352" s="19"/>
      <c r="HT352" s="19"/>
      <c r="HU352" s="19"/>
      <c r="HV352" s="19"/>
      <c r="HW352" s="19"/>
      <c r="HX352" s="19"/>
      <c r="HY352" s="19"/>
      <c r="HZ352" s="19"/>
      <c r="IA352" s="19"/>
      <c r="IB352" s="19"/>
      <c r="IC352" s="19"/>
      <c r="ID352" s="19"/>
      <c r="IE352" s="19"/>
      <c r="IF352" s="19"/>
      <c r="IG352" s="19"/>
      <c r="IH352" s="19"/>
      <c r="II352" s="19"/>
      <c r="IJ352" s="19"/>
      <c r="IK352" s="19"/>
      <c r="IL352" s="19"/>
      <c r="IM352" s="19"/>
      <c r="IN352" s="19"/>
      <c r="IO352" s="19"/>
      <c r="IP352" s="19"/>
      <c r="IQ352" s="19"/>
      <c r="IR352" s="19"/>
      <c r="IS352" s="19"/>
      <c r="IT352" s="19"/>
      <c r="IU352" s="19"/>
      <c r="IV352" s="19"/>
    </row>
    <row r="353" spans="1:256">
      <c r="A353" s="19" t="s">
        <v>294</v>
      </c>
      <c r="B353" s="19" t="s">
        <v>295</v>
      </c>
      <c r="C353" s="19" t="s">
        <v>17</v>
      </c>
      <c r="D353" s="19" t="s">
        <v>17</v>
      </c>
      <c r="E353" s="19" t="s">
        <v>296</v>
      </c>
      <c r="G353" s="19" t="s">
        <v>1589</v>
      </c>
      <c r="H353" s="19" t="str">
        <f t="shared" si="34"/>
        <v>nap_acemon_itc_f1_last_interval_ping_latency_max</v>
      </c>
      <c r="I353" s="39" t="s">
        <v>1597</v>
      </c>
      <c r="J353" s="19" t="s">
        <v>113</v>
      </c>
      <c r="K353" s="19" t="s">
        <v>117</v>
      </c>
      <c r="L353" s="24">
        <f t="shared" si="32"/>
        <v>4</v>
      </c>
      <c r="M353" s="24" t="s">
        <v>24</v>
      </c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  <c r="GA353" s="19"/>
      <c r="GB353" s="19"/>
      <c r="GC353" s="19"/>
      <c r="GD353" s="19"/>
      <c r="GE353" s="19"/>
      <c r="GF353" s="19"/>
      <c r="GG353" s="19"/>
      <c r="GH353" s="19"/>
      <c r="GI353" s="19"/>
      <c r="GJ353" s="19"/>
      <c r="GK353" s="19"/>
      <c r="GL353" s="19"/>
      <c r="GM353" s="19"/>
      <c r="GN353" s="19"/>
      <c r="GO353" s="19"/>
      <c r="GP353" s="19"/>
      <c r="GQ353" s="19"/>
      <c r="GR353" s="19"/>
      <c r="GS353" s="19"/>
      <c r="GT353" s="19"/>
      <c r="GU353" s="19"/>
      <c r="GV353" s="19"/>
      <c r="GW353" s="19"/>
      <c r="GX353" s="19"/>
      <c r="GY353" s="19"/>
      <c r="GZ353" s="19"/>
      <c r="HA353" s="19"/>
      <c r="HB353" s="19"/>
      <c r="HC353" s="19"/>
      <c r="HD353" s="19"/>
      <c r="HE353" s="19"/>
      <c r="HF353" s="19"/>
      <c r="HG353" s="19"/>
      <c r="HH353" s="19"/>
      <c r="HI353" s="19"/>
      <c r="HJ353" s="19"/>
      <c r="HK353" s="19"/>
      <c r="HL353" s="19"/>
      <c r="HM353" s="19"/>
      <c r="HN353" s="19"/>
      <c r="HO353" s="19"/>
      <c r="HP353" s="19"/>
      <c r="HQ353" s="19"/>
      <c r="HR353" s="19"/>
      <c r="HS353" s="19"/>
      <c r="HT353" s="19"/>
      <c r="HU353" s="19"/>
      <c r="HV353" s="19"/>
      <c r="HW353" s="19"/>
      <c r="HX353" s="19"/>
      <c r="HY353" s="19"/>
      <c r="HZ353" s="19"/>
      <c r="IA353" s="19"/>
      <c r="IB353" s="19"/>
      <c r="IC353" s="19"/>
      <c r="ID353" s="19"/>
      <c r="IE353" s="19"/>
      <c r="IF353" s="19"/>
      <c r="IG353" s="19"/>
      <c r="IH353" s="19"/>
      <c r="II353" s="19"/>
      <c r="IJ353" s="19"/>
      <c r="IK353" s="19"/>
      <c r="IL353" s="19"/>
      <c r="IM353" s="19"/>
      <c r="IN353" s="19"/>
      <c r="IO353" s="19"/>
      <c r="IP353" s="19"/>
      <c r="IQ353" s="19"/>
      <c r="IR353" s="19"/>
      <c r="IS353" s="19"/>
      <c r="IT353" s="19"/>
      <c r="IU353" s="19"/>
      <c r="IV353" s="19"/>
    </row>
    <row r="354" spans="1:256">
      <c r="A354" s="19" t="s">
        <v>294</v>
      </c>
      <c r="B354" s="19" t="s">
        <v>295</v>
      </c>
      <c r="C354" s="19" t="s">
        <v>17</v>
      </c>
      <c r="D354" s="19" t="s">
        <v>17</v>
      </c>
      <c r="E354" s="19" t="s">
        <v>296</v>
      </c>
      <c r="G354" s="19" t="s">
        <v>1590</v>
      </c>
      <c r="H354" s="19" t="str">
        <f t="shared" si="34"/>
        <v>nap_acemon_itc_f1_last_interval_ping_latency_avg</v>
      </c>
      <c r="I354" s="39" t="s">
        <v>1598</v>
      </c>
      <c r="J354" s="19" t="s">
        <v>113</v>
      </c>
      <c r="K354" s="19" t="s">
        <v>117</v>
      </c>
      <c r="L354" s="24">
        <f t="shared" si="32"/>
        <v>4</v>
      </c>
      <c r="M354" s="24" t="s">
        <v>24</v>
      </c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  <c r="GA354" s="19"/>
      <c r="GB354" s="19"/>
      <c r="GC354" s="19"/>
      <c r="GD354" s="19"/>
      <c r="GE354" s="19"/>
      <c r="GF354" s="19"/>
      <c r="GG354" s="19"/>
      <c r="GH354" s="19"/>
      <c r="GI354" s="19"/>
      <c r="GJ354" s="19"/>
      <c r="GK354" s="19"/>
      <c r="GL354" s="19"/>
      <c r="GM354" s="19"/>
      <c r="GN354" s="19"/>
      <c r="GO354" s="19"/>
      <c r="GP354" s="19"/>
      <c r="GQ354" s="19"/>
      <c r="GR354" s="19"/>
      <c r="GS354" s="19"/>
      <c r="GT354" s="19"/>
      <c r="GU354" s="19"/>
      <c r="GV354" s="19"/>
      <c r="GW354" s="19"/>
      <c r="GX354" s="19"/>
      <c r="GY354" s="19"/>
      <c r="GZ354" s="19"/>
      <c r="HA354" s="19"/>
      <c r="HB354" s="19"/>
      <c r="HC354" s="19"/>
      <c r="HD354" s="19"/>
      <c r="HE354" s="19"/>
      <c r="HF354" s="19"/>
      <c r="HG354" s="19"/>
      <c r="HH354" s="19"/>
      <c r="HI354" s="19"/>
      <c r="HJ354" s="19"/>
      <c r="HK354" s="19"/>
      <c r="HL354" s="19"/>
      <c r="HM354" s="19"/>
      <c r="HN354" s="19"/>
      <c r="HO354" s="19"/>
      <c r="HP354" s="19"/>
      <c r="HQ354" s="19"/>
      <c r="HR354" s="19"/>
      <c r="HS354" s="19"/>
      <c r="HT354" s="19"/>
      <c r="HU354" s="19"/>
      <c r="HV354" s="19"/>
      <c r="HW354" s="19"/>
      <c r="HX354" s="19"/>
      <c r="HY354" s="19"/>
      <c r="HZ354" s="19"/>
      <c r="IA354" s="19"/>
      <c r="IB354" s="19"/>
      <c r="IC354" s="19"/>
      <c r="ID354" s="19"/>
      <c r="IE354" s="19"/>
      <c r="IF354" s="19"/>
      <c r="IG354" s="19"/>
      <c r="IH354" s="19"/>
      <c r="II354" s="19"/>
      <c r="IJ354" s="19"/>
      <c r="IK354" s="19"/>
      <c r="IL354" s="19"/>
      <c r="IM354" s="19"/>
      <c r="IN354" s="19"/>
      <c r="IO354" s="19"/>
      <c r="IP354" s="19"/>
      <c r="IQ354" s="19"/>
      <c r="IR354" s="19"/>
      <c r="IS354" s="19"/>
      <c r="IT354" s="19"/>
      <c r="IU354" s="19"/>
      <c r="IV354" s="19"/>
    </row>
    <row r="355" spans="1:256">
      <c r="A355" s="19" t="s">
        <v>294</v>
      </c>
      <c r="B355" s="19" t="s">
        <v>295</v>
      </c>
      <c r="C355" s="19" t="s">
        <v>17</v>
      </c>
      <c r="D355" s="19" t="s">
        <v>17</v>
      </c>
      <c r="E355" s="19" t="s">
        <v>296</v>
      </c>
      <c r="G355" s="19" t="s">
        <v>1591</v>
      </c>
      <c r="H355" s="19" t="str">
        <f t="shared" si="34"/>
        <v>nap_acemon_itc_f2_last_interval_loss_percentage</v>
      </c>
      <c r="I355" s="39" t="s">
        <v>1599</v>
      </c>
      <c r="J355" s="19" t="s">
        <v>113</v>
      </c>
      <c r="K355" s="19" t="s">
        <v>114</v>
      </c>
      <c r="L355" s="24">
        <f t="shared" si="32"/>
        <v>4</v>
      </c>
      <c r="M355" s="24" t="s">
        <v>24</v>
      </c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  <c r="GA355" s="19"/>
      <c r="GB355" s="19"/>
      <c r="GC355" s="19"/>
      <c r="GD355" s="19"/>
      <c r="GE355" s="19"/>
      <c r="GF355" s="19"/>
      <c r="GG355" s="19"/>
      <c r="GH355" s="19"/>
      <c r="GI355" s="19"/>
      <c r="GJ355" s="19"/>
      <c r="GK355" s="19"/>
      <c r="GL355" s="19"/>
      <c r="GM355" s="19"/>
      <c r="GN355" s="19"/>
      <c r="GO355" s="19"/>
      <c r="GP355" s="19"/>
      <c r="GQ355" s="19"/>
      <c r="GR355" s="19"/>
      <c r="GS355" s="19"/>
      <c r="GT355" s="19"/>
      <c r="GU355" s="19"/>
      <c r="GV355" s="19"/>
      <c r="GW355" s="19"/>
      <c r="GX355" s="19"/>
      <c r="GY355" s="19"/>
      <c r="GZ355" s="19"/>
      <c r="HA355" s="19"/>
      <c r="HB355" s="19"/>
      <c r="HC355" s="19"/>
      <c r="HD355" s="19"/>
      <c r="HE355" s="19"/>
      <c r="HF355" s="19"/>
      <c r="HG355" s="19"/>
      <c r="HH355" s="19"/>
      <c r="HI355" s="19"/>
      <c r="HJ355" s="19"/>
      <c r="HK355" s="19"/>
      <c r="HL355" s="19"/>
      <c r="HM355" s="19"/>
      <c r="HN355" s="19"/>
      <c r="HO355" s="19"/>
      <c r="HP355" s="19"/>
      <c r="HQ355" s="19"/>
      <c r="HR355" s="19"/>
      <c r="HS355" s="19"/>
      <c r="HT355" s="19"/>
      <c r="HU355" s="19"/>
      <c r="HV355" s="19"/>
      <c r="HW355" s="19"/>
      <c r="HX355" s="19"/>
      <c r="HY355" s="19"/>
      <c r="HZ355" s="19"/>
      <c r="IA355" s="19"/>
      <c r="IB355" s="19"/>
      <c r="IC355" s="19"/>
      <c r="ID355" s="19"/>
      <c r="IE355" s="19"/>
      <c r="IF355" s="19"/>
      <c r="IG355" s="19"/>
      <c r="IH355" s="19"/>
      <c r="II355" s="19"/>
      <c r="IJ355" s="19"/>
      <c r="IK355" s="19"/>
      <c r="IL355" s="19"/>
      <c r="IM355" s="19"/>
      <c r="IN355" s="19"/>
      <c r="IO355" s="19"/>
      <c r="IP355" s="19"/>
      <c r="IQ355" s="19"/>
      <c r="IR355" s="19"/>
      <c r="IS355" s="19"/>
      <c r="IT355" s="19"/>
      <c r="IU355" s="19"/>
      <c r="IV355" s="19"/>
    </row>
    <row r="356" spans="1:256">
      <c r="A356" s="19" t="s">
        <v>294</v>
      </c>
      <c r="B356" s="19" t="s">
        <v>295</v>
      </c>
      <c r="C356" s="19" t="s">
        <v>17</v>
      </c>
      <c r="D356" s="19" t="s">
        <v>17</v>
      </c>
      <c r="E356" s="19" t="s">
        <v>296</v>
      </c>
      <c r="G356" s="19" t="s">
        <v>1592</v>
      </c>
      <c r="H356" s="19" t="str">
        <f t="shared" si="34"/>
        <v>nap_acemon_itc_f2_last_interval_ping_latency_min</v>
      </c>
      <c r="I356" s="39" t="s">
        <v>1600</v>
      </c>
      <c r="J356" s="19" t="s">
        <v>113</v>
      </c>
      <c r="K356" s="19" t="s">
        <v>117</v>
      </c>
      <c r="L356" s="24">
        <f t="shared" si="32"/>
        <v>4</v>
      </c>
      <c r="M356" s="24" t="s">
        <v>24</v>
      </c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  <c r="GA356" s="19"/>
      <c r="GB356" s="19"/>
      <c r="GC356" s="19"/>
      <c r="GD356" s="19"/>
      <c r="GE356" s="19"/>
      <c r="GF356" s="19"/>
      <c r="GG356" s="19"/>
      <c r="GH356" s="19"/>
      <c r="GI356" s="19"/>
      <c r="GJ356" s="19"/>
      <c r="GK356" s="19"/>
      <c r="GL356" s="19"/>
      <c r="GM356" s="19"/>
      <c r="GN356" s="19"/>
      <c r="GO356" s="19"/>
      <c r="GP356" s="19"/>
      <c r="GQ356" s="19"/>
      <c r="GR356" s="19"/>
      <c r="GS356" s="19"/>
      <c r="GT356" s="19"/>
      <c r="GU356" s="19"/>
      <c r="GV356" s="19"/>
      <c r="GW356" s="19"/>
      <c r="GX356" s="19"/>
      <c r="GY356" s="19"/>
      <c r="GZ356" s="19"/>
      <c r="HA356" s="19"/>
      <c r="HB356" s="19"/>
      <c r="HC356" s="19"/>
      <c r="HD356" s="19"/>
      <c r="HE356" s="19"/>
      <c r="HF356" s="19"/>
      <c r="HG356" s="19"/>
      <c r="HH356" s="19"/>
      <c r="HI356" s="19"/>
      <c r="HJ356" s="19"/>
      <c r="HK356" s="19"/>
      <c r="HL356" s="19"/>
      <c r="HM356" s="19"/>
      <c r="HN356" s="19"/>
      <c r="HO356" s="19"/>
      <c r="HP356" s="19"/>
      <c r="HQ356" s="19"/>
      <c r="HR356" s="19"/>
      <c r="HS356" s="19"/>
      <c r="HT356" s="19"/>
      <c r="HU356" s="19"/>
      <c r="HV356" s="19"/>
      <c r="HW356" s="19"/>
      <c r="HX356" s="19"/>
      <c r="HY356" s="19"/>
      <c r="HZ356" s="19"/>
      <c r="IA356" s="19"/>
      <c r="IB356" s="19"/>
      <c r="IC356" s="19"/>
      <c r="ID356" s="19"/>
      <c r="IE356" s="19"/>
      <c r="IF356" s="19"/>
      <c r="IG356" s="19"/>
      <c r="IH356" s="19"/>
      <c r="II356" s="19"/>
      <c r="IJ356" s="19"/>
      <c r="IK356" s="19"/>
      <c r="IL356" s="19"/>
      <c r="IM356" s="19"/>
      <c r="IN356" s="19"/>
      <c r="IO356" s="19"/>
      <c r="IP356" s="19"/>
      <c r="IQ356" s="19"/>
      <c r="IR356" s="19"/>
      <c r="IS356" s="19"/>
      <c r="IT356" s="19"/>
      <c r="IU356" s="19"/>
      <c r="IV356" s="19"/>
    </row>
    <row r="357" spans="1:256">
      <c r="A357" s="19" t="s">
        <v>294</v>
      </c>
      <c r="B357" s="19" t="s">
        <v>295</v>
      </c>
      <c r="C357" s="19" t="s">
        <v>17</v>
      </c>
      <c r="D357" s="19" t="s">
        <v>17</v>
      </c>
      <c r="E357" s="19" t="s">
        <v>296</v>
      </c>
      <c r="G357" s="19" t="s">
        <v>1593</v>
      </c>
      <c r="H357" s="19" t="str">
        <f t="shared" si="34"/>
        <v>nap_acemon_itc_f2_last_interval_ping_latency_max</v>
      </c>
      <c r="I357" s="39" t="s">
        <v>1601</v>
      </c>
      <c r="J357" s="19" t="s">
        <v>113</v>
      </c>
      <c r="K357" s="19" t="s">
        <v>117</v>
      </c>
      <c r="L357" s="24">
        <f t="shared" si="32"/>
        <v>4</v>
      </c>
      <c r="M357" s="24" t="s">
        <v>24</v>
      </c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  <c r="GA357" s="19"/>
      <c r="GB357" s="19"/>
      <c r="GC357" s="19"/>
      <c r="GD357" s="19"/>
      <c r="GE357" s="19"/>
      <c r="GF357" s="19"/>
      <c r="GG357" s="19"/>
      <c r="GH357" s="19"/>
      <c r="GI357" s="19"/>
      <c r="GJ357" s="19"/>
      <c r="GK357" s="19"/>
      <c r="GL357" s="19"/>
      <c r="GM357" s="19"/>
      <c r="GN357" s="19"/>
      <c r="GO357" s="19"/>
      <c r="GP357" s="19"/>
      <c r="GQ357" s="19"/>
      <c r="GR357" s="19"/>
      <c r="GS357" s="19"/>
      <c r="GT357" s="19"/>
      <c r="GU357" s="19"/>
      <c r="GV357" s="19"/>
      <c r="GW357" s="19"/>
      <c r="GX357" s="19"/>
      <c r="GY357" s="19"/>
      <c r="GZ357" s="19"/>
      <c r="HA357" s="19"/>
      <c r="HB357" s="19"/>
      <c r="HC357" s="19"/>
      <c r="HD357" s="19"/>
      <c r="HE357" s="19"/>
      <c r="HF357" s="19"/>
      <c r="HG357" s="19"/>
      <c r="HH357" s="19"/>
      <c r="HI357" s="19"/>
      <c r="HJ357" s="19"/>
      <c r="HK357" s="19"/>
      <c r="HL357" s="19"/>
      <c r="HM357" s="19"/>
      <c r="HN357" s="19"/>
      <c r="HO357" s="19"/>
      <c r="HP357" s="19"/>
      <c r="HQ357" s="19"/>
      <c r="HR357" s="19"/>
      <c r="HS357" s="19"/>
      <c r="HT357" s="19"/>
      <c r="HU357" s="19"/>
      <c r="HV357" s="19"/>
      <c r="HW357" s="19"/>
      <c r="HX357" s="19"/>
      <c r="HY357" s="19"/>
      <c r="HZ357" s="19"/>
      <c r="IA357" s="19"/>
      <c r="IB357" s="19"/>
      <c r="IC357" s="19"/>
      <c r="ID357" s="19"/>
      <c r="IE357" s="19"/>
      <c r="IF357" s="19"/>
      <c r="IG357" s="19"/>
      <c r="IH357" s="19"/>
      <c r="II357" s="19"/>
      <c r="IJ357" s="19"/>
      <c r="IK357" s="19"/>
      <c r="IL357" s="19"/>
      <c r="IM357" s="19"/>
      <c r="IN357" s="19"/>
      <c r="IO357" s="19"/>
      <c r="IP357" s="19"/>
      <c r="IQ357" s="19"/>
      <c r="IR357" s="19"/>
      <c r="IS357" s="19"/>
      <c r="IT357" s="19"/>
      <c r="IU357" s="19"/>
      <c r="IV357" s="19"/>
    </row>
    <row r="358" spans="1:256">
      <c r="A358" s="19" t="s">
        <v>294</v>
      </c>
      <c r="B358" s="19" t="s">
        <v>295</v>
      </c>
      <c r="C358" s="19" t="s">
        <v>17</v>
      </c>
      <c r="D358" s="19" t="s">
        <v>17</v>
      </c>
      <c r="E358" s="19" t="s">
        <v>296</v>
      </c>
      <c r="G358" s="19" t="s">
        <v>1594</v>
      </c>
      <c r="H358" s="19" t="str">
        <f t="shared" si="34"/>
        <v>nap_acemon_itc_f2_last_interval_ping_latency_avg</v>
      </c>
      <c r="I358" s="39" t="s">
        <v>1602</v>
      </c>
      <c r="J358" s="19" t="s">
        <v>113</v>
      </c>
      <c r="K358" s="19" t="s">
        <v>117</v>
      </c>
      <c r="L358" s="24">
        <f t="shared" si="32"/>
        <v>4</v>
      </c>
      <c r="M358" s="24" t="s">
        <v>24</v>
      </c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  <c r="GA358" s="19"/>
      <c r="GB358" s="19"/>
      <c r="GC358" s="19"/>
      <c r="GD358" s="19"/>
      <c r="GE358" s="19"/>
      <c r="GF358" s="19"/>
      <c r="GG358" s="19"/>
      <c r="GH358" s="19"/>
      <c r="GI358" s="19"/>
      <c r="GJ358" s="19"/>
      <c r="GK358" s="19"/>
      <c r="GL358" s="19"/>
      <c r="GM358" s="19"/>
      <c r="GN358" s="19"/>
      <c r="GO358" s="19"/>
      <c r="GP358" s="19"/>
      <c r="GQ358" s="19"/>
      <c r="GR358" s="19"/>
      <c r="GS358" s="19"/>
      <c r="GT358" s="19"/>
      <c r="GU358" s="19"/>
      <c r="GV358" s="19"/>
      <c r="GW358" s="19"/>
      <c r="GX358" s="19"/>
      <c r="GY358" s="19"/>
      <c r="GZ358" s="19"/>
      <c r="HA358" s="19"/>
      <c r="HB358" s="19"/>
      <c r="HC358" s="19"/>
      <c r="HD358" s="19"/>
      <c r="HE358" s="19"/>
      <c r="HF358" s="19"/>
      <c r="HG358" s="19"/>
      <c r="HH358" s="19"/>
      <c r="HI358" s="19"/>
      <c r="HJ358" s="19"/>
      <c r="HK358" s="19"/>
      <c r="HL358" s="19"/>
      <c r="HM358" s="19"/>
      <c r="HN358" s="19"/>
      <c r="HO358" s="19"/>
      <c r="HP358" s="19"/>
      <c r="HQ358" s="19"/>
      <c r="HR358" s="19"/>
      <c r="HS358" s="19"/>
      <c r="HT358" s="19"/>
      <c r="HU358" s="19"/>
      <c r="HV358" s="19"/>
      <c r="HW358" s="19"/>
      <c r="HX358" s="19"/>
      <c r="HY358" s="19"/>
      <c r="HZ358" s="19"/>
      <c r="IA358" s="19"/>
      <c r="IB358" s="19"/>
      <c r="IC358" s="19"/>
      <c r="ID358" s="19"/>
      <c r="IE358" s="19"/>
      <c r="IF358" s="19"/>
      <c r="IG358" s="19"/>
      <c r="IH358" s="19"/>
      <c r="II358" s="19"/>
      <c r="IJ358" s="19"/>
      <c r="IK358" s="19"/>
      <c r="IL358" s="19"/>
      <c r="IM358" s="19"/>
      <c r="IN358" s="19"/>
      <c r="IO358" s="19"/>
      <c r="IP358" s="19"/>
      <c r="IQ358" s="19"/>
      <c r="IR358" s="19"/>
      <c r="IS358" s="19"/>
      <c r="IT358" s="19"/>
      <c r="IU358" s="19"/>
      <c r="IV358" s="19"/>
    </row>
    <row r="359" spans="1:256">
      <c r="A359" s="19" t="s">
        <v>593</v>
      </c>
      <c r="B359" s="19" t="s">
        <v>16</v>
      </c>
      <c r="C359" s="19" t="s">
        <v>17</v>
      </c>
      <c r="D359" s="19" t="s">
        <v>17</v>
      </c>
      <c r="E359" s="19" t="str">
        <f>CONCATENATE(D359,"_",B359,"_",A359)</f>
        <v>NAP_NEXUS_AILS</v>
      </c>
      <c r="G359" s="19" t="s">
        <v>703</v>
      </c>
      <c r="H359" s="19" t="str">
        <f>LOWER(CONCATENATE(D359,"_",IF(B359="MACHINE","MACH",IF(B359="POP","POP",IF(B359="NEXUS","NX",IF(B359="PUBLIC_POP","PUBLIC_POP","CNX")))),"_",A359,"_",G359))</f>
        <v>nap_nx_ails_altnet_m1_rx_drop</v>
      </c>
      <c r="I359" s="39" t="s">
        <v>704</v>
      </c>
      <c r="J359" s="19" t="s">
        <v>22</v>
      </c>
      <c r="K359" s="19" t="s">
        <v>73</v>
      </c>
      <c r="L359" s="24">
        <f t="shared" si="32"/>
        <v>8</v>
      </c>
      <c r="M359" s="2" t="s">
        <v>68</v>
      </c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  <c r="GA359" s="19"/>
      <c r="GB359" s="19"/>
      <c r="GC359" s="19"/>
      <c r="GD359" s="19"/>
      <c r="GE359" s="19"/>
      <c r="GF359" s="19"/>
      <c r="GG359" s="19"/>
      <c r="GH359" s="19"/>
      <c r="GI359" s="19"/>
      <c r="GJ359" s="19"/>
      <c r="GK359" s="19"/>
      <c r="GL359" s="19"/>
      <c r="GM359" s="19"/>
      <c r="GN359" s="19"/>
      <c r="GO359" s="19"/>
      <c r="GP359" s="19"/>
      <c r="GQ359" s="19"/>
      <c r="GR359" s="19"/>
      <c r="GS359" s="19"/>
      <c r="GT359" s="19"/>
      <c r="GU359" s="19"/>
      <c r="GV359" s="19"/>
      <c r="GW359" s="19"/>
      <c r="GX359" s="19"/>
      <c r="GY359" s="19"/>
      <c r="GZ359" s="19"/>
      <c r="HA359" s="19"/>
      <c r="HB359" s="19"/>
      <c r="HC359" s="19"/>
      <c r="HD359" s="19"/>
      <c r="HE359" s="19"/>
      <c r="HF359" s="19"/>
      <c r="HG359" s="19"/>
      <c r="HH359" s="19"/>
      <c r="HI359" s="19"/>
      <c r="HJ359" s="19"/>
      <c r="HK359" s="19"/>
      <c r="HL359" s="19"/>
      <c r="HM359" s="19"/>
      <c r="HN359" s="19"/>
      <c r="HO359" s="19"/>
      <c r="HP359" s="19"/>
      <c r="HQ359" s="19"/>
      <c r="HR359" s="19"/>
      <c r="HS359" s="19"/>
      <c r="HT359" s="19"/>
      <c r="HU359" s="19"/>
      <c r="HV359" s="19"/>
      <c r="HW359" s="19"/>
      <c r="HX359" s="19"/>
      <c r="HY359" s="19"/>
      <c r="HZ359" s="19"/>
      <c r="IA359" s="19"/>
      <c r="IB359" s="19"/>
      <c r="IC359" s="19"/>
      <c r="ID359" s="19"/>
      <c r="IE359" s="19"/>
      <c r="IF359" s="19"/>
      <c r="IG359" s="19"/>
      <c r="IH359" s="19"/>
      <c r="II359" s="19"/>
      <c r="IJ359" s="19"/>
      <c r="IK359" s="19"/>
      <c r="IL359" s="19"/>
      <c r="IM359" s="19"/>
      <c r="IN359" s="19"/>
      <c r="IO359" s="19"/>
      <c r="IP359" s="19"/>
      <c r="IQ359" s="19"/>
      <c r="IR359" s="19"/>
      <c r="IS359" s="19"/>
      <c r="IT359" s="19"/>
      <c r="IU359" s="19"/>
      <c r="IV359" s="19"/>
    </row>
    <row r="360" spans="1:256">
      <c r="A360" s="19" t="s">
        <v>593</v>
      </c>
      <c r="B360" s="19" t="s">
        <v>16</v>
      </c>
      <c r="C360" s="19" t="s">
        <v>17</v>
      </c>
      <c r="D360" s="19" t="s">
        <v>17</v>
      </c>
      <c r="E360" s="19" t="str">
        <f>CONCATENATE(D360,"_",B360,"_",A360)</f>
        <v>NAP_NEXUS_AILS</v>
      </c>
      <c r="G360" s="19" t="s">
        <v>705</v>
      </c>
      <c r="H360" s="19" t="str">
        <f>LOWER(CONCATENATE(D360,"_",IF(B360="MACHINE","MACH",IF(B360="POP","POP",IF(B360="NEXUS","NX",IF(B360="PUBLIC_POP","PUBLIC_POP","CNX")))),"_",A360,"_",G360))</f>
        <v>nap_nx_ails_altnet_m1_tx_drop</v>
      </c>
      <c r="I360" s="39" t="s">
        <v>706</v>
      </c>
      <c r="J360" s="19" t="s">
        <v>22</v>
      </c>
      <c r="K360" s="19" t="s">
        <v>73</v>
      </c>
      <c r="L360" s="24">
        <f t="shared" si="32"/>
        <v>8</v>
      </c>
      <c r="M360" s="2" t="s">
        <v>68</v>
      </c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  <c r="GA360" s="19"/>
      <c r="GB360" s="19"/>
      <c r="GC360" s="19"/>
      <c r="GD360" s="19"/>
      <c r="GE360" s="19"/>
      <c r="GF360" s="19"/>
      <c r="GG360" s="19"/>
      <c r="GH360" s="19"/>
      <c r="GI360" s="19"/>
      <c r="GJ360" s="19"/>
      <c r="GK360" s="19"/>
      <c r="GL360" s="19"/>
      <c r="GM360" s="19"/>
      <c r="GN360" s="19"/>
      <c r="GO360" s="19"/>
      <c r="GP360" s="19"/>
      <c r="GQ360" s="19"/>
      <c r="GR360" s="19"/>
      <c r="GS360" s="19"/>
      <c r="GT360" s="19"/>
      <c r="GU360" s="19"/>
      <c r="GV360" s="19"/>
      <c r="GW360" s="19"/>
      <c r="GX360" s="19"/>
      <c r="GY360" s="19"/>
      <c r="GZ360" s="19"/>
      <c r="HA360" s="19"/>
      <c r="HB360" s="19"/>
      <c r="HC360" s="19"/>
      <c r="HD360" s="19"/>
      <c r="HE360" s="19"/>
      <c r="HF360" s="19"/>
      <c r="HG360" s="19"/>
      <c r="HH360" s="19"/>
      <c r="HI360" s="19"/>
      <c r="HJ360" s="19"/>
      <c r="HK360" s="19"/>
      <c r="HL360" s="19"/>
      <c r="HM360" s="19"/>
      <c r="HN360" s="19"/>
      <c r="HO360" s="19"/>
      <c r="HP360" s="19"/>
      <c r="HQ360" s="19"/>
      <c r="HR360" s="19"/>
      <c r="HS360" s="19"/>
      <c r="HT360" s="19"/>
      <c r="HU360" s="19"/>
      <c r="HV360" s="19"/>
      <c r="HW360" s="19"/>
      <c r="HX360" s="19"/>
      <c r="HY360" s="19"/>
      <c r="HZ360" s="19"/>
      <c r="IA360" s="19"/>
      <c r="IB360" s="19"/>
      <c r="IC360" s="19"/>
      <c r="ID360" s="19"/>
      <c r="IE360" s="19"/>
      <c r="IF360" s="19"/>
      <c r="IG360" s="19"/>
      <c r="IH360" s="19"/>
      <c r="II360" s="19"/>
      <c r="IJ360" s="19"/>
      <c r="IK360" s="19"/>
      <c r="IL360" s="19"/>
      <c r="IM360" s="19"/>
      <c r="IN360" s="19"/>
      <c r="IO360" s="19"/>
      <c r="IP360" s="19"/>
      <c r="IQ360" s="19"/>
      <c r="IR360" s="19"/>
      <c r="IS360" s="19"/>
      <c r="IT360" s="19"/>
      <c r="IU360" s="19"/>
      <c r="IV360" s="19"/>
    </row>
    <row r="361" spans="1:256">
      <c r="A361" s="19" t="s">
        <v>593</v>
      </c>
      <c r="B361" s="19" t="s">
        <v>16</v>
      </c>
      <c r="C361" s="19" t="s">
        <v>17</v>
      </c>
      <c r="D361" s="19" t="s">
        <v>17</v>
      </c>
      <c r="E361" s="19" t="str">
        <f>CONCATENATE(D361,"_",B361,"_",A361)</f>
        <v>NAP_NEXUS_AILS</v>
      </c>
      <c r="G361" s="19" t="s">
        <v>707</v>
      </c>
      <c r="H361" s="19" t="str">
        <f>LOWER(CONCATENATE(D361,"_",IF(B361="MACHINE","MACH",IF(B361="POP","POP",IF(B361="NEXUS","NX",IF(B361="PUBLIC_POP","PUBLIC_POP","CNX")))),"_",A361,"_",G361))</f>
        <v>nap_nx_ails_altnet_m2_rx_drop</v>
      </c>
      <c r="I361" s="39" t="s">
        <v>708</v>
      </c>
      <c r="J361" s="19" t="s">
        <v>22</v>
      </c>
      <c r="K361" s="19" t="s">
        <v>73</v>
      </c>
      <c r="L361" s="24">
        <f t="shared" si="32"/>
        <v>8</v>
      </c>
      <c r="M361" s="2" t="s">
        <v>68</v>
      </c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  <c r="GA361" s="19"/>
      <c r="GB361" s="19"/>
      <c r="GC361" s="19"/>
      <c r="GD361" s="19"/>
      <c r="GE361" s="19"/>
      <c r="GF361" s="19"/>
      <c r="GG361" s="19"/>
      <c r="GH361" s="19"/>
      <c r="GI361" s="19"/>
      <c r="GJ361" s="19"/>
      <c r="GK361" s="19"/>
      <c r="GL361" s="19"/>
      <c r="GM361" s="19"/>
      <c r="GN361" s="19"/>
      <c r="GO361" s="19"/>
      <c r="GP361" s="19"/>
      <c r="GQ361" s="19"/>
      <c r="GR361" s="19"/>
      <c r="GS361" s="19"/>
      <c r="GT361" s="19"/>
      <c r="GU361" s="19"/>
      <c r="GV361" s="19"/>
      <c r="GW361" s="19"/>
      <c r="GX361" s="19"/>
      <c r="GY361" s="19"/>
      <c r="GZ361" s="19"/>
      <c r="HA361" s="19"/>
      <c r="HB361" s="19"/>
      <c r="HC361" s="19"/>
      <c r="HD361" s="19"/>
      <c r="HE361" s="19"/>
      <c r="HF361" s="19"/>
      <c r="HG361" s="19"/>
      <c r="HH361" s="19"/>
      <c r="HI361" s="19"/>
      <c r="HJ361" s="19"/>
      <c r="HK361" s="19"/>
      <c r="HL361" s="19"/>
      <c r="HM361" s="19"/>
      <c r="HN361" s="19"/>
      <c r="HO361" s="19"/>
      <c r="HP361" s="19"/>
      <c r="HQ361" s="19"/>
      <c r="HR361" s="19"/>
      <c r="HS361" s="19"/>
      <c r="HT361" s="19"/>
      <c r="HU361" s="19"/>
      <c r="HV361" s="19"/>
      <c r="HW361" s="19"/>
      <c r="HX361" s="19"/>
      <c r="HY361" s="19"/>
      <c r="HZ361" s="19"/>
      <c r="IA361" s="19"/>
      <c r="IB361" s="19"/>
      <c r="IC361" s="19"/>
      <c r="ID361" s="19"/>
      <c r="IE361" s="19"/>
      <c r="IF361" s="19"/>
      <c r="IG361" s="19"/>
      <c r="IH361" s="19"/>
      <c r="II361" s="19"/>
      <c r="IJ361" s="19"/>
      <c r="IK361" s="19"/>
      <c r="IL361" s="19"/>
      <c r="IM361" s="19"/>
      <c r="IN361" s="19"/>
      <c r="IO361" s="19"/>
      <c r="IP361" s="19"/>
      <c r="IQ361" s="19"/>
      <c r="IR361" s="19"/>
      <c r="IS361" s="19"/>
      <c r="IT361" s="19"/>
      <c r="IU361" s="19"/>
      <c r="IV361" s="19"/>
    </row>
    <row r="362" spans="1:256">
      <c r="A362" s="19" t="s">
        <v>593</v>
      </c>
      <c r="B362" s="19" t="s">
        <v>16</v>
      </c>
      <c r="C362" s="19" t="s">
        <v>17</v>
      </c>
      <c r="D362" s="19" t="s">
        <v>17</v>
      </c>
      <c r="E362" s="19" t="str">
        <f>CONCATENATE(D362,"_",B362,"_",A362)</f>
        <v>NAP_NEXUS_AILS</v>
      </c>
      <c r="G362" s="19" t="s">
        <v>709</v>
      </c>
      <c r="H362" s="19" t="str">
        <f>LOWER(CONCATENATE(D362,"_",IF(B362="MACHINE","MACH",IF(B362="POP","POP",IF(B362="NEXUS","NX",IF(B362="PUBLIC_POP","PUBLIC_POP","CNX")))),"_",A362,"_",G362))</f>
        <v>nap_nx_ails_altnet_m2_tx_drop</v>
      </c>
      <c r="I362" s="39" t="s">
        <v>710</v>
      </c>
      <c r="J362" s="19" t="s">
        <v>22</v>
      </c>
      <c r="K362" s="19" t="s">
        <v>73</v>
      </c>
      <c r="L362" s="24">
        <f t="shared" si="32"/>
        <v>8</v>
      </c>
      <c r="M362" s="2" t="s">
        <v>68</v>
      </c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  <c r="GA362" s="19"/>
      <c r="GB362" s="19"/>
      <c r="GC362" s="19"/>
      <c r="GD362" s="19"/>
      <c r="GE362" s="19"/>
      <c r="GF362" s="19"/>
      <c r="GG362" s="19"/>
      <c r="GH362" s="19"/>
      <c r="GI362" s="19"/>
      <c r="GJ362" s="19"/>
      <c r="GK362" s="19"/>
      <c r="GL362" s="19"/>
      <c r="GM362" s="19"/>
      <c r="GN362" s="19"/>
      <c r="GO362" s="19"/>
      <c r="GP362" s="19"/>
      <c r="GQ362" s="19"/>
      <c r="GR362" s="19"/>
      <c r="GS362" s="19"/>
      <c r="GT362" s="19"/>
      <c r="GU362" s="19"/>
      <c r="GV362" s="19"/>
      <c r="GW362" s="19"/>
      <c r="GX362" s="19"/>
      <c r="GY362" s="19"/>
      <c r="GZ362" s="19"/>
      <c r="HA362" s="19"/>
      <c r="HB362" s="19"/>
      <c r="HC362" s="19"/>
      <c r="HD362" s="19"/>
      <c r="HE362" s="19"/>
      <c r="HF362" s="19"/>
      <c r="HG362" s="19"/>
      <c r="HH362" s="19"/>
      <c r="HI362" s="19"/>
      <c r="HJ362" s="19"/>
      <c r="HK362" s="19"/>
      <c r="HL362" s="19"/>
      <c r="HM362" s="19"/>
      <c r="HN362" s="19"/>
      <c r="HO362" s="19"/>
      <c r="HP362" s="19"/>
      <c r="HQ362" s="19"/>
      <c r="HR362" s="19"/>
      <c r="HS362" s="19"/>
      <c r="HT362" s="19"/>
      <c r="HU362" s="19"/>
      <c r="HV362" s="19"/>
      <c r="HW362" s="19"/>
      <c r="HX362" s="19"/>
      <c r="HY362" s="19"/>
      <c r="HZ362" s="19"/>
      <c r="IA362" s="19"/>
      <c r="IB362" s="19"/>
      <c r="IC362" s="19"/>
      <c r="ID362" s="19"/>
      <c r="IE362" s="19"/>
      <c r="IF362" s="19"/>
      <c r="IG362" s="19"/>
      <c r="IH362" s="19"/>
      <c r="II362" s="19"/>
      <c r="IJ362" s="19"/>
      <c r="IK362" s="19"/>
      <c r="IL362" s="19"/>
      <c r="IM362" s="19"/>
      <c r="IN362" s="19"/>
      <c r="IO362" s="19"/>
      <c r="IP362" s="19"/>
      <c r="IQ362" s="19"/>
      <c r="IR362" s="19"/>
      <c r="IS362" s="19"/>
      <c r="IT362" s="19"/>
      <c r="IU362" s="19"/>
      <c r="IV362" s="19"/>
    </row>
    <row r="363" spans="1:256">
      <c r="A363" s="20" t="s">
        <v>309</v>
      </c>
      <c r="B363" s="20" t="s">
        <v>403</v>
      </c>
      <c r="C363" s="20" t="s">
        <v>404</v>
      </c>
      <c r="D363" s="20" t="s">
        <v>711</v>
      </c>
      <c r="E363" s="26" t="str">
        <f t="shared" ref="E363:E373" si="35">CONCATENATE(A363,"_",B363,"_",D363)</f>
        <v>PLATFORM_NET_CA2A</v>
      </c>
      <c r="F363" s="20" t="s">
        <v>19</v>
      </c>
      <c r="G363" s="20" t="s">
        <v>406</v>
      </c>
      <c r="H363" s="19" t="str">
        <f t="shared" ref="H363:H373" si="36">LOWER(CONCATENATE(A363,"_",D363,"_",G363))</f>
        <v>platform_ca2a_tx_octets</v>
      </c>
      <c r="I363" s="20" t="s">
        <v>407</v>
      </c>
      <c r="J363" s="20" t="s">
        <v>22</v>
      </c>
      <c r="K363" s="20" t="s">
        <v>73</v>
      </c>
      <c r="L363" s="25">
        <f t="shared" si="32"/>
        <v>8</v>
      </c>
      <c r="M363" s="24" t="s">
        <v>24</v>
      </c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  <c r="GA363" s="19"/>
      <c r="GB363" s="19"/>
      <c r="GC363" s="19"/>
      <c r="GD363" s="19"/>
      <c r="GE363" s="19"/>
      <c r="GF363" s="19"/>
      <c r="GG363" s="19"/>
      <c r="GH363" s="19"/>
      <c r="GI363" s="19"/>
      <c r="GJ363" s="19"/>
      <c r="GK363" s="19"/>
      <c r="GL363" s="19"/>
      <c r="GM363" s="19"/>
      <c r="GN363" s="19"/>
      <c r="GO363" s="19"/>
      <c r="GP363" s="19"/>
      <c r="GQ363" s="19"/>
      <c r="GR363" s="19"/>
      <c r="GS363" s="19"/>
      <c r="GT363" s="19"/>
      <c r="GU363" s="19"/>
      <c r="GV363" s="19"/>
      <c r="GW363" s="19"/>
      <c r="GX363" s="19"/>
      <c r="GY363" s="19"/>
      <c r="GZ363" s="19"/>
      <c r="HA363" s="19"/>
      <c r="HB363" s="19"/>
      <c r="HC363" s="19"/>
      <c r="HD363" s="19"/>
      <c r="HE363" s="19"/>
      <c r="HF363" s="19"/>
      <c r="HG363" s="19"/>
      <c r="HH363" s="19"/>
      <c r="HI363" s="19"/>
      <c r="HJ363" s="19"/>
      <c r="HK363" s="19"/>
      <c r="HL363" s="19"/>
      <c r="HM363" s="19"/>
      <c r="HN363" s="19"/>
      <c r="HO363" s="19"/>
      <c r="HP363" s="19"/>
      <c r="HQ363" s="19"/>
      <c r="HR363" s="19"/>
      <c r="HS363" s="19"/>
      <c r="HT363" s="19"/>
      <c r="HU363" s="19"/>
      <c r="HV363" s="19"/>
      <c r="HW363" s="19"/>
      <c r="HX363" s="19"/>
      <c r="HY363" s="19"/>
      <c r="HZ363" s="19"/>
      <c r="IA363" s="19"/>
      <c r="IB363" s="19"/>
      <c r="IC363" s="19"/>
      <c r="ID363" s="19"/>
      <c r="IE363" s="19"/>
      <c r="IF363" s="19"/>
      <c r="IG363" s="19"/>
      <c r="IH363" s="19"/>
      <c r="II363" s="19"/>
      <c r="IJ363" s="19"/>
      <c r="IK363" s="19"/>
      <c r="IL363" s="19"/>
      <c r="IM363" s="19"/>
      <c r="IN363" s="19"/>
      <c r="IO363" s="19"/>
      <c r="IP363" s="19"/>
      <c r="IQ363" s="19"/>
      <c r="IR363" s="19"/>
      <c r="IS363" s="19"/>
      <c r="IT363" s="19"/>
      <c r="IU363" s="19"/>
      <c r="IV363" s="19"/>
    </row>
    <row r="364" spans="1:256">
      <c r="A364" s="20" t="s">
        <v>309</v>
      </c>
      <c r="B364" s="20" t="s">
        <v>403</v>
      </c>
      <c r="C364" s="20" t="s">
        <v>404</v>
      </c>
      <c r="D364" s="20" t="s">
        <v>711</v>
      </c>
      <c r="E364" s="26" t="str">
        <f t="shared" si="35"/>
        <v>PLATFORM_NET_CA2A</v>
      </c>
      <c r="F364" s="20" t="s">
        <v>19</v>
      </c>
      <c r="G364" s="20" t="s">
        <v>409</v>
      </c>
      <c r="H364" s="19" t="str">
        <f t="shared" si="36"/>
        <v>platform_ca2a_rx_octets</v>
      </c>
      <c r="I364" s="20" t="s">
        <v>410</v>
      </c>
      <c r="J364" s="20" t="s">
        <v>22</v>
      </c>
      <c r="K364" s="20" t="s">
        <v>73</v>
      </c>
      <c r="L364" s="25">
        <f t="shared" si="32"/>
        <v>8</v>
      </c>
      <c r="M364" s="24" t="s">
        <v>24</v>
      </c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  <c r="GA364" s="19"/>
      <c r="GB364" s="19"/>
      <c r="GC364" s="19"/>
      <c r="GD364" s="19"/>
      <c r="GE364" s="19"/>
      <c r="GF364" s="19"/>
      <c r="GG364" s="19"/>
      <c r="GH364" s="19"/>
      <c r="GI364" s="19"/>
      <c r="GJ364" s="19"/>
      <c r="GK364" s="19"/>
      <c r="GL364" s="19"/>
      <c r="GM364" s="19"/>
      <c r="GN364" s="19"/>
      <c r="GO364" s="19"/>
      <c r="GP364" s="19"/>
      <c r="GQ364" s="19"/>
      <c r="GR364" s="19"/>
      <c r="GS364" s="19"/>
      <c r="GT364" s="19"/>
      <c r="GU364" s="19"/>
      <c r="GV364" s="19"/>
      <c r="GW364" s="19"/>
      <c r="GX364" s="19"/>
      <c r="GY364" s="19"/>
      <c r="GZ364" s="19"/>
      <c r="HA364" s="19"/>
      <c r="HB364" s="19"/>
      <c r="HC364" s="19"/>
      <c r="HD364" s="19"/>
      <c r="HE364" s="19"/>
      <c r="HF364" s="19"/>
      <c r="HG364" s="19"/>
      <c r="HH364" s="19"/>
      <c r="HI364" s="19"/>
      <c r="HJ364" s="19"/>
      <c r="HK364" s="19"/>
      <c r="HL364" s="19"/>
      <c r="HM364" s="19"/>
      <c r="HN364" s="19"/>
      <c r="HO364" s="19"/>
      <c r="HP364" s="19"/>
      <c r="HQ364" s="19"/>
      <c r="HR364" s="19"/>
      <c r="HS364" s="19"/>
      <c r="HT364" s="19"/>
      <c r="HU364" s="19"/>
      <c r="HV364" s="19"/>
      <c r="HW364" s="19"/>
      <c r="HX364" s="19"/>
      <c r="HY364" s="19"/>
      <c r="HZ364" s="19"/>
      <c r="IA364" s="19"/>
      <c r="IB364" s="19"/>
      <c r="IC364" s="19"/>
      <c r="ID364" s="19"/>
      <c r="IE364" s="19"/>
      <c r="IF364" s="19"/>
      <c r="IG364" s="19"/>
      <c r="IH364" s="19"/>
      <c r="II364" s="19"/>
      <c r="IJ364" s="19"/>
      <c r="IK364" s="19"/>
      <c r="IL364" s="19"/>
      <c r="IM364" s="19"/>
      <c r="IN364" s="19"/>
      <c r="IO364" s="19"/>
      <c r="IP364" s="19"/>
      <c r="IQ364" s="19"/>
      <c r="IR364" s="19"/>
      <c r="IS364" s="19"/>
      <c r="IT364" s="19"/>
      <c r="IU364" s="19"/>
      <c r="IV364" s="19"/>
    </row>
    <row r="365" spans="1:256">
      <c r="A365" s="20" t="s">
        <v>309</v>
      </c>
      <c r="B365" s="20" t="s">
        <v>403</v>
      </c>
      <c r="C365" s="20" t="s">
        <v>404</v>
      </c>
      <c r="D365" s="20" t="s">
        <v>711</v>
      </c>
      <c r="E365" s="26" t="str">
        <f t="shared" si="35"/>
        <v>PLATFORM_NET_CA2A</v>
      </c>
      <c r="F365" s="20" t="s">
        <v>19</v>
      </c>
      <c r="G365" s="20" t="s">
        <v>411</v>
      </c>
      <c r="H365" s="19" t="str">
        <f t="shared" si="36"/>
        <v>platform_ca2a_tx_unicast_pkts</v>
      </c>
      <c r="I365" s="20" t="s">
        <v>412</v>
      </c>
      <c r="J365" s="20" t="s">
        <v>76</v>
      </c>
      <c r="K365" s="20" t="s">
        <v>23</v>
      </c>
      <c r="L365" s="25">
        <f t="shared" si="32"/>
        <v>4</v>
      </c>
      <c r="M365" s="24" t="s">
        <v>24</v>
      </c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  <c r="GA365" s="19"/>
      <c r="GB365" s="19"/>
      <c r="GC365" s="19"/>
      <c r="GD365" s="19"/>
      <c r="GE365" s="19"/>
      <c r="GF365" s="19"/>
      <c r="GG365" s="19"/>
      <c r="GH365" s="19"/>
      <c r="GI365" s="19"/>
      <c r="GJ365" s="19"/>
      <c r="GK365" s="19"/>
      <c r="GL365" s="19"/>
      <c r="GM365" s="19"/>
      <c r="GN365" s="19"/>
      <c r="GO365" s="19"/>
      <c r="GP365" s="19"/>
      <c r="GQ365" s="19"/>
      <c r="GR365" s="19"/>
      <c r="GS365" s="19"/>
      <c r="GT365" s="19"/>
      <c r="GU365" s="19"/>
      <c r="GV365" s="19"/>
      <c r="GW365" s="19"/>
      <c r="GX365" s="19"/>
      <c r="GY365" s="19"/>
      <c r="GZ365" s="19"/>
      <c r="HA365" s="19"/>
      <c r="HB365" s="19"/>
      <c r="HC365" s="19"/>
      <c r="HD365" s="19"/>
      <c r="HE365" s="19"/>
      <c r="HF365" s="19"/>
      <c r="HG365" s="19"/>
      <c r="HH365" s="19"/>
      <c r="HI365" s="19"/>
      <c r="HJ365" s="19"/>
      <c r="HK365" s="19"/>
      <c r="HL365" s="19"/>
      <c r="HM365" s="19"/>
      <c r="HN365" s="19"/>
      <c r="HO365" s="19"/>
      <c r="HP365" s="19"/>
      <c r="HQ365" s="19"/>
      <c r="HR365" s="19"/>
      <c r="HS365" s="19"/>
      <c r="HT365" s="19"/>
      <c r="HU365" s="19"/>
      <c r="HV365" s="19"/>
      <c r="HW365" s="19"/>
      <c r="HX365" s="19"/>
      <c r="HY365" s="19"/>
      <c r="HZ365" s="19"/>
      <c r="IA365" s="19"/>
      <c r="IB365" s="19"/>
      <c r="IC365" s="19"/>
      <c r="ID365" s="19"/>
      <c r="IE365" s="19"/>
      <c r="IF365" s="19"/>
      <c r="IG365" s="19"/>
      <c r="IH365" s="19"/>
      <c r="II365" s="19"/>
      <c r="IJ365" s="19"/>
      <c r="IK365" s="19"/>
      <c r="IL365" s="19"/>
      <c r="IM365" s="19"/>
      <c r="IN365" s="19"/>
      <c r="IO365" s="19"/>
      <c r="IP365" s="19"/>
      <c r="IQ365" s="19"/>
      <c r="IR365" s="19"/>
      <c r="IS365" s="19"/>
      <c r="IT365" s="19"/>
      <c r="IU365" s="19"/>
      <c r="IV365" s="19"/>
    </row>
    <row r="366" spans="1:256">
      <c r="A366" s="20" t="s">
        <v>309</v>
      </c>
      <c r="B366" s="20" t="s">
        <v>403</v>
      </c>
      <c r="C366" s="20" t="s">
        <v>404</v>
      </c>
      <c r="D366" s="20" t="s">
        <v>711</v>
      </c>
      <c r="E366" s="26" t="str">
        <f t="shared" si="35"/>
        <v>PLATFORM_NET_CA2A</v>
      </c>
      <c r="F366" s="20" t="s">
        <v>19</v>
      </c>
      <c r="G366" s="20" t="s">
        <v>414</v>
      </c>
      <c r="H366" s="19" t="str">
        <f t="shared" si="36"/>
        <v>platform_ca2a_rx_unicast_pkts</v>
      </c>
      <c r="I366" s="20" t="s">
        <v>415</v>
      </c>
      <c r="J366" s="20" t="s">
        <v>76</v>
      </c>
      <c r="K366" s="20" t="s">
        <v>23</v>
      </c>
      <c r="L366" s="25">
        <f t="shared" si="32"/>
        <v>4</v>
      </c>
      <c r="M366" s="24" t="s">
        <v>24</v>
      </c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  <c r="GA366" s="19"/>
      <c r="GB366" s="19"/>
      <c r="GC366" s="19"/>
      <c r="GD366" s="19"/>
      <c r="GE366" s="19"/>
      <c r="GF366" s="19"/>
      <c r="GG366" s="19"/>
      <c r="GH366" s="19"/>
      <c r="GI366" s="19"/>
      <c r="GJ366" s="19"/>
      <c r="GK366" s="19"/>
      <c r="GL366" s="19"/>
      <c r="GM366" s="19"/>
      <c r="GN366" s="19"/>
      <c r="GO366" s="19"/>
      <c r="GP366" s="19"/>
      <c r="GQ366" s="19"/>
      <c r="GR366" s="19"/>
      <c r="GS366" s="19"/>
      <c r="GT366" s="19"/>
      <c r="GU366" s="19"/>
      <c r="GV366" s="19"/>
      <c r="GW366" s="19"/>
      <c r="GX366" s="19"/>
      <c r="GY366" s="19"/>
      <c r="GZ366" s="19"/>
      <c r="HA366" s="19"/>
      <c r="HB366" s="19"/>
      <c r="HC366" s="19"/>
      <c r="HD366" s="19"/>
      <c r="HE366" s="19"/>
      <c r="HF366" s="19"/>
      <c r="HG366" s="19"/>
      <c r="HH366" s="19"/>
      <c r="HI366" s="19"/>
      <c r="HJ366" s="19"/>
      <c r="HK366" s="19"/>
      <c r="HL366" s="19"/>
      <c r="HM366" s="19"/>
      <c r="HN366" s="19"/>
      <c r="HO366" s="19"/>
      <c r="HP366" s="19"/>
      <c r="HQ366" s="19"/>
      <c r="HR366" s="19"/>
      <c r="HS366" s="19"/>
      <c r="HT366" s="19"/>
      <c r="HU366" s="19"/>
      <c r="HV366" s="19"/>
      <c r="HW366" s="19"/>
      <c r="HX366" s="19"/>
      <c r="HY366" s="19"/>
      <c r="HZ366" s="19"/>
      <c r="IA366" s="19"/>
      <c r="IB366" s="19"/>
      <c r="IC366" s="19"/>
      <c r="ID366" s="19"/>
      <c r="IE366" s="19"/>
      <c r="IF366" s="19"/>
      <c r="IG366" s="19"/>
      <c r="IH366" s="19"/>
      <c r="II366" s="19"/>
      <c r="IJ366" s="19"/>
      <c r="IK366" s="19"/>
      <c r="IL366" s="19"/>
      <c r="IM366" s="19"/>
      <c r="IN366" s="19"/>
      <c r="IO366" s="19"/>
      <c r="IP366" s="19"/>
      <c r="IQ366" s="19"/>
      <c r="IR366" s="19"/>
      <c r="IS366" s="19"/>
      <c r="IT366" s="19"/>
      <c r="IU366" s="19"/>
      <c r="IV366" s="19"/>
    </row>
    <row r="367" spans="1:256">
      <c r="A367" s="20" t="s">
        <v>309</v>
      </c>
      <c r="B367" s="20" t="s">
        <v>403</v>
      </c>
      <c r="C367" s="20" t="s">
        <v>404</v>
      </c>
      <c r="D367" s="20" t="s">
        <v>711</v>
      </c>
      <c r="E367" s="26" t="str">
        <f t="shared" si="35"/>
        <v>PLATFORM_NET_CA2A</v>
      </c>
      <c r="F367" s="20" t="s">
        <v>19</v>
      </c>
      <c r="G367" s="20" t="s">
        <v>416</v>
      </c>
      <c r="H367" s="19" t="str">
        <f t="shared" si="36"/>
        <v>platform_ca2a_tx_errors</v>
      </c>
      <c r="I367" s="20" t="s">
        <v>417</v>
      </c>
      <c r="J367" s="20" t="s">
        <v>76</v>
      </c>
      <c r="K367" s="20" t="s">
        <v>23</v>
      </c>
      <c r="L367" s="25">
        <f t="shared" si="32"/>
        <v>4</v>
      </c>
      <c r="M367" s="24" t="s">
        <v>24</v>
      </c>
      <c r="N367" s="39" t="s">
        <v>712</v>
      </c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  <c r="GA367" s="19"/>
      <c r="GB367" s="19"/>
      <c r="GC367" s="19"/>
      <c r="GD367" s="19"/>
      <c r="GE367" s="19"/>
      <c r="GF367" s="19"/>
      <c r="GG367" s="19"/>
      <c r="GH367" s="19"/>
      <c r="GI367" s="19"/>
      <c r="GJ367" s="19"/>
      <c r="GK367" s="19"/>
      <c r="GL367" s="19"/>
      <c r="GM367" s="19"/>
      <c r="GN367" s="19"/>
      <c r="GO367" s="19"/>
      <c r="GP367" s="19"/>
      <c r="GQ367" s="19"/>
      <c r="GR367" s="19"/>
      <c r="GS367" s="19"/>
      <c r="GT367" s="19"/>
      <c r="GU367" s="19"/>
      <c r="GV367" s="19"/>
      <c r="GW367" s="19"/>
      <c r="GX367" s="19"/>
      <c r="GY367" s="19"/>
      <c r="GZ367" s="19"/>
      <c r="HA367" s="19"/>
      <c r="HB367" s="19"/>
      <c r="HC367" s="19"/>
      <c r="HD367" s="19"/>
      <c r="HE367" s="19"/>
      <c r="HF367" s="19"/>
      <c r="HG367" s="19"/>
      <c r="HH367" s="19"/>
      <c r="HI367" s="19"/>
      <c r="HJ367" s="19"/>
      <c r="HK367" s="19"/>
      <c r="HL367" s="19"/>
      <c r="HM367" s="19"/>
      <c r="HN367" s="19"/>
      <c r="HO367" s="19"/>
      <c r="HP367" s="19"/>
      <c r="HQ367" s="19"/>
      <c r="HR367" s="19"/>
      <c r="HS367" s="19"/>
      <c r="HT367" s="19"/>
      <c r="HU367" s="19"/>
      <c r="HV367" s="19"/>
      <c r="HW367" s="19"/>
      <c r="HX367" s="19"/>
      <c r="HY367" s="19"/>
      <c r="HZ367" s="19"/>
      <c r="IA367" s="19"/>
      <c r="IB367" s="19"/>
      <c r="IC367" s="19"/>
      <c r="ID367" s="19"/>
      <c r="IE367" s="19"/>
      <c r="IF367" s="19"/>
      <c r="IG367" s="19"/>
      <c r="IH367" s="19"/>
      <c r="II367" s="19"/>
      <c r="IJ367" s="19"/>
      <c r="IK367" s="19"/>
      <c r="IL367" s="19"/>
      <c r="IM367" s="19"/>
      <c r="IN367" s="19"/>
      <c r="IO367" s="19"/>
      <c r="IP367" s="19"/>
      <c r="IQ367" s="19"/>
      <c r="IR367" s="19"/>
      <c r="IS367" s="19"/>
      <c r="IT367" s="19"/>
      <c r="IU367" s="19"/>
      <c r="IV367" s="19"/>
    </row>
    <row r="368" spans="1:256">
      <c r="A368" s="20" t="s">
        <v>309</v>
      </c>
      <c r="B368" s="20" t="s">
        <v>403</v>
      </c>
      <c r="C368" s="20" t="s">
        <v>404</v>
      </c>
      <c r="D368" s="20" t="s">
        <v>711</v>
      </c>
      <c r="E368" s="26" t="str">
        <f t="shared" si="35"/>
        <v>PLATFORM_NET_CA2A</v>
      </c>
      <c r="F368" s="20" t="s">
        <v>19</v>
      </c>
      <c r="G368" s="20" t="s">
        <v>418</v>
      </c>
      <c r="H368" s="19" t="str">
        <f t="shared" si="36"/>
        <v>platform_ca2a_rx_errors</v>
      </c>
      <c r="I368" s="20" t="s">
        <v>419</v>
      </c>
      <c r="J368" s="20" t="s">
        <v>76</v>
      </c>
      <c r="K368" s="20" t="s">
        <v>23</v>
      </c>
      <c r="L368" s="25">
        <f t="shared" si="32"/>
        <v>4</v>
      </c>
      <c r="M368" s="24" t="s">
        <v>24</v>
      </c>
      <c r="N368" s="39" t="s">
        <v>712</v>
      </c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  <c r="GA368" s="19"/>
      <c r="GB368" s="19"/>
      <c r="GC368" s="19"/>
      <c r="GD368" s="19"/>
      <c r="GE368" s="19"/>
      <c r="GF368" s="19"/>
      <c r="GG368" s="19"/>
      <c r="GH368" s="19"/>
      <c r="GI368" s="19"/>
      <c r="GJ368" s="19"/>
      <c r="GK368" s="19"/>
      <c r="GL368" s="19"/>
      <c r="GM368" s="19"/>
      <c r="GN368" s="19"/>
      <c r="GO368" s="19"/>
      <c r="GP368" s="19"/>
      <c r="GQ368" s="19"/>
      <c r="GR368" s="19"/>
      <c r="GS368" s="19"/>
      <c r="GT368" s="19"/>
      <c r="GU368" s="19"/>
      <c r="GV368" s="19"/>
      <c r="GW368" s="19"/>
      <c r="GX368" s="19"/>
      <c r="GY368" s="19"/>
      <c r="GZ368" s="19"/>
      <c r="HA368" s="19"/>
      <c r="HB368" s="19"/>
      <c r="HC368" s="19"/>
      <c r="HD368" s="19"/>
      <c r="HE368" s="19"/>
      <c r="HF368" s="19"/>
      <c r="HG368" s="19"/>
      <c r="HH368" s="19"/>
      <c r="HI368" s="19"/>
      <c r="HJ368" s="19"/>
      <c r="HK368" s="19"/>
      <c r="HL368" s="19"/>
      <c r="HM368" s="19"/>
      <c r="HN368" s="19"/>
      <c r="HO368" s="19"/>
      <c r="HP368" s="19"/>
      <c r="HQ368" s="19"/>
      <c r="HR368" s="19"/>
      <c r="HS368" s="19"/>
      <c r="HT368" s="19"/>
      <c r="HU368" s="19"/>
      <c r="HV368" s="19"/>
      <c r="HW368" s="19"/>
      <c r="HX368" s="19"/>
      <c r="HY368" s="19"/>
      <c r="HZ368" s="19"/>
      <c r="IA368" s="19"/>
      <c r="IB368" s="19"/>
      <c r="IC368" s="19"/>
      <c r="ID368" s="19"/>
      <c r="IE368" s="19"/>
      <c r="IF368" s="19"/>
      <c r="IG368" s="19"/>
      <c r="IH368" s="19"/>
      <c r="II368" s="19"/>
      <c r="IJ368" s="19"/>
      <c r="IK368" s="19"/>
      <c r="IL368" s="19"/>
      <c r="IM368" s="19"/>
      <c r="IN368" s="19"/>
      <c r="IO368" s="19"/>
      <c r="IP368" s="19"/>
      <c r="IQ368" s="19"/>
      <c r="IR368" s="19"/>
      <c r="IS368" s="19"/>
      <c r="IT368" s="19"/>
      <c r="IU368" s="19"/>
      <c r="IV368" s="19"/>
    </row>
    <row r="369" spans="1:256">
      <c r="A369" s="20" t="s">
        <v>309</v>
      </c>
      <c r="B369" s="20" t="s">
        <v>403</v>
      </c>
      <c r="C369" s="20" t="s">
        <v>404</v>
      </c>
      <c r="D369" s="20" t="s">
        <v>711</v>
      </c>
      <c r="E369" s="26" t="str">
        <f t="shared" si="35"/>
        <v>PLATFORM_NET_CA2A</v>
      </c>
      <c r="F369" s="20" t="s">
        <v>19</v>
      </c>
      <c r="G369" s="20" t="s">
        <v>420</v>
      </c>
      <c r="H369" s="19" t="str">
        <f t="shared" si="36"/>
        <v>platform_ca2a_tx_drops</v>
      </c>
      <c r="I369" s="20" t="s">
        <v>421</v>
      </c>
      <c r="J369" s="20" t="s">
        <v>76</v>
      </c>
      <c r="K369" s="20" t="s">
        <v>23</v>
      </c>
      <c r="L369" s="25">
        <f t="shared" si="32"/>
        <v>4</v>
      </c>
      <c r="M369" s="24" t="s">
        <v>24</v>
      </c>
      <c r="N369" s="39" t="s">
        <v>712</v>
      </c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  <c r="GA369" s="19"/>
      <c r="GB369" s="19"/>
      <c r="GC369" s="19"/>
      <c r="GD369" s="19"/>
      <c r="GE369" s="19"/>
      <c r="GF369" s="19"/>
      <c r="GG369" s="19"/>
      <c r="GH369" s="19"/>
      <c r="GI369" s="19"/>
      <c r="GJ369" s="19"/>
      <c r="GK369" s="19"/>
      <c r="GL369" s="19"/>
      <c r="GM369" s="19"/>
      <c r="GN369" s="19"/>
      <c r="GO369" s="19"/>
      <c r="GP369" s="19"/>
      <c r="GQ369" s="19"/>
      <c r="GR369" s="19"/>
      <c r="GS369" s="19"/>
      <c r="GT369" s="19"/>
      <c r="GU369" s="19"/>
      <c r="GV369" s="19"/>
      <c r="GW369" s="19"/>
      <c r="GX369" s="19"/>
      <c r="GY369" s="19"/>
      <c r="GZ369" s="19"/>
      <c r="HA369" s="19"/>
      <c r="HB369" s="19"/>
      <c r="HC369" s="19"/>
      <c r="HD369" s="19"/>
      <c r="HE369" s="19"/>
      <c r="HF369" s="19"/>
      <c r="HG369" s="19"/>
      <c r="HH369" s="19"/>
      <c r="HI369" s="19"/>
      <c r="HJ369" s="19"/>
      <c r="HK369" s="19"/>
      <c r="HL369" s="19"/>
      <c r="HM369" s="19"/>
      <c r="HN369" s="19"/>
      <c r="HO369" s="19"/>
      <c r="HP369" s="19"/>
      <c r="HQ369" s="19"/>
      <c r="HR369" s="19"/>
      <c r="HS369" s="19"/>
      <c r="HT369" s="19"/>
      <c r="HU369" s="19"/>
      <c r="HV369" s="19"/>
      <c r="HW369" s="19"/>
      <c r="HX369" s="19"/>
      <c r="HY369" s="19"/>
      <c r="HZ369" s="19"/>
      <c r="IA369" s="19"/>
      <c r="IB369" s="19"/>
      <c r="IC369" s="19"/>
      <c r="ID369" s="19"/>
      <c r="IE369" s="19"/>
      <c r="IF369" s="19"/>
      <c r="IG369" s="19"/>
      <c r="IH369" s="19"/>
      <c r="II369" s="19"/>
      <c r="IJ369" s="19"/>
      <c r="IK369" s="19"/>
      <c r="IL369" s="19"/>
      <c r="IM369" s="19"/>
      <c r="IN369" s="19"/>
      <c r="IO369" s="19"/>
      <c r="IP369" s="19"/>
      <c r="IQ369" s="19"/>
      <c r="IR369" s="19"/>
      <c r="IS369" s="19"/>
      <c r="IT369" s="19"/>
      <c r="IU369" s="19"/>
      <c r="IV369" s="19"/>
    </row>
    <row r="370" spans="1:256">
      <c r="A370" s="20" t="s">
        <v>309</v>
      </c>
      <c r="B370" s="20" t="s">
        <v>403</v>
      </c>
      <c r="C370" s="20" t="s">
        <v>404</v>
      </c>
      <c r="D370" s="20" t="s">
        <v>711</v>
      </c>
      <c r="E370" s="26" t="str">
        <f t="shared" si="35"/>
        <v>PLATFORM_NET_CA2A</v>
      </c>
      <c r="F370" s="20" t="s">
        <v>19</v>
      </c>
      <c r="G370" s="20" t="s">
        <v>422</v>
      </c>
      <c r="H370" s="19" t="str">
        <f t="shared" si="36"/>
        <v>platform_ca2a_rx_drops</v>
      </c>
      <c r="I370" s="20" t="s">
        <v>423</v>
      </c>
      <c r="J370" s="20" t="s">
        <v>76</v>
      </c>
      <c r="K370" s="20" t="s">
        <v>23</v>
      </c>
      <c r="L370" s="25">
        <f t="shared" si="32"/>
        <v>4</v>
      </c>
      <c r="M370" s="24" t="s">
        <v>24</v>
      </c>
      <c r="N370" s="39" t="s">
        <v>712</v>
      </c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  <c r="GA370" s="19"/>
      <c r="GB370" s="19"/>
      <c r="GC370" s="19"/>
      <c r="GD370" s="19"/>
      <c r="GE370" s="19"/>
      <c r="GF370" s="19"/>
      <c r="GG370" s="19"/>
      <c r="GH370" s="19"/>
      <c r="GI370" s="19"/>
      <c r="GJ370" s="19"/>
      <c r="GK370" s="19"/>
      <c r="GL370" s="19"/>
      <c r="GM370" s="19"/>
      <c r="GN370" s="19"/>
      <c r="GO370" s="19"/>
      <c r="GP370" s="19"/>
      <c r="GQ370" s="19"/>
      <c r="GR370" s="19"/>
      <c r="GS370" s="19"/>
      <c r="GT370" s="19"/>
      <c r="GU370" s="19"/>
      <c r="GV370" s="19"/>
      <c r="GW370" s="19"/>
      <c r="GX370" s="19"/>
      <c r="GY370" s="19"/>
      <c r="GZ370" s="19"/>
      <c r="HA370" s="19"/>
      <c r="HB370" s="19"/>
      <c r="HC370" s="19"/>
      <c r="HD370" s="19"/>
      <c r="HE370" s="19"/>
      <c r="HF370" s="19"/>
      <c r="HG370" s="19"/>
      <c r="HH370" s="19"/>
      <c r="HI370" s="19"/>
      <c r="HJ370" s="19"/>
      <c r="HK370" s="19"/>
      <c r="HL370" s="19"/>
      <c r="HM370" s="19"/>
      <c r="HN370" s="19"/>
      <c r="HO370" s="19"/>
      <c r="HP370" s="19"/>
      <c r="HQ370" s="19"/>
      <c r="HR370" s="19"/>
      <c r="HS370" s="19"/>
      <c r="HT370" s="19"/>
      <c r="HU370" s="19"/>
      <c r="HV370" s="19"/>
      <c r="HW370" s="19"/>
      <c r="HX370" s="19"/>
      <c r="HY370" s="19"/>
      <c r="HZ370" s="19"/>
      <c r="IA370" s="19"/>
      <c r="IB370" s="19"/>
      <c r="IC370" s="19"/>
      <c r="ID370" s="19"/>
      <c r="IE370" s="19"/>
      <c r="IF370" s="19"/>
      <c r="IG370" s="19"/>
      <c r="IH370" s="19"/>
      <c r="II370" s="19"/>
      <c r="IJ370" s="19"/>
      <c r="IK370" s="19"/>
      <c r="IL370" s="19"/>
      <c r="IM370" s="19"/>
      <c r="IN370" s="19"/>
      <c r="IO370" s="19"/>
      <c r="IP370" s="19"/>
      <c r="IQ370" s="19"/>
      <c r="IR370" s="19"/>
      <c r="IS370" s="19"/>
      <c r="IT370" s="19"/>
      <c r="IU370" s="19"/>
      <c r="IV370" s="19"/>
    </row>
    <row r="371" spans="1:256">
      <c r="A371" s="20" t="s">
        <v>309</v>
      </c>
      <c r="B371" s="20" t="s">
        <v>403</v>
      </c>
      <c r="C371" s="20" t="s">
        <v>404</v>
      </c>
      <c r="D371" s="20" t="s">
        <v>711</v>
      </c>
      <c r="E371" s="26" t="str">
        <f t="shared" si="35"/>
        <v>PLATFORM_NET_CA2A</v>
      </c>
      <c r="F371" s="20" t="s">
        <v>19</v>
      </c>
      <c r="G371" s="20" t="s">
        <v>437</v>
      </c>
      <c r="H371" s="19" t="str">
        <f t="shared" si="36"/>
        <v>platform_ca2a_rx_bpf_tcp_drops</v>
      </c>
      <c r="I371" s="20" t="s">
        <v>438</v>
      </c>
      <c r="J371" s="20" t="s">
        <v>76</v>
      </c>
      <c r="K371" s="20" t="s">
        <v>23</v>
      </c>
      <c r="L371" s="25">
        <f t="shared" si="32"/>
        <v>4</v>
      </c>
      <c r="M371" s="24" t="s">
        <v>24</v>
      </c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  <c r="GA371" s="19"/>
      <c r="GB371" s="19"/>
      <c r="GC371" s="19"/>
      <c r="GD371" s="19"/>
      <c r="GE371" s="19"/>
      <c r="GF371" s="19"/>
      <c r="GG371" s="19"/>
      <c r="GH371" s="19"/>
      <c r="GI371" s="19"/>
      <c r="GJ371" s="19"/>
      <c r="GK371" s="19"/>
      <c r="GL371" s="19"/>
      <c r="GM371" s="19"/>
      <c r="GN371" s="19"/>
      <c r="GO371" s="19"/>
      <c r="GP371" s="19"/>
      <c r="GQ371" s="19"/>
      <c r="GR371" s="19"/>
      <c r="GS371" s="19"/>
      <c r="GT371" s="19"/>
      <c r="GU371" s="19"/>
      <c r="GV371" s="19"/>
      <c r="GW371" s="19"/>
      <c r="GX371" s="19"/>
      <c r="GY371" s="19"/>
      <c r="GZ371" s="19"/>
      <c r="HA371" s="19"/>
      <c r="HB371" s="19"/>
      <c r="HC371" s="19"/>
      <c r="HD371" s="19"/>
      <c r="HE371" s="19"/>
      <c r="HF371" s="19"/>
      <c r="HG371" s="19"/>
      <c r="HH371" s="19"/>
      <c r="HI371" s="19"/>
      <c r="HJ371" s="19"/>
      <c r="HK371" s="19"/>
      <c r="HL371" s="19"/>
      <c r="HM371" s="19"/>
      <c r="HN371" s="19"/>
      <c r="HO371" s="19"/>
      <c r="HP371" s="19"/>
      <c r="HQ371" s="19"/>
      <c r="HR371" s="19"/>
      <c r="HS371" s="19"/>
      <c r="HT371" s="19"/>
      <c r="HU371" s="19"/>
      <c r="HV371" s="19"/>
      <c r="HW371" s="19"/>
      <c r="HX371" s="19"/>
      <c r="HY371" s="19"/>
      <c r="HZ371" s="19"/>
      <c r="IA371" s="19"/>
      <c r="IB371" s="19"/>
      <c r="IC371" s="19"/>
      <c r="ID371" s="19"/>
      <c r="IE371" s="19"/>
      <c r="IF371" s="19"/>
      <c r="IG371" s="19"/>
      <c r="IH371" s="19"/>
      <c r="II371" s="19"/>
      <c r="IJ371" s="19"/>
      <c r="IK371" s="19"/>
      <c r="IL371" s="19"/>
      <c r="IM371" s="19"/>
      <c r="IN371" s="19"/>
      <c r="IO371" s="19"/>
      <c r="IP371" s="19"/>
      <c r="IQ371" s="19"/>
      <c r="IR371" s="19"/>
      <c r="IS371" s="19"/>
      <c r="IT371" s="19"/>
      <c r="IU371" s="19"/>
      <c r="IV371" s="19"/>
    </row>
    <row r="372" spans="1:256">
      <c r="A372" s="20" t="s">
        <v>309</v>
      </c>
      <c r="B372" s="20" t="s">
        <v>403</v>
      </c>
      <c r="C372" s="20" t="s">
        <v>404</v>
      </c>
      <c r="D372" s="20" t="s">
        <v>711</v>
      </c>
      <c r="E372" s="26" t="str">
        <f t="shared" si="35"/>
        <v>PLATFORM_NET_CA2A</v>
      </c>
      <c r="F372" s="20" t="s">
        <v>19</v>
      </c>
      <c r="G372" s="20" t="s">
        <v>439</v>
      </c>
      <c r="H372" s="19" t="str">
        <f t="shared" si="36"/>
        <v>platform_ca2a_rx_bpf_icmp_drops</v>
      </c>
      <c r="I372" s="20" t="s">
        <v>440</v>
      </c>
      <c r="J372" s="20" t="s">
        <v>76</v>
      </c>
      <c r="K372" s="20" t="s">
        <v>23</v>
      </c>
      <c r="L372" s="25">
        <f t="shared" si="32"/>
        <v>4</v>
      </c>
      <c r="M372" s="24" t="s">
        <v>24</v>
      </c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  <c r="GA372" s="19"/>
      <c r="GB372" s="19"/>
      <c r="GC372" s="19"/>
      <c r="GD372" s="19"/>
      <c r="GE372" s="19"/>
      <c r="GF372" s="19"/>
      <c r="GG372" s="19"/>
      <c r="GH372" s="19"/>
      <c r="GI372" s="19"/>
      <c r="GJ372" s="19"/>
      <c r="GK372" s="19"/>
      <c r="GL372" s="19"/>
      <c r="GM372" s="19"/>
      <c r="GN372" s="19"/>
      <c r="GO372" s="19"/>
      <c r="GP372" s="19"/>
      <c r="GQ372" s="19"/>
      <c r="GR372" s="19"/>
      <c r="GS372" s="19"/>
      <c r="GT372" s="19"/>
      <c r="GU372" s="19"/>
      <c r="GV372" s="19"/>
      <c r="GW372" s="19"/>
      <c r="GX372" s="19"/>
      <c r="GY372" s="19"/>
      <c r="GZ372" s="19"/>
      <c r="HA372" s="19"/>
      <c r="HB372" s="19"/>
      <c r="HC372" s="19"/>
      <c r="HD372" s="19"/>
      <c r="HE372" s="19"/>
      <c r="HF372" s="19"/>
      <c r="HG372" s="19"/>
      <c r="HH372" s="19"/>
      <c r="HI372" s="19"/>
      <c r="HJ372" s="19"/>
      <c r="HK372" s="19"/>
      <c r="HL372" s="19"/>
      <c r="HM372" s="19"/>
      <c r="HN372" s="19"/>
      <c r="HO372" s="19"/>
      <c r="HP372" s="19"/>
      <c r="HQ372" s="19"/>
      <c r="HR372" s="19"/>
      <c r="HS372" s="19"/>
      <c r="HT372" s="19"/>
      <c r="HU372" s="19"/>
      <c r="HV372" s="19"/>
      <c r="HW372" s="19"/>
      <c r="HX372" s="19"/>
      <c r="HY372" s="19"/>
      <c r="HZ372" s="19"/>
      <c r="IA372" s="19"/>
      <c r="IB372" s="19"/>
      <c r="IC372" s="19"/>
      <c r="ID372" s="19"/>
      <c r="IE372" s="19"/>
      <c r="IF372" s="19"/>
      <c r="IG372" s="19"/>
      <c r="IH372" s="19"/>
      <c r="II372" s="19"/>
      <c r="IJ372" s="19"/>
      <c r="IK372" s="19"/>
      <c r="IL372" s="19"/>
      <c r="IM372" s="19"/>
      <c r="IN372" s="19"/>
      <c r="IO372" s="19"/>
      <c r="IP372" s="19"/>
      <c r="IQ372" s="19"/>
      <c r="IR372" s="19"/>
      <c r="IS372" s="19"/>
      <c r="IT372" s="19"/>
      <c r="IU372" s="19"/>
      <c r="IV372" s="19"/>
    </row>
    <row r="373" spans="1:256">
      <c r="A373" s="19" t="s">
        <v>368</v>
      </c>
      <c r="B373" s="19" t="s">
        <v>295</v>
      </c>
      <c r="C373" s="19" t="s">
        <v>17</v>
      </c>
      <c r="D373" s="19" t="s">
        <v>383</v>
      </c>
      <c r="E373" s="26" t="str">
        <f t="shared" si="35"/>
        <v>MONITOR_ACEMON_A2A</v>
      </c>
      <c r="F373" s="19" t="s">
        <v>19</v>
      </c>
      <c r="G373" s="19" t="s">
        <v>713</v>
      </c>
      <c r="H373" s="19" t="str">
        <f t="shared" si="36"/>
        <v>monitor_a2a_ping_loss</v>
      </c>
      <c r="I373" s="39" t="s">
        <v>714</v>
      </c>
      <c r="J373" s="19" t="s">
        <v>113</v>
      </c>
      <c r="K373" s="19" t="s">
        <v>114</v>
      </c>
      <c r="L373" s="24">
        <v>4</v>
      </c>
      <c r="M373" s="2" t="s">
        <v>68</v>
      </c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  <c r="GA373" s="19"/>
      <c r="GB373" s="19"/>
      <c r="GC373" s="19"/>
      <c r="GD373" s="19"/>
      <c r="GE373" s="19"/>
      <c r="GF373" s="19"/>
      <c r="GG373" s="19"/>
      <c r="GH373" s="19"/>
      <c r="GI373" s="19"/>
      <c r="GJ373" s="19"/>
      <c r="GK373" s="19"/>
      <c r="GL373" s="19"/>
      <c r="GM373" s="19"/>
      <c r="GN373" s="19"/>
      <c r="GO373" s="19"/>
      <c r="GP373" s="19"/>
      <c r="GQ373" s="19"/>
      <c r="GR373" s="19"/>
      <c r="GS373" s="19"/>
      <c r="GT373" s="19"/>
      <c r="GU373" s="19"/>
      <c r="GV373" s="19"/>
      <c r="GW373" s="19"/>
      <c r="GX373" s="19"/>
      <c r="GY373" s="19"/>
      <c r="GZ373" s="19"/>
      <c r="HA373" s="19"/>
      <c r="HB373" s="19"/>
      <c r="HC373" s="19"/>
      <c r="HD373" s="19"/>
      <c r="HE373" s="19"/>
      <c r="HF373" s="19"/>
      <c r="HG373" s="19"/>
      <c r="HH373" s="19"/>
      <c r="HI373" s="19"/>
      <c r="HJ373" s="19"/>
      <c r="HK373" s="19"/>
      <c r="HL373" s="19"/>
      <c r="HM373" s="19"/>
      <c r="HN373" s="19"/>
      <c r="HO373" s="19"/>
      <c r="HP373" s="19"/>
      <c r="HQ373" s="19"/>
      <c r="HR373" s="19"/>
      <c r="HS373" s="19"/>
      <c r="HT373" s="19"/>
      <c r="HU373" s="19"/>
      <c r="HV373" s="19"/>
      <c r="HW373" s="19"/>
      <c r="HX373" s="19"/>
      <c r="HY373" s="19"/>
      <c r="HZ373" s="19"/>
      <c r="IA373" s="19"/>
      <c r="IB373" s="19"/>
      <c r="IC373" s="19"/>
      <c r="ID373" s="19"/>
      <c r="IE373" s="19"/>
      <c r="IF373" s="19"/>
      <c r="IG373" s="19"/>
      <c r="IH373" s="19"/>
      <c r="II373" s="19"/>
      <c r="IJ373" s="19"/>
      <c r="IK373" s="19"/>
      <c r="IL373" s="19"/>
      <c r="IM373" s="19"/>
      <c r="IN373" s="19"/>
      <c r="IO373" s="19"/>
      <c r="IP373" s="19"/>
      <c r="IQ373" s="19"/>
      <c r="IR373" s="19"/>
      <c r="IS373" s="19"/>
      <c r="IT373" s="19"/>
      <c r="IU373" s="19"/>
      <c r="IV373" s="19"/>
    </row>
    <row r="374" spans="1:256">
      <c r="A374" s="19" t="s">
        <v>715</v>
      </c>
      <c r="B374" s="19" t="s">
        <v>716</v>
      </c>
      <c r="C374" s="19" t="s">
        <v>17</v>
      </c>
      <c r="D374" s="19" t="s">
        <v>368</v>
      </c>
      <c r="E374" s="19" t="str">
        <f>CONCATENATE(D374,"_",B374,"_",A374)</f>
        <v>MONITOR_SA2A_TUNNEL</v>
      </c>
      <c r="F374" s="19" t="s">
        <v>19</v>
      </c>
      <c r="G374" s="19" t="s">
        <v>717</v>
      </c>
      <c r="H374" s="19" t="str">
        <f>LOWER(CONCATENATE(D374,"_",IF(B374="MACHINE","MACH",IF(B374="POP","POP",IF(B374="NEXUS","NX",IF(B374="PUBLIC_POP","PUBLIC_POP",IF(B374="SA2A","SA2A","CNX"))))),"_",A374,"_",G374))</f>
        <v>monitor_sa2a_tunnel_ping_loss_percentage</v>
      </c>
      <c r="I374" s="39" t="s">
        <v>718</v>
      </c>
      <c r="J374" s="19" t="s">
        <v>113</v>
      </c>
      <c r="K374" s="19" t="s">
        <v>114</v>
      </c>
      <c r="L374" s="24">
        <f t="shared" ref="L374:L391" si="37">IF(RIGHT(J374,2)="64",8,4)</f>
        <v>4</v>
      </c>
      <c r="M374" s="2" t="s">
        <v>68</v>
      </c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  <c r="GA374" s="19"/>
      <c r="GB374" s="19"/>
      <c r="GC374" s="19"/>
      <c r="GD374" s="19"/>
      <c r="GE374" s="19"/>
      <c r="GF374" s="19"/>
      <c r="GG374" s="19"/>
      <c r="GH374" s="19"/>
      <c r="GI374" s="19"/>
      <c r="GJ374" s="19"/>
      <c r="GK374" s="19"/>
      <c r="GL374" s="19"/>
      <c r="GM374" s="19"/>
      <c r="GN374" s="19"/>
      <c r="GO374" s="19"/>
      <c r="GP374" s="19"/>
      <c r="GQ374" s="19"/>
      <c r="GR374" s="19"/>
      <c r="GS374" s="19"/>
      <c r="GT374" s="19"/>
      <c r="GU374" s="19"/>
      <c r="GV374" s="19"/>
      <c r="GW374" s="19"/>
      <c r="GX374" s="19"/>
      <c r="GY374" s="19"/>
      <c r="GZ374" s="19"/>
      <c r="HA374" s="19"/>
      <c r="HB374" s="19"/>
      <c r="HC374" s="19"/>
      <c r="HD374" s="19"/>
      <c r="HE374" s="19"/>
      <c r="HF374" s="19"/>
      <c r="HG374" s="19"/>
      <c r="HH374" s="19"/>
      <c r="HI374" s="19"/>
      <c r="HJ374" s="19"/>
      <c r="HK374" s="19"/>
      <c r="HL374" s="19"/>
      <c r="HM374" s="19"/>
      <c r="HN374" s="19"/>
      <c r="HO374" s="19"/>
      <c r="HP374" s="19"/>
      <c r="HQ374" s="19"/>
      <c r="HR374" s="19"/>
      <c r="HS374" s="19"/>
      <c r="HT374" s="19"/>
      <c r="HU374" s="19"/>
      <c r="HV374" s="19"/>
      <c r="HW374" s="19"/>
      <c r="HX374" s="19"/>
      <c r="HY374" s="19"/>
      <c r="HZ374" s="19"/>
      <c r="IA374" s="19"/>
      <c r="IB374" s="19"/>
      <c r="IC374" s="19"/>
      <c r="ID374" s="19"/>
      <c r="IE374" s="19"/>
      <c r="IF374" s="19"/>
      <c r="IG374" s="19"/>
      <c r="IH374" s="19"/>
      <c r="II374" s="19"/>
      <c r="IJ374" s="19"/>
      <c r="IK374" s="19"/>
      <c r="IL374" s="19"/>
      <c r="IM374" s="19"/>
      <c r="IN374" s="19"/>
      <c r="IO374" s="19"/>
      <c r="IP374" s="19"/>
      <c r="IQ374" s="19"/>
      <c r="IR374" s="19"/>
      <c r="IS374" s="19"/>
      <c r="IT374" s="19"/>
      <c r="IU374" s="19"/>
      <c r="IV374" s="19"/>
    </row>
    <row r="375" spans="1:256">
      <c r="A375" s="19" t="s">
        <v>715</v>
      </c>
      <c r="B375" s="19" t="s">
        <v>716</v>
      </c>
      <c r="C375" s="19" t="s">
        <v>17</v>
      </c>
      <c r="D375" s="19" t="s">
        <v>368</v>
      </c>
      <c r="E375" s="19" t="str">
        <f>CONCATENATE(D375,"_",B375,"_",A375)</f>
        <v>MONITOR_SA2A_TUNNEL</v>
      </c>
      <c r="F375" s="19" t="s">
        <v>19</v>
      </c>
      <c r="G375" s="19" t="s">
        <v>719</v>
      </c>
      <c r="H375" s="19" t="str">
        <f>LOWER(CONCATENATE(D375,"_",IF(B375="MACHINE","MACH",IF(B375="POP","POP",IF(B375="NEXUS","NX",IF(B375="PUBLIC_POP","PUBLIC_POP",IF(B375="SA2A","SA2A","CNX"))))),"_",A375,"_",G375))</f>
        <v>monitor_sa2a_tunnel_ping_latency_min</v>
      </c>
      <c r="I375" s="39" t="s">
        <v>720</v>
      </c>
      <c r="J375" s="19" t="s">
        <v>113</v>
      </c>
      <c r="K375" s="19" t="s">
        <v>721</v>
      </c>
      <c r="L375" s="24">
        <f t="shared" si="37"/>
        <v>4</v>
      </c>
      <c r="M375" s="2" t="s">
        <v>68</v>
      </c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  <c r="GA375" s="19"/>
      <c r="GB375" s="19"/>
      <c r="GC375" s="19"/>
      <c r="GD375" s="19"/>
      <c r="GE375" s="19"/>
      <c r="GF375" s="19"/>
      <c r="GG375" s="19"/>
      <c r="GH375" s="19"/>
      <c r="GI375" s="19"/>
      <c r="GJ375" s="19"/>
      <c r="GK375" s="19"/>
      <c r="GL375" s="19"/>
      <c r="GM375" s="19"/>
      <c r="GN375" s="19"/>
      <c r="GO375" s="19"/>
      <c r="GP375" s="19"/>
      <c r="GQ375" s="19"/>
      <c r="GR375" s="19"/>
      <c r="GS375" s="19"/>
      <c r="GT375" s="19"/>
      <c r="GU375" s="19"/>
      <c r="GV375" s="19"/>
      <c r="GW375" s="19"/>
      <c r="GX375" s="19"/>
      <c r="GY375" s="19"/>
      <c r="GZ375" s="19"/>
      <c r="HA375" s="19"/>
      <c r="HB375" s="19"/>
      <c r="HC375" s="19"/>
      <c r="HD375" s="19"/>
      <c r="HE375" s="19"/>
      <c r="HF375" s="19"/>
      <c r="HG375" s="19"/>
      <c r="HH375" s="19"/>
      <c r="HI375" s="19"/>
      <c r="HJ375" s="19"/>
      <c r="HK375" s="19"/>
      <c r="HL375" s="19"/>
      <c r="HM375" s="19"/>
      <c r="HN375" s="19"/>
      <c r="HO375" s="19"/>
      <c r="HP375" s="19"/>
      <c r="HQ375" s="19"/>
      <c r="HR375" s="19"/>
      <c r="HS375" s="19"/>
      <c r="HT375" s="19"/>
      <c r="HU375" s="19"/>
      <c r="HV375" s="19"/>
      <c r="HW375" s="19"/>
      <c r="HX375" s="19"/>
      <c r="HY375" s="19"/>
      <c r="HZ375" s="19"/>
      <c r="IA375" s="19"/>
      <c r="IB375" s="19"/>
      <c r="IC375" s="19"/>
      <c r="ID375" s="19"/>
      <c r="IE375" s="19"/>
      <c r="IF375" s="19"/>
      <c r="IG375" s="19"/>
      <c r="IH375" s="19"/>
      <c r="II375" s="19"/>
      <c r="IJ375" s="19"/>
      <c r="IK375" s="19"/>
      <c r="IL375" s="19"/>
      <c r="IM375" s="19"/>
      <c r="IN375" s="19"/>
      <c r="IO375" s="19"/>
      <c r="IP375" s="19"/>
      <c r="IQ375" s="19"/>
      <c r="IR375" s="19"/>
      <c r="IS375" s="19"/>
      <c r="IT375" s="19"/>
      <c r="IU375" s="19"/>
      <c r="IV375" s="19"/>
    </row>
    <row r="376" spans="1:256">
      <c r="A376" s="19" t="s">
        <v>715</v>
      </c>
      <c r="B376" s="19" t="s">
        <v>716</v>
      </c>
      <c r="C376" s="19" t="s">
        <v>17</v>
      </c>
      <c r="D376" s="19" t="s">
        <v>368</v>
      </c>
      <c r="E376" s="19" t="str">
        <f>CONCATENATE(D376,"_",B376,"_",A376)</f>
        <v>MONITOR_SA2A_TUNNEL</v>
      </c>
      <c r="F376" s="19" t="s">
        <v>19</v>
      </c>
      <c r="G376" s="19" t="s">
        <v>722</v>
      </c>
      <c r="H376" s="19" t="str">
        <f>LOWER(CONCATENATE(D376,"_",IF(B376="MACHINE","MACH",IF(B376="POP","POP",IF(B376="NEXUS","NX",IF(B376="PUBLIC_POP","PUBLIC_POP",IF(B376="SA2A","SA2A","CNX"))))),"_",A376,"_",G376))</f>
        <v>monitor_sa2a_tunnel_ping_latency_max</v>
      </c>
      <c r="I376" s="39" t="s">
        <v>723</v>
      </c>
      <c r="J376" s="19" t="s">
        <v>113</v>
      </c>
      <c r="K376" s="19" t="s">
        <v>721</v>
      </c>
      <c r="L376" s="24">
        <f t="shared" si="37"/>
        <v>4</v>
      </c>
      <c r="M376" s="2" t="s">
        <v>68</v>
      </c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  <c r="GA376" s="19"/>
      <c r="GB376" s="19"/>
      <c r="GC376" s="19"/>
      <c r="GD376" s="19"/>
      <c r="GE376" s="19"/>
      <c r="GF376" s="19"/>
      <c r="GG376" s="19"/>
      <c r="GH376" s="19"/>
      <c r="GI376" s="19"/>
      <c r="GJ376" s="19"/>
      <c r="GK376" s="19"/>
      <c r="GL376" s="19"/>
      <c r="GM376" s="19"/>
      <c r="GN376" s="19"/>
      <c r="GO376" s="19"/>
      <c r="GP376" s="19"/>
      <c r="GQ376" s="19"/>
      <c r="GR376" s="19"/>
      <c r="GS376" s="19"/>
      <c r="GT376" s="19"/>
      <c r="GU376" s="19"/>
      <c r="GV376" s="19"/>
      <c r="GW376" s="19"/>
      <c r="GX376" s="19"/>
      <c r="GY376" s="19"/>
      <c r="GZ376" s="19"/>
      <c r="HA376" s="19"/>
      <c r="HB376" s="19"/>
      <c r="HC376" s="19"/>
      <c r="HD376" s="19"/>
      <c r="HE376" s="19"/>
      <c r="HF376" s="19"/>
      <c r="HG376" s="19"/>
      <c r="HH376" s="19"/>
      <c r="HI376" s="19"/>
      <c r="HJ376" s="19"/>
      <c r="HK376" s="19"/>
      <c r="HL376" s="19"/>
      <c r="HM376" s="19"/>
      <c r="HN376" s="19"/>
      <c r="HO376" s="19"/>
      <c r="HP376" s="19"/>
      <c r="HQ376" s="19"/>
      <c r="HR376" s="19"/>
      <c r="HS376" s="19"/>
      <c r="HT376" s="19"/>
      <c r="HU376" s="19"/>
      <c r="HV376" s="19"/>
      <c r="HW376" s="19"/>
      <c r="HX376" s="19"/>
      <c r="HY376" s="19"/>
      <c r="HZ376" s="19"/>
      <c r="IA376" s="19"/>
      <c r="IB376" s="19"/>
      <c r="IC376" s="19"/>
      <c r="ID376" s="19"/>
      <c r="IE376" s="19"/>
      <c r="IF376" s="19"/>
      <c r="IG376" s="19"/>
      <c r="IH376" s="19"/>
      <c r="II376" s="19"/>
      <c r="IJ376" s="19"/>
      <c r="IK376" s="19"/>
      <c r="IL376" s="19"/>
      <c r="IM376" s="19"/>
      <c r="IN376" s="19"/>
      <c r="IO376" s="19"/>
      <c r="IP376" s="19"/>
      <c r="IQ376" s="19"/>
      <c r="IR376" s="19"/>
      <c r="IS376" s="19"/>
      <c r="IT376" s="19"/>
      <c r="IU376" s="19"/>
      <c r="IV376" s="19"/>
    </row>
    <row r="377" spans="1:256">
      <c r="A377" s="19" t="s">
        <v>715</v>
      </c>
      <c r="B377" s="19" t="s">
        <v>716</v>
      </c>
      <c r="C377" s="19" t="s">
        <v>17</v>
      </c>
      <c r="D377" s="19" t="s">
        <v>368</v>
      </c>
      <c r="E377" s="19" t="str">
        <f>CONCATENATE(D377,"_",B377,"_",A377)</f>
        <v>MONITOR_SA2A_TUNNEL</v>
      </c>
      <c r="F377" s="19" t="s">
        <v>19</v>
      </c>
      <c r="G377" s="19" t="s">
        <v>724</v>
      </c>
      <c r="H377" s="19" t="str">
        <f>LOWER(CONCATENATE(D377,"_",IF(B377="MACHINE","MACH",IF(B377="POP","POP",IF(B377="NEXUS","NX",IF(B377="PUBLIC_POP","PUBLIC_POP",IF(B377="SA2A","SA2A","CNX"))))),"_",A377,"_",G377))</f>
        <v>monitor_sa2a_tunnel_ping_latency_avg</v>
      </c>
      <c r="I377" s="39" t="s">
        <v>725</v>
      </c>
      <c r="J377" s="19" t="s">
        <v>113</v>
      </c>
      <c r="K377" s="19" t="s">
        <v>721</v>
      </c>
      <c r="L377" s="24">
        <f t="shared" si="37"/>
        <v>4</v>
      </c>
      <c r="M377" s="2" t="s">
        <v>68</v>
      </c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  <c r="GA377" s="19"/>
      <c r="GB377" s="19"/>
      <c r="GC377" s="19"/>
      <c r="GD377" s="19"/>
      <c r="GE377" s="19"/>
      <c r="GF377" s="19"/>
      <c r="GG377" s="19"/>
      <c r="GH377" s="19"/>
      <c r="GI377" s="19"/>
      <c r="GJ377" s="19"/>
      <c r="GK377" s="19"/>
      <c r="GL377" s="19"/>
      <c r="GM377" s="19"/>
      <c r="GN377" s="19"/>
      <c r="GO377" s="19"/>
      <c r="GP377" s="19"/>
      <c r="GQ377" s="19"/>
      <c r="GR377" s="19"/>
      <c r="GS377" s="19"/>
      <c r="GT377" s="19"/>
      <c r="GU377" s="19"/>
      <c r="GV377" s="19"/>
      <c r="GW377" s="19"/>
      <c r="GX377" s="19"/>
      <c r="GY377" s="19"/>
      <c r="GZ377" s="19"/>
      <c r="HA377" s="19"/>
      <c r="HB377" s="19"/>
      <c r="HC377" s="19"/>
      <c r="HD377" s="19"/>
      <c r="HE377" s="19"/>
      <c r="HF377" s="19"/>
      <c r="HG377" s="19"/>
      <c r="HH377" s="19"/>
      <c r="HI377" s="19"/>
      <c r="HJ377" s="19"/>
      <c r="HK377" s="19"/>
      <c r="HL377" s="19"/>
      <c r="HM377" s="19"/>
      <c r="HN377" s="19"/>
      <c r="HO377" s="19"/>
      <c r="HP377" s="19"/>
      <c r="HQ377" s="19"/>
      <c r="HR377" s="19"/>
      <c r="HS377" s="19"/>
      <c r="HT377" s="19"/>
      <c r="HU377" s="19"/>
      <c r="HV377" s="19"/>
      <c r="HW377" s="19"/>
      <c r="HX377" s="19"/>
      <c r="HY377" s="19"/>
      <c r="HZ377" s="19"/>
      <c r="IA377" s="19"/>
      <c r="IB377" s="19"/>
      <c r="IC377" s="19"/>
      <c r="ID377" s="19"/>
      <c r="IE377" s="19"/>
      <c r="IF377" s="19"/>
      <c r="IG377" s="19"/>
      <c r="IH377" s="19"/>
      <c r="II377" s="19"/>
      <c r="IJ377" s="19"/>
      <c r="IK377" s="19"/>
      <c r="IL377" s="19"/>
      <c r="IM377" s="19"/>
      <c r="IN377" s="19"/>
      <c r="IO377" s="19"/>
      <c r="IP377" s="19"/>
      <c r="IQ377" s="19"/>
      <c r="IR377" s="19"/>
      <c r="IS377" s="19"/>
      <c r="IT377" s="19"/>
      <c r="IU377" s="19"/>
      <c r="IV377" s="19"/>
    </row>
    <row r="378" spans="1:256">
      <c r="A378" s="20" t="s">
        <v>309</v>
      </c>
      <c r="B378" s="20" t="s">
        <v>403</v>
      </c>
      <c r="C378" s="20" t="s">
        <v>404</v>
      </c>
      <c r="D378" s="20" t="s">
        <v>716</v>
      </c>
      <c r="E378" s="26" t="str">
        <f t="shared" ref="E378:E391" si="38">CONCATENATE(A378,"_",B378,"_",D378)</f>
        <v>PLATFORM_NET_SA2A</v>
      </c>
      <c r="F378" s="20" t="s">
        <v>19</v>
      </c>
      <c r="G378" s="20" t="s">
        <v>406</v>
      </c>
      <c r="H378" s="19" t="str">
        <f t="shared" ref="H378:H391" si="39">LOWER(CONCATENATE(A378,"_",D378,"_",G378))</f>
        <v>platform_sa2a_tx_octets</v>
      </c>
      <c r="I378" s="20" t="s">
        <v>407</v>
      </c>
      <c r="J378" s="20" t="s">
        <v>22</v>
      </c>
      <c r="K378" s="20" t="s">
        <v>73</v>
      </c>
      <c r="L378" s="25">
        <f t="shared" si="37"/>
        <v>8</v>
      </c>
      <c r="M378" s="2" t="s">
        <v>68</v>
      </c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  <c r="GA378" s="19"/>
      <c r="GB378" s="19"/>
      <c r="GC378" s="19"/>
      <c r="GD378" s="19"/>
      <c r="GE378" s="19"/>
      <c r="GF378" s="19"/>
      <c r="GG378" s="19"/>
      <c r="GH378" s="19"/>
      <c r="GI378" s="19"/>
      <c r="GJ378" s="19"/>
      <c r="GK378" s="19"/>
      <c r="GL378" s="19"/>
      <c r="GM378" s="19"/>
      <c r="GN378" s="19"/>
      <c r="GO378" s="19"/>
      <c r="GP378" s="19"/>
      <c r="GQ378" s="19"/>
      <c r="GR378" s="19"/>
      <c r="GS378" s="19"/>
      <c r="GT378" s="19"/>
      <c r="GU378" s="19"/>
      <c r="GV378" s="19"/>
      <c r="GW378" s="19"/>
      <c r="GX378" s="19"/>
      <c r="GY378" s="19"/>
      <c r="GZ378" s="19"/>
      <c r="HA378" s="19"/>
      <c r="HB378" s="19"/>
      <c r="HC378" s="19"/>
      <c r="HD378" s="19"/>
      <c r="HE378" s="19"/>
      <c r="HF378" s="19"/>
      <c r="HG378" s="19"/>
      <c r="HH378" s="19"/>
      <c r="HI378" s="19"/>
      <c r="HJ378" s="19"/>
      <c r="HK378" s="19"/>
      <c r="HL378" s="19"/>
      <c r="HM378" s="19"/>
      <c r="HN378" s="19"/>
      <c r="HO378" s="19"/>
      <c r="HP378" s="19"/>
      <c r="HQ378" s="19"/>
      <c r="HR378" s="19"/>
      <c r="HS378" s="19"/>
      <c r="HT378" s="19"/>
      <c r="HU378" s="19"/>
      <c r="HV378" s="19"/>
      <c r="HW378" s="19"/>
      <c r="HX378" s="19"/>
      <c r="HY378" s="19"/>
      <c r="HZ378" s="19"/>
      <c r="IA378" s="19"/>
      <c r="IB378" s="19"/>
      <c r="IC378" s="19"/>
      <c r="ID378" s="19"/>
      <c r="IE378" s="19"/>
      <c r="IF378" s="19"/>
      <c r="IG378" s="19"/>
      <c r="IH378" s="19"/>
      <c r="II378" s="19"/>
      <c r="IJ378" s="19"/>
      <c r="IK378" s="19"/>
      <c r="IL378" s="19"/>
      <c r="IM378" s="19"/>
      <c r="IN378" s="19"/>
      <c r="IO378" s="19"/>
      <c r="IP378" s="19"/>
      <c r="IQ378" s="19"/>
      <c r="IR378" s="19"/>
      <c r="IS378" s="19"/>
      <c r="IT378" s="19"/>
      <c r="IU378" s="19"/>
      <c r="IV378" s="19"/>
    </row>
    <row r="379" spans="1:256">
      <c r="A379" s="20" t="s">
        <v>309</v>
      </c>
      <c r="B379" s="20" t="s">
        <v>403</v>
      </c>
      <c r="C379" s="20" t="s">
        <v>404</v>
      </c>
      <c r="D379" s="20" t="s">
        <v>716</v>
      </c>
      <c r="E379" s="26" t="str">
        <f t="shared" si="38"/>
        <v>PLATFORM_NET_SA2A</v>
      </c>
      <c r="F379" s="20" t="s">
        <v>19</v>
      </c>
      <c r="G379" s="20" t="s">
        <v>409</v>
      </c>
      <c r="H379" s="19" t="str">
        <f t="shared" si="39"/>
        <v>platform_sa2a_rx_octets</v>
      </c>
      <c r="I379" s="20" t="s">
        <v>410</v>
      </c>
      <c r="J379" s="20" t="s">
        <v>22</v>
      </c>
      <c r="K379" s="20" t="s">
        <v>73</v>
      </c>
      <c r="L379" s="25">
        <f t="shared" si="37"/>
        <v>8</v>
      </c>
      <c r="M379" s="2" t="s">
        <v>68</v>
      </c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  <c r="GA379" s="19"/>
      <c r="GB379" s="19"/>
      <c r="GC379" s="19"/>
      <c r="GD379" s="19"/>
      <c r="GE379" s="19"/>
      <c r="GF379" s="19"/>
      <c r="GG379" s="19"/>
      <c r="GH379" s="19"/>
      <c r="GI379" s="19"/>
      <c r="GJ379" s="19"/>
      <c r="GK379" s="19"/>
      <c r="GL379" s="19"/>
      <c r="GM379" s="19"/>
      <c r="GN379" s="19"/>
      <c r="GO379" s="19"/>
      <c r="GP379" s="19"/>
      <c r="GQ379" s="19"/>
      <c r="GR379" s="19"/>
      <c r="GS379" s="19"/>
      <c r="GT379" s="19"/>
      <c r="GU379" s="19"/>
      <c r="GV379" s="19"/>
      <c r="GW379" s="19"/>
      <c r="GX379" s="19"/>
      <c r="GY379" s="19"/>
      <c r="GZ379" s="19"/>
      <c r="HA379" s="19"/>
      <c r="HB379" s="19"/>
      <c r="HC379" s="19"/>
      <c r="HD379" s="19"/>
      <c r="HE379" s="19"/>
      <c r="HF379" s="19"/>
      <c r="HG379" s="19"/>
      <c r="HH379" s="19"/>
      <c r="HI379" s="19"/>
      <c r="HJ379" s="19"/>
      <c r="HK379" s="19"/>
      <c r="HL379" s="19"/>
      <c r="HM379" s="19"/>
      <c r="HN379" s="19"/>
      <c r="HO379" s="19"/>
      <c r="HP379" s="19"/>
      <c r="HQ379" s="19"/>
      <c r="HR379" s="19"/>
      <c r="HS379" s="19"/>
      <c r="HT379" s="19"/>
      <c r="HU379" s="19"/>
      <c r="HV379" s="19"/>
      <c r="HW379" s="19"/>
      <c r="HX379" s="19"/>
      <c r="HY379" s="19"/>
      <c r="HZ379" s="19"/>
      <c r="IA379" s="19"/>
      <c r="IB379" s="19"/>
      <c r="IC379" s="19"/>
      <c r="ID379" s="19"/>
      <c r="IE379" s="19"/>
      <c r="IF379" s="19"/>
      <c r="IG379" s="19"/>
      <c r="IH379" s="19"/>
      <c r="II379" s="19"/>
      <c r="IJ379" s="19"/>
      <c r="IK379" s="19"/>
      <c r="IL379" s="19"/>
      <c r="IM379" s="19"/>
      <c r="IN379" s="19"/>
      <c r="IO379" s="19"/>
      <c r="IP379" s="19"/>
      <c r="IQ379" s="19"/>
      <c r="IR379" s="19"/>
      <c r="IS379" s="19"/>
      <c r="IT379" s="19"/>
      <c r="IU379" s="19"/>
      <c r="IV379" s="19"/>
    </row>
    <row r="380" spans="1:256">
      <c r="A380" s="20" t="s">
        <v>309</v>
      </c>
      <c r="B380" s="20" t="s">
        <v>403</v>
      </c>
      <c r="C380" s="20" t="s">
        <v>404</v>
      </c>
      <c r="D380" s="20" t="s">
        <v>716</v>
      </c>
      <c r="E380" s="26" t="str">
        <f t="shared" si="38"/>
        <v>PLATFORM_NET_SA2A</v>
      </c>
      <c r="F380" s="20" t="s">
        <v>19</v>
      </c>
      <c r="G380" s="20" t="s">
        <v>411</v>
      </c>
      <c r="H380" s="19" t="str">
        <f t="shared" si="39"/>
        <v>platform_sa2a_tx_unicast_pkts</v>
      </c>
      <c r="I380" s="20" t="s">
        <v>412</v>
      </c>
      <c r="J380" s="20" t="s">
        <v>76</v>
      </c>
      <c r="K380" s="20" t="s">
        <v>23</v>
      </c>
      <c r="L380" s="25">
        <f t="shared" si="37"/>
        <v>4</v>
      </c>
      <c r="M380" s="2" t="s">
        <v>68</v>
      </c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  <c r="GA380" s="19"/>
      <c r="GB380" s="19"/>
      <c r="GC380" s="19"/>
      <c r="GD380" s="19"/>
      <c r="GE380" s="19"/>
      <c r="GF380" s="19"/>
      <c r="GG380" s="19"/>
      <c r="GH380" s="19"/>
      <c r="GI380" s="19"/>
      <c r="GJ380" s="19"/>
      <c r="GK380" s="19"/>
      <c r="GL380" s="19"/>
      <c r="GM380" s="19"/>
      <c r="GN380" s="19"/>
      <c r="GO380" s="19"/>
      <c r="GP380" s="19"/>
      <c r="GQ380" s="19"/>
      <c r="GR380" s="19"/>
      <c r="GS380" s="19"/>
      <c r="GT380" s="19"/>
      <c r="GU380" s="19"/>
      <c r="GV380" s="19"/>
      <c r="GW380" s="19"/>
      <c r="GX380" s="19"/>
      <c r="GY380" s="19"/>
      <c r="GZ380" s="19"/>
      <c r="HA380" s="19"/>
      <c r="HB380" s="19"/>
      <c r="HC380" s="19"/>
      <c r="HD380" s="19"/>
      <c r="HE380" s="19"/>
      <c r="HF380" s="19"/>
      <c r="HG380" s="19"/>
      <c r="HH380" s="19"/>
      <c r="HI380" s="19"/>
      <c r="HJ380" s="19"/>
      <c r="HK380" s="19"/>
      <c r="HL380" s="19"/>
      <c r="HM380" s="19"/>
      <c r="HN380" s="19"/>
      <c r="HO380" s="19"/>
      <c r="HP380" s="19"/>
      <c r="HQ380" s="19"/>
      <c r="HR380" s="19"/>
      <c r="HS380" s="19"/>
      <c r="HT380" s="19"/>
      <c r="HU380" s="19"/>
      <c r="HV380" s="19"/>
      <c r="HW380" s="19"/>
      <c r="HX380" s="19"/>
      <c r="HY380" s="19"/>
      <c r="HZ380" s="19"/>
      <c r="IA380" s="19"/>
      <c r="IB380" s="19"/>
      <c r="IC380" s="19"/>
      <c r="ID380" s="19"/>
      <c r="IE380" s="19"/>
      <c r="IF380" s="19"/>
      <c r="IG380" s="19"/>
      <c r="IH380" s="19"/>
      <c r="II380" s="19"/>
      <c r="IJ380" s="19"/>
      <c r="IK380" s="19"/>
      <c r="IL380" s="19"/>
      <c r="IM380" s="19"/>
      <c r="IN380" s="19"/>
      <c r="IO380" s="19"/>
      <c r="IP380" s="19"/>
      <c r="IQ380" s="19"/>
      <c r="IR380" s="19"/>
      <c r="IS380" s="19"/>
      <c r="IT380" s="19"/>
      <c r="IU380" s="19"/>
      <c r="IV380" s="19"/>
    </row>
    <row r="381" spans="1:256">
      <c r="A381" s="20" t="s">
        <v>309</v>
      </c>
      <c r="B381" s="20" t="s">
        <v>403</v>
      </c>
      <c r="C381" s="20" t="s">
        <v>404</v>
      </c>
      <c r="D381" s="20" t="s">
        <v>716</v>
      </c>
      <c r="E381" s="26" t="str">
        <f t="shared" si="38"/>
        <v>PLATFORM_NET_SA2A</v>
      </c>
      <c r="F381" s="20" t="s">
        <v>19</v>
      </c>
      <c r="G381" s="20" t="s">
        <v>414</v>
      </c>
      <c r="H381" s="19" t="str">
        <f t="shared" si="39"/>
        <v>platform_sa2a_rx_unicast_pkts</v>
      </c>
      <c r="I381" s="20" t="s">
        <v>415</v>
      </c>
      <c r="J381" s="20" t="s">
        <v>76</v>
      </c>
      <c r="K381" s="20" t="s">
        <v>23</v>
      </c>
      <c r="L381" s="25">
        <f t="shared" si="37"/>
        <v>4</v>
      </c>
      <c r="M381" s="2" t="s">
        <v>68</v>
      </c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  <c r="GA381" s="19"/>
      <c r="GB381" s="19"/>
      <c r="GC381" s="19"/>
      <c r="GD381" s="19"/>
      <c r="GE381" s="19"/>
      <c r="GF381" s="19"/>
      <c r="GG381" s="19"/>
      <c r="GH381" s="19"/>
      <c r="GI381" s="19"/>
      <c r="GJ381" s="19"/>
      <c r="GK381" s="19"/>
      <c r="GL381" s="19"/>
      <c r="GM381" s="19"/>
      <c r="GN381" s="19"/>
      <c r="GO381" s="19"/>
      <c r="GP381" s="19"/>
      <c r="GQ381" s="19"/>
      <c r="GR381" s="19"/>
      <c r="GS381" s="19"/>
      <c r="GT381" s="19"/>
      <c r="GU381" s="19"/>
      <c r="GV381" s="19"/>
      <c r="GW381" s="19"/>
      <c r="GX381" s="19"/>
      <c r="GY381" s="19"/>
      <c r="GZ381" s="19"/>
      <c r="HA381" s="19"/>
      <c r="HB381" s="19"/>
      <c r="HC381" s="19"/>
      <c r="HD381" s="19"/>
      <c r="HE381" s="19"/>
      <c r="HF381" s="19"/>
      <c r="HG381" s="19"/>
      <c r="HH381" s="19"/>
      <c r="HI381" s="19"/>
      <c r="HJ381" s="19"/>
      <c r="HK381" s="19"/>
      <c r="HL381" s="19"/>
      <c r="HM381" s="19"/>
      <c r="HN381" s="19"/>
      <c r="HO381" s="19"/>
      <c r="HP381" s="19"/>
      <c r="HQ381" s="19"/>
      <c r="HR381" s="19"/>
      <c r="HS381" s="19"/>
      <c r="HT381" s="19"/>
      <c r="HU381" s="19"/>
      <c r="HV381" s="19"/>
      <c r="HW381" s="19"/>
      <c r="HX381" s="19"/>
      <c r="HY381" s="19"/>
      <c r="HZ381" s="19"/>
      <c r="IA381" s="19"/>
      <c r="IB381" s="19"/>
      <c r="IC381" s="19"/>
      <c r="ID381" s="19"/>
      <c r="IE381" s="19"/>
      <c r="IF381" s="19"/>
      <c r="IG381" s="19"/>
      <c r="IH381" s="19"/>
      <c r="II381" s="19"/>
      <c r="IJ381" s="19"/>
      <c r="IK381" s="19"/>
      <c r="IL381" s="19"/>
      <c r="IM381" s="19"/>
      <c r="IN381" s="19"/>
      <c r="IO381" s="19"/>
      <c r="IP381" s="19"/>
      <c r="IQ381" s="19"/>
      <c r="IR381" s="19"/>
      <c r="IS381" s="19"/>
      <c r="IT381" s="19"/>
      <c r="IU381" s="19"/>
      <c r="IV381" s="19"/>
    </row>
    <row r="382" spans="1:256">
      <c r="A382" s="20" t="s">
        <v>309</v>
      </c>
      <c r="B382" s="20" t="s">
        <v>403</v>
      </c>
      <c r="C382" s="20" t="s">
        <v>404</v>
      </c>
      <c r="D382" s="20" t="s">
        <v>716</v>
      </c>
      <c r="E382" s="26" t="str">
        <f t="shared" si="38"/>
        <v>PLATFORM_NET_SA2A</v>
      </c>
      <c r="F382" s="20" t="s">
        <v>19</v>
      </c>
      <c r="G382" s="20" t="s">
        <v>416</v>
      </c>
      <c r="H382" s="19" t="str">
        <f t="shared" si="39"/>
        <v>platform_sa2a_tx_errors</v>
      </c>
      <c r="I382" s="20" t="s">
        <v>417</v>
      </c>
      <c r="J382" s="20" t="s">
        <v>76</v>
      </c>
      <c r="K382" s="20" t="s">
        <v>23</v>
      </c>
      <c r="L382" s="25">
        <f t="shared" si="37"/>
        <v>4</v>
      </c>
      <c r="M382" s="2" t="s">
        <v>68</v>
      </c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  <c r="GA382" s="19"/>
      <c r="GB382" s="19"/>
      <c r="GC382" s="19"/>
      <c r="GD382" s="19"/>
      <c r="GE382" s="19"/>
      <c r="GF382" s="19"/>
      <c r="GG382" s="19"/>
      <c r="GH382" s="19"/>
      <c r="GI382" s="19"/>
      <c r="GJ382" s="19"/>
      <c r="GK382" s="19"/>
      <c r="GL382" s="19"/>
      <c r="GM382" s="19"/>
      <c r="GN382" s="19"/>
      <c r="GO382" s="19"/>
      <c r="GP382" s="19"/>
      <c r="GQ382" s="19"/>
      <c r="GR382" s="19"/>
      <c r="GS382" s="19"/>
      <c r="GT382" s="19"/>
      <c r="GU382" s="19"/>
      <c r="GV382" s="19"/>
      <c r="GW382" s="19"/>
      <c r="GX382" s="19"/>
      <c r="GY382" s="19"/>
      <c r="GZ382" s="19"/>
      <c r="HA382" s="19"/>
      <c r="HB382" s="19"/>
      <c r="HC382" s="19"/>
      <c r="HD382" s="19"/>
      <c r="HE382" s="19"/>
      <c r="HF382" s="19"/>
      <c r="HG382" s="19"/>
      <c r="HH382" s="19"/>
      <c r="HI382" s="19"/>
      <c r="HJ382" s="19"/>
      <c r="HK382" s="19"/>
      <c r="HL382" s="19"/>
      <c r="HM382" s="19"/>
      <c r="HN382" s="19"/>
      <c r="HO382" s="19"/>
      <c r="HP382" s="19"/>
      <c r="HQ382" s="19"/>
      <c r="HR382" s="19"/>
      <c r="HS382" s="19"/>
      <c r="HT382" s="19"/>
      <c r="HU382" s="19"/>
      <c r="HV382" s="19"/>
      <c r="HW382" s="19"/>
      <c r="HX382" s="19"/>
      <c r="HY382" s="19"/>
      <c r="HZ382" s="19"/>
      <c r="IA382" s="19"/>
      <c r="IB382" s="19"/>
      <c r="IC382" s="19"/>
      <c r="ID382" s="19"/>
      <c r="IE382" s="19"/>
      <c r="IF382" s="19"/>
      <c r="IG382" s="19"/>
      <c r="IH382" s="19"/>
      <c r="II382" s="19"/>
      <c r="IJ382" s="19"/>
      <c r="IK382" s="19"/>
      <c r="IL382" s="19"/>
      <c r="IM382" s="19"/>
      <c r="IN382" s="19"/>
      <c r="IO382" s="19"/>
      <c r="IP382" s="19"/>
      <c r="IQ382" s="19"/>
      <c r="IR382" s="19"/>
      <c r="IS382" s="19"/>
      <c r="IT382" s="19"/>
      <c r="IU382" s="19"/>
      <c r="IV382" s="19"/>
    </row>
    <row r="383" spans="1:256">
      <c r="A383" s="20" t="s">
        <v>309</v>
      </c>
      <c r="B383" s="20" t="s">
        <v>403</v>
      </c>
      <c r="C383" s="20" t="s">
        <v>404</v>
      </c>
      <c r="D383" s="20" t="s">
        <v>716</v>
      </c>
      <c r="E383" s="26" t="str">
        <f t="shared" si="38"/>
        <v>PLATFORM_NET_SA2A</v>
      </c>
      <c r="F383" s="20" t="s">
        <v>19</v>
      </c>
      <c r="G383" s="20" t="s">
        <v>418</v>
      </c>
      <c r="H383" s="19" t="str">
        <f t="shared" si="39"/>
        <v>platform_sa2a_rx_errors</v>
      </c>
      <c r="I383" s="20" t="s">
        <v>419</v>
      </c>
      <c r="J383" s="20" t="s">
        <v>76</v>
      </c>
      <c r="K383" s="20" t="s">
        <v>23</v>
      </c>
      <c r="L383" s="25">
        <f t="shared" si="37"/>
        <v>4</v>
      </c>
      <c r="M383" s="2" t="s">
        <v>68</v>
      </c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  <c r="GA383" s="19"/>
      <c r="GB383" s="19"/>
      <c r="GC383" s="19"/>
      <c r="GD383" s="19"/>
      <c r="GE383" s="19"/>
      <c r="GF383" s="19"/>
      <c r="GG383" s="19"/>
      <c r="GH383" s="19"/>
      <c r="GI383" s="19"/>
      <c r="GJ383" s="19"/>
      <c r="GK383" s="19"/>
      <c r="GL383" s="19"/>
      <c r="GM383" s="19"/>
      <c r="GN383" s="19"/>
      <c r="GO383" s="19"/>
      <c r="GP383" s="19"/>
      <c r="GQ383" s="19"/>
      <c r="GR383" s="19"/>
      <c r="GS383" s="19"/>
      <c r="GT383" s="19"/>
      <c r="GU383" s="19"/>
      <c r="GV383" s="19"/>
      <c r="GW383" s="19"/>
      <c r="GX383" s="19"/>
      <c r="GY383" s="19"/>
      <c r="GZ383" s="19"/>
      <c r="HA383" s="19"/>
      <c r="HB383" s="19"/>
      <c r="HC383" s="19"/>
      <c r="HD383" s="19"/>
      <c r="HE383" s="19"/>
      <c r="HF383" s="19"/>
      <c r="HG383" s="19"/>
      <c r="HH383" s="19"/>
      <c r="HI383" s="19"/>
      <c r="HJ383" s="19"/>
      <c r="HK383" s="19"/>
      <c r="HL383" s="19"/>
      <c r="HM383" s="19"/>
      <c r="HN383" s="19"/>
      <c r="HO383" s="19"/>
      <c r="HP383" s="19"/>
      <c r="HQ383" s="19"/>
      <c r="HR383" s="19"/>
      <c r="HS383" s="19"/>
      <c r="HT383" s="19"/>
      <c r="HU383" s="19"/>
      <c r="HV383" s="19"/>
      <c r="HW383" s="19"/>
      <c r="HX383" s="19"/>
      <c r="HY383" s="19"/>
      <c r="HZ383" s="19"/>
      <c r="IA383" s="19"/>
      <c r="IB383" s="19"/>
      <c r="IC383" s="19"/>
      <c r="ID383" s="19"/>
      <c r="IE383" s="19"/>
      <c r="IF383" s="19"/>
      <c r="IG383" s="19"/>
      <c r="IH383" s="19"/>
      <c r="II383" s="19"/>
      <c r="IJ383" s="19"/>
      <c r="IK383" s="19"/>
      <c r="IL383" s="19"/>
      <c r="IM383" s="19"/>
      <c r="IN383" s="19"/>
      <c r="IO383" s="19"/>
      <c r="IP383" s="19"/>
      <c r="IQ383" s="19"/>
      <c r="IR383" s="19"/>
      <c r="IS383" s="19"/>
      <c r="IT383" s="19"/>
      <c r="IU383" s="19"/>
      <c r="IV383" s="19"/>
    </row>
    <row r="384" spans="1:256">
      <c r="A384" s="20" t="s">
        <v>309</v>
      </c>
      <c r="B384" s="20" t="s">
        <v>403</v>
      </c>
      <c r="C384" s="20" t="s">
        <v>404</v>
      </c>
      <c r="D384" s="20" t="s">
        <v>716</v>
      </c>
      <c r="E384" s="26" t="str">
        <f t="shared" si="38"/>
        <v>PLATFORM_NET_SA2A</v>
      </c>
      <c r="F384" s="20" t="s">
        <v>19</v>
      </c>
      <c r="G384" s="20" t="s">
        <v>420</v>
      </c>
      <c r="H384" s="19" t="str">
        <f t="shared" si="39"/>
        <v>platform_sa2a_tx_drops</v>
      </c>
      <c r="I384" s="20" t="s">
        <v>421</v>
      </c>
      <c r="J384" s="20" t="s">
        <v>76</v>
      </c>
      <c r="K384" s="20" t="s">
        <v>23</v>
      </c>
      <c r="L384" s="25">
        <f t="shared" si="37"/>
        <v>4</v>
      </c>
      <c r="M384" s="2" t="s">
        <v>68</v>
      </c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  <c r="GA384" s="19"/>
      <c r="GB384" s="19"/>
      <c r="GC384" s="19"/>
      <c r="GD384" s="19"/>
      <c r="GE384" s="19"/>
      <c r="GF384" s="19"/>
      <c r="GG384" s="19"/>
      <c r="GH384" s="19"/>
      <c r="GI384" s="19"/>
      <c r="GJ384" s="19"/>
      <c r="GK384" s="19"/>
      <c r="GL384" s="19"/>
      <c r="GM384" s="19"/>
      <c r="GN384" s="19"/>
      <c r="GO384" s="19"/>
      <c r="GP384" s="19"/>
      <c r="GQ384" s="19"/>
      <c r="GR384" s="19"/>
      <c r="GS384" s="19"/>
      <c r="GT384" s="19"/>
      <c r="GU384" s="19"/>
      <c r="GV384" s="19"/>
      <c r="GW384" s="19"/>
      <c r="GX384" s="19"/>
      <c r="GY384" s="19"/>
      <c r="GZ384" s="19"/>
      <c r="HA384" s="19"/>
      <c r="HB384" s="19"/>
      <c r="HC384" s="19"/>
      <c r="HD384" s="19"/>
      <c r="HE384" s="19"/>
      <c r="HF384" s="19"/>
      <c r="HG384" s="19"/>
      <c r="HH384" s="19"/>
      <c r="HI384" s="19"/>
      <c r="HJ384" s="19"/>
      <c r="HK384" s="19"/>
      <c r="HL384" s="19"/>
      <c r="HM384" s="19"/>
      <c r="HN384" s="19"/>
      <c r="HO384" s="19"/>
      <c r="HP384" s="19"/>
      <c r="HQ384" s="19"/>
      <c r="HR384" s="19"/>
      <c r="HS384" s="19"/>
      <c r="HT384" s="19"/>
      <c r="HU384" s="19"/>
      <c r="HV384" s="19"/>
      <c r="HW384" s="19"/>
      <c r="HX384" s="19"/>
      <c r="HY384" s="19"/>
      <c r="HZ384" s="19"/>
      <c r="IA384" s="19"/>
      <c r="IB384" s="19"/>
      <c r="IC384" s="19"/>
      <c r="ID384" s="19"/>
      <c r="IE384" s="19"/>
      <c r="IF384" s="19"/>
      <c r="IG384" s="19"/>
      <c r="IH384" s="19"/>
      <c r="II384" s="19"/>
      <c r="IJ384" s="19"/>
      <c r="IK384" s="19"/>
      <c r="IL384" s="19"/>
      <c r="IM384" s="19"/>
      <c r="IN384" s="19"/>
      <c r="IO384" s="19"/>
      <c r="IP384" s="19"/>
      <c r="IQ384" s="19"/>
      <c r="IR384" s="19"/>
      <c r="IS384" s="19"/>
      <c r="IT384" s="19"/>
      <c r="IU384" s="19"/>
      <c r="IV384" s="19"/>
    </row>
    <row r="385" spans="1:256">
      <c r="A385" s="20" t="s">
        <v>309</v>
      </c>
      <c r="B385" s="20" t="s">
        <v>403</v>
      </c>
      <c r="C385" s="20" t="s">
        <v>404</v>
      </c>
      <c r="D385" s="20" t="s">
        <v>716</v>
      </c>
      <c r="E385" s="26" t="str">
        <f t="shared" si="38"/>
        <v>PLATFORM_NET_SA2A</v>
      </c>
      <c r="F385" s="20" t="s">
        <v>19</v>
      </c>
      <c r="G385" s="20" t="s">
        <v>422</v>
      </c>
      <c r="H385" s="19" t="str">
        <f t="shared" si="39"/>
        <v>platform_sa2a_rx_drops</v>
      </c>
      <c r="I385" s="20" t="s">
        <v>423</v>
      </c>
      <c r="J385" s="20" t="s">
        <v>76</v>
      </c>
      <c r="K385" s="20" t="s">
        <v>23</v>
      </c>
      <c r="L385" s="25">
        <f t="shared" si="37"/>
        <v>4</v>
      </c>
      <c r="M385" s="2" t="s">
        <v>68</v>
      </c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  <c r="GA385" s="19"/>
      <c r="GB385" s="19"/>
      <c r="GC385" s="19"/>
      <c r="GD385" s="19"/>
      <c r="GE385" s="19"/>
      <c r="GF385" s="19"/>
      <c r="GG385" s="19"/>
      <c r="GH385" s="19"/>
      <c r="GI385" s="19"/>
      <c r="GJ385" s="19"/>
      <c r="GK385" s="19"/>
      <c r="GL385" s="19"/>
      <c r="GM385" s="19"/>
      <c r="GN385" s="19"/>
      <c r="GO385" s="19"/>
      <c r="GP385" s="19"/>
      <c r="GQ385" s="19"/>
      <c r="GR385" s="19"/>
      <c r="GS385" s="19"/>
      <c r="GT385" s="19"/>
      <c r="GU385" s="19"/>
      <c r="GV385" s="19"/>
      <c r="GW385" s="19"/>
      <c r="GX385" s="19"/>
      <c r="GY385" s="19"/>
      <c r="GZ385" s="19"/>
      <c r="HA385" s="19"/>
      <c r="HB385" s="19"/>
      <c r="HC385" s="19"/>
      <c r="HD385" s="19"/>
      <c r="HE385" s="19"/>
      <c r="HF385" s="19"/>
      <c r="HG385" s="19"/>
      <c r="HH385" s="19"/>
      <c r="HI385" s="19"/>
      <c r="HJ385" s="19"/>
      <c r="HK385" s="19"/>
      <c r="HL385" s="19"/>
      <c r="HM385" s="19"/>
      <c r="HN385" s="19"/>
      <c r="HO385" s="19"/>
      <c r="HP385" s="19"/>
      <c r="HQ385" s="19"/>
      <c r="HR385" s="19"/>
      <c r="HS385" s="19"/>
      <c r="HT385" s="19"/>
      <c r="HU385" s="19"/>
      <c r="HV385" s="19"/>
      <c r="HW385" s="19"/>
      <c r="HX385" s="19"/>
      <c r="HY385" s="19"/>
      <c r="HZ385" s="19"/>
      <c r="IA385" s="19"/>
      <c r="IB385" s="19"/>
      <c r="IC385" s="19"/>
      <c r="ID385" s="19"/>
      <c r="IE385" s="19"/>
      <c r="IF385" s="19"/>
      <c r="IG385" s="19"/>
      <c r="IH385" s="19"/>
      <c r="II385" s="19"/>
      <c r="IJ385" s="19"/>
      <c r="IK385" s="19"/>
      <c r="IL385" s="19"/>
      <c r="IM385" s="19"/>
      <c r="IN385" s="19"/>
      <c r="IO385" s="19"/>
      <c r="IP385" s="19"/>
      <c r="IQ385" s="19"/>
      <c r="IR385" s="19"/>
      <c r="IS385" s="19"/>
      <c r="IT385" s="19"/>
      <c r="IU385" s="19"/>
      <c r="IV385" s="19"/>
    </row>
    <row r="386" spans="1:256">
      <c r="A386" s="20" t="s">
        <v>309</v>
      </c>
      <c r="B386" s="20" t="s">
        <v>403</v>
      </c>
      <c r="C386" s="20" t="s">
        <v>404</v>
      </c>
      <c r="D386" s="20" t="s">
        <v>716</v>
      </c>
      <c r="E386" s="26" t="str">
        <f t="shared" si="38"/>
        <v>PLATFORM_NET_SA2A</v>
      </c>
      <c r="F386" s="20" t="s">
        <v>19</v>
      </c>
      <c r="G386" s="26" t="s">
        <v>726</v>
      </c>
      <c r="H386" s="19" t="str">
        <f t="shared" si="39"/>
        <v>platform_sa2a_tx_encrypt_errors</v>
      </c>
      <c r="I386" s="42" t="s">
        <v>727</v>
      </c>
      <c r="J386" s="20" t="s">
        <v>76</v>
      </c>
      <c r="K386" s="20" t="s">
        <v>23</v>
      </c>
      <c r="L386" s="25">
        <f t="shared" si="37"/>
        <v>4</v>
      </c>
      <c r="M386" s="2" t="s">
        <v>432</v>
      </c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  <c r="GA386" s="19"/>
      <c r="GB386" s="19"/>
      <c r="GC386" s="19"/>
      <c r="GD386" s="19"/>
      <c r="GE386" s="19"/>
      <c r="GF386" s="19"/>
      <c r="GG386" s="19"/>
      <c r="GH386" s="19"/>
      <c r="GI386" s="19"/>
      <c r="GJ386" s="19"/>
      <c r="GK386" s="19"/>
      <c r="GL386" s="19"/>
      <c r="GM386" s="19"/>
      <c r="GN386" s="19"/>
      <c r="GO386" s="19"/>
      <c r="GP386" s="19"/>
      <c r="GQ386" s="19"/>
      <c r="GR386" s="19"/>
      <c r="GS386" s="19"/>
      <c r="GT386" s="19"/>
      <c r="GU386" s="19"/>
      <c r="GV386" s="19"/>
      <c r="GW386" s="19"/>
      <c r="GX386" s="19"/>
      <c r="GY386" s="19"/>
      <c r="GZ386" s="19"/>
      <c r="HA386" s="19"/>
      <c r="HB386" s="19"/>
      <c r="HC386" s="19"/>
      <c r="HD386" s="19"/>
      <c r="HE386" s="19"/>
      <c r="HF386" s="19"/>
      <c r="HG386" s="19"/>
      <c r="HH386" s="19"/>
      <c r="HI386" s="19"/>
      <c r="HJ386" s="19"/>
      <c r="HK386" s="19"/>
      <c r="HL386" s="19"/>
      <c r="HM386" s="19"/>
      <c r="HN386" s="19"/>
      <c r="HO386" s="19"/>
      <c r="HP386" s="19"/>
      <c r="HQ386" s="19"/>
      <c r="HR386" s="19"/>
      <c r="HS386" s="19"/>
      <c r="HT386" s="19"/>
      <c r="HU386" s="19"/>
      <c r="HV386" s="19"/>
      <c r="HW386" s="19"/>
      <c r="HX386" s="19"/>
      <c r="HY386" s="19"/>
      <c r="HZ386" s="19"/>
      <c r="IA386" s="19"/>
      <c r="IB386" s="19"/>
      <c r="IC386" s="19"/>
      <c r="ID386" s="19"/>
      <c r="IE386" s="19"/>
      <c r="IF386" s="19"/>
      <c r="IG386" s="19"/>
      <c r="IH386" s="19"/>
      <c r="II386" s="19"/>
      <c r="IJ386" s="19"/>
      <c r="IK386" s="19"/>
      <c r="IL386" s="19"/>
      <c r="IM386" s="19"/>
      <c r="IN386" s="19"/>
      <c r="IO386" s="19"/>
      <c r="IP386" s="19"/>
      <c r="IQ386" s="19"/>
      <c r="IR386" s="19"/>
      <c r="IS386" s="19"/>
      <c r="IT386" s="19"/>
      <c r="IU386" s="19"/>
      <c r="IV386" s="19"/>
    </row>
    <row r="387" spans="1:256">
      <c r="A387" s="20" t="s">
        <v>309</v>
      </c>
      <c r="B387" s="20" t="s">
        <v>403</v>
      </c>
      <c r="C387" s="20" t="s">
        <v>404</v>
      </c>
      <c r="D387" s="20" t="s">
        <v>716</v>
      </c>
      <c r="E387" s="26" t="str">
        <f t="shared" si="38"/>
        <v>PLATFORM_NET_SA2A</v>
      </c>
      <c r="F387" s="20" t="s">
        <v>19</v>
      </c>
      <c r="G387" s="26" t="s">
        <v>430</v>
      </c>
      <c r="H387" s="19" t="str">
        <f t="shared" si="39"/>
        <v>platform_sa2a_rx_decrypt_errors</v>
      </c>
      <c r="I387" s="20" t="s">
        <v>431</v>
      </c>
      <c r="J387" s="20" t="s">
        <v>76</v>
      </c>
      <c r="K387" s="20" t="s">
        <v>23</v>
      </c>
      <c r="L387" s="25">
        <f t="shared" si="37"/>
        <v>4</v>
      </c>
      <c r="M387" s="2" t="s">
        <v>432</v>
      </c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  <c r="GA387" s="19"/>
      <c r="GB387" s="19"/>
      <c r="GC387" s="19"/>
      <c r="GD387" s="19"/>
      <c r="GE387" s="19"/>
      <c r="GF387" s="19"/>
      <c r="GG387" s="19"/>
      <c r="GH387" s="19"/>
      <c r="GI387" s="19"/>
      <c r="GJ387" s="19"/>
      <c r="GK387" s="19"/>
      <c r="GL387" s="19"/>
      <c r="GM387" s="19"/>
      <c r="GN387" s="19"/>
      <c r="GO387" s="19"/>
      <c r="GP387" s="19"/>
      <c r="GQ387" s="19"/>
      <c r="GR387" s="19"/>
      <c r="GS387" s="19"/>
      <c r="GT387" s="19"/>
      <c r="GU387" s="19"/>
      <c r="GV387" s="19"/>
      <c r="GW387" s="19"/>
      <c r="GX387" s="19"/>
      <c r="GY387" s="19"/>
      <c r="GZ387" s="19"/>
      <c r="HA387" s="19"/>
      <c r="HB387" s="19"/>
      <c r="HC387" s="19"/>
      <c r="HD387" s="19"/>
      <c r="HE387" s="19"/>
      <c r="HF387" s="19"/>
      <c r="HG387" s="19"/>
      <c r="HH387" s="19"/>
      <c r="HI387" s="19"/>
      <c r="HJ387" s="19"/>
      <c r="HK387" s="19"/>
      <c r="HL387" s="19"/>
      <c r="HM387" s="19"/>
      <c r="HN387" s="19"/>
      <c r="HO387" s="19"/>
      <c r="HP387" s="19"/>
      <c r="HQ387" s="19"/>
      <c r="HR387" s="19"/>
      <c r="HS387" s="19"/>
      <c r="HT387" s="19"/>
      <c r="HU387" s="19"/>
      <c r="HV387" s="19"/>
      <c r="HW387" s="19"/>
      <c r="HX387" s="19"/>
      <c r="HY387" s="19"/>
      <c r="HZ387" s="19"/>
      <c r="IA387" s="19"/>
      <c r="IB387" s="19"/>
      <c r="IC387" s="19"/>
      <c r="ID387" s="19"/>
      <c r="IE387" s="19"/>
      <c r="IF387" s="19"/>
      <c r="IG387" s="19"/>
      <c r="IH387" s="19"/>
      <c r="II387" s="19"/>
      <c r="IJ387" s="19"/>
      <c r="IK387" s="19"/>
      <c r="IL387" s="19"/>
      <c r="IM387" s="19"/>
      <c r="IN387" s="19"/>
      <c r="IO387" s="19"/>
      <c r="IP387" s="19"/>
      <c r="IQ387" s="19"/>
      <c r="IR387" s="19"/>
      <c r="IS387" s="19"/>
      <c r="IT387" s="19"/>
      <c r="IU387" s="19"/>
      <c r="IV387" s="19"/>
    </row>
    <row r="388" spans="1:256">
      <c r="A388" s="20" t="s">
        <v>309</v>
      </c>
      <c r="B388" s="20" t="s">
        <v>403</v>
      </c>
      <c r="C388" s="20" t="s">
        <v>404</v>
      </c>
      <c r="D388" s="20" t="s">
        <v>716</v>
      </c>
      <c r="E388" s="26" t="str">
        <f t="shared" si="38"/>
        <v>PLATFORM_NET_SA2A</v>
      </c>
      <c r="F388" s="20" t="s">
        <v>19</v>
      </c>
      <c r="G388" s="26" t="s">
        <v>433</v>
      </c>
      <c r="H388" s="19" t="str">
        <f t="shared" si="39"/>
        <v>platform_sa2a_rx_replay_errors</v>
      </c>
      <c r="I388" s="20" t="s">
        <v>434</v>
      </c>
      <c r="J388" s="20" t="s">
        <v>76</v>
      </c>
      <c r="K388" s="20" t="s">
        <v>23</v>
      </c>
      <c r="L388" s="25">
        <f t="shared" si="37"/>
        <v>4</v>
      </c>
      <c r="M388" s="2" t="s">
        <v>432</v>
      </c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  <c r="GA388" s="19"/>
      <c r="GB388" s="19"/>
      <c r="GC388" s="19"/>
      <c r="GD388" s="19"/>
      <c r="GE388" s="19"/>
      <c r="GF388" s="19"/>
      <c r="GG388" s="19"/>
      <c r="GH388" s="19"/>
      <c r="GI388" s="19"/>
      <c r="GJ388" s="19"/>
      <c r="GK388" s="19"/>
      <c r="GL388" s="19"/>
      <c r="GM388" s="19"/>
      <c r="GN388" s="19"/>
      <c r="GO388" s="19"/>
      <c r="GP388" s="19"/>
      <c r="GQ388" s="19"/>
      <c r="GR388" s="19"/>
      <c r="GS388" s="19"/>
      <c r="GT388" s="19"/>
      <c r="GU388" s="19"/>
      <c r="GV388" s="19"/>
      <c r="GW388" s="19"/>
      <c r="GX388" s="19"/>
      <c r="GY388" s="19"/>
      <c r="GZ388" s="19"/>
      <c r="HA388" s="19"/>
      <c r="HB388" s="19"/>
      <c r="HC388" s="19"/>
      <c r="HD388" s="19"/>
      <c r="HE388" s="19"/>
      <c r="HF388" s="19"/>
      <c r="HG388" s="19"/>
      <c r="HH388" s="19"/>
      <c r="HI388" s="19"/>
      <c r="HJ388" s="19"/>
      <c r="HK388" s="19"/>
      <c r="HL388" s="19"/>
      <c r="HM388" s="19"/>
      <c r="HN388" s="19"/>
      <c r="HO388" s="19"/>
      <c r="HP388" s="19"/>
      <c r="HQ388" s="19"/>
      <c r="HR388" s="19"/>
      <c r="HS388" s="19"/>
      <c r="HT388" s="19"/>
      <c r="HU388" s="19"/>
      <c r="HV388" s="19"/>
      <c r="HW388" s="19"/>
      <c r="HX388" s="19"/>
      <c r="HY388" s="19"/>
      <c r="HZ388" s="19"/>
      <c r="IA388" s="19"/>
      <c r="IB388" s="19"/>
      <c r="IC388" s="19"/>
      <c r="ID388" s="19"/>
      <c r="IE388" s="19"/>
      <c r="IF388" s="19"/>
      <c r="IG388" s="19"/>
      <c r="IH388" s="19"/>
      <c r="II388" s="19"/>
      <c r="IJ388" s="19"/>
      <c r="IK388" s="19"/>
      <c r="IL388" s="19"/>
      <c r="IM388" s="19"/>
      <c r="IN388" s="19"/>
      <c r="IO388" s="19"/>
      <c r="IP388" s="19"/>
      <c r="IQ388" s="19"/>
      <c r="IR388" s="19"/>
      <c r="IS388" s="19"/>
      <c r="IT388" s="19"/>
      <c r="IU388" s="19"/>
      <c r="IV388" s="19"/>
    </row>
    <row r="389" spans="1:256">
      <c r="A389" s="20" t="s">
        <v>309</v>
      </c>
      <c r="B389" s="20" t="s">
        <v>403</v>
      </c>
      <c r="C389" s="20" t="s">
        <v>404</v>
      </c>
      <c r="D389" s="20" t="s">
        <v>716</v>
      </c>
      <c r="E389" s="26" t="str">
        <f t="shared" si="38"/>
        <v>PLATFORM_NET_SA2A</v>
      </c>
      <c r="F389" s="20" t="s">
        <v>19</v>
      </c>
      <c r="G389" s="26" t="s">
        <v>435</v>
      </c>
      <c r="H389" s="19" t="str">
        <f t="shared" si="39"/>
        <v>platform_sa2a_rx_replay_win_errors</v>
      </c>
      <c r="I389" s="20" t="s">
        <v>436</v>
      </c>
      <c r="J389" s="20" t="s">
        <v>76</v>
      </c>
      <c r="K389" s="20" t="s">
        <v>23</v>
      </c>
      <c r="L389" s="25">
        <f t="shared" si="37"/>
        <v>4</v>
      </c>
      <c r="M389" s="2" t="s">
        <v>432</v>
      </c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  <c r="GA389" s="19"/>
      <c r="GB389" s="19"/>
      <c r="GC389" s="19"/>
      <c r="GD389" s="19"/>
      <c r="GE389" s="19"/>
      <c r="GF389" s="19"/>
      <c r="GG389" s="19"/>
      <c r="GH389" s="19"/>
      <c r="GI389" s="19"/>
      <c r="GJ389" s="19"/>
      <c r="GK389" s="19"/>
      <c r="GL389" s="19"/>
      <c r="GM389" s="19"/>
      <c r="GN389" s="19"/>
      <c r="GO389" s="19"/>
      <c r="GP389" s="19"/>
      <c r="GQ389" s="19"/>
      <c r="GR389" s="19"/>
      <c r="GS389" s="19"/>
      <c r="GT389" s="19"/>
      <c r="GU389" s="19"/>
      <c r="GV389" s="19"/>
      <c r="GW389" s="19"/>
      <c r="GX389" s="19"/>
      <c r="GY389" s="19"/>
      <c r="GZ389" s="19"/>
      <c r="HA389" s="19"/>
      <c r="HB389" s="19"/>
      <c r="HC389" s="19"/>
      <c r="HD389" s="19"/>
      <c r="HE389" s="19"/>
      <c r="HF389" s="19"/>
      <c r="HG389" s="19"/>
      <c r="HH389" s="19"/>
      <c r="HI389" s="19"/>
      <c r="HJ389" s="19"/>
      <c r="HK389" s="19"/>
      <c r="HL389" s="19"/>
      <c r="HM389" s="19"/>
      <c r="HN389" s="19"/>
      <c r="HO389" s="19"/>
      <c r="HP389" s="19"/>
      <c r="HQ389" s="19"/>
      <c r="HR389" s="19"/>
      <c r="HS389" s="19"/>
      <c r="HT389" s="19"/>
      <c r="HU389" s="19"/>
      <c r="HV389" s="19"/>
      <c r="HW389" s="19"/>
      <c r="HX389" s="19"/>
      <c r="HY389" s="19"/>
      <c r="HZ389" s="19"/>
      <c r="IA389" s="19"/>
      <c r="IB389" s="19"/>
      <c r="IC389" s="19"/>
      <c r="ID389" s="19"/>
      <c r="IE389" s="19"/>
      <c r="IF389" s="19"/>
      <c r="IG389" s="19"/>
      <c r="IH389" s="19"/>
      <c r="II389" s="19"/>
      <c r="IJ389" s="19"/>
      <c r="IK389" s="19"/>
      <c r="IL389" s="19"/>
      <c r="IM389" s="19"/>
      <c r="IN389" s="19"/>
      <c r="IO389" s="19"/>
      <c r="IP389" s="19"/>
      <c r="IQ389" s="19"/>
      <c r="IR389" s="19"/>
      <c r="IS389" s="19"/>
      <c r="IT389" s="19"/>
      <c r="IU389" s="19"/>
      <c r="IV389" s="19"/>
    </row>
    <row r="390" spans="1:256">
      <c r="A390" s="20" t="s">
        <v>309</v>
      </c>
      <c r="B390" s="20" t="s">
        <v>403</v>
      </c>
      <c r="C390" s="20" t="s">
        <v>404</v>
      </c>
      <c r="D390" s="20" t="s">
        <v>716</v>
      </c>
      <c r="E390" s="26" t="str">
        <f t="shared" si="38"/>
        <v>PLATFORM_NET_SA2A</v>
      </c>
      <c r="F390" s="20" t="s">
        <v>19</v>
      </c>
      <c r="G390" s="20" t="s">
        <v>437</v>
      </c>
      <c r="H390" s="19" t="str">
        <f t="shared" si="39"/>
        <v>platform_sa2a_rx_bpf_tcp_drops</v>
      </c>
      <c r="I390" s="20" t="s">
        <v>438</v>
      </c>
      <c r="J390" s="20" t="s">
        <v>76</v>
      </c>
      <c r="K390" s="20" t="s">
        <v>23</v>
      </c>
      <c r="L390" s="25">
        <f t="shared" si="37"/>
        <v>4</v>
      </c>
      <c r="M390" s="2" t="s">
        <v>68</v>
      </c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  <c r="GA390" s="19"/>
      <c r="GB390" s="19"/>
      <c r="GC390" s="19"/>
      <c r="GD390" s="19"/>
      <c r="GE390" s="19"/>
      <c r="GF390" s="19"/>
      <c r="GG390" s="19"/>
      <c r="GH390" s="19"/>
      <c r="GI390" s="19"/>
      <c r="GJ390" s="19"/>
      <c r="GK390" s="19"/>
      <c r="GL390" s="19"/>
      <c r="GM390" s="19"/>
      <c r="GN390" s="19"/>
      <c r="GO390" s="19"/>
      <c r="GP390" s="19"/>
      <c r="GQ390" s="19"/>
      <c r="GR390" s="19"/>
      <c r="GS390" s="19"/>
      <c r="GT390" s="19"/>
      <c r="GU390" s="19"/>
      <c r="GV390" s="19"/>
      <c r="GW390" s="19"/>
      <c r="GX390" s="19"/>
      <c r="GY390" s="19"/>
      <c r="GZ390" s="19"/>
      <c r="HA390" s="19"/>
      <c r="HB390" s="19"/>
      <c r="HC390" s="19"/>
      <c r="HD390" s="19"/>
      <c r="HE390" s="19"/>
      <c r="HF390" s="19"/>
      <c r="HG390" s="19"/>
      <c r="HH390" s="19"/>
      <c r="HI390" s="19"/>
      <c r="HJ390" s="19"/>
      <c r="HK390" s="19"/>
      <c r="HL390" s="19"/>
      <c r="HM390" s="19"/>
      <c r="HN390" s="19"/>
      <c r="HO390" s="19"/>
      <c r="HP390" s="19"/>
      <c r="HQ390" s="19"/>
      <c r="HR390" s="19"/>
      <c r="HS390" s="19"/>
      <c r="HT390" s="19"/>
      <c r="HU390" s="19"/>
      <c r="HV390" s="19"/>
      <c r="HW390" s="19"/>
      <c r="HX390" s="19"/>
      <c r="HY390" s="19"/>
      <c r="HZ390" s="19"/>
      <c r="IA390" s="19"/>
      <c r="IB390" s="19"/>
      <c r="IC390" s="19"/>
      <c r="ID390" s="19"/>
      <c r="IE390" s="19"/>
      <c r="IF390" s="19"/>
      <c r="IG390" s="19"/>
      <c r="IH390" s="19"/>
      <c r="II390" s="19"/>
      <c r="IJ390" s="19"/>
      <c r="IK390" s="19"/>
      <c r="IL390" s="19"/>
      <c r="IM390" s="19"/>
      <c r="IN390" s="19"/>
      <c r="IO390" s="19"/>
      <c r="IP390" s="19"/>
      <c r="IQ390" s="19"/>
      <c r="IR390" s="19"/>
      <c r="IS390" s="19"/>
      <c r="IT390" s="19"/>
      <c r="IU390" s="19"/>
      <c r="IV390" s="19"/>
    </row>
    <row r="391" spans="1:256">
      <c r="A391" s="20" t="s">
        <v>309</v>
      </c>
      <c r="B391" s="20" t="s">
        <v>403</v>
      </c>
      <c r="C391" s="20" t="s">
        <v>404</v>
      </c>
      <c r="D391" s="20" t="s">
        <v>716</v>
      </c>
      <c r="E391" s="26" t="str">
        <f t="shared" si="38"/>
        <v>PLATFORM_NET_SA2A</v>
      </c>
      <c r="F391" s="20" t="s">
        <v>19</v>
      </c>
      <c r="G391" s="20" t="s">
        <v>439</v>
      </c>
      <c r="H391" s="19" t="str">
        <f t="shared" si="39"/>
        <v>platform_sa2a_rx_bpf_icmp_drops</v>
      </c>
      <c r="I391" s="20" t="s">
        <v>440</v>
      </c>
      <c r="J391" s="20" t="s">
        <v>76</v>
      </c>
      <c r="K391" s="20" t="s">
        <v>23</v>
      </c>
      <c r="L391" s="25">
        <f t="shared" si="37"/>
        <v>4</v>
      </c>
      <c r="M391" s="2" t="s">
        <v>68</v>
      </c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  <c r="GA391" s="19"/>
      <c r="GB391" s="19"/>
      <c r="GC391" s="19"/>
      <c r="GD391" s="19"/>
      <c r="GE391" s="19"/>
      <c r="GF391" s="19"/>
      <c r="GG391" s="19"/>
      <c r="GH391" s="19"/>
      <c r="GI391" s="19"/>
      <c r="GJ391" s="19"/>
      <c r="GK391" s="19"/>
      <c r="GL391" s="19"/>
      <c r="GM391" s="19"/>
      <c r="GN391" s="19"/>
      <c r="GO391" s="19"/>
      <c r="GP391" s="19"/>
      <c r="GQ391" s="19"/>
      <c r="GR391" s="19"/>
      <c r="GS391" s="19"/>
      <c r="GT391" s="19"/>
      <c r="GU391" s="19"/>
      <c r="GV391" s="19"/>
      <c r="GW391" s="19"/>
      <c r="GX391" s="19"/>
      <c r="GY391" s="19"/>
      <c r="GZ391" s="19"/>
      <c r="HA391" s="19"/>
      <c r="HB391" s="19"/>
      <c r="HC391" s="19"/>
      <c r="HD391" s="19"/>
      <c r="HE391" s="19"/>
      <c r="HF391" s="19"/>
      <c r="HG391" s="19"/>
      <c r="HH391" s="19"/>
      <c r="HI391" s="19"/>
      <c r="HJ391" s="19"/>
      <c r="HK391" s="19"/>
      <c r="HL391" s="19"/>
      <c r="HM391" s="19"/>
      <c r="HN391" s="19"/>
      <c r="HO391" s="19"/>
      <c r="HP391" s="19"/>
      <c r="HQ391" s="19"/>
      <c r="HR391" s="19"/>
      <c r="HS391" s="19"/>
      <c r="HT391" s="19"/>
      <c r="HU391" s="19"/>
      <c r="HV391" s="19"/>
      <c r="HW391" s="19"/>
      <c r="HX391" s="19"/>
      <c r="HY391" s="19"/>
      <c r="HZ391" s="19"/>
      <c r="IA391" s="19"/>
      <c r="IB391" s="19"/>
      <c r="IC391" s="19"/>
      <c r="ID391" s="19"/>
      <c r="IE391" s="19"/>
      <c r="IF391" s="19"/>
      <c r="IG391" s="19"/>
      <c r="IH391" s="19"/>
      <c r="II391" s="19"/>
      <c r="IJ391" s="19"/>
      <c r="IK391" s="19"/>
      <c r="IL391" s="19"/>
      <c r="IM391" s="19"/>
      <c r="IN391" s="19"/>
      <c r="IO391" s="19"/>
      <c r="IP391" s="19"/>
      <c r="IQ391" s="19"/>
      <c r="IR391" s="19"/>
      <c r="IS391" s="19"/>
      <c r="IT391" s="19"/>
      <c r="IU391" s="19"/>
      <c r="IV391" s="19"/>
    </row>
    <row r="392" spans="1:256">
      <c r="A392" s="19" t="s">
        <v>593</v>
      </c>
      <c r="B392" s="19" t="s">
        <v>16</v>
      </c>
      <c r="C392" s="19" t="s">
        <v>17</v>
      </c>
      <c r="D392" s="19" t="s">
        <v>17</v>
      </c>
      <c r="E392" s="19" t="s">
        <v>728</v>
      </c>
      <c r="G392" s="19" t="s">
        <v>1603</v>
      </c>
      <c r="H392" s="19" t="str">
        <f t="shared" ref="H392:H436" si="40">LOWER(CONCATENATE(D392,"_",IF(B392="MACHINE","MACH",IF(B392="POP","POP",IF(B392="NEXUS","NX",IF(B392="PUBLIC_POP","PUBLIC_POP","CNX")))),"_",A392,"_",G392))</f>
        <v>nap_nx_ails_inet_f1_rx_drop</v>
      </c>
      <c r="I392" s="39" t="s">
        <v>1619</v>
      </c>
      <c r="J392" s="19" t="s">
        <v>22</v>
      </c>
      <c r="K392" s="19" t="s">
        <v>73</v>
      </c>
      <c r="L392" s="24">
        <v>8</v>
      </c>
      <c r="M392" s="2" t="s">
        <v>68</v>
      </c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  <c r="GA392" s="19"/>
      <c r="GB392" s="19"/>
      <c r="GC392" s="19"/>
      <c r="GD392" s="19"/>
      <c r="GE392" s="19"/>
      <c r="GF392" s="19"/>
      <c r="GG392" s="19"/>
      <c r="GH392" s="19"/>
      <c r="GI392" s="19"/>
      <c r="GJ392" s="19"/>
      <c r="GK392" s="19"/>
      <c r="GL392" s="19"/>
      <c r="GM392" s="19"/>
      <c r="GN392" s="19"/>
      <c r="GO392" s="19"/>
      <c r="GP392" s="19"/>
      <c r="GQ392" s="19"/>
      <c r="GR392" s="19"/>
      <c r="GS392" s="19"/>
      <c r="GT392" s="19"/>
      <c r="GU392" s="19"/>
      <c r="GV392" s="19"/>
      <c r="GW392" s="19"/>
      <c r="GX392" s="19"/>
      <c r="GY392" s="19"/>
      <c r="GZ392" s="19"/>
      <c r="HA392" s="19"/>
      <c r="HB392" s="19"/>
      <c r="HC392" s="19"/>
      <c r="HD392" s="19"/>
      <c r="HE392" s="19"/>
      <c r="HF392" s="19"/>
      <c r="HG392" s="19"/>
      <c r="HH392" s="19"/>
      <c r="HI392" s="19"/>
      <c r="HJ392" s="19"/>
      <c r="HK392" s="19"/>
      <c r="HL392" s="19"/>
      <c r="HM392" s="19"/>
      <c r="HN392" s="19"/>
      <c r="HO392" s="19"/>
      <c r="HP392" s="19"/>
      <c r="HQ392" s="19"/>
      <c r="HR392" s="19"/>
      <c r="HS392" s="19"/>
      <c r="HT392" s="19"/>
      <c r="HU392" s="19"/>
      <c r="HV392" s="19"/>
      <c r="HW392" s="19"/>
      <c r="HX392" s="19"/>
      <c r="HY392" s="19"/>
      <c r="HZ392" s="19"/>
      <c r="IA392" s="19"/>
      <c r="IB392" s="19"/>
      <c r="IC392" s="19"/>
      <c r="ID392" s="19"/>
      <c r="IE392" s="19"/>
      <c r="IF392" s="19"/>
      <c r="IG392" s="19"/>
      <c r="IH392" s="19"/>
      <c r="II392" s="19"/>
      <c r="IJ392" s="19"/>
      <c r="IK392" s="19"/>
      <c r="IL392" s="19"/>
      <c r="IM392" s="19"/>
      <c r="IN392" s="19"/>
      <c r="IO392" s="19"/>
      <c r="IP392" s="19"/>
      <c r="IQ392" s="19"/>
      <c r="IR392" s="19"/>
      <c r="IS392" s="19"/>
      <c r="IT392" s="19"/>
      <c r="IU392" s="19"/>
      <c r="IV392" s="19"/>
    </row>
    <row r="393" spans="1:256">
      <c r="A393" s="19" t="s">
        <v>593</v>
      </c>
      <c r="B393" s="19" t="s">
        <v>16</v>
      </c>
      <c r="C393" s="19" t="s">
        <v>17</v>
      </c>
      <c r="D393" s="19" t="s">
        <v>17</v>
      </c>
      <c r="E393" s="19" t="s">
        <v>728</v>
      </c>
      <c r="G393" s="19" t="s">
        <v>1604</v>
      </c>
      <c r="H393" s="19" t="str">
        <f t="shared" si="40"/>
        <v>nap_nx_ails_inet_f1_tx_drop</v>
      </c>
      <c r="I393" s="39" t="s">
        <v>1620</v>
      </c>
      <c r="J393" s="19" t="s">
        <v>22</v>
      </c>
      <c r="K393" s="19" t="s">
        <v>73</v>
      </c>
      <c r="L393" s="24">
        <v>8</v>
      </c>
      <c r="M393" s="2" t="s">
        <v>68</v>
      </c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  <c r="GA393" s="19"/>
      <c r="GB393" s="19"/>
      <c r="GC393" s="19"/>
      <c r="GD393" s="19"/>
      <c r="GE393" s="19"/>
      <c r="GF393" s="19"/>
      <c r="GG393" s="19"/>
      <c r="GH393" s="19"/>
      <c r="GI393" s="19"/>
      <c r="GJ393" s="19"/>
      <c r="GK393" s="19"/>
      <c r="GL393" s="19"/>
      <c r="GM393" s="19"/>
      <c r="GN393" s="19"/>
      <c r="GO393" s="19"/>
      <c r="GP393" s="19"/>
      <c r="GQ393" s="19"/>
      <c r="GR393" s="19"/>
      <c r="GS393" s="19"/>
      <c r="GT393" s="19"/>
      <c r="GU393" s="19"/>
      <c r="GV393" s="19"/>
      <c r="GW393" s="19"/>
      <c r="GX393" s="19"/>
      <c r="GY393" s="19"/>
      <c r="GZ393" s="19"/>
      <c r="HA393" s="19"/>
      <c r="HB393" s="19"/>
      <c r="HC393" s="19"/>
      <c r="HD393" s="19"/>
      <c r="HE393" s="19"/>
      <c r="HF393" s="19"/>
      <c r="HG393" s="19"/>
      <c r="HH393" s="19"/>
      <c r="HI393" s="19"/>
      <c r="HJ393" s="19"/>
      <c r="HK393" s="19"/>
      <c r="HL393" s="19"/>
      <c r="HM393" s="19"/>
      <c r="HN393" s="19"/>
      <c r="HO393" s="19"/>
      <c r="HP393" s="19"/>
      <c r="HQ393" s="19"/>
      <c r="HR393" s="19"/>
      <c r="HS393" s="19"/>
      <c r="HT393" s="19"/>
      <c r="HU393" s="19"/>
      <c r="HV393" s="19"/>
      <c r="HW393" s="19"/>
      <c r="HX393" s="19"/>
      <c r="HY393" s="19"/>
      <c r="HZ393" s="19"/>
      <c r="IA393" s="19"/>
      <c r="IB393" s="19"/>
      <c r="IC393" s="19"/>
      <c r="ID393" s="19"/>
      <c r="IE393" s="19"/>
      <c r="IF393" s="19"/>
      <c r="IG393" s="19"/>
      <c r="IH393" s="19"/>
      <c r="II393" s="19"/>
      <c r="IJ393" s="19"/>
      <c r="IK393" s="19"/>
      <c r="IL393" s="19"/>
      <c r="IM393" s="19"/>
      <c r="IN393" s="19"/>
      <c r="IO393" s="19"/>
      <c r="IP393" s="19"/>
      <c r="IQ393" s="19"/>
      <c r="IR393" s="19"/>
      <c r="IS393" s="19"/>
      <c r="IT393" s="19"/>
      <c r="IU393" s="19"/>
      <c r="IV393" s="19"/>
    </row>
    <row r="394" spans="1:256">
      <c r="A394" s="19" t="s">
        <v>593</v>
      </c>
      <c r="B394" s="19" t="s">
        <v>16</v>
      </c>
      <c r="C394" s="19" t="s">
        <v>17</v>
      </c>
      <c r="D394" s="19" t="s">
        <v>17</v>
      </c>
      <c r="E394" s="19" t="s">
        <v>728</v>
      </c>
      <c r="G394" s="19" t="s">
        <v>1605</v>
      </c>
      <c r="H394" s="19" t="str">
        <f t="shared" si="40"/>
        <v>nap_nx_ails_inet_f2_rx_drop</v>
      </c>
      <c r="I394" s="39" t="s">
        <v>1627</v>
      </c>
      <c r="J394" s="19" t="s">
        <v>22</v>
      </c>
      <c r="K394" s="19" t="s">
        <v>73</v>
      </c>
      <c r="L394" s="24">
        <v>8</v>
      </c>
      <c r="M394" s="2" t="s">
        <v>68</v>
      </c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  <c r="GA394" s="19"/>
      <c r="GB394" s="19"/>
      <c r="GC394" s="19"/>
      <c r="GD394" s="19"/>
      <c r="GE394" s="19"/>
      <c r="GF394" s="19"/>
      <c r="GG394" s="19"/>
      <c r="GH394" s="19"/>
      <c r="GI394" s="19"/>
      <c r="GJ394" s="19"/>
      <c r="GK394" s="19"/>
      <c r="GL394" s="19"/>
      <c r="GM394" s="19"/>
      <c r="GN394" s="19"/>
      <c r="GO394" s="19"/>
      <c r="GP394" s="19"/>
      <c r="GQ394" s="19"/>
      <c r="GR394" s="19"/>
      <c r="GS394" s="19"/>
      <c r="GT394" s="19"/>
      <c r="GU394" s="19"/>
      <c r="GV394" s="19"/>
      <c r="GW394" s="19"/>
      <c r="GX394" s="19"/>
      <c r="GY394" s="19"/>
      <c r="GZ394" s="19"/>
      <c r="HA394" s="19"/>
      <c r="HB394" s="19"/>
      <c r="HC394" s="19"/>
      <c r="HD394" s="19"/>
      <c r="HE394" s="19"/>
      <c r="HF394" s="19"/>
      <c r="HG394" s="19"/>
      <c r="HH394" s="19"/>
      <c r="HI394" s="19"/>
      <c r="HJ394" s="19"/>
      <c r="HK394" s="19"/>
      <c r="HL394" s="19"/>
      <c r="HM394" s="19"/>
      <c r="HN394" s="19"/>
      <c r="HO394" s="19"/>
      <c r="HP394" s="19"/>
      <c r="HQ394" s="19"/>
      <c r="HR394" s="19"/>
      <c r="HS394" s="19"/>
      <c r="HT394" s="19"/>
      <c r="HU394" s="19"/>
      <c r="HV394" s="19"/>
      <c r="HW394" s="19"/>
      <c r="HX394" s="19"/>
      <c r="HY394" s="19"/>
      <c r="HZ394" s="19"/>
      <c r="IA394" s="19"/>
      <c r="IB394" s="19"/>
      <c r="IC394" s="19"/>
      <c r="ID394" s="19"/>
      <c r="IE394" s="19"/>
      <c r="IF394" s="19"/>
      <c r="IG394" s="19"/>
      <c r="IH394" s="19"/>
      <c r="II394" s="19"/>
      <c r="IJ394" s="19"/>
      <c r="IK394" s="19"/>
      <c r="IL394" s="19"/>
      <c r="IM394" s="19"/>
      <c r="IN394" s="19"/>
      <c r="IO394" s="19"/>
      <c r="IP394" s="19"/>
      <c r="IQ394" s="19"/>
      <c r="IR394" s="19"/>
      <c r="IS394" s="19"/>
      <c r="IT394" s="19"/>
      <c r="IU394" s="19"/>
      <c r="IV394" s="19"/>
    </row>
    <row r="395" spans="1:256">
      <c r="A395" s="19" t="s">
        <v>593</v>
      </c>
      <c r="B395" s="19" t="s">
        <v>16</v>
      </c>
      <c r="C395" s="19" t="s">
        <v>17</v>
      </c>
      <c r="D395" s="19" t="s">
        <v>17</v>
      </c>
      <c r="E395" s="19" t="s">
        <v>728</v>
      </c>
      <c r="G395" s="19" t="s">
        <v>1606</v>
      </c>
      <c r="H395" s="19" t="str">
        <f t="shared" si="40"/>
        <v>nap_nx_ails_inet_f2_tx_drop</v>
      </c>
      <c r="I395" s="39" t="s">
        <v>1626</v>
      </c>
      <c r="J395" s="19" t="s">
        <v>22</v>
      </c>
      <c r="K395" s="19" t="s">
        <v>73</v>
      </c>
      <c r="L395" s="24">
        <v>8</v>
      </c>
      <c r="M395" s="2" t="s">
        <v>68</v>
      </c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  <c r="GA395" s="19"/>
      <c r="GB395" s="19"/>
      <c r="GC395" s="19"/>
      <c r="GD395" s="19"/>
      <c r="GE395" s="19"/>
      <c r="GF395" s="19"/>
      <c r="GG395" s="19"/>
      <c r="GH395" s="19"/>
      <c r="GI395" s="19"/>
      <c r="GJ395" s="19"/>
      <c r="GK395" s="19"/>
      <c r="GL395" s="19"/>
      <c r="GM395" s="19"/>
      <c r="GN395" s="19"/>
      <c r="GO395" s="19"/>
      <c r="GP395" s="19"/>
      <c r="GQ395" s="19"/>
      <c r="GR395" s="19"/>
      <c r="GS395" s="19"/>
      <c r="GT395" s="19"/>
      <c r="GU395" s="19"/>
      <c r="GV395" s="19"/>
      <c r="GW395" s="19"/>
      <c r="GX395" s="19"/>
      <c r="GY395" s="19"/>
      <c r="GZ395" s="19"/>
      <c r="HA395" s="19"/>
      <c r="HB395" s="19"/>
      <c r="HC395" s="19"/>
      <c r="HD395" s="19"/>
      <c r="HE395" s="19"/>
      <c r="HF395" s="19"/>
      <c r="HG395" s="19"/>
      <c r="HH395" s="19"/>
      <c r="HI395" s="19"/>
      <c r="HJ395" s="19"/>
      <c r="HK395" s="19"/>
      <c r="HL395" s="19"/>
      <c r="HM395" s="19"/>
      <c r="HN395" s="19"/>
      <c r="HO395" s="19"/>
      <c r="HP395" s="19"/>
      <c r="HQ395" s="19"/>
      <c r="HR395" s="19"/>
      <c r="HS395" s="19"/>
      <c r="HT395" s="19"/>
      <c r="HU395" s="19"/>
      <c r="HV395" s="19"/>
      <c r="HW395" s="19"/>
      <c r="HX395" s="19"/>
      <c r="HY395" s="19"/>
      <c r="HZ395" s="19"/>
      <c r="IA395" s="19"/>
      <c r="IB395" s="19"/>
      <c r="IC395" s="19"/>
      <c r="ID395" s="19"/>
      <c r="IE395" s="19"/>
      <c r="IF395" s="19"/>
      <c r="IG395" s="19"/>
      <c r="IH395" s="19"/>
      <c r="II395" s="19"/>
      <c r="IJ395" s="19"/>
      <c r="IK395" s="19"/>
      <c r="IL395" s="19"/>
      <c r="IM395" s="19"/>
      <c r="IN395" s="19"/>
      <c r="IO395" s="19"/>
      <c r="IP395" s="19"/>
      <c r="IQ395" s="19"/>
      <c r="IR395" s="19"/>
      <c r="IS395" s="19"/>
      <c r="IT395" s="19"/>
      <c r="IU395" s="19"/>
      <c r="IV395" s="19"/>
    </row>
    <row r="396" spans="1:256">
      <c r="A396" s="19" t="s">
        <v>593</v>
      </c>
      <c r="B396" s="19" t="s">
        <v>16</v>
      </c>
      <c r="C396" s="19" t="s">
        <v>17</v>
      </c>
      <c r="D396" s="19" t="s">
        <v>17</v>
      </c>
      <c r="E396" s="19" t="s">
        <v>728</v>
      </c>
      <c r="G396" s="19" t="s">
        <v>1607</v>
      </c>
      <c r="H396" s="19" t="str">
        <f t="shared" si="40"/>
        <v>nap_nx_ails_inet_f1_rx_num_burst</v>
      </c>
      <c r="I396" s="39" t="s">
        <v>1621</v>
      </c>
      <c r="J396" s="19" t="s">
        <v>22</v>
      </c>
      <c r="K396" s="3" t="s">
        <v>372</v>
      </c>
      <c r="L396" s="24">
        <v>8</v>
      </c>
      <c r="M396" s="2" t="s">
        <v>68</v>
      </c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  <c r="GA396" s="19"/>
      <c r="GB396" s="19"/>
      <c r="GC396" s="19"/>
      <c r="GD396" s="19"/>
      <c r="GE396" s="19"/>
      <c r="GF396" s="19"/>
      <c r="GG396" s="19"/>
      <c r="GH396" s="19"/>
      <c r="GI396" s="19"/>
      <c r="GJ396" s="19"/>
      <c r="GK396" s="19"/>
      <c r="GL396" s="19"/>
      <c r="GM396" s="19"/>
      <c r="GN396" s="19"/>
      <c r="GO396" s="19"/>
      <c r="GP396" s="19"/>
      <c r="GQ396" s="19"/>
      <c r="GR396" s="19"/>
      <c r="GS396" s="19"/>
      <c r="GT396" s="19"/>
      <c r="GU396" s="19"/>
      <c r="GV396" s="19"/>
      <c r="GW396" s="19"/>
      <c r="GX396" s="19"/>
      <c r="GY396" s="19"/>
      <c r="GZ396" s="19"/>
      <c r="HA396" s="19"/>
      <c r="HB396" s="19"/>
      <c r="HC396" s="19"/>
      <c r="HD396" s="19"/>
      <c r="HE396" s="19"/>
      <c r="HF396" s="19"/>
      <c r="HG396" s="19"/>
      <c r="HH396" s="19"/>
      <c r="HI396" s="19"/>
      <c r="HJ396" s="19"/>
      <c r="HK396" s="19"/>
      <c r="HL396" s="19"/>
      <c r="HM396" s="19"/>
      <c r="HN396" s="19"/>
      <c r="HO396" s="19"/>
      <c r="HP396" s="19"/>
      <c r="HQ396" s="19"/>
      <c r="HR396" s="19"/>
      <c r="HS396" s="19"/>
      <c r="HT396" s="19"/>
      <c r="HU396" s="19"/>
      <c r="HV396" s="19"/>
      <c r="HW396" s="19"/>
      <c r="HX396" s="19"/>
      <c r="HY396" s="19"/>
      <c r="HZ396" s="19"/>
      <c r="IA396" s="19"/>
      <c r="IB396" s="19"/>
      <c r="IC396" s="19"/>
      <c r="ID396" s="19"/>
      <c r="IE396" s="19"/>
      <c r="IF396" s="19"/>
      <c r="IG396" s="19"/>
      <c r="IH396" s="19"/>
      <c r="II396" s="19"/>
      <c r="IJ396" s="19"/>
      <c r="IK396" s="19"/>
      <c r="IL396" s="19"/>
      <c r="IM396" s="19"/>
      <c r="IN396" s="19"/>
      <c r="IO396" s="19"/>
      <c r="IP396" s="19"/>
      <c r="IQ396" s="19"/>
      <c r="IR396" s="19"/>
      <c r="IS396" s="19"/>
      <c r="IT396" s="19"/>
      <c r="IU396" s="19"/>
      <c r="IV396" s="19"/>
    </row>
    <row r="397" spans="1:256">
      <c r="A397" s="19" t="s">
        <v>593</v>
      </c>
      <c r="B397" s="19" t="s">
        <v>16</v>
      </c>
      <c r="C397" s="19" t="s">
        <v>17</v>
      </c>
      <c r="D397" s="19" t="s">
        <v>17</v>
      </c>
      <c r="E397" s="19" t="s">
        <v>728</v>
      </c>
      <c r="G397" s="19" t="s">
        <v>1608</v>
      </c>
      <c r="H397" s="19" t="str">
        <f t="shared" si="40"/>
        <v>nap_nx_ails_inet_f1_tx_num_burst</v>
      </c>
      <c r="I397" s="39" t="s">
        <v>1622</v>
      </c>
      <c r="J397" s="19" t="s">
        <v>22</v>
      </c>
      <c r="K397" s="3" t="s">
        <v>372</v>
      </c>
      <c r="L397" s="24">
        <v>8</v>
      </c>
      <c r="M397" s="2" t="s">
        <v>68</v>
      </c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  <c r="GA397" s="19"/>
      <c r="GB397" s="19"/>
      <c r="GC397" s="19"/>
      <c r="GD397" s="19"/>
      <c r="GE397" s="19"/>
      <c r="GF397" s="19"/>
      <c r="GG397" s="19"/>
      <c r="GH397" s="19"/>
      <c r="GI397" s="19"/>
      <c r="GJ397" s="19"/>
      <c r="GK397" s="19"/>
      <c r="GL397" s="19"/>
      <c r="GM397" s="19"/>
      <c r="GN397" s="19"/>
      <c r="GO397" s="19"/>
      <c r="GP397" s="19"/>
      <c r="GQ397" s="19"/>
      <c r="GR397" s="19"/>
      <c r="GS397" s="19"/>
      <c r="GT397" s="19"/>
      <c r="GU397" s="19"/>
      <c r="GV397" s="19"/>
      <c r="GW397" s="19"/>
      <c r="GX397" s="19"/>
      <c r="GY397" s="19"/>
      <c r="GZ397" s="19"/>
      <c r="HA397" s="19"/>
      <c r="HB397" s="19"/>
      <c r="HC397" s="19"/>
      <c r="HD397" s="19"/>
      <c r="HE397" s="19"/>
      <c r="HF397" s="19"/>
      <c r="HG397" s="19"/>
      <c r="HH397" s="19"/>
      <c r="HI397" s="19"/>
      <c r="HJ397" s="19"/>
      <c r="HK397" s="19"/>
      <c r="HL397" s="19"/>
      <c r="HM397" s="19"/>
      <c r="HN397" s="19"/>
      <c r="HO397" s="19"/>
      <c r="HP397" s="19"/>
      <c r="HQ397" s="19"/>
      <c r="HR397" s="19"/>
      <c r="HS397" s="19"/>
      <c r="HT397" s="19"/>
      <c r="HU397" s="19"/>
      <c r="HV397" s="19"/>
      <c r="HW397" s="19"/>
      <c r="HX397" s="19"/>
      <c r="HY397" s="19"/>
      <c r="HZ397" s="19"/>
      <c r="IA397" s="19"/>
      <c r="IB397" s="19"/>
      <c r="IC397" s="19"/>
      <c r="ID397" s="19"/>
      <c r="IE397" s="19"/>
      <c r="IF397" s="19"/>
      <c r="IG397" s="19"/>
      <c r="IH397" s="19"/>
      <c r="II397" s="19"/>
      <c r="IJ397" s="19"/>
      <c r="IK397" s="19"/>
      <c r="IL397" s="19"/>
      <c r="IM397" s="19"/>
      <c r="IN397" s="19"/>
      <c r="IO397" s="19"/>
      <c r="IP397" s="19"/>
      <c r="IQ397" s="19"/>
      <c r="IR397" s="19"/>
      <c r="IS397" s="19"/>
      <c r="IT397" s="19"/>
      <c r="IU397" s="19"/>
      <c r="IV397" s="19"/>
    </row>
    <row r="398" spans="1:256">
      <c r="A398" s="19" t="s">
        <v>593</v>
      </c>
      <c r="B398" s="19" t="s">
        <v>16</v>
      </c>
      <c r="C398" s="19" t="s">
        <v>17</v>
      </c>
      <c r="D398" s="19" t="s">
        <v>17</v>
      </c>
      <c r="E398" s="19" t="s">
        <v>728</v>
      </c>
      <c r="G398" s="19" t="s">
        <v>1609</v>
      </c>
      <c r="H398" s="19" t="str">
        <f t="shared" si="40"/>
        <v>nap_nx_ails_inet_f2_rx_num_burst</v>
      </c>
      <c r="I398" s="39" t="s">
        <v>1623</v>
      </c>
      <c r="J398" s="19" t="s">
        <v>22</v>
      </c>
      <c r="K398" s="3" t="s">
        <v>372</v>
      </c>
      <c r="L398" s="24">
        <v>8</v>
      </c>
      <c r="M398" s="2" t="s">
        <v>68</v>
      </c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  <c r="GA398" s="19"/>
      <c r="GB398" s="19"/>
      <c r="GC398" s="19"/>
      <c r="GD398" s="19"/>
      <c r="GE398" s="19"/>
      <c r="GF398" s="19"/>
      <c r="GG398" s="19"/>
      <c r="GH398" s="19"/>
      <c r="GI398" s="19"/>
      <c r="GJ398" s="19"/>
      <c r="GK398" s="19"/>
      <c r="GL398" s="19"/>
      <c r="GM398" s="19"/>
      <c r="GN398" s="19"/>
      <c r="GO398" s="19"/>
      <c r="GP398" s="19"/>
      <c r="GQ398" s="19"/>
      <c r="GR398" s="19"/>
      <c r="GS398" s="19"/>
      <c r="GT398" s="19"/>
      <c r="GU398" s="19"/>
      <c r="GV398" s="19"/>
      <c r="GW398" s="19"/>
      <c r="GX398" s="19"/>
      <c r="GY398" s="19"/>
      <c r="GZ398" s="19"/>
      <c r="HA398" s="19"/>
      <c r="HB398" s="19"/>
      <c r="HC398" s="19"/>
      <c r="HD398" s="19"/>
      <c r="HE398" s="19"/>
      <c r="HF398" s="19"/>
      <c r="HG398" s="19"/>
      <c r="HH398" s="19"/>
      <c r="HI398" s="19"/>
      <c r="HJ398" s="19"/>
      <c r="HK398" s="19"/>
      <c r="HL398" s="19"/>
      <c r="HM398" s="19"/>
      <c r="HN398" s="19"/>
      <c r="HO398" s="19"/>
      <c r="HP398" s="19"/>
      <c r="HQ398" s="19"/>
      <c r="HR398" s="19"/>
      <c r="HS398" s="19"/>
      <c r="HT398" s="19"/>
      <c r="HU398" s="19"/>
      <c r="HV398" s="19"/>
      <c r="HW398" s="19"/>
      <c r="HX398" s="19"/>
      <c r="HY398" s="19"/>
      <c r="HZ398" s="19"/>
      <c r="IA398" s="19"/>
      <c r="IB398" s="19"/>
      <c r="IC398" s="19"/>
      <c r="ID398" s="19"/>
      <c r="IE398" s="19"/>
      <c r="IF398" s="19"/>
      <c r="IG398" s="19"/>
      <c r="IH398" s="19"/>
      <c r="II398" s="19"/>
      <c r="IJ398" s="19"/>
      <c r="IK398" s="19"/>
      <c r="IL398" s="19"/>
      <c r="IM398" s="19"/>
      <c r="IN398" s="19"/>
      <c r="IO398" s="19"/>
      <c r="IP398" s="19"/>
      <c r="IQ398" s="19"/>
      <c r="IR398" s="19"/>
      <c r="IS398" s="19"/>
      <c r="IT398" s="19"/>
      <c r="IU398" s="19"/>
      <c r="IV398" s="19"/>
    </row>
    <row r="399" spans="1:256">
      <c r="A399" s="19" t="s">
        <v>593</v>
      </c>
      <c r="B399" s="19" t="s">
        <v>16</v>
      </c>
      <c r="C399" s="19" t="s">
        <v>17</v>
      </c>
      <c r="D399" s="19" t="s">
        <v>17</v>
      </c>
      <c r="E399" s="19" t="s">
        <v>728</v>
      </c>
      <c r="G399" s="19" t="s">
        <v>1610</v>
      </c>
      <c r="H399" s="19" t="str">
        <f t="shared" si="40"/>
        <v>nap_nx_ails_inet_f2_tx_num_burst</v>
      </c>
      <c r="I399" s="39" t="s">
        <v>1624</v>
      </c>
      <c r="J399" s="19" t="s">
        <v>22</v>
      </c>
      <c r="K399" s="3" t="s">
        <v>372</v>
      </c>
      <c r="L399" s="24">
        <v>8</v>
      </c>
      <c r="M399" s="2" t="s">
        <v>68</v>
      </c>
    </row>
    <row r="400" spans="1:256">
      <c r="A400" s="19" t="s">
        <v>593</v>
      </c>
      <c r="B400" s="19" t="s">
        <v>16</v>
      </c>
      <c r="C400" s="19" t="s">
        <v>17</v>
      </c>
      <c r="D400" s="19" t="s">
        <v>17</v>
      </c>
      <c r="E400" s="19" t="s">
        <v>728</v>
      </c>
      <c r="G400" s="19" t="s">
        <v>1611</v>
      </c>
      <c r="H400" s="19" t="str">
        <f t="shared" si="40"/>
        <v>nap_nx_ails_altnet_f1_rx_drop</v>
      </c>
      <c r="I400" s="39" t="s">
        <v>1625</v>
      </c>
      <c r="J400" s="19" t="s">
        <v>22</v>
      </c>
      <c r="K400" s="19" t="s">
        <v>73</v>
      </c>
      <c r="L400" s="24">
        <v>8</v>
      </c>
      <c r="M400" s="2" t="s">
        <v>68</v>
      </c>
    </row>
    <row r="401" spans="1:15">
      <c r="A401" s="19" t="s">
        <v>593</v>
      </c>
      <c r="B401" s="19" t="s">
        <v>16</v>
      </c>
      <c r="C401" s="19" t="s">
        <v>17</v>
      </c>
      <c r="D401" s="19" t="s">
        <v>17</v>
      </c>
      <c r="E401" s="19" t="s">
        <v>728</v>
      </c>
      <c r="G401" s="19" t="s">
        <v>1612</v>
      </c>
      <c r="H401" s="19" t="str">
        <f t="shared" si="40"/>
        <v>nap_nx_ails_altnet_f1_tx_drop</v>
      </c>
      <c r="I401" s="39" t="s">
        <v>1628</v>
      </c>
      <c r="J401" s="19" t="s">
        <v>22</v>
      </c>
      <c r="K401" s="19" t="s">
        <v>73</v>
      </c>
      <c r="L401" s="24">
        <v>8</v>
      </c>
      <c r="M401" s="2" t="s">
        <v>68</v>
      </c>
    </row>
    <row r="402" spans="1:15">
      <c r="A402" s="19" t="s">
        <v>593</v>
      </c>
      <c r="B402" s="19" t="s">
        <v>16</v>
      </c>
      <c r="C402" s="19" t="s">
        <v>17</v>
      </c>
      <c r="D402" s="19" t="s">
        <v>17</v>
      </c>
      <c r="E402" s="19" t="s">
        <v>728</v>
      </c>
      <c r="G402" s="19" t="s">
        <v>1613</v>
      </c>
      <c r="H402" s="19" t="str">
        <f t="shared" si="40"/>
        <v>nap_nx_ails_altnet_f2_rx_drop</v>
      </c>
      <c r="I402" s="39" t="s">
        <v>1629</v>
      </c>
      <c r="J402" s="19" t="s">
        <v>22</v>
      </c>
      <c r="K402" s="19" t="s">
        <v>73</v>
      </c>
      <c r="L402" s="24">
        <v>8</v>
      </c>
      <c r="M402" s="2" t="s">
        <v>68</v>
      </c>
    </row>
    <row r="403" spans="1:15">
      <c r="A403" s="19" t="s">
        <v>593</v>
      </c>
      <c r="B403" s="19" t="s">
        <v>16</v>
      </c>
      <c r="C403" s="19" t="s">
        <v>17</v>
      </c>
      <c r="D403" s="19" t="s">
        <v>17</v>
      </c>
      <c r="E403" s="19" t="s">
        <v>728</v>
      </c>
      <c r="G403" s="19" t="s">
        <v>1614</v>
      </c>
      <c r="H403" s="19" t="str">
        <f t="shared" si="40"/>
        <v>nap_nx_ails_altnet_f2_tx_drop</v>
      </c>
      <c r="I403" s="39" t="s">
        <v>1630</v>
      </c>
      <c r="J403" s="19" t="s">
        <v>22</v>
      </c>
      <c r="K403" s="19" t="s">
        <v>73</v>
      </c>
      <c r="L403" s="24">
        <v>8</v>
      </c>
      <c r="M403" s="2" t="s">
        <v>68</v>
      </c>
    </row>
    <row r="404" spans="1:15">
      <c r="A404" s="19" t="s">
        <v>593</v>
      </c>
      <c r="B404" s="19" t="s">
        <v>16</v>
      </c>
      <c r="C404" s="19" t="s">
        <v>17</v>
      </c>
      <c r="D404" s="19" t="s">
        <v>17</v>
      </c>
      <c r="E404" s="19" t="s">
        <v>729</v>
      </c>
      <c r="F404" s="19" t="s">
        <v>19</v>
      </c>
      <c r="G404" s="19" t="s">
        <v>730</v>
      </c>
      <c r="H404" s="19" t="str">
        <f t="shared" si="40"/>
        <v>nap_nx_ails_m1_rx_drop</v>
      </c>
      <c r="I404" s="39" t="s">
        <v>731</v>
      </c>
      <c r="J404" s="19" t="s">
        <v>22</v>
      </c>
      <c r="K404" s="19" t="s">
        <v>73</v>
      </c>
      <c r="L404" s="24">
        <v>8</v>
      </c>
      <c r="M404" s="2" t="s">
        <v>68</v>
      </c>
    </row>
    <row r="405" spans="1:15">
      <c r="A405" s="19" t="s">
        <v>593</v>
      </c>
      <c r="B405" s="19" t="s">
        <v>16</v>
      </c>
      <c r="C405" s="19" t="s">
        <v>17</v>
      </c>
      <c r="D405" s="19" t="s">
        <v>17</v>
      </c>
      <c r="E405" s="19" t="s">
        <v>729</v>
      </c>
      <c r="F405" s="19" t="s">
        <v>19</v>
      </c>
      <c r="G405" s="19" t="s">
        <v>732</v>
      </c>
      <c r="H405" s="19" t="str">
        <f t="shared" si="40"/>
        <v>nap_nx_ails_m1_tx_drop</v>
      </c>
      <c r="I405" s="39" t="s">
        <v>733</v>
      </c>
      <c r="J405" s="19" t="s">
        <v>22</v>
      </c>
      <c r="K405" s="19" t="s">
        <v>73</v>
      </c>
      <c r="L405" s="24">
        <v>8</v>
      </c>
      <c r="M405" s="2" t="s">
        <v>68</v>
      </c>
    </row>
    <row r="406" spans="1:15">
      <c r="A406" s="19" t="s">
        <v>593</v>
      </c>
      <c r="B406" s="19" t="s">
        <v>16</v>
      </c>
      <c r="C406" s="19" t="s">
        <v>17</v>
      </c>
      <c r="D406" s="19" t="s">
        <v>17</v>
      </c>
      <c r="E406" s="19" t="s">
        <v>729</v>
      </c>
      <c r="F406" s="19" t="s">
        <v>19</v>
      </c>
      <c r="G406" s="19" t="s">
        <v>734</v>
      </c>
      <c r="H406" s="19" t="str">
        <f t="shared" si="40"/>
        <v>nap_nx_ails_m2_rx_drop</v>
      </c>
      <c r="I406" s="39" t="s">
        <v>735</v>
      </c>
      <c r="J406" s="19" t="s">
        <v>22</v>
      </c>
      <c r="K406" s="19" t="s">
        <v>73</v>
      </c>
      <c r="L406" s="24">
        <v>8</v>
      </c>
      <c r="M406" s="2" t="s">
        <v>68</v>
      </c>
    </row>
    <row r="407" spans="1:15">
      <c r="A407" s="19" t="s">
        <v>593</v>
      </c>
      <c r="B407" s="19" t="s">
        <v>16</v>
      </c>
      <c r="C407" s="19" t="s">
        <v>17</v>
      </c>
      <c r="D407" s="19" t="s">
        <v>17</v>
      </c>
      <c r="E407" s="19" t="s">
        <v>729</v>
      </c>
      <c r="F407" s="19" t="s">
        <v>19</v>
      </c>
      <c r="G407" s="19" t="s">
        <v>736</v>
      </c>
      <c r="H407" s="19" t="str">
        <f t="shared" si="40"/>
        <v>nap_nx_ails_m2_tx_drop</v>
      </c>
      <c r="I407" s="39" t="s">
        <v>737</v>
      </c>
      <c r="J407" s="19" t="s">
        <v>22</v>
      </c>
      <c r="K407" s="19" t="s">
        <v>73</v>
      </c>
      <c r="L407" s="24">
        <v>8</v>
      </c>
      <c r="M407" s="2" t="s">
        <v>68</v>
      </c>
    </row>
    <row r="408" spans="1:15">
      <c r="A408" s="19" t="s">
        <v>593</v>
      </c>
      <c r="B408" s="19" t="s">
        <v>16</v>
      </c>
      <c r="C408" s="19" t="s">
        <v>17</v>
      </c>
      <c r="D408" s="19" t="s">
        <v>17</v>
      </c>
      <c r="E408" s="19" t="s">
        <v>729</v>
      </c>
      <c r="F408" s="19" t="s">
        <v>19</v>
      </c>
      <c r="G408" s="19" t="s">
        <v>1615</v>
      </c>
      <c r="H408" s="19" t="str">
        <f t="shared" si="40"/>
        <v>nap_nx_ails_f1_rx_drop</v>
      </c>
      <c r="I408" s="39" t="s">
        <v>1631</v>
      </c>
      <c r="J408" s="19" t="s">
        <v>22</v>
      </c>
      <c r="K408" s="19" t="s">
        <v>73</v>
      </c>
      <c r="L408" s="24">
        <v>8</v>
      </c>
      <c r="M408" s="2" t="s">
        <v>68</v>
      </c>
    </row>
    <row r="409" spans="1:15">
      <c r="A409" s="19" t="s">
        <v>593</v>
      </c>
      <c r="B409" s="19" t="s">
        <v>16</v>
      </c>
      <c r="C409" s="19" t="s">
        <v>17</v>
      </c>
      <c r="D409" s="19" t="s">
        <v>17</v>
      </c>
      <c r="E409" s="19" t="s">
        <v>729</v>
      </c>
      <c r="F409" s="19" t="s">
        <v>19</v>
      </c>
      <c r="G409" s="19" t="s">
        <v>1616</v>
      </c>
      <c r="H409" s="19" t="str">
        <f t="shared" si="40"/>
        <v>nap_nx_ails_f1_tx_drop</v>
      </c>
      <c r="I409" s="39" t="s">
        <v>1632</v>
      </c>
      <c r="J409" s="19" t="s">
        <v>22</v>
      </c>
      <c r="K409" s="19" t="s">
        <v>73</v>
      </c>
      <c r="L409" s="24">
        <v>8</v>
      </c>
      <c r="M409" s="2" t="s">
        <v>68</v>
      </c>
    </row>
    <row r="410" spans="1:15">
      <c r="A410" s="19" t="s">
        <v>593</v>
      </c>
      <c r="B410" s="19" t="s">
        <v>16</v>
      </c>
      <c r="C410" s="19" t="s">
        <v>17</v>
      </c>
      <c r="D410" s="19" t="s">
        <v>17</v>
      </c>
      <c r="E410" s="19" t="s">
        <v>729</v>
      </c>
      <c r="F410" s="19" t="s">
        <v>19</v>
      </c>
      <c r="G410" s="19" t="s">
        <v>1617</v>
      </c>
      <c r="H410" s="19" t="str">
        <f t="shared" si="40"/>
        <v>nap_nx_ails_f2_rx_drop</v>
      </c>
      <c r="I410" s="39" t="s">
        <v>1639</v>
      </c>
      <c r="J410" s="19" t="s">
        <v>22</v>
      </c>
      <c r="K410" s="19" t="s">
        <v>73</v>
      </c>
      <c r="L410" s="24">
        <v>8</v>
      </c>
      <c r="M410" s="2" t="s">
        <v>68</v>
      </c>
    </row>
    <row r="411" spans="1:15">
      <c r="A411" s="19" t="s">
        <v>593</v>
      </c>
      <c r="B411" s="19" t="s">
        <v>16</v>
      </c>
      <c r="C411" s="19" t="s">
        <v>17</v>
      </c>
      <c r="D411" s="19" t="s">
        <v>17</v>
      </c>
      <c r="E411" s="19" t="s">
        <v>729</v>
      </c>
      <c r="F411" s="19" t="s">
        <v>19</v>
      </c>
      <c r="G411" s="19" t="s">
        <v>1618</v>
      </c>
      <c r="H411" s="19" t="str">
        <f t="shared" si="40"/>
        <v>nap_nx_ails_f2_tx_drop</v>
      </c>
      <c r="I411" s="39" t="s">
        <v>1640</v>
      </c>
      <c r="J411" s="19" t="s">
        <v>22</v>
      </c>
      <c r="K411" s="19" t="s">
        <v>73</v>
      </c>
      <c r="L411" s="24">
        <v>8</v>
      </c>
      <c r="M411" s="2" t="s">
        <v>68</v>
      </c>
      <c r="N411" s="39" t="s">
        <v>466</v>
      </c>
    </row>
    <row r="412" spans="1:15">
      <c r="A412" s="19" t="s">
        <v>593</v>
      </c>
      <c r="B412" s="19" t="s">
        <v>16</v>
      </c>
      <c r="C412" s="19" t="s">
        <v>17</v>
      </c>
      <c r="D412" s="19" t="s">
        <v>17</v>
      </c>
      <c r="E412" s="19" t="s">
        <v>728</v>
      </c>
      <c r="G412" s="19" t="s">
        <v>738</v>
      </c>
      <c r="H412" s="19" t="str">
        <f t="shared" si="40"/>
        <v>nap_nx_ails_altnet_srm_rx_drop</v>
      </c>
      <c r="I412" s="39" t="s">
        <v>739</v>
      </c>
      <c r="J412" s="19" t="s">
        <v>22</v>
      </c>
      <c r="K412" s="19" t="s">
        <v>73</v>
      </c>
      <c r="L412" s="24">
        <v>8</v>
      </c>
      <c r="M412" s="2" t="s">
        <v>68</v>
      </c>
      <c r="N412" s="39" t="s">
        <v>466</v>
      </c>
    </row>
    <row r="413" spans="1:15">
      <c r="A413" s="19" t="s">
        <v>593</v>
      </c>
      <c r="B413" s="19" t="s">
        <v>16</v>
      </c>
      <c r="C413" s="19" t="s">
        <v>17</v>
      </c>
      <c r="D413" s="19" t="s">
        <v>17</v>
      </c>
      <c r="E413" s="19" t="s">
        <v>728</v>
      </c>
      <c r="G413" s="19" t="s">
        <v>740</v>
      </c>
      <c r="H413" s="19" t="str">
        <f t="shared" si="40"/>
        <v>nap_nx_ails_altnet_srm_tx_drop</v>
      </c>
      <c r="I413" s="39" t="s">
        <v>741</v>
      </c>
      <c r="J413" s="19" t="s">
        <v>22</v>
      </c>
      <c r="K413" s="19" t="s">
        <v>73</v>
      </c>
      <c r="L413" s="24">
        <v>8</v>
      </c>
      <c r="M413" s="2" t="s">
        <v>68</v>
      </c>
      <c r="N413" s="39" t="s">
        <v>466</v>
      </c>
    </row>
    <row r="414" spans="1:15">
      <c r="A414" s="19" t="s">
        <v>593</v>
      </c>
      <c r="B414" s="19" t="s">
        <v>16</v>
      </c>
      <c r="C414" s="19" t="s">
        <v>17</v>
      </c>
      <c r="D414" s="19" t="s">
        <v>17</v>
      </c>
      <c r="E414" s="19" t="s">
        <v>729</v>
      </c>
      <c r="F414" s="19" t="s">
        <v>19</v>
      </c>
      <c r="G414" s="19" t="s">
        <v>742</v>
      </c>
      <c r="H414" s="19" t="str">
        <f t="shared" si="40"/>
        <v>nap_nx_ails_srm_rx_drop</v>
      </c>
      <c r="I414" s="39" t="s">
        <v>743</v>
      </c>
      <c r="J414" s="19" t="s">
        <v>22</v>
      </c>
      <c r="K414" s="19" t="s">
        <v>73</v>
      </c>
      <c r="L414" s="24">
        <v>8</v>
      </c>
      <c r="M414" s="2" t="s">
        <v>68</v>
      </c>
      <c r="N414" s="39" t="s">
        <v>466</v>
      </c>
    </row>
    <row r="415" spans="1:15">
      <c r="A415" s="19" t="s">
        <v>593</v>
      </c>
      <c r="B415" s="19" t="s">
        <v>16</v>
      </c>
      <c r="C415" s="19" t="s">
        <v>17</v>
      </c>
      <c r="D415" s="19" t="s">
        <v>17</v>
      </c>
      <c r="E415" s="19" t="s">
        <v>729</v>
      </c>
      <c r="F415" s="19" t="s">
        <v>19</v>
      </c>
      <c r="G415" s="19" t="s">
        <v>744</v>
      </c>
      <c r="H415" s="19" t="str">
        <f t="shared" si="40"/>
        <v>nap_nx_ails_srm_tx_drop</v>
      </c>
      <c r="I415" s="39" t="s">
        <v>745</v>
      </c>
      <c r="J415" s="19" t="s">
        <v>22</v>
      </c>
      <c r="K415" s="19" t="s">
        <v>73</v>
      </c>
      <c r="L415" s="24">
        <v>8</v>
      </c>
      <c r="M415" s="2" t="s">
        <v>68</v>
      </c>
      <c r="N415" s="39" t="s">
        <v>466</v>
      </c>
    </row>
    <row r="416" spans="1:15">
      <c r="A416" s="19" t="s">
        <v>474</v>
      </c>
      <c r="B416" s="19" t="s">
        <v>16</v>
      </c>
      <c r="C416" s="19" t="s">
        <v>17</v>
      </c>
      <c r="D416" s="19" t="s">
        <v>17</v>
      </c>
      <c r="E416" s="19" t="s">
        <v>746</v>
      </c>
      <c r="F416" s="19" t="s">
        <v>19</v>
      </c>
      <c r="G416" s="19" t="s">
        <v>747</v>
      </c>
      <c r="H416" s="19" t="str">
        <f t="shared" si="40"/>
        <v>nap_nx_qos_core_class_real_time_bytes_dropped</v>
      </c>
      <c r="I416" s="39" t="s">
        <v>748</v>
      </c>
      <c r="J416" s="19" t="s">
        <v>22</v>
      </c>
      <c r="K416" s="19" t="s">
        <v>73</v>
      </c>
      <c r="L416" s="24">
        <v>8</v>
      </c>
      <c r="M416" s="2" t="s">
        <v>68</v>
      </c>
      <c r="N416" s="39" t="s">
        <v>466</v>
      </c>
      <c r="O416" s="24" t="s">
        <v>313</v>
      </c>
    </row>
    <row r="417" spans="1:15">
      <c r="A417" s="19" t="s">
        <v>474</v>
      </c>
      <c r="B417" s="19" t="s">
        <v>16</v>
      </c>
      <c r="C417" s="19" t="s">
        <v>17</v>
      </c>
      <c r="D417" s="19" t="s">
        <v>17</v>
      </c>
      <c r="E417" s="19" t="s">
        <v>746</v>
      </c>
      <c r="F417" s="19" t="s">
        <v>19</v>
      </c>
      <c r="G417" s="19" t="s">
        <v>749</v>
      </c>
      <c r="H417" s="19" t="str">
        <f t="shared" si="40"/>
        <v>nap_nx_qos_core_class_mission_critical_bytes_dropped</v>
      </c>
      <c r="I417" s="39" t="s">
        <v>750</v>
      </c>
      <c r="J417" s="19" t="s">
        <v>22</v>
      </c>
      <c r="K417" s="19" t="s">
        <v>73</v>
      </c>
      <c r="L417" s="24">
        <v>8</v>
      </c>
      <c r="M417" s="2" t="s">
        <v>68</v>
      </c>
      <c r="N417" s="39" t="s">
        <v>466</v>
      </c>
      <c r="O417" s="24" t="s">
        <v>313</v>
      </c>
    </row>
    <row r="418" spans="1:15">
      <c r="A418" s="19" t="s">
        <v>474</v>
      </c>
      <c r="B418" s="19" t="s">
        <v>16</v>
      </c>
      <c r="C418" s="19" t="s">
        <v>17</v>
      </c>
      <c r="D418" s="19" t="s">
        <v>17</v>
      </c>
      <c r="E418" s="19" t="s">
        <v>746</v>
      </c>
      <c r="F418" s="19" t="s">
        <v>19</v>
      </c>
      <c r="G418" s="19" t="s">
        <v>751</v>
      </c>
      <c r="H418" s="19" t="str">
        <f t="shared" si="40"/>
        <v>nap_nx_qos_core_class_transactional_bytes_dropped</v>
      </c>
      <c r="I418" s="39" t="s">
        <v>752</v>
      </c>
      <c r="J418" s="19" t="s">
        <v>22</v>
      </c>
      <c r="K418" s="19" t="s">
        <v>73</v>
      </c>
      <c r="L418" s="24">
        <v>8</v>
      </c>
      <c r="M418" s="2" t="s">
        <v>68</v>
      </c>
      <c r="N418" s="39" t="s">
        <v>466</v>
      </c>
      <c r="O418" s="24" t="s">
        <v>313</v>
      </c>
    </row>
    <row r="419" spans="1:15">
      <c r="A419" s="19" t="s">
        <v>474</v>
      </c>
      <c r="B419" s="19" t="s">
        <v>16</v>
      </c>
      <c r="C419" s="19" t="s">
        <v>17</v>
      </c>
      <c r="D419" s="19" t="s">
        <v>17</v>
      </c>
      <c r="E419" s="19" t="s">
        <v>746</v>
      </c>
      <c r="F419" s="19" t="s">
        <v>19</v>
      </c>
      <c r="G419" s="19" t="s">
        <v>753</v>
      </c>
      <c r="H419" s="19" t="str">
        <f t="shared" si="40"/>
        <v>nap_nx_qos_core_class_productivity_bytes_dropped</v>
      </c>
      <c r="I419" s="39" t="s">
        <v>754</v>
      </c>
      <c r="J419" s="19" t="s">
        <v>22</v>
      </c>
      <c r="K419" s="19" t="s">
        <v>73</v>
      </c>
      <c r="L419" s="24">
        <v>8</v>
      </c>
      <c r="M419" s="2" t="s">
        <v>68</v>
      </c>
      <c r="N419" s="39" t="s">
        <v>466</v>
      </c>
      <c r="O419" s="24" t="s">
        <v>313</v>
      </c>
    </row>
    <row r="420" spans="1:15">
      <c r="A420" s="19" t="s">
        <v>474</v>
      </c>
      <c r="B420" s="19" t="s">
        <v>16</v>
      </c>
      <c r="C420" s="19" t="s">
        <v>17</v>
      </c>
      <c r="D420" s="19" t="s">
        <v>17</v>
      </c>
      <c r="E420" s="19" t="s">
        <v>746</v>
      </c>
      <c r="F420" s="19" t="s">
        <v>19</v>
      </c>
      <c r="G420" s="19" t="s">
        <v>755</v>
      </c>
      <c r="H420" s="19" t="str">
        <f t="shared" si="40"/>
        <v>nap_nx_qos_core_class_best_effort_bytes_dropped</v>
      </c>
      <c r="I420" s="39" t="s">
        <v>756</v>
      </c>
      <c r="J420" s="19" t="s">
        <v>22</v>
      </c>
      <c r="K420" s="19" t="s">
        <v>73</v>
      </c>
      <c r="L420" s="24">
        <v>8</v>
      </c>
      <c r="M420" s="2" t="s">
        <v>68</v>
      </c>
      <c r="N420" s="39" t="s">
        <v>466</v>
      </c>
      <c r="O420" s="24" t="s">
        <v>313</v>
      </c>
    </row>
    <row r="421" spans="1:15">
      <c r="A421" s="19" t="s">
        <v>474</v>
      </c>
      <c r="B421" s="15" t="s">
        <v>16</v>
      </c>
      <c r="C421" s="15" t="s">
        <v>17</v>
      </c>
      <c r="D421" s="15" t="s">
        <v>17</v>
      </c>
      <c r="E421" s="19" t="s">
        <v>746</v>
      </c>
      <c r="F421" s="19" t="s">
        <v>19</v>
      </c>
      <c r="G421" s="19" t="s">
        <v>757</v>
      </c>
      <c r="H421" s="19" t="str">
        <f t="shared" si="40"/>
        <v>nap_nx_qos_core_class_real_time_tx_pkts</v>
      </c>
      <c r="I421" s="39" t="s">
        <v>758</v>
      </c>
      <c r="J421" s="19" t="s">
        <v>76</v>
      </c>
      <c r="K421" s="19" t="s">
        <v>23</v>
      </c>
      <c r="L421" s="24">
        <v>4</v>
      </c>
      <c r="M421" s="2" t="s">
        <v>68</v>
      </c>
    </row>
    <row r="422" spans="1:15">
      <c r="A422" s="41" t="s">
        <v>474</v>
      </c>
      <c r="B422" s="31" t="s">
        <v>16</v>
      </c>
      <c r="C422" s="31" t="s">
        <v>17</v>
      </c>
      <c r="D422" s="31" t="s">
        <v>17</v>
      </c>
      <c r="E422" s="19" t="s">
        <v>746</v>
      </c>
      <c r="F422" s="19" t="s">
        <v>19</v>
      </c>
      <c r="G422" s="19" t="s">
        <v>759</v>
      </c>
      <c r="H422" s="19" t="str">
        <f t="shared" si="40"/>
        <v>nap_nx_qos_core_class_mission_critical_tx_pkts</v>
      </c>
      <c r="I422" s="39" t="s">
        <v>758</v>
      </c>
      <c r="J422" s="19" t="s">
        <v>76</v>
      </c>
      <c r="K422" s="19" t="s">
        <v>23</v>
      </c>
      <c r="L422" s="24">
        <v>4</v>
      </c>
      <c r="M422" s="2" t="s">
        <v>68</v>
      </c>
    </row>
    <row r="423" spans="1:15">
      <c r="A423" s="41" t="s">
        <v>474</v>
      </c>
      <c r="B423" s="31" t="s">
        <v>16</v>
      </c>
      <c r="C423" s="31" t="s">
        <v>17</v>
      </c>
      <c r="D423" s="31" t="s">
        <v>17</v>
      </c>
      <c r="E423" s="19" t="s">
        <v>746</v>
      </c>
      <c r="F423" s="19" t="s">
        <v>19</v>
      </c>
      <c r="G423" s="19" t="s">
        <v>760</v>
      </c>
      <c r="H423" s="19" t="str">
        <f t="shared" si="40"/>
        <v>nap_nx_qos_core_class_transactional_tx_pkts</v>
      </c>
      <c r="I423" s="39" t="s">
        <v>758</v>
      </c>
      <c r="J423" s="19" t="s">
        <v>76</v>
      </c>
      <c r="K423" s="19" t="s">
        <v>23</v>
      </c>
      <c r="L423" s="24">
        <v>4</v>
      </c>
      <c r="M423" s="2" t="s">
        <v>68</v>
      </c>
    </row>
    <row r="424" spans="1:15">
      <c r="A424" s="41" t="s">
        <v>474</v>
      </c>
      <c r="B424" s="31" t="s">
        <v>16</v>
      </c>
      <c r="C424" s="31" t="s">
        <v>17</v>
      </c>
      <c r="D424" s="31" t="s">
        <v>17</v>
      </c>
      <c r="E424" s="19" t="s">
        <v>746</v>
      </c>
      <c r="F424" s="19" t="s">
        <v>19</v>
      </c>
      <c r="G424" s="19" t="s">
        <v>761</v>
      </c>
      <c r="H424" s="19" t="str">
        <f t="shared" si="40"/>
        <v>nap_nx_qos_core_class_productivity_tx_pkts</v>
      </c>
      <c r="I424" s="39" t="s">
        <v>758</v>
      </c>
      <c r="J424" s="19" t="s">
        <v>76</v>
      </c>
      <c r="K424" s="19" t="s">
        <v>23</v>
      </c>
      <c r="L424" s="24">
        <v>4</v>
      </c>
      <c r="M424" s="2" t="s">
        <v>68</v>
      </c>
    </row>
    <row r="425" spans="1:15">
      <c r="A425" s="41" t="s">
        <v>474</v>
      </c>
      <c r="B425" s="31" t="s">
        <v>16</v>
      </c>
      <c r="C425" s="31" t="s">
        <v>17</v>
      </c>
      <c r="D425" s="31" t="s">
        <v>17</v>
      </c>
      <c r="E425" s="19" t="s">
        <v>746</v>
      </c>
      <c r="F425" s="19" t="s">
        <v>19</v>
      </c>
      <c r="G425" s="19" t="s">
        <v>762</v>
      </c>
      <c r="H425" s="19" t="str">
        <f t="shared" si="40"/>
        <v>nap_nx_qos_core_class_best_effort_tx_pkts</v>
      </c>
      <c r="I425" s="39" t="s">
        <v>758</v>
      </c>
      <c r="J425" s="19" t="s">
        <v>76</v>
      </c>
      <c r="K425" s="19" t="s">
        <v>23</v>
      </c>
      <c r="L425" s="24">
        <v>4</v>
      </c>
      <c r="M425" s="2" t="s">
        <v>68</v>
      </c>
    </row>
    <row r="426" spans="1:15">
      <c r="A426" s="19" t="s">
        <v>763</v>
      </c>
      <c r="B426" s="19" t="s">
        <v>16</v>
      </c>
      <c r="C426" s="19" t="s">
        <v>17</v>
      </c>
      <c r="D426" s="19" t="s">
        <v>17</v>
      </c>
      <c r="E426" s="19" t="str">
        <f t="shared" ref="E426:E436" si="41">CONCATENATE(D426,"_",B426,"_",A426)</f>
        <v>NAP_NEXUS_RTP</v>
      </c>
      <c r="G426" s="19" t="s">
        <v>764</v>
      </c>
      <c r="H426" s="19" t="str">
        <f t="shared" si="40"/>
        <v>nap_nx_rtp_rx_bytes</v>
      </c>
      <c r="I426" s="39" t="s">
        <v>765</v>
      </c>
      <c r="J426" s="19" t="s">
        <v>22</v>
      </c>
      <c r="K426" s="19" t="s">
        <v>73</v>
      </c>
      <c r="L426" s="25">
        <f t="shared" ref="L426:L436" si="42">IF(RIGHT(J426,2)="64",8,4)</f>
        <v>8</v>
      </c>
      <c r="M426" s="24" t="s">
        <v>444</v>
      </c>
    </row>
    <row r="427" spans="1:15">
      <c r="A427" s="19" t="s">
        <v>763</v>
      </c>
      <c r="B427" s="19" t="s">
        <v>16</v>
      </c>
      <c r="C427" s="19" t="s">
        <v>17</v>
      </c>
      <c r="D427" s="19" t="s">
        <v>17</v>
      </c>
      <c r="E427" s="19" t="str">
        <f t="shared" si="41"/>
        <v>NAP_NEXUS_RTP</v>
      </c>
      <c r="G427" s="19" t="s">
        <v>766</v>
      </c>
      <c r="H427" s="19" t="str">
        <f t="shared" si="40"/>
        <v>nap_nx_rtp_tx_bytes</v>
      </c>
      <c r="I427" s="39" t="s">
        <v>767</v>
      </c>
      <c r="J427" s="19" t="s">
        <v>22</v>
      </c>
      <c r="K427" s="19" t="s">
        <v>73</v>
      </c>
      <c r="L427" s="25">
        <f t="shared" si="42"/>
        <v>8</v>
      </c>
      <c r="M427" s="24" t="s">
        <v>444</v>
      </c>
    </row>
    <row r="428" spans="1:15">
      <c r="A428" s="19" t="s">
        <v>763</v>
      </c>
      <c r="B428" s="19" t="s">
        <v>16</v>
      </c>
      <c r="C428" s="19" t="s">
        <v>17</v>
      </c>
      <c r="D428" s="19" t="s">
        <v>17</v>
      </c>
      <c r="E428" s="19" t="str">
        <f t="shared" si="41"/>
        <v>NAP_NEXUS_RTP</v>
      </c>
      <c r="G428" s="19" t="s">
        <v>768</v>
      </c>
      <c r="H428" s="19" t="str">
        <f t="shared" si="40"/>
        <v>nap_nx_rtp_rx_packets</v>
      </c>
      <c r="I428" s="39" t="s">
        <v>769</v>
      </c>
      <c r="J428" s="19" t="s">
        <v>76</v>
      </c>
      <c r="K428" s="19" t="s">
        <v>23</v>
      </c>
      <c r="L428" s="25">
        <f t="shared" si="42"/>
        <v>4</v>
      </c>
      <c r="M428" s="24" t="s">
        <v>444</v>
      </c>
    </row>
    <row r="429" spans="1:15">
      <c r="A429" s="19" t="s">
        <v>763</v>
      </c>
      <c r="B429" s="19" t="s">
        <v>16</v>
      </c>
      <c r="C429" s="19" t="s">
        <v>17</v>
      </c>
      <c r="D429" s="19" t="s">
        <v>17</v>
      </c>
      <c r="E429" s="19" t="str">
        <f t="shared" si="41"/>
        <v>NAP_NEXUS_RTP</v>
      </c>
      <c r="G429" s="19" t="s">
        <v>770</v>
      </c>
      <c r="H429" s="19" t="str">
        <f t="shared" si="40"/>
        <v>nap_nx_rtp_tx_packets</v>
      </c>
      <c r="I429" s="39" t="s">
        <v>771</v>
      </c>
      <c r="J429" s="19" t="s">
        <v>76</v>
      </c>
      <c r="K429" s="19" t="s">
        <v>23</v>
      </c>
      <c r="L429" s="25">
        <f t="shared" si="42"/>
        <v>4</v>
      </c>
      <c r="M429" s="24" t="s">
        <v>444</v>
      </c>
    </row>
    <row r="430" spans="1:15">
      <c r="A430" s="19" t="s">
        <v>763</v>
      </c>
      <c r="B430" s="19" t="s">
        <v>16</v>
      </c>
      <c r="C430" s="19" t="s">
        <v>17</v>
      </c>
      <c r="D430" s="19" t="s">
        <v>17</v>
      </c>
      <c r="E430" s="19" t="str">
        <f t="shared" si="41"/>
        <v>NAP_NEXUS_RTP</v>
      </c>
      <c r="G430" s="19" t="s">
        <v>772</v>
      </c>
      <c r="H430" s="19" t="str">
        <f t="shared" si="40"/>
        <v>nap_nx_rtp_lost_packets</v>
      </c>
      <c r="I430" s="39" t="s">
        <v>773</v>
      </c>
      <c r="J430" s="19" t="s">
        <v>76</v>
      </c>
      <c r="K430" s="19" t="s">
        <v>23</v>
      </c>
      <c r="L430" s="25">
        <f t="shared" si="42"/>
        <v>4</v>
      </c>
      <c r="M430" s="24" t="s">
        <v>444</v>
      </c>
    </row>
    <row r="431" spans="1:15">
      <c r="A431" s="19" t="s">
        <v>763</v>
      </c>
      <c r="B431" s="19" t="s">
        <v>16</v>
      </c>
      <c r="C431" s="19" t="s">
        <v>17</v>
      </c>
      <c r="D431" s="19" t="s">
        <v>17</v>
      </c>
      <c r="E431" s="19" t="str">
        <f t="shared" si="41"/>
        <v>NAP_NEXUS_RTP</v>
      </c>
      <c r="G431" s="19" t="s">
        <v>774</v>
      </c>
      <c r="H431" s="19" t="str">
        <f t="shared" si="40"/>
        <v>nap_nx_rtp_duplicate_packets</v>
      </c>
      <c r="I431" s="39" t="s">
        <v>775</v>
      </c>
      <c r="J431" s="19" t="s">
        <v>76</v>
      </c>
      <c r="K431" s="19" t="s">
        <v>23</v>
      </c>
      <c r="L431" s="25">
        <f t="shared" si="42"/>
        <v>4</v>
      </c>
      <c r="M431" s="24" t="s">
        <v>444</v>
      </c>
    </row>
    <row r="432" spans="1:15">
      <c r="A432" s="19" t="s">
        <v>763</v>
      </c>
      <c r="B432" s="19" t="s">
        <v>16</v>
      </c>
      <c r="C432" s="19" t="s">
        <v>17</v>
      </c>
      <c r="D432" s="19" t="s">
        <v>17</v>
      </c>
      <c r="E432" s="19" t="str">
        <f t="shared" si="41"/>
        <v>NAP_NEXUS_RTP</v>
      </c>
      <c r="G432" s="19" t="s">
        <v>776</v>
      </c>
      <c r="H432" s="19" t="str">
        <f t="shared" si="40"/>
        <v>nap_nx_rtp_misordered_packets</v>
      </c>
      <c r="I432" s="39" t="s">
        <v>777</v>
      </c>
      <c r="J432" s="19" t="s">
        <v>76</v>
      </c>
      <c r="K432" s="19" t="s">
        <v>23</v>
      </c>
      <c r="L432" s="25">
        <f t="shared" si="42"/>
        <v>4</v>
      </c>
      <c r="M432" s="24" t="s">
        <v>444</v>
      </c>
    </row>
    <row r="433" spans="1:15">
      <c r="A433" s="19" t="s">
        <v>763</v>
      </c>
      <c r="B433" s="19" t="s">
        <v>16</v>
      </c>
      <c r="C433" s="19" t="s">
        <v>17</v>
      </c>
      <c r="D433" s="19" t="s">
        <v>17</v>
      </c>
      <c r="E433" s="19" t="str">
        <f t="shared" si="41"/>
        <v>NAP_NEXUS_RTP</v>
      </c>
      <c r="G433" s="19" t="s">
        <v>778</v>
      </c>
      <c r="H433" s="19" t="str">
        <f t="shared" si="40"/>
        <v>nap_nx_rtp_discarded_packets</v>
      </c>
      <c r="I433" s="39" t="s">
        <v>779</v>
      </c>
      <c r="J433" s="19" t="s">
        <v>76</v>
      </c>
      <c r="K433" s="19" t="s">
        <v>23</v>
      </c>
      <c r="L433" s="25">
        <f t="shared" si="42"/>
        <v>4</v>
      </c>
      <c r="M433" s="24" t="s">
        <v>444</v>
      </c>
    </row>
    <row r="434" spans="1:15">
      <c r="A434" s="19" t="s">
        <v>763</v>
      </c>
      <c r="B434" s="19" t="s">
        <v>16</v>
      </c>
      <c r="C434" s="19" t="s">
        <v>17</v>
      </c>
      <c r="D434" s="19" t="s">
        <v>17</v>
      </c>
      <c r="E434" s="19" t="str">
        <f t="shared" si="41"/>
        <v>NAP_NEXUS_RTP</v>
      </c>
      <c r="G434" s="19" t="s">
        <v>780</v>
      </c>
      <c r="H434" s="19" t="str">
        <f t="shared" si="40"/>
        <v>nap_nx_rtp_jitter</v>
      </c>
      <c r="I434" s="39" t="s">
        <v>781</v>
      </c>
      <c r="J434" s="19" t="s">
        <v>113</v>
      </c>
      <c r="K434" s="19" t="s">
        <v>351</v>
      </c>
      <c r="L434" s="25">
        <f t="shared" si="42"/>
        <v>4</v>
      </c>
      <c r="M434" s="24" t="s">
        <v>444</v>
      </c>
    </row>
    <row r="435" spans="1:15">
      <c r="A435" s="19" t="s">
        <v>763</v>
      </c>
      <c r="B435" s="19" t="s">
        <v>16</v>
      </c>
      <c r="C435" s="19" t="s">
        <v>17</v>
      </c>
      <c r="D435" s="19" t="s">
        <v>17</v>
      </c>
      <c r="E435" s="19" t="str">
        <f t="shared" si="41"/>
        <v>NAP_NEXUS_RTP</v>
      </c>
      <c r="G435" s="19" t="s">
        <v>782</v>
      </c>
      <c r="H435" s="19" t="str">
        <f t="shared" si="40"/>
        <v>nap_nx_rtp_sessions</v>
      </c>
      <c r="I435" s="39" t="s">
        <v>783</v>
      </c>
      <c r="J435" s="19" t="s">
        <v>76</v>
      </c>
      <c r="K435" s="19" t="s">
        <v>784</v>
      </c>
      <c r="L435" s="25">
        <f t="shared" si="42"/>
        <v>4</v>
      </c>
      <c r="M435" s="24" t="s">
        <v>444</v>
      </c>
    </row>
    <row r="436" spans="1:15">
      <c r="A436" s="19" t="s">
        <v>763</v>
      </c>
      <c r="B436" s="19" t="s">
        <v>16</v>
      </c>
      <c r="C436" s="19" t="s">
        <v>17</v>
      </c>
      <c r="D436" s="19" t="s">
        <v>17</v>
      </c>
      <c r="E436" s="19" t="str">
        <f t="shared" si="41"/>
        <v>NAP_NEXUS_RTP</v>
      </c>
      <c r="G436" s="19" t="s">
        <v>785</v>
      </c>
      <c r="H436" s="19" t="str">
        <f t="shared" si="40"/>
        <v>nap_nx_rtp_sessions_active</v>
      </c>
      <c r="I436" s="39" t="s">
        <v>786</v>
      </c>
      <c r="J436" s="19" t="s">
        <v>113</v>
      </c>
      <c r="K436" s="19" t="s">
        <v>784</v>
      </c>
      <c r="L436" s="25">
        <f t="shared" si="42"/>
        <v>4</v>
      </c>
      <c r="M436" s="24" t="s">
        <v>444</v>
      </c>
    </row>
    <row r="437" spans="1:15">
      <c r="A437" s="19" t="s">
        <v>641</v>
      </c>
      <c r="B437" s="19" t="s">
        <v>16</v>
      </c>
      <c r="C437" s="19" t="s">
        <v>17</v>
      </c>
      <c r="D437" s="19" t="s">
        <v>642</v>
      </c>
      <c r="E437" s="19" t="s">
        <v>643</v>
      </c>
      <c r="F437" s="19" t="s">
        <v>19</v>
      </c>
      <c r="G437" s="19" t="s">
        <v>787</v>
      </c>
      <c r="H437" s="19" t="str">
        <f>LOWER(CONCATENATE(D437,"_",IF(B437="MACHINE","MACH",IF(B437="POP","POP",IF(B437="NEXUS","NX",IF(B437="PUBLIC_POP","PUBLIC_POP",IF(B437="ZONE","ZONE","CNX"))))),"_",A437,"_",G437))</f>
        <v>zone_nx_rse_bytes_to_altnet</v>
      </c>
      <c r="I437" s="39" t="s">
        <v>667</v>
      </c>
      <c r="J437" s="19" t="s">
        <v>22</v>
      </c>
      <c r="K437" s="19" t="s">
        <v>73</v>
      </c>
      <c r="L437" s="24">
        <v>8</v>
      </c>
      <c r="M437" s="2" t="s">
        <v>432</v>
      </c>
    </row>
    <row r="438" spans="1:15">
      <c r="A438" s="19" t="s">
        <v>641</v>
      </c>
      <c r="B438" s="19" t="s">
        <v>16</v>
      </c>
      <c r="C438" s="19" t="s">
        <v>17</v>
      </c>
      <c r="D438" s="19" t="s">
        <v>642</v>
      </c>
      <c r="E438" s="19" t="s">
        <v>643</v>
      </c>
      <c r="F438" s="19" t="s">
        <v>19</v>
      </c>
      <c r="G438" s="19" t="s">
        <v>788</v>
      </c>
      <c r="H438" s="19" t="str">
        <f>LOWER(CONCATENATE(D438,"_",IF(B438="MACHINE","MACH",IF(B438="POP","POP",IF(B438="NEXUS","NX",IF(B438="PUBLIC_POP","PUBLIC_POP",IF(B438="ZONE","ZONE","CNX"))))),"_",A438,"_",G438))</f>
        <v>zone_nx_rse_bytes_from_altnet</v>
      </c>
      <c r="I438" s="39" t="s">
        <v>669</v>
      </c>
      <c r="J438" s="19" t="s">
        <v>22</v>
      </c>
      <c r="K438" s="19" t="s">
        <v>73</v>
      </c>
      <c r="L438" s="24">
        <v>8</v>
      </c>
      <c r="M438" s="2" t="s">
        <v>432</v>
      </c>
    </row>
    <row r="439" spans="1:15">
      <c r="A439" s="19" t="s">
        <v>641</v>
      </c>
      <c r="B439" s="19" t="s">
        <v>16</v>
      </c>
      <c r="C439" s="19" t="s">
        <v>17</v>
      </c>
      <c r="D439" s="19" t="s">
        <v>642</v>
      </c>
      <c r="E439" s="19" t="s">
        <v>643</v>
      </c>
      <c r="F439" s="19" t="s">
        <v>19</v>
      </c>
      <c r="G439" s="19" t="s">
        <v>789</v>
      </c>
      <c r="H439" s="19" t="str">
        <f>LOWER(CONCATENATE(D439,"_",IF(B439="MACHINE","MACH",IF(B439="POP","POP",IF(B439="NEXUS","NX",IF(B439="PUBLIC_POP","PUBLIC_POP",IF(B439="ZONE","ZONE","CNX"))))),"_",A439,"_",G439))</f>
        <v>zone_nx_rse_bytes_to_locale</v>
      </c>
      <c r="I439" s="39" t="s">
        <v>790</v>
      </c>
      <c r="J439" s="19" t="s">
        <v>22</v>
      </c>
      <c r="K439" s="19" t="s">
        <v>73</v>
      </c>
      <c r="L439" s="24">
        <v>8</v>
      </c>
      <c r="M439" s="2" t="s">
        <v>432</v>
      </c>
    </row>
    <row r="440" spans="1:15">
      <c r="A440" s="19" t="s">
        <v>641</v>
      </c>
      <c r="B440" s="19" t="s">
        <v>16</v>
      </c>
      <c r="C440" s="19" t="s">
        <v>17</v>
      </c>
      <c r="D440" s="19" t="s">
        <v>642</v>
      </c>
      <c r="E440" s="19" t="s">
        <v>643</v>
      </c>
      <c r="F440" s="19" t="s">
        <v>19</v>
      </c>
      <c r="G440" s="19" t="s">
        <v>791</v>
      </c>
      <c r="H440" s="19" t="str">
        <f>LOWER(CONCATENATE(D440,"_",IF(B440="MACHINE","MACH",IF(B440="POP","POP",IF(B440="NEXUS","NX",IF(B440="PUBLIC_POP","PUBLIC_POP",IF(B440="ZONE","ZONE","CNX"))))),"_",A440,"_",G440))</f>
        <v>zone_nx_rse_bytes_from_locale</v>
      </c>
      <c r="I440" s="39" t="s">
        <v>792</v>
      </c>
      <c r="J440" s="19" t="s">
        <v>22</v>
      </c>
      <c r="K440" s="19" t="s">
        <v>73</v>
      </c>
      <c r="L440" s="24">
        <v>8</v>
      </c>
      <c r="M440" s="2" t="s">
        <v>432</v>
      </c>
    </row>
    <row r="441" spans="1:15">
      <c r="A441" s="19" t="s">
        <v>641</v>
      </c>
      <c r="B441" s="19" t="s">
        <v>16</v>
      </c>
      <c r="C441" s="19" t="s">
        <v>17</v>
      </c>
      <c r="D441" s="19" t="s">
        <v>642</v>
      </c>
      <c r="E441" s="19" t="s">
        <v>643</v>
      </c>
      <c r="F441" s="19" t="s">
        <v>19</v>
      </c>
      <c r="G441" s="19" t="s">
        <v>793</v>
      </c>
      <c r="H441" s="19" t="str">
        <f>LOWER(CONCATENATE(D441,"_",IF(B441="MACHINE","MACH",IF(B441="POP","POP",IF(B441="NEXUS","NX",IF(B441="PUBLIC_POP","PUBLIC_POP",IF(B441="ZONE","ZONE","CNX"))))),"_",A441,"_",G441))</f>
        <v>zone_nx_rse_bytes_backhaul</v>
      </c>
      <c r="I441" s="39" t="s">
        <v>794</v>
      </c>
      <c r="J441" s="19" t="s">
        <v>22</v>
      </c>
      <c r="K441" s="19" t="s">
        <v>73</v>
      </c>
      <c r="L441" s="24">
        <v>8</v>
      </c>
      <c r="M441" s="2" t="s">
        <v>432</v>
      </c>
    </row>
    <row r="442" spans="1:15" ht="16.350000000000001" customHeight="1">
      <c r="A442" s="5" t="s">
        <v>641</v>
      </c>
      <c r="B442" s="5" t="s">
        <v>795</v>
      </c>
      <c r="C442" s="5" t="s">
        <v>17</v>
      </c>
      <c r="D442" s="5" t="s">
        <v>796</v>
      </c>
      <c r="E442" s="32" t="s">
        <v>797</v>
      </c>
      <c r="F442" s="5" t="s">
        <v>19</v>
      </c>
      <c r="G442" s="32" t="s">
        <v>261</v>
      </c>
      <c r="H442" s="6" t="str">
        <f t="shared" ref="H442:H484" si="43">LOWER(CONCATENATE(D442,"_",B442,"_",G442))</f>
        <v>ila_ch_tx_ctrl_pkts</v>
      </c>
      <c r="I442" s="43" t="s">
        <v>798</v>
      </c>
      <c r="J442" s="4" t="s">
        <v>76</v>
      </c>
      <c r="K442" s="5" t="s">
        <v>23</v>
      </c>
      <c r="L442" s="25">
        <f t="shared" ref="L442:L484" si="44">IF(RIGHT(J442,2)="64",8,4)</f>
        <v>4</v>
      </c>
      <c r="M442" s="2" t="s">
        <v>799</v>
      </c>
      <c r="N442" s="14"/>
      <c r="O442" s="35"/>
    </row>
    <row r="443" spans="1:15" ht="16.350000000000001" customHeight="1">
      <c r="A443" s="5" t="s">
        <v>641</v>
      </c>
      <c r="B443" s="5" t="s">
        <v>795</v>
      </c>
      <c r="C443" s="5" t="s">
        <v>17</v>
      </c>
      <c r="D443" s="5" t="s">
        <v>796</v>
      </c>
      <c r="E443" s="32" t="s">
        <v>797</v>
      </c>
      <c r="F443" s="5" t="s">
        <v>19</v>
      </c>
      <c r="G443" s="32" t="s">
        <v>259</v>
      </c>
      <c r="H443" s="6" t="str">
        <f t="shared" si="43"/>
        <v>ila_ch_tx_ctrl_bytes</v>
      </c>
      <c r="I443" s="43" t="s">
        <v>800</v>
      </c>
      <c r="J443" s="4" t="s">
        <v>22</v>
      </c>
      <c r="K443" s="5" t="s">
        <v>73</v>
      </c>
      <c r="L443" s="25">
        <f t="shared" si="44"/>
        <v>8</v>
      </c>
      <c r="M443" s="2" t="s">
        <v>799</v>
      </c>
      <c r="N443" s="14"/>
      <c r="O443" s="35"/>
    </row>
    <row r="444" spans="1:15" ht="16.350000000000001" customHeight="1">
      <c r="A444" s="5" t="s">
        <v>641</v>
      </c>
      <c r="B444" s="5" t="s">
        <v>795</v>
      </c>
      <c r="C444" s="5" t="s">
        <v>17</v>
      </c>
      <c r="D444" s="5" t="s">
        <v>796</v>
      </c>
      <c r="E444" s="32" t="s">
        <v>797</v>
      </c>
      <c r="F444" s="5" t="s">
        <v>19</v>
      </c>
      <c r="G444" s="32" t="s">
        <v>801</v>
      </c>
      <c r="H444" s="6" t="str">
        <f t="shared" si="43"/>
        <v>ila_ch_tx_cscon_pkts</v>
      </c>
      <c r="I444" s="43" t="s">
        <v>802</v>
      </c>
      <c r="J444" s="4" t="s">
        <v>76</v>
      </c>
      <c r="K444" s="5" t="s">
        <v>23</v>
      </c>
      <c r="L444" s="25">
        <f t="shared" si="44"/>
        <v>4</v>
      </c>
      <c r="M444" s="2" t="s">
        <v>799</v>
      </c>
      <c r="N444" s="14"/>
      <c r="O444" s="35"/>
    </row>
    <row r="445" spans="1:15" ht="16.350000000000001" customHeight="1">
      <c r="A445" s="5" t="s">
        <v>641</v>
      </c>
      <c r="B445" s="5" t="s">
        <v>795</v>
      </c>
      <c r="C445" s="5" t="s">
        <v>17</v>
      </c>
      <c r="D445" s="5" t="s">
        <v>796</v>
      </c>
      <c r="E445" s="32" t="s">
        <v>797</v>
      </c>
      <c r="F445" s="5" t="s">
        <v>19</v>
      </c>
      <c r="G445" s="32" t="s">
        <v>803</v>
      </c>
      <c r="H445" s="6" t="str">
        <f t="shared" si="43"/>
        <v>ila_ch_tx_cscon_bytes</v>
      </c>
      <c r="I445" s="43" t="s">
        <v>804</v>
      </c>
      <c r="J445" s="4" t="s">
        <v>22</v>
      </c>
      <c r="K445" s="5" t="s">
        <v>73</v>
      </c>
      <c r="L445" s="25">
        <f t="shared" si="44"/>
        <v>8</v>
      </c>
      <c r="M445" s="2" t="s">
        <v>799</v>
      </c>
      <c r="N445" s="14"/>
      <c r="O445" s="35"/>
    </row>
    <row r="446" spans="1:15" ht="16.350000000000001" customHeight="1">
      <c r="A446" s="5" t="s">
        <v>641</v>
      </c>
      <c r="B446" s="5" t="s">
        <v>795</v>
      </c>
      <c r="C446" s="5" t="s">
        <v>17</v>
      </c>
      <c r="D446" s="5" t="s">
        <v>796</v>
      </c>
      <c r="E446" s="32" t="s">
        <v>797</v>
      </c>
      <c r="F446" s="5" t="s">
        <v>19</v>
      </c>
      <c r="G446" s="32" t="s">
        <v>805</v>
      </c>
      <c r="H446" s="6" t="str">
        <f t="shared" si="43"/>
        <v>ila_ch_tx_repair_pkts</v>
      </c>
      <c r="I446" s="43" t="s">
        <v>806</v>
      </c>
      <c r="J446" s="4" t="s">
        <v>76</v>
      </c>
      <c r="K446" s="5" t="s">
        <v>23</v>
      </c>
      <c r="L446" s="25">
        <f t="shared" si="44"/>
        <v>4</v>
      </c>
      <c r="M446" s="2" t="s">
        <v>799</v>
      </c>
      <c r="N446" s="14"/>
      <c r="O446" s="35"/>
    </row>
    <row r="447" spans="1:15" ht="16.350000000000001" customHeight="1">
      <c r="A447" s="5" t="s">
        <v>641</v>
      </c>
      <c r="B447" s="5" t="s">
        <v>795</v>
      </c>
      <c r="C447" s="5" t="s">
        <v>17</v>
      </c>
      <c r="D447" s="5" t="s">
        <v>796</v>
      </c>
      <c r="E447" s="32" t="s">
        <v>797</v>
      </c>
      <c r="F447" s="5" t="s">
        <v>19</v>
      </c>
      <c r="G447" s="32" t="s">
        <v>807</v>
      </c>
      <c r="H447" s="6" t="str">
        <f t="shared" si="43"/>
        <v>ila_ch_tx_repair_bytes</v>
      </c>
      <c r="I447" s="43" t="s">
        <v>808</v>
      </c>
      <c r="J447" s="4" t="s">
        <v>22</v>
      </c>
      <c r="K447" s="5" t="s">
        <v>73</v>
      </c>
      <c r="L447" s="25">
        <f t="shared" si="44"/>
        <v>8</v>
      </c>
      <c r="M447" s="2" t="s">
        <v>799</v>
      </c>
      <c r="N447" s="14"/>
      <c r="O447" s="35"/>
    </row>
    <row r="448" spans="1:15" ht="16.350000000000001" customHeight="1">
      <c r="A448" s="5" t="s">
        <v>641</v>
      </c>
      <c r="B448" s="5" t="s">
        <v>795</v>
      </c>
      <c r="C448" s="5" t="s">
        <v>17</v>
      </c>
      <c r="D448" s="5" t="s">
        <v>796</v>
      </c>
      <c r="E448" s="32" t="s">
        <v>797</v>
      </c>
      <c r="F448" s="5" t="s">
        <v>19</v>
      </c>
      <c r="G448" s="32" t="s">
        <v>809</v>
      </c>
      <c r="H448" s="6" t="str">
        <f t="shared" si="43"/>
        <v>ila_ch_tx_pkts</v>
      </c>
      <c r="I448" s="43" t="s">
        <v>810</v>
      </c>
      <c r="J448" s="4" t="s">
        <v>76</v>
      </c>
      <c r="K448" s="5" t="s">
        <v>23</v>
      </c>
      <c r="L448" s="25">
        <f t="shared" si="44"/>
        <v>4</v>
      </c>
      <c r="M448" s="2" t="s">
        <v>799</v>
      </c>
      <c r="N448" s="14"/>
      <c r="O448" s="35"/>
    </row>
    <row r="449" spans="1:15" ht="16.350000000000001" customHeight="1">
      <c r="A449" s="5" t="s">
        <v>641</v>
      </c>
      <c r="B449" s="5" t="s">
        <v>795</v>
      </c>
      <c r="C449" s="5" t="s">
        <v>17</v>
      </c>
      <c r="D449" s="5" t="s">
        <v>796</v>
      </c>
      <c r="E449" s="32" t="s">
        <v>797</v>
      </c>
      <c r="F449" s="5" t="s">
        <v>19</v>
      </c>
      <c r="G449" s="32" t="s">
        <v>766</v>
      </c>
      <c r="H449" s="6" t="str">
        <f t="shared" si="43"/>
        <v>ila_ch_tx_bytes</v>
      </c>
      <c r="I449" s="43" t="s">
        <v>811</v>
      </c>
      <c r="J449" s="4" t="s">
        <v>22</v>
      </c>
      <c r="K449" s="5" t="s">
        <v>73</v>
      </c>
      <c r="L449" s="25">
        <f t="shared" si="44"/>
        <v>8</v>
      </c>
      <c r="M449" s="2" t="s">
        <v>799</v>
      </c>
      <c r="N449" s="14"/>
      <c r="O449" s="35"/>
    </row>
    <row r="450" spans="1:15" ht="16.350000000000001" customHeight="1">
      <c r="A450" s="5" t="s">
        <v>641</v>
      </c>
      <c r="B450" s="5" t="s">
        <v>795</v>
      </c>
      <c r="C450" s="5" t="s">
        <v>17</v>
      </c>
      <c r="D450" s="5" t="s">
        <v>796</v>
      </c>
      <c r="E450" s="32" t="s">
        <v>797</v>
      </c>
      <c r="F450" s="5" t="s">
        <v>19</v>
      </c>
      <c r="G450" s="32" t="s">
        <v>812</v>
      </c>
      <c r="H450" s="6" t="str">
        <f t="shared" si="43"/>
        <v>ila_ch_tx_ila_hdr_bytes</v>
      </c>
      <c r="I450" s="43" t="s">
        <v>813</v>
      </c>
      <c r="J450" s="4" t="s">
        <v>22</v>
      </c>
      <c r="K450" s="5" t="s">
        <v>73</v>
      </c>
      <c r="L450" s="25">
        <f t="shared" si="44"/>
        <v>8</v>
      </c>
      <c r="M450" s="2" t="s">
        <v>799</v>
      </c>
      <c r="N450" s="14"/>
      <c r="O450" s="35"/>
    </row>
    <row r="451" spans="1:15" ht="16.350000000000001" customHeight="1">
      <c r="A451" s="5" t="s">
        <v>641</v>
      </c>
      <c r="B451" s="5" t="s">
        <v>795</v>
      </c>
      <c r="C451" s="5" t="s">
        <v>17</v>
      </c>
      <c r="D451" s="5" t="s">
        <v>796</v>
      </c>
      <c r="E451" s="32" t="s">
        <v>797</v>
      </c>
      <c r="F451" s="5" t="s">
        <v>19</v>
      </c>
      <c r="G451" s="32" t="s">
        <v>416</v>
      </c>
      <c r="H451" s="6" t="str">
        <f t="shared" si="43"/>
        <v>ila_ch_tx_errors</v>
      </c>
      <c r="I451" s="43" t="s">
        <v>814</v>
      </c>
      <c r="J451" s="4" t="s">
        <v>76</v>
      </c>
      <c r="K451" s="5" t="s">
        <v>23</v>
      </c>
      <c r="L451" s="25">
        <f t="shared" si="44"/>
        <v>4</v>
      </c>
      <c r="M451" s="2" t="s">
        <v>799</v>
      </c>
      <c r="N451" s="14"/>
      <c r="O451" s="35"/>
    </row>
    <row r="452" spans="1:15" ht="16.350000000000001" customHeight="1">
      <c r="A452" s="5" t="s">
        <v>641</v>
      </c>
      <c r="B452" s="5" t="s">
        <v>795</v>
      </c>
      <c r="C452" s="5" t="s">
        <v>17</v>
      </c>
      <c r="D452" s="5" t="s">
        <v>796</v>
      </c>
      <c r="E452" s="32" t="s">
        <v>797</v>
      </c>
      <c r="F452" s="5" t="s">
        <v>19</v>
      </c>
      <c r="G452" s="32" t="s">
        <v>251</v>
      </c>
      <c r="H452" s="6" t="str">
        <f t="shared" si="43"/>
        <v>ila_ch_rx_ctrl_pkts</v>
      </c>
      <c r="I452" s="43" t="s">
        <v>815</v>
      </c>
      <c r="J452" s="4" t="s">
        <v>76</v>
      </c>
      <c r="K452" s="5" t="s">
        <v>23</v>
      </c>
      <c r="L452" s="25">
        <f t="shared" si="44"/>
        <v>4</v>
      </c>
      <c r="M452" s="2" t="s">
        <v>799</v>
      </c>
      <c r="N452" s="14"/>
      <c r="O452" s="35"/>
    </row>
    <row r="453" spans="1:15" ht="16.350000000000001" customHeight="1">
      <c r="A453" s="5" t="s">
        <v>641</v>
      </c>
      <c r="B453" s="5" t="s">
        <v>795</v>
      </c>
      <c r="C453" s="5" t="s">
        <v>17</v>
      </c>
      <c r="D453" s="5" t="s">
        <v>796</v>
      </c>
      <c r="E453" s="32" t="s">
        <v>797</v>
      </c>
      <c r="F453" s="5" t="s">
        <v>19</v>
      </c>
      <c r="G453" s="32" t="s">
        <v>249</v>
      </c>
      <c r="H453" s="6" t="str">
        <f t="shared" si="43"/>
        <v>ila_ch_rx_ctrl_bytes</v>
      </c>
      <c r="I453" s="43" t="s">
        <v>816</v>
      </c>
      <c r="J453" s="4" t="s">
        <v>22</v>
      </c>
      <c r="K453" s="5" t="s">
        <v>73</v>
      </c>
      <c r="L453" s="25">
        <f t="shared" si="44"/>
        <v>8</v>
      </c>
      <c r="M453" s="2" t="s">
        <v>799</v>
      </c>
      <c r="N453" s="14"/>
      <c r="O453" s="35"/>
    </row>
    <row r="454" spans="1:15" ht="16.350000000000001" customHeight="1">
      <c r="A454" s="5" t="s">
        <v>641</v>
      </c>
      <c r="B454" s="5" t="s">
        <v>795</v>
      </c>
      <c r="C454" s="5" t="s">
        <v>17</v>
      </c>
      <c r="D454" s="5" t="s">
        <v>796</v>
      </c>
      <c r="E454" s="32" t="s">
        <v>797</v>
      </c>
      <c r="F454" s="5" t="s">
        <v>19</v>
      </c>
      <c r="G454" s="32" t="s">
        <v>817</v>
      </c>
      <c r="H454" s="6" t="str">
        <f t="shared" si="43"/>
        <v>ila_ch_rx_cscon_pkts</v>
      </c>
      <c r="I454" s="43" t="s">
        <v>818</v>
      </c>
      <c r="J454" s="4" t="s">
        <v>76</v>
      </c>
      <c r="K454" s="5" t="s">
        <v>23</v>
      </c>
      <c r="L454" s="25">
        <f t="shared" si="44"/>
        <v>4</v>
      </c>
      <c r="M454" s="2" t="s">
        <v>799</v>
      </c>
      <c r="N454" s="14"/>
      <c r="O454" s="35"/>
    </row>
    <row r="455" spans="1:15" ht="16.350000000000001" customHeight="1">
      <c r="A455" s="5" t="s">
        <v>641</v>
      </c>
      <c r="B455" s="5" t="s">
        <v>795</v>
      </c>
      <c r="C455" s="5" t="s">
        <v>17</v>
      </c>
      <c r="D455" s="5" t="s">
        <v>796</v>
      </c>
      <c r="E455" s="32" t="s">
        <v>797</v>
      </c>
      <c r="F455" s="5" t="s">
        <v>19</v>
      </c>
      <c r="G455" s="32" t="s">
        <v>819</v>
      </c>
      <c r="H455" s="6" t="str">
        <f t="shared" si="43"/>
        <v>ila_ch_rx_cscon_bytes</v>
      </c>
      <c r="I455" s="43" t="s">
        <v>820</v>
      </c>
      <c r="J455" s="4" t="s">
        <v>22</v>
      </c>
      <c r="K455" s="5" t="s">
        <v>73</v>
      </c>
      <c r="L455" s="25">
        <f t="shared" si="44"/>
        <v>8</v>
      </c>
      <c r="M455" s="2" t="s">
        <v>799</v>
      </c>
      <c r="N455" s="14"/>
      <c r="O455" s="35"/>
    </row>
    <row r="456" spans="1:15" ht="16.350000000000001" customHeight="1">
      <c r="A456" s="5" t="s">
        <v>641</v>
      </c>
      <c r="B456" s="5" t="s">
        <v>795</v>
      </c>
      <c r="C456" s="5" t="s">
        <v>17</v>
      </c>
      <c r="D456" s="5" t="s">
        <v>796</v>
      </c>
      <c r="E456" s="32" t="s">
        <v>797</v>
      </c>
      <c r="F456" s="5" t="s">
        <v>19</v>
      </c>
      <c r="G456" s="32" t="s">
        <v>821</v>
      </c>
      <c r="H456" s="6" t="str">
        <f t="shared" si="43"/>
        <v>ila_ch_rx_repair_pkts</v>
      </c>
      <c r="I456" s="43" t="s">
        <v>822</v>
      </c>
      <c r="J456" s="4" t="s">
        <v>76</v>
      </c>
      <c r="K456" s="5" t="s">
        <v>23</v>
      </c>
      <c r="L456" s="25">
        <f t="shared" si="44"/>
        <v>4</v>
      </c>
      <c r="M456" s="2" t="s">
        <v>799</v>
      </c>
      <c r="N456" s="14"/>
      <c r="O456" s="35"/>
    </row>
    <row r="457" spans="1:15" ht="16.350000000000001" customHeight="1">
      <c r="A457" s="5" t="s">
        <v>641</v>
      </c>
      <c r="B457" s="5" t="s">
        <v>795</v>
      </c>
      <c r="C457" s="5" t="s">
        <v>17</v>
      </c>
      <c r="D457" s="5" t="s">
        <v>796</v>
      </c>
      <c r="E457" s="32" t="s">
        <v>797</v>
      </c>
      <c r="F457" s="5" t="s">
        <v>19</v>
      </c>
      <c r="G457" s="32" t="s">
        <v>823</v>
      </c>
      <c r="H457" s="6" t="str">
        <f t="shared" si="43"/>
        <v>ila_ch_rx_repair_bytes</v>
      </c>
      <c r="I457" s="43" t="s">
        <v>824</v>
      </c>
      <c r="J457" s="4" t="s">
        <v>22</v>
      </c>
      <c r="K457" s="5" t="s">
        <v>73</v>
      </c>
      <c r="L457" s="25">
        <f t="shared" si="44"/>
        <v>8</v>
      </c>
      <c r="M457" s="2" t="s">
        <v>799</v>
      </c>
      <c r="N457" s="14"/>
      <c r="O457" s="35"/>
    </row>
    <row r="458" spans="1:15" ht="16.350000000000001" customHeight="1">
      <c r="A458" s="5" t="s">
        <v>641</v>
      </c>
      <c r="B458" s="5" t="s">
        <v>795</v>
      </c>
      <c r="C458" s="5" t="s">
        <v>17</v>
      </c>
      <c r="D458" s="5" t="s">
        <v>796</v>
      </c>
      <c r="E458" s="32" t="s">
        <v>797</v>
      </c>
      <c r="F458" s="5" t="s">
        <v>19</v>
      </c>
      <c r="G458" s="32" t="s">
        <v>825</v>
      </c>
      <c r="H458" s="6" t="str">
        <f t="shared" si="43"/>
        <v>ila_ch_rx_lost_pkts</v>
      </c>
      <c r="I458" s="43" t="s">
        <v>826</v>
      </c>
      <c r="J458" s="4" t="s">
        <v>76</v>
      </c>
      <c r="K458" s="5" t="s">
        <v>23</v>
      </c>
      <c r="L458" s="25">
        <f t="shared" si="44"/>
        <v>4</v>
      </c>
      <c r="M458" s="2" t="s">
        <v>799</v>
      </c>
      <c r="N458" s="14"/>
      <c r="O458" s="35"/>
    </row>
    <row r="459" spans="1:15" ht="16.350000000000001" customHeight="1">
      <c r="A459" s="5" t="s">
        <v>641</v>
      </c>
      <c r="B459" s="5" t="s">
        <v>795</v>
      </c>
      <c r="C459" s="5" t="s">
        <v>17</v>
      </c>
      <c r="D459" s="5" t="s">
        <v>796</v>
      </c>
      <c r="E459" s="32" t="s">
        <v>797</v>
      </c>
      <c r="F459" s="5" t="s">
        <v>19</v>
      </c>
      <c r="G459" s="32" t="s">
        <v>827</v>
      </c>
      <c r="H459" s="6" t="str">
        <f t="shared" si="43"/>
        <v>ila_ch_rx_recovered_pkts</v>
      </c>
      <c r="I459" s="43" t="s">
        <v>828</v>
      </c>
      <c r="J459" s="4" t="s">
        <v>76</v>
      </c>
      <c r="K459" s="5" t="s">
        <v>23</v>
      </c>
      <c r="L459" s="25">
        <f t="shared" si="44"/>
        <v>4</v>
      </c>
      <c r="M459" s="2" t="s">
        <v>799</v>
      </c>
      <c r="N459" s="14"/>
      <c r="O459" s="35"/>
    </row>
    <row r="460" spans="1:15" ht="16.350000000000001" customHeight="1">
      <c r="A460" s="5" t="s">
        <v>641</v>
      </c>
      <c r="B460" s="5" t="s">
        <v>795</v>
      </c>
      <c r="C460" s="5" t="s">
        <v>17</v>
      </c>
      <c r="D460" s="5" t="s">
        <v>796</v>
      </c>
      <c r="E460" s="32" t="s">
        <v>797</v>
      </c>
      <c r="F460" s="5" t="s">
        <v>19</v>
      </c>
      <c r="G460" s="32" t="s">
        <v>829</v>
      </c>
      <c r="H460" s="6" t="str">
        <f t="shared" si="43"/>
        <v>ila_ch_rx_recovered_bytes</v>
      </c>
      <c r="I460" s="43" t="s">
        <v>830</v>
      </c>
      <c r="J460" s="4" t="s">
        <v>22</v>
      </c>
      <c r="K460" s="5" t="s">
        <v>73</v>
      </c>
      <c r="L460" s="25">
        <f t="shared" si="44"/>
        <v>8</v>
      </c>
      <c r="M460" s="2" t="s">
        <v>799</v>
      </c>
      <c r="N460" s="14"/>
      <c r="O460" s="35"/>
    </row>
    <row r="461" spans="1:15" ht="16.350000000000001" customHeight="1">
      <c r="A461" s="5" t="s">
        <v>641</v>
      </c>
      <c r="B461" s="5" t="s">
        <v>795</v>
      </c>
      <c r="C461" s="5" t="s">
        <v>17</v>
      </c>
      <c r="D461" s="5" t="s">
        <v>796</v>
      </c>
      <c r="E461" s="32" t="s">
        <v>797</v>
      </c>
      <c r="F461" s="5" t="s">
        <v>19</v>
      </c>
      <c r="G461" s="32" t="s">
        <v>831</v>
      </c>
      <c r="H461" s="6" t="str">
        <f t="shared" si="43"/>
        <v>ila_ch_rx_pkts</v>
      </c>
      <c r="I461" s="43" t="s">
        <v>832</v>
      </c>
      <c r="J461" s="4" t="s">
        <v>76</v>
      </c>
      <c r="K461" s="5" t="s">
        <v>23</v>
      </c>
      <c r="L461" s="25">
        <f t="shared" si="44"/>
        <v>4</v>
      </c>
      <c r="M461" s="2" t="s">
        <v>799</v>
      </c>
      <c r="N461" s="14"/>
      <c r="O461" s="35"/>
    </row>
    <row r="462" spans="1:15" ht="16.350000000000001" customHeight="1">
      <c r="A462" s="5" t="s">
        <v>641</v>
      </c>
      <c r="B462" s="5" t="s">
        <v>795</v>
      </c>
      <c r="C462" s="5" t="s">
        <v>17</v>
      </c>
      <c r="D462" s="5" t="s">
        <v>796</v>
      </c>
      <c r="E462" s="32" t="s">
        <v>797</v>
      </c>
      <c r="F462" s="5" t="s">
        <v>19</v>
      </c>
      <c r="G462" s="32" t="s">
        <v>764</v>
      </c>
      <c r="H462" s="6" t="str">
        <f t="shared" si="43"/>
        <v>ila_ch_rx_bytes</v>
      </c>
      <c r="I462" s="43" t="s">
        <v>833</v>
      </c>
      <c r="J462" s="4" t="s">
        <v>22</v>
      </c>
      <c r="K462" s="5" t="s">
        <v>73</v>
      </c>
      <c r="L462" s="25">
        <f t="shared" si="44"/>
        <v>8</v>
      </c>
      <c r="M462" s="2" t="s">
        <v>799</v>
      </c>
      <c r="N462" s="14"/>
      <c r="O462" s="35"/>
    </row>
    <row r="463" spans="1:15" ht="16.350000000000001" customHeight="1">
      <c r="A463" s="5" t="s">
        <v>641</v>
      </c>
      <c r="B463" s="5" t="s">
        <v>795</v>
      </c>
      <c r="C463" s="5" t="s">
        <v>17</v>
      </c>
      <c r="D463" s="5" t="s">
        <v>796</v>
      </c>
      <c r="E463" s="32" t="s">
        <v>797</v>
      </c>
      <c r="F463" s="5" t="s">
        <v>19</v>
      </c>
      <c r="G463" s="32" t="s">
        <v>834</v>
      </c>
      <c r="H463" s="6" t="str">
        <f t="shared" si="43"/>
        <v>ila_ch_rx_ila_hdr_bytes</v>
      </c>
      <c r="I463" s="43" t="s">
        <v>835</v>
      </c>
      <c r="J463" s="4" t="s">
        <v>22</v>
      </c>
      <c r="K463" s="5" t="s">
        <v>73</v>
      </c>
      <c r="L463" s="25">
        <f t="shared" si="44"/>
        <v>8</v>
      </c>
      <c r="M463" s="2" t="s">
        <v>799</v>
      </c>
      <c r="N463" s="14"/>
      <c r="O463" s="35"/>
    </row>
    <row r="464" spans="1:15" ht="16.350000000000001" customHeight="1">
      <c r="A464" s="5" t="s">
        <v>641</v>
      </c>
      <c r="B464" s="5" t="s">
        <v>795</v>
      </c>
      <c r="C464" s="5" t="s">
        <v>17</v>
      </c>
      <c r="D464" s="5" t="s">
        <v>796</v>
      </c>
      <c r="E464" s="32" t="s">
        <v>797</v>
      </c>
      <c r="F464" s="5" t="s">
        <v>19</v>
      </c>
      <c r="G464" s="32" t="s">
        <v>836</v>
      </c>
      <c r="H464" s="6" t="str">
        <f t="shared" si="43"/>
        <v>ila_ch_rx_drop_pkts</v>
      </c>
      <c r="I464" s="43" t="s">
        <v>837</v>
      </c>
      <c r="J464" s="4" t="s">
        <v>76</v>
      </c>
      <c r="K464" s="5" t="s">
        <v>23</v>
      </c>
      <c r="L464" s="25">
        <f t="shared" si="44"/>
        <v>4</v>
      </c>
      <c r="M464" s="2" t="s">
        <v>799</v>
      </c>
      <c r="N464" s="14"/>
      <c r="O464" s="35"/>
    </row>
    <row r="465" spans="1:15" ht="16.350000000000001" customHeight="1">
      <c r="A465" s="5" t="s">
        <v>641</v>
      </c>
      <c r="B465" s="5" t="s">
        <v>795</v>
      </c>
      <c r="C465" s="5" t="s">
        <v>17</v>
      </c>
      <c r="D465" s="5" t="s">
        <v>796</v>
      </c>
      <c r="E465" s="32" t="s">
        <v>797</v>
      </c>
      <c r="F465" s="5" t="s">
        <v>19</v>
      </c>
      <c r="G465" s="32" t="s">
        <v>838</v>
      </c>
      <c r="H465" s="6" t="str">
        <f t="shared" si="43"/>
        <v>ila_ch_rx_drop_bytes</v>
      </c>
      <c r="I465" s="43" t="s">
        <v>839</v>
      </c>
      <c r="J465" s="4" t="s">
        <v>22</v>
      </c>
      <c r="K465" s="5" t="s">
        <v>73</v>
      </c>
      <c r="L465" s="25">
        <f t="shared" si="44"/>
        <v>8</v>
      </c>
      <c r="M465" s="2" t="s">
        <v>799</v>
      </c>
      <c r="N465" s="14"/>
      <c r="O465" s="35"/>
    </row>
    <row r="466" spans="1:15" ht="16.350000000000001" customHeight="1">
      <c r="A466" s="5" t="s">
        <v>641</v>
      </c>
      <c r="B466" s="5" t="s">
        <v>795</v>
      </c>
      <c r="C466" s="5" t="s">
        <v>17</v>
      </c>
      <c r="D466" s="5" t="s">
        <v>796</v>
      </c>
      <c r="E466" s="32" t="s">
        <v>797</v>
      </c>
      <c r="F466" s="5" t="s">
        <v>19</v>
      </c>
      <c r="G466" s="32" t="s">
        <v>840</v>
      </c>
      <c r="H466" s="6" t="str">
        <f t="shared" si="43"/>
        <v>ila_ch_rx_drop_cscon_seq_small_pkts</v>
      </c>
      <c r="I466" s="46" t="s">
        <v>841</v>
      </c>
      <c r="J466" s="4" t="s">
        <v>76</v>
      </c>
      <c r="K466" s="5" t="s">
        <v>23</v>
      </c>
      <c r="L466" s="25">
        <f t="shared" si="44"/>
        <v>4</v>
      </c>
      <c r="M466" s="2" t="s">
        <v>799</v>
      </c>
      <c r="N466" s="14"/>
      <c r="O466" s="35"/>
    </row>
    <row r="467" spans="1:15" ht="16.350000000000001" customHeight="1">
      <c r="A467" s="5" t="s">
        <v>641</v>
      </c>
      <c r="B467" s="5" t="s">
        <v>795</v>
      </c>
      <c r="C467" s="5" t="s">
        <v>17</v>
      </c>
      <c r="D467" s="5" t="s">
        <v>796</v>
      </c>
      <c r="E467" s="32" t="s">
        <v>797</v>
      </c>
      <c r="F467" s="5" t="s">
        <v>19</v>
      </c>
      <c r="G467" s="32" t="s">
        <v>842</v>
      </c>
      <c r="H467" s="6" t="str">
        <f t="shared" si="43"/>
        <v>ila_ch_rx_drop_cscon_seq_small_bytes</v>
      </c>
      <c r="I467" s="43" t="s">
        <v>843</v>
      </c>
      <c r="J467" s="4" t="s">
        <v>22</v>
      </c>
      <c r="K467" s="5" t="s">
        <v>73</v>
      </c>
      <c r="L467" s="25">
        <f t="shared" si="44"/>
        <v>8</v>
      </c>
      <c r="M467" s="2" t="s">
        <v>799</v>
      </c>
      <c r="N467" s="14"/>
      <c r="O467" s="35"/>
    </row>
    <row r="468" spans="1:15" ht="16.350000000000001" customHeight="1">
      <c r="A468" s="5" t="s">
        <v>641</v>
      </c>
      <c r="B468" s="5" t="s">
        <v>795</v>
      </c>
      <c r="C468" s="5" t="s">
        <v>17</v>
      </c>
      <c r="D468" s="5" t="s">
        <v>796</v>
      </c>
      <c r="E468" s="32" t="s">
        <v>797</v>
      </c>
      <c r="F468" s="5" t="s">
        <v>19</v>
      </c>
      <c r="G468" s="32" t="s">
        <v>844</v>
      </c>
      <c r="H468" s="6" t="str">
        <f t="shared" si="43"/>
        <v>ila_ch_rx_drop_repair_seq_small_pkts</v>
      </c>
      <c r="I468" s="43" t="s">
        <v>845</v>
      </c>
      <c r="J468" s="4" t="s">
        <v>76</v>
      </c>
      <c r="K468" s="5" t="s">
        <v>23</v>
      </c>
      <c r="L468" s="25">
        <f t="shared" si="44"/>
        <v>4</v>
      </c>
      <c r="M468" s="2" t="s">
        <v>799</v>
      </c>
      <c r="N468" s="14"/>
      <c r="O468" s="35"/>
    </row>
    <row r="469" spans="1:15" ht="16.350000000000001" customHeight="1">
      <c r="A469" s="5" t="s">
        <v>641</v>
      </c>
      <c r="B469" s="5" t="s">
        <v>795</v>
      </c>
      <c r="C469" s="5" t="s">
        <v>17</v>
      </c>
      <c r="D469" s="5" t="s">
        <v>796</v>
      </c>
      <c r="E469" s="32" t="s">
        <v>797</v>
      </c>
      <c r="F469" s="5" t="s">
        <v>19</v>
      </c>
      <c r="G469" s="32" t="s">
        <v>846</v>
      </c>
      <c r="H469" s="6" t="str">
        <f t="shared" si="43"/>
        <v>ila_ch_rx_drop_repair_seq_small_bytes</v>
      </c>
      <c r="I469" s="43" t="s">
        <v>847</v>
      </c>
      <c r="J469" s="4" t="s">
        <v>22</v>
      </c>
      <c r="K469" s="5" t="s">
        <v>73</v>
      </c>
      <c r="L469" s="25">
        <f t="shared" si="44"/>
        <v>8</v>
      </c>
      <c r="M469" s="2" t="s">
        <v>799</v>
      </c>
      <c r="N469" s="14"/>
      <c r="O469" s="35"/>
    </row>
    <row r="470" spans="1:15" ht="16.350000000000001" customHeight="1">
      <c r="A470" s="5" t="s">
        <v>641</v>
      </c>
      <c r="B470" s="5" t="s">
        <v>795</v>
      </c>
      <c r="C470" s="5" t="s">
        <v>17</v>
      </c>
      <c r="D470" s="5" t="s">
        <v>796</v>
      </c>
      <c r="E470" s="32" t="s">
        <v>797</v>
      </c>
      <c r="F470" s="5" t="s">
        <v>19</v>
      </c>
      <c r="G470" s="32" t="s">
        <v>848</v>
      </c>
      <c r="H470" s="6" t="str">
        <f t="shared" si="43"/>
        <v>ila_ch_rx_ooo_pkts</v>
      </c>
      <c r="I470" s="43" t="s">
        <v>849</v>
      </c>
      <c r="J470" s="4" t="s">
        <v>76</v>
      </c>
      <c r="K470" s="5" t="s">
        <v>23</v>
      </c>
      <c r="L470" s="25">
        <f t="shared" si="44"/>
        <v>4</v>
      </c>
      <c r="M470" s="2" t="s">
        <v>799</v>
      </c>
      <c r="N470" s="14"/>
      <c r="O470" s="35"/>
    </row>
    <row r="471" spans="1:15" customFormat="1" ht="16.350000000000001" customHeight="1">
      <c r="A471" s="174" t="s">
        <v>641</v>
      </c>
      <c r="B471" s="174" t="s">
        <v>795</v>
      </c>
      <c r="C471" s="174" t="s">
        <v>17</v>
      </c>
      <c r="D471" s="174" t="s">
        <v>796</v>
      </c>
      <c r="E471" s="175" t="s">
        <v>797</v>
      </c>
      <c r="F471" s="174" t="s">
        <v>19</v>
      </c>
      <c r="G471" s="175" t="s">
        <v>1554</v>
      </c>
      <c r="H471" s="176" t="str">
        <f>LOWER(CONCATENATE(D471,"_",B471,"_",G471))</f>
        <v>ila_ch_rx_enqueue_to_fwd_avg</v>
      </c>
      <c r="I471" s="183" t="s">
        <v>1555</v>
      </c>
      <c r="J471" s="184" t="s">
        <v>113</v>
      </c>
      <c r="K471" s="174" t="s">
        <v>351</v>
      </c>
      <c r="L471" s="179">
        <f>IF(RIGHT(J471,2)="64",8,4)</f>
        <v>4</v>
      </c>
      <c r="M471" s="185" t="s">
        <v>799</v>
      </c>
      <c r="N471" s="181"/>
      <c r="O471" s="182"/>
    </row>
    <row r="472" spans="1:15" customFormat="1" ht="16.350000000000001" customHeight="1">
      <c r="A472" s="174" t="s">
        <v>641</v>
      </c>
      <c r="B472" s="174" t="s">
        <v>795</v>
      </c>
      <c r="C472" s="174" t="s">
        <v>17</v>
      </c>
      <c r="D472" s="174" t="s">
        <v>796</v>
      </c>
      <c r="E472" s="175" t="s">
        <v>797</v>
      </c>
      <c r="F472" s="174" t="s">
        <v>19</v>
      </c>
      <c r="G472" s="175" t="s">
        <v>1556</v>
      </c>
      <c r="H472" s="176" t="str">
        <f>LOWER(CONCATENATE(D472,"_",B472,"_",G472))</f>
        <v>ila_ch_rx_enqueue_to_fwd_max</v>
      </c>
      <c r="I472" s="183" t="s">
        <v>1557</v>
      </c>
      <c r="J472" s="184" t="s">
        <v>113</v>
      </c>
      <c r="K472" s="174" t="s">
        <v>351</v>
      </c>
      <c r="L472" s="179">
        <f>IF(RIGHT(J472,2)="64",8,4)</f>
        <v>4</v>
      </c>
      <c r="M472" s="185" t="s">
        <v>799</v>
      </c>
      <c r="N472" s="181"/>
      <c r="O472" s="182"/>
    </row>
    <row r="473" spans="1:15" ht="16.350000000000001" customHeight="1">
      <c r="A473" s="5" t="s">
        <v>641</v>
      </c>
      <c r="B473" s="5" t="s">
        <v>405</v>
      </c>
      <c r="C473" s="5" t="s">
        <v>17</v>
      </c>
      <c r="D473" s="5" t="s">
        <v>850</v>
      </c>
      <c r="E473" s="32" t="s">
        <v>851</v>
      </c>
      <c r="F473" s="5" t="s">
        <v>19</v>
      </c>
      <c r="G473" s="32" t="s">
        <v>852</v>
      </c>
      <c r="H473" s="6" t="str">
        <f t="shared" si="43"/>
        <v>llju_ifc_rtt</v>
      </c>
      <c r="I473" s="43" t="s">
        <v>853</v>
      </c>
      <c r="J473" s="4" t="s">
        <v>113</v>
      </c>
      <c r="K473" s="5" t="s">
        <v>117</v>
      </c>
      <c r="L473" s="25">
        <f t="shared" si="44"/>
        <v>4</v>
      </c>
      <c r="M473" s="2" t="s">
        <v>799</v>
      </c>
      <c r="N473" s="14"/>
      <c r="O473" s="35"/>
    </row>
    <row r="474" spans="1:15" ht="16.350000000000001" customHeight="1">
      <c r="A474" s="5" t="s">
        <v>641</v>
      </c>
      <c r="B474" s="5" t="s">
        <v>405</v>
      </c>
      <c r="C474" s="5" t="s">
        <v>17</v>
      </c>
      <c r="D474" s="5" t="s">
        <v>850</v>
      </c>
      <c r="E474" s="32" t="s">
        <v>851</v>
      </c>
      <c r="F474" s="5" t="s">
        <v>19</v>
      </c>
      <c r="G474" s="32" t="s">
        <v>780</v>
      </c>
      <c r="H474" s="6" t="str">
        <f t="shared" si="43"/>
        <v>llju_ifc_jitter</v>
      </c>
      <c r="I474" s="43" t="s">
        <v>854</v>
      </c>
      <c r="J474" s="4" t="s">
        <v>113</v>
      </c>
      <c r="K474" s="5" t="s">
        <v>117</v>
      </c>
      <c r="L474" s="25">
        <f t="shared" si="44"/>
        <v>4</v>
      </c>
      <c r="M474" s="2" t="s">
        <v>799</v>
      </c>
      <c r="N474" s="14"/>
      <c r="O474" s="35"/>
    </row>
    <row r="475" spans="1:15" ht="16.350000000000001" customHeight="1">
      <c r="A475" s="5" t="s">
        <v>641</v>
      </c>
      <c r="B475" s="5" t="s">
        <v>405</v>
      </c>
      <c r="C475" s="5" t="s">
        <v>17</v>
      </c>
      <c r="D475" s="5" t="s">
        <v>850</v>
      </c>
      <c r="E475" s="32" t="s">
        <v>851</v>
      </c>
      <c r="F475" s="5" t="s">
        <v>19</v>
      </c>
      <c r="G475" s="32" t="s">
        <v>855</v>
      </c>
      <c r="H475" s="6" t="str">
        <f t="shared" si="43"/>
        <v>llju_ifc_rx_loss</v>
      </c>
      <c r="I475" s="43" t="s">
        <v>856</v>
      </c>
      <c r="J475" s="4" t="s">
        <v>113</v>
      </c>
      <c r="K475" s="5" t="s">
        <v>363</v>
      </c>
      <c r="L475" s="25">
        <f t="shared" si="44"/>
        <v>4</v>
      </c>
      <c r="M475" s="2" t="s">
        <v>799</v>
      </c>
      <c r="N475" s="14"/>
      <c r="O475" s="35"/>
    </row>
    <row r="476" spans="1:15" ht="16.350000000000001" customHeight="1">
      <c r="A476" s="5" t="s">
        <v>641</v>
      </c>
      <c r="B476" s="5" t="s">
        <v>405</v>
      </c>
      <c r="C476" s="5" t="s">
        <v>17</v>
      </c>
      <c r="D476" s="5" t="s">
        <v>850</v>
      </c>
      <c r="E476" s="32" t="s">
        <v>851</v>
      </c>
      <c r="F476" s="5" t="s">
        <v>19</v>
      </c>
      <c r="G476" s="32" t="s">
        <v>857</v>
      </c>
      <c r="H476" s="6" t="str">
        <f t="shared" si="43"/>
        <v>llju_ifc_tx_loss</v>
      </c>
      <c r="I476" s="43" t="s">
        <v>858</v>
      </c>
      <c r="J476" s="4" t="s">
        <v>113</v>
      </c>
      <c r="K476" s="5" t="s">
        <v>363</v>
      </c>
      <c r="L476" s="25">
        <f t="shared" si="44"/>
        <v>4</v>
      </c>
      <c r="M476" s="2" t="s">
        <v>799</v>
      </c>
      <c r="N476" s="14"/>
      <c r="O476" s="35"/>
    </row>
    <row r="477" spans="1:15" ht="16.350000000000001" customHeight="1">
      <c r="A477" s="5" t="s">
        <v>641</v>
      </c>
      <c r="B477" s="5" t="s">
        <v>405</v>
      </c>
      <c r="C477" s="5" t="s">
        <v>17</v>
      </c>
      <c r="D477" s="5" t="s">
        <v>850</v>
      </c>
      <c r="E477" s="32" t="s">
        <v>859</v>
      </c>
      <c r="F477" s="5" t="s">
        <v>19</v>
      </c>
      <c r="G477" s="32" t="s">
        <v>860</v>
      </c>
      <c r="H477" s="6" t="str">
        <f t="shared" si="43"/>
        <v>llju_ifc_rx_loss_b1</v>
      </c>
      <c r="I477" s="43" t="s">
        <v>861</v>
      </c>
      <c r="J477" s="4" t="s">
        <v>76</v>
      </c>
      <c r="K477" s="5" t="s">
        <v>23</v>
      </c>
      <c r="L477" s="25">
        <f t="shared" si="44"/>
        <v>4</v>
      </c>
      <c r="M477" s="2" t="s">
        <v>799</v>
      </c>
      <c r="N477" s="14"/>
      <c r="O477" s="35"/>
    </row>
    <row r="478" spans="1:15" ht="16.350000000000001" customHeight="1">
      <c r="A478" s="5" t="s">
        <v>641</v>
      </c>
      <c r="B478" s="5" t="s">
        <v>405</v>
      </c>
      <c r="C478" s="5" t="s">
        <v>17</v>
      </c>
      <c r="D478" s="5" t="s">
        <v>850</v>
      </c>
      <c r="E478" s="32" t="s">
        <v>859</v>
      </c>
      <c r="F478" s="5" t="s">
        <v>19</v>
      </c>
      <c r="G478" s="32" t="s">
        <v>862</v>
      </c>
      <c r="H478" s="6" t="str">
        <f t="shared" si="43"/>
        <v>llju_ifc_rx_loss_b3</v>
      </c>
      <c r="I478" s="43" t="s">
        <v>863</v>
      </c>
      <c r="J478" s="4" t="s">
        <v>76</v>
      </c>
      <c r="K478" s="5" t="s">
        <v>23</v>
      </c>
      <c r="L478" s="25">
        <f t="shared" si="44"/>
        <v>4</v>
      </c>
      <c r="M478" s="2" t="s">
        <v>799</v>
      </c>
      <c r="N478" s="14"/>
      <c r="O478" s="35"/>
    </row>
    <row r="479" spans="1:15" ht="16.350000000000001" customHeight="1">
      <c r="A479" s="5" t="s">
        <v>641</v>
      </c>
      <c r="B479" s="5" t="s">
        <v>405</v>
      </c>
      <c r="C479" s="5" t="s">
        <v>17</v>
      </c>
      <c r="D479" s="5" t="s">
        <v>850</v>
      </c>
      <c r="E479" s="32" t="s">
        <v>859</v>
      </c>
      <c r="F479" s="5" t="s">
        <v>19</v>
      </c>
      <c r="G479" s="32" t="s">
        <v>864</v>
      </c>
      <c r="H479" s="6" t="str">
        <f t="shared" si="43"/>
        <v>llju_ifc_rx_loss_b7</v>
      </c>
      <c r="I479" s="43" t="s">
        <v>865</v>
      </c>
      <c r="J479" s="4" t="s">
        <v>76</v>
      </c>
      <c r="K479" s="5" t="s">
        <v>23</v>
      </c>
      <c r="L479" s="25">
        <f t="shared" si="44"/>
        <v>4</v>
      </c>
      <c r="M479" s="2" t="s">
        <v>799</v>
      </c>
      <c r="N479" s="14"/>
      <c r="O479" s="35"/>
    </row>
    <row r="480" spans="1:15" ht="16.350000000000001" customHeight="1">
      <c r="A480" s="5" t="s">
        <v>641</v>
      </c>
      <c r="B480" s="5" t="s">
        <v>405</v>
      </c>
      <c r="C480" s="5" t="s">
        <v>17</v>
      </c>
      <c r="D480" s="5" t="s">
        <v>850</v>
      </c>
      <c r="E480" s="32" t="s">
        <v>859</v>
      </c>
      <c r="F480" s="5" t="s">
        <v>19</v>
      </c>
      <c r="G480" s="32" t="s">
        <v>866</v>
      </c>
      <c r="H480" s="6" t="str">
        <f t="shared" si="43"/>
        <v>llju_ifc_rx_loss_b15</v>
      </c>
      <c r="I480" s="43" t="s">
        <v>867</v>
      </c>
      <c r="J480" s="4" t="s">
        <v>76</v>
      </c>
      <c r="K480" s="5" t="s">
        <v>23</v>
      </c>
      <c r="L480" s="25">
        <f t="shared" si="44"/>
        <v>4</v>
      </c>
      <c r="M480" s="2" t="s">
        <v>799</v>
      </c>
      <c r="N480" s="14"/>
      <c r="O480" s="35"/>
    </row>
    <row r="481" spans="1:15" ht="16.350000000000001" customHeight="1">
      <c r="A481" s="5" t="s">
        <v>641</v>
      </c>
      <c r="B481" s="5" t="s">
        <v>405</v>
      </c>
      <c r="C481" s="5" t="s">
        <v>17</v>
      </c>
      <c r="D481" s="5" t="s">
        <v>850</v>
      </c>
      <c r="E481" s="32" t="s">
        <v>859</v>
      </c>
      <c r="F481" s="5" t="s">
        <v>19</v>
      </c>
      <c r="G481" s="32" t="s">
        <v>868</v>
      </c>
      <c r="H481" s="6" t="str">
        <f t="shared" si="43"/>
        <v>llju_ifc_rx_loss_b31</v>
      </c>
      <c r="I481" s="43" t="s">
        <v>869</v>
      </c>
      <c r="J481" s="4" t="s">
        <v>76</v>
      </c>
      <c r="K481" s="5" t="s">
        <v>23</v>
      </c>
      <c r="L481" s="25">
        <f t="shared" si="44"/>
        <v>4</v>
      </c>
      <c r="M481" s="2" t="s">
        <v>799</v>
      </c>
      <c r="N481" s="14"/>
      <c r="O481" s="35"/>
    </row>
    <row r="482" spans="1:15" ht="16.350000000000001" customHeight="1">
      <c r="A482" s="5" t="s">
        <v>641</v>
      </c>
      <c r="B482" s="5" t="s">
        <v>405</v>
      </c>
      <c r="C482" s="5" t="s">
        <v>17</v>
      </c>
      <c r="D482" s="5" t="s">
        <v>850</v>
      </c>
      <c r="E482" s="32" t="s">
        <v>859</v>
      </c>
      <c r="F482" s="5" t="s">
        <v>19</v>
      </c>
      <c r="G482" s="32" t="s">
        <v>870</v>
      </c>
      <c r="H482" s="6" t="str">
        <f t="shared" si="43"/>
        <v>llju_ifc_rx_loss_bx</v>
      </c>
      <c r="I482" s="43" t="s">
        <v>871</v>
      </c>
      <c r="J482" s="4" t="s">
        <v>76</v>
      </c>
      <c r="K482" s="5" t="s">
        <v>23</v>
      </c>
      <c r="L482" s="25">
        <f t="shared" si="44"/>
        <v>4</v>
      </c>
      <c r="M482" s="2" t="s">
        <v>799</v>
      </c>
      <c r="N482" s="14"/>
      <c r="O482" s="35"/>
    </row>
    <row r="483" spans="1:15" ht="16.350000000000001" customHeight="1">
      <c r="A483" s="5" t="s">
        <v>641</v>
      </c>
      <c r="B483" s="5" t="s">
        <v>405</v>
      </c>
      <c r="C483" s="5" t="s">
        <v>17</v>
      </c>
      <c r="D483" s="5" t="s">
        <v>850</v>
      </c>
      <c r="E483" s="32" t="s">
        <v>859</v>
      </c>
      <c r="F483" s="5" t="s">
        <v>19</v>
      </c>
      <c r="G483" s="32" t="s">
        <v>872</v>
      </c>
      <c r="H483" s="6" t="str">
        <f t="shared" si="43"/>
        <v>llju_ifc_rx_loss_cnt</v>
      </c>
      <c r="I483" s="43" t="s">
        <v>873</v>
      </c>
      <c r="J483" s="4" t="s">
        <v>76</v>
      </c>
      <c r="K483" s="5" t="s">
        <v>23</v>
      </c>
      <c r="L483" s="25">
        <f t="shared" si="44"/>
        <v>4</v>
      </c>
      <c r="M483" s="2" t="s">
        <v>799</v>
      </c>
      <c r="N483" s="14"/>
      <c r="O483" s="35"/>
    </row>
    <row r="484" spans="1:15" ht="16.350000000000001" customHeight="1">
      <c r="A484" s="5" t="s">
        <v>641</v>
      </c>
      <c r="B484" s="5" t="s">
        <v>405</v>
      </c>
      <c r="C484" s="5" t="s">
        <v>17</v>
      </c>
      <c r="D484" s="5" t="s">
        <v>850</v>
      </c>
      <c r="E484" s="32" t="s">
        <v>859</v>
      </c>
      <c r="F484" s="5" t="s">
        <v>19</v>
      </c>
      <c r="G484" s="32" t="s">
        <v>874</v>
      </c>
      <c r="H484" s="6" t="str">
        <f t="shared" si="43"/>
        <v>llju_ifc_rx_pkt_cnt</v>
      </c>
      <c r="I484" s="43" t="s">
        <v>875</v>
      </c>
      <c r="J484" s="4" t="s">
        <v>76</v>
      </c>
      <c r="K484" s="5" t="s">
        <v>23</v>
      </c>
      <c r="L484" s="25">
        <f t="shared" si="44"/>
        <v>4</v>
      </c>
      <c r="M484" s="2" t="s">
        <v>799</v>
      </c>
      <c r="N484" s="14"/>
      <c r="O484" s="35"/>
    </row>
    <row r="485" spans="1:15" ht="16.350000000000001" customHeight="1">
      <c r="A485" s="170" t="s">
        <v>641</v>
      </c>
      <c r="B485" s="170" t="s">
        <v>795</v>
      </c>
      <c r="C485" s="170" t="s">
        <v>17</v>
      </c>
      <c r="D485" s="170" t="s">
        <v>796</v>
      </c>
      <c r="E485" s="169" t="s">
        <v>1531</v>
      </c>
      <c r="F485" s="170" t="s">
        <v>19</v>
      </c>
      <c r="G485" s="169" t="s">
        <v>766</v>
      </c>
      <c r="H485" s="6" t="str">
        <f>LOWER(CONCATENATE(D485,"_",G485))</f>
        <v>ila_tx_bytes</v>
      </c>
      <c r="I485" s="43" t="s">
        <v>1532</v>
      </c>
      <c r="J485" s="172" t="s">
        <v>22</v>
      </c>
      <c r="K485" s="170" t="s">
        <v>73</v>
      </c>
      <c r="L485" s="25">
        <f>IF(RIGHT(J485,2)="64",8,4)</f>
        <v>8</v>
      </c>
      <c r="M485" s="173" t="s">
        <v>799</v>
      </c>
      <c r="N485" s="14"/>
      <c r="O485" s="35"/>
    </row>
    <row r="486" spans="1:15" ht="16.350000000000001" customHeight="1">
      <c r="A486" s="170" t="s">
        <v>641</v>
      </c>
      <c r="B486" s="170" t="s">
        <v>795</v>
      </c>
      <c r="C486" s="170" t="s">
        <v>17</v>
      </c>
      <c r="D486" s="170" t="s">
        <v>796</v>
      </c>
      <c r="E486" s="169" t="s">
        <v>1531</v>
      </c>
      <c r="F486" s="170" t="s">
        <v>19</v>
      </c>
      <c r="G486" s="169" t="s">
        <v>764</v>
      </c>
      <c r="H486" s="6" t="str">
        <f>LOWER(CONCATENATE(D486,"_",G486))</f>
        <v>ila_rx_bytes</v>
      </c>
      <c r="I486" s="171" t="s">
        <v>1533</v>
      </c>
      <c r="J486" s="172" t="s">
        <v>22</v>
      </c>
      <c r="K486" s="170" t="s">
        <v>73</v>
      </c>
      <c r="L486" s="25">
        <f>IF(RIGHT(J486,2)="64",8,4)</f>
        <v>8</v>
      </c>
      <c r="M486" s="173" t="s">
        <v>799</v>
      </c>
      <c r="N486" s="14"/>
      <c r="O486" s="35"/>
    </row>
    <row r="487" spans="1:15">
      <c r="A487" s="19" t="s">
        <v>467</v>
      </c>
      <c r="B487" s="19" t="s">
        <v>16</v>
      </c>
      <c r="C487" s="19" t="s">
        <v>17</v>
      </c>
      <c r="D487" s="19" t="s">
        <v>1534</v>
      </c>
      <c r="E487" s="19" t="str">
        <f>CONCATENATE(D487,"_",B487,"_",A487)</f>
        <v>NAPVPNTUN_NEXUS_IPSEC</v>
      </c>
      <c r="F487" s="19" t="s">
        <v>19</v>
      </c>
      <c r="G487" s="19" t="s">
        <v>590</v>
      </c>
      <c r="H487" s="19" t="str">
        <f t="shared" ref="H487:H492" si="45">LOWER(CONCATENATE(D487,"_",IF(B487="MACHINE","MACH",IF(B487="POP","POP",IF(B487="NEXUS","NX",IF(B487="PUBLIC_POP","PUBLIC_POP","CNX")))),"_",A487,"_",G487))</f>
        <v>napvpntun_nx_ipsec_dpd_pkts_lost</v>
      </c>
      <c r="I487" s="19" t="s">
        <v>1535</v>
      </c>
      <c r="J487" s="19" t="s">
        <v>76</v>
      </c>
      <c r="K487" s="19" t="s">
        <v>591</v>
      </c>
      <c r="L487" s="24">
        <v>4</v>
      </c>
      <c r="M487" s="24" t="s">
        <v>444</v>
      </c>
    </row>
    <row r="488" spans="1:15">
      <c r="A488" s="19" t="s">
        <v>467</v>
      </c>
      <c r="B488" s="19" t="s">
        <v>16</v>
      </c>
      <c r="C488" s="19" t="s">
        <v>17</v>
      </c>
      <c r="D488" s="19" t="s">
        <v>1534</v>
      </c>
      <c r="E488" s="19" t="str">
        <f>CONCATENATE(D488,"_",B488,"_",A488)</f>
        <v>NAPVPNTUN_NEXUS_IPSEC</v>
      </c>
      <c r="F488" s="19" t="s">
        <v>19</v>
      </c>
      <c r="G488" s="19" t="s">
        <v>592</v>
      </c>
      <c r="H488" s="19" t="str">
        <f t="shared" si="45"/>
        <v>napvpntun_nx_ipsec_dpd_pkts_lost_percentage</v>
      </c>
      <c r="I488" s="19" t="s">
        <v>1536</v>
      </c>
      <c r="J488" s="19" t="s">
        <v>113</v>
      </c>
      <c r="K488" s="19" t="s">
        <v>114</v>
      </c>
      <c r="L488" s="24">
        <v>4</v>
      </c>
      <c r="M488" s="24" t="s">
        <v>444</v>
      </c>
    </row>
    <row r="489" spans="1:15">
      <c r="A489" s="191" t="s">
        <v>1540</v>
      </c>
      <c r="B489" s="192" t="s">
        <v>16</v>
      </c>
      <c r="C489" s="192" t="s">
        <v>17</v>
      </c>
      <c r="D489" s="192" t="s">
        <v>17</v>
      </c>
      <c r="E489" s="186" t="s">
        <v>1539</v>
      </c>
      <c r="F489" s="186" t="s">
        <v>19</v>
      </c>
      <c r="G489" s="186" t="s">
        <v>766</v>
      </c>
      <c r="H489" s="186" t="str">
        <f t="shared" si="45"/>
        <v>nap_nx_qos_boost_tx_bytes</v>
      </c>
      <c r="I489" s="187" t="s">
        <v>1716</v>
      </c>
      <c r="J489" s="186" t="s">
        <v>22</v>
      </c>
      <c r="K489" s="186" t="s">
        <v>73</v>
      </c>
      <c r="L489" s="193">
        <v>8</v>
      </c>
      <c r="M489" s="188" t="s">
        <v>1541</v>
      </c>
    </row>
    <row r="490" spans="1:15">
      <c r="A490" s="191" t="s">
        <v>1540</v>
      </c>
      <c r="B490" s="192" t="s">
        <v>16</v>
      </c>
      <c r="C490" s="192" t="s">
        <v>17</v>
      </c>
      <c r="D490" s="192" t="s">
        <v>17</v>
      </c>
      <c r="E490" s="186" t="s">
        <v>1539</v>
      </c>
      <c r="F490" s="186" t="s">
        <v>19</v>
      </c>
      <c r="G490" s="186" t="s">
        <v>1714</v>
      </c>
      <c r="H490" s="186" t="str">
        <f t="shared" si="45"/>
        <v>nap_nx_qos_boost_tx_bytes_dropped</v>
      </c>
      <c r="I490" s="187" t="s">
        <v>1717</v>
      </c>
      <c r="J490" s="186" t="s">
        <v>22</v>
      </c>
      <c r="K490" s="186" t="s">
        <v>73</v>
      </c>
      <c r="L490" s="193">
        <v>8</v>
      </c>
      <c r="M490" s="180" t="s">
        <v>1541</v>
      </c>
    </row>
    <row r="491" spans="1:15">
      <c r="A491" s="191" t="s">
        <v>1540</v>
      </c>
      <c r="B491" s="192" t="s">
        <v>16</v>
      </c>
      <c r="C491" s="192" t="s">
        <v>17</v>
      </c>
      <c r="D491" s="192" t="s">
        <v>17</v>
      </c>
      <c r="E491" s="186" t="s">
        <v>1539</v>
      </c>
      <c r="F491" s="186" t="s">
        <v>19</v>
      </c>
      <c r="G491" s="186" t="s">
        <v>809</v>
      </c>
      <c r="H491" s="186" t="str">
        <f t="shared" si="45"/>
        <v>nap_nx_qos_boost_tx_pkts</v>
      </c>
      <c r="I491" s="187" t="s">
        <v>1718</v>
      </c>
      <c r="J491" s="186" t="s">
        <v>76</v>
      </c>
      <c r="K491" s="186" t="s">
        <v>23</v>
      </c>
      <c r="L491" s="193">
        <v>4</v>
      </c>
      <c r="M491" s="180" t="s">
        <v>1541</v>
      </c>
    </row>
    <row r="492" spans="1:15">
      <c r="A492" s="191" t="s">
        <v>1540</v>
      </c>
      <c r="B492" s="192" t="s">
        <v>16</v>
      </c>
      <c r="C492" s="192" t="s">
        <v>17</v>
      </c>
      <c r="D492" s="192" t="s">
        <v>17</v>
      </c>
      <c r="E492" s="186" t="s">
        <v>1539</v>
      </c>
      <c r="F492" s="186" t="s">
        <v>19</v>
      </c>
      <c r="G492" s="186" t="s">
        <v>1715</v>
      </c>
      <c r="H492" s="186" t="str">
        <f t="shared" si="45"/>
        <v>nap_nx_qos_boost_tx_pkts_dropped</v>
      </c>
      <c r="I492" s="187" t="s">
        <v>1719</v>
      </c>
      <c r="J492" s="186" t="s">
        <v>76</v>
      </c>
      <c r="K492" s="186" t="s">
        <v>23</v>
      </c>
      <c r="L492" s="193">
        <v>4</v>
      </c>
      <c r="M492" s="180" t="s">
        <v>1541</v>
      </c>
    </row>
    <row r="493" spans="1:15" customFormat="1" ht="16.350000000000001" customHeight="1">
      <c r="A493" s="174" t="s">
        <v>641</v>
      </c>
      <c r="B493" s="174" t="s">
        <v>795</v>
      </c>
      <c r="C493" s="174" t="s">
        <v>17</v>
      </c>
      <c r="D493" s="174" t="s">
        <v>796</v>
      </c>
      <c r="E493" s="175" t="s">
        <v>1570</v>
      </c>
      <c r="F493" s="174" t="s">
        <v>19</v>
      </c>
      <c r="G493" s="175" t="s">
        <v>1542</v>
      </c>
      <c r="H493" s="176" t="str">
        <f t="shared" ref="H493:H504" si="46">LOWER(CONCATENATE(D493,"_",B493,"_",G493))</f>
        <v>ila_ch_rx_enqueue_to_process_avg</v>
      </c>
      <c r="I493" s="177" t="s">
        <v>1543</v>
      </c>
      <c r="J493" s="178" t="s">
        <v>113</v>
      </c>
      <c r="K493" s="174" t="s">
        <v>351</v>
      </c>
      <c r="L493" s="179">
        <f t="shared" ref="L493:L504" si="47">IF(RIGHT(J493,2)="64",8,4)</f>
        <v>4</v>
      </c>
      <c r="M493" s="180" t="s">
        <v>799</v>
      </c>
      <c r="N493" s="181"/>
      <c r="O493" s="182"/>
    </row>
    <row r="494" spans="1:15" customFormat="1" ht="16.350000000000001" customHeight="1">
      <c r="A494" s="174" t="s">
        <v>641</v>
      </c>
      <c r="B494" s="174" t="s">
        <v>795</v>
      </c>
      <c r="C494" s="174" t="s">
        <v>17</v>
      </c>
      <c r="D494" s="174" t="s">
        <v>796</v>
      </c>
      <c r="E494" s="175" t="s">
        <v>1570</v>
      </c>
      <c r="F494" s="174" t="s">
        <v>19</v>
      </c>
      <c r="G494" s="175" t="s">
        <v>1544</v>
      </c>
      <c r="H494" s="176" t="str">
        <f t="shared" si="46"/>
        <v>ila_ch_rx_enqueue_to_process_max</v>
      </c>
      <c r="I494" s="183" t="s">
        <v>1545</v>
      </c>
      <c r="J494" s="184" t="s">
        <v>113</v>
      </c>
      <c r="K494" s="174" t="s">
        <v>351</v>
      </c>
      <c r="L494" s="179">
        <f t="shared" si="47"/>
        <v>4</v>
      </c>
      <c r="M494" s="185" t="s">
        <v>799</v>
      </c>
      <c r="N494" s="181"/>
      <c r="O494" s="182"/>
    </row>
    <row r="495" spans="1:15" customFormat="1" ht="16.350000000000001" customHeight="1">
      <c r="A495" s="174" t="s">
        <v>641</v>
      </c>
      <c r="B495" s="174" t="s">
        <v>795</v>
      </c>
      <c r="C495" s="174" t="s">
        <v>17</v>
      </c>
      <c r="D495" s="174" t="s">
        <v>796</v>
      </c>
      <c r="E495" s="175" t="s">
        <v>1570</v>
      </c>
      <c r="F495" s="174" t="s">
        <v>19</v>
      </c>
      <c r="G495" s="175" t="s">
        <v>1546</v>
      </c>
      <c r="H495" s="176" t="str">
        <f t="shared" si="46"/>
        <v>ila_ch_rx_process_to_dejitter_avg</v>
      </c>
      <c r="I495" s="183" t="s">
        <v>1547</v>
      </c>
      <c r="J495" s="184" t="s">
        <v>113</v>
      </c>
      <c r="K495" s="174" t="s">
        <v>351</v>
      </c>
      <c r="L495" s="179">
        <f t="shared" si="47"/>
        <v>4</v>
      </c>
      <c r="M495" s="185" t="s">
        <v>799</v>
      </c>
      <c r="N495" s="181"/>
      <c r="O495" s="182"/>
    </row>
    <row r="496" spans="1:15" customFormat="1" ht="16.350000000000001" customHeight="1">
      <c r="A496" s="174" t="s">
        <v>641</v>
      </c>
      <c r="B496" s="174" t="s">
        <v>795</v>
      </c>
      <c r="C496" s="174" t="s">
        <v>17</v>
      </c>
      <c r="D496" s="174" t="s">
        <v>796</v>
      </c>
      <c r="E496" s="175" t="s">
        <v>1570</v>
      </c>
      <c r="F496" s="174" t="s">
        <v>19</v>
      </c>
      <c r="G496" s="175" t="s">
        <v>1548</v>
      </c>
      <c r="H496" s="176" t="str">
        <f t="shared" si="46"/>
        <v>ila_ch_rx_process_to_dejitter_max</v>
      </c>
      <c r="I496" s="183" t="s">
        <v>1549</v>
      </c>
      <c r="J496" s="184" t="s">
        <v>113</v>
      </c>
      <c r="K496" s="174" t="s">
        <v>351</v>
      </c>
      <c r="L496" s="179">
        <f t="shared" si="47"/>
        <v>4</v>
      </c>
      <c r="M496" s="185" t="s">
        <v>799</v>
      </c>
      <c r="N496" s="181"/>
      <c r="O496" s="182"/>
    </row>
    <row r="497" spans="1:15" customFormat="1" ht="16.350000000000001" customHeight="1">
      <c r="A497" s="174" t="s">
        <v>641</v>
      </c>
      <c r="B497" s="174" t="s">
        <v>795</v>
      </c>
      <c r="C497" s="174" t="s">
        <v>17</v>
      </c>
      <c r="D497" s="174" t="s">
        <v>796</v>
      </c>
      <c r="E497" s="175" t="s">
        <v>1570</v>
      </c>
      <c r="F497" s="174" t="s">
        <v>19</v>
      </c>
      <c r="G497" s="175" t="s">
        <v>1550</v>
      </c>
      <c r="H497" s="176" t="str">
        <f t="shared" si="46"/>
        <v>ila_ch_rx_dejitter_to_fwd_avg</v>
      </c>
      <c r="I497" s="183" t="s">
        <v>1551</v>
      </c>
      <c r="J497" s="184" t="s">
        <v>113</v>
      </c>
      <c r="K497" s="174" t="s">
        <v>351</v>
      </c>
      <c r="L497" s="179">
        <f t="shared" si="47"/>
        <v>4</v>
      </c>
      <c r="M497" s="185" t="s">
        <v>799</v>
      </c>
      <c r="N497" s="181"/>
      <c r="O497" s="182"/>
    </row>
    <row r="498" spans="1:15" customFormat="1" ht="16.350000000000001" customHeight="1">
      <c r="A498" s="174" t="s">
        <v>641</v>
      </c>
      <c r="B498" s="174" t="s">
        <v>795</v>
      </c>
      <c r="C498" s="174" t="s">
        <v>17</v>
      </c>
      <c r="D498" s="174" t="s">
        <v>796</v>
      </c>
      <c r="E498" s="175" t="s">
        <v>1570</v>
      </c>
      <c r="F498" s="174" t="s">
        <v>19</v>
      </c>
      <c r="G498" s="175" t="s">
        <v>1552</v>
      </c>
      <c r="H498" s="176" t="str">
        <f t="shared" si="46"/>
        <v>ila_ch_rx_dejitter_to_fwd_max</v>
      </c>
      <c r="I498" s="183" t="s">
        <v>1553</v>
      </c>
      <c r="J498" s="184" t="s">
        <v>113</v>
      </c>
      <c r="K498" s="174" t="s">
        <v>351</v>
      </c>
      <c r="L498" s="179">
        <f t="shared" si="47"/>
        <v>4</v>
      </c>
      <c r="M498" s="185" t="s">
        <v>799</v>
      </c>
      <c r="N498" s="181"/>
      <c r="O498" s="182"/>
    </row>
    <row r="499" spans="1:15" customFormat="1" ht="16.350000000000001" customHeight="1">
      <c r="A499" s="174" t="s">
        <v>641</v>
      </c>
      <c r="B499" s="174" t="s">
        <v>795</v>
      </c>
      <c r="C499" s="174" t="s">
        <v>17</v>
      </c>
      <c r="D499" s="174" t="s">
        <v>796</v>
      </c>
      <c r="E499" s="175" t="s">
        <v>1570</v>
      </c>
      <c r="F499" s="174" t="s">
        <v>19</v>
      </c>
      <c r="G499" s="175" t="s">
        <v>1558</v>
      </c>
      <c r="H499" s="176" t="str">
        <f t="shared" si="46"/>
        <v>ila_ch_rx_cscon_arrival_interpkt_delay_avg</v>
      </c>
      <c r="I499" s="183" t="s">
        <v>1559</v>
      </c>
      <c r="J499" s="184" t="s">
        <v>113</v>
      </c>
      <c r="K499" s="174" t="s">
        <v>351</v>
      </c>
      <c r="L499" s="179">
        <f t="shared" si="47"/>
        <v>4</v>
      </c>
      <c r="M499" s="185" t="s">
        <v>799</v>
      </c>
      <c r="N499" s="181"/>
      <c r="O499" s="182"/>
    </row>
    <row r="500" spans="1:15" customFormat="1" ht="16.350000000000001" customHeight="1">
      <c r="A500" s="174" t="s">
        <v>641</v>
      </c>
      <c r="B500" s="174" t="s">
        <v>795</v>
      </c>
      <c r="C500" s="174" t="s">
        <v>17</v>
      </c>
      <c r="D500" s="174" t="s">
        <v>796</v>
      </c>
      <c r="E500" s="175" t="s">
        <v>1570</v>
      </c>
      <c r="F500" s="174" t="s">
        <v>19</v>
      </c>
      <c r="G500" s="175" t="s">
        <v>1560</v>
      </c>
      <c r="H500" s="176" t="str">
        <f t="shared" si="46"/>
        <v>ila_ch_rx_cscon_arrival_interpkt_delay_range</v>
      </c>
      <c r="I500" s="183" t="s">
        <v>1561</v>
      </c>
      <c r="J500" s="184" t="s">
        <v>113</v>
      </c>
      <c r="K500" s="174" t="s">
        <v>351</v>
      </c>
      <c r="L500" s="179">
        <f t="shared" si="47"/>
        <v>4</v>
      </c>
      <c r="M500" s="185" t="s">
        <v>799</v>
      </c>
      <c r="N500" s="181"/>
      <c r="O500" s="182"/>
    </row>
    <row r="501" spans="1:15" customFormat="1" ht="16.350000000000001" customHeight="1">
      <c r="A501" s="174" t="s">
        <v>641</v>
      </c>
      <c r="B501" s="174" t="s">
        <v>795</v>
      </c>
      <c r="C501" s="174" t="s">
        <v>17</v>
      </c>
      <c r="D501" s="174" t="s">
        <v>796</v>
      </c>
      <c r="E501" s="175" t="s">
        <v>1570</v>
      </c>
      <c r="F501" s="174" t="s">
        <v>19</v>
      </c>
      <c r="G501" s="175" t="s">
        <v>1562</v>
      </c>
      <c r="H501" s="176" t="str">
        <f t="shared" si="46"/>
        <v>ila_ch_rx_post_rx_buffer_interpkt_delay_avg</v>
      </c>
      <c r="I501" s="183" t="s">
        <v>1563</v>
      </c>
      <c r="J501" s="184" t="s">
        <v>113</v>
      </c>
      <c r="K501" s="174" t="s">
        <v>351</v>
      </c>
      <c r="L501" s="179">
        <f t="shared" si="47"/>
        <v>4</v>
      </c>
      <c r="M501" s="185" t="s">
        <v>799</v>
      </c>
      <c r="N501" s="181"/>
      <c r="O501" s="182"/>
    </row>
    <row r="502" spans="1:15" customFormat="1" ht="16.350000000000001" customHeight="1">
      <c r="A502" s="174" t="s">
        <v>641</v>
      </c>
      <c r="B502" s="174" t="s">
        <v>795</v>
      </c>
      <c r="C502" s="174" t="s">
        <v>17</v>
      </c>
      <c r="D502" s="174" t="s">
        <v>796</v>
      </c>
      <c r="E502" s="175" t="s">
        <v>1570</v>
      </c>
      <c r="F502" s="174" t="s">
        <v>19</v>
      </c>
      <c r="G502" s="175" t="s">
        <v>1564</v>
      </c>
      <c r="H502" s="176" t="str">
        <f t="shared" si="46"/>
        <v>ila_ch_rx_post_rx_buffer_interpkt_delay_range</v>
      </c>
      <c r="I502" s="183" t="s">
        <v>1565</v>
      </c>
      <c r="J502" s="184" t="s">
        <v>113</v>
      </c>
      <c r="K502" s="174" t="s">
        <v>351</v>
      </c>
      <c r="L502" s="179">
        <f t="shared" si="47"/>
        <v>4</v>
      </c>
      <c r="M502" s="185" t="s">
        <v>799</v>
      </c>
      <c r="N502" s="181"/>
      <c r="O502" s="182"/>
    </row>
    <row r="503" spans="1:15" customFormat="1" ht="16.350000000000001" customHeight="1">
      <c r="A503" s="174" t="s">
        <v>641</v>
      </c>
      <c r="B503" s="174" t="s">
        <v>795</v>
      </c>
      <c r="C503" s="174" t="s">
        <v>17</v>
      </c>
      <c r="D503" s="174" t="s">
        <v>796</v>
      </c>
      <c r="E503" s="175" t="s">
        <v>1570</v>
      </c>
      <c r="F503" s="174" t="s">
        <v>19</v>
      </c>
      <c r="G503" s="175" t="s">
        <v>1566</v>
      </c>
      <c r="H503" s="176" t="str">
        <f t="shared" si="46"/>
        <v>ila_ch_rx_post_dejitter_interpkt_delay_avg</v>
      </c>
      <c r="I503" s="183" t="s">
        <v>1567</v>
      </c>
      <c r="J503" s="184" t="s">
        <v>113</v>
      </c>
      <c r="K503" s="174" t="s">
        <v>351</v>
      </c>
      <c r="L503" s="179">
        <f t="shared" si="47"/>
        <v>4</v>
      </c>
      <c r="M503" s="185" t="s">
        <v>799</v>
      </c>
      <c r="N503" s="181"/>
      <c r="O503" s="182"/>
    </row>
    <row r="504" spans="1:15" customFormat="1" ht="16.350000000000001" customHeight="1">
      <c r="A504" s="174" t="s">
        <v>641</v>
      </c>
      <c r="B504" s="174" t="s">
        <v>795</v>
      </c>
      <c r="C504" s="174" t="s">
        <v>17</v>
      </c>
      <c r="D504" s="174" t="s">
        <v>796</v>
      </c>
      <c r="E504" s="175" t="s">
        <v>1570</v>
      </c>
      <c r="F504" s="174" t="s">
        <v>19</v>
      </c>
      <c r="G504" s="175" t="s">
        <v>1568</v>
      </c>
      <c r="H504" s="176" t="str">
        <f t="shared" si="46"/>
        <v>ila_ch_rx_post_dejitter_interpkt_delay_range</v>
      </c>
      <c r="I504" s="183" t="s">
        <v>1569</v>
      </c>
      <c r="J504" s="184" t="s">
        <v>113</v>
      </c>
      <c r="K504" s="174" t="s">
        <v>351</v>
      </c>
      <c r="L504" s="179">
        <f t="shared" si="47"/>
        <v>4</v>
      </c>
      <c r="M504" s="185" t="s">
        <v>799</v>
      </c>
      <c r="N504" s="181"/>
      <c r="O504" s="182"/>
    </row>
    <row r="505" spans="1:15">
      <c r="A505" s="186" t="s">
        <v>641</v>
      </c>
      <c r="B505" s="186" t="s">
        <v>16</v>
      </c>
      <c r="C505" s="186" t="s">
        <v>17</v>
      </c>
      <c r="D505" s="186" t="s">
        <v>642</v>
      </c>
      <c r="E505" s="186" t="s">
        <v>643</v>
      </c>
      <c r="F505" s="186" t="s">
        <v>19</v>
      </c>
      <c r="G505" s="186" t="s">
        <v>1571</v>
      </c>
      <c r="H505" s="186" t="str">
        <f>LOWER(CONCATENATE(D505,"_",IF(B505="MACHINE","MACH",IF(B505="POP","POP",IF(B505="NEXUS","NX",IF(B505="PUBLIC_POP","PUBLIC_POP",IF(B505="ZONE","ZONE","CNX"))))),"_",A505,"_",G505))</f>
        <v>zone_nx_rse_bytes_to_boost</v>
      </c>
      <c r="I505" s="187" t="s">
        <v>1572</v>
      </c>
      <c r="J505" s="186" t="s">
        <v>22</v>
      </c>
      <c r="K505" s="186" t="s">
        <v>73</v>
      </c>
      <c r="L505" s="188">
        <v>8</v>
      </c>
      <c r="M505" s="188" t="s">
        <v>1541</v>
      </c>
    </row>
    <row r="506" spans="1:15">
      <c r="A506" s="186" t="s">
        <v>641</v>
      </c>
      <c r="B506" s="186" t="s">
        <v>16</v>
      </c>
      <c r="C506" s="186" t="s">
        <v>17</v>
      </c>
      <c r="D506" s="186" t="s">
        <v>642</v>
      </c>
      <c r="E506" s="186" t="s">
        <v>643</v>
      </c>
      <c r="F506" s="186" t="s">
        <v>19</v>
      </c>
      <c r="G506" s="186" t="s">
        <v>1573</v>
      </c>
      <c r="H506" s="186" t="str">
        <f>LOWER(CONCATENATE(D506,"_",IF(B506="MACHINE","MACH",IF(B506="POP","POP",IF(B506="NEXUS","NX",IF(B506="PUBLIC_POP","PUBLIC_POP",IF(B506="ZONE","ZONE","CNX"))))),"_",A506,"_",G506))</f>
        <v>zone_nx_rse_bytes_from_boost</v>
      </c>
      <c r="I506" s="187" t="s">
        <v>1574</v>
      </c>
      <c r="J506" s="186" t="s">
        <v>22</v>
      </c>
      <c r="K506" s="186" t="s">
        <v>73</v>
      </c>
      <c r="L506" s="188">
        <v>8</v>
      </c>
      <c r="M506" s="188" t="s">
        <v>1541</v>
      </c>
    </row>
    <row r="507" spans="1:15" customFormat="1">
      <c r="A507" s="189" t="s">
        <v>1641</v>
      </c>
      <c r="B507" s="189" t="s">
        <v>16</v>
      </c>
      <c r="C507" s="189" t="s">
        <v>17</v>
      </c>
      <c r="D507" s="189" t="s">
        <v>1642</v>
      </c>
      <c r="E507" s="189" t="s">
        <v>1643</v>
      </c>
      <c r="F507" s="189" t="s">
        <v>19</v>
      </c>
      <c r="G507" s="189" t="s">
        <v>1644</v>
      </c>
      <c r="H507" s="189" t="str">
        <f>LOWER(CONCATENATE(D507,"_nx_cons_",G507))</f>
        <v>accm_ni_nx_cons_active_tcp_intercepted</v>
      </c>
      <c r="I507" s="190" t="s">
        <v>1645</v>
      </c>
      <c r="J507" s="189" t="s">
        <v>113</v>
      </c>
      <c r="K507" s="189" t="s">
        <v>549</v>
      </c>
      <c r="L507" s="182">
        <f t="shared" ref="L507:L539" si="48">IF(RIGHT(J507,2)="64",8,4)</f>
        <v>4</v>
      </c>
      <c r="M507" s="182" t="s">
        <v>1646</v>
      </c>
      <c r="N507" s="190"/>
      <c r="O507" s="182"/>
    </row>
    <row r="508" spans="1:15" customFormat="1">
      <c r="A508" s="189" t="s">
        <v>1641</v>
      </c>
      <c r="B508" s="189" t="s">
        <v>16</v>
      </c>
      <c r="C508" s="189" t="s">
        <v>17</v>
      </c>
      <c r="D508" s="189" t="s">
        <v>1642</v>
      </c>
      <c r="E508" s="189" t="s">
        <v>1643</v>
      </c>
      <c r="F508" s="189" t="s">
        <v>19</v>
      </c>
      <c r="G508" s="189" t="s">
        <v>2383</v>
      </c>
      <c r="H508" s="189" t="str">
        <f t="shared" ref="H508:H539" si="49">LOWER(CONCATENATE(D508,"_nx_cons_",G508))</f>
        <v>accm_ni_nx_cons_active_tcp_classif</v>
      </c>
      <c r="I508" s="190" t="s">
        <v>1647</v>
      </c>
      <c r="J508" s="189" t="s">
        <v>113</v>
      </c>
      <c r="K508" s="189" t="s">
        <v>549</v>
      </c>
      <c r="L508" s="182">
        <f t="shared" si="48"/>
        <v>4</v>
      </c>
      <c r="M508" s="182" t="s">
        <v>1646</v>
      </c>
      <c r="N508" s="190"/>
      <c r="O508" s="182"/>
    </row>
    <row r="509" spans="1:15" customFormat="1">
      <c r="A509" s="189" t="s">
        <v>1641</v>
      </c>
      <c r="B509" s="189" t="s">
        <v>16</v>
      </c>
      <c r="C509" s="189" t="s">
        <v>17</v>
      </c>
      <c r="D509" s="189" t="s">
        <v>1642</v>
      </c>
      <c r="E509" s="189" t="s">
        <v>1643</v>
      </c>
      <c r="F509" s="189" t="s">
        <v>19</v>
      </c>
      <c r="G509" s="189" t="s">
        <v>2388</v>
      </c>
      <c r="H509" s="189" t="str">
        <f t="shared" si="49"/>
        <v>accm_ni_nx_cons_active_tcp_fwd_classif</v>
      </c>
      <c r="I509" s="190" t="s">
        <v>1648</v>
      </c>
      <c r="J509" s="189" t="s">
        <v>113</v>
      </c>
      <c r="K509" s="189" t="s">
        <v>549</v>
      </c>
      <c r="L509" s="182">
        <f>IF(RIGHT(J509,2)="64",8,4)</f>
        <v>4</v>
      </c>
      <c r="M509" s="182" t="s">
        <v>1646</v>
      </c>
      <c r="N509" s="190"/>
      <c r="O509" s="182"/>
    </row>
    <row r="510" spans="1:15" customFormat="1">
      <c r="A510" s="189" t="s">
        <v>1641</v>
      </c>
      <c r="B510" s="189" t="s">
        <v>16</v>
      </c>
      <c r="C510" s="189" t="s">
        <v>17</v>
      </c>
      <c r="D510" s="189" t="s">
        <v>1642</v>
      </c>
      <c r="E510" s="189" t="s">
        <v>1643</v>
      </c>
      <c r="F510" s="189" t="s">
        <v>19</v>
      </c>
      <c r="G510" s="189" t="s">
        <v>1649</v>
      </c>
      <c r="H510" s="189" t="str">
        <f t="shared" si="49"/>
        <v>accm_ni_nx_cons_active_tcp_transparent</v>
      </c>
      <c r="I510" s="190" t="s">
        <v>1650</v>
      </c>
      <c r="J510" s="189" t="s">
        <v>113</v>
      </c>
      <c r="K510" s="189" t="s">
        <v>549</v>
      </c>
      <c r="L510" s="182">
        <f t="shared" si="48"/>
        <v>4</v>
      </c>
      <c r="M510" s="182" t="s">
        <v>1646</v>
      </c>
      <c r="N510" s="190"/>
      <c r="O510" s="182"/>
    </row>
    <row r="511" spans="1:15" customFormat="1">
      <c r="A511" s="189" t="s">
        <v>1641</v>
      </c>
      <c r="B511" s="189" t="s">
        <v>16</v>
      </c>
      <c r="C511" s="189" t="s">
        <v>17</v>
      </c>
      <c r="D511" s="189" t="s">
        <v>1642</v>
      </c>
      <c r="E511" s="189" t="s">
        <v>1643</v>
      </c>
      <c r="F511" s="189" t="s">
        <v>19</v>
      </c>
      <c r="G511" s="189" t="s">
        <v>1651</v>
      </c>
      <c r="H511" s="189" t="str">
        <f t="shared" si="49"/>
        <v>accm_ni_nx_cons_active_ssl_intercepted</v>
      </c>
      <c r="I511" s="190" t="s">
        <v>1652</v>
      </c>
      <c r="J511" s="189" t="s">
        <v>113</v>
      </c>
      <c r="K511" s="189" t="s">
        <v>549</v>
      </c>
      <c r="L511" s="182">
        <f t="shared" si="48"/>
        <v>4</v>
      </c>
      <c r="M511" s="182" t="s">
        <v>1646</v>
      </c>
      <c r="N511" s="190"/>
      <c r="O511" s="182"/>
    </row>
    <row r="512" spans="1:15" customFormat="1">
      <c r="A512" s="189" t="s">
        <v>1641</v>
      </c>
      <c r="B512" s="189" t="s">
        <v>16</v>
      </c>
      <c r="C512" s="189" t="s">
        <v>17</v>
      </c>
      <c r="D512" s="189" t="s">
        <v>1642</v>
      </c>
      <c r="E512" s="189" t="s">
        <v>1643</v>
      </c>
      <c r="F512" s="189" t="s">
        <v>19</v>
      </c>
      <c r="G512" s="189" t="s">
        <v>1653</v>
      </c>
      <c r="H512" s="189" t="str">
        <f t="shared" si="49"/>
        <v>accm_ni_nx_cons_active_ssl_bypassed</v>
      </c>
      <c r="I512" s="190" t="s">
        <v>1654</v>
      </c>
      <c r="J512" s="189" t="s">
        <v>113</v>
      </c>
      <c r="K512" s="189" t="s">
        <v>549</v>
      </c>
      <c r="L512" s="182">
        <f t="shared" si="48"/>
        <v>4</v>
      </c>
      <c r="M512" s="182" t="s">
        <v>1646</v>
      </c>
      <c r="N512" s="190"/>
      <c r="O512" s="182"/>
    </row>
    <row r="513" spans="1:15" customFormat="1">
      <c r="A513" s="189" t="s">
        <v>1641</v>
      </c>
      <c r="B513" s="189" t="s">
        <v>16</v>
      </c>
      <c r="C513" s="189" t="s">
        <v>17</v>
      </c>
      <c r="D513" s="189" t="s">
        <v>1642</v>
      </c>
      <c r="E513" s="189" t="s">
        <v>1643</v>
      </c>
      <c r="F513" s="189" t="s">
        <v>19</v>
      </c>
      <c r="G513" s="189" t="s">
        <v>1655</v>
      </c>
      <c r="H513" s="189" t="str">
        <f t="shared" si="49"/>
        <v>accm_ni_nx_cons_active_ssl_transparent</v>
      </c>
      <c r="I513" s="190" t="s">
        <v>1656</v>
      </c>
      <c r="J513" s="189" t="s">
        <v>113</v>
      </c>
      <c r="K513" s="189" t="s">
        <v>549</v>
      </c>
      <c r="L513" s="182">
        <f>IF(RIGHT(J513,2)="64",8,4)</f>
        <v>4</v>
      </c>
      <c r="M513" s="182" t="s">
        <v>1646</v>
      </c>
      <c r="N513" s="190"/>
      <c r="O513" s="182"/>
    </row>
    <row r="514" spans="1:15" customFormat="1">
      <c r="A514" s="189" t="s">
        <v>1641</v>
      </c>
      <c r="B514" s="189" t="s">
        <v>16</v>
      </c>
      <c r="C514" s="189" t="s">
        <v>17</v>
      </c>
      <c r="D514" s="189" t="s">
        <v>1642</v>
      </c>
      <c r="E514" s="189" t="s">
        <v>1643</v>
      </c>
      <c r="F514" s="189" t="s">
        <v>19</v>
      </c>
      <c r="G514" s="189" t="s">
        <v>2391</v>
      </c>
      <c r="H514" s="189" t="str">
        <f t="shared" si="49"/>
        <v>accm_ni_nx_cons_active_ntcp</v>
      </c>
      <c r="I514" s="190" t="s">
        <v>1657</v>
      </c>
      <c r="J514" s="189" t="s">
        <v>113</v>
      </c>
      <c r="K514" s="189" t="s">
        <v>549</v>
      </c>
      <c r="L514" s="182">
        <f t="shared" si="48"/>
        <v>4</v>
      </c>
      <c r="M514" s="182" t="s">
        <v>1646</v>
      </c>
      <c r="N514" s="190"/>
      <c r="O514" s="182"/>
    </row>
    <row r="515" spans="1:15" customFormat="1">
      <c r="A515" s="189" t="s">
        <v>1641</v>
      </c>
      <c r="B515" s="189" t="s">
        <v>16</v>
      </c>
      <c r="C515" s="189" t="s">
        <v>17</v>
      </c>
      <c r="D515" s="189" t="s">
        <v>1642</v>
      </c>
      <c r="E515" s="189" t="s">
        <v>1643</v>
      </c>
      <c r="F515" s="189" t="s">
        <v>19</v>
      </c>
      <c r="G515" s="189" t="s">
        <v>2392</v>
      </c>
      <c r="H515" s="189" t="str">
        <f t="shared" si="49"/>
        <v>accm_ni_nx_cons_active_ntcp_classif</v>
      </c>
      <c r="I515" s="190" t="s">
        <v>1658</v>
      </c>
      <c r="J515" s="189" t="s">
        <v>113</v>
      </c>
      <c r="K515" s="189" t="s">
        <v>549</v>
      </c>
      <c r="L515" s="182">
        <f t="shared" si="48"/>
        <v>4</v>
      </c>
      <c r="M515" s="182" t="s">
        <v>1646</v>
      </c>
      <c r="N515" s="190"/>
      <c r="O515" s="182"/>
    </row>
    <row r="516" spans="1:15" customFormat="1">
      <c r="A516" s="189" t="s">
        <v>1641</v>
      </c>
      <c r="B516" s="189" t="s">
        <v>16</v>
      </c>
      <c r="C516" s="189" t="s">
        <v>17</v>
      </c>
      <c r="D516" s="189" t="s">
        <v>1642</v>
      </c>
      <c r="E516" s="189" t="s">
        <v>1643</v>
      </c>
      <c r="F516" s="189" t="s">
        <v>19</v>
      </c>
      <c r="G516" s="189" t="s">
        <v>2393</v>
      </c>
      <c r="H516" s="189" t="str">
        <f t="shared" si="49"/>
        <v>accm_ni_nx_cons_active_ntcp_fp_classif</v>
      </c>
      <c r="I516" s="190" t="s">
        <v>1659</v>
      </c>
      <c r="J516" s="189" t="s">
        <v>113</v>
      </c>
      <c r="K516" s="189" t="s">
        <v>549</v>
      </c>
      <c r="L516" s="182">
        <f>IF(RIGHT(J516,2)="64",8,4)</f>
        <v>4</v>
      </c>
      <c r="M516" s="182" t="s">
        <v>1646</v>
      </c>
      <c r="N516" s="190"/>
      <c r="O516" s="182"/>
    </row>
    <row r="517" spans="1:15" customFormat="1">
      <c r="A517" s="189" t="s">
        <v>1641</v>
      </c>
      <c r="B517" s="189" t="s">
        <v>16</v>
      </c>
      <c r="C517" s="189" t="s">
        <v>17</v>
      </c>
      <c r="D517" s="189" t="s">
        <v>1642</v>
      </c>
      <c r="E517" s="189" t="s">
        <v>1643</v>
      </c>
      <c r="F517" s="189" t="s">
        <v>19</v>
      </c>
      <c r="G517" s="189" t="s">
        <v>2394</v>
      </c>
      <c r="H517" s="189" t="str">
        <f t="shared" si="49"/>
        <v>accm_ni_nx_cons_active_ntcp_fwd_classif</v>
      </c>
      <c r="I517" s="190" t="s">
        <v>1660</v>
      </c>
      <c r="J517" s="189" t="s">
        <v>113</v>
      </c>
      <c r="K517" s="189" t="s">
        <v>549</v>
      </c>
      <c r="L517" s="182">
        <f>IF(RIGHT(J517,2)="64",8,4)</f>
        <v>4</v>
      </c>
      <c r="M517" s="182" t="s">
        <v>1646</v>
      </c>
      <c r="N517" s="190"/>
      <c r="O517" s="182"/>
    </row>
    <row r="518" spans="1:15" customFormat="1">
      <c r="A518" s="189" t="s">
        <v>1641</v>
      </c>
      <c r="B518" s="189" t="s">
        <v>16</v>
      </c>
      <c r="C518" s="189" t="s">
        <v>17</v>
      </c>
      <c r="D518" s="189" t="s">
        <v>1642</v>
      </c>
      <c r="E518" s="189" t="s">
        <v>1643</v>
      </c>
      <c r="F518" s="189" t="s">
        <v>19</v>
      </c>
      <c r="G518" s="189" t="s">
        <v>2376</v>
      </c>
      <c r="H518" s="189" t="str">
        <f t="shared" si="49"/>
        <v>accm_ni_nx_cons_tot_tcp_intercepted</v>
      </c>
      <c r="I518" s="190" t="s">
        <v>1661</v>
      </c>
      <c r="J518" s="189" t="s">
        <v>76</v>
      </c>
      <c r="K518" s="189" t="s">
        <v>549</v>
      </c>
      <c r="L518" s="182">
        <f t="shared" si="48"/>
        <v>4</v>
      </c>
      <c r="M518" s="182" t="s">
        <v>1646</v>
      </c>
      <c r="N518" s="190"/>
      <c r="O518" s="182"/>
    </row>
    <row r="519" spans="1:15" customFormat="1">
      <c r="A519" s="189" t="s">
        <v>1641</v>
      </c>
      <c r="B519" s="189" t="s">
        <v>16</v>
      </c>
      <c r="C519" s="189" t="s">
        <v>17</v>
      </c>
      <c r="D519" s="189" t="s">
        <v>1642</v>
      </c>
      <c r="E519" s="189" t="s">
        <v>1643</v>
      </c>
      <c r="F519" s="189" t="s">
        <v>19</v>
      </c>
      <c r="G519" s="189" t="s">
        <v>2377</v>
      </c>
      <c r="H519" s="189" t="str">
        <f t="shared" si="49"/>
        <v>accm_ni_nx_cons_tot_tcp_bypassed</v>
      </c>
      <c r="I519" s="190" t="s">
        <v>1662</v>
      </c>
      <c r="J519" s="189" t="s">
        <v>76</v>
      </c>
      <c r="K519" s="189" t="s">
        <v>549</v>
      </c>
      <c r="L519" s="182">
        <f t="shared" si="48"/>
        <v>4</v>
      </c>
      <c r="M519" s="182" t="s">
        <v>1646</v>
      </c>
      <c r="N519" s="190"/>
      <c r="O519" s="182"/>
    </row>
    <row r="520" spans="1:15" customFormat="1">
      <c r="A520" s="189" t="s">
        <v>1641</v>
      </c>
      <c r="B520" s="189" t="s">
        <v>16</v>
      </c>
      <c r="C520" s="189" t="s">
        <v>17</v>
      </c>
      <c r="D520" s="189" t="s">
        <v>1642</v>
      </c>
      <c r="E520" s="189" t="s">
        <v>1643</v>
      </c>
      <c r="F520" s="189" t="s">
        <v>19</v>
      </c>
      <c r="G520" s="189" t="s">
        <v>2378</v>
      </c>
      <c r="H520" s="189" t="str">
        <f t="shared" si="49"/>
        <v>accm_ni_nx_cons_tot_tcp_dropped</v>
      </c>
      <c r="I520" s="190" t="s">
        <v>1663</v>
      </c>
      <c r="J520" s="189" t="s">
        <v>76</v>
      </c>
      <c r="K520" s="189" t="s">
        <v>549</v>
      </c>
      <c r="L520" s="182">
        <f t="shared" si="48"/>
        <v>4</v>
      </c>
      <c r="M520" s="182" t="s">
        <v>1646</v>
      </c>
      <c r="N520" s="190"/>
      <c r="O520" s="182"/>
    </row>
    <row r="521" spans="1:15" customFormat="1">
      <c r="A521" s="189" t="s">
        <v>1641</v>
      </c>
      <c r="B521" s="189" t="s">
        <v>16</v>
      </c>
      <c r="C521" s="189" t="s">
        <v>17</v>
      </c>
      <c r="D521" s="189" t="s">
        <v>1642</v>
      </c>
      <c r="E521" s="189" t="s">
        <v>1643</v>
      </c>
      <c r="F521" s="189" t="s">
        <v>19</v>
      </c>
      <c r="G521" s="189" t="s">
        <v>2384</v>
      </c>
      <c r="H521" s="189" t="str">
        <f t="shared" si="49"/>
        <v>accm_ni_nx_cons_tot_tcp_intercepted_classif</v>
      </c>
      <c r="I521" s="190" t="s">
        <v>1664</v>
      </c>
      <c r="J521" s="189" t="s">
        <v>76</v>
      </c>
      <c r="K521" s="189" t="s">
        <v>549</v>
      </c>
      <c r="L521" s="182">
        <f t="shared" si="48"/>
        <v>4</v>
      </c>
      <c r="M521" s="182" t="s">
        <v>1646</v>
      </c>
      <c r="N521" s="190"/>
      <c r="O521" s="182"/>
    </row>
    <row r="522" spans="1:15" customFormat="1">
      <c r="A522" s="189" t="s">
        <v>1641</v>
      </c>
      <c r="B522" s="189" t="s">
        <v>16</v>
      </c>
      <c r="C522" s="189" t="s">
        <v>17</v>
      </c>
      <c r="D522" s="189" t="s">
        <v>1642</v>
      </c>
      <c r="E522" s="189" t="s">
        <v>1643</v>
      </c>
      <c r="F522" s="189" t="s">
        <v>19</v>
      </c>
      <c r="G522" s="189" t="s">
        <v>2385</v>
      </c>
      <c r="H522" s="189" t="str">
        <f t="shared" si="49"/>
        <v>accm_ni_nx_cons_tot_tcp_fp_classif</v>
      </c>
      <c r="I522" s="190" t="s">
        <v>1665</v>
      </c>
      <c r="J522" s="189" t="s">
        <v>76</v>
      </c>
      <c r="K522" s="189" t="s">
        <v>549</v>
      </c>
      <c r="L522" s="182">
        <f t="shared" si="48"/>
        <v>4</v>
      </c>
      <c r="M522" s="182" t="s">
        <v>1646</v>
      </c>
      <c r="N522" s="190"/>
      <c r="O522" s="182"/>
    </row>
    <row r="523" spans="1:15" customFormat="1">
      <c r="A523" s="189" t="s">
        <v>1641</v>
      </c>
      <c r="B523" s="189" t="s">
        <v>16</v>
      </c>
      <c r="C523" s="189" t="s">
        <v>17</v>
      </c>
      <c r="D523" s="189" t="s">
        <v>1642</v>
      </c>
      <c r="E523" s="189" t="s">
        <v>1643</v>
      </c>
      <c r="F523" s="189" t="s">
        <v>19</v>
      </c>
      <c r="G523" s="189" t="s">
        <v>2389</v>
      </c>
      <c r="H523" s="189" t="str">
        <f t="shared" si="49"/>
        <v>accm_ni_nx_cons_tot_tcp_fwd_classif</v>
      </c>
      <c r="I523" s="190" t="s">
        <v>1666</v>
      </c>
      <c r="J523" s="189" t="s">
        <v>76</v>
      </c>
      <c r="K523" s="189" t="s">
        <v>549</v>
      </c>
      <c r="L523" s="182">
        <f>IF(RIGHT(J523,2)="64",8,4)</f>
        <v>4</v>
      </c>
      <c r="M523" s="182" t="s">
        <v>1646</v>
      </c>
      <c r="N523" s="190"/>
      <c r="O523" s="182"/>
    </row>
    <row r="524" spans="1:15" customFormat="1">
      <c r="A524" s="189" t="s">
        <v>1641</v>
      </c>
      <c r="B524" s="189" t="s">
        <v>16</v>
      </c>
      <c r="C524" s="189" t="s">
        <v>17</v>
      </c>
      <c r="D524" s="189" t="s">
        <v>1642</v>
      </c>
      <c r="E524" s="189" t="s">
        <v>1643</v>
      </c>
      <c r="F524" s="189" t="s">
        <v>19</v>
      </c>
      <c r="G524" s="189" t="s">
        <v>2390</v>
      </c>
      <c r="H524" s="189" t="str">
        <f t="shared" si="49"/>
        <v>accm_ni_nx_cons_tot_tcp_mx_pkt_cnt_excd_not_fwd_classif</v>
      </c>
      <c r="I524" s="190" t="s">
        <v>1667</v>
      </c>
      <c r="J524" s="189" t="s">
        <v>76</v>
      </c>
      <c r="K524" s="189" t="s">
        <v>549</v>
      </c>
      <c r="L524" s="182">
        <f t="shared" si="48"/>
        <v>4</v>
      </c>
      <c r="M524" s="182" t="s">
        <v>1646</v>
      </c>
      <c r="N524" s="190"/>
      <c r="O524" s="182"/>
    </row>
    <row r="525" spans="1:15" customFormat="1">
      <c r="A525" s="189" t="s">
        <v>1641</v>
      </c>
      <c r="B525" s="189" t="s">
        <v>16</v>
      </c>
      <c r="C525" s="189" t="s">
        <v>17</v>
      </c>
      <c r="D525" s="189" t="s">
        <v>1642</v>
      </c>
      <c r="E525" s="189" t="s">
        <v>1643</v>
      </c>
      <c r="F525" s="189" t="s">
        <v>19</v>
      </c>
      <c r="G525" s="189" t="s">
        <v>2410</v>
      </c>
      <c r="H525" s="189" t="str">
        <f t="shared" si="49"/>
        <v>accm_ni_nx_cons_tot_tcp_classifn_tmo_not_fwd_classif</v>
      </c>
      <c r="I525" s="190" t="s">
        <v>1668</v>
      </c>
      <c r="J525" s="189" t="s">
        <v>76</v>
      </c>
      <c r="K525" s="189" t="s">
        <v>549</v>
      </c>
      <c r="L525" s="182">
        <f t="shared" si="48"/>
        <v>4</v>
      </c>
      <c r="M525" s="182" t="s">
        <v>1646</v>
      </c>
      <c r="N525" s="190"/>
      <c r="O525" s="182"/>
    </row>
    <row r="526" spans="1:15" customFormat="1" ht="30">
      <c r="A526" s="189" t="s">
        <v>1641</v>
      </c>
      <c r="B526" s="189" t="s">
        <v>16</v>
      </c>
      <c r="C526" s="189" t="s">
        <v>17</v>
      </c>
      <c r="D526" s="189" t="s">
        <v>1642</v>
      </c>
      <c r="E526" s="189" t="s">
        <v>1643</v>
      </c>
      <c r="F526" s="189" t="s">
        <v>19</v>
      </c>
      <c r="G526" s="189" t="s">
        <v>2400</v>
      </c>
      <c r="H526" s="189" t="str">
        <f t="shared" si="49"/>
        <v>accm_ni_nx_cons_tot_tcp_mx_buf_sz_excd_not_fwd_classif</v>
      </c>
      <c r="I526" s="190" t="s">
        <v>1669</v>
      </c>
      <c r="J526" s="189" t="s">
        <v>76</v>
      </c>
      <c r="K526" s="189" t="s">
        <v>549</v>
      </c>
      <c r="L526" s="182">
        <f t="shared" si="48"/>
        <v>4</v>
      </c>
      <c r="M526" s="182" t="s">
        <v>1646</v>
      </c>
      <c r="N526" s="190"/>
      <c r="O526" s="182"/>
    </row>
    <row r="527" spans="1:15" customFormat="1">
      <c r="A527" s="189" t="s">
        <v>1641</v>
      </c>
      <c r="B527" s="189" t="s">
        <v>16</v>
      </c>
      <c r="C527" s="189" t="s">
        <v>17</v>
      </c>
      <c r="D527" s="189" t="s">
        <v>1642</v>
      </c>
      <c r="E527" s="189" t="s">
        <v>1643</v>
      </c>
      <c r="F527" s="189" t="s">
        <v>19</v>
      </c>
      <c r="G527" s="189" t="s">
        <v>2379</v>
      </c>
      <c r="H527" s="189" t="str">
        <f t="shared" si="49"/>
        <v>accm_ni_nx_cons_tot_tcp_transparent</v>
      </c>
      <c r="I527" s="190" t="s">
        <v>1670</v>
      </c>
      <c r="J527" s="189" t="s">
        <v>76</v>
      </c>
      <c r="K527" s="189" t="s">
        <v>549</v>
      </c>
      <c r="L527" s="182">
        <f t="shared" si="48"/>
        <v>4</v>
      </c>
      <c r="M527" s="182" t="s">
        <v>1646</v>
      </c>
      <c r="N527" s="190"/>
      <c r="O527" s="182"/>
    </row>
    <row r="528" spans="1:15" customFormat="1">
      <c r="A528" s="189" t="s">
        <v>1641</v>
      </c>
      <c r="B528" s="189" t="s">
        <v>16</v>
      </c>
      <c r="C528" s="189" t="s">
        <v>17</v>
      </c>
      <c r="D528" s="189" t="s">
        <v>1642</v>
      </c>
      <c r="E528" s="189" t="s">
        <v>1643</v>
      </c>
      <c r="F528" s="189" t="s">
        <v>19</v>
      </c>
      <c r="G528" s="189" t="s">
        <v>2380</v>
      </c>
      <c r="H528" s="189" t="str">
        <f t="shared" si="49"/>
        <v>accm_ni_nx_cons_tot_ssl_intercepted</v>
      </c>
      <c r="I528" s="190" t="s">
        <v>1671</v>
      </c>
      <c r="J528" s="189" t="s">
        <v>76</v>
      </c>
      <c r="K528" s="189" t="s">
        <v>549</v>
      </c>
      <c r="L528" s="182">
        <f t="shared" si="48"/>
        <v>4</v>
      </c>
      <c r="M528" s="182" t="s">
        <v>1646</v>
      </c>
      <c r="N528" s="190"/>
      <c r="O528" s="182"/>
    </row>
    <row r="529" spans="1:15" customFormat="1">
      <c r="A529" s="189" t="s">
        <v>1641</v>
      </c>
      <c r="B529" s="189" t="s">
        <v>16</v>
      </c>
      <c r="C529" s="189" t="s">
        <v>17</v>
      </c>
      <c r="D529" s="189" t="s">
        <v>1642</v>
      </c>
      <c r="E529" s="189" t="s">
        <v>1643</v>
      </c>
      <c r="F529" s="189" t="s">
        <v>19</v>
      </c>
      <c r="G529" s="189" t="s">
        <v>2386</v>
      </c>
      <c r="H529" s="189" t="str">
        <f t="shared" si="49"/>
        <v>accm_ni_nx_cons_tot_ssl_sni_classif</v>
      </c>
      <c r="I529" s="190" t="s">
        <v>1672</v>
      </c>
      <c r="J529" s="189" t="s">
        <v>76</v>
      </c>
      <c r="K529" s="189" t="s">
        <v>549</v>
      </c>
      <c r="L529" s="182">
        <f>IF(RIGHT(J529,2)="64",8,4)</f>
        <v>4</v>
      </c>
      <c r="M529" s="182" t="s">
        <v>1646</v>
      </c>
      <c r="N529" s="190"/>
      <c r="O529" s="182"/>
    </row>
    <row r="530" spans="1:15" customFormat="1">
      <c r="A530" s="189" t="s">
        <v>1641</v>
      </c>
      <c r="B530" s="189" t="s">
        <v>16</v>
      </c>
      <c r="C530" s="189" t="s">
        <v>17</v>
      </c>
      <c r="D530" s="189" t="s">
        <v>1642</v>
      </c>
      <c r="E530" s="189" t="s">
        <v>1643</v>
      </c>
      <c r="F530" s="189" t="s">
        <v>19</v>
      </c>
      <c r="G530" s="189" t="s">
        <v>2387</v>
      </c>
      <c r="H530" s="189" t="str">
        <f t="shared" si="49"/>
        <v>accm_ni_nx_cons_tot_ssl_decrypt_classif</v>
      </c>
      <c r="I530" s="190" t="s">
        <v>1673</v>
      </c>
      <c r="J530" s="189" t="s">
        <v>76</v>
      </c>
      <c r="K530" s="189" t="s">
        <v>549</v>
      </c>
      <c r="L530" s="182">
        <f>IF(RIGHT(J530,2)="64",8,4)</f>
        <v>4</v>
      </c>
      <c r="M530" s="182" t="s">
        <v>1646</v>
      </c>
      <c r="N530" s="190"/>
      <c r="O530" s="182"/>
    </row>
    <row r="531" spans="1:15" customFormat="1">
      <c r="A531" s="189" t="s">
        <v>1641</v>
      </c>
      <c r="B531" s="189" t="s">
        <v>16</v>
      </c>
      <c r="C531" s="189" t="s">
        <v>17</v>
      </c>
      <c r="D531" s="189" t="s">
        <v>1642</v>
      </c>
      <c r="E531" s="189" t="s">
        <v>1643</v>
      </c>
      <c r="F531" s="189" t="s">
        <v>19</v>
      </c>
      <c r="G531" s="189" t="s">
        <v>2381</v>
      </c>
      <c r="H531" s="189" t="str">
        <f t="shared" si="49"/>
        <v>accm_ni_nx_cons_tot_ssl_bypassed</v>
      </c>
      <c r="I531" s="190" t="s">
        <v>1674</v>
      </c>
      <c r="J531" s="189" t="s">
        <v>76</v>
      </c>
      <c r="K531" s="189" t="s">
        <v>549</v>
      </c>
      <c r="L531" s="182">
        <f t="shared" si="48"/>
        <v>4</v>
      </c>
      <c r="M531" s="182" t="s">
        <v>1646</v>
      </c>
      <c r="N531" s="190"/>
      <c r="O531" s="182"/>
    </row>
    <row r="532" spans="1:15" customFormat="1">
      <c r="A532" s="189" t="s">
        <v>1641</v>
      </c>
      <c r="B532" s="189" t="s">
        <v>16</v>
      </c>
      <c r="C532" s="189" t="s">
        <v>17</v>
      </c>
      <c r="D532" s="189" t="s">
        <v>1642</v>
      </c>
      <c r="E532" s="189" t="s">
        <v>1643</v>
      </c>
      <c r="F532" s="189" t="s">
        <v>19</v>
      </c>
      <c r="G532" s="189" t="s">
        <v>2382</v>
      </c>
      <c r="H532" s="189" t="str">
        <f t="shared" si="49"/>
        <v>accm_ni_nx_cons_tot_ssl_transparent</v>
      </c>
      <c r="I532" s="190" t="s">
        <v>1675</v>
      </c>
      <c r="J532" s="189" t="s">
        <v>76</v>
      </c>
      <c r="K532" s="189" t="s">
        <v>549</v>
      </c>
      <c r="L532" s="182">
        <f>IF(RIGHT(J532,2)="64",8,4)</f>
        <v>4</v>
      </c>
      <c r="M532" s="182" t="s">
        <v>1646</v>
      </c>
      <c r="N532" s="190"/>
      <c r="O532" s="182"/>
    </row>
    <row r="533" spans="1:15" customFormat="1">
      <c r="A533" s="189" t="s">
        <v>1641</v>
      </c>
      <c r="B533" s="189" t="s">
        <v>16</v>
      </c>
      <c r="C533" s="189" t="s">
        <v>17</v>
      </c>
      <c r="D533" s="189" t="s">
        <v>1642</v>
      </c>
      <c r="E533" s="189" t="s">
        <v>1643</v>
      </c>
      <c r="F533" s="189" t="s">
        <v>19</v>
      </c>
      <c r="G533" s="189" t="s">
        <v>2395</v>
      </c>
      <c r="H533" s="189" t="str">
        <f t="shared" si="49"/>
        <v>accm_ni_nx_cons_tot_ntcp</v>
      </c>
      <c r="I533" s="190" t="s">
        <v>1676</v>
      </c>
      <c r="J533" s="189" t="s">
        <v>76</v>
      </c>
      <c r="K533" s="189" t="s">
        <v>549</v>
      </c>
      <c r="L533" s="182">
        <f t="shared" si="48"/>
        <v>4</v>
      </c>
      <c r="M533" s="182" t="s">
        <v>1646</v>
      </c>
      <c r="N533" s="190"/>
      <c r="O533" s="182"/>
    </row>
    <row r="534" spans="1:15" customFormat="1">
      <c r="A534" s="189" t="s">
        <v>1641</v>
      </c>
      <c r="B534" s="189" t="s">
        <v>16</v>
      </c>
      <c r="C534" s="189" t="s">
        <v>17</v>
      </c>
      <c r="D534" s="189" t="s">
        <v>1642</v>
      </c>
      <c r="E534" s="189" t="s">
        <v>1643</v>
      </c>
      <c r="F534" s="189" t="s">
        <v>19</v>
      </c>
      <c r="G534" s="189" t="s">
        <v>2396</v>
      </c>
      <c r="H534" s="189" t="str">
        <f t="shared" si="49"/>
        <v>accm_ni_nx_cons_tot_ntcp_classif</v>
      </c>
      <c r="I534" s="190" t="s">
        <v>1677</v>
      </c>
      <c r="J534" s="189" t="s">
        <v>76</v>
      </c>
      <c r="K534" s="189" t="s">
        <v>549</v>
      </c>
      <c r="L534" s="182">
        <f t="shared" si="48"/>
        <v>4</v>
      </c>
      <c r="M534" s="182" t="s">
        <v>1646</v>
      </c>
      <c r="N534" s="190"/>
      <c r="O534" s="182"/>
    </row>
    <row r="535" spans="1:15" customFormat="1">
      <c r="A535" s="189" t="s">
        <v>1641</v>
      </c>
      <c r="B535" s="189" t="s">
        <v>16</v>
      </c>
      <c r="C535" s="189" t="s">
        <v>17</v>
      </c>
      <c r="D535" s="189" t="s">
        <v>1642</v>
      </c>
      <c r="E535" s="189" t="s">
        <v>1643</v>
      </c>
      <c r="F535" s="189" t="s">
        <v>19</v>
      </c>
      <c r="G535" s="189" t="s">
        <v>2397</v>
      </c>
      <c r="H535" s="189" t="str">
        <f t="shared" si="49"/>
        <v>accm_ni_nx_cons_tot_ntcp_fp_classif</v>
      </c>
      <c r="I535" s="190" t="s">
        <v>1678</v>
      </c>
      <c r="J535" s="189" t="s">
        <v>76</v>
      </c>
      <c r="K535" s="189" t="s">
        <v>549</v>
      </c>
      <c r="L535" s="182">
        <f t="shared" si="48"/>
        <v>4</v>
      </c>
      <c r="M535" s="182" t="s">
        <v>1646</v>
      </c>
      <c r="N535" s="190"/>
      <c r="O535" s="182"/>
    </row>
    <row r="536" spans="1:15" customFormat="1">
      <c r="A536" s="189" t="s">
        <v>1641</v>
      </c>
      <c r="B536" s="189" t="s">
        <v>16</v>
      </c>
      <c r="C536" s="189" t="s">
        <v>17</v>
      </c>
      <c r="D536" s="189" t="s">
        <v>1642</v>
      </c>
      <c r="E536" s="189" t="s">
        <v>1643</v>
      </c>
      <c r="F536" s="189" t="s">
        <v>19</v>
      </c>
      <c r="G536" s="189" t="s">
        <v>2398</v>
      </c>
      <c r="H536" s="189" t="str">
        <f t="shared" si="49"/>
        <v>accm_ni_nx_cons_tot_ntcp_fwd_classif</v>
      </c>
      <c r="I536" s="190" t="s">
        <v>1679</v>
      </c>
      <c r="J536" s="189" t="s">
        <v>76</v>
      </c>
      <c r="K536" s="189" t="s">
        <v>549</v>
      </c>
      <c r="L536" s="182">
        <f>IF(RIGHT(J536,2)="64",8,4)</f>
        <v>4</v>
      </c>
      <c r="M536" s="182" t="s">
        <v>1646</v>
      </c>
      <c r="N536" s="190"/>
      <c r="O536" s="182"/>
    </row>
    <row r="537" spans="1:15" customFormat="1" ht="15.6" customHeight="1">
      <c r="A537" s="189" t="s">
        <v>1641</v>
      </c>
      <c r="B537" s="189" t="s">
        <v>16</v>
      </c>
      <c r="C537" s="189" t="s">
        <v>17</v>
      </c>
      <c r="D537" s="189" t="s">
        <v>1642</v>
      </c>
      <c r="E537" s="189" t="s">
        <v>1643</v>
      </c>
      <c r="F537" s="189" t="s">
        <v>19</v>
      </c>
      <c r="G537" s="189" t="s">
        <v>2399</v>
      </c>
      <c r="H537" s="189" t="str">
        <f t="shared" si="49"/>
        <v>accm_ni_nx_cons_tot_ntcp_mx_pkt_cnt_excd_not_fwd_classif</v>
      </c>
      <c r="I537" s="190" t="s">
        <v>1680</v>
      </c>
      <c r="J537" s="189" t="s">
        <v>76</v>
      </c>
      <c r="K537" s="189" t="s">
        <v>549</v>
      </c>
      <c r="L537" s="182">
        <f t="shared" si="48"/>
        <v>4</v>
      </c>
      <c r="M537" s="182" t="s">
        <v>1646</v>
      </c>
      <c r="N537" s="190"/>
      <c r="O537" s="182"/>
    </row>
    <row r="538" spans="1:15" customFormat="1" ht="14.1" customHeight="1">
      <c r="A538" s="189" t="s">
        <v>1641</v>
      </c>
      <c r="B538" s="189" t="s">
        <v>16</v>
      </c>
      <c r="C538" s="189" t="s">
        <v>17</v>
      </c>
      <c r="D538" s="189" t="s">
        <v>1642</v>
      </c>
      <c r="E538" s="189" t="s">
        <v>1643</v>
      </c>
      <c r="F538" s="189" t="s">
        <v>19</v>
      </c>
      <c r="G538" s="189" t="s">
        <v>2411</v>
      </c>
      <c r="H538" s="189" t="str">
        <f t="shared" si="49"/>
        <v>accm_ni_nx_cons_tot_ntcp_classifn_tmo_not_fwd_classif</v>
      </c>
      <c r="I538" s="190" t="s">
        <v>1681</v>
      </c>
      <c r="J538" s="189" t="s">
        <v>76</v>
      </c>
      <c r="K538" s="189" t="s">
        <v>549</v>
      </c>
      <c r="L538" s="182">
        <f t="shared" si="48"/>
        <v>4</v>
      </c>
      <c r="M538" s="182" t="s">
        <v>1646</v>
      </c>
      <c r="N538" s="190"/>
      <c r="O538" s="182"/>
    </row>
    <row r="539" spans="1:15" customFormat="1" ht="15" customHeight="1">
      <c r="A539" s="189" t="s">
        <v>1641</v>
      </c>
      <c r="B539" s="189" t="s">
        <v>16</v>
      </c>
      <c r="C539" s="189" t="s">
        <v>17</v>
      </c>
      <c r="D539" s="189" t="s">
        <v>1642</v>
      </c>
      <c r="E539" s="189" t="s">
        <v>1643</v>
      </c>
      <c r="F539" s="189" t="s">
        <v>19</v>
      </c>
      <c r="G539" s="189" t="s">
        <v>2401</v>
      </c>
      <c r="H539" s="189" t="str">
        <f t="shared" si="49"/>
        <v>accm_ni_nx_cons_tot_ntcp_mx_buf_sz_excd_not_fwd_classif</v>
      </c>
      <c r="I539" s="190" t="s">
        <v>1682</v>
      </c>
      <c r="J539" s="189" t="s">
        <v>76</v>
      </c>
      <c r="K539" s="189" t="s">
        <v>549</v>
      </c>
      <c r="L539" s="182">
        <f t="shared" si="48"/>
        <v>4</v>
      </c>
      <c r="M539" s="182" t="s">
        <v>1646</v>
      </c>
      <c r="N539" s="190"/>
      <c r="O539" s="182"/>
    </row>
    <row r="540" spans="1:15">
      <c r="A540" s="41" t="s">
        <v>1540</v>
      </c>
      <c r="B540" s="31" t="s">
        <v>16</v>
      </c>
      <c r="C540" s="31" t="s">
        <v>17</v>
      </c>
      <c r="D540" s="31" t="s">
        <v>17</v>
      </c>
      <c r="E540" s="19" t="s">
        <v>1539</v>
      </c>
      <c r="F540" s="19" t="s">
        <v>19</v>
      </c>
      <c r="G540" s="19" t="s">
        <v>475</v>
      </c>
      <c r="H540" s="19" t="str">
        <f>LOWER(CONCATENATE(D540,"_",IF(B540="MACHINE","MACH",IF(B540="POP","POP",IF(B540="NEXUS","NX",IF(B540="PUBLIC_POP","PUBLIC_POP","CNX")))),"_",A540,"_",G540))</f>
        <v>nap_nx_qos_boost_core_class_real_time_tx_bytes</v>
      </c>
      <c r="I540" s="39" t="s">
        <v>1697</v>
      </c>
      <c r="J540" s="19" t="s">
        <v>22</v>
      </c>
      <c r="K540" s="19" t="s">
        <v>73</v>
      </c>
      <c r="L540" s="11">
        <v>8</v>
      </c>
      <c r="M540" s="24" t="s">
        <v>1683</v>
      </c>
    </row>
    <row r="541" spans="1:15">
      <c r="A541" s="41" t="s">
        <v>1540</v>
      </c>
      <c r="B541" s="31" t="s">
        <v>16</v>
      </c>
      <c r="C541" s="31" t="s">
        <v>17</v>
      </c>
      <c r="D541" s="31" t="s">
        <v>17</v>
      </c>
      <c r="E541" s="19" t="s">
        <v>1539</v>
      </c>
      <c r="F541" s="19" t="s">
        <v>19</v>
      </c>
      <c r="G541" s="19" t="s">
        <v>1692</v>
      </c>
      <c r="H541" s="19" t="str">
        <f>LOWER(CONCATENATE(D541,"_",IF(B541="MACHINE","MACH",IF(B541="POP","POP",IF(B541="NEXUS","NX",IF(B541="PUBLIC_POP","PUBLIC_POP","CNX")))),"_",A541,"_",G541))</f>
        <v>nap_nx_qos_boost_core_class_real_time_tx_bytes_dropped</v>
      </c>
      <c r="I541" s="39" t="s">
        <v>1696</v>
      </c>
      <c r="J541" s="19" t="s">
        <v>22</v>
      </c>
      <c r="K541" s="19" t="s">
        <v>73</v>
      </c>
      <c r="L541" s="11">
        <v>8</v>
      </c>
      <c r="M541" s="24" t="s">
        <v>1683</v>
      </c>
    </row>
    <row r="542" spans="1:15">
      <c r="A542" s="41" t="s">
        <v>1540</v>
      </c>
      <c r="B542" s="31" t="s">
        <v>16</v>
      </c>
      <c r="C542" s="31" t="s">
        <v>17</v>
      </c>
      <c r="D542" s="31" t="s">
        <v>17</v>
      </c>
      <c r="E542" s="19" t="s">
        <v>1539</v>
      </c>
      <c r="F542" s="19" t="s">
        <v>19</v>
      </c>
      <c r="G542" s="19" t="s">
        <v>757</v>
      </c>
      <c r="H542" s="19" t="str">
        <f>LOWER(CONCATENATE(D542,"_",IF(B542="MACHINE","MACH",IF(B542="POP","POP",IF(B542="NEXUS","NX",IF(B542="PUBLIC_POP","PUBLIC_POP","CNX")))),"_",A542,"_",G542))</f>
        <v>nap_nx_qos_boost_core_class_real_time_tx_pkts</v>
      </c>
      <c r="I542" s="39" t="s">
        <v>1694</v>
      </c>
      <c r="J542" s="19" t="s">
        <v>76</v>
      </c>
      <c r="K542" s="19" t="s">
        <v>23</v>
      </c>
      <c r="L542" s="11">
        <v>4</v>
      </c>
      <c r="M542" s="24" t="s">
        <v>1683</v>
      </c>
    </row>
    <row r="543" spans="1:15">
      <c r="A543" s="41" t="s">
        <v>1540</v>
      </c>
      <c r="B543" s="31" t="s">
        <v>16</v>
      </c>
      <c r="C543" s="31" t="s">
        <v>17</v>
      </c>
      <c r="D543" s="31" t="s">
        <v>17</v>
      </c>
      <c r="E543" s="19" t="s">
        <v>1539</v>
      </c>
      <c r="F543" s="19" t="s">
        <v>19</v>
      </c>
      <c r="G543" s="19" t="s">
        <v>1693</v>
      </c>
      <c r="H543" s="19" t="str">
        <f>LOWER(CONCATENATE(D543,"_",IF(B543="MACHINE","MACH",IF(B543="POP","POP",IF(B543="NEXUS","NX",IF(B543="PUBLIC_POP","PUBLIC_POP","CNX")))),"_",A543,"_",G543))</f>
        <v>nap_nx_qos_boost_core_class_real_time_tx_pkts_dropped</v>
      </c>
      <c r="I543" s="39" t="s">
        <v>1695</v>
      </c>
      <c r="J543" s="19" t="s">
        <v>76</v>
      </c>
      <c r="K543" s="19" t="s">
        <v>23</v>
      </c>
      <c r="L543" s="11">
        <v>4</v>
      </c>
      <c r="M543" s="24" t="s">
        <v>1683</v>
      </c>
    </row>
    <row r="544" spans="1:15">
      <c r="A544" s="41" t="s">
        <v>1540</v>
      </c>
      <c r="B544" s="31" t="s">
        <v>16</v>
      </c>
      <c r="C544" s="31" t="s">
        <v>17</v>
      </c>
      <c r="D544" s="31" t="s">
        <v>17</v>
      </c>
      <c r="E544" s="19" t="s">
        <v>1539</v>
      </c>
      <c r="F544" s="19" t="s">
        <v>19</v>
      </c>
      <c r="G544" s="19" t="s">
        <v>479</v>
      </c>
      <c r="H544" s="19" t="str">
        <f t="shared" ref="H544:H551" si="50">LOWER(CONCATENATE(D544,"_",IF(B544="MACHINE","MACH",IF(B544="POP","POP",IF(B544="NEXUS","NX",IF(B544="PUBLIC_POP","PUBLIC_POP","CNX")))),"_",A544,"_",G544))</f>
        <v>nap_nx_qos_boost_core_class_mission_critical_tx_bytes</v>
      </c>
      <c r="I544" s="39" t="s">
        <v>1706</v>
      </c>
      <c r="J544" s="19" t="s">
        <v>22</v>
      </c>
      <c r="K544" s="19" t="s">
        <v>73</v>
      </c>
      <c r="L544" s="11">
        <v>8</v>
      </c>
      <c r="M544" s="24" t="s">
        <v>1683</v>
      </c>
    </row>
    <row r="545" spans="1:13">
      <c r="A545" s="41" t="s">
        <v>1540</v>
      </c>
      <c r="B545" s="31" t="s">
        <v>16</v>
      </c>
      <c r="C545" s="31" t="s">
        <v>17</v>
      </c>
      <c r="D545" s="31" t="s">
        <v>17</v>
      </c>
      <c r="E545" s="19" t="s">
        <v>1539</v>
      </c>
      <c r="F545" s="19" t="s">
        <v>19</v>
      </c>
      <c r="G545" s="19" t="s">
        <v>1684</v>
      </c>
      <c r="H545" s="19" t="str">
        <f t="shared" si="50"/>
        <v>nap_nx_qos_boost_core_class_mission_critical_tx_bytes_dropped</v>
      </c>
      <c r="I545" s="39" t="s">
        <v>1705</v>
      </c>
      <c r="J545" s="19" t="s">
        <v>22</v>
      </c>
      <c r="K545" s="19" t="s">
        <v>73</v>
      </c>
      <c r="L545" s="11">
        <v>8</v>
      </c>
      <c r="M545" s="24" t="s">
        <v>1683</v>
      </c>
    </row>
    <row r="546" spans="1:13">
      <c r="A546" s="41" t="s">
        <v>1540</v>
      </c>
      <c r="B546" s="31" t="s">
        <v>16</v>
      </c>
      <c r="C546" s="31" t="s">
        <v>17</v>
      </c>
      <c r="D546" s="31" t="s">
        <v>17</v>
      </c>
      <c r="E546" s="19" t="s">
        <v>1539</v>
      </c>
      <c r="F546" s="19" t="s">
        <v>19</v>
      </c>
      <c r="G546" s="19" t="s">
        <v>759</v>
      </c>
      <c r="H546" s="19" t="str">
        <f t="shared" si="50"/>
        <v>nap_nx_qos_boost_core_class_mission_critical_tx_pkts</v>
      </c>
      <c r="I546" s="39" t="s">
        <v>1707</v>
      </c>
      <c r="J546" s="19" t="s">
        <v>76</v>
      </c>
      <c r="K546" s="19" t="s">
        <v>23</v>
      </c>
      <c r="L546" s="11">
        <v>4</v>
      </c>
      <c r="M546" s="24" t="s">
        <v>1683</v>
      </c>
    </row>
    <row r="547" spans="1:13">
      <c r="A547" s="41" t="s">
        <v>1540</v>
      </c>
      <c r="B547" s="31" t="s">
        <v>16</v>
      </c>
      <c r="C547" s="31" t="s">
        <v>17</v>
      </c>
      <c r="D547" s="31" t="s">
        <v>17</v>
      </c>
      <c r="E547" s="19" t="s">
        <v>1539</v>
      </c>
      <c r="F547" s="19" t="s">
        <v>19</v>
      </c>
      <c r="G547" s="19" t="s">
        <v>1685</v>
      </c>
      <c r="H547" s="19" t="str">
        <f t="shared" si="50"/>
        <v>nap_nx_qos_boost_core_class_mission_critical_tx_pkts_dropped</v>
      </c>
      <c r="I547" s="39" t="s">
        <v>1704</v>
      </c>
      <c r="J547" s="19" t="s">
        <v>76</v>
      </c>
      <c r="K547" s="19" t="s">
        <v>23</v>
      </c>
      <c r="L547" s="11">
        <v>4</v>
      </c>
      <c r="M547" s="24" t="s">
        <v>1683</v>
      </c>
    </row>
    <row r="548" spans="1:13">
      <c r="A548" s="41" t="s">
        <v>1540</v>
      </c>
      <c r="B548" s="31" t="s">
        <v>16</v>
      </c>
      <c r="C548" s="31" t="s">
        <v>17</v>
      </c>
      <c r="D548" s="31" t="s">
        <v>17</v>
      </c>
      <c r="E548" s="19" t="s">
        <v>1539</v>
      </c>
      <c r="F548" s="19" t="s">
        <v>19</v>
      </c>
      <c r="G548" s="19" t="s">
        <v>481</v>
      </c>
      <c r="H548" s="19" t="str">
        <f t="shared" si="50"/>
        <v>nap_nx_qos_boost_core_class_transactional_tx_bytes</v>
      </c>
      <c r="I548" s="39" t="s">
        <v>1708</v>
      </c>
      <c r="J548" s="19" t="s">
        <v>22</v>
      </c>
      <c r="K548" s="19" t="s">
        <v>73</v>
      </c>
      <c r="L548" s="11">
        <v>8</v>
      </c>
      <c r="M548" s="24" t="s">
        <v>1683</v>
      </c>
    </row>
    <row r="549" spans="1:13">
      <c r="A549" s="41" t="s">
        <v>1540</v>
      </c>
      <c r="B549" s="31" t="s">
        <v>16</v>
      </c>
      <c r="C549" s="31" t="s">
        <v>17</v>
      </c>
      <c r="D549" s="31" t="s">
        <v>17</v>
      </c>
      <c r="E549" s="19" t="s">
        <v>1539</v>
      </c>
      <c r="F549" s="19" t="s">
        <v>19</v>
      </c>
      <c r="G549" s="19" t="s">
        <v>1686</v>
      </c>
      <c r="H549" s="19" t="str">
        <f t="shared" si="50"/>
        <v>nap_nx_qos_boost_core_class_transactional_tx_bytes_dropped</v>
      </c>
      <c r="I549" s="39" t="s">
        <v>1703</v>
      </c>
      <c r="J549" s="19" t="s">
        <v>22</v>
      </c>
      <c r="K549" s="19" t="s">
        <v>73</v>
      </c>
      <c r="L549" s="11">
        <v>8</v>
      </c>
      <c r="M549" s="24" t="s">
        <v>1683</v>
      </c>
    </row>
    <row r="550" spans="1:13">
      <c r="A550" s="41" t="s">
        <v>1540</v>
      </c>
      <c r="B550" s="31" t="s">
        <v>16</v>
      </c>
      <c r="C550" s="31" t="s">
        <v>17</v>
      </c>
      <c r="D550" s="31" t="s">
        <v>17</v>
      </c>
      <c r="E550" s="19" t="s">
        <v>1539</v>
      </c>
      <c r="F550" s="19" t="s">
        <v>19</v>
      </c>
      <c r="G550" s="19" t="s">
        <v>760</v>
      </c>
      <c r="H550" s="19" t="str">
        <f t="shared" si="50"/>
        <v>nap_nx_qos_boost_core_class_transactional_tx_pkts</v>
      </c>
      <c r="I550" s="39" t="s">
        <v>1709</v>
      </c>
      <c r="J550" s="19" t="s">
        <v>76</v>
      </c>
      <c r="K550" s="19" t="s">
        <v>23</v>
      </c>
      <c r="L550" s="11">
        <v>4</v>
      </c>
      <c r="M550" s="24" t="s">
        <v>1683</v>
      </c>
    </row>
    <row r="551" spans="1:13">
      <c r="A551" s="41" t="s">
        <v>1540</v>
      </c>
      <c r="B551" s="31" t="s">
        <v>16</v>
      </c>
      <c r="C551" s="31" t="s">
        <v>17</v>
      </c>
      <c r="D551" s="31" t="s">
        <v>17</v>
      </c>
      <c r="E551" s="19" t="s">
        <v>1539</v>
      </c>
      <c r="F551" s="19" t="s">
        <v>19</v>
      </c>
      <c r="G551" s="19" t="s">
        <v>1687</v>
      </c>
      <c r="H551" s="19" t="str">
        <f t="shared" si="50"/>
        <v>nap_nx_qos_boost_core_class_transactional_tx_pkts_dropped</v>
      </c>
      <c r="I551" s="39" t="s">
        <v>1702</v>
      </c>
      <c r="J551" s="19" t="s">
        <v>76</v>
      </c>
      <c r="K551" s="19" t="s">
        <v>23</v>
      </c>
      <c r="L551" s="11">
        <v>4</v>
      </c>
      <c r="M551" s="24" t="s">
        <v>1683</v>
      </c>
    </row>
    <row r="552" spans="1:13">
      <c r="A552" s="41" t="s">
        <v>1540</v>
      </c>
      <c r="B552" s="31" t="s">
        <v>16</v>
      </c>
      <c r="C552" s="31" t="s">
        <v>17</v>
      </c>
      <c r="D552" s="31" t="s">
        <v>17</v>
      </c>
      <c r="E552" s="19" t="s">
        <v>1539</v>
      </c>
      <c r="F552" s="19" t="s">
        <v>19</v>
      </c>
      <c r="G552" s="19" t="s">
        <v>483</v>
      </c>
      <c r="H552" s="19" t="str">
        <f t="shared" ref="H552:H559" si="51">LOWER(CONCATENATE(D552,"_",IF(B552="MACHINE","MACH",IF(B552="POP","POP",IF(B552="NEXUS","NX",IF(B552="PUBLIC_POP","PUBLIC_POP","CNX")))),"_",A552,"_",G552))</f>
        <v>nap_nx_qos_boost_core_class_productivity_tx_bytes</v>
      </c>
      <c r="I552" s="39" t="s">
        <v>1710</v>
      </c>
      <c r="J552" s="19" t="s">
        <v>22</v>
      </c>
      <c r="K552" s="19" t="s">
        <v>73</v>
      </c>
      <c r="L552" s="11">
        <v>8</v>
      </c>
      <c r="M552" s="24" t="s">
        <v>1683</v>
      </c>
    </row>
    <row r="553" spans="1:13">
      <c r="A553" s="41" t="s">
        <v>1540</v>
      </c>
      <c r="B553" s="31" t="s">
        <v>16</v>
      </c>
      <c r="C553" s="31" t="s">
        <v>17</v>
      </c>
      <c r="D553" s="31" t="s">
        <v>17</v>
      </c>
      <c r="E553" s="19" t="s">
        <v>1539</v>
      </c>
      <c r="F553" s="19" t="s">
        <v>19</v>
      </c>
      <c r="G553" s="19" t="s">
        <v>1688</v>
      </c>
      <c r="H553" s="19" t="str">
        <f t="shared" si="51"/>
        <v>nap_nx_qos_boost_core_class_productivity_tx_bytes_dropped</v>
      </c>
      <c r="I553" s="39" t="s">
        <v>1701</v>
      </c>
      <c r="J553" s="19" t="s">
        <v>22</v>
      </c>
      <c r="K553" s="19" t="s">
        <v>73</v>
      </c>
      <c r="L553" s="11">
        <v>8</v>
      </c>
      <c r="M553" s="24" t="s">
        <v>1683</v>
      </c>
    </row>
    <row r="554" spans="1:13">
      <c r="A554" s="41" t="s">
        <v>1540</v>
      </c>
      <c r="B554" s="31" t="s">
        <v>16</v>
      </c>
      <c r="C554" s="31" t="s">
        <v>17</v>
      </c>
      <c r="D554" s="31" t="s">
        <v>17</v>
      </c>
      <c r="E554" s="19" t="s">
        <v>1539</v>
      </c>
      <c r="F554" s="19" t="s">
        <v>19</v>
      </c>
      <c r="G554" s="19" t="s">
        <v>761</v>
      </c>
      <c r="H554" s="19" t="str">
        <f t="shared" si="51"/>
        <v>nap_nx_qos_boost_core_class_productivity_tx_pkts</v>
      </c>
      <c r="I554" s="39" t="s">
        <v>1711</v>
      </c>
      <c r="J554" s="19" t="s">
        <v>76</v>
      </c>
      <c r="K554" s="19" t="s">
        <v>23</v>
      </c>
      <c r="L554" s="11">
        <v>4</v>
      </c>
      <c r="M554" s="24" t="s">
        <v>1683</v>
      </c>
    </row>
    <row r="555" spans="1:13">
      <c r="A555" s="41" t="s">
        <v>1540</v>
      </c>
      <c r="B555" s="31" t="s">
        <v>16</v>
      </c>
      <c r="C555" s="31" t="s">
        <v>17</v>
      </c>
      <c r="D555" s="31" t="s">
        <v>17</v>
      </c>
      <c r="E555" s="19" t="s">
        <v>1539</v>
      </c>
      <c r="F555" s="19" t="s">
        <v>19</v>
      </c>
      <c r="G555" s="19" t="s">
        <v>1689</v>
      </c>
      <c r="H555" s="19" t="str">
        <f t="shared" si="51"/>
        <v>nap_nx_qos_boost_core_class_productivity_tx_pkts_dropped</v>
      </c>
      <c r="I555" s="39" t="s">
        <v>1700</v>
      </c>
      <c r="J555" s="19" t="s">
        <v>76</v>
      </c>
      <c r="K555" s="19" t="s">
        <v>23</v>
      </c>
      <c r="L555" s="11">
        <v>4</v>
      </c>
      <c r="M555" s="24" t="s">
        <v>1683</v>
      </c>
    </row>
    <row r="556" spans="1:13">
      <c r="A556" s="41" t="s">
        <v>1540</v>
      </c>
      <c r="B556" s="31" t="s">
        <v>16</v>
      </c>
      <c r="C556" s="31" t="s">
        <v>17</v>
      </c>
      <c r="D556" s="31" t="s">
        <v>17</v>
      </c>
      <c r="E556" s="19" t="s">
        <v>1539</v>
      </c>
      <c r="F556" s="19" t="s">
        <v>19</v>
      </c>
      <c r="G556" s="19" t="s">
        <v>485</v>
      </c>
      <c r="H556" s="19" t="str">
        <f t="shared" si="51"/>
        <v>nap_nx_qos_boost_core_class_best_effort_tx_bytes</v>
      </c>
      <c r="I556" s="39" t="s">
        <v>1712</v>
      </c>
      <c r="J556" s="19" t="s">
        <v>22</v>
      </c>
      <c r="K556" s="19" t="s">
        <v>73</v>
      </c>
      <c r="L556" s="11">
        <v>8</v>
      </c>
      <c r="M556" s="24" t="s">
        <v>1683</v>
      </c>
    </row>
    <row r="557" spans="1:13">
      <c r="A557" s="41" t="s">
        <v>1540</v>
      </c>
      <c r="B557" s="31" t="s">
        <v>16</v>
      </c>
      <c r="C557" s="31" t="s">
        <v>17</v>
      </c>
      <c r="D557" s="31" t="s">
        <v>17</v>
      </c>
      <c r="E557" s="19" t="s">
        <v>1539</v>
      </c>
      <c r="F557" s="19" t="s">
        <v>19</v>
      </c>
      <c r="G557" s="19" t="s">
        <v>1690</v>
      </c>
      <c r="H557" s="19" t="str">
        <f t="shared" si="51"/>
        <v>nap_nx_qos_boost_core_class_best_effort_tx_bytes_dropped</v>
      </c>
      <c r="I557" s="39" t="s">
        <v>1699</v>
      </c>
      <c r="J557" s="19" t="s">
        <v>22</v>
      </c>
      <c r="K557" s="19" t="s">
        <v>73</v>
      </c>
      <c r="L557" s="11">
        <v>8</v>
      </c>
      <c r="M557" s="24" t="s">
        <v>1683</v>
      </c>
    </row>
    <row r="558" spans="1:13">
      <c r="A558" s="41" t="s">
        <v>1540</v>
      </c>
      <c r="B558" s="31" t="s">
        <v>16</v>
      </c>
      <c r="C558" s="31" t="s">
        <v>17</v>
      </c>
      <c r="D558" s="31" t="s">
        <v>17</v>
      </c>
      <c r="E558" s="19" t="s">
        <v>1539</v>
      </c>
      <c r="F558" s="19" t="s">
        <v>19</v>
      </c>
      <c r="G558" s="19" t="s">
        <v>762</v>
      </c>
      <c r="H558" s="19" t="str">
        <f t="shared" si="51"/>
        <v>nap_nx_qos_boost_core_class_best_effort_tx_pkts</v>
      </c>
      <c r="I558" s="39" t="s">
        <v>1713</v>
      </c>
      <c r="J558" s="19" t="s">
        <v>76</v>
      </c>
      <c r="K558" s="19" t="s">
        <v>23</v>
      </c>
      <c r="L558" s="11">
        <v>4</v>
      </c>
      <c r="M558" s="24" t="s">
        <v>1683</v>
      </c>
    </row>
    <row r="559" spans="1:13">
      <c r="A559" s="41" t="s">
        <v>1540</v>
      </c>
      <c r="B559" s="31" t="s">
        <v>16</v>
      </c>
      <c r="C559" s="31" t="s">
        <v>17</v>
      </c>
      <c r="D559" s="31" t="s">
        <v>17</v>
      </c>
      <c r="E559" s="19" t="s">
        <v>1539</v>
      </c>
      <c r="F559" s="19" t="s">
        <v>19</v>
      </c>
      <c r="G559" s="19" t="s">
        <v>1691</v>
      </c>
      <c r="H559" s="19" t="str">
        <f t="shared" si="51"/>
        <v>nap_nx_qos_boost_core_class_best_effort_tx_pkts_dropped</v>
      </c>
      <c r="I559" s="39" t="s">
        <v>1698</v>
      </c>
      <c r="J559" s="19" t="s">
        <v>76</v>
      </c>
      <c r="K559" s="19" t="s">
        <v>23</v>
      </c>
      <c r="L559" s="11">
        <v>4</v>
      </c>
      <c r="M559" s="24" t="s">
        <v>1683</v>
      </c>
    </row>
    <row r="560" spans="1:13">
      <c r="A560" s="19" t="s">
        <v>1641</v>
      </c>
      <c r="B560" s="19" t="s">
        <v>16</v>
      </c>
      <c r="C560" s="19" t="s">
        <v>17</v>
      </c>
      <c r="D560" s="19" t="s">
        <v>1642</v>
      </c>
      <c r="E560" s="19" t="s">
        <v>1720</v>
      </c>
      <c r="F560" s="19" t="s">
        <v>19</v>
      </c>
      <c r="G560" s="19" t="s">
        <v>1721</v>
      </c>
      <c r="H560" s="19" t="s">
        <v>1722</v>
      </c>
      <c r="I560" s="39" t="s">
        <v>1723</v>
      </c>
      <c r="J560" s="19" t="s">
        <v>113</v>
      </c>
      <c r="K560" s="19" t="s">
        <v>73</v>
      </c>
      <c r="L560" s="24">
        <v>4</v>
      </c>
      <c r="M560" s="24" t="s">
        <v>1646</v>
      </c>
    </row>
    <row r="561" spans="1:256">
      <c r="A561" s="19" t="s">
        <v>1641</v>
      </c>
      <c r="B561" s="19" t="s">
        <v>16</v>
      </c>
      <c r="C561" s="19" t="s">
        <v>17</v>
      </c>
      <c r="D561" s="19" t="s">
        <v>1642</v>
      </c>
      <c r="E561" s="19" t="s">
        <v>1720</v>
      </c>
      <c r="F561" s="19" t="s">
        <v>19</v>
      </c>
      <c r="G561" s="19" t="s">
        <v>1724</v>
      </c>
      <c r="H561" s="19" t="s">
        <v>1725</v>
      </c>
      <c r="I561" s="39" t="s">
        <v>1726</v>
      </c>
      <c r="J561" s="19" t="s">
        <v>113</v>
      </c>
      <c r="K561" s="19" t="s">
        <v>73</v>
      </c>
      <c r="L561" s="24">
        <v>4</v>
      </c>
      <c r="M561" s="24" t="s">
        <v>1646</v>
      </c>
    </row>
    <row r="562" spans="1:256">
      <c r="A562" s="19" t="s">
        <v>1641</v>
      </c>
      <c r="B562" s="19" t="s">
        <v>16</v>
      </c>
      <c r="C562" s="19" t="s">
        <v>17</v>
      </c>
      <c r="D562" s="19" t="s">
        <v>1642</v>
      </c>
      <c r="E562" s="19" t="s">
        <v>1720</v>
      </c>
      <c r="F562" s="19" t="s">
        <v>19</v>
      </c>
      <c r="G562" s="19" t="s">
        <v>1727</v>
      </c>
      <c r="H562" s="19" t="s">
        <v>1728</v>
      </c>
      <c r="I562" s="39" t="s">
        <v>1729</v>
      </c>
      <c r="J562" s="19" t="s">
        <v>113</v>
      </c>
      <c r="K562" s="19" t="s">
        <v>73</v>
      </c>
      <c r="L562" s="24">
        <v>4</v>
      </c>
      <c r="M562" s="24" t="s">
        <v>1646</v>
      </c>
    </row>
    <row r="563" spans="1:256">
      <c r="A563" s="19" t="s">
        <v>715</v>
      </c>
      <c r="B563" s="19" t="s">
        <v>405</v>
      </c>
      <c r="C563" s="19" t="s">
        <v>17</v>
      </c>
      <c r="D563" s="19" t="s">
        <v>368</v>
      </c>
      <c r="E563" s="19" t="str">
        <f>CONCATENATE(D563,"_",B563,"_",A563)</f>
        <v>MONITOR_IFC_TUNNEL</v>
      </c>
      <c r="F563" s="19" t="s">
        <v>19</v>
      </c>
      <c r="G563" s="19" t="s">
        <v>717</v>
      </c>
      <c r="H563" s="19" t="str">
        <f>LOWER(CONCATENATE(D563,"_",B563,"_",A563,"_",G563))</f>
        <v>monitor_ifc_tunnel_ping_loss_percentage</v>
      </c>
      <c r="I563" s="39" t="s">
        <v>718</v>
      </c>
      <c r="J563" s="19" t="s">
        <v>113</v>
      </c>
      <c r="K563" s="19" t="s">
        <v>114</v>
      </c>
      <c r="L563" s="24">
        <f>IF(RIGHT(J563,2)="64",8,4)</f>
        <v>4</v>
      </c>
      <c r="M563" s="194" t="s">
        <v>1730</v>
      </c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19"/>
      <c r="BT563" s="19"/>
      <c r="BU563" s="19"/>
      <c r="BV563" s="19"/>
      <c r="BW563" s="19"/>
      <c r="BX563" s="19"/>
      <c r="BY563" s="19"/>
      <c r="BZ563" s="19"/>
      <c r="CA563" s="19"/>
      <c r="CB563" s="19"/>
      <c r="CC563" s="19"/>
      <c r="CD563" s="19"/>
      <c r="CE563" s="19"/>
      <c r="CF563" s="19"/>
      <c r="CG563" s="19"/>
      <c r="CH563" s="19"/>
      <c r="CI563" s="19"/>
      <c r="CJ563" s="19"/>
      <c r="CK563" s="19"/>
      <c r="CL563" s="19"/>
      <c r="CM563" s="19"/>
      <c r="CN563" s="19"/>
      <c r="CO563" s="19"/>
      <c r="CP563" s="19"/>
      <c r="CQ563" s="19"/>
      <c r="CR563" s="19"/>
      <c r="CS563" s="19"/>
      <c r="CT563" s="19"/>
      <c r="CU563" s="19"/>
      <c r="CV563" s="19"/>
      <c r="CW563" s="19"/>
      <c r="CX563" s="19"/>
      <c r="CY563" s="19"/>
      <c r="CZ563" s="19"/>
      <c r="DA563" s="19"/>
      <c r="DB563" s="19"/>
      <c r="DC563" s="19"/>
      <c r="DD563" s="19"/>
      <c r="DE563" s="19"/>
      <c r="DF563" s="19"/>
      <c r="DG563" s="19"/>
      <c r="DH563" s="19"/>
      <c r="DI563" s="19"/>
      <c r="DJ563" s="19"/>
      <c r="DK563" s="19"/>
      <c r="DL563" s="19"/>
      <c r="DM563" s="19"/>
      <c r="DN563" s="19"/>
      <c r="DO563" s="19"/>
      <c r="DP563" s="19"/>
      <c r="DQ563" s="19"/>
      <c r="DR563" s="19"/>
      <c r="DS563" s="19"/>
      <c r="DT563" s="19"/>
      <c r="DU563" s="19"/>
      <c r="DV563" s="19"/>
      <c r="DW563" s="19"/>
      <c r="DX563" s="19"/>
      <c r="DY563" s="19"/>
      <c r="DZ563" s="19"/>
      <c r="EA563" s="19"/>
      <c r="EB563" s="19"/>
      <c r="EC563" s="19"/>
      <c r="ED563" s="19"/>
      <c r="EE563" s="19"/>
      <c r="EF563" s="19"/>
      <c r="EG563" s="19"/>
      <c r="EH563" s="19"/>
      <c r="EI563" s="19"/>
      <c r="EJ563" s="19"/>
      <c r="EK563" s="19"/>
      <c r="EL563" s="19"/>
      <c r="EM563" s="19"/>
      <c r="EN563" s="19"/>
      <c r="EO563" s="19"/>
      <c r="EP563" s="19"/>
      <c r="EQ563" s="19"/>
      <c r="ER563" s="19"/>
      <c r="ES563" s="19"/>
      <c r="ET563" s="19"/>
      <c r="EU563" s="19"/>
      <c r="EV563" s="19"/>
      <c r="EW563" s="19"/>
      <c r="EX563" s="19"/>
      <c r="EY563" s="19"/>
      <c r="EZ563" s="19"/>
      <c r="FA563" s="19"/>
      <c r="FB563" s="19"/>
      <c r="FC563" s="19"/>
      <c r="FD563" s="19"/>
      <c r="FE563" s="19"/>
      <c r="FF563" s="19"/>
      <c r="FG563" s="19"/>
      <c r="FH563" s="19"/>
      <c r="FI563" s="19"/>
      <c r="FJ563" s="19"/>
      <c r="FK563" s="19"/>
      <c r="FL563" s="19"/>
      <c r="FM563" s="19"/>
      <c r="FN563" s="19"/>
      <c r="FO563" s="19"/>
      <c r="FP563" s="19"/>
      <c r="FQ563" s="19"/>
      <c r="FR563" s="19"/>
      <c r="FS563" s="19"/>
      <c r="FT563" s="19"/>
      <c r="FU563" s="19"/>
      <c r="FV563" s="19"/>
      <c r="FW563" s="19"/>
      <c r="FX563" s="19"/>
      <c r="FY563" s="19"/>
      <c r="FZ563" s="19"/>
      <c r="GA563" s="19"/>
      <c r="GB563" s="19"/>
      <c r="GC563" s="19"/>
      <c r="GD563" s="19"/>
      <c r="GE563" s="19"/>
      <c r="GF563" s="19"/>
      <c r="GG563" s="19"/>
      <c r="GH563" s="19"/>
      <c r="GI563" s="19"/>
      <c r="GJ563" s="19"/>
      <c r="GK563" s="19"/>
      <c r="GL563" s="19"/>
      <c r="GM563" s="19"/>
      <c r="GN563" s="19"/>
      <c r="GO563" s="19"/>
      <c r="GP563" s="19"/>
      <c r="GQ563" s="19"/>
      <c r="GR563" s="19"/>
      <c r="GS563" s="19"/>
      <c r="GT563" s="19"/>
      <c r="GU563" s="19"/>
      <c r="GV563" s="19"/>
      <c r="GW563" s="19"/>
      <c r="GX563" s="19"/>
      <c r="GY563" s="19"/>
      <c r="GZ563" s="19"/>
      <c r="HA563" s="19"/>
      <c r="HB563" s="19"/>
      <c r="HC563" s="19"/>
      <c r="HD563" s="19"/>
      <c r="HE563" s="19"/>
      <c r="HF563" s="19"/>
      <c r="HG563" s="19"/>
      <c r="HH563" s="19"/>
      <c r="HI563" s="19"/>
      <c r="HJ563" s="19"/>
      <c r="HK563" s="19"/>
      <c r="HL563" s="19"/>
      <c r="HM563" s="19"/>
      <c r="HN563" s="19"/>
      <c r="HO563" s="19"/>
      <c r="HP563" s="19"/>
      <c r="HQ563" s="19"/>
      <c r="HR563" s="19"/>
      <c r="HS563" s="19"/>
      <c r="HT563" s="19"/>
      <c r="HU563" s="19"/>
      <c r="HV563" s="19"/>
      <c r="HW563" s="19"/>
      <c r="HX563" s="19"/>
      <c r="HY563" s="19"/>
      <c r="HZ563" s="19"/>
      <c r="IA563" s="19"/>
      <c r="IB563" s="19"/>
      <c r="IC563" s="19"/>
      <c r="ID563" s="19"/>
      <c r="IE563" s="19"/>
      <c r="IF563" s="19"/>
      <c r="IG563" s="19"/>
      <c r="IH563" s="19"/>
      <c r="II563" s="19"/>
      <c r="IJ563" s="19"/>
      <c r="IK563" s="19"/>
      <c r="IL563" s="19"/>
      <c r="IM563" s="19"/>
      <c r="IN563" s="19"/>
      <c r="IO563" s="19"/>
      <c r="IP563" s="19"/>
      <c r="IQ563" s="19"/>
      <c r="IR563" s="19"/>
      <c r="IS563" s="19"/>
      <c r="IT563" s="19"/>
      <c r="IU563" s="19"/>
      <c r="IV563" s="19"/>
    </row>
    <row r="564" spans="1:256">
      <c r="A564" s="19" t="s">
        <v>715</v>
      </c>
      <c r="B564" s="19" t="s">
        <v>405</v>
      </c>
      <c r="C564" s="19" t="s">
        <v>17</v>
      </c>
      <c r="D564" s="19" t="s">
        <v>368</v>
      </c>
      <c r="E564" s="19" t="str">
        <f>CONCATENATE(D564,"_",B564,"_",A564)</f>
        <v>MONITOR_IFC_TUNNEL</v>
      </c>
      <c r="F564" s="19" t="s">
        <v>19</v>
      </c>
      <c r="G564" s="19" t="s">
        <v>719</v>
      </c>
      <c r="H564" s="19" t="str">
        <f>LOWER(CONCATENATE(D564,"_",B564,"_",A564,"_",G564))</f>
        <v>monitor_ifc_tunnel_ping_latency_min</v>
      </c>
      <c r="I564" s="39" t="s">
        <v>720</v>
      </c>
      <c r="J564" s="19" t="s">
        <v>113</v>
      </c>
      <c r="K564" s="19" t="s">
        <v>721</v>
      </c>
      <c r="L564" s="24">
        <f>IF(RIGHT(J564,2)="64",8,4)</f>
        <v>4</v>
      </c>
      <c r="M564" s="194" t="s">
        <v>1730</v>
      </c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19"/>
      <c r="BT564" s="19"/>
      <c r="BU564" s="19"/>
      <c r="BV564" s="19"/>
      <c r="BW564" s="19"/>
      <c r="BX564" s="19"/>
      <c r="BY564" s="19"/>
      <c r="BZ564" s="19"/>
      <c r="CA564" s="19"/>
      <c r="CB564" s="19"/>
      <c r="CC564" s="19"/>
      <c r="CD564" s="19"/>
      <c r="CE564" s="19"/>
      <c r="CF564" s="19"/>
      <c r="CG564" s="19"/>
      <c r="CH564" s="19"/>
      <c r="CI564" s="19"/>
      <c r="CJ564" s="19"/>
      <c r="CK564" s="19"/>
      <c r="CL564" s="19"/>
      <c r="CM564" s="19"/>
      <c r="CN564" s="19"/>
      <c r="CO564" s="19"/>
      <c r="CP564" s="19"/>
      <c r="CQ564" s="19"/>
      <c r="CR564" s="19"/>
      <c r="CS564" s="19"/>
      <c r="CT564" s="19"/>
      <c r="CU564" s="19"/>
      <c r="CV564" s="19"/>
      <c r="CW564" s="19"/>
      <c r="CX564" s="19"/>
      <c r="CY564" s="19"/>
      <c r="CZ564" s="19"/>
      <c r="DA564" s="19"/>
      <c r="DB564" s="19"/>
      <c r="DC564" s="19"/>
      <c r="DD564" s="19"/>
      <c r="DE564" s="19"/>
      <c r="DF564" s="19"/>
      <c r="DG564" s="19"/>
      <c r="DH564" s="19"/>
      <c r="DI564" s="19"/>
      <c r="DJ564" s="19"/>
      <c r="DK564" s="19"/>
      <c r="DL564" s="19"/>
      <c r="DM564" s="19"/>
      <c r="DN564" s="19"/>
      <c r="DO564" s="19"/>
      <c r="DP564" s="19"/>
      <c r="DQ564" s="19"/>
      <c r="DR564" s="19"/>
      <c r="DS564" s="19"/>
      <c r="DT564" s="19"/>
      <c r="DU564" s="19"/>
      <c r="DV564" s="19"/>
      <c r="DW564" s="19"/>
      <c r="DX564" s="19"/>
      <c r="DY564" s="19"/>
      <c r="DZ564" s="19"/>
      <c r="EA564" s="19"/>
      <c r="EB564" s="19"/>
      <c r="EC564" s="19"/>
      <c r="ED564" s="19"/>
      <c r="EE564" s="19"/>
      <c r="EF564" s="19"/>
      <c r="EG564" s="19"/>
      <c r="EH564" s="19"/>
      <c r="EI564" s="19"/>
      <c r="EJ564" s="19"/>
      <c r="EK564" s="19"/>
      <c r="EL564" s="19"/>
      <c r="EM564" s="19"/>
      <c r="EN564" s="19"/>
      <c r="EO564" s="19"/>
      <c r="EP564" s="19"/>
      <c r="EQ564" s="19"/>
      <c r="ER564" s="19"/>
      <c r="ES564" s="19"/>
      <c r="ET564" s="19"/>
      <c r="EU564" s="19"/>
      <c r="EV564" s="19"/>
      <c r="EW564" s="19"/>
      <c r="EX564" s="19"/>
      <c r="EY564" s="19"/>
      <c r="EZ564" s="19"/>
      <c r="FA564" s="19"/>
      <c r="FB564" s="19"/>
      <c r="FC564" s="19"/>
      <c r="FD564" s="19"/>
      <c r="FE564" s="19"/>
      <c r="FF564" s="19"/>
      <c r="FG564" s="19"/>
      <c r="FH564" s="19"/>
      <c r="FI564" s="19"/>
      <c r="FJ564" s="19"/>
      <c r="FK564" s="19"/>
      <c r="FL564" s="19"/>
      <c r="FM564" s="19"/>
      <c r="FN564" s="19"/>
      <c r="FO564" s="19"/>
      <c r="FP564" s="19"/>
      <c r="FQ564" s="19"/>
      <c r="FR564" s="19"/>
      <c r="FS564" s="19"/>
      <c r="FT564" s="19"/>
      <c r="FU564" s="19"/>
      <c r="FV564" s="19"/>
      <c r="FW564" s="19"/>
      <c r="FX564" s="19"/>
      <c r="FY564" s="19"/>
      <c r="FZ564" s="19"/>
      <c r="GA564" s="19"/>
      <c r="GB564" s="19"/>
      <c r="GC564" s="19"/>
      <c r="GD564" s="19"/>
      <c r="GE564" s="19"/>
      <c r="GF564" s="19"/>
      <c r="GG564" s="19"/>
      <c r="GH564" s="19"/>
      <c r="GI564" s="19"/>
      <c r="GJ564" s="19"/>
      <c r="GK564" s="19"/>
      <c r="GL564" s="19"/>
      <c r="GM564" s="19"/>
      <c r="GN564" s="19"/>
      <c r="GO564" s="19"/>
      <c r="GP564" s="19"/>
      <c r="GQ564" s="19"/>
      <c r="GR564" s="19"/>
      <c r="GS564" s="19"/>
      <c r="GT564" s="19"/>
      <c r="GU564" s="19"/>
      <c r="GV564" s="19"/>
      <c r="GW564" s="19"/>
      <c r="GX564" s="19"/>
      <c r="GY564" s="19"/>
      <c r="GZ564" s="19"/>
      <c r="HA564" s="19"/>
      <c r="HB564" s="19"/>
      <c r="HC564" s="19"/>
      <c r="HD564" s="19"/>
      <c r="HE564" s="19"/>
      <c r="HF564" s="19"/>
      <c r="HG564" s="19"/>
      <c r="HH564" s="19"/>
      <c r="HI564" s="19"/>
      <c r="HJ564" s="19"/>
      <c r="HK564" s="19"/>
      <c r="HL564" s="19"/>
      <c r="HM564" s="19"/>
      <c r="HN564" s="19"/>
      <c r="HO564" s="19"/>
      <c r="HP564" s="19"/>
      <c r="HQ564" s="19"/>
      <c r="HR564" s="19"/>
      <c r="HS564" s="19"/>
      <c r="HT564" s="19"/>
      <c r="HU564" s="19"/>
      <c r="HV564" s="19"/>
      <c r="HW564" s="19"/>
      <c r="HX564" s="19"/>
      <c r="HY564" s="19"/>
      <c r="HZ564" s="19"/>
      <c r="IA564" s="19"/>
      <c r="IB564" s="19"/>
      <c r="IC564" s="19"/>
      <c r="ID564" s="19"/>
      <c r="IE564" s="19"/>
      <c r="IF564" s="19"/>
      <c r="IG564" s="19"/>
      <c r="IH564" s="19"/>
      <c r="II564" s="19"/>
      <c r="IJ564" s="19"/>
      <c r="IK564" s="19"/>
      <c r="IL564" s="19"/>
      <c r="IM564" s="19"/>
      <c r="IN564" s="19"/>
      <c r="IO564" s="19"/>
      <c r="IP564" s="19"/>
      <c r="IQ564" s="19"/>
      <c r="IR564" s="19"/>
      <c r="IS564" s="19"/>
      <c r="IT564" s="19"/>
      <c r="IU564" s="19"/>
      <c r="IV564" s="19"/>
    </row>
    <row r="565" spans="1:256">
      <c r="A565" s="19" t="s">
        <v>715</v>
      </c>
      <c r="B565" s="19" t="s">
        <v>405</v>
      </c>
      <c r="C565" s="19" t="s">
        <v>17</v>
      </c>
      <c r="D565" s="19" t="s">
        <v>368</v>
      </c>
      <c r="E565" s="19" t="str">
        <f>CONCATENATE(D565,"_",B565,"_",A565)</f>
        <v>MONITOR_IFC_TUNNEL</v>
      </c>
      <c r="F565" s="19" t="s">
        <v>19</v>
      </c>
      <c r="G565" s="19" t="s">
        <v>722</v>
      </c>
      <c r="H565" s="19" t="str">
        <f>LOWER(CONCATENATE(D565,"_",B565,"_",A565,"_",G565))</f>
        <v>monitor_ifc_tunnel_ping_latency_max</v>
      </c>
      <c r="I565" s="39" t="s">
        <v>723</v>
      </c>
      <c r="J565" s="19" t="s">
        <v>113</v>
      </c>
      <c r="K565" s="19" t="s">
        <v>721</v>
      </c>
      <c r="L565" s="24">
        <f>IF(RIGHT(J565,2)="64",8,4)</f>
        <v>4</v>
      </c>
      <c r="M565" s="194" t="s">
        <v>1730</v>
      </c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19"/>
      <c r="BT565" s="19"/>
      <c r="BU565" s="19"/>
      <c r="BV565" s="19"/>
      <c r="BW565" s="19"/>
      <c r="BX565" s="19"/>
      <c r="BY565" s="19"/>
      <c r="BZ565" s="19"/>
      <c r="CA565" s="19"/>
      <c r="CB565" s="19"/>
      <c r="CC565" s="19"/>
      <c r="CD565" s="19"/>
      <c r="CE565" s="19"/>
      <c r="CF565" s="19"/>
      <c r="CG565" s="19"/>
      <c r="CH565" s="19"/>
      <c r="CI565" s="19"/>
      <c r="CJ565" s="19"/>
      <c r="CK565" s="19"/>
      <c r="CL565" s="19"/>
      <c r="CM565" s="19"/>
      <c r="CN565" s="19"/>
      <c r="CO565" s="19"/>
      <c r="CP565" s="19"/>
      <c r="CQ565" s="19"/>
      <c r="CR565" s="19"/>
      <c r="CS565" s="19"/>
      <c r="CT565" s="19"/>
      <c r="CU565" s="19"/>
      <c r="CV565" s="19"/>
      <c r="CW565" s="19"/>
      <c r="CX565" s="19"/>
      <c r="CY565" s="19"/>
      <c r="CZ565" s="19"/>
      <c r="DA565" s="19"/>
      <c r="DB565" s="19"/>
      <c r="DC565" s="19"/>
      <c r="DD565" s="19"/>
      <c r="DE565" s="19"/>
      <c r="DF565" s="19"/>
      <c r="DG565" s="19"/>
      <c r="DH565" s="19"/>
      <c r="DI565" s="19"/>
      <c r="DJ565" s="19"/>
      <c r="DK565" s="19"/>
      <c r="DL565" s="19"/>
      <c r="DM565" s="19"/>
      <c r="DN565" s="19"/>
      <c r="DO565" s="19"/>
      <c r="DP565" s="19"/>
      <c r="DQ565" s="19"/>
      <c r="DR565" s="19"/>
      <c r="DS565" s="19"/>
      <c r="DT565" s="19"/>
      <c r="DU565" s="19"/>
      <c r="DV565" s="19"/>
      <c r="DW565" s="19"/>
      <c r="DX565" s="19"/>
      <c r="DY565" s="19"/>
      <c r="DZ565" s="19"/>
      <c r="EA565" s="19"/>
      <c r="EB565" s="19"/>
      <c r="EC565" s="19"/>
      <c r="ED565" s="19"/>
      <c r="EE565" s="19"/>
      <c r="EF565" s="19"/>
      <c r="EG565" s="19"/>
      <c r="EH565" s="19"/>
      <c r="EI565" s="19"/>
      <c r="EJ565" s="19"/>
      <c r="EK565" s="19"/>
      <c r="EL565" s="19"/>
      <c r="EM565" s="19"/>
      <c r="EN565" s="19"/>
      <c r="EO565" s="19"/>
      <c r="EP565" s="19"/>
      <c r="EQ565" s="19"/>
      <c r="ER565" s="19"/>
      <c r="ES565" s="19"/>
      <c r="ET565" s="19"/>
      <c r="EU565" s="19"/>
      <c r="EV565" s="19"/>
      <c r="EW565" s="19"/>
      <c r="EX565" s="19"/>
      <c r="EY565" s="19"/>
      <c r="EZ565" s="19"/>
      <c r="FA565" s="19"/>
      <c r="FB565" s="19"/>
      <c r="FC565" s="19"/>
      <c r="FD565" s="19"/>
      <c r="FE565" s="19"/>
      <c r="FF565" s="19"/>
      <c r="FG565" s="19"/>
      <c r="FH565" s="19"/>
      <c r="FI565" s="19"/>
      <c r="FJ565" s="19"/>
      <c r="FK565" s="19"/>
      <c r="FL565" s="19"/>
      <c r="FM565" s="19"/>
      <c r="FN565" s="19"/>
      <c r="FO565" s="19"/>
      <c r="FP565" s="19"/>
      <c r="FQ565" s="19"/>
      <c r="FR565" s="19"/>
      <c r="FS565" s="19"/>
      <c r="FT565" s="19"/>
      <c r="FU565" s="19"/>
      <c r="FV565" s="19"/>
      <c r="FW565" s="19"/>
      <c r="FX565" s="19"/>
      <c r="FY565" s="19"/>
      <c r="FZ565" s="19"/>
      <c r="GA565" s="19"/>
      <c r="GB565" s="19"/>
      <c r="GC565" s="19"/>
      <c r="GD565" s="19"/>
      <c r="GE565" s="19"/>
      <c r="GF565" s="19"/>
      <c r="GG565" s="19"/>
      <c r="GH565" s="19"/>
      <c r="GI565" s="19"/>
      <c r="GJ565" s="19"/>
      <c r="GK565" s="19"/>
      <c r="GL565" s="19"/>
      <c r="GM565" s="19"/>
      <c r="GN565" s="19"/>
      <c r="GO565" s="19"/>
      <c r="GP565" s="19"/>
      <c r="GQ565" s="19"/>
      <c r="GR565" s="19"/>
      <c r="GS565" s="19"/>
      <c r="GT565" s="19"/>
      <c r="GU565" s="19"/>
      <c r="GV565" s="19"/>
      <c r="GW565" s="19"/>
      <c r="GX565" s="19"/>
      <c r="GY565" s="19"/>
      <c r="GZ565" s="19"/>
      <c r="HA565" s="19"/>
      <c r="HB565" s="19"/>
      <c r="HC565" s="19"/>
      <c r="HD565" s="19"/>
      <c r="HE565" s="19"/>
      <c r="HF565" s="19"/>
      <c r="HG565" s="19"/>
      <c r="HH565" s="19"/>
      <c r="HI565" s="19"/>
      <c r="HJ565" s="19"/>
      <c r="HK565" s="19"/>
      <c r="HL565" s="19"/>
      <c r="HM565" s="19"/>
      <c r="HN565" s="19"/>
      <c r="HO565" s="19"/>
      <c r="HP565" s="19"/>
      <c r="HQ565" s="19"/>
      <c r="HR565" s="19"/>
      <c r="HS565" s="19"/>
      <c r="HT565" s="19"/>
      <c r="HU565" s="19"/>
      <c r="HV565" s="19"/>
      <c r="HW565" s="19"/>
      <c r="HX565" s="19"/>
      <c r="HY565" s="19"/>
      <c r="HZ565" s="19"/>
      <c r="IA565" s="19"/>
      <c r="IB565" s="19"/>
      <c r="IC565" s="19"/>
      <c r="ID565" s="19"/>
      <c r="IE565" s="19"/>
      <c r="IF565" s="19"/>
      <c r="IG565" s="19"/>
      <c r="IH565" s="19"/>
      <c r="II565" s="19"/>
      <c r="IJ565" s="19"/>
      <c r="IK565" s="19"/>
      <c r="IL565" s="19"/>
      <c r="IM565" s="19"/>
      <c r="IN565" s="19"/>
      <c r="IO565" s="19"/>
      <c r="IP565" s="19"/>
      <c r="IQ565" s="19"/>
      <c r="IR565" s="19"/>
      <c r="IS565" s="19"/>
      <c r="IT565" s="19"/>
      <c r="IU565" s="19"/>
      <c r="IV565" s="19"/>
    </row>
    <row r="566" spans="1:256">
      <c r="A566" s="19" t="s">
        <v>715</v>
      </c>
      <c r="B566" s="19" t="s">
        <v>405</v>
      </c>
      <c r="C566" s="19" t="s">
        <v>17</v>
      </c>
      <c r="D566" s="19" t="s">
        <v>368</v>
      </c>
      <c r="E566" s="19" t="str">
        <f>CONCATENATE(D566,"_",B566,"_",A566)</f>
        <v>MONITOR_IFC_TUNNEL</v>
      </c>
      <c r="F566" s="19" t="s">
        <v>19</v>
      </c>
      <c r="G566" s="19" t="s">
        <v>724</v>
      </c>
      <c r="H566" s="19" t="str">
        <f>LOWER(CONCATENATE(D566,"_",B566,"_",A566,"_",G566))</f>
        <v>monitor_ifc_tunnel_ping_latency_avg</v>
      </c>
      <c r="I566" s="39" t="s">
        <v>725</v>
      </c>
      <c r="J566" s="19" t="s">
        <v>113</v>
      </c>
      <c r="K566" s="19" t="s">
        <v>721</v>
      </c>
      <c r="L566" s="24">
        <f>IF(RIGHT(J566,2)="64",8,4)</f>
        <v>4</v>
      </c>
      <c r="M566" s="194" t="s">
        <v>1730</v>
      </c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19"/>
      <c r="BT566" s="19"/>
      <c r="BU566" s="19"/>
      <c r="BV566" s="19"/>
      <c r="BW566" s="19"/>
      <c r="BX566" s="19"/>
      <c r="BY566" s="19"/>
      <c r="BZ566" s="19"/>
      <c r="CA566" s="19"/>
      <c r="CB566" s="19"/>
      <c r="CC566" s="19"/>
      <c r="CD566" s="19"/>
      <c r="CE566" s="19"/>
      <c r="CF566" s="19"/>
      <c r="CG566" s="19"/>
      <c r="CH566" s="19"/>
      <c r="CI566" s="19"/>
      <c r="CJ566" s="19"/>
      <c r="CK566" s="19"/>
      <c r="CL566" s="19"/>
      <c r="CM566" s="19"/>
      <c r="CN566" s="19"/>
      <c r="CO566" s="19"/>
      <c r="CP566" s="19"/>
      <c r="CQ566" s="19"/>
      <c r="CR566" s="19"/>
      <c r="CS566" s="19"/>
      <c r="CT566" s="19"/>
      <c r="CU566" s="19"/>
      <c r="CV566" s="19"/>
      <c r="CW566" s="19"/>
      <c r="CX566" s="19"/>
      <c r="CY566" s="19"/>
      <c r="CZ566" s="19"/>
      <c r="DA566" s="19"/>
      <c r="DB566" s="19"/>
      <c r="DC566" s="19"/>
      <c r="DD566" s="19"/>
      <c r="DE566" s="19"/>
      <c r="DF566" s="19"/>
      <c r="DG566" s="19"/>
      <c r="DH566" s="19"/>
      <c r="DI566" s="19"/>
      <c r="DJ566" s="19"/>
      <c r="DK566" s="19"/>
      <c r="DL566" s="19"/>
      <c r="DM566" s="19"/>
      <c r="DN566" s="19"/>
      <c r="DO566" s="19"/>
      <c r="DP566" s="19"/>
      <c r="DQ566" s="19"/>
      <c r="DR566" s="19"/>
      <c r="DS566" s="19"/>
      <c r="DT566" s="19"/>
      <c r="DU566" s="19"/>
      <c r="DV566" s="19"/>
      <c r="DW566" s="19"/>
      <c r="DX566" s="19"/>
      <c r="DY566" s="19"/>
      <c r="DZ566" s="19"/>
      <c r="EA566" s="19"/>
      <c r="EB566" s="19"/>
      <c r="EC566" s="19"/>
      <c r="ED566" s="19"/>
      <c r="EE566" s="19"/>
      <c r="EF566" s="19"/>
      <c r="EG566" s="19"/>
      <c r="EH566" s="19"/>
      <c r="EI566" s="19"/>
      <c r="EJ566" s="19"/>
      <c r="EK566" s="19"/>
      <c r="EL566" s="19"/>
      <c r="EM566" s="19"/>
      <c r="EN566" s="19"/>
      <c r="EO566" s="19"/>
      <c r="EP566" s="19"/>
      <c r="EQ566" s="19"/>
      <c r="ER566" s="19"/>
      <c r="ES566" s="19"/>
      <c r="ET566" s="19"/>
      <c r="EU566" s="19"/>
      <c r="EV566" s="19"/>
      <c r="EW566" s="19"/>
      <c r="EX566" s="19"/>
      <c r="EY566" s="19"/>
      <c r="EZ566" s="19"/>
      <c r="FA566" s="19"/>
      <c r="FB566" s="19"/>
      <c r="FC566" s="19"/>
      <c r="FD566" s="19"/>
      <c r="FE566" s="19"/>
      <c r="FF566" s="19"/>
      <c r="FG566" s="19"/>
      <c r="FH566" s="19"/>
      <c r="FI566" s="19"/>
      <c r="FJ566" s="19"/>
      <c r="FK566" s="19"/>
      <c r="FL566" s="19"/>
      <c r="FM566" s="19"/>
      <c r="FN566" s="19"/>
      <c r="FO566" s="19"/>
      <c r="FP566" s="19"/>
      <c r="FQ566" s="19"/>
      <c r="FR566" s="19"/>
      <c r="FS566" s="19"/>
      <c r="FT566" s="19"/>
      <c r="FU566" s="19"/>
      <c r="FV566" s="19"/>
      <c r="FW566" s="19"/>
      <c r="FX566" s="19"/>
      <c r="FY566" s="19"/>
      <c r="FZ566" s="19"/>
      <c r="GA566" s="19"/>
      <c r="GB566" s="19"/>
      <c r="GC566" s="19"/>
      <c r="GD566" s="19"/>
      <c r="GE566" s="19"/>
      <c r="GF566" s="19"/>
      <c r="GG566" s="19"/>
      <c r="GH566" s="19"/>
      <c r="GI566" s="19"/>
      <c r="GJ566" s="19"/>
      <c r="GK566" s="19"/>
      <c r="GL566" s="19"/>
      <c r="GM566" s="19"/>
      <c r="GN566" s="19"/>
      <c r="GO566" s="19"/>
      <c r="GP566" s="19"/>
      <c r="GQ566" s="19"/>
      <c r="GR566" s="19"/>
      <c r="GS566" s="19"/>
      <c r="GT566" s="19"/>
      <c r="GU566" s="19"/>
      <c r="GV566" s="19"/>
      <c r="GW566" s="19"/>
      <c r="GX566" s="19"/>
      <c r="GY566" s="19"/>
      <c r="GZ566" s="19"/>
      <c r="HA566" s="19"/>
      <c r="HB566" s="19"/>
      <c r="HC566" s="19"/>
      <c r="HD566" s="19"/>
      <c r="HE566" s="19"/>
      <c r="HF566" s="19"/>
      <c r="HG566" s="19"/>
      <c r="HH566" s="19"/>
      <c r="HI566" s="19"/>
      <c r="HJ566" s="19"/>
      <c r="HK566" s="19"/>
      <c r="HL566" s="19"/>
      <c r="HM566" s="19"/>
      <c r="HN566" s="19"/>
      <c r="HO566" s="19"/>
      <c r="HP566" s="19"/>
      <c r="HQ566" s="19"/>
      <c r="HR566" s="19"/>
      <c r="HS566" s="19"/>
      <c r="HT566" s="19"/>
      <c r="HU566" s="19"/>
      <c r="HV566" s="19"/>
      <c r="HW566" s="19"/>
      <c r="HX566" s="19"/>
      <c r="HY566" s="19"/>
      <c r="HZ566" s="19"/>
      <c r="IA566" s="19"/>
      <c r="IB566" s="19"/>
      <c r="IC566" s="19"/>
      <c r="ID566" s="19"/>
      <c r="IE566" s="19"/>
      <c r="IF566" s="19"/>
      <c r="IG566" s="19"/>
      <c r="IH566" s="19"/>
      <c r="II566" s="19"/>
      <c r="IJ566" s="19"/>
      <c r="IK566" s="19"/>
      <c r="IL566" s="19"/>
      <c r="IM566" s="19"/>
      <c r="IN566" s="19"/>
      <c r="IO566" s="19"/>
      <c r="IP566" s="19"/>
      <c r="IQ566" s="19"/>
      <c r="IR566" s="19"/>
      <c r="IS566" s="19"/>
      <c r="IT566" s="19"/>
      <c r="IU566" s="19"/>
      <c r="IV566" s="19"/>
    </row>
    <row r="567" spans="1:256" customFormat="1">
      <c r="A567" s="195" t="s">
        <v>1731</v>
      </c>
      <c r="B567" s="195" t="s">
        <v>465</v>
      </c>
      <c r="C567" s="195" t="s">
        <v>17</v>
      </c>
      <c r="D567" s="195" t="s">
        <v>17</v>
      </c>
      <c r="E567" s="195" t="s">
        <v>1732</v>
      </c>
      <c r="F567" s="195"/>
      <c r="G567" s="195" t="s">
        <v>1733</v>
      </c>
      <c r="H567" s="195" t="s">
        <v>1734</v>
      </c>
      <c r="I567" s="195" t="s">
        <v>1735</v>
      </c>
      <c r="J567" s="195" t="s">
        <v>113</v>
      </c>
      <c r="K567" s="195" t="s">
        <v>721</v>
      </c>
      <c r="L567" s="195">
        <v>4</v>
      </c>
      <c r="M567" s="195" t="s">
        <v>1646</v>
      </c>
      <c r="N567" s="195"/>
      <c r="O567" s="195"/>
      <c r="P567" s="196"/>
      <c r="Q567" s="196"/>
      <c r="R567" s="196"/>
      <c r="S567" s="196"/>
      <c r="T567" s="196"/>
      <c r="U567" s="196"/>
      <c r="V567" s="196"/>
      <c r="W567" s="196"/>
      <c r="X567" s="196"/>
      <c r="Y567" s="196"/>
      <c r="Z567" s="196"/>
      <c r="AA567" s="196"/>
      <c r="AB567" s="196"/>
      <c r="AC567" s="196"/>
      <c r="AD567" s="196"/>
      <c r="AE567" s="196"/>
      <c r="AF567" s="196"/>
      <c r="AG567" s="196"/>
      <c r="AH567" s="196"/>
      <c r="AI567" s="196"/>
      <c r="AJ567" s="196"/>
      <c r="AK567" s="196"/>
      <c r="AL567" s="196"/>
      <c r="AM567" s="196"/>
      <c r="AN567" s="196"/>
      <c r="AO567" s="196"/>
      <c r="AP567" s="196"/>
      <c r="AQ567" s="196"/>
      <c r="AR567" s="196"/>
      <c r="AS567" s="196"/>
      <c r="AT567" s="196"/>
      <c r="AU567" s="196"/>
      <c r="AV567" s="196"/>
      <c r="AW567" s="196"/>
      <c r="AX567" s="196"/>
      <c r="AY567" s="196"/>
      <c r="AZ567" s="196"/>
      <c r="BA567" s="196"/>
      <c r="BB567" s="196"/>
      <c r="BC567" s="196"/>
      <c r="BD567" s="196"/>
      <c r="BE567" s="196"/>
      <c r="BF567" s="196"/>
      <c r="BG567" s="196"/>
      <c r="BH567" s="196"/>
      <c r="BI567" s="196"/>
      <c r="BJ567" s="196"/>
      <c r="BK567" s="196"/>
      <c r="BL567" s="196"/>
      <c r="BM567" s="196"/>
      <c r="BN567" s="196"/>
      <c r="BO567" s="196"/>
      <c r="BP567" s="196"/>
      <c r="BQ567" s="196"/>
      <c r="BR567" s="196"/>
      <c r="BS567" s="196"/>
      <c r="BT567" s="196"/>
      <c r="BU567" s="196"/>
      <c r="BV567" s="196"/>
      <c r="BW567" s="196"/>
      <c r="BX567" s="196"/>
      <c r="BY567" s="196"/>
      <c r="BZ567" s="196"/>
      <c r="CA567" s="196"/>
      <c r="CB567" s="196"/>
      <c r="CC567" s="196"/>
      <c r="CD567" s="196"/>
      <c r="CE567" s="196"/>
      <c r="CF567" s="196"/>
      <c r="CG567" s="196"/>
      <c r="CH567" s="196"/>
      <c r="CI567" s="196"/>
      <c r="CJ567" s="196"/>
      <c r="CK567" s="196"/>
      <c r="CL567" s="196"/>
      <c r="CM567" s="196"/>
      <c r="CN567" s="196"/>
      <c r="CO567" s="196"/>
      <c r="CP567" s="196"/>
      <c r="CQ567" s="196"/>
      <c r="CR567" s="196"/>
      <c r="CS567" s="196"/>
      <c r="CT567" s="196"/>
      <c r="CU567" s="196"/>
      <c r="CV567" s="196"/>
      <c r="CW567" s="196"/>
      <c r="CX567" s="196"/>
      <c r="CY567" s="196"/>
      <c r="CZ567" s="196"/>
      <c r="DA567" s="196"/>
      <c r="DB567" s="196"/>
      <c r="DC567" s="196"/>
      <c r="DD567" s="196"/>
      <c r="DE567" s="196"/>
      <c r="DF567" s="196"/>
      <c r="DG567" s="196"/>
      <c r="DH567" s="196"/>
      <c r="DI567" s="196"/>
      <c r="DJ567" s="196"/>
      <c r="DK567" s="196"/>
      <c r="DL567" s="196"/>
      <c r="DM567" s="196"/>
      <c r="DN567" s="196"/>
      <c r="DO567" s="196"/>
      <c r="DP567" s="196"/>
      <c r="DQ567" s="196"/>
      <c r="DR567" s="196"/>
      <c r="DS567" s="196"/>
      <c r="DT567" s="196"/>
      <c r="DU567" s="196"/>
      <c r="DV567" s="196"/>
      <c r="DW567" s="196"/>
      <c r="DX567" s="196"/>
      <c r="DY567" s="196"/>
      <c r="DZ567" s="196"/>
      <c r="EA567" s="196"/>
      <c r="EB567" s="196"/>
      <c r="EC567" s="196"/>
      <c r="ED567" s="196"/>
      <c r="EE567" s="196"/>
      <c r="EF567" s="196"/>
      <c r="EG567" s="196"/>
      <c r="EH567" s="196"/>
      <c r="EI567" s="196"/>
      <c r="EJ567" s="196"/>
      <c r="EK567" s="196"/>
      <c r="EL567" s="196"/>
      <c r="EM567" s="196"/>
      <c r="EN567" s="196"/>
      <c r="EO567" s="196"/>
      <c r="EP567" s="196"/>
      <c r="EQ567" s="196"/>
      <c r="ER567" s="196"/>
      <c r="ES567" s="196"/>
      <c r="ET567" s="196"/>
      <c r="EU567" s="196"/>
      <c r="EV567" s="196"/>
      <c r="EW567" s="196"/>
      <c r="EX567" s="196"/>
      <c r="EY567" s="196"/>
      <c r="EZ567" s="196"/>
      <c r="FA567" s="196"/>
      <c r="FB567" s="196"/>
      <c r="FC567" s="196"/>
      <c r="FD567" s="196"/>
      <c r="FE567" s="196"/>
      <c r="FF567" s="196"/>
      <c r="FG567" s="196"/>
      <c r="FH567" s="196"/>
      <c r="FI567" s="196"/>
      <c r="FJ567" s="196"/>
      <c r="FK567" s="196"/>
      <c r="FL567" s="196"/>
      <c r="FM567" s="196"/>
      <c r="FN567" s="196"/>
      <c r="FO567" s="196"/>
      <c r="FP567" s="196"/>
      <c r="FQ567" s="196"/>
      <c r="FR567" s="196"/>
      <c r="FS567" s="196"/>
      <c r="FT567" s="196"/>
      <c r="FU567" s="196"/>
      <c r="FV567" s="196"/>
      <c r="FW567" s="196"/>
      <c r="FX567" s="196"/>
      <c r="FY567" s="196"/>
      <c r="FZ567" s="196"/>
      <c r="GA567" s="196"/>
      <c r="GB567" s="196"/>
      <c r="GC567" s="196"/>
      <c r="GD567" s="196"/>
      <c r="GE567" s="196"/>
      <c r="GF567" s="196"/>
      <c r="GG567" s="196"/>
      <c r="GH567" s="196"/>
      <c r="GI567" s="196"/>
      <c r="GJ567" s="196"/>
      <c r="GK567" s="196"/>
      <c r="GL567" s="196"/>
      <c r="GM567" s="196"/>
      <c r="GN567" s="196"/>
      <c r="GO567" s="196"/>
      <c r="GP567" s="196"/>
      <c r="GQ567" s="196"/>
      <c r="GR567" s="196"/>
      <c r="GS567" s="196"/>
      <c r="GT567" s="196"/>
      <c r="GU567" s="196"/>
      <c r="GV567" s="196"/>
      <c r="GW567" s="196"/>
      <c r="GX567" s="196"/>
      <c r="GY567" s="196"/>
      <c r="GZ567" s="196"/>
      <c r="HA567" s="196"/>
      <c r="HB567" s="196"/>
      <c r="HC567" s="196"/>
      <c r="HD567" s="196"/>
      <c r="HE567" s="196"/>
      <c r="HF567" s="196"/>
      <c r="HG567" s="196"/>
      <c r="HH567" s="196"/>
      <c r="HI567" s="196"/>
      <c r="HJ567" s="196"/>
      <c r="HK567" s="196"/>
      <c r="HL567" s="196"/>
      <c r="HM567" s="196"/>
      <c r="HN567" s="196"/>
      <c r="HO567" s="196"/>
      <c r="HP567" s="196"/>
      <c r="HQ567" s="196"/>
      <c r="HR567" s="196"/>
      <c r="HS567" s="196"/>
      <c r="HT567" s="196"/>
      <c r="HU567" s="196"/>
      <c r="HV567" s="196"/>
      <c r="HW567" s="196"/>
      <c r="HX567" s="196"/>
      <c r="HY567" s="196"/>
      <c r="HZ567" s="196"/>
      <c r="IA567" s="196"/>
      <c r="IB567" s="196"/>
      <c r="IC567" s="196"/>
      <c r="ID567" s="196"/>
      <c r="IE567" s="196"/>
      <c r="IF567" s="196"/>
      <c r="IG567" s="196"/>
      <c r="IH567" s="196"/>
      <c r="II567" s="196"/>
      <c r="IJ567" s="196"/>
      <c r="IK567" s="196"/>
      <c r="IL567" s="196"/>
      <c r="IM567" s="196"/>
      <c r="IN567" s="196"/>
      <c r="IO567" s="196"/>
      <c r="IP567" s="196"/>
      <c r="IQ567" s="196"/>
      <c r="IR567" s="196"/>
      <c r="IS567" s="196"/>
      <c r="IT567" s="196"/>
      <c r="IU567" s="196"/>
      <c r="IV567" s="196"/>
    </row>
    <row r="568" spans="1:256" customFormat="1">
      <c r="A568" s="195" t="s">
        <v>1731</v>
      </c>
      <c r="B568" s="195" t="s">
        <v>465</v>
      </c>
      <c r="C568" s="195" t="s">
        <v>17</v>
      </c>
      <c r="D568" s="195" t="s">
        <v>17</v>
      </c>
      <c r="E568" s="195" t="s">
        <v>1732</v>
      </c>
      <c r="F568" s="195"/>
      <c r="G568" s="195" t="s">
        <v>1736</v>
      </c>
      <c r="H568" s="195" t="s">
        <v>1737</v>
      </c>
      <c r="I568" s="195" t="s">
        <v>1738</v>
      </c>
      <c r="J568" s="195" t="s">
        <v>113</v>
      </c>
      <c r="K568" s="195" t="s">
        <v>114</v>
      </c>
      <c r="L568" s="195">
        <v>4</v>
      </c>
      <c r="M568" s="195" t="s">
        <v>1646</v>
      </c>
      <c r="N568" s="195"/>
      <c r="O568" s="195"/>
      <c r="P568" s="196"/>
      <c r="Q568" s="196"/>
      <c r="R568" s="196"/>
      <c r="S568" s="196"/>
      <c r="T568" s="196"/>
      <c r="U568" s="196"/>
      <c r="V568" s="196"/>
      <c r="W568" s="196"/>
      <c r="X568" s="196"/>
      <c r="Y568" s="196"/>
      <c r="Z568" s="196"/>
      <c r="AA568" s="196"/>
      <c r="AB568" s="196"/>
      <c r="AC568" s="196"/>
      <c r="AD568" s="196"/>
      <c r="AE568" s="196"/>
      <c r="AF568" s="196"/>
      <c r="AG568" s="196"/>
      <c r="AH568" s="196"/>
      <c r="AI568" s="196"/>
      <c r="AJ568" s="196"/>
      <c r="AK568" s="196"/>
      <c r="AL568" s="196"/>
      <c r="AM568" s="196"/>
      <c r="AN568" s="196"/>
      <c r="AO568" s="196"/>
      <c r="AP568" s="196"/>
      <c r="AQ568" s="196"/>
      <c r="AR568" s="196"/>
      <c r="AS568" s="196"/>
      <c r="AT568" s="196"/>
      <c r="AU568" s="196"/>
      <c r="AV568" s="196"/>
      <c r="AW568" s="196"/>
      <c r="AX568" s="196"/>
      <c r="AY568" s="196"/>
      <c r="AZ568" s="196"/>
      <c r="BA568" s="196"/>
      <c r="BB568" s="196"/>
      <c r="BC568" s="196"/>
      <c r="BD568" s="196"/>
      <c r="BE568" s="196"/>
      <c r="BF568" s="196"/>
      <c r="BG568" s="196"/>
      <c r="BH568" s="196"/>
      <c r="BI568" s="196"/>
      <c r="BJ568" s="196"/>
      <c r="BK568" s="196"/>
      <c r="BL568" s="196"/>
      <c r="BM568" s="196"/>
      <c r="BN568" s="196"/>
      <c r="BO568" s="196"/>
      <c r="BP568" s="196"/>
      <c r="BQ568" s="196"/>
      <c r="BR568" s="196"/>
      <c r="BS568" s="196"/>
      <c r="BT568" s="196"/>
      <c r="BU568" s="196"/>
      <c r="BV568" s="196"/>
      <c r="BW568" s="196"/>
      <c r="BX568" s="196"/>
      <c r="BY568" s="196"/>
      <c r="BZ568" s="196"/>
      <c r="CA568" s="196"/>
      <c r="CB568" s="196"/>
      <c r="CC568" s="196"/>
      <c r="CD568" s="196"/>
      <c r="CE568" s="196"/>
      <c r="CF568" s="196"/>
      <c r="CG568" s="196"/>
      <c r="CH568" s="196"/>
      <c r="CI568" s="196"/>
      <c r="CJ568" s="196"/>
      <c r="CK568" s="196"/>
      <c r="CL568" s="196"/>
      <c r="CM568" s="196"/>
      <c r="CN568" s="196"/>
      <c r="CO568" s="196"/>
      <c r="CP568" s="196"/>
      <c r="CQ568" s="196"/>
      <c r="CR568" s="196"/>
      <c r="CS568" s="196"/>
      <c r="CT568" s="196"/>
      <c r="CU568" s="196"/>
      <c r="CV568" s="196"/>
      <c r="CW568" s="196"/>
      <c r="CX568" s="196"/>
      <c r="CY568" s="196"/>
      <c r="CZ568" s="196"/>
      <c r="DA568" s="196"/>
      <c r="DB568" s="196"/>
      <c r="DC568" s="196"/>
      <c r="DD568" s="196"/>
      <c r="DE568" s="196"/>
      <c r="DF568" s="196"/>
      <c r="DG568" s="196"/>
      <c r="DH568" s="196"/>
      <c r="DI568" s="196"/>
      <c r="DJ568" s="196"/>
      <c r="DK568" s="196"/>
      <c r="DL568" s="196"/>
      <c r="DM568" s="196"/>
      <c r="DN568" s="196"/>
      <c r="DO568" s="196"/>
      <c r="DP568" s="196"/>
      <c r="DQ568" s="196"/>
      <c r="DR568" s="196"/>
      <c r="DS568" s="196"/>
      <c r="DT568" s="196"/>
      <c r="DU568" s="196"/>
      <c r="DV568" s="196"/>
      <c r="DW568" s="196"/>
      <c r="DX568" s="196"/>
      <c r="DY568" s="196"/>
      <c r="DZ568" s="196"/>
      <c r="EA568" s="196"/>
      <c r="EB568" s="196"/>
      <c r="EC568" s="196"/>
      <c r="ED568" s="196"/>
      <c r="EE568" s="196"/>
      <c r="EF568" s="196"/>
      <c r="EG568" s="196"/>
      <c r="EH568" s="196"/>
      <c r="EI568" s="196"/>
      <c r="EJ568" s="196"/>
      <c r="EK568" s="196"/>
      <c r="EL568" s="196"/>
      <c r="EM568" s="196"/>
      <c r="EN568" s="196"/>
      <c r="EO568" s="196"/>
      <c r="EP568" s="196"/>
      <c r="EQ568" s="196"/>
      <c r="ER568" s="196"/>
      <c r="ES568" s="196"/>
      <c r="ET568" s="196"/>
      <c r="EU568" s="196"/>
      <c r="EV568" s="196"/>
      <c r="EW568" s="196"/>
      <c r="EX568" s="196"/>
      <c r="EY568" s="196"/>
      <c r="EZ568" s="196"/>
      <c r="FA568" s="196"/>
      <c r="FB568" s="196"/>
      <c r="FC568" s="196"/>
      <c r="FD568" s="196"/>
      <c r="FE568" s="196"/>
      <c r="FF568" s="196"/>
      <c r="FG568" s="196"/>
      <c r="FH568" s="196"/>
      <c r="FI568" s="196"/>
      <c r="FJ568" s="196"/>
      <c r="FK568" s="196"/>
      <c r="FL568" s="196"/>
      <c r="FM568" s="196"/>
      <c r="FN568" s="196"/>
      <c r="FO568" s="196"/>
      <c r="FP568" s="196"/>
      <c r="FQ568" s="196"/>
      <c r="FR568" s="196"/>
      <c r="FS568" s="196"/>
      <c r="FT568" s="196"/>
      <c r="FU568" s="196"/>
      <c r="FV568" s="196"/>
      <c r="FW568" s="196"/>
      <c r="FX568" s="196"/>
      <c r="FY568" s="196"/>
      <c r="FZ568" s="196"/>
      <c r="GA568" s="196"/>
      <c r="GB568" s="196"/>
      <c r="GC568" s="196"/>
      <c r="GD568" s="196"/>
      <c r="GE568" s="196"/>
      <c r="GF568" s="196"/>
      <c r="GG568" s="196"/>
      <c r="GH568" s="196"/>
      <c r="GI568" s="196"/>
      <c r="GJ568" s="196"/>
      <c r="GK568" s="196"/>
      <c r="GL568" s="196"/>
      <c r="GM568" s="196"/>
      <c r="GN568" s="196"/>
      <c r="GO568" s="196"/>
      <c r="GP568" s="196"/>
      <c r="GQ568" s="196"/>
      <c r="GR568" s="196"/>
      <c r="GS568" s="196"/>
      <c r="GT568" s="196"/>
      <c r="GU568" s="196"/>
      <c r="GV568" s="196"/>
      <c r="GW568" s="196"/>
      <c r="GX568" s="196"/>
      <c r="GY568" s="196"/>
      <c r="GZ568" s="196"/>
      <c r="HA568" s="196"/>
      <c r="HB568" s="196"/>
      <c r="HC568" s="196"/>
      <c r="HD568" s="196"/>
      <c r="HE568" s="196"/>
      <c r="HF568" s="196"/>
      <c r="HG568" s="196"/>
      <c r="HH568" s="196"/>
      <c r="HI568" s="196"/>
      <c r="HJ568" s="196"/>
      <c r="HK568" s="196"/>
      <c r="HL568" s="196"/>
      <c r="HM568" s="196"/>
      <c r="HN568" s="196"/>
      <c r="HO568" s="196"/>
      <c r="HP568" s="196"/>
      <c r="HQ568" s="196"/>
      <c r="HR568" s="196"/>
      <c r="HS568" s="196"/>
      <c r="HT568" s="196"/>
      <c r="HU568" s="196"/>
      <c r="HV568" s="196"/>
      <c r="HW568" s="196"/>
      <c r="HX568" s="196"/>
      <c r="HY568" s="196"/>
      <c r="HZ568" s="196"/>
      <c r="IA568" s="196"/>
      <c r="IB568" s="196"/>
      <c r="IC568" s="196"/>
      <c r="ID568" s="196"/>
      <c r="IE568" s="196"/>
      <c r="IF568" s="196"/>
      <c r="IG568" s="196"/>
      <c r="IH568" s="196"/>
      <c r="II568" s="196"/>
      <c r="IJ568" s="196"/>
      <c r="IK568" s="196"/>
      <c r="IL568" s="196"/>
      <c r="IM568" s="196"/>
      <c r="IN568" s="196"/>
      <c r="IO568" s="196"/>
      <c r="IP568" s="196"/>
      <c r="IQ568" s="196"/>
      <c r="IR568" s="196"/>
      <c r="IS568" s="196"/>
      <c r="IT568" s="196"/>
      <c r="IU568" s="196"/>
      <c r="IV568" s="196"/>
    </row>
    <row r="569" spans="1:256" customFormat="1">
      <c r="A569" s="195" t="s">
        <v>1731</v>
      </c>
      <c r="B569" s="195" t="s">
        <v>465</v>
      </c>
      <c r="C569" s="195" t="s">
        <v>17</v>
      </c>
      <c r="D569" s="195" t="s">
        <v>17</v>
      </c>
      <c r="E569" s="195" t="s">
        <v>1732</v>
      </c>
      <c r="F569" s="195"/>
      <c r="G569" s="195" t="s">
        <v>1739</v>
      </c>
      <c r="H569" s="195" t="s">
        <v>1740</v>
      </c>
      <c r="I569" s="195" t="s">
        <v>1741</v>
      </c>
      <c r="J569" s="195" t="s">
        <v>113</v>
      </c>
      <c r="K569" s="195" t="s">
        <v>721</v>
      </c>
      <c r="L569" s="195">
        <v>4</v>
      </c>
      <c r="M569" s="195" t="s">
        <v>1646</v>
      </c>
      <c r="N569" s="195"/>
      <c r="O569" s="195"/>
      <c r="P569" s="196"/>
      <c r="Q569" s="196"/>
      <c r="R569" s="196"/>
      <c r="S569" s="196"/>
      <c r="T569" s="196"/>
      <c r="U569" s="196"/>
      <c r="V569" s="196"/>
      <c r="W569" s="196"/>
      <c r="X569" s="196"/>
      <c r="Y569" s="196"/>
      <c r="Z569" s="196"/>
      <c r="AA569" s="196"/>
      <c r="AB569" s="196"/>
      <c r="AC569" s="196"/>
      <c r="AD569" s="196"/>
      <c r="AE569" s="196"/>
      <c r="AF569" s="196"/>
      <c r="AG569" s="196"/>
      <c r="AH569" s="196"/>
      <c r="AI569" s="196"/>
      <c r="AJ569" s="196"/>
      <c r="AK569" s="196"/>
      <c r="AL569" s="196"/>
      <c r="AM569" s="196"/>
      <c r="AN569" s="196"/>
      <c r="AO569" s="196"/>
      <c r="AP569" s="196"/>
      <c r="AQ569" s="196"/>
      <c r="AR569" s="196"/>
      <c r="AS569" s="196"/>
      <c r="AT569" s="196"/>
      <c r="AU569" s="196"/>
      <c r="AV569" s="196"/>
      <c r="AW569" s="196"/>
      <c r="AX569" s="196"/>
      <c r="AY569" s="196"/>
      <c r="AZ569" s="196"/>
      <c r="BA569" s="196"/>
      <c r="BB569" s="196"/>
      <c r="BC569" s="196"/>
      <c r="BD569" s="196"/>
      <c r="BE569" s="196"/>
      <c r="BF569" s="196"/>
      <c r="BG569" s="196"/>
      <c r="BH569" s="196"/>
      <c r="BI569" s="196"/>
      <c r="BJ569" s="196"/>
      <c r="BK569" s="196"/>
      <c r="BL569" s="196"/>
      <c r="BM569" s="196"/>
      <c r="BN569" s="196"/>
      <c r="BO569" s="196"/>
      <c r="BP569" s="196"/>
      <c r="BQ569" s="196"/>
      <c r="BR569" s="196"/>
      <c r="BS569" s="196"/>
      <c r="BT569" s="196"/>
      <c r="BU569" s="196"/>
      <c r="BV569" s="196"/>
      <c r="BW569" s="196"/>
      <c r="BX569" s="196"/>
      <c r="BY569" s="196"/>
      <c r="BZ569" s="196"/>
      <c r="CA569" s="196"/>
      <c r="CB569" s="196"/>
      <c r="CC569" s="196"/>
      <c r="CD569" s="196"/>
      <c r="CE569" s="196"/>
      <c r="CF569" s="196"/>
      <c r="CG569" s="196"/>
      <c r="CH569" s="196"/>
      <c r="CI569" s="196"/>
      <c r="CJ569" s="196"/>
      <c r="CK569" s="196"/>
      <c r="CL569" s="196"/>
      <c r="CM569" s="196"/>
      <c r="CN569" s="196"/>
      <c r="CO569" s="196"/>
      <c r="CP569" s="196"/>
      <c r="CQ569" s="196"/>
      <c r="CR569" s="196"/>
      <c r="CS569" s="196"/>
      <c r="CT569" s="196"/>
      <c r="CU569" s="196"/>
      <c r="CV569" s="196"/>
      <c r="CW569" s="196"/>
      <c r="CX569" s="196"/>
      <c r="CY569" s="196"/>
      <c r="CZ569" s="196"/>
      <c r="DA569" s="196"/>
      <c r="DB569" s="196"/>
      <c r="DC569" s="196"/>
      <c r="DD569" s="196"/>
      <c r="DE569" s="196"/>
      <c r="DF569" s="196"/>
      <c r="DG569" s="196"/>
      <c r="DH569" s="196"/>
      <c r="DI569" s="196"/>
      <c r="DJ569" s="196"/>
      <c r="DK569" s="196"/>
      <c r="DL569" s="196"/>
      <c r="DM569" s="196"/>
      <c r="DN569" s="196"/>
      <c r="DO569" s="196"/>
      <c r="DP569" s="196"/>
      <c r="DQ569" s="196"/>
      <c r="DR569" s="196"/>
      <c r="DS569" s="196"/>
      <c r="DT569" s="196"/>
      <c r="DU569" s="196"/>
      <c r="DV569" s="196"/>
      <c r="DW569" s="196"/>
      <c r="DX569" s="196"/>
      <c r="DY569" s="196"/>
      <c r="DZ569" s="196"/>
      <c r="EA569" s="196"/>
      <c r="EB569" s="196"/>
      <c r="EC569" s="196"/>
      <c r="ED569" s="196"/>
      <c r="EE569" s="196"/>
      <c r="EF569" s="196"/>
      <c r="EG569" s="196"/>
      <c r="EH569" s="196"/>
      <c r="EI569" s="196"/>
      <c r="EJ569" s="196"/>
      <c r="EK569" s="196"/>
      <c r="EL569" s="196"/>
      <c r="EM569" s="196"/>
      <c r="EN569" s="196"/>
      <c r="EO569" s="196"/>
      <c r="EP569" s="196"/>
      <c r="EQ569" s="196"/>
      <c r="ER569" s="196"/>
      <c r="ES569" s="196"/>
      <c r="ET569" s="196"/>
      <c r="EU569" s="196"/>
      <c r="EV569" s="196"/>
      <c r="EW569" s="196"/>
      <c r="EX569" s="196"/>
      <c r="EY569" s="196"/>
      <c r="EZ569" s="196"/>
      <c r="FA569" s="196"/>
      <c r="FB569" s="196"/>
      <c r="FC569" s="196"/>
      <c r="FD569" s="196"/>
      <c r="FE569" s="196"/>
      <c r="FF569" s="196"/>
      <c r="FG569" s="196"/>
      <c r="FH569" s="196"/>
      <c r="FI569" s="196"/>
      <c r="FJ569" s="196"/>
      <c r="FK569" s="196"/>
      <c r="FL569" s="196"/>
      <c r="FM569" s="196"/>
      <c r="FN569" s="196"/>
      <c r="FO569" s="196"/>
      <c r="FP569" s="196"/>
      <c r="FQ569" s="196"/>
      <c r="FR569" s="196"/>
      <c r="FS569" s="196"/>
      <c r="FT569" s="196"/>
      <c r="FU569" s="196"/>
      <c r="FV569" s="196"/>
      <c r="FW569" s="196"/>
      <c r="FX569" s="196"/>
      <c r="FY569" s="196"/>
      <c r="FZ569" s="196"/>
      <c r="GA569" s="196"/>
      <c r="GB569" s="196"/>
      <c r="GC569" s="196"/>
      <c r="GD569" s="196"/>
      <c r="GE569" s="196"/>
      <c r="GF569" s="196"/>
      <c r="GG569" s="196"/>
      <c r="GH569" s="196"/>
      <c r="GI569" s="196"/>
      <c r="GJ569" s="196"/>
      <c r="GK569" s="196"/>
      <c r="GL569" s="196"/>
      <c r="GM569" s="196"/>
      <c r="GN569" s="196"/>
      <c r="GO569" s="196"/>
      <c r="GP569" s="196"/>
      <c r="GQ569" s="196"/>
      <c r="GR569" s="196"/>
      <c r="GS569" s="196"/>
      <c r="GT569" s="196"/>
      <c r="GU569" s="196"/>
      <c r="GV569" s="196"/>
      <c r="GW569" s="196"/>
      <c r="GX569" s="196"/>
      <c r="GY569" s="196"/>
      <c r="GZ569" s="196"/>
      <c r="HA569" s="196"/>
      <c r="HB569" s="196"/>
      <c r="HC569" s="196"/>
      <c r="HD569" s="196"/>
      <c r="HE569" s="196"/>
      <c r="HF569" s="196"/>
      <c r="HG569" s="196"/>
      <c r="HH569" s="196"/>
      <c r="HI569" s="196"/>
      <c r="HJ569" s="196"/>
      <c r="HK569" s="196"/>
      <c r="HL569" s="196"/>
      <c r="HM569" s="196"/>
      <c r="HN569" s="196"/>
      <c r="HO569" s="196"/>
      <c r="HP569" s="196"/>
      <c r="HQ569" s="196"/>
      <c r="HR569" s="196"/>
      <c r="HS569" s="196"/>
      <c r="HT569" s="196"/>
      <c r="HU569" s="196"/>
      <c r="HV569" s="196"/>
      <c r="HW569" s="196"/>
      <c r="HX569" s="196"/>
      <c r="HY569" s="196"/>
      <c r="HZ569" s="196"/>
      <c r="IA569" s="196"/>
      <c r="IB569" s="196"/>
      <c r="IC569" s="196"/>
      <c r="ID569" s="196"/>
      <c r="IE569" s="196"/>
      <c r="IF569" s="196"/>
      <c r="IG569" s="196"/>
      <c r="IH569" s="196"/>
      <c r="II569" s="196"/>
      <c r="IJ569" s="196"/>
      <c r="IK569" s="196"/>
      <c r="IL569" s="196"/>
      <c r="IM569" s="196"/>
      <c r="IN569" s="196"/>
      <c r="IO569" s="196"/>
      <c r="IP569" s="196"/>
      <c r="IQ569" s="196"/>
      <c r="IR569" s="196"/>
      <c r="IS569" s="196"/>
      <c r="IT569" s="196"/>
      <c r="IU569" s="196"/>
      <c r="IV569" s="196"/>
    </row>
    <row r="570" spans="1:256" customFormat="1">
      <c r="A570" s="195" t="s">
        <v>1731</v>
      </c>
      <c r="B570" s="195" t="s">
        <v>465</v>
      </c>
      <c r="C570" s="195" t="s">
        <v>17</v>
      </c>
      <c r="D570" s="195" t="s">
        <v>17</v>
      </c>
      <c r="E570" s="195" t="s">
        <v>1732</v>
      </c>
      <c r="F570" s="195"/>
      <c r="G570" s="195" t="s">
        <v>1742</v>
      </c>
      <c r="H570" s="195" t="s">
        <v>1743</v>
      </c>
      <c r="I570" s="195" t="s">
        <v>1744</v>
      </c>
      <c r="J570" s="195" t="s">
        <v>113</v>
      </c>
      <c r="K570" s="195" t="s">
        <v>1745</v>
      </c>
      <c r="L570" s="195">
        <v>4</v>
      </c>
      <c r="M570" s="195" t="s">
        <v>1646</v>
      </c>
      <c r="N570" s="195"/>
      <c r="O570" s="195"/>
      <c r="P570" s="196"/>
      <c r="Q570" s="196"/>
      <c r="R570" s="196"/>
      <c r="S570" s="196"/>
      <c r="T570" s="196"/>
      <c r="U570" s="196"/>
      <c r="V570" s="196"/>
      <c r="W570" s="196"/>
      <c r="X570" s="196"/>
      <c r="Y570" s="196"/>
      <c r="Z570" s="196"/>
      <c r="AA570" s="196"/>
      <c r="AB570" s="196"/>
      <c r="AC570" s="196"/>
      <c r="AD570" s="196"/>
      <c r="AE570" s="196"/>
      <c r="AF570" s="196"/>
      <c r="AG570" s="196"/>
      <c r="AH570" s="196"/>
      <c r="AI570" s="196"/>
      <c r="AJ570" s="196"/>
      <c r="AK570" s="196"/>
      <c r="AL570" s="196"/>
      <c r="AM570" s="196"/>
      <c r="AN570" s="196"/>
      <c r="AO570" s="196"/>
      <c r="AP570" s="196"/>
      <c r="AQ570" s="196"/>
      <c r="AR570" s="196"/>
      <c r="AS570" s="196"/>
      <c r="AT570" s="196"/>
      <c r="AU570" s="196"/>
      <c r="AV570" s="196"/>
      <c r="AW570" s="196"/>
      <c r="AX570" s="196"/>
      <c r="AY570" s="196"/>
      <c r="AZ570" s="196"/>
      <c r="BA570" s="196"/>
      <c r="BB570" s="196"/>
      <c r="BC570" s="196"/>
      <c r="BD570" s="196"/>
      <c r="BE570" s="196"/>
      <c r="BF570" s="196"/>
      <c r="BG570" s="196"/>
      <c r="BH570" s="196"/>
      <c r="BI570" s="196"/>
      <c r="BJ570" s="196"/>
      <c r="BK570" s="196"/>
      <c r="BL570" s="196"/>
      <c r="BM570" s="196"/>
      <c r="BN570" s="196"/>
      <c r="BO570" s="196"/>
      <c r="BP570" s="196"/>
      <c r="BQ570" s="196"/>
      <c r="BR570" s="196"/>
      <c r="BS570" s="196"/>
      <c r="BT570" s="196"/>
      <c r="BU570" s="196"/>
      <c r="BV570" s="196"/>
      <c r="BW570" s="196"/>
      <c r="BX570" s="196"/>
      <c r="BY570" s="196"/>
      <c r="BZ570" s="196"/>
      <c r="CA570" s="196"/>
      <c r="CB570" s="196"/>
      <c r="CC570" s="196"/>
      <c r="CD570" s="196"/>
      <c r="CE570" s="196"/>
      <c r="CF570" s="196"/>
      <c r="CG570" s="196"/>
      <c r="CH570" s="196"/>
      <c r="CI570" s="196"/>
      <c r="CJ570" s="196"/>
      <c r="CK570" s="196"/>
      <c r="CL570" s="196"/>
      <c r="CM570" s="196"/>
      <c r="CN570" s="196"/>
      <c r="CO570" s="196"/>
      <c r="CP570" s="196"/>
      <c r="CQ570" s="196"/>
      <c r="CR570" s="196"/>
      <c r="CS570" s="196"/>
      <c r="CT570" s="196"/>
      <c r="CU570" s="196"/>
      <c r="CV570" s="196"/>
      <c r="CW570" s="196"/>
      <c r="CX570" s="196"/>
      <c r="CY570" s="196"/>
      <c r="CZ570" s="196"/>
      <c r="DA570" s="196"/>
      <c r="DB570" s="196"/>
      <c r="DC570" s="196"/>
      <c r="DD570" s="196"/>
      <c r="DE570" s="196"/>
      <c r="DF570" s="196"/>
      <c r="DG570" s="196"/>
      <c r="DH570" s="196"/>
      <c r="DI570" s="196"/>
      <c r="DJ570" s="196"/>
      <c r="DK570" s="196"/>
      <c r="DL570" s="196"/>
      <c r="DM570" s="196"/>
      <c r="DN570" s="196"/>
      <c r="DO570" s="196"/>
      <c r="DP570" s="196"/>
      <c r="DQ570" s="196"/>
      <c r="DR570" s="196"/>
      <c r="DS570" s="196"/>
      <c r="DT570" s="196"/>
      <c r="DU570" s="196"/>
      <c r="DV570" s="196"/>
      <c r="DW570" s="196"/>
      <c r="DX570" s="196"/>
      <c r="DY570" s="196"/>
      <c r="DZ570" s="196"/>
      <c r="EA570" s="196"/>
      <c r="EB570" s="196"/>
      <c r="EC570" s="196"/>
      <c r="ED570" s="196"/>
      <c r="EE570" s="196"/>
      <c r="EF570" s="196"/>
      <c r="EG570" s="196"/>
      <c r="EH570" s="196"/>
      <c r="EI570" s="196"/>
      <c r="EJ570" s="196"/>
      <c r="EK570" s="196"/>
      <c r="EL570" s="196"/>
      <c r="EM570" s="196"/>
      <c r="EN570" s="196"/>
      <c r="EO570" s="196"/>
      <c r="EP570" s="196"/>
      <c r="EQ570" s="196"/>
      <c r="ER570" s="196"/>
      <c r="ES570" s="196"/>
      <c r="ET570" s="196"/>
      <c r="EU570" s="196"/>
      <c r="EV570" s="196"/>
      <c r="EW570" s="196"/>
      <c r="EX570" s="196"/>
      <c r="EY570" s="196"/>
      <c r="EZ570" s="196"/>
      <c r="FA570" s="196"/>
      <c r="FB570" s="196"/>
      <c r="FC570" s="196"/>
      <c r="FD570" s="196"/>
      <c r="FE570" s="196"/>
      <c r="FF570" s="196"/>
      <c r="FG570" s="196"/>
      <c r="FH570" s="196"/>
      <c r="FI570" s="196"/>
      <c r="FJ570" s="196"/>
      <c r="FK570" s="196"/>
      <c r="FL570" s="196"/>
      <c r="FM570" s="196"/>
      <c r="FN570" s="196"/>
      <c r="FO570" s="196"/>
      <c r="FP570" s="196"/>
      <c r="FQ570" s="196"/>
      <c r="FR570" s="196"/>
      <c r="FS570" s="196"/>
      <c r="FT570" s="196"/>
      <c r="FU570" s="196"/>
      <c r="FV570" s="196"/>
      <c r="FW570" s="196"/>
      <c r="FX570" s="196"/>
      <c r="FY570" s="196"/>
      <c r="FZ570" s="196"/>
      <c r="GA570" s="196"/>
      <c r="GB570" s="196"/>
      <c r="GC570" s="196"/>
      <c r="GD570" s="196"/>
      <c r="GE570" s="196"/>
      <c r="GF570" s="196"/>
      <c r="GG570" s="196"/>
      <c r="GH570" s="196"/>
      <c r="GI570" s="196"/>
      <c r="GJ570" s="196"/>
      <c r="GK570" s="196"/>
      <c r="GL570" s="196"/>
      <c r="GM570" s="196"/>
      <c r="GN570" s="196"/>
      <c r="GO570" s="196"/>
      <c r="GP570" s="196"/>
      <c r="GQ570" s="196"/>
      <c r="GR570" s="196"/>
      <c r="GS570" s="196"/>
      <c r="GT570" s="196"/>
      <c r="GU570" s="196"/>
      <c r="GV570" s="196"/>
      <c r="GW570" s="196"/>
      <c r="GX570" s="196"/>
      <c r="GY570" s="196"/>
      <c r="GZ570" s="196"/>
      <c r="HA570" s="196"/>
      <c r="HB570" s="196"/>
      <c r="HC570" s="196"/>
      <c r="HD570" s="196"/>
      <c r="HE570" s="196"/>
      <c r="HF570" s="196"/>
      <c r="HG570" s="196"/>
      <c r="HH570" s="196"/>
      <c r="HI570" s="196"/>
      <c r="HJ570" s="196"/>
      <c r="HK570" s="196"/>
      <c r="HL570" s="196"/>
      <c r="HM570" s="196"/>
      <c r="HN570" s="196"/>
      <c r="HO570" s="196"/>
      <c r="HP570" s="196"/>
      <c r="HQ570" s="196"/>
      <c r="HR570" s="196"/>
      <c r="HS570" s="196"/>
      <c r="HT570" s="196"/>
      <c r="HU570" s="196"/>
      <c r="HV570" s="196"/>
      <c r="HW570" s="196"/>
      <c r="HX570" s="196"/>
      <c r="HY570" s="196"/>
      <c r="HZ570" s="196"/>
      <c r="IA570" s="196"/>
      <c r="IB570" s="196"/>
      <c r="IC570" s="196"/>
      <c r="ID570" s="196"/>
      <c r="IE570" s="196"/>
      <c r="IF570" s="196"/>
      <c r="IG570" s="196"/>
      <c r="IH570" s="196"/>
      <c r="II570" s="196"/>
      <c r="IJ570" s="196"/>
      <c r="IK570" s="196"/>
      <c r="IL570" s="196"/>
      <c r="IM570" s="196"/>
      <c r="IN570" s="196"/>
      <c r="IO570" s="196"/>
      <c r="IP570" s="196"/>
      <c r="IQ570" s="196"/>
      <c r="IR570" s="196"/>
      <c r="IS570" s="196"/>
      <c r="IT570" s="196"/>
      <c r="IU570" s="196"/>
      <c r="IV570" s="196"/>
    </row>
    <row r="571" spans="1:256" customFormat="1">
      <c r="A571" s="195" t="s">
        <v>1731</v>
      </c>
      <c r="B571" s="195" t="s">
        <v>465</v>
      </c>
      <c r="C571" s="195" t="s">
        <v>17</v>
      </c>
      <c r="D571" s="195" t="s">
        <v>17</v>
      </c>
      <c r="E571" s="195" t="s">
        <v>1732</v>
      </c>
      <c r="F571" s="195"/>
      <c r="G571" s="195" t="s">
        <v>1746</v>
      </c>
      <c r="H571" s="195" t="s">
        <v>1747</v>
      </c>
      <c r="I571" s="195" t="s">
        <v>1748</v>
      </c>
      <c r="J571" s="195" t="s">
        <v>113</v>
      </c>
      <c r="K571" s="195" t="s">
        <v>721</v>
      </c>
      <c r="L571" s="195">
        <v>4</v>
      </c>
      <c r="M571" s="195" t="s">
        <v>1646</v>
      </c>
      <c r="N571" s="195"/>
      <c r="O571" s="195"/>
      <c r="P571" s="196"/>
      <c r="Q571" s="196"/>
      <c r="R571" s="196"/>
      <c r="S571" s="196"/>
      <c r="T571" s="196"/>
      <c r="U571" s="196"/>
      <c r="V571" s="196"/>
      <c r="W571" s="196"/>
      <c r="X571" s="196"/>
      <c r="Y571" s="196"/>
      <c r="Z571" s="196"/>
      <c r="AA571" s="196"/>
      <c r="AB571" s="196"/>
      <c r="AC571" s="196"/>
      <c r="AD571" s="196"/>
      <c r="AE571" s="196"/>
      <c r="AF571" s="196"/>
      <c r="AG571" s="196"/>
      <c r="AH571" s="196"/>
      <c r="AI571" s="196"/>
      <c r="AJ571" s="196"/>
      <c r="AK571" s="196"/>
      <c r="AL571" s="196"/>
      <c r="AM571" s="196"/>
      <c r="AN571" s="196"/>
      <c r="AO571" s="196"/>
      <c r="AP571" s="196"/>
      <c r="AQ571" s="196"/>
      <c r="AR571" s="196"/>
      <c r="AS571" s="196"/>
      <c r="AT571" s="196"/>
      <c r="AU571" s="196"/>
      <c r="AV571" s="196"/>
      <c r="AW571" s="196"/>
      <c r="AX571" s="196"/>
      <c r="AY571" s="196"/>
      <c r="AZ571" s="196"/>
      <c r="BA571" s="196"/>
      <c r="BB571" s="196"/>
      <c r="BC571" s="196"/>
      <c r="BD571" s="196"/>
      <c r="BE571" s="196"/>
      <c r="BF571" s="196"/>
      <c r="BG571" s="196"/>
      <c r="BH571" s="196"/>
      <c r="BI571" s="196"/>
      <c r="BJ571" s="196"/>
      <c r="BK571" s="196"/>
      <c r="BL571" s="196"/>
      <c r="BM571" s="196"/>
      <c r="BN571" s="196"/>
      <c r="BO571" s="196"/>
      <c r="BP571" s="196"/>
      <c r="BQ571" s="196"/>
      <c r="BR571" s="196"/>
      <c r="BS571" s="196"/>
      <c r="BT571" s="196"/>
      <c r="BU571" s="196"/>
      <c r="BV571" s="196"/>
      <c r="BW571" s="196"/>
      <c r="BX571" s="196"/>
      <c r="BY571" s="196"/>
      <c r="BZ571" s="196"/>
      <c r="CA571" s="196"/>
      <c r="CB571" s="196"/>
      <c r="CC571" s="196"/>
      <c r="CD571" s="196"/>
      <c r="CE571" s="196"/>
      <c r="CF571" s="196"/>
      <c r="CG571" s="196"/>
      <c r="CH571" s="196"/>
      <c r="CI571" s="196"/>
      <c r="CJ571" s="196"/>
      <c r="CK571" s="196"/>
      <c r="CL571" s="196"/>
      <c r="CM571" s="196"/>
      <c r="CN571" s="196"/>
      <c r="CO571" s="196"/>
      <c r="CP571" s="196"/>
      <c r="CQ571" s="196"/>
      <c r="CR571" s="196"/>
      <c r="CS571" s="196"/>
      <c r="CT571" s="196"/>
      <c r="CU571" s="196"/>
      <c r="CV571" s="196"/>
      <c r="CW571" s="196"/>
      <c r="CX571" s="196"/>
      <c r="CY571" s="196"/>
      <c r="CZ571" s="196"/>
      <c r="DA571" s="196"/>
      <c r="DB571" s="196"/>
      <c r="DC571" s="196"/>
      <c r="DD571" s="196"/>
      <c r="DE571" s="196"/>
      <c r="DF571" s="196"/>
      <c r="DG571" s="196"/>
      <c r="DH571" s="196"/>
      <c r="DI571" s="196"/>
      <c r="DJ571" s="196"/>
      <c r="DK571" s="196"/>
      <c r="DL571" s="196"/>
      <c r="DM571" s="196"/>
      <c r="DN571" s="196"/>
      <c r="DO571" s="196"/>
      <c r="DP571" s="196"/>
      <c r="DQ571" s="196"/>
      <c r="DR571" s="196"/>
      <c r="DS571" s="196"/>
      <c r="DT571" s="196"/>
      <c r="DU571" s="196"/>
      <c r="DV571" s="196"/>
      <c r="DW571" s="196"/>
      <c r="DX571" s="196"/>
      <c r="DY571" s="196"/>
      <c r="DZ571" s="196"/>
      <c r="EA571" s="196"/>
      <c r="EB571" s="196"/>
      <c r="EC571" s="196"/>
      <c r="ED571" s="196"/>
      <c r="EE571" s="196"/>
      <c r="EF571" s="196"/>
      <c r="EG571" s="196"/>
      <c r="EH571" s="196"/>
      <c r="EI571" s="196"/>
      <c r="EJ571" s="196"/>
      <c r="EK571" s="196"/>
      <c r="EL571" s="196"/>
      <c r="EM571" s="196"/>
      <c r="EN571" s="196"/>
      <c r="EO571" s="196"/>
      <c r="EP571" s="196"/>
      <c r="EQ571" s="196"/>
      <c r="ER571" s="196"/>
      <c r="ES571" s="196"/>
      <c r="ET571" s="196"/>
      <c r="EU571" s="196"/>
      <c r="EV571" s="196"/>
      <c r="EW571" s="196"/>
      <c r="EX571" s="196"/>
      <c r="EY571" s="196"/>
      <c r="EZ571" s="196"/>
      <c r="FA571" s="196"/>
      <c r="FB571" s="196"/>
      <c r="FC571" s="196"/>
      <c r="FD571" s="196"/>
      <c r="FE571" s="196"/>
      <c r="FF571" s="196"/>
      <c r="FG571" s="196"/>
      <c r="FH571" s="196"/>
      <c r="FI571" s="196"/>
      <c r="FJ571" s="196"/>
      <c r="FK571" s="196"/>
      <c r="FL571" s="196"/>
      <c r="FM571" s="196"/>
      <c r="FN571" s="196"/>
      <c r="FO571" s="196"/>
      <c r="FP571" s="196"/>
      <c r="FQ571" s="196"/>
      <c r="FR571" s="196"/>
      <c r="FS571" s="196"/>
      <c r="FT571" s="196"/>
      <c r="FU571" s="196"/>
      <c r="FV571" s="196"/>
      <c r="FW571" s="196"/>
      <c r="FX571" s="196"/>
      <c r="FY571" s="196"/>
      <c r="FZ571" s="196"/>
      <c r="GA571" s="196"/>
      <c r="GB571" s="196"/>
      <c r="GC571" s="196"/>
      <c r="GD571" s="196"/>
      <c r="GE571" s="196"/>
      <c r="GF571" s="196"/>
      <c r="GG571" s="196"/>
      <c r="GH571" s="196"/>
      <c r="GI571" s="196"/>
      <c r="GJ571" s="196"/>
      <c r="GK571" s="196"/>
      <c r="GL571" s="196"/>
      <c r="GM571" s="196"/>
      <c r="GN571" s="196"/>
      <c r="GO571" s="196"/>
      <c r="GP571" s="196"/>
      <c r="GQ571" s="196"/>
      <c r="GR571" s="196"/>
      <c r="GS571" s="196"/>
      <c r="GT571" s="196"/>
      <c r="GU571" s="196"/>
      <c r="GV571" s="196"/>
      <c r="GW571" s="196"/>
      <c r="GX571" s="196"/>
      <c r="GY571" s="196"/>
      <c r="GZ571" s="196"/>
      <c r="HA571" s="196"/>
      <c r="HB571" s="196"/>
      <c r="HC571" s="196"/>
      <c r="HD571" s="196"/>
      <c r="HE571" s="196"/>
      <c r="HF571" s="196"/>
      <c r="HG571" s="196"/>
      <c r="HH571" s="196"/>
      <c r="HI571" s="196"/>
      <c r="HJ571" s="196"/>
      <c r="HK571" s="196"/>
      <c r="HL571" s="196"/>
      <c r="HM571" s="196"/>
      <c r="HN571" s="196"/>
      <c r="HO571" s="196"/>
      <c r="HP571" s="196"/>
      <c r="HQ571" s="196"/>
      <c r="HR571" s="196"/>
      <c r="HS571" s="196"/>
      <c r="HT571" s="196"/>
      <c r="HU571" s="196"/>
      <c r="HV571" s="196"/>
      <c r="HW571" s="196"/>
      <c r="HX571" s="196"/>
      <c r="HY571" s="196"/>
      <c r="HZ571" s="196"/>
      <c r="IA571" s="196"/>
      <c r="IB571" s="196"/>
      <c r="IC571" s="196"/>
      <c r="ID571" s="196"/>
      <c r="IE571" s="196"/>
      <c r="IF571" s="196"/>
      <c r="IG571" s="196"/>
      <c r="IH571" s="196"/>
      <c r="II571" s="196"/>
      <c r="IJ571" s="196"/>
      <c r="IK571" s="196"/>
      <c r="IL571" s="196"/>
      <c r="IM571" s="196"/>
      <c r="IN571" s="196"/>
      <c r="IO571" s="196"/>
      <c r="IP571" s="196"/>
      <c r="IQ571" s="196"/>
      <c r="IR571" s="196"/>
      <c r="IS571" s="196"/>
      <c r="IT571" s="196"/>
      <c r="IU571" s="196"/>
      <c r="IV571" s="196"/>
    </row>
    <row r="572" spans="1:256" customFormat="1">
      <c r="A572" s="195" t="s">
        <v>1731</v>
      </c>
      <c r="B572" s="195" t="s">
        <v>465</v>
      </c>
      <c r="C572" s="195" t="s">
        <v>17</v>
      </c>
      <c r="D572" s="195" t="s">
        <v>17</v>
      </c>
      <c r="E572" s="195" t="s">
        <v>1732</v>
      </c>
      <c r="F572" s="195"/>
      <c r="G572" s="195" t="s">
        <v>1749</v>
      </c>
      <c r="H572" s="195" t="s">
        <v>1750</v>
      </c>
      <c r="I572" s="195" t="s">
        <v>1751</v>
      </c>
      <c r="J572" s="195" t="s">
        <v>113</v>
      </c>
      <c r="K572" s="195" t="s">
        <v>114</v>
      </c>
      <c r="L572" s="195">
        <v>4</v>
      </c>
      <c r="M572" s="195" t="s">
        <v>1646</v>
      </c>
      <c r="N572" s="195"/>
      <c r="O572" s="195"/>
      <c r="P572" s="196"/>
      <c r="Q572" s="196"/>
      <c r="R572" s="196"/>
      <c r="S572" s="196"/>
      <c r="T572" s="196"/>
      <c r="U572" s="196"/>
      <c r="V572" s="196"/>
      <c r="W572" s="196"/>
      <c r="X572" s="196"/>
      <c r="Y572" s="196"/>
      <c r="Z572" s="196"/>
      <c r="AA572" s="196"/>
      <c r="AB572" s="196"/>
      <c r="AC572" s="196"/>
      <c r="AD572" s="196"/>
      <c r="AE572" s="196"/>
      <c r="AF572" s="196"/>
      <c r="AG572" s="196"/>
      <c r="AH572" s="196"/>
      <c r="AI572" s="196"/>
      <c r="AJ572" s="196"/>
      <c r="AK572" s="196"/>
      <c r="AL572" s="196"/>
      <c r="AM572" s="196"/>
      <c r="AN572" s="196"/>
      <c r="AO572" s="196"/>
      <c r="AP572" s="196"/>
      <c r="AQ572" s="196"/>
      <c r="AR572" s="196"/>
      <c r="AS572" s="196"/>
      <c r="AT572" s="196"/>
      <c r="AU572" s="196"/>
      <c r="AV572" s="196"/>
      <c r="AW572" s="196"/>
      <c r="AX572" s="196"/>
      <c r="AY572" s="196"/>
      <c r="AZ572" s="196"/>
      <c r="BA572" s="196"/>
      <c r="BB572" s="196"/>
      <c r="BC572" s="196"/>
      <c r="BD572" s="196"/>
      <c r="BE572" s="196"/>
      <c r="BF572" s="196"/>
      <c r="BG572" s="196"/>
      <c r="BH572" s="196"/>
      <c r="BI572" s="196"/>
      <c r="BJ572" s="196"/>
      <c r="BK572" s="196"/>
      <c r="BL572" s="196"/>
      <c r="BM572" s="196"/>
      <c r="BN572" s="196"/>
      <c r="BO572" s="196"/>
      <c r="BP572" s="196"/>
      <c r="BQ572" s="196"/>
      <c r="BR572" s="196"/>
      <c r="BS572" s="196"/>
      <c r="BT572" s="196"/>
      <c r="BU572" s="196"/>
      <c r="BV572" s="196"/>
      <c r="BW572" s="196"/>
      <c r="BX572" s="196"/>
      <c r="BY572" s="196"/>
      <c r="BZ572" s="196"/>
      <c r="CA572" s="196"/>
      <c r="CB572" s="196"/>
      <c r="CC572" s="196"/>
      <c r="CD572" s="196"/>
      <c r="CE572" s="196"/>
      <c r="CF572" s="196"/>
      <c r="CG572" s="196"/>
      <c r="CH572" s="196"/>
      <c r="CI572" s="196"/>
      <c r="CJ572" s="196"/>
      <c r="CK572" s="196"/>
      <c r="CL572" s="196"/>
      <c r="CM572" s="196"/>
      <c r="CN572" s="196"/>
      <c r="CO572" s="196"/>
      <c r="CP572" s="196"/>
      <c r="CQ572" s="196"/>
      <c r="CR572" s="196"/>
      <c r="CS572" s="196"/>
      <c r="CT572" s="196"/>
      <c r="CU572" s="196"/>
      <c r="CV572" s="196"/>
      <c r="CW572" s="196"/>
      <c r="CX572" s="196"/>
      <c r="CY572" s="196"/>
      <c r="CZ572" s="196"/>
      <c r="DA572" s="196"/>
      <c r="DB572" s="196"/>
      <c r="DC572" s="196"/>
      <c r="DD572" s="196"/>
      <c r="DE572" s="196"/>
      <c r="DF572" s="196"/>
      <c r="DG572" s="196"/>
      <c r="DH572" s="196"/>
      <c r="DI572" s="196"/>
      <c r="DJ572" s="196"/>
      <c r="DK572" s="196"/>
      <c r="DL572" s="196"/>
      <c r="DM572" s="196"/>
      <c r="DN572" s="196"/>
      <c r="DO572" s="196"/>
      <c r="DP572" s="196"/>
      <c r="DQ572" s="196"/>
      <c r="DR572" s="196"/>
      <c r="DS572" s="196"/>
      <c r="DT572" s="196"/>
      <c r="DU572" s="196"/>
      <c r="DV572" s="196"/>
      <c r="DW572" s="196"/>
      <c r="DX572" s="196"/>
      <c r="DY572" s="196"/>
      <c r="DZ572" s="196"/>
      <c r="EA572" s="196"/>
      <c r="EB572" s="196"/>
      <c r="EC572" s="196"/>
      <c r="ED572" s="196"/>
      <c r="EE572" s="196"/>
      <c r="EF572" s="196"/>
      <c r="EG572" s="196"/>
      <c r="EH572" s="196"/>
      <c r="EI572" s="196"/>
      <c r="EJ572" s="196"/>
      <c r="EK572" s="196"/>
      <c r="EL572" s="196"/>
      <c r="EM572" s="196"/>
      <c r="EN572" s="196"/>
      <c r="EO572" s="196"/>
      <c r="EP572" s="196"/>
      <c r="EQ572" s="196"/>
      <c r="ER572" s="196"/>
      <c r="ES572" s="196"/>
      <c r="ET572" s="196"/>
      <c r="EU572" s="196"/>
      <c r="EV572" s="196"/>
      <c r="EW572" s="196"/>
      <c r="EX572" s="196"/>
      <c r="EY572" s="196"/>
      <c r="EZ572" s="196"/>
      <c r="FA572" s="196"/>
      <c r="FB572" s="196"/>
      <c r="FC572" s="196"/>
      <c r="FD572" s="196"/>
      <c r="FE572" s="196"/>
      <c r="FF572" s="196"/>
      <c r="FG572" s="196"/>
      <c r="FH572" s="196"/>
      <c r="FI572" s="196"/>
      <c r="FJ572" s="196"/>
      <c r="FK572" s="196"/>
      <c r="FL572" s="196"/>
      <c r="FM572" s="196"/>
      <c r="FN572" s="196"/>
      <c r="FO572" s="196"/>
      <c r="FP572" s="196"/>
      <c r="FQ572" s="196"/>
      <c r="FR572" s="196"/>
      <c r="FS572" s="196"/>
      <c r="FT572" s="196"/>
      <c r="FU572" s="196"/>
      <c r="FV572" s="196"/>
      <c r="FW572" s="196"/>
      <c r="FX572" s="196"/>
      <c r="FY572" s="196"/>
      <c r="FZ572" s="196"/>
      <c r="GA572" s="196"/>
      <c r="GB572" s="196"/>
      <c r="GC572" s="196"/>
      <c r="GD572" s="196"/>
      <c r="GE572" s="196"/>
      <c r="GF572" s="196"/>
      <c r="GG572" s="196"/>
      <c r="GH572" s="196"/>
      <c r="GI572" s="196"/>
      <c r="GJ572" s="196"/>
      <c r="GK572" s="196"/>
      <c r="GL572" s="196"/>
      <c r="GM572" s="196"/>
      <c r="GN572" s="196"/>
      <c r="GO572" s="196"/>
      <c r="GP572" s="196"/>
      <c r="GQ572" s="196"/>
      <c r="GR572" s="196"/>
      <c r="GS572" s="196"/>
      <c r="GT572" s="196"/>
      <c r="GU572" s="196"/>
      <c r="GV572" s="196"/>
      <c r="GW572" s="196"/>
      <c r="GX572" s="196"/>
      <c r="GY572" s="196"/>
      <c r="GZ572" s="196"/>
      <c r="HA572" s="196"/>
      <c r="HB572" s="196"/>
      <c r="HC572" s="196"/>
      <c r="HD572" s="196"/>
      <c r="HE572" s="196"/>
      <c r="HF572" s="196"/>
      <c r="HG572" s="196"/>
      <c r="HH572" s="196"/>
      <c r="HI572" s="196"/>
      <c r="HJ572" s="196"/>
      <c r="HK572" s="196"/>
      <c r="HL572" s="196"/>
      <c r="HM572" s="196"/>
      <c r="HN572" s="196"/>
      <c r="HO572" s="196"/>
      <c r="HP572" s="196"/>
      <c r="HQ572" s="196"/>
      <c r="HR572" s="196"/>
      <c r="HS572" s="196"/>
      <c r="HT572" s="196"/>
      <c r="HU572" s="196"/>
      <c r="HV572" s="196"/>
      <c r="HW572" s="196"/>
      <c r="HX572" s="196"/>
      <c r="HY572" s="196"/>
      <c r="HZ572" s="196"/>
      <c r="IA572" s="196"/>
      <c r="IB572" s="196"/>
      <c r="IC572" s="196"/>
      <c r="ID572" s="196"/>
      <c r="IE572" s="196"/>
      <c r="IF572" s="196"/>
      <c r="IG572" s="196"/>
      <c r="IH572" s="196"/>
      <c r="II572" s="196"/>
      <c r="IJ572" s="196"/>
      <c r="IK572" s="196"/>
      <c r="IL572" s="196"/>
      <c r="IM572" s="196"/>
      <c r="IN572" s="196"/>
      <c r="IO572" s="196"/>
      <c r="IP572" s="196"/>
      <c r="IQ572" s="196"/>
      <c r="IR572" s="196"/>
      <c r="IS572" s="196"/>
      <c r="IT572" s="196"/>
      <c r="IU572" s="196"/>
      <c r="IV572" s="196"/>
    </row>
    <row r="573" spans="1:256" customFormat="1">
      <c r="A573" s="195" t="s">
        <v>1731</v>
      </c>
      <c r="B573" s="195" t="s">
        <v>465</v>
      </c>
      <c r="C573" s="195" t="s">
        <v>17</v>
      </c>
      <c r="D573" s="195" t="s">
        <v>17</v>
      </c>
      <c r="E573" s="195" t="s">
        <v>1732</v>
      </c>
      <c r="F573" s="195"/>
      <c r="G573" s="195" t="s">
        <v>1752</v>
      </c>
      <c r="H573" s="195" t="s">
        <v>1753</v>
      </c>
      <c r="I573" s="195" t="s">
        <v>1754</v>
      </c>
      <c r="J573" s="195" t="s">
        <v>113</v>
      </c>
      <c r="K573" s="195" t="s">
        <v>721</v>
      </c>
      <c r="L573" s="195">
        <v>4</v>
      </c>
      <c r="M573" s="195" t="s">
        <v>1646</v>
      </c>
      <c r="N573" s="195"/>
      <c r="O573" s="195"/>
      <c r="P573" s="196"/>
      <c r="Q573" s="196"/>
      <c r="R573" s="196"/>
      <c r="S573" s="196"/>
      <c r="T573" s="196"/>
      <c r="U573" s="196"/>
      <c r="V573" s="196"/>
      <c r="W573" s="196"/>
      <c r="X573" s="196"/>
      <c r="Y573" s="196"/>
      <c r="Z573" s="196"/>
      <c r="AA573" s="196"/>
      <c r="AB573" s="196"/>
      <c r="AC573" s="196"/>
      <c r="AD573" s="196"/>
      <c r="AE573" s="196"/>
      <c r="AF573" s="196"/>
      <c r="AG573" s="196"/>
      <c r="AH573" s="196"/>
      <c r="AI573" s="196"/>
      <c r="AJ573" s="196"/>
      <c r="AK573" s="196"/>
      <c r="AL573" s="196"/>
      <c r="AM573" s="196"/>
      <c r="AN573" s="196"/>
      <c r="AO573" s="196"/>
      <c r="AP573" s="196"/>
      <c r="AQ573" s="196"/>
      <c r="AR573" s="196"/>
      <c r="AS573" s="196"/>
      <c r="AT573" s="196"/>
      <c r="AU573" s="196"/>
      <c r="AV573" s="196"/>
      <c r="AW573" s="196"/>
      <c r="AX573" s="196"/>
      <c r="AY573" s="196"/>
      <c r="AZ573" s="196"/>
      <c r="BA573" s="196"/>
      <c r="BB573" s="196"/>
      <c r="BC573" s="196"/>
      <c r="BD573" s="196"/>
      <c r="BE573" s="196"/>
      <c r="BF573" s="196"/>
      <c r="BG573" s="196"/>
      <c r="BH573" s="196"/>
      <c r="BI573" s="196"/>
      <c r="BJ573" s="196"/>
      <c r="BK573" s="196"/>
      <c r="BL573" s="196"/>
      <c r="BM573" s="196"/>
      <c r="BN573" s="196"/>
      <c r="BO573" s="196"/>
      <c r="BP573" s="196"/>
      <c r="BQ573" s="196"/>
      <c r="BR573" s="196"/>
      <c r="BS573" s="196"/>
      <c r="BT573" s="196"/>
      <c r="BU573" s="196"/>
      <c r="BV573" s="196"/>
      <c r="BW573" s="196"/>
      <c r="BX573" s="196"/>
      <c r="BY573" s="196"/>
      <c r="BZ573" s="196"/>
      <c r="CA573" s="196"/>
      <c r="CB573" s="196"/>
      <c r="CC573" s="196"/>
      <c r="CD573" s="196"/>
      <c r="CE573" s="196"/>
      <c r="CF573" s="196"/>
      <c r="CG573" s="196"/>
      <c r="CH573" s="196"/>
      <c r="CI573" s="196"/>
      <c r="CJ573" s="196"/>
      <c r="CK573" s="196"/>
      <c r="CL573" s="196"/>
      <c r="CM573" s="196"/>
      <c r="CN573" s="196"/>
      <c r="CO573" s="196"/>
      <c r="CP573" s="196"/>
      <c r="CQ573" s="196"/>
      <c r="CR573" s="196"/>
      <c r="CS573" s="196"/>
      <c r="CT573" s="196"/>
      <c r="CU573" s="196"/>
      <c r="CV573" s="196"/>
      <c r="CW573" s="196"/>
      <c r="CX573" s="196"/>
      <c r="CY573" s="196"/>
      <c r="CZ573" s="196"/>
      <c r="DA573" s="196"/>
      <c r="DB573" s="196"/>
      <c r="DC573" s="196"/>
      <c r="DD573" s="196"/>
      <c r="DE573" s="196"/>
      <c r="DF573" s="196"/>
      <c r="DG573" s="196"/>
      <c r="DH573" s="196"/>
      <c r="DI573" s="196"/>
      <c r="DJ573" s="196"/>
      <c r="DK573" s="196"/>
      <c r="DL573" s="196"/>
      <c r="DM573" s="196"/>
      <c r="DN573" s="196"/>
      <c r="DO573" s="196"/>
      <c r="DP573" s="196"/>
      <c r="DQ573" s="196"/>
      <c r="DR573" s="196"/>
      <c r="DS573" s="196"/>
      <c r="DT573" s="196"/>
      <c r="DU573" s="196"/>
      <c r="DV573" s="196"/>
      <c r="DW573" s="196"/>
      <c r="DX573" s="196"/>
      <c r="DY573" s="196"/>
      <c r="DZ573" s="196"/>
      <c r="EA573" s="196"/>
      <c r="EB573" s="196"/>
      <c r="EC573" s="196"/>
      <c r="ED573" s="196"/>
      <c r="EE573" s="196"/>
      <c r="EF573" s="196"/>
      <c r="EG573" s="196"/>
      <c r="EH573" s="196"/>
      <c r="EI573" s="196"/>
      <c r="EJ573" s="196"/>
      <c r="EK573" s="196"/>
      <c r="EL573" s="196"/>
      <c r="EM573" s="196"/>
      <c r="EN573" s="196"/>
      <c r="EO573" s="196"/>
      <c r="EP573" s="196"/>
      <c r="EQ573" s="196"/>
      <c r="ER573" s="196"/>
      <c r="ES573" s="196"/>
      <c r="ET573" s="196"/>
      <c r="EU573" s="196"/>
      <c r="EV573" s="196"/>
      <c r="EW573" s="196"/>
      <c r="EX573" s="196"/>
      <c r="EY573" s="196"/>
      <c r="EZ573" s="196"/>
      <c r="FA573" s="196"/>
      <c r="FB573" s="196"/>
      <c r="FC573" s="196"/>
      <c r="FD573" s="196"/>
      <c r="FE573" s="196"/>
      <c r="FF573" s="196"/>
      <c r="FG573" s="196"/>
      <c r="FH573" s="196"/>
      <c r="FI573" s="196"/>
      <c r="FJ573" s="196"/>
      <c r="FK573" s="196"/>
      <c r="FL573" s="196"/>
      <c r="FM573" s="196"/>
      <c r="FN573" s="196"/>
      <c r="FO573" s="196"/>
      <c r="FP573" s="196"/>
      <c r="FQ573" s="196"/>
      <c r="FR573" s="196"/>
      <c r="FS573" s="196"/>
      <c r="FT573" s="196"/>
      <c r="FU573" s="196"/>
      <c r="FV573" s="196"/>
      <c r="FW573" s="196"/>
      <c r="FX573" s="196"/>
      <c r="FY573" s="196"/>
      <c r="FZ573" s="196"/>
      <c r="GA573" s="196"/>
      <c r="GB573" s="196"/>
      <c r="GC573" s="196"/>
      <c r="GD573" s="196"/>
      <c r="GE573" s="196"/>
      <c r="GF573" s="196"/>
      <c r="GG573" s="196"/>
      <c r="GH573" s="196"/>
      <c r="GI573" s="196"/>
      <c r="GJ573" s="196"/>
      <c r="GK573" s="196"/>
      <c r="GL573" s="196"/>
      <c r="GM573" s="196"/>
      <c r="GN573" s="196"/>
      <c r="GO573" s="196"/>
      <c r="GP573" s="196"/>
      <c r="GQ573" s="196"/>
      <c r="GR573" s="196"/>
      <c r="GS573" s="196"/>
      <c r="GT573" s="196"/>
      <c r="GU573" s="196"/>
      <c r="GV573" s="196"/>
      <c r="GW573" s="196"/>
      <c r="GX573" s="196"/>
      <c r="GY573" s="196"/>
      <c r="GZ573" s="196"/>
      <c r="HA573" s="196"/>
      <c r="HB573" s="196"/>
      <c r="HC573" s="196"/>
      <c r="HD573" s="196"/>
      <c r="HE573" s="196"/>
      <c r="HF573" s="196"/>
      <c r="HG573" s="196"/>
      <c r="HH573" s="196"/>
      <c r="HI573" s="196"/>
      <c r="HJ573" s="196"/>
      <c r="HK573" s="196"/>
      <c r="HL573" s="196"/>
      <c r="HM573" s="196"/>
      <c r="HN573" s="196"/>
      <c r="HO573" s="196"/>
      <c r="HP573" s="196"/>
      <c r="HQ573" s="196"/>
      <c r="HR573" s="196"/>
      <c r="HS573" s="196"/>
      <c r="HT573" s="196"/>
      <c r="HU573" s="196"/>
      <c r="HV573" s="196"/>
      <c r="HW573" s="196"/>
      <c r="HX573" s="196"/>
      <c r="HY573" s="196"/>
      <c r="HZ573" s="196"/>
      <c r="IA573" s="196"/>
      <c r="IB573" s="196"/>
      <c r="IC573" s="196"/>
      <c r="ID573" s="196"/>
      <c r="IE573" s="196"/>
      <c r="IF573" s="196"/>
      <c r="IG573" s="196"/>
      <c r="IH573" s="196"/>
      <c r="II573" s="196"/>
      <c r="IJ573" s="196"/>
      <c r="IK573" s="196"/>
      <c r="IL573" s="196"/>
      <c r="IM573" s="196"/>
      <c r="IN573" s="196"/>
      <c r="IO573" s="196"/>
      <c r="IP573" s="196"/>
      <c r="IQ573" s="196"/>
      <c r="IR573" s="196"/>
      <c r="IS573" s="196"/>
      <c r="IT573" s="196"/>
      <c r="IU573" s="196"/>
      <c r="IV573" s="196"/>
    </row>
    <row r="574" spans="1:256" customFormat="1">
      <c r="A574" s="195" t="s">
        <v>1731</v>
      </c>
      <c r="B574" s="195" t="s">
        <v>465</v>
      </c>
      <c r="C574" s="195" t="s">
        <v>17</v>
      </c>
      <c r="D574" s="195" t="s">
        <v>17</v>
      </c>
      <c r="E574" s="195" t="s">
        <v>1732</v>
      </c>
      <c r="F574" s="195"/>
      <c r="G574" s="195" t="s">
        <v>1755</v>
      </c>
      <c r="H574" s="195" t="s">
        <v>1756</v>
      </c>
      <c r="I574" s="195" t="s">
        <v>1757</v>
      </c>
      <c r="J574" s="195" t="s">
        <v>113</v>
      </c>
      <c r="K574" s="195" t="s">
        <v>1745</v>
      </c>
      <c r="L574" s="195">
        <v>4</v>
      </c>
      <c r="M574" s="195" t="s">
        <v>1646</v>
      </c>
      <c r="N574" s="195"/>
      <c r="O574" s="195"/>
      <c r="P574" s="196"/>
      <c r="Q574" s="196"/>
      <c r="R574" s="196"/>
      <c r="S574" s="196"/>
      <c r="T574" s="196"/>
      <c r="U574" s="196"/>
      <c r="V574" s="196"/>
      <c r="W574" s="196"/>
      <c r="X574" s="196"/>
      <c r="Y574" s="196"/>
      <c r="Z574" s="196"/>
      <c r="AA574" s="196"/>
      <c r="AB574" s="196"/>
      <c r="AC574" s="196"/>
      <c r="AD574" s="196"/>
      <c r="AE574" s="196"/>
      <c r="AF574" s="196"/>
      <c r="AG574" s="196"/>
      <c r="AH574" s="196"/>
      <c r="AI574" s="196"/>
      <c r="AJ574" s="196"/>
      <c r="AK574" s="196"/>
      <c r="AL574" s="196"/>
      <c r="AM574" s="196"/>
      <c r="AN574" s="196"/>
      <c r="AO574" s="196"/>
      <c r="AP574" s="196"/>
      <c r="AQ574" s="196"/>
      <c r="AR574" s="196"/>
      <c r="AS574" s="196"/>
      <c r="AT574" s="196"/>
      <c r="AU574" s="196"/>
      <c r="AV574" s="196"/>
      <c r="AW574" s="196"/>
      <c r="AX574" s="196"/>
      <c r="AY574" s="196"/>
      <c r="AZ574" s="196"/>
      <c r="BA574" s="196"/>
      <c r="BB574" s="196"/>
      <c r="BC574" s="196"/>
      <c r="BD574" s="196"/>
      <c r="BE574" s="196"/>
      <c r="BF574" s="196"/>
      <c r="BG574" s="196"/>
      <c r="BH574" s="196"/>
      <c r="BI574" s="196"/>
      <c r="BJ574" s="196"/>
      <c r="BK574" s="196"/>
      <c r="BL574" s="196"/>
      <c r="BM574" s="196"/>
      <c r="BN574" s="196"/>
      <c r="BO574" s="196"/>
      <c r="BP574" s="196"/>
      <c r="BQ574" s="196"/>
      <c r="BR574" s="196"/>
      <c r="BS574" s="196"/>
      <c r="BT574" s="196"/>
      <c r="BU574" s="196"/>
      <c r="BV574" s="196"/>
      <c r="BW574" s="196"/>
      <c r="BX574" s="196"/>
      <c r="BY574" s="196"/>
      <c r="BZ574" s="196"/>
      <c r="CA574" s="196"/>
      <c r="CB574" s="196"/>
      <c r="CC574" s="196"/>
      <c r="CD574" s="196"/>
      <c r="CE574" s="196"/>
      <c r="CF574" s="196"/>
      <c r="CG574" s="196"/>
      <c r="CH574" s="196"/>
      <c r="CI574" s="196"/>
      <c r="CJ574" s="196"/>
      <c r="CK574" s="196"/>
      <c r="CL574" s="196"/>
      <c r="CM574" s="196"/>
      <c r="CN574" s="196"/>
      <c r="CO574" s="196"/>
      <c r="CP574" s="196"/>
      <c r="CQ574" s="196"/>
      <c r="CR574" s="196"/>
      <c r="CS574" s="196"/>
      <c r="CT574" s="196"/>
      <c r="CU574" s="196"/>
      <c r="CV574" s="196"/>
      <c r="CW574" s="196"/>
      <c r="CX574" s="196"/>
      <c r="CY574" s="196"/>
      <c r="CZ574" s="196"/>
      <c r="DA574" s="196"/>
      <c r="DB574" s="196"/>
      <c r="DC574" s="196"/>
      <c r="DD574" s="196"/>
      <c r="DE574" s="196"/>
      <c r="DF574" s="196"/>
      <c r="DG574" s="196"/>
      <c r="DH574" s="196"/>
      <c r="DI574" s="196"/>
      <c r="DJ574" s="196"/>
      <c r="DK574" s="196"/>
      <c r="DL574" s="196"/>
      <c r="DM574" s="196"/>
      <c r="DN574" s="196"/>
      <c r="DO574" s="196"/>
      <c r="DP574" s="196"/>
      <c r="DQ574" s="196"/>
      <c r="DR574" s="196"/>
      <c r="DS574" s="196"/>
      <c r="DT574" s="196"/>
      <c r="DU574" s="196"/>
      <c r="DV574" s="196"/>
      <c r="DW574" s="196"/>
      <c r="DX574" s="196"/>
      <c r="DY574" s="196"/>
      <c r="DZ574" s="196"/>
      <c r="EA574" s="196"/>
      <c r="EB574" s="196"/>
      <c r="EC574" s="196"/>
      <c r="ED574" s="196"/>
      <c r="EE574" s="196"/>
      <c r="EF574" s="196"/>
      <c r="EG574" s="196"/>
      <c r="EH574" s="196"/>
      <c r="EI574" s="196"/>
      <c r="EJ574" s="196"/>
      <c r="EK574" s="196"/>
      <c r="EL574" s="196"/>
      <c r="EM574" s="196"/>
      <c r="EN574" s="196"/>
      <c r="EO574" s="196"/>
      <c r="EP574" s="196"/>
      <c r="EQ574" s="196"/>
      <c r="ER574" s="196"/>
      <c r="ES574" s="196"/>
      <c r="ET574" s="196"/>
      <c r="EU574" s="196"/>
      <c r="EV574" s="196"/>
      <c r="EW574" s="196"/>
      <c r="EX574" s="196"/>
      <c r="EY574" s="196"/>
      <c r="EZ574" s="196"/>
      <c r="FA574" s="196"/>
      <c r="FB574" s="196"/>
      <c r="FC574" s="196"/>
      <c r="FD574" s="196"/>
      <c r="FE574" s="196"/>
      <c r="FF574" s="196"/>
      <c r="FG574" s="196"/>
      <c r="FH574" s="196"/>
      <c r="FI574" s="196"/>
      <c r="FJ574" s="196"/>
      <c r="FK574" s="196"/>
      <c r="FL574" s="196"/>
      <c r="FM574" s="196"/>
      <c r="FN574" s="196"/>
      <c r="FO574" s="196"/>
      <c r="FP574" s="196"/>
      <c r="FQ574" s="196"/>
      <c r="FR574" s="196"/>
      <c r="FS574" s="196"/>
      <c r="FT574" s="196"/>
      <c r="FU574" s="196"/>
      <c r="FV574" s="196"/>
      <c r="FW574" s="196"/>
      <c r="FX574" s="196"/>
      <c r="FY574" s="196"/>
      <c r="FZ574" s="196"/>
      <c r="GA574" s="196"/>
      <c r="GB574" s="196"/>
      <c r="GC574" s="196"/>
      <c r="GD574" s="196"/>
      <c r="GE574" s="196"/>
      <c r="GF574" s="196"/>
      <c r="GG574" s="196"/>
      <c r="GH574" s="196"/>
      <c r="GI574" s="196"/>
      <c r="GJ574" s="196"/>
      <c r="GK574" s="196"/>
      <c r="GL574" s="196"/>
      <c r="GM574" s="196"/>
      <c r="GN574" s="196"/>
      <c r="GO574" s="196"/>
      <c r="GP574" s="196"/>
      <c r="GQ574" s="196"/>
      <c r="GR574" s="196"/>
      <c r="GS574" s="196"/>
      <c r="GT574" s="196"/>
      <c r="GU574" s="196"/>
      <c r="GV574" s="196"/>
      <c r="GW574" s="196"/>
      <c r="GX574" s="196"/>
      <c r="GY574" s="196"/>
      <c r="GZ574" s="196"/>
      <c r="HA574" s="196"/>
      <c r="HB574" s="196"/>
      <c r="HC574" s="196"/>
      <c r="HD574" s="196"/>
      <c r="HE574" s="196"/>
      <c r="HF574" s="196"/>
      <c r="HG574" s="196"/>
      <c r="HH574" s="196"/>
      <c r="HI574" s="196"/>
      <c r="HJ574" s="196"/>
      <c r="HK574" s="196"/>
      <c r="HL574" s="196"/>
      <c r="HM574" s="196"/>
      <c r="HN574" s="196"/>
      <c r="HO574" s="196"/>
      <c r="HP574" s="196"/>
      <c r="HQ574" s="196"/>
      <c r="HR574" s="196"/>
      <c r="HS574" s="196"/>
      <c r="HT574" s="196"/>
      <c r="HU574" s="196"/>
      <c r="HV574" s="196"/>
      <c r="HW574" s="196"/>
      <c r="HX574" s="196"/>
      <c r="HY574" s="196"/>
      <c r="HZ574" s="196"/>
      <c r="IA574" s="196"/>
      <c r="IB574" s="196"/>
      <c r="IC574" s="196"/>
      <c r="ID574" s="196"/>
      <c r="IE574" s="196"/>
      <c r="IF574" s="196"/>
      <c r="IG574" s="196"/>
      <c r="IH574" s="196"/>
      <c r="II574" s="196"/>
      <c r="IJ574" s="196"/>
      <c r="IK574" s="196"/>
      <c r="IL574" s="196"/>
      <c r="IM574" s="196"/>
      <c r="IN574" s="196"/>
      <c r="IO574" s="196"/>
      <c r="IP574" s="196"/>
      <c r="IQ574" s="196"/>
      <c r="IR574" s="196"/>
      <c r="IS574" s="196"/>
      <c r="IT574" s="196"/>
      <c r="IU574" s="196"/>
      <c r="IV574" s="196"/>
    </row>
    <row r="575" spans="1:256" customFormat="1">
      <c r="A575" s="195" t="s">
        <v>2130</v>
      </c>
      <c r="B575" s="195" t="s">
        <v>16</v>
      </c>
      <c r="C575" s="195" t="s">
        <v>17</v>
      </c>
      <c r="D575" s="195" t="s">
        <v>1847</v>
      </c>
      <c r="E575" s="195" t="s">
        <v>2131</v>
      </c>
      <c r="F575" s="195" t="s">
        <v>19</v>
      </c>
      <c r="G575" s="195" t="s">
        <v>1766</v>
      </c>
      <c r="H575" s="195" t="s">
        <v>2132</v>
      </c>
      <c r="I575" s="195" t="s">
        <v>1768</v>
      </c>
      <c r="J575" s="195" t="s">
        <v>22</v>
      </c>
      <c r="K575" s="195" t="s">
        <v>443</v>
      </c>
      <c r="L575" s="195">
        <v>8</v>
      </c>
      <c r="M575" s="195" t="s">
        <v>1767</v>
      </c>
      <c r="N575" s="195"/>
      <c r="O575" s="195"/>
      <c r="P575" s="196"/>
      <c r="Q575" s="196"/>
      <c r="R575" s="196"/>
      <c r="S575" s="196"/>
      <c r="T575" s="196"/>
      <c r="U575" s="196"/>
      <c r="V575" s="196"/>
      <c r="W575" s="196"/>
      <c r="X575" s="196"/>
      <c r="Y575" s="196"/>
      <c r="Z575" s="196"/>
      <c r="AA575" s="196"/>
      <c r="AB575" s="196"/>
      <c r="AC575" s="196"/>
      <c r="AD575" s="196"/>
      <c r="AE575" s="196"/>
      <c r="AF575" s="196"/>
      <c r="AG575" s="196"/>
      <c r="AH575" s="196"/>
      <c r="AI575" s="196"/>
      <c r="AJ575" s="196"/>
      <c r="AK575" s="196"/>
      <c r="AL575" s="196"/>
      <c r="AM575" s="196"/>
      <c r="AN575" s="196"/>
      <c r="AO575" s="196"/>
      <c r="AP575" s="196"/>
      <c r="AQ575" s="196"/>
      <c r="AR575" s="196"/>
      <c r="AS575" s="196"/>
      <c r="AT575" s="196"/>
      <c r="AU575" s="196"/>
      <c r="AV575" s="196"/>
      <c r="AW575" s="196"/>
      <c r="AX575" s="196"/>
      <c r="AY575" s="196"/>
      <c r="AZ575" s="196"/>
      <c r="BA575" s="196"/>
      <c r="BB575" s="196"/>
      <c r="BC575" s="196"/>
      <c r="BD575" s="196"/>
      <c r="BE575" s="196"/>
      <c r="BF575" s="196"/>
      <c r="BG575" s="196"/>
      <c r="BH575" s="196"/>
      <c r="BI575" s="196"/>
      <c r="BJ575" s="196"/>
      <c r="BK575" s="196"/>
      <c r="BL575" s="196"/>
      <c r="BM575" s="196"/>
      <c r="BN575" s="196"/>
      <c r="BO575" s="196"/>
      <c r="BP575" s="196"/>
      <c r="BQ575" s="196"/>
      <c r="BR575" s="196"/>
      <c r="BS575" s="196"/>
      <c r="BT575" s="196"/>
      <c r="BU575" s="196"/>
      <c r="BV575" s="196"/>
      <c r="BW575" s="196"/>
      <c r="BX575" s="196"/>
      <c r="BY575" s="196"/>
      <c r="BZ575" s="196"/>
      <c r="CA575" s="196"/>
      <c r="CB575" s="196"/>
      <c r="CC575" s="196"/>
      <c r="CD575" s="196"/>
      <c r="CE575" s="196"/>
      <c r="CF575" s="196"/>
      <c r="CG575" s="196"/>
      <c r="CH575" s="196"/>
      <c r="CI575" s="196"/>
      <c r="CJ575" s="196"/>
      <c r="CK575" s="196"/>
      <c r="CL575" s="196"/>
      <c r="CM575" s="196"/>
      <c r="CN575" s="196"/>
      <c r="CO575" s="196"/>
      <c r="CP575" s="196"/>
      <c r="CQ575" s="196"/>
      <c r="CR575" s="196"/>
      <c r="CS575" s="196"/>
      <c r="CT575" s="196"/>
      <c r="CU575" s="196"/>
      <c r="CV575" s="196"/>
      <c r="CW575" s="196"/>
      <c r="CX575" s="196"/>
      <c r="CY575" s="196"/>
      <c r="CZ575" s="196"/>
      <c r="DA575" s="196"/>
      <c r="DB575" s="196"/>
      <c r="DC575" s="196"/>
      <c r="DD575" s="196"/>
      <c r="DE575" s="196"/>
      <c r="DF575" s="196"/>
      <c r="DG575" s="196"/>
      <c r="DH575" s="196"/>
      <c r="DI575" s="196"/>
      <c r="DJ575" s="196"/>
      <c r="DK575" s="196"/>
      <c r="DL575" s="196"/>
      <c r="DM575" s="196"/>
      <c r="DN575" s="196"/>
      <c r="DO575" s="196"/>
      <c r="DP575" s="196"/>
      <c r="DQ575" s="196"/>
      <c r="DR575" s="196"/>
      <c r="DS575" s="196"/>
      <c r="DT575" s="196"/>
      <c r="DU575" s="196"/>
      <c r="DV575" s="196"/>
      <c r="DW575" s="196"/>
      <c r="DX575" s="196"/>
      <c r="DY575" s="196"/>
      <c r="DZ575" s="196"/>
      <c r="EA575" s="196"/>
      <c r="EB575" s="196"/>
      <c r="EC575" s="196"/>
      <c r="ED575" s="196"/>
      <c r="EE575" s="196"/>
      <c r="EF575" s="196"/>
      <c r="EG575" s="196"/>
      <c r="EH575" s="196"/>
      <c r="EI575" s="196"/>
      <c r="EJ575" s="196"/>
      <c r="EK575" s="196"/>
      <c r="EL575" s="196"/>
      <c r="EM575" s="196"/>
      <c r="EN575" s="196"/>
      <c r="EO575" s="196"/>
      <c r="EP575" s="196"/>
      <c r="EQ575" s="196"/>
      <c r="ER575" s="196"/>
      <c r="ES575" s="196"/>
      <c r="ET575" s="196"/>
      <c r="EU575" s="196"/>
      <c r="EV575" s="196"/>
      <c r="EW575" s="196"/>
      <c r="EX575" s="196"/>
      <c r="EY575" s="196"/>
      <c r="EZ575" s="196"/>
      <c r="FA575" s="196"/>
      <c r="FB575" s="196"/>
      <c r="FC575" s="196"/>
      <c r="FD575" s="196"/>
      <c r="FE575" s="196"/>
      <c r="FF575" s="196"/>
      <c r="FG575" s="196"/>
      <c r="FH575" s="196"/>
      <c r="FI575" s="196"/>
      <c r="FJ575" s="196"/>
      <c r="FK575" s="196"/>
      <c r="FL575" s="196"/>
      <c r="FM575" s="196"/>
      <c r="FN575" s="196"/>
      <c r="FO575" s="196"/>
      <c r="FP575" s="196"/>
      <c r="FQ575" s="196"/>
      <c r="FR575" s="196"/>
      <c r="FS575" s="196"/>
      <c r="FT575" s="196"/>
      <c r="FU575" s="196"/>
      <c r="FV575" s="196"/>
      <c r="FW575" s="196"/>
      <c r="FX575" s="196"/>
      <c r="FY575" s="196"/>
      <c r="FZ575" s="196"/>
      <c r="GA575" s="196"/>
      <c r="GB575" s="196"/>
      <c r="GC575" s="196"/>
      <c r="GD575" s="196"/>
      <c r="GE575" s="196"/>
      <c r="GF575" s="196"/>
      <c r="GG575" s="196"/>
      <c r="GH575" s="196"/>
      <c r="GI575" s="196"/>
      <c r="GJ575" s="196"/>
      <c r="GK575" s="196"/>
      <c r="GL575" s="196"/>
      <c r="GM575" s="196"/>
      <c r="GN575" s="196"/>
      <c r="GO575" s="196"/>
      <c r="GP575" s="196"/>
      <c r="GQ575" s="196"/>
      <c r="GR575" s="196"/>
      <c r="GS575" s="196"/>
      <c r="GT575" s="196"/>
      <c r="GU575" s="196"/>
      <c r="GV575" s="196"/>
      <c r="GW575" s="196"/>
      <c r="GX575" s="196"/>
      <c r="GY575" s="196"/>
      <c r="GZ575" s="196"/>
      <c r="HA575" s="196"/>
      <c r="HB575" s="196"/>
      <c r="HC575" s="196"/>
      <c r="HD575" s="196"/>
      <c r="HE575" s="196"/>
      <c r="HF575" s="196"/>
      <c r="HG575" s="196"/>
      <c r="HH575" s="196"/>
      <c r="HI575" s="196"/>
      <c r="HJ575" s="196"/>
      <c r="HK575" s="196"/>
      <c r="HL575" s="196"/>
      <c r="HM575" s="196"/>
      <c r="HN575" s="196"/>
      <c r="HO575" s="196"/>
      <c r="HP575" s="196"/>
      <c r="HQ575" s="196"/>
      <c r="HR575" s="196"/>
      <c r="HS575" s="196"/>
      <c r="HT575" s="196"/>
      <c r="HU575" s="196"/>
      <c r="HV575" s="196"/>
      <c r="HW575" s="196"/>
      <c r="HX575" s="196"/>
      <c r="HY575" s="196"/>
      <c r="HZ575" s="196"/>
      <c r="IA575" s="196"/>
      <c r="IB575" s="196"/>
      <c r="IC575" s="196"/>
      <c r="ID575" s="196"/>
      <c r="IE575" s="196"/>
      <c r="IF575" s="196"/>
      <c r="IG575" s="196"/>
      <c r="IH575" s="196"/>
      <c r="II575" s="196"/>
      <c r="IJ575" s="196"/>
      <c r="IK575" s="196"/>
      <c r="IL575" s="196"/>
      <c r="IM575" s="196"/>
      <c r="IN575" s="196"/>
      <c r="IO575" s="196"/>
      <c r="IP575" s="196"/>
      <c r="IQ575" s="196"/>
      <c r="IR575" s="196"/>
      <c r="IS575" s="196"/>
      <c r="IT575" s="196"/>
      <c r="IU575" s="196"/>
      <c r="IV575" s="196"/>
    </row>
    <row r="576" spans="1:256" customFormat="1">
      <c r="A576" s="195" t="s">
        <v>2130</v>
      </c>
      <c r="B576" s="195" t="s">
        <v>16</v>
      </c>
      <c r="C576" s="195" t="s">
        <v>17</v>
      </c>
      <c r="D576" s="195" t="s">
        <v>1847</v>
      </c>
      <c r="E576" s="195" t="s">
        <v>2131</v>
      </c>
      <c r="F576" s="195" t="s">
        <v>19</v>
      </c>
      <c r="G576" s="195" t="s">
        <v>2256</v>
      </c>
      <c r="H576" s="195" t="s">
        <v>2257</v>
      </c>
      <c r="I576" s="195" t="s">
        <v>1769</v>
      </c>
      <c r="J576" s="195" t="s">
        <v>22</v>
      </c>
      <c r="K576" s="195" t="s">
        <v>443</v>
      </c>
      <c r="L576" s="195">
        <v>8</v>
      </c>
      <c r="M576" s="195" t="s">
        <v>1767</v>
      </c>
      <c r="N576" s="195"/>
      <c r="O576" s="195"/>
      <c r="P576" s="196"/>
      <c r="Q576" s="196"/>
      <c r="R576" s="196"/>
      <c r="S576" s="196"/>
      <c r="T576" s="196"/>
      <c r="U576" s="196"/>
      <c r="V576" s="196"/>
      <c r="W576" s="196"/>
      <c r="X576" s="196"/>
      <c r="Y576" s="196"/>
      <c r="Z576" s="196"/>
      <c r="AA576" s="196"/>
      <c r="AB576" s="196"/>
      <c r="AC576" s="196"/>
      <c r="AD576" s="196"/>
      <c r="AE576" s="196"/>
      <c r="AF576" s="196"/>
      <c r="AG576" s="196"/>
      <c r="AH576" s="196"/>
      <c r="AI576" s="196"/>
      <c r="AJ576" s="196"/>
      <c r="AK576" s="196"/>
      <c r="AL576" s="196"/>
      <c r="AM576" s="196"/>
      <c r="AN576" s="196"/>
      <c r="AO576" s="196"/>
      <c r="AP576" s="196"/>
      <c r="AQ576" s="196"/>
      <c r="AR576" s="196"/>
      <c r="AS576" s="196"/>
      <c r="AT576" s="196"/>
      <c r="AU576" s="196"/>
      <c r="AV576" s="196"/>
      <c r="AW576" s="196"/>
      <c r="AX576" s="196"/>
      <c r="AY576" s="196"/>
      <c r="AZ576" s="196"/>
      <c r="BA576" s="196"/>
      <c r="BB576" s="196"/>
      <c r="BC576" s="196"/>
      <c r="BD576" s="196"/>
      <c r="BE576" s="196"/>
      <c r="BF576" s="196"/>
      <c r="BG576" s="196"/>
      <c r="BH576" s="196"/>
      <c r="BI576" s="196"/>
      <c r="BJ576" s="196"/>
      <c r="BK576" s="196"/>
      <c r="BL576" s="196"/>
      <c r="BM576" s="196"/>
      <c r="BN576" s="196"/>
      <c r="BO576" s="196"/>
      <c r="BP576" s="196"/>
      <c r="BQ576" s="196"/>
      <c r="BR576" s="196"/>
      <c r="BS576" s="196"/>
      <c r="BT576" s="196"/>
      <c r="BU576" s="196"/>
      <c r="BV576" s="196"/>
      <c r="BW576" s="196"/>
      <c r="BX576" s="196"/>
      <c r="BY576" s="196"/>
      <c r="BZ576" s="196"/>
      <c r="CA576" s="196"/>
      <c r="CB576" s="196"/>
      <c r="CC576" s="196"/>
      <c r="CD576" s="196"/>
      <c r="CE576" s="196"/>
      <c r="CF576" s="196"/>
      <c r="CG576" s="196"/>
      <c r="CH576" s="196"/>
      <c r="CI576" s="196"/>
      <c r="CJ576" s="196"/>
      <c r="CK576" s="196"/>
      <c r="CL576" s="196"/>
      <c r="CM576" s="196"/>
      <c r="CN576" s="196"/>
      <c r="CO576" s="196"/>
      <c r="CP576" s="196"/>
      <c r="CQ576" s="196"/>
      <c r="CR576" s="196"/>
      <c r="CS576" s="196"/>
      <c r="CT576" s="196"/>
      <c r="CU576" s="196"/>
      <c r="CV576" s="196"/>
      <c r="CW576" s="196"/>
      <c r="CX576" s="196"/>
      <c r="CY576" s="196"/>
      <c r="CZ576" s="196"/>
      <c r="DA576" s="196"/>
      <c r="DB576" s="196"/>
      <c r="DC576" s="196"/>
      <c r="DD576" s="196"/>
      <c r="DE576" s="196"/>
      <c r="DF576" s="196"/>
      <c r="DG576" s="196"/>
      <c r="DH576" s="196"/>
      <c r="DI576" s="196"/>
      <c r="DJ576" s="196"/>
      <c r="DK576" s="196"/>
      <c r="DL576" s="196"/>
      <c r="DM576" s="196"/>
      <c r="DN576" s="196"/>
      <c r="DO576" s="196"/>
      <c r="DP576" s="196"/>
      <c r="DQ576" s="196"/>
      <c r="DR576" s="196"/>
      <c r="DS576" s="196"/>
      <c r="DT576" s="196"/>
      <c r="DU576" s="196"/>
      <c r="DV576" s="196"/>
      <c r="DW576" s="196"/>
      <c r="DX576" s="196"/>
      <c r="DY576" s="196"/>
      <c r="DZ576" s="196"/>
      <c r="EA576" s="196"/>
      <c r="EB576" s="196"/>
      <c r="EC576" s="196"/>
      <c r="ED576" s="196"/>
      <c r="EE576" s="196"/>
      <c r="EF576" s="196"/>
      <c r="EG576" s="196"/>
      <c r="EH576" s="196"/>
      <c r="EI576" s="196"/>
      <c r="EJ576" s="196"/>
      <c r="EK576" s="196"/>
      <c r="EL576" s="196"/>
      <c r="EM576" s="196"/>
      <c r="EN576" s="196"/>
      <c r="EO576" s="196"/>
      <c r="EP576" s="196"/>
      <c r="EQ576" s="196"/>
      <c r="ER576" s="196"/>
      <c r="ES576" s="196"/>
      <c r="ET576" s="196"/>
      <c r="EU576" s="196"/>
      <c r="EV576" s="196"/>
      <c r="EW576" s="196"/>
      <c r="EX576" s="196"/>
      <c r="EY576" s="196"/>
      <c r="EZ576" s="196"/>
      <c r="FA576" s="196"/>
      <c r="FB576" s="196"/>
      <c r="FC576" s="196"/>
      <c r="FD576" s="196"/>
      <c r="FE576" s="196"/>
      <c r="FF576" s="196"/>
      <c r="FG576" s="196"/>
      <c r="FH576" s="196"/>
      <c r="FI576" s="196"/>
      <c r="FJ576" s="196"/>
      <c r="FK576" s="196"/>
      <c r="FL576" s="196"/>
      <c r="FM576" s="196"/>
      <c r="FN576" s="196"/>
      <c r="FO576" s="196"/>
      <c r="FP576" s="196"/>
      <c r="FQ576" s="196"/>
      <c r="FR576" s="196"/>
      <c r="FS576" s="196"/>
      <c r="FT576" s="196"/>
      <c r="FU576" s="196"/>
      <c r="FV576" s="196"/>
      <c r="FW576" s="196"/>
      <c r="FX576" s="196"/>
      <c r="FY576" s="196"/>
      <c r="FZ576" s="196"/>
      <c r="GA576" s="196"/>
      <c r="GB576" s="196"/>
      <c r="GC576" s="196"/>
      <c r="GD576" s="196"/>
      <c r="GE576" s="196"/>
      <c r="GF576" s="196"/>
      <c r="GG576" s="196"/>
      <c r="GH576" s="196"/>
      <c r="GI576" s="196"/>
      <c r="GJ576" s="196"/>
      <c r="GK576" s="196"/>
      <c r="GL576" s="196"/>
      <c r="GM576" s="196"/>
      <c r="GN576" s="196"/>
      <c r="GO576" s="196"/>
      <c r="GP576" s="196"/>
      <c r="GQ576" s="196"/>
      <c r="GR576" s="196"/>
      <c r="GS576" s="196"/>
      <c r="GT576" s="196"/>
      <c r="GU576" s="196"/>
      <c r="GV576" s="196"/>
      <c r="GW576" s="196"/>
      <c r="GX576" s="196"/>
      <c r="GY576" s="196"/>
      <c r="GZ576" s="196"/>
      <c r="HA576" s="196"/>
      <c r="HB576" s="196"/>
      <c r="HC576" s="196"/>
      <c r="HD576" s="196"/>
      <c r="HE576" s="196"/>
      <c r="HF576" s="196"/>
      <c r="HG576" s="196"/>
      <c r="HH576" s="196"/>
      <c r="HI576" s="196"/>
      <c r="HJ576" s="196"/>
      <c r="HK576" s="196"/>
      <c r="HL576" s="196"/>
      <c r="HM576" s="196"/>
      <c r="HN576" s="196"/>
      <c r="HO576" s="196"/>
      <c r="HP576" s="196"/>
      <c r="HQ576" s="196"/>
      <c r="HR576" s="196"/>
      <c r="HS576" s="196"/>
      <c r="HT576" s="196"/>
      <c r="HU576" s="196"/>
      <c r="HV576" s="196"/>
      <c r="HW576" s="196"/>
      <c r="HX576" s="196"/>
      <c r="HY576" s="196"/>
      <c r="HZ576" s="196"/>
      <c r="IA576" s="196"/>
      <c r="IB576" s="196"/>
      <c r="IC576" s="196"/>
      <c r="ID576" s="196"/>
      <c r="IE576" s="196"/>
      <c r="IF576" s="196"/>
      <c r="IG576" s="196"/>
      <c r="IH576" s="196"/>
      <c r="II576" s="196"/>
      <c r="IJ576" s="196"/>
      <c r="IK576" s="196"/>
      <c r="IL576" s="196"/>
      <c r="IM576" s="196"/>
      <c r="IN576" s="196"/>
      <c r="IO576" s="196"/>
      <c r="IP576" s="196"/>
      <c r="IQ576" s="196"/>
      <c r="IR576" s="196"/>
      <c r="IS576" s="196"/>
      <c r="IT576" s="196"/>
      <c r="IU576" s="196"/>
      <c r="IV576" s="196"/>
    </row>
    <row r="577" spans="1:256" customFormat="1">
      <c r="A577" s="195" t="s">
        <v>2130</v>
      </c>
      <c r="B577" s="195" t="s">
        <v>16</v>
      </c>
      <c r="C577" s="195" t="s">
        <v>17</v>
      </c>
      <c r="D577" s="195" t="s">
        <v>1847</v>
      </c>
      <c r="E577" s="195" t="s">
        <v>2131</v>
      </c>
      <c r="F577" s="195" t="s">
        <v>19</v>
      </c>
      <c r="G577" s="195" t="s">
        <v>2258</v>
      </c>
      <c r="H577" s="195" t="s">
        <v>2259</v>
      </c>
      <c r="I577" s="195" t="s">
        <v>1770</v>
      </c>
      <c r="J577" s="195" t="s">
        <v>22</v>
      </c>
      <c r="K577" s="195" t="s">
        <v>443</v>
      </c>
      <c r="L577" s="195">
        <v>8</v>
      </c>
      <c r="M577" s="195" t="s">
        <v>1767</v>
      </c>
      <c r="N577" s="195"/>
      <c r="O577" s="195"/>
      <c r="P577" s="196"/>
      <c r="Q577" s="196"/>
      <c r="R577" s="196"/>
      <c r="S577" s="196"/>
      <c r="T577" s="196"/>
      <c r="U577" s="196"/>
      <c r="V577" s="196"/>
      <c r="W577" s="196"/>
      <c r="X577" s="196"/>
      <c r="Y577" s="196"/>
      <c r="Z577" s="196"/>
      <c r="AA577" s="196"/>
      <c r="AB577" s="196"/>
      <c r="AC577" s="196"/>
      <c r="AD577" s="196"/>
      <c r="AE577" s="196"/>
      <c r="AF577" s="196"/>
      <c r="AG577" s="196"/>
      <c r="AH577" s="196"/>
      <c r="AI577" s="196"/>
      <c r="AJ577" s="196"/>
      <c r="AK577" s="196"/>
      <c r="AL577" s="196"/>
      <c r="AM577" s="196"/>
      <c r="AN577" s="196"/>
      <c r="AO577" s="196"/>
      <c r="AP577" s="196"/>
      <c r="AQ577" s="196"/>
      <c r="AR577" s="196"/>
      <c r="AS577" s="196"/>
      <c r="AT577" s="196"/>
      <c r="AU577" s="196"/>
      <c r="AV577" s="196"/>
      <c r="AW577" s="196"/>
      <c r="AX577" s="196"/>
      <c r="AY577" s="196"/>
      <c r="AZ577" s="196"/>
      <c r="BA577" s="196"/>
      <c r="BB577" s="196"/>
      <c r="BC577" s="196"/>
      <c r="BD577" s="196"/>
      <c r="BE577" s="196"/>
      <c r="BF577" s="196"/>
      <c r="BG577" s="196"/>
      <c r="BH577" s="196"/>
      <c r="BI577" s="196"/>
      <c r="BJ577" s="196"/>
      <c r="BK577" s="196"/>
      <c r="BL577" s="196"/>
      <c r="BM577" s="196"/>
      <c r="BN577" s="196"/>
      <c r="BO577" s="196"/>
      <c r="BP577" s="196"/>
      <c r="BQ577" s="196"/>
      <c r="BR577" s="196"/>
      <c r="BS577" s="196"/>
      <c r="BT577" s="196"/>
      <c r="BU577" s="196"/>
      <c r="BV577" s="196"/>
      <c r="BW577" s="196"/>
      <c r="BX577" s="196"/>
      <c r="BY577" s="196"/>
      <c r="BZ577" s="196"/>
      <c r="CA577" s="196"/>
      <c r="CB577" s="196"/>
      <c r="CC577" s="196"/>
      <c r="CD577" s="196"/>
      <c r="CE577" s="196"/>
      <c r="CF577" s="196"/>
      <c r="CG577" s="196"/>
      <c r="CH577" s="196"/>
      <c r="CI577" s="196"/>
      <c r="CJ577" s="196"/>
      <c r="CK577" s="196"/>
      <c r="CL577" s="196"/>
      <c r="CM577" s="196"/>
      <c r="CN577" s="196"/>
      <c r="CO577" s="196"/>
      <c r="CP577" s="196"/>
      <c r="CQ577" s="196"/>
      <c r="CR577" s="196"/>
      <c r="CS577" s="196"/>
      <c r="CT577" s="196"/>
      <c r="CU577" s="196"/>
      <c r="CV577" s="196"/>
      <c r="CW577" s="196"/>
      <c r="CX577" s="196"/>
      <c r="CY577" s="196"/>
      <c r="CZ577" s="196"/>
      <c r="DA577" s="196"/>
      <c r="DB577" s="196"/>
      <c r="DC577" s="196"/>
      <c r="DD577" s="196"/>
      <c r="DE577" s="196"/>
      <c r="DF577" s="196"/>
      <c r="DG577" s="196"/>
      <c r="DH577" s="196"/>
      <c r="DI577" s="196"/>
      <c r="DJ577" s="196"/>
      <c r="DK577" s="196"/>
      <c r="DL577" s="196"/>
      <c r="DM577" s="196"/>
      <c r="DN577" s="196"/>
      <c r="DO577" s="196"/>
      <c r="DP577" s="196"/>
      <c r="DQ577" s="196"/>
      <c r="DR577" s="196"/>
      <c r="DS577" s="196"/>
      <c r="DT577" s="196"/>
      <c r="DU577" s="196"/>
      <c r="DV577" s="196"/>
      <c r="DW577" s="196"/>
      <c r="DX577" s="196"/>
      <c r="DY577" s="196"/>
      <c r="DZ577" s="196"/>
      <c r="EA577" s="196"/>
      <c r="EB577" s="196"/>
      <c r="EC577" s="196"/>
      <c r="ED577" s="196"/>
      <c r="EE577" s="196"/>
      <c r="EF577" s="196"/>
      <c r="EG577" s="196"/>
      <c r="EH577" s="196"/>
      <c r="EI577" s="196"/>
      <c r="EJ577" s="196"/>
      <c r="EK577" s="196"/>
      <c r="EL577" s="196"/>
      <c r="EM577" s="196"/>
      <c r="EN577" s="196"/>
      <c r="EO577" s="196"/>
      <c r="EP577" s="196"/>
      <c r="EQ577" s="196"/>
      <c r="ER577" s="196"/>
      <c r="ES577" s="196"/>
      <c r="ET577" s="196"/>
      <c r="EU577" s="196"/>
      <c r="EV577" s="196"/>
      <c r="EW577" s="196"/>
      <c r="EX577" s="196"/>
      <c r="EY577" s="196"/>
      <c r="EZ577" s="196"/>
      <c r="FA577" s="196"/>
      <c r="FB577" s="196"/>
      <c r="FC577" s="196"/>
      <c r="FD577" s="196"/>
      <c r="FE577" s="196"/>
      <c r="FF577" s="196"/>
      <c r="FG577" s="196"/>
      <c r="FH577" s="196"/>
      <c r="FI577" s="196"/>
      <c r="FJ577" s="196"/>
      <c r="FK577" s="196"/>
      <c r="FL577" s="196"/>
      <c r="FM577" s="196"/>
      <c r="FN577" s="196"/>
      <c r="FO577" s="196"/>
      <c r="FP577" s="196"/>
      <c r="FQ577" s="196"/>
      <c r="FR577" s="196"/>
      <c r="FS577" s="196"/>
      <c r="FT577" s="196"/>
      <c r="FU577" s="196"/>
      <c r="FV577" s="196"/>
      <c r="FW577" s="196"/>
      <c r="FX577" s="196"/>
      <c r="FY577" s="196"/>
      <c r="FZ577" s="196"/>
      <c r="GA577" s="196"/>
      <c r="GB577" s="196"/>
      <c r="GC577" s="196"/>
      <c r="GD577" s="196"/>
      <c r="GE577" s="196"/>
      <c r="GF577" s="196"/>
      <c r="GG577" s="196"/>
      <c r="GH577" s="196"/>
      <c r="GI577" s="196"/>
      <c r="GJ577" s="196"/>
      <c r="GK577" s="196"/>
      <c r="GL577" s="196"/>
      <c r="GM577" s="196"/>
      <c r="GN577" s="196"/>
      <c r="GO577" s="196"/>
      <c r="GP577" s="196"/>
      <c r="GQ577" s="196"/>
      <c r="GR577" s="196"/>
      <c r="GS577" s="196"/>
      <c r="GT577" s="196"/>
      <c r="GU577" s="196"/>
      <c r="GV577" s="196"/>
      <c r="GW577" s="196"/>
      <c r="GX577" s="196"/>
      <c r="GY577" s="196"/>
      <c r="GZ577" s="196"/>
      <c r="HA577" s="196"/>
      <c r="HB577" s="196"/>
      <c r="HC577" s="196"/>
      <c r="HD577" s="196"/>
      <c r="HE577" s="196"/>
      <c r="HF577" s="196"/>
      <c r="HG577" s="196"/>
      <c r="HH577" s="196"/>
      <c r="HI577" s="196"/>
      <c r="HJ577" s="196"/>
      <c r="HK577" s="196"/>
      <c r="HL577" s="196"/>
      <c r="HM577" s="196"/>
      <c r="HN577" s="196"/>
      <c r="HO577" s="196"/>
      <c r="HP577" s="196"/>
      <c r="HQ577" s="196"/>
      <c r="HR577" s="196"/>
      <c r="HS577" s="196"/>
      <c r="HT577" s="196"/>
      <c r="HU577" s="196"/>
      <c r="HV577" s="196"/>
      <c r="HW577" s="196"/>
      <c r="HX577" s="196"/>
      <c r="HY577" s="196"/>
      <c r="HZ577" s="196"/>
      <c r="IA577" s="196"/>
      <c r="IB577" s="196"/>
      <c r="IC577" s="196"/>
      <c r="ID577" s="196"/>
      <c r="IE577" s="196"/>
      <c r="IF577" s="196"/>
      <c r="IG577" s="196"/>
      <c r="IH577" s="196"/>
      <c r="II577" s="196"/>
      <c r="IJ577" s="196"/>
      <c r="IK577" s="196"/>
      <c r="IL577" s="196"/>
      <c r="IM577" s="196"/>
      <c r="IN577" s="196"/>
      <c r="IO577" s="196"/>
      <c r="IP577" s="196"/>
      <c r="IQ577" s="196"/>
      <c r="IR577" s="196"/>
      <c r="IS577" s="196"/>
      <c r="IT577" s="196"/>
      <c r="IU577" s="196"/>
      <c r="IV577" s="196"/>
    </row>
    <row r="578" spans="1:256" customFormat="1">
      <c r="A578" s="195" t="s">
        <v>2130</v>
      </c>
      <c r="B578" s="195" t="s">
        <v>16</v>
      </c>
      <c r="C578" s="195" t="s">
        <v>17</v>
      </c>
      <c r="D578" s="195" t="s">
        <v>1847</v>
      </c>
      <c r="E578" s="195" t="s">
        <v>2131</v>
      </c>
      <c r="F578" s="195" t="s">
        <v>19</v>
      </c>
      <c r="G578" s="195" t="s">
        <v>2260</v>
      </c>
      <c r="H578" s="195" t="s">
        <v>2261</v>
      </c>
      <c r="I578" s="195" t="s">
        <v>1771</v>
      </c>
      <c r="J578" s="195" t="s">
        <v>22</v>
      </c>
      <c r="K578" s="195" t="s">
        <v>443</v>
      </c>
      <c r="L578" s="195">
        <v>8</v>
      </c>
      <c r="M578" s="195" t="s">
        <v>1767</v>
      </c>
      <c r="N578" s="195"/>
      <c r="O578" s="195"/>
      <c r="P578" s="196"/>
      <c r="Q578" s="196"/>
      <c r="R578" s="196"/>
      <c r="S578" s="196"/>
      <c r="T578" s="196"/>
      <c r="U578" s="196"/>
      <c r="V578" s="196"/>
      <c r="W578" s="196"/>
      <c r="X578" s="196"/>
      <c r="Y578" s="196"/>
      <c r="Z578" s="196"/>
      <c r="AA578" s="196"/>
      <c r="AB578" s="196"/>
      <c r="AC578" s="196"/>
      <c r="AD578" s="196"/>
      <c r="AE578" s="196"/>
      <c r="AF578" s="196"/>
      <c r="AG578" s="196"/>
      <c r="AH578" s="196"/>
      <c r="AI578" s="196"/>
      <c r="AJ578" s="196"/>
      <c r="AK578" s="196"/>
      <c r="AL578" s="196"/>
      <c r="AM578" s="196"/>
      <c r="AN578" s="196"/>
      <c r="AO578" s="196"/>
      <c r="AP578" s="196"/>
      <c r="AQ578" s="196"/>
      <c r="AR578" s="196"/>
      <c r="AS578" s="196"/>
      <c r="AT578" s="196"/>
      <c r="AU578" s="196"/>
      <c r="AV578" s="196"/>
      <c r="AW578" s="196"/>
      <c r="AX578" s="196"/>
      <c r="AY578" s="196"/>
      <c r="AZ578" s="196"/>
      <c r="BA578" s="196"/>
      <c r="BB578" s="196"/>
      <c r="BC578" s="196"/>
      <c r="BD578" s="196"/>
      <c r="BE578" s="196"/>
      <c r="BF578" s="196"/>
      <c r="BG578" s="196"/>
      <c r="BH578" s="196"/>
      <c r="BI578" s="196"/>
      <c r="BJ578" s="196"/>
      <c r="BK578" s="196"/>
      <c r="BL578" s="196"/>
      <c r="BM578" s="196"/>
      <c r="BN578" s="196"/>
      <c r="BO578" s="196"/>
      <c r="BP578" s="196"/>
      <c r="BQ578" s="196"/>
      <c r="BR578" s="196"/>
      <c r="BS578" s="196"/>
      <c r="BT578" s="196"/>
      <c r="BU578" s="196"/>
      <c r="BV578" s="196"/>
      <c r="BW578" s="196"/>
      <c r="BX578" s="196"/>
      <c r="BY578" s="196"/>
      <c r="BZ578" s="196"/>
      <c r="CA578" s="196"/>
      <c r="CB578" s="196"/>
      <c r="CC578" s="196"/>
      <c r="CD578" s="196"/>
      <c r="CE578" s="196"/>
      <c r="CF578" s="196"/>
      <c r="CG578" s="196"/>
      <c r="CH578" s="196"/>
      <c r="CI578" s="196"/>
      <c r="CJ578" s="196"/>
      <c r="CK578" s="196"/>
      <c r="CL578" s="196"/>
      <c r="CM578" s="196"/>
      <c r="CN578" s="196"/>
      <c r="CO578" s="196"/>
      <c r="CP578" s="196"/>
      <c r="CQ578" s="196"/>
      <c r="CR578" s="196"/>
      <c r="CS578" s="196"/>
      <c r="CT578" s="196"/>
      <c r="CU578" s="196"/>
      <c r="CV578" s="196"/>
      <c r="CW578" s="196"/>
      <c r="CX578" s="196"/>
      <c r="CY578" s="196"/>
      <c r="CZ578" s="196"/>
      <c r="DA578" s="196"/>
      <c r="DB578" s="196"/>
      <c r="DC578" s="196"/>
      <c r="DD578" s="196"/>
      <c r="DE578" s="196"/>
      <c r="DF578" s="196"/>
      <c r="DG578" s="196"/>
      <c r="DH578" s="196"/>
      <c r="DI578" s="196"/>
      <c r="DJ578" s="196"/>
      <c r="DK578" s="196"/>
      <c r="DL578" s="196"/>
      <c r="DM578" s="196"/>
      <c r="DN578" s="196"/>
      <c r="DO578" s="196"/>
      <c r="DP578" s="196"/>
      <c r="DQ578" s="196"/>
      <c r="DR578" s="196"/>
      <c r="DS578" s="196"/>
      <c r="DT578" s="196"/>
      <c r="DU578" s="196"/>
      <c r="DV578" s="196"/>
      <c r="DW578" s="196"/>
      <c r="DX578" s="196"/>
      <c r="DY578" s="196"/>
      <c r="DZ578" s="196"/>
      <c r="EA578" s="196"/>
      <c r="EB578" s="196"/>
      <c r="EC578" s="196"/>
      <c r="ED578" s="196"/>
      <c r="EE578" s="196"/>
      <c r="EF578" s="196"/>
      <c r="EG578" s="196"/>
      <c r="EH578" s="196"/>
      <c r="EI578" s="196"/>
      <c r="EJ578" s="196"/>
      <c r="EK578" s="196"/>
      <c r="EL578" s="196"/>
      <c r="EM578" s="196"/>
      <c r="EN578" s="196"/>
      <c r="EO578" s="196"/>
      <c r="EP578" s="196"/>
      <c r="EQ578" s="196"/>
      <c r="ER578" s="196"/>
      <c r="ES578" s="196"/>
      <c r="ET578" s="196"/>
      <c r="EU578" s="196"/>
      <c r="EV578" s="196"/>
      <c r="EW578" s="196"/>
      <c r="EX578" s="196"/>
      <c r="EY578" s="196"/>
      <c r="EZ578" s="196"/>
      <c r="FA578" s="196"/>
      <c r="FB578" s="196"/>
      <c r="FC578" s="196"/>
      <c r="FD578" s="196"/>
      <c r="FE578" s="196"/>
      <c r="FF578" s="196"/>
      <c r="FG578" s="196"/>
      <c r="FH578" s="196"/>
      <c r="FI578" s="196"/>
      <c r="FJ578" s="196"/>
      <c r="FK578" s="196"/>
      <c r="FL578" s="196"/>
      <c r="FM578" s="196"/>
      <c r="FN578" s="196"/>
      <c r="FO578" s="196"/>
      <c r="FP578" s="196"/>
      <c r="FQ578" s="196"/>
      <c r="FR578" s="196"/>
      <c r="FS578" s="196"/>
      <c r="FT578" s="196"/>
      <c r="FU578" s="196"/>
      <c r="FV578" s="196"/>
      <c r="FW578" s="196"/>
      <c r="FX578" s="196"/>
      <c r="FY578" s="196"/>
      <c r="FZ578" s="196"/>
      <c r="GA578" s="196"/>
      <c r="GB578" s="196"/>
      <c r="GC578" s="196"/>
      <c r="GD578" s="196"/>
      <c r="GE578" s="196"/>
      <c r="GF578" s="196"/>
      <c r="GG578" s="196"/>
      <c r="GH578" s="196"/>
      <c r="GI578" s="196"/>
      <c r="GJ578" s="196"/>
      <c r="GK578" s="196"/>
      <c r="GL578" s="196"/>
      <c r="GM578" s="196"/>
      <c r="GN578" s="196"/>
      <c r="GO578" s="196"/>
      <c r="GP578" s="196"/>
      <c r="GQ578" s="196"/>
      <c r="GR578" s="196"/>
      <c r="GS578" s="196"/>
      <c r="GT578" s="196"/>
      <c r="GU578" s="196"/>
      <c r="GV578" s="196"/>
      <c r="GW578" s="196"/>
      <c r="GX578" s="196"/>
      <c r="GY578" s="196"/>
      <c r="GZ578" s="196"/>
      <c r="HA578" s="196"/>
      <c r="HB578" s="196"/>
      <c r="HC578" s="196"/>
      <c r="HD578" s="196"/>
      <c r="HE578" s="196"/>
      <c r="HF578" s="196"/>
      <c r="HG578" s="196"/>
      <c r="HH578" s="196"/>
      <c r="HI578" s="196"/>
      <c r="HJ578" s="196"/>
      <c r="HK578" s="196"/>
      <c r="HL578" s="196"/>
      <c r="HM578" s="196"/>
      <c r="HN578" s="196"/>
      <c r="HO578" s="196"/>
      <c r="HP578" s="196"/>
      <c r="HQ578" s="196"/>
      <c r="HR578" s="196"/>
      <c r="HS578" s="196"/>
      <c r="HT578" s="196"/>
      <c r="HU578" s="196"/>
      <c r="HV578" s="196"/>
      <c r="HW578" s="196"/>
      <c r="HX578" s="196"/>
      <c r="HY578" s="196"/>
      <c r="HZ578" s="196"/>
      <c r="IA578" s="196"/>
      <c r="IB578" s="196"/>
      <c r="IC578" s="196"/>
      <c r="ID578" s="196"/>
      <c r="IE578" s="196"/>
      <c r="IF578" s="196"/>
      <c r="IG578" s="196"/>
      <c r="IH578" s="196"/>
      <c r="II578" s="196"/>
      <c r="IJ578" s="196"/>
      <c r="IK578" s="196"/>
      <c r="IL578" s="196"/>
      <c r="IM578" s="196"/>
      <c r="IN578" s="196"/>
      <c r="IO578" s="196"/>
      <c r="IP578" s="196"/>
      <c r="IQ578" s="196"/>
      <c r="IR578" s="196"/>
      <c r="IS578" s="196"/>
      <c r="IT578" s="196"/>
      <c r="IU578" s="196"/>
      <c r="IV578" s="196"/>
    </row>
    <row r="579" spans="1:256" customFormat="1">
      <c r="A579" s="195" t="s">
        <v>2130</v>
      </c>
      <c r="B579" s="195" t="s">
        <v>16</v>
      </c>
      <c r="C579" s="195" t="s">
        <v>17</v>
      </c>
      <c r="D579" s="195" t="s">
        <v>1847</v>
      </c>
      <c r="E579" s="195" t="s">
        <v>2131</v>
      </c>
      <c r="F579" s="195" t="s">
        <v>19</v>
      </c>
      <c r="G579" s="195" t="s">
        <v>2262</v>
      </c>
      <c r="H579" s="195" t="s">
        <v>2263</v>
      </c>
      <c r="I579" s="195" t="s">
        <v>1772</v>
      </c>
      <c r="J579" s="195" t="s">
        <v>22</v>
      </c>
      <c r="K579" s="195" t="s">
        <v>443</v>
      </c>
      <c r="L579" s="195">
        <v>8</v>
      </c>
      <c r="M579" s="195" t="s">
        <v>1767</v>
      </c>
      <c r="N579" s="195"/>
      <c r="O579" s="195"/>
      <c r="P579" s="196"/>
      <c r="Q579" s="196"/>
      <c r="R579" s="196"/>
      <c r="S579" s="196"/>
      <c r="T579" s="196"/>
      <c r="U579" s="196"/>
      <c r="V579" s="196"/>
      <c r="W579" s="196"/>
      <c r="X579" s="196"/>
      <c r="Y579" s="196"/>
      <c r="Z579" s="196"/>
      <c r="AA579" s="196"/>
      <c r="AB579" s="196"/>
      <c r="AC579" s="196"/>
      <c r="AD579" s="196"/>
      <c r="AE579" s="196"/>
      <c r="AF579" s="196"/>
      <c r="AG579" s="196"/>
      <c r="AH579" s="196"/>
      <c r="AI579" s="196"/>
      <c r="AJ579" s="196"/>
      <c r="AK579" s="196"/>
      <c r="AL579" s="196"/>
      <c r="AM579" s="196"/>
      <c r="AN579" s="196"/>
      <c r="AO579" s="196"/>
      <c r="AP579" s="196"/>
      <c r="AQ579" s="196"/>
      <c r="AR579" s="196"/>
      <c r="AS579" s="196"/>
      <c r="AT579" s="196"/>
      <c r="AU579" s="196"/>
      <c r="AV579" s="196"/>
      <c r="AW579" s="196"/>
      <c r="AX579" s="196"/>
      <c r="AY579" s="196"/>
      <c r="AZ579" s="196"/>
      <c r="BA579" s="196"/>
      <c r="BB579" s="196"/>
      <c r="BC579" s="196"/>
      <c r="BD579" s="196"/>
      <c r="BE579" s="196"/>
      <c r="BF579" s="196"/>
      <c r="BG579" s="196"/>
      <c r="BH579" s="196"/>
      <c r="BI579" s="196"/>
      <c r="BJ579" s="196"/>
      <c r="BK579" s="196"/>
      <c r="BL579" s="196"/>
      <c r="BM579" s="196"/>
      <c r="BN579" s="196"/>
      <c r="BO579" s="196"/>
      <c r="BP579" s="196"/>
      <c r="BQ579" s="196"/>
      <c r="BR579" s="196"/>
      <c r="BS579" s="196"/>
      <c r="BT579" s="196"/>
      <c r="BU579" s="196"/>
      <c r="BV579" s="196"/>
      <c r="BW579" s="196"/>
      <c r="BX579" s="196"/>
      <c r="BY579" s="196"/>
      <c r="BZ579" s="196"/>
      <c r="CA579" s="196"/>
      <c r="CB579" s="196"/>
      <c r="CC579" s="196"/>
      <c r="CD579" s="196"/>
      <c r="CE579" s="196"/>
      <c r="CF579" s="196"/>
      <c r="CG579" s="196"/>
      <c r="CH579" s="196"/>
      <c r="CI579" s="196"/>
      <c r="CJ579" s="196"/>
      <c r="CK579" s="196"/>
      <c r="CL579" s="196"/>
      <c r="CM579" s="196"/>
      <c r="CN579" s="196"/>
      <c r="CO579" s="196"/>
      <c r="CP579" s="196"/>
      <c r="CQ579" s="196"/>
      <c r="CR579" s="196"/>
      <c r="CS579" s="196"/>
      <c r="CT579" s="196"/>
      <c r="CU579" s="196"/>
      <c r="CV579" s="196"/>
      <c r="CW579" s="196"/>
      <c r="CX579" s="196"/>
      <c r="CY579" s="196"/>
      <c r="CZ579" s="196"/>
      <c r="DA579" s="196"/>
      <c r="DB579" s="196"/>
      <c r="DC579" s="196"/>
      <c r="DD579" s="196"/>
      <c r="DE579" s="196"/>
      <c r="DF579" s="196"/>
      <c r="DG579" s="196"/>
      <c r="DH579" s="196"/>
      <c r="DI579" s="196"/>
      <c r="DJ579" s="196"/>
      <c r="DK579" s="196"/>
      <c r="DL579" s="196"/>
      <c r="DM579" s="196"/>
      <c r="DN579" s="196"/>
      <c r="DO579" s="196"/>
      <c r="DP579" s="196"/>
      <c r="DQ579" s="196"/>
      <c r="DR579" s="196"/>
      <c r="DS579" s="196"/>
      <c r="DT579" s="196"/>
      <c r="DU579" s="196"/>
      <c r="DV579" s="196"/>
      <c r="DW579" s="196"/>
      <c r="DX579" s="196"/>
      <c r="DY579" s="196"/>
      <c r="DZ579" s="196"/>
      <c r="EA579" s="196"/>
      <c r="EB579" s="196"/>
      <c r="EC579" s="196"/>
      <c r="ED579" s="196"/>
      <c r="EE579" s="196"/>
      <c r="EF579" s="196"/>
      <c r="EG579" s="196"/>
      <c r="EH579" s="196"/>
      <c r="EI579" s="196"/>
      <c r="EJ579" s="196"/>
      <c r="EK579" s="196"/>
      <c r="EL579" s="196"/>
      <c r="EM579" s="196"/>
      <c r="EN579" s="196"/>
      <c r="EO579" s="196"/>
      <c r="EP579" s="196"/>
      <c r="EQ579" s="196"/>
      <c r="ER579" s="196"/>
      <c r="ES579" s="196"/>
      <c r="ET579" s="196"/>
      <c r="EU579" s="196"/>
      <c r="EV579" s="196"/>
      <c r="EW579" s="196"/>
      <c r="EX579" s="196"/>
      <c r="EY579" s="196"/>
      <c r="EZ579" s="196"/>
      <c r="FA579" s="196"/>
      <c r="FB579" s="196"/>
      <c r="FC579" s="196"/>
      <c r="FD579" s="196"/>
      <c r="FE579" s="196"/>
      <c r="FF579" s="196"/>
      <c r="FG579" s="196"/>
      <c r="FH579" s="196"/>
      <c r="FI579" s="196"/>
      <c r="FJ579" s="196"/>
      <c r="FK579" s="196"/>
      <c r="FL579" s="196"/>
      <c r="FM579" s="196"/>
      <c r="FN579" s="196"/>
      <c r="FO579" s="196"/>
      <c r="FP579" s="196"/>
      <c r="FQ579" s="196"/>
      <c r="FR579" s="196"/>
      <c r="FS579" s="196"/>
      <c r="FT579" s="196"/>
      <c r="FU579" s="196"/>
      <c r="FV579" s="196"/>
      <c r="FW579" s="196"/>
      <c r="FX579" s="196"/>
      <c r="FY579" s="196"/>
      <c r="FZ579" s="196"/>
      <c r="GA579" s="196"/>
      <c r="GB579" s="196"/>
      <c r="GC579" s="196"/>
      <c r="GD579" s="196"/>
      <c r="GE579" s="196"/>
      <c r="GF579" s="196"/>
      <c r="GG579" s="196"/>
      <c r="GH579" s="196"/>
      <c r="GI579" s="196"/>
      <c r="GJ579" s="196"/>
      <c r="GK579" s="196"/>
      <c r="GL579" s="196"/>
      <c r="GM579" s="196"/>
      <c r="GN579" s="196"/>
      <c r="GO579" s="196"/>
      <c r="GP579" s="196"/>
      <c r="GQ579" s="196"/>
      <c r="GR579" s="196"/>
      <c r="GS579" s="196"/>
      <c r="GT579" s="196"/>
      <c r="GU579" s="196"/>
      <c r="GV579" s="196"/>
      <c r="GW579" s="196"/>
      <c r="GX579" s="196"/>
      <c r="GY579" s="196"/>
      <c r="GZ579" s="196"/>
      <c r="HA579" s="196"/>
      <c r="HB579" s="196"/>
      <c r="HC579" s="196"/>
      <c r="HD579" s="196"/>
      <c r="HE579" s="196"/>
      <c r="HF579" s="196"/>
      <c r="HG579" s="196"/>
      <c r="HH579" s="196"/>
      <c r="HI579" s="196"/>
      <c r="HJ579" s="196"/>
      <c r="HK579" s="196"/>
      <c r="HL579" s="196"/>
      <c r="HM579" s="196"/>
      <c r="HN579" s="196"/>
      <c r="HO579" s="196"/>
      <c r="HP579" s="196"/>
      <c r="HQ579" s="196"/>
      <c r="HR579" s="196"/>
      <c r="HS579" s="196"/>
      <c r="HT579" s="196"/>
      <c r="HU579" s="196"/>
      <c r="HV579" s="196"/>
      <c r="HW579" s="196"/>
      <c r="HX579" s="196"/>
      <c r="HY579" s="196"/>
      <c r="HZ579" s="196"/>
      <c r="IA579" s="196"/>
      <c r="IB579" s="196"/>
      <c r="IC579" s="196"/>
      <c r="ID579" s="196"/>
      <c r="IE579" s="196"/>
      <c r="IF579" s="196"/>
      <c r="IG579" s="196"/>
      <c r="IH579" s="196"/>
      <c r="II579" s="196"/>
      <c r="IJ579" s="196"/>
      <c r="IK579" s="196"/>
      <c r="IL579" s="196"/>
      <c r="IM579" s="196"/>
      <c r="IN579" s="196"/>
      <c r="IO579" s="196"/>
      <c r="IP579" s="196"/>
      <c r="IQ579" s="196"/>
      <c r="IR579" s="196"/>
      <c r="IS579" s="196"/>
      <c r="IT579" s="196"/>
      <c r="IU579" s="196"/>
      <c r="IV579" s="196"/>
    </row>
    <row r="580" spans="1:256" customFormat="1">
      <c r="A580" s="195" t="s">
        <v>2130</v>
      </c>
      <c r="B580" s="195" t="s">
        <v>16</v>
      </c>
      <c r="C580" s="195" t="s">
        <v>17</v>
      </c>
      <c r="D580" s="195" t="s">
        <v>1847</v>
      </c>
      <c r="E580" s="195" t="s">
        <v>2131</v>
      </c>
      <c r="F580" s="195" t="s">
        <v>19</v>
      </c>
      <c r="G580" s="195" t="s">
        <v>2264</v>
      </c>
      <c r="H580" s="195" t="s">
        <v>2265</v>
      </c>
      <c r="I580" s="195" t="s">
        <v>2060</v>
      </c>
      <c r="J580" s="195" t="s">
        <v>22</v>
      </c>
      <c r="K580" s="195" t="s">
        <v>443</v>
      </c>
      <c r="L580" s="195">
        <v>8</v>
      </c>
      <c r="M580" s="195" t="s">
        <v>1767</v>
      </c>
      <c r="N580" s="195"/>
      <c r="O580" s="195"/>
      <c r="P580" s="196"/>
      <c r="Q580" s="196"/>
      <c r="R580" s="196"/>
      <c r="S580" s="196"/>
      <c r="T580" s="196"/>
      <c r="U580" s="196"/>
      <c r="V580" s="196"/>
      <c r="W580" s="196"/>
      <c r="X580" s="196"/>
      <c r="Y580" s="196"/>
      <c r="Z580" s="196"/>
      <c r="AA580" s="196"/>
      <c r="AB580" s="196"/>
      <c r="AC580" s="196"/>
      <c r="AD580" s="196"/>
      <c r="AE580" s="196"/>
      <c r="AF580" s="196"/>
      <c r="AG580" s="196"/>
      <c r="AH580" s="196"/>
      <c r="AI580" s="196"/>
      <c r="AJ580" s="196"/>
      <c r="AK580" s="196"/>
      <c r="AL580" s="196"/>
      <c r="AM580" s="196"/>
      <c r="AN580" s="196"/>
      <c r="AO580" s="196"/>
      <c r="AP580" s="196"/>
      <c r="AQ580" s="196"/>
      <c r="AR580" s="196"/>
      <c r="AS580" s="196"/>
      <c r="AT580" s="196"/>
      <c r="AU580" s="196"/>
      <c r="AV580" s="196"/>
      <c r="AW580" s="196"/>
      <c r="AX580" s="196"/>
      <c r="AY580" s="196"/>
      <c r="AZ580" s="196"/>
      <c r="BA580" s="196"/>
      <c r="BB580" s="196"/>
      <c r="BC580" s="196"/>
      <c r="BD580" s="196"/>
      <c r="BE580" s="196"/>
      <c r="BF580" s="196"/>
      <c r="BG580" s="196"/>
      <c r="BH580" s="196"/>
      <c r="BI580" s="196"/>
      <c r="BJ580" s="196"/>
      <c r="BK580" s="196"/>
      <c r="BL580" s="196"/>
      <c r="BM580" s="196"/>
      <c r="BN580" s="196"/>
      <c r="BO580" s="196"/>
      <c r="BP580" s="196"/>
      <c r="BQ580" s="196"/>
      <c r="BR580" s="196"/>
      <c r="BS580" s="196"/>
      <c r="BT580" s="196"/>
      <c r="BU580" s="196"/>
      <c r="BV580" s="196"/>
      <c r="BW580" s="196"/>
      <c r="BX580" s="196"/>
      <c r="BY580" s="196"/>
      <c r="BZ580" s="196"/>
      <c r="CA580" s="196"/>
      <c r="CB580" s="196"/>
      <c r="CC580" s="196"/>
      <c r="CD580" s="196"/>
      <c r="CE580" s="196"/>
      <c r="CF580" s="196"/>
      <c r="CG580" s="196"/>
      <c r="CH580" s="196"/>
      <c r="CI580" s="196"/>
      <c r="CJ580" s="196"/>
      <c r="CK580" s="196"/>
      <c r="CL580" s="196"/>
      <c r="CM580" s="196"/>
      <c r="CN580" s="196"/>
      <c r="CO580" s="196"/>
      <c r="CP580" s="196"/>
      <c r="CQ580" s="196"/>
      <c r="CR580" s="196"/>
      <c r="CS580" s="196"/>
      <c r="CT580" s="196"/>
      <c r="CU580" s="196"/>
      <c r="CV580" s="196"/>
      <c r="CW580" s="196"/>
      <c r="CX580" s="196"/>
      <c r="CY580" s="196"/>
      <c r="CZ580" s="196"/>
      <c r="DA580" s="196"/>
      <c r="DB580" s="196"/>
      <c r="DC580" s="196"/>
      <c r="DD580" s="196"/>
      <c r="DE580" s="196"/>
      <c r="DF580" s="196"/>
      <c r="DG580" s="196"/>
      <c r="DH580" s="196"/>
      <c r="DI580" s="196"/>
      <c r="DJ580" s="196"/>
      <c r="DK580" s="196"/>
      <c r="DL580" s="196"/>
      <c r="DM580" s="196"/>
      <c r="DN580" s="196"/>
      <c r="DO580" s="196"/>
      <c r="DP580" s="196"/>
      <c r="DQ580" s="196"/>
      <c r="DR580" s="196"/>
      <c r="DS580" s="196"/>
      <c r="DT580" s="196"/>
      <c r="DU580" s="196"/>
      <c r="DV580" s="196"/>
      <c r="DW580" s="196"/>
      <c r="DX580" s="196"/>
      <c r="DY580" s="196"/>
      <c r="DZ580" s="196"/>
      <c r="EA580" s="196"/>
      <c r="EB580" s="196"/>
      <c r="EC580" s="196"/>
      <c r="ED580" s="196"/>
      <c r="EE580" s="196"/>
      <c r="EF580" s="196"/>
      <c r="EG580" s="196"/>
      <c r="EH580" s="196"/>
      <c r="EI580" s="196"/>
      <c r="EJ580" s="196"/>
      <c r="EK580" s="196"/>
      <c r="EL580" s="196"/>
      <c r="EM580" s="196"/>
      <c r="EN580" s="196"/>
      <c r="EO580" s="196"/>
      <c r="EP580" s="196"/>
      <c r="EQ580" s="196"/>
      <c r="ER580" s="196"/>
      <c r="ES580" s="196"/>
      <c r="ET580" s="196"/>
      <c r="EU580" s="196"/>
      <c r="EV580" s="196"/>
      <c r="EW580" s="196"/>
      <c r="EX580" s="196"/>
      <c r="EY580" s="196"/>
      <c r="EZ580" s="196"/>
      <c r="FA580" s="196"/>
      <c r="FB580" s="196"/>
      <c r="FC580" s="196"/>
      <c r="FD580" s="196"/>
      <c r="FE580" s="196"/>
      <c r="FF580" s="196"/>
      <c r="FG580" s="196"/>
      <c r="FH580" s="196"/>
      <c r="FI580" s="196"/>
      <c r="FJ580" s="196"/>
      <c r="FK580" s="196"/>
      <c r="FL580" s="196"/>
      <c r="FM580" s="196"/>
      <c r="FN580" s="196"/>
      <c r="FO580" s="196"/>
      <c r="FP580" s="196"/>
      <c r="FQ580" s="196"/>
      <c r="FR580" s="196"/>
      <c r="FS580" s="196"/>
      <c r="FT580" s="196"/>
      <c r="FU580" s="196"/>
      <c r="FV580" s="196"/>
      <c r="FW580" s="196"/>
      <c r="FX580" s="196"/>
      <c r="FY580" s="196"/>
      <c r="FZ580" s="196"/>
      <c r="GA580" s="196"/>
      <c r="GB580" s="196"/>
      <c r="GC580" s="196"/>
      <c r="GD580" s="196"/>
      <c r="GE580" s="196"/>
      <c r="GF580" s="196"/>
      <c r="GG580" s="196"/>
      <c r="GH580" s="196"/>
      <c r="GI580" s="196"/>
      <c r="GJ580" s="196"/>
      <c r="GK580" s="196"/>
      <c r="GL580" s="196"/>
      <c r="GM580" s="196"/>
      <c r="GN580" s="196"/>
      <c r="GO580" s="196"/>
      <c r="GP580" s="196"/>
      <c r="GQ580" s="196"/>
      <c r="GR580" s="196"/>
      <c r="GS580" s="196"/>
      <c r="GT580" s="196"/>
      <c r="GU580" s="196"/>
      <c r="GV580" s="196"/>
      <c r="GW580" s="196"/>
      <c r="GX580" s="196"/>
      <c r="GY580" s="196"/>
      <c r="GZ580" s="196"/>
      <c r="HA580" s="196"/>
      <c r="HB580" s="196"/>
      <c r="HC580" s="196"/>
      <c r="HD580" s="196"/>
      <c r="HE580" s="196"/>
      <c r="HF580" s="196"/>
      <c r="HG580" s="196"/>
      <c r="HH580" s="196"/>
      <c r="HI580" s="196"/>
      <c r="HJ580" s="196"/>
      <c r="HK580" s="196"/>
      <c r="HL580" s="196"/>
      <c r="HM580" s="196"/>
      <c r="HN580" s="196"/>
      <c r="HO580" s="196"/>
      <c r="HP580" s="196"/>
      <c r="HQ580" s="196"/>
      <c r="HR580" s="196"/>
      <c r="HS580" s="196"/>
      <c r="HT580" s="196"/>
      <c r="HU580" s="196"/>
      <c r="HV580" s="196"/>
      <c r="HW580" s="196"/>
      <c r="HX580" s="196"/>
      <c r="HY580" s="196"/>
      <c r="HZ580" s="196"/>
      <c r="IA580" s="196"/>
      <c r="IB580" s="196"/>
      <c r="IC580" s="196"/>
      <c r="ID580" s="196"/>
      <c r="IE580" s="196"/>
      <c r="IF580" s="196"/>
      <c r="IG580" s="196"/>
      <c r="IH580" s="196"/>
      <c r="II580" s="196"/>
      <c r="IJ580" s="196"/>
      <c r="IK580" s="196"/>
      <c r="IL580" s="196"/>
      <c r="IM580" s="196"/>
      <c r="IN580" s="196"/>
      <c r="IO580" s="196"/>
      <c r="IP580" s="196"/>
      <c r="IQ580" s="196"/>
      <c r="IR580" s="196"/>
      <c r="IS580" s="196"/>
      <c r="IT580" s="196"/>
      <c r="IU580" s="196"/>
      <c r="IV580" s="196"/>
    </row>
    <row r="581" spans="1:256" customFormat="1">
      <c r="A581" s="195" t="s">
        <v>2130</v>
      </c>
      <c r="B581" s="195" t="s">
        <v>16</v>
      </c>
      <c r="C581" s="195" t="s">
        <v>17</v>
      </c>
      <c r="D581" s="195" t="s">
        <v>1847</v>
      </c>
      <c r="E581" s="195" t="s">
        <v>2131</v>
      </c>
      <c r="F581" s="195" t="s">
        <v>19</v>
      </c>
      <c r="G581" s="195" t="s">
        <v>2266</v>
      </c>
      <c r="H581" s="195" t="s">
        <v>2267</v>
      </c>
      <c r="I581" s="195" t="s">
        <v>2061</v>
      </c>
      <c r="J581" s="195" t="s">
        <v>22</v>
      </c>
      <c r="K581" s="195" t="s">
        <v>443</v>
      </c>
      <c r="L581" s="195">
        <v>8</v>
      </c>
      <c r="M581" s="195" t="s">
        <v>1767</v>
      </c>
      <c r="N581" s="195"/>
      <c r="O581" s="195"/>
      <c r="P581" s="196"/>
      <c r="Q581" s="196"/>
      <c r="R581" s="196"/>
      <c r="S581" s="196"/>
      <c r="T581" s="196"/>
      <c r="U581" s="196"/>
      <c r="V581" s="196"/>
      <c r="W581" s="196"/>
      <c r="X581" s="196"/>
      <c r="Y581" s="196"/>
      <c r="Z581" s="196"/>
      <c r="AA581" s="196"/>
      <c r="AB581" s="196"/>
      <c r="AC581" s="196"/>
      <c r="AD581" s="196"/>
      <c r="AE581" s="196"/>
      <c r="AF581" s="196"/>
      <c r="AG581" s="196"/>
      <c r="AH581" s="196"/>
      <c r="AI581" s="196"/>
      <c r="AJ581" s="196"/>
      <c r="AK581" s="196"/>
      <c r="AL581" s="196"/>
      <c r="AM581" s="196"/>
      <c r="AN581" s="196"/>
      <c r="AO581" s="196"/>
      <c r="AP581" s="196"/>
      <c r="AQ581" s="196"/>
      <c r="AR581" s="196"/>
      <c r="AS581" s="196"/>
      <c r="AT581" s="196"/>
      <c r="AU581" s="196"/>
      <c r="AV581" s="196"/>
      <c r="AW581" s="196"/>
      <c r="AX581" s="196"/>
      <c r="AY581" s="196"/>
      <c r="AZ581" s="196"/>
      <c r="BA581" s="196"/>
      <c r="BB581" s="196"/>
      <c r="BC581" s="196"/>
      <c r="BD581" s="196"/>
      <c r="BE581" s="196"/>
      <c r="BF581" s="196"/>
      <c r="BG581" s="196"/>
      <c r="BH581" s="196"/>
      <c r="BI581" s="196"/>
      <c r="BJ581" s="196"/>
      <c r="BK581" s="196"/>
      <c r="BL581" s="196"/>
      <c r="BM581" s="196"/>
      <c r="BN581" s="196"/>
      <c r="BO581" s="196"/>
      <c r="BP581" s="196"/>
      <c r="BQ581" s="196"/>
      <c r="BR581" s="196"/>
      <c r="BS581" s="196"/>
      <c r="BT581" s="196"/>
      <c r="BU581" s="196"/>
      <c r="BV581" s="196"/>
      <c r="BW581" s="196"/>
      <c r="BX581" s="196"/>
      <c r="BY581" s="196"/>
      <c r="BZ581" s="196"/>
      <c r="CA581" s="196"/>
      <c r="CB581" s="196"/>
      <c r="CC581" s="196"/>
      <c r="CD581" s="196"/>
      <c r="CE581" s="196"/>
      <c r="CF581" s="196"/>
      <c r="CG581" s="196"/>
      <c r="CH581" s="196"/>
      <c r="CI581" s="196"/>
      <c r="CJ581" s="196"/>
      <c r="CK581" s="196"/>
      <c r="CL581" s="196"/>
      <c r="CM581" s="196"/>
      <c r="CN581" s="196"/>
      <c r="CO581" s="196"/>
      <c r="CP581" s="196"/>
      <c r="CQ581" s="196"/>
      <c r="CR581" s="196"/>
      <c r="CS581" s="196"/>
      <c r="CT581" s="196"/>
      <c r="CU581" s="196"/>
      <c r="CV581" s="196"/>
      <c r="CW581" s="196"/>
      <c r="CX581" s="196"/>
      <c r="CY581" s="196"/>
      <c r="CZ581" s="196"/>
      <c r="DA581" s="196"/>
      <c r="DB581" s="196"/>
      <c r="DC581" s="196"/>
      <c r="DD581" s="196"/>
      <c r="DE581" s="196"/>
      <c r="DF581" s="196"/>
      <c r="DG581" s="196"/>
      <c r="DH581" s="196"/>
      <c r="DI581" s="196"/>
      <c r="DJ581" s="196"/>
      <c r="DK581" s="196"/>
      <c r="DL581" s="196"/>
      <c r="DM581" s="196"/>
      <c r="DN581" s="196"/>
      <c r="DO581" s="196"/>
      <c r="DP581" s="196"/>
      <c r="DQ581" s="196"/>
      <c r="DR581" s="196"/>
      <c r="DS581" s="196"/>
      <c r="DT581" s="196"/>
      <c r="DU581" s="196"/>
      <c r="DV581" s="196"/>
      <c r="DW581" s="196"/>
      <c r="DX581" s="196"/>
      <c r="DY581" s="196"/>
      <c r="DZ581" s="196"/>
      <c r="EA581" s="196"/>
      <c r="EB581" s="196"/>
      <c r="EC581" s="196"/>
      <c r="ED581" s="196"/>
      <c r="EE581" s="196"/>
      <c r="EF581" s="196"/>
      <c r="EG581" s="196"/>
      <c r="EH581" s="196"/>
      <c r="EI581" s="196"/>
      <c r="EJ581" s="196"/>
      <c r="EK581" s="196"/>
      <c r="EL581" s="196"/>
      <c r="EM581" s="196"/>
      <c r="EN581" s="196"/>
      <c r="EO581" s="196"/>
      <c r="EP581" s="196"/>
      <c r="EQ581" s="196"/>
      <c r="ER581" s="196"/>
      <c r="ES581" s="196"/>
      <c r="ET581" s="196"/>
      <c r="EU581" s="196"/>
      <c r="EV581" s="196"/>
      <c r="EW581" s="196"/>
      <c r="EX581" s="196"/>
      <c r="EY581" s="196"/>
      <c r="EZ581" s="196"/>
      <c r="FA581" s="196"/>
      <c r="FB581" s="196"/>
      <c r="FC581" s="196"/>
      <c r="FD581" s="196"/>
      <c r="FE581" s="196"/>
      <c r="FF581" s="196"/>
      <c r="FG581" s="196"/>
      <c r="FH581" s="196"/>
      <c r="FI581" s="196"/>
      <c r="FJ581" s="196"/>
      <c r="FK581" s="196"/>
      <c r="FL581" s="196"/>
      <c r="FM581" s="196"/>
      <c r="FN581" s="196"/>
      <c r="FO581" s="196"/>
      <c r="FP581" s="196"/>
      <c r="FQ581" s="196"/>
      <c r="FR581" s="196"/>
      <c r="FS581" s="196"/>
      <c r="FT581" s="196"/>
      <c r="FU581" s="196"/>
      <c r="FV581" s="196"/>
      <c r="FW581" s="196"/>
      <c r="FX581" s="196"/>
      <c r="FY581" s="196"/>
      <c r="FZ581" s="196"/>
      <c r="GA581" s="196"/>
      <c r="GB581" s="196"/>
      <c r="GC581" s="196"/>
      <c r="GD581" s="196"/>
      <c r="GE581" s="196"/>
      <c r="GF581" s="196"/>
      <c r="GG581" s="196"/>
      <c r="GH581" s="196"/>
      <c r="GI581" s="196"/>
      <c r="GJ581" s="196"/>
      <c r="GK581" s="196"/>
      <c r="GL581" s="196"/>
      <c r="GM581" s="196"/>
      <c r="GN581" s="196"/>
      <c r="GO581" s="196"/>
      <c r="GP581" s="196"/>
      <c r="GQ581" s="196"/>
      <c r="GR581" s="196"/>
      <c r="GS581" s="196"/>
      <c r="GT581" s="196"/>
      <c r="GU581" s="196"/>
      <c r="GV581" s="196"/>
      <c r="GW581" s="196"/>
      <c r="GX581" s="196"/>
      <c r="GY581" s="196"/>
      <c r="GZ581" s="196"/>
      <c r="HA581" s="196"/>
      <c r="HB581" s="196"/>
      <c r="HC581" s="196"/>
      <c r="HD581" s="196"/>
      <c r="HE581" s="196"/>
      <c r="HF581" s="196"/>
      <c r="HG581" s="196"/>
      <c r="HH581" s="196"/>
      <c r="HI581" s="196"/>
      <c r="HJ581" s="196"/>
      <c r="HK581" s="196"/>
      <c r="HL581" s="196"/>
      <c r="HM581" s="196"/>
      <c r="HN581" s="196"/>
      <c r="HO581" s="196"/>
      <c r="HP581" s="196"/>
      <c r="HQ581" s="196"/>
      <c r="HR581" s="196"/>
      <c r="HS581" s="196"/>
      <c r="HT581" s="196"/>
      <c r="HU581" s="196"/>
      <c r="HV581" s="196"/>
      <c r="HW581" s="196"/>
      <c r="HX581" s="196"/>
      <c r="HY581" s="196"/>
      <c r="HZ581" s="196"/>
      <c r="IA581" s="196"/>
      <c r="IB581" s="196"/>
      <c r="IC581" s="196"/>
      <c r="ID581" s="196"/>
      <c r="IE581" s="196"/>
      <c r="IF581" s="196"/>
      <c r="IG581" s="196"/>
      <c r="IH581" s="196"/>
      <c r="II581" s="196"/>
      <c r="IJ581" s="196"/>
      <c r="IK581" s="196"/>
      <c r="IL581" s="196"/>
      <c r="IM581" s="196"/>
      <c r="IN581" s="196"/>
      <c r="IO581" s="196"/>
      <c r="IP581" s="196"/>
      <c r="IQ581" s="196"/>
      <c r="IR581" s="196"/>
      <c r="IS581" s="196"/>
      <c r="IT581" s="196"/>
      <c r="IU581" s="196"/>
      <c r="IV581" s="196"/>
    </row>
    <row r="582" spans="1:256" customFormat="1">
      <c r="A582" s="195" t="s">
        <v>2130</v>
      </c>
      <c r="B582" s="195" t="s">
        <v>16</v>
      </c>
      <c r="C582" s="195" t="s">
        <v>17</v>
      </c>
      <c r="D582" s="195" t="s">
        <v>1847</v>
      </c>
      <c r="E582" s="195" t="s">
        <v>2131</v>
      </c>
      <c r="F582" s="195" t="s">
        <v>19</v>
      </c>
      <c r="G582" s="195" t="s">
        <v>2268</v>
      </c>
      <c r="H582" s="195" t="s">
        <v>2269</v>
      </c>
      <c r="I582" s="195" t="s">
        <v>2062</v>
      </c>
      <c r="J582" s="195" t="s">
        <v>22</v>
      </c>
      <c r="K582" s="195" t="s">
        <v>443</v>
      </c>
      <c r="L582" s="195">
        <v>8</v>
      </c>
      <c r="M582" s="195" t="s">
        <v>1767</v>
      </c>
      <c r="N582" s="195"/>
      <c r="O582" s="195"/>
      <c r="P582" s="196"/>
      <c r="Q582" s="196"/>
      <c r="R582" s="196"/>
      <c r="S582" s="196"/>
      <c r="T582" s="196"/>
      <c r="U582" s="196"/>
      <c r="V582" s="196"/>
      <c r="W582" s="196"/>
      <c r="X582" s="196"/>
      <c r="Y582" s="196"/>
      <c r="Z582" s="196"/>
      <c r="AA582" s="196"/>
      <c r="AB582" s="196"/>
      <c r="AC582" s="196"/>
      <c r="AD582" s="196"/>
      <c r="AE582" s="196"/>
      <c r="AF582" s="196"/>
      <c r="AG582" s="196"/>
      <c r="AH582" s="196"/>
      <c r="AI582" s="196"/>
      <c r="AJ582" s="196"/>
      <c r="AK582" s="196"/>
      <c r="AL582" s="196"/>
      <c r="AM582" s="196"/>
      <c r="AN582" s="196"/>
      <c r="AO582" s="196"/>
      <c r="AP582" s="196"/>
      <c r="AQ582" s="196"/>
      <c r="AR582" s="196"/>
      <c r="AS582" s="196"/>
      <c r="AT582" s="196"/>
      <c r="AU582" s="196"/>
      <c r="AV582" s="196"/>
      <c r="AW582" s="196"/>
      <c r="AX582" s="196"/>
      <c r="AY582" s="196"/>
      <c r="AZ582" s="196"/>
      <c r="BA582" s="196"/>
      <c r="BB582" s="196"/>
      <c r="BC582" s="196"/>
      <c r="BD582" s="196"/>
      <c r="BE582" s="196"/>
      <c r="BF582" s="196"/>
      <c r="BG582" s="196"/>
      <c r="BH582" s="196"/>
      <c r="BI582" s="196"/>
      <c r="BJ582" s="196"/>
      <c r="BK582" s="196"/>
      <c r="BL582" s="196"/>
      <c r="BM582" s="196"/>
      <c r="BN582" s="196"/>
      <c r="BO582" s="196"/>
      <c r="BP582" s="196"/>
      <c r="BQ582" s="196"/>
      <c r="BR582" s="196"/>
      <c r="BS582" s="196"/>
      <c r="BT582" s="196"/>
      <c r="BU582" s="196"/>
      <c r="BV582" s="196"/>
      <c r="BW582" s="196"/>
      <c r="BX582" s="196"/>
      <c r="BY582" s="196"/>
      <c r="BZ582" s="196"/>
      <c r="CA582" s="196"/>
      <c r="CB582" s="196"/>
      <c r="CC582" s="196"/>
      <c r="CD582" s="196"/>
      <c r="CE582" s="196"/>
      <c r="CF582" s="196"/>
      <c r="CG582" s="196"/>
      <c r="CH582" s="196"/>
      <c r="CI582" s="196"/>
      <c r="CJ582" s="196"/>
      <c r="CK582" s="196"/>
      <c r="CL582" s="196"/>
      <c r="CM582" s="196"/>
      <c r="CN582" s="196"/>
      <c r="CO582" s="196"/>
      <c r="CP582" s="196"/>
      <c r="CQ582" s="196"/>
      <c r="CR582" s="196"/>
      <c r="CS582" s="196"/>
      <c r="CT582" s="196"/>
      <c r="CU582" s="196"/>
      <c r="CV582" s="196"/>
      <c r="CW582" s="196"/>
      <c r="CX582" s="196"/>
      <c r="CY582" s="196"/>
      <c r="CZ582" s="196"/>
      <c r="DA582" s="196"/>
      <c r="DB582" s="196"/>
      <c r="DC582" s="196"/>
      <c r="DD582" s="196"/>
      <c r="DE582" s="196"/>
      <c r="DF582" s="196"/>
      <c r="DG582" s="196"/>
      <c r="DH582" s="196"/>
      <c r="DI582" s="196"/>
      <c r="DJ582" s="196"/>
      <c r="DK582" s="196"/>
      <c r="DL582" s="196"/>
      <c r="DM582" s="196"/>
      <c r="DN582" s="196"/>
      <c r="DO582" s="196"/>
      <c r="DP582" s="196"/>
      <c r="DQ582" s="196"/>
      <c r="DR582" s="196"/>
      <c r="DS582" s="196"/>
      <c r="DT582" s="196"/>
      <c r="DU582" s="196"/>
      <c r="DV582" s="196"/>
      <c r="DW582" s="196"/>
      <c r="DX582" s="196"/>
      <c r="DY582" s="196"/>
      <c r="DZ582" s="196"/>
      <c r="EA582" s="196"/>
      <c r="EB582" s="196"/>
      <c r="EC582" s="196"/>
      <c r="ED582" s="196"/>
      <c r="EE582" s="196"/>
      <c r="EF582" s="196"/>
      <c r="EG582" s="196"/>
      <c r="EH582" s="196"/>
      <c r="EI582" s="196"/>
      <c r="EJ582" s="196"/>
      <c r="EK582" s="196"/>
      <c r="EL582" s="196"/>
      <c r="EM582" s="196"/>
      <c r="EN582" s="196"/>
      <c r="EO582" s="196"/>
      <c r="EP582" s="196"/>
      <c r="EQ582" s="196"/>
      <c r="ER582" s="196"/>
      <c r="ES582" s="196"/>
      <c r="ET582" s="196"/>
      <c r="EU582" s="196"/>
      <c r="EV582" s="196"/>
      <c r="EW582" s="196"/>
      <c r="EX582" s="196"/>
      <c r="EY582" s="196"/>
      <c r="EZ582" s="196"/>
      <c r="FA582" s="196"/>
      <c r="FB582" s="196"/>
      <c r="FC582" s="196"/>
      <c r="FD582" s="196"/>
      <c r="FE582" s="196"/>
      <c r="FF582" s="196"/>
      <c r="FG582" s="196"/>
      <c r="FH582" s="196"/>
      <c r="FI582" s="196"/>
      <c r="FJ582" s="196"/>
      <c r="FK582" s="196"/>
      <c r="FL582" s="196"/>
      <c r="FM582" s="196"/>
      <c r="FN582" s="196"/>
      <c r="FO582" s="196"/>
      <c r="FP582" s="196"/>
      <c r="FQ582" s="196"/>
      <c r="FR582" s="196"/>
      <c r="FS582" s="196"/>
      <c r="FT582" s="196"/>
      <c r="FU582" s="196"/>
      <c r="FV582" s="196"/>
      <c r="FW582" s="196"/>
      <c r="FX582" s="196"/>
      <c r="FY582" s="196"/>
      <c r="FZ582" s="196"/>
      <c r="GA582" s="196"/>
      <c r="GB582" s="196"/>
      <c r="GC582" s="196"/>
      <c r="GD582" s="196"/>
      <c r="GE582" s="196"/>
      <c r="GF582" s="196"/>
      <c r="GG582" s="196"/>
      <c r="GH582" s="196"/>
      <c r="GI582" s="196"/>
      <c r="GJ582" s="196"/>
      <c r="GK582" s="196"/>
      <c r="GL582" s="196"/>
      <c r="GM582" s="196"/>
      <c r="GN582" s="196"/>
      <c r="GO582" s="196"/>
      <c r="GP582" s="196"/>
      <c r="GQ582" s="196"/>
      <c r="GR582" s="196"/>
      <c r="GS582" s="196"/>
      <c r="GT582" s="196"/>
      <c r="GU582" s="196"/>
      <c r="GV582" s="196"/>
      <c r="GW582" s="196"/>
      <c r="GX582" s="196"/>
      <c r="GY582" s="196"/>
      <c r="GZ582" s="196"/>
      <c r="HA582" s="196"/>
      <c r="HB582" s="196"/>
      <c r="HC582" s="196"/>
      <c r="HD582" s="196"/>
      <c r="HE582" s="196"/>
      <c r="HF582" s="196"/>
      <c r="HG582" s="196"/>
      <c r="HH582" s="196"/>
      <c r="HI582" s="196"/>
      <c r="HJ582" s="196"/>
      <c r="HK582" s="196"/>
      <c r="HL582" s="196"/>
      <c r="HM582" s="196"/>
      <c r="HN582" s="196"/>
      <c r="HO582" s="196"/>
      <c r="HP582" s="196"/>
      <c r="HQ582" s="196"/>
      <c r="HR582" s="196"/>
      <c r="HS582" s="196"/>
      <c r="HT582" s="196"/>
      <c r="HU582" s="196"/>
      <c r="HV582" s="196"/>
      <c r="HW582" s="196"/>
      <c r="HX582" s="196"/>
      <c r="HY582" s="196"/>
      <c r="HZ582" s="196"/>
      <c r="IA582" s="196"/>
      <c r="IB582" s="196"/>
      <c r="IC582" s="196"/>
      <c r="ID582" s="196"/>
      <c r="IE582" s="196"/>
      <c r="IF582" s="196"/>
      <c r="IG582" s="196"/>
      <c r="IH582" s="196"/>
      <c r="II582" s="196"/>
      <c r="IJ582" s="196"/>
      <c r="IK582" s="196"/>
      <c r="IL582" s="196"/>
      <c r="IM582" s="196"/>
      <c r="IN582" s="196"/>
      <c r="IO582" s="196"/>
      <c r="IP582" s="196"/>
      <c r="IQ582" s="196"/>
      <c r="IR582" s="196"/>
      <c r="IS582" s="196"/>
      <c r="IT582" s="196"/>
      <c r="IU582" s="196"/>
      <c r="IV582" s="196"/>
    </row>
    <row r="583" spans="1:256" customFormat="1">
      <c r="A583" s="195" t="s">
        <v>2130</v>
      </c>
      <c r="B583" s="195" t="s">
        <v>16</v>
      </c>
      <c r="C583" s="195" t="s">
        <v>17</v>
      </c>
      <c r="D583" s="195" t="s">
        <v>1847</v>
      </c>
      <c r="E583" s="195" t="s">
        <v>2131</v>
      </c>
      <c r="F583" s="195" t="s">
        <v>19</v>
      </c>
      <c r="G583" s="195" t="s">
        <v>2270</v>
      </c>
      <c r="H583" s="195" t="s">
        <v>2271</v>
      </c>
      <c r="I583" s="195" t="s">
        <v>2063</v>
      </c>
      <c r="J583" s="195" t="s">
        <v>22</v>
      </c>
      <c r="K583" s="195" t="s">
        <v>443</v>
      </c>
      <c r="L583" s="195">
        <v>8</v>
      </c>
      <c r="M583" s="195" t="s">
        <v>1767</v>
      </c>
      <c r="N583" s="195"/>
      <c r="O583" s="195"/>
      <c r="P583" s="196"/>
      <c r="Q583" s="196"/>
      <c r="R583" s="196"/>
      <c r="S583" s="196"/>
      <c r="T583" s="196"/>
      <c r="U583" s="196"/>
      <c r="V583" s="196"/>
      <c r="W583" s="196"/>
      <c r="X583" s="196"/>
      <c r="Y583" s="196"/>
      <c r="Z583" s="196"/>
      <c r="AA583" s="196"/>
      <c r="AB583" s="196"/>
      <c r="AC583" s="196"/>
      <c r="AD583" s="196"/>
      <c r="AE583" s="196"/>
      <c r="AF583" s="196"/>
      <c r="AG583" s="196"/>
      <c r="AH583" s="196"/>
      <c r="AI583" s="196"/>
      <c r="AJ583" s="196"/>
      <c r="AK583" s="196"/>
      <c r="AL583" s="196"/>
      <c r="AM583" s="196"/>
      <c r="AN583" s="196"/>
      <c r="AO583" s="196"/>
      <c r="AP583" s="196"/>
      <c r="AQ583" s="196"/>
      <c r="AR583" s="196"/>
      <c r="AS583" s="196"/>
      <c r="AT583" s="196"/>
      <c r="AU583" s="196"/>
      <c r="AV583" s="196"/>
      <c r="AW583" s="196"/>
      <c r="AX583" s="196"/>
      <c r="AY583" s="196"/>
      <c r="AZ583" s="196"/>
      <c r="BA583" s="196"/>
      <c r="BB583" s="196"/>
      <c r="BC583" s="196"/>
      <c r="BD583" s="196"/>
      <c r="BE583" s="196"/>
      <c r="BF583" s="196"/>
      <c r="BG583" s="196"/>
      <c r="BH583" s="196"/>
      <c r="BI583" s="196"/>
      <c r="BJ583" s="196"/>
      <c r="BK583" s="196"/>
      <c r="BL583" s="196"/>
      <c r="BM583" s="196"/>
      <c r="BN583" s="196"/>
      <c r="BO583" s="196"/>
      <c r="BP583" s="196"/>
      <c r="BQ583" s="196"/>
      <c r="BR583" s="196"/>
      <c r="BS583" s="196"/>
      <c r="BT583" s="196"/>
      <c r="BU583" s="196"/>
      <c r="BV583" s="196"/>
      <c r="BW583" s="196"/>
      <c r="BX583" s="196"/>
      <c r="BY583" s="196"/>
      <c r="BZ583" s="196"/>
      <c r="CA583" s="196"/>
      <c r="CB583" s="196"/>
      <c r="CC583" s="196"/>
      <c r="CD583" s="196"/>
      <c r="CE583" s="196"/>
      <c r="CF583" s="196"/>
      <c r="CG583" s="196"/>
      <c r="CH583" s="196"/>
      <c r="CI583" s="196"/>
      <c r="CJ583" s="196"/>
      <c r="CK583" s="196"/>
      <c r="CL583" s="196"/>
      <c r="CM583" s="196"/>
      <c r="CN583" s="196"/>
      <c r="CO583" s="196"/>
      <c r="CP583" s="196"/>
      <c r="CQ583" s="196"/>
      <c r="CR583" s="196"/>
      <c r="CS583" s="196"/>
      <c r="CT583" s="196"/>
      <c r="CU583" s="196"/>
      <c r="CV583" s="196"/>
      <c r="CW583" s="196"/>
      <c r="CX583" s="196"/>
      <c r="CY583" s="196"/>
      <c r="CZ583" s="196"/>
      <c r="DA583" s="196"/>
      <c r="DB583" s="196"/>
      <c r="DC583" s="196"/>
      <c r="DD583" s="196"/>
      <c r="DE583" s="196"/>
      <c r="DF583" s="196"/>
      <c r="DG583" s="196"/>
      <c r="DH583" s="196"/>
      <c r="DI583" s="196"/>
      <c r="DJ583" s="196"/>
      <c r="DK583" s="196"/>
      <c r="DL583" s="196"/>
      <c r="DM583" s="196"/>
      <c r="DN583" s="196"/>
      <c r="DO583" s="196"/>
      <c r="DP583" s="196"/>
      <c r="DQ583" s="196"/>
      <c r="DR583" s="196"/>
      <c r="DS583" s="196"/>
      <c r="DT583" s="196"/>
      <c r="DU583" s="196"/>
      <c r="DV583" s="196"/>
      <c r="DW583" s="196"/>
      <c r="DX583" s="196"/>
      <c r="DY583" s="196"/>
      <c r="DZ583" s="196"/>
      <c r="EA583" s="196"/>
      <c r="EB583" s="196"/>
      <c r="EC583" s="196"/>
      <c r="ED583" s="196"/>
      <c r="EE583" s="196"/>
      <c r="EF583" s="196"/>
      <c r="EG583" s="196"/>
      <c r="EH583" s="196"/>
      <c r="EI583" s="196"/>
      <c r="EJ583" s="196"/>
      <c r="EK583" s="196"/>
      <c r="EL583" s="196"/>
      <c r="EM583" s="196"/>
      <c r="EN583" s="196"/>
      <c r="EO583" s="196"/>
      <c r="EP583" s="196"/>
      <c r="EQ583" s="196"/>
      <c r="ER583" s="196"/>
      <c r="ES583" s="196"/>
      <c r="ET583" s="196"/>
      <c r="EU583" s="196"/>
      <c r="EV583" s="196"/>
      <c r="EW583" s="196"/>
      <c r="EX583" s="196"/>
      <c r="EY583" s="196"/>
      <c r="EZ583" s="196"/>
      <c r="FA583" s="196"/>
      <c r="FB583" s="196"/>
      <c r="FC583" s="196"/>
      <c r="FD583" s="196"/>
      <c r="FE583" s="196"/>
      <c r="FF583" s="196"/>
      <c r="FG583" s="196"/>
      <c r="FH583" s="196"/>
      <c r="FI583" s="196"/>
      <c r="FJ583" s="196"/>
      <c r="FK583" s="196"/>
      <c r="FL583" s="196"/>
      <c r="FM583" s="196"/>
      <c r="FN583" s="196"/>
      <c r="FO583" s="196"/>
      <c r="FP583" s="196"/>
      <c r="FQ583" s="196"/>
      <c r="FR583" s="196"/>
      <c r="FS583" s="196"/>
      <c r="FT583" s="196"/>
      <c r="FU583" s="196"/>
      <c r="FV583" s="196"/>
      <c r="FW583" s="196"/>
      <c r="FX583" s="196"/>
      <c r="FY583" s="196"/>
      <c r="FZ583" s="196"/>
      <c r="GA583" s="196"/>
      <c r="GB583" s="196"/>
      <c r="GC583" s="196"/>
      <c r="GD583" s="196"/>
      <c r="GE583" s="196"/>
      <c r="GF583" s="196"/>
      <c r="GG583" s="196"/>
      <c r="GH583" s="196"/>
      <c r="GI583" s="196"/>
      <c r="GJ583" s="196"/>
      <c r="GK583" s="196"/>
      <c r="GL583" s="196"/>
      <c r="GM583" s="196"/>
      <c r="GN583" s="196"/>
      <c r="GO583" s="196"/>
      <c r="GP583" s="196"/>
      <c r="GQ583" s="196"/>
      <c r="GR583" s="196"/>
      <c r="GS583" s="196"/>
      <c r="GT583" s="196"/>
      <c r="GU583" s="196"/>
      <c r="GV583" s="196"/>
      <c r="GW583" s="196"/>
      <c r="GX583" s="196"/>
      <c r="GY583" s="196"/>
      <c r="GZ583" s="196"/>
      <c r="HA583" s="196"/>
      <c r="HB583" s="196"/>
      <c r="HC583" s="196"/>
      <c r="HD583" s="196"/>
      <c r="HE583" s="196"/>
      <c r="HF583" s="196"/>
      <c r="HG583" s="196"/>
      <c r="HH583" s="196"/>
      <c r="HI583" s="196"/>
      <c r="HJ583" s="196"/>
      <c r="HK583" s="196"/>
      <c r="HL583" s="196"/>
      <c r="HM583" s="196"/>
      <c r="HN583" s="196"/>
      <c r="HO583" s="196"/>
      <c r="HP583" s="196"/>
      <c r="HQ583" s="196"/>
      <c r="HR583" s="196"/>
      <c r="HS583" s="196"/>
      <c r="HT583" s="196"/>
      <c r="HU583" s="196"/>
      <c r="HV583" s="196"/>
      <c r="HW583" s="196"/>
      <c r="HX583" s="196"/>
      <c r="HY583" s="196"/>
      <c r="HZ583" s="196"/>
      <c r="IA583" s="196"/>
      <c r="IB583" s="196"/>
      <c r="IC583" s="196"/>
      <c r="ID583" s="196"/>
      <c r="IE583" s="196"/>
      <c r="IF583" s="196"/>
      <c r="IG583" s="196"/>
      <c r="IH583" s="196"/>
      <c r="II583" s="196"/>
      <c r="IJ583" s="196"/>
      <c r="IK583" s="196"/>
      <c r="IL583" s="196"/>
      <c r="IM583" s="196"/>
      <c r="IN583" s="196"/>
      <c r="IO583" s="196"/>
      <c r="IP583" s="196"/>
      <c r="IQ583" s="196"/>
      <c r="IR583" s="196"/>
      <c r="IS583" s="196"/>
      <c r="IT583" s="196"/>
      <c r="IU583" s="196"/>
      <c r="IV583" s="196"/>
    </row>
    <row r="584" spans="1:256" customFormat="1">
      <c r="A584" s="195" t="s">
        <v>2130</v>
      </c>
      <c r="B584" s="195" t="s">
        <v>16</v>
      </c>
      <c r="C584" s="195" t="s">
        <v>17</v>
      </c>
      <c r="D584" s="195" t="s">
        <v>1847</v>
      </c>
      <c r="E584" s="195" t="s">
        <v>2131</v>
      </c>
      <c r="F584" s="195" t="s">
        <v>19</v>
      </c>
      <c r="G584" s="195" t="s">
        <v>2272</v>
      </c>
      <c r="H584" s="195" t="s">
        <v>2273</v>
      </c>
      <c r="I584" s="195" t="s">
        <v>2064</v>
      </c>
      <c r="J584" s="195" t="s">
        <v>22</v>
      </c>
      <c r="K584" s="195" t="s">
        <v>443</v>
      </c>
      <c r="L584" s="195">
        <v>8</v>
      </c>
      <c r="M584" s="195" t="s">
        <v>1767</v>
      </c>
      <c r="N584" s="195"/>
      <c r="O584" s="195"/>
      <c r="P584" s="196"/>
      <c r="Q584" s="196"/>
      <c r="R584" s="196"/>
      <c r="S584" s="196"/>
      <c r="T584" s="196"/>
      <c r="U584" s="196"/>
      <c r="V584" s="196"/>
      <c r="W584" s="196"/>
      <c r="X584" s="196"/>
      <c r="Y584" s="196"/>
      <c r="Z584" s="196"/>
      <c r="AA584" s="196"/>
      <c r="AB584" s="196"/>
      <c r="AC584" s="196"/>
      <c r="AD584" s="196"/>
      <c r="AE584" s="196"/>
      <c r="AF584" s="196"/>
      <c r="AG584" s="196"/>
      <c r="AH584" s="196"/>
      <c r="AI584" s="196"/>
      <c r="AJ584" s="196"/>
      <c r="AK584" s="196"/>
      <c r="AL584" s="196"/>
      <c r="AM584" s="196"/>
      <c r="AN584" s="196"/>
      <c r="AO584" s="196"/>
      <c r="AP584" s="196"/>
      <c r="AQ584" s="196"/>
      <c r="AR584" s="196"/>
      <c r="AS584" s="196"/>
      <c r="AT584" s="196"/>
      <c r="AU584" s="196"/>
      <c r="AV584" s="196"/>
      <c r="AW584" s="196"/>
      <c r="AX584" s="196"/>
      <c r="AY584" s="196"/>
      <c r="AZ584" s="196"/>
      <c r="BA584" s="196"/>
      <c r="BB584" s="196"/>
      <c r="BC584" s="196"/>
      <c r="BD584" s="196"/>
      <c r="BE584" s="196"/>
      <c r="BF584" s="196"/>
      <c r="BG584" s="196"/>
      <c r="BH584" s="196"/>
      <c r="BI584" s="196"/>
      <c r="BJ584" s="196"/>
      <c r="BK584" s="196"/>
      <c r="BL584" s="196"/>
      <c r="BM584" s="196"/>
      <c r="BN584" s="196"/>
      <c r="BO584" s="196"/>
      <c r="BP584" s="196"/>
      <c r="BQ584" s="196"/>
      <c r="BR584" s="196"/>
      <c r="BS584" s="196"/>
      <c r="BT584" s="196"/>
      <c r="BU584" s="196"/>
      <c r="BV584" s="196"/>
      <c r="BW584" s="196"/>
      <c r="BX584" s="196"/>
      <c r="BY584" s="196"/>
      <c r="BZ584" s="196"/>
      <c r="CA584" s="196"/>
      <c r="CB584" s="196"/>
      <c r="CC584" s="196"/>
      <c r="CD584" s="196"/>
      <c r="CE584" s="196"/>
      <c r="CF584" s="196"/>
      <c r="CG584" s="196"/>
      <c r="CH584" s="196"/>
      <c r="CI584" s="196"/>
      <c r="CJ584" s="196"/>
      <c r="CK584" s="196"/>
      <c r="CL584" s="196"/>
      <c r="CM584" s="196"/>
      <c r="CN584" s="196"/>
      <c r="CO584" s="196"/>
      <c r="CP584" s="196"/>
      <c r="CQ584" s="196"/>
      <c r="CR584" s="196"/>
      <c r="CS584" s="196"/>
      <c r="CT584" s="196"/>
      <c r="CU584" s="196"/>
      <c r="CV584" s="196"/>
      <c r="CW584" s="196"/>
      <c r="CX584" s="196"/>
      <c r="CY584" s="196"/>
      <c r="CZ584" s="196"/>
      <c r="DA584" s="196"/>
      <c r="DB584" s="196"/>
      <c r="DC584" s="196"/>
      <c r="DD584" s="196"/>
      <c r="DE584" s="196"/>
      <c r="DF584" s="196"/>
      <c r="DG584" s="196"/>
      <c r="DH584" s="196"/>
      <c r="DI584" s="196"/>
      <c r="DJ584" s="196"/>
      <c r="DK584" s="196"/>
      <c r="DL584" s="196"/>
      <c r="DM584" s="196"/>
      <c r="DN584" s="196"/>
      <c r="DO584" s="196"/>
      <c r="DP584" s="196"/>
      <c r="DQ584" s="196"/>
      <c r="DR584" s="196"/>
      <c r="DS584" s="196"/>
      <c r="DT584" s="196"/>
      <c r="DU584" s="196"/>
      <c r="DV584" s="196"/>
      <c r="DW584" s="196"/>
      <c r="DX584" s="196"/>
      <c r="DY584" s="196"/>
      <c r="DZ584" s="196"/>
      <c r="EA584" s="196"/>
      <c r="EB584" s="196"/>
      <c r="EC584" s="196"/>
      <c r="ED584" s="196"/>
      <c r="EE584" s="196"/>
      <c r="EF584" s="196"/>
      <c r="EG584" s="196"/>
      <c r="EH584" s="196"/>
      <c r="EI584" s="196"/>
      <c r="EJ584" s="196"/>
      <c r="EK584" s="196"/>
      <c r="EL584" s="196"/>
      <c r="EM584" s="196"/>
      <c r="EN584" s="196"/>
      <c r="EO584" s="196"/>
      <c r="EP584" s="196"/>
      <c r="EQ584" s="196"/>
      <c r="ER584" s="196"/>
      <c r="ES584" s="196"/>
      <c r="ET584" s="196"/>
      <c r="EU584" s="196"/>
      <c r="EV584" s="196"/>
      <c r="EW584" s="196"/>
      <c r="EX584" s="196"/>
      <c r="EY584" s="196"/>
      <c r="EZ584" s="196"/>
      <c r="FA584" s="196"/>
      <c r="FB584" s="196"/>
      <c r="FC584" s="196"/>
      <c r="FD584" s="196"/>
      <c r="FE584" s="196"/>
      <c r="FF584" s="196"/>
      <c r="FG584" s="196"/>
      <c r="FH584" s="196"/>
      <c r="FI584" s="196"/>
      <c r="FJ584" s="196"/>
      <c r="FK584" s="196"/>
      <c r="FL584" s="196"/>
      <c r="FM584" s="196"/>
      <c r="FN584" s="196"/>
      <c r="FO584" s="196"/>
      <c r="FP584" s="196"/>
      <c r="FQ584" s="196"/>
      <c r="FR584" s="196"/>
      <c r="FS584" s="196"/>
      <c r="FT584" s="196"/>
      <c r="FU584" s="196"/>
      <c r="FV584" s="196"/>
      <c r="FW584" s="196"/>
      <c r="FX584" s="196"/>
      <c r="FY584" s="196"/>
      <c r="FZ584" s="196"/>
      <c r="GA584" s="196"/>
      <c r="GB584" s="196"/>
      <c r="GC584" s="196"/>
      <c r="GD584" s="196"/>
      <c r="GE584" s="196"/>
      <c r="GF584" s="196"/>
      <c r="GG584" s="196"/>
      <c r="GH584" s="196"/>
      <c r="GI584" s="196"/>
      <c r="GJ584" s="196"/>
      <c r="GK584" s="196"/>
      <c r="GL584" s="196"/>
      <c r="GM584" s="196"/>
      <c r="GN584" s="196"/>
      <c r="GO584" s="196"/>
      <c r="GP584" s="196"/>
      <c r="GQ584" s="196"/>
      <c r="GR584" s="196"/>
      <c r="GS584" s="196"/>
      <c r="GT584" s="196"/>
      <c r="GU584" s="196"/>
      <c r="GV584" s="196"/>
      <c r="GW584" s="196"/>
      <c r="GX584" s="196"/>
      <c r="GY584" s="196"/>
      <c r="GZ584" s="196"/>
      <c r="HA584" s="196"/>
      <c r="HB584" s="196"/>
      <c r="HC584" s="196"/>
      <c r="HD584" s="196"/>
      <c r="HE584" s="196"/>
      <c r="HF584" s="196"/>
      <c r="HG584" s="196"/>
      <c r="HH584" s="196"/>
      <c r="HI584" s="196"/>
      <c r="HJ584" s="196"/>
      <c r="HK584" s="196"/>
      <c r="HL584" s="196"/>
      <c r="HM584" s="196"/>
      <c r="HN584" s="196"/>
      <c r="HO584" s="196"/>
      <c r="HP584" s="196"/>
      <c r="HQ584" s="196"/>
      <c r="HR584" s="196"/>
      <c r="HS584" s="196"/>
      <c r="HT584" s="196"/>
      <c r="HU584" s="196"/>
      <c r="HV584" s="196"/>
      <c r="HW584" s="196"/>
      <c r="HX584" s="196"/>
      <c r="HY584" s="196"/>
      <c r="HZ584" s="196"/>
      <c r="IA584" s="196"/>
      <c r="IB584" s="196"/>
      <c r="IC584" s="196"/>
      <c r="ID584" s="196"/>
      <c r="IE584" s="196"/>
      <c r="IF584" s="196"/>
      <c r="IG584" s="196"/>
      <c r="IH584" s="196"/>
      <c r="II584" s="196"/>
      <c r="IJ584" s="196"/>
      <c r="IK584" s="196"/>
      <c r="IL584" s="196"/>
      <c r="IM584" s="196"/>
      <c r="IN584" s="196"/>
      <c r="IO584" s="196"/>
      <c r="IP584" s="196"/>
      <c r="IQ584" s="196"/>
      <c r="IR584" s="196"/>
      <c r="IS584" s="196"/>
      <c r="IT584" s="196"/>
      <c r="IU584" s="196"/>
      <c r="IV584" s="196"/>
    </row>
    <row r="585" spans="1:256" customFormat="1">
      <c r="A585" s="195" t="s">
        <v>2130</v>
      </c>
      <c r="B585" s="195" t="s">
        <v>16</v>
      </c>
      <c r="C585" s="195" t="s">
        <v>17</v>
      </c>
      <c r="D585" s="195" t="s">
        <v>1847</v>
      </c>
      <c r="E585" s="195" t="s">
        <v>2131</v>
      </c>
      <c r="F585" s="195" t="s">
        <v>19</v>
      </c>
      <c r="G585" s="195" t="s">
        <v>2274</v>
      </c>
      <c r="H585" s="195" t="s">
        <v>2275</v>
      </c>
      <c r="I585" s="195" t="s">
        <v>1773</v>
      </c>
      <c r="J585" s="195" t="s">
        <v>22</v>
      </c>
      <c r="K585" s="195" t="s">
        <v>443</v>
      </c>
      <c r="L585" s="195">
        <v>8</v>
      </c>
      <c r="M585" s="195" t="s">
        <v>1767</v>
      </c>
      <c r="N585" s="195"/>
      <c r="O585" s="195"/>
      <c r="P585" s="196"/>
      <c r="Q585" s="196"/>
      <c r="R585" s="196"/>
      <c r="S585" s="196"/>
      <c r="T585" s="196"/>
      <c r="U585" s="196"/>
      <c r="V585" s="196"/>
      <c r="W585" s="196"/>
      <c r="X585" s="196"/>
      <c r="Y585" s="196"/>
      <c r="Z585" s="196"/>
      <c r="AA585" s="196"/>
      <c r="AB585" s="196"/>
      <c r="AC585" s="196"/>
      <c r="AD585" s="196"/>
      <c r="AE585" s="196"/>
      <c r="AF585" s="196"/>
      <c r="AG585" s="196"/>
      <c r="AH585" s="196"/>
      <c r="AI585" s="196"/>
      <c r="AJ585" s="196"/>
      <c r="AK585" s="196"/>
      <c r="AL585" s="196"/>
      <c r="AM585" s="196"/>
      <c r="AN585" s="196"/>
      <c r="AO585" s="196"/>
      <c r="AP585" s="196"/>
      <c r="AQ585" s="196"/>
      <c r="AR585" s="196"/>
      <c r="AS585" s="196"/>
      <c r="AT585" s="196"/>
      <c r="AU585" s="196"/>
      <c r="AV585" s="196"/>
      <c r="AW585" s="196"/>
      <c r="AX585" s="196"/>
      <c r="AY585" s="196"/>
      <c r="AZ585" s="196"/>
      <c r="BA585" s="196"/>
      <c r="BB585" s="196"/>
      <c r="BC585" s="196"/>
      <c r="BD585" s="196"/>
      <c r="BE585" s="196"/>
      <c r="BF585" s="196"/>
      <c r="BG585" s="196"/>
      <c r="BH585" s="196"/>
      <c r="BI585" s="196"/>
      <c r="BJ585" s="196"/>
      <c r="BK585" s="196"/>
      <c r="BL585" s="196"/>
      <c r="BM585" s="196"/>
      <c r="BN585" s="196"/>
      <c r="BO585" s="196"/>
      <c r="BP585" s="196"/>
      <c r="BQ585" s="196"/>
      <c r="BR585" s="196"/>
      <c r="BS585" s="196"/>
      <c r="BT585" s="196"/>
      <c r="BU585" s="196"/>
      <c r="BV585" s="196"/>
      <c r="BW585" s="196"/>
      <c r="BX585" s="196"/>
      <c r="BY585" s="196"/>
      <c r="BZ585" s="196"/>
      <c r="CA585" s="196"/>
      <c r="CB585" s="196"/>
      <c r="CC585" s="196"/>
      <c r="CD585" s="196"/>
      <c r="CE585" s="196"/>
      <c r="CF585" s="196"/>
      <c r="CG585" s="196"/>
      <c r="CH585" s="196"/>
      <c r="CI585" s="196"/>
      <c r="CJ585" s="196"/>
      <c r="CK585" s="196"/>
      <c r="CL585" s="196"/>
      <c r="CM585" s="196"/>
      <c r="CN585" s="196"/>
      <c r="CO585" s="196"/>
      <c r="CP585" s="196"/>
      <c r="CQ585" s="196"/>
      <c r="CR585" s="196"/>
      <c r="CS585" s="196"/>
      <c r="CT585" s="196"/>
      <c r="CU585" s="196"/>
      <c r="CV585" s="196"/>
      <c r="CW585" s="196"/>
      <c r="CX585" s="196"/>
      <c r="CY585" s="196"/>
      <c r="CZ585" s="196"/>
      <c r="DA585" s="196"/>
      <c r="DB585" s="196"/>
      <c r="DC585" s="196"/>
      <c r="DD585" s="196"/>
      <c r="DE585" s="196"/>
      <c r="DF585" s="196"/>
      <c r="DG585" s="196"/>
      <c r="DH585" s="196"/>
      <c r="DI585" s="196"/>
      <c r="DJ585" s="196"/>
      <c r="DK585" s="196"/>
      <c r="DL585" s="196"/>
      <c r="DM585" s="196"/>
      <c r="DN585" s="196"/>
      <c r="DO585" s="196"/>
      <c r="DP585" s="196"/>
      <c r="DQ585" s="196"/>
      <c r="DR585" s="196"/>
      <c r="DS585" s="196"/>
      <c r="DT585" s="196"/>
      <c r="DU585" s="196"/>
      <c r="DV585" s="196"/>
      <c r="DW585" s="196"/>
      <c r="DX585" s="196"/>
      <c r="DY585" s="196"/>
      <c r="DZ585" s="196"/>
      <c r="EA585" s="196"/>
      <c r="EB585" s="196"/>
      <c r="EC585" s="196"/>
      <c r="ED585" s="196"/>
      <c r="EE585" s="196"/>
      <c r="EF585" s="196"/>
      <c r="EG585" s="196"/>
      <c r="EH585" s="196"/>
      <c r="EI585" s="196"/>
      <c r="EJ585" s="196"/>
      <c r="EK585" s="196"/>
      <c r="EL585" s="196"/>
      <c r="EM585" s="196"/>
      <c r="EN585" s="196"/>
      <c r="EO585" s="196"/>
      <c r="EP585" s="196"/>
      <c r="EQ585" s="196"/>
      <c r="ER585" s="196"/>
      <c r="ES585" s="196"/>
      <c r="ET585" s="196"/>
      <c r="EU585" s="196"/>
      <c r="EV585" s="196"/>
      <c r="EW585" s="196"/>
      <c r="EX585" s="196"/>
      <c r="EY585" s="196"/>
      <c r="EZ585" s="196"/>
      <c r="FA585" s="196"/>
      <c r="FB585" s="196"/>
      <c r="FC585" s="196"/>
      <c r="FD585" s="196"/>
      <c r="FE585" s="196"/>
      <c r="FF585" s="196"/>
      <c r="FG585" s="196"/>
      <c r="FH585" s="196"/>
      <c r="FI585" s="196"/>
      <c r="FJ585" s="196"/>
      <c r="FK585" s="196"/>
      <c r="FL585" s="196"/>
      <c r="FM585" s="196"/>
      <c r="FN585" s="196"/>
      <c r="FO585" s="196"/>
      <c r="FP585" s="196"/>
      <c r="FQ585" s="196"/>
      <c r="FR585" s="196"/>
      <c r="FS585" s="196"/>
      <c r="FT585" s="196"/>
      <c r="FU585" s="196"/>
      <c r="FV585" s="196"/>
      <c r="FW585" s="196"/>
      <c r="FX585" s="196"/>
      <c r="FY585" s="196"/>
      <c r="FZ585" s="196"/>
      <c r="GA585" s="196"/>
      <c r="GB585" s="196"/>
      <c r="GC585" s="196"/>
      <c r="GD585" s="196"/>
      <c r="GE585" s="196"/>
      <c r="GF585" s="196"/>
      <c r="GG585" s="196"/>
      <c r="GH585" s="196"/>
      <c r="GI585" s="196"/>
      <c r="GJ585" s="196"/>
      <c r="GK585" s="196"/>
      <c r="GL585" s="196"/>
      <c r="GM585" s="196"/>
      <c r="GN585" s="196"/>
      <c r="GO585" s="196"/>
      <c r="GP585" s="196"/>
      <c r="GQ585" s="196"/>
      <c r="GR585" s="196"/>
      <c r="GS585" s="196"/>
      <c r="GT585" s="196"/>
      <c r="GU585" s="196"/>
      <c r="GV585" s="196"/>
      <c r="GW585" s="196"/>
      <c r="GX585" s="196"/>
      <c r="GY585" s="196"/>
      <c r="GZ585" s="196"/>
      <c r="HA585" s="196"/>
      <c r="HB585" s="196"/>
      <c r="HC585" s="196"/>
      <c r="HD585" s="196"/>
      <c r="HE585" s="196"/>
      <c r="HF585" s="196"/>
      <c r="HG585" s="196"/>
      <c r="HH585" s="196"/>
      <c r="HI585" s="196"/>
      <c r="HJ585" s="196"/>
      <c r="HK585" s="196"/>
      <c r="HL585" s="196"/>
      <c r="HM585" s="196"/>
      <c r="HN585" s="196"/>
      <c r="HO585" s="196"/>
      <c r="HP585" s="196"/>
      <c r="HQ585" s="196"/>
      <c r="HR585" s="196"/>
      <c r="HS585" s="196"/>
      <c r="HT585" s="196"/>
      <c r="HU585" s="196"/>
      <c r="HV585" s="196"/>
      <c r="HW585" s="196"/>
      <c r="HX585" s="196"/>
      <c r="HY585" s="196"/>
      <c r="HZ585" s="196"/>
      <c r="IA585" s="196"/>
      <c r="IB585" s="196"/>
      <c r="IC585" s="196"/>
      <c r="ID585" s="196"/>
      <c r="IE585" s="196"/>
      <c r="IF585" s="196"/>
      <c r="IG585" s="196"/>
      <c r="IH585" s="196"/>
      <c r="II585" s="196"/>
      <c r="IJ585" s="196"/>
      <c r="IK585" s="196"/>
      <c r="IL585" s="196"/>
      <c r="IM585" s="196"/>
      <c r="IN585" s="196"/>
      <c r="IO585" s="196"/>
      <c r="IP585" s="196"/>
      <c r="IQ585" s="196"/>
      <c r="IR585" s="196"/>
      <c r="IS585" s="196"/>
      <c r="IT585" s="196"/>
      <c r="IU585" s="196"/>
      <c r="IV585" s="196"/>
    </row>
    <row r="586" spans="1:256" customFormat="1">
      <c r="A586" s="195" t="s">
        <v>2130</v>
      </c>
      <c r="B586" s="195" t="s">
        <v>16</v>
      </c>
      <c r="C586" s="195" t="s">
        <v>17</v>
      </c>
      <c r="D586" s="195" t="s">
        <v>1847</v>
      </c>
      <c r="E586" s="195" t="s">
        <v>2131</v>
      </c>
      <c r="F586" s="195" t="s">
        <v>19</v>
      </c>
      <c r="G586" s="195" t="s">
        <v>2276</v>
      </c>
      <c r="H586" s="195" t="s">
        <v>2277</v>
      </c>
      <c r="I586" s="195" t="s">
        <v>1774</v>
      </c>
      <c r="J586" s="195" t="s">
        <v>22</v>
      </c>
      <c r="K586" s="195" t="s">
        <v>443</v>
      </c>
      <c r="L586" s="195">
        <v>8</v>
      </c>
      <c r="M586" s="195" t="s">
        <v>1767</v>
      </c>
      <c r="N586" s="195"/>
      <c r="O586" s="195"/>
      <c r="P586" s="196"/>
      <c r="Q586" s="196"/>
      <c r="R586" s="196"/>
      <c r="S586" s="196"/>
      <c r="T586" s="196"/>
      <c r="U586" s="196"/>
      <c r="V586" s="196"/>
      <c r="W586" s="196"/>
      <c r="X586" s="196"/>
      <c r="Y586" s="196"/>
      <c r="Z586" s="196"/>
      <c r="AA586" s="196"/>
      <c r="AB586" s="196"/>
      <c r="AC586" s="196"/>
      <c r="AD586" s="196"/>
      <c r="AE586" s="196"/>
      <c r="AF586" s="196"/>
      <c r="AG586" s="196"/>
      <c r="AH586" s="196"/>
      <c r="AI586" s="196"/>
      <c r="AJ586" s="196"/>
      <c r="AK586" s="196"/>
      <c r="AL586" s="196"/>
      <c r="AM586" s="196"/>
      <c r="AN586" s="196"/>
      <c r="AO586" s="196"/>
      <c r="AP586" s="196"/>
      <c r="AQ586" s="196"/>
      <c r="AR586" s="196"/>
      <c r="AS586" s="196"/>
      <c r="AT586" s="196"/>
      <c r="AU586" s="196"/>
      <c r="AV586" s="196"/>
      <c r="AW586" s="196"/>
      <c r="AX586" s="196"/>
      <c r="AY586" s="196"/>
      <c r="AZ586" s="196"/>
      <c r="BA586" s="196"/>
      <c r="BB586" s="196"/>
      <c r="BC586" s="196"/>
      <c r="BD586" s="196"/>
      <c r="BE586" s="196"/>
      <c r="BF586" s="196"/>
      <c r="BG586" s="196"/>
      <c r="BH586" s="196"/>
      <c r="BI586" s="196"/>
      <c r="BJ586" s="196"/>
      <c r="BK586" s="196"/>
      <c r="BL586" s="196"/>
      <c r="BM586" s="196"/>
      <c r="BN586" s="196"/>
      <c r="BO586" s="196"/>
      <c r="BP586" s="196"/>
      <c r="BQ586" s="196"/>
      <c r="BR586" s="196"/>
      <c r="BS586" s="196"/>
      <c r="BT586" s="196"/>
      <c r="BU586" s="196"/>
      <c r="BV586" s="196"/>
      <c r="BW586" s="196"/>
      <c r="BX586" s="196"/>
      <c r="BY586" s="196"/>
      <c r="BZ586" s="196"/>
      <c r="CA586" s="196"/>
      <c r="CB586" s="196"/>
      <c r="CC586" s="196"/>
      <c r="CD586" s="196"/>
      <c r="CE586" s="196"/>
      <c r="CF586" s="196"/>
      <c r="CG586" s="196"/>
      <c r="CH586" s="196"/>
      <c r="CI586" s="196"/>
      <c r="CJ586" s="196"/>
      <c r="CK586" s="196"/>
      <c r="CL586" s="196"/>
      <c r="CM586" s="196"/>
      <c r="CN586" s="196"/>
      <c r="CO586" s="196"/>
      <c r="CP586" s="196"/>
      <c r="CQ586" s="196"/>
      <c r="CR586" s="196"/>
      <c r="CS586" s="196"/>
      <c r="CT586" s="196"/>
      <c r="CU586" s="196"/>
      <c r="CV586" s="196"/>
      <c r="CW586" s="196"/>
      <c r="CX586" s="196"/>
      <c r="CY586" s="196"/>
      <c r="CZ586" s="196"/>
      <c r="DA586" s="196"/>
      <c r="DB586" s="196"/>
      <c r="DC586" s="196"/>
      <c r="DD586" s="196"/>
      <c r="DE586" s="196"/>
      <c r="DF586" s="196"/>
      <c r="DG586" s="196"/>
      <c r="DH586" s="196"/>
      <c r="DI586" s="196"/>
      <c r="DJ586" s="196"/>
      <c r="DK586" s="196"/>
      <c r="DL586" s="196"/>
      <c r="DM586" s="196"/>
      <c r="DN586" s="196"/>
      <c r="DO586" s="196"/>
      <c r="DP586" s="196"/>
      <c r="DQ586" s="196"/>
      <c r="DR586" s="196"/>
      <c r="DS586" s="196"/>
      <c r="DT586" s="196"/>
      <c r="DU586" s="196"/>
      <c r="DV586" s="196"/>
      <c r="DW586" s="196"/>
      <c r="DX586" s="196"/>
      <c r="DY586" s="196"/>
      <c r="DZ586" s="196"/>
      <c r="EA586" s="196"/>
      <c r="EB586" s="196"/>
      <c r="EC586" s="196"/>
      <c r="ED586" s="196"/>
      <c r="EE586" s="196"/>
      <c r="EF586" s="196"/>
      <c r="EG586" s="196"/>
      <c r="EH586" s="196"/>
      <c r="EI586" s="196"/>
      <c r="EJ586" s="196"/>
      <c r="EK586" s="196"/>
      <c r="EL586" s="196"/>
      <c r="EM586" s="196"/>
      <c r="EN586" s="196"/>
      <c r="EO586" s="196"/>
      <c r="EP586" s="196"/>
      <c r="EQ586" s="196"/>
      <c r="ER586" s="196"/>
      <c r="ES586" s="196"/>
      <c r="ET586" s="196"/>
      <c r="EU586" s="196"/>
      <c r="EV586" s="196"/>
      <c r="EW586" s="196"/>
      <c r="EX586" s="196"/>
      <c r="EY586" s="196"/>
      <c r="EZ586" s="196"/>
      <c r="FA586" s="196"/>
      <c r="FB586" s="196"/>
      <c r="FC586" s="196"/>
      <c r="FD586" s="196"/>
      <c r="FE586" s="196"/>
      <c r="FF586" s="196"/>
      <c r="FG586" s="196"/>
      <c r="FH586" s="196"/>
      <c r="FI586" s="196"/>
      <c r="FJ586" s="196"/>
      <c r="FK586" s="196"/>
      <c r="FL586" s="196"/>
      <c r="FM586" s="196"/>
      <c r="FN586" s="196"/>
      <c r="FO586" s="196"/>
      <c r="FP586" s="196"/>
      <c r="FQ586" s="196"/>
      <c r="FR586" s="196"/>
      <c r="FS586" s="196"/>
      <c r="FT586" s="196"/>
      <c r="FU586" s="196"/>
      <c r="FV586" s="196"/>
      <c r="FW586" s="196"/>
      <c r="FX586" s="196"/>
      <c r="FY586" s="196"/>
      <c r="FZ586" s="196"/>
      <c r="GA586" s="196"/>
      <c r="GB586" s="196"/>
      <c r="GC586" s="196"/>
      <c r="GD586" s="196"/>
      <c r="GE586" s="196"/>
      <c r="GF586" s="196"/>
      <c r="GG586" s="196"/>
      <c r="GH586" s="196"/>
      <c r="GI586" s="196"/>
      <c r="GJ586" s="196"/>
      <c r="GK586" s="196"/>
      <c r="GL586" s="196"/>
      <c r="GM586" s="196"/>
      <c r="GN586" s="196"/>
      <c r="GO586" s="196"/>
      <c r="GP586" s="196"/>
      <c r="GQ586" s="196"/>
      <c r="GR586" s="196"/>
      <c r="GS586" s="196"/>
      <c r="GT586" s="196"/>
      <c r="GU586" s="196"/>
      <c r="GV586" s="196"/>
      <c r="GW586" s="196"/>
      <c r="GX586" s="196"/>
      <c r="GY586" s="196"/>
      <c r="GZ586" s="196"/>
      <c r="HA586" s="196"/>
      <c r="HB586" s="196"/>
      <c r="HC586" s="196"/>
      <c r="HD586" s="196"/>
      <c r="HE586" s="196"/>
      <c r="HF586" s="196"/>
      <c r="HG586" s="196"/>
      <c r="HH586" s="196"/>
      <c r="HI586" s="196"/>
      <c r="HJ586" s="196"/>
      <c r="HK586" s="196"/>
      <c r="HL586" s="196"/>
      <c r="HM586" s="196"/>
      <c r="HN586" s="196"/>
      <c r="HO586" s="196"/>
      <c r="HP586" s="196"/>
      <c r="HQ586" s="196"/>
      <c r="HR586" s="196"/>
      <c r="HS586" s="196"/>
      <c r="HT586" s="196"/>
      <c r="HU586" s="196"/>
      <c r="HV586" s="196"/>
      <c r="HW586" s="196"/>
      <c r="HX586" s="196"/>
      <c r="HY586" s="196"/>
      <c r="HZ586" s="196"/>
      <c r="IA586" s="196"/>
      <c r="IB586" s="196"/>
      <c r="IC586" s="196"/>
      <c r="ID586" s="196"/>
      <c r="IE586" s="196"/>
      <c r="IF586" s="196"/>
      <c r="IG586" s="196"/>
      <c r="IH586" s="196"/>
      <c r="II586" s="196"/>
      <c r="IJ586" s="196"/>
      <c r="IK586" s="196"/>
      <c r="IL586" s="196"/>
      <c r="IM586" s="196"/>
      <c r="IN586" s="196"/>
      <c r="IO586" s="196"/>
      <c r="IP586" s="196"/>
      <c r="IQ586" s="196"/>
      <c r="IR586" s="196"/>
      <c r="IS586" s="196"/>
      <c r="IT586" s="196"/>
      <c r="IU586" s="196"/>
      <c r="IV586" s="196"/>
    </row>
    <row r="587" spans="1:256" customFormat="1">
      <c r="A587" s="195" t="s">
        <v>2130</v>
      </c>
      <c r="B587" s="195" t="s">
        <v>16</v>
      </c>
      <c r="C587" s="195" t="s">
        <v>17</v>
      </c>
      <c r="D587" s="195" t="s">
        <v>1847</v>
      </c>
      <c r="E587" s="195" t="s">
        <v>2131</v>
      </c>
      <c r="F587" s="195" t="s">
        <v>19</v>
      </c>
      <c r="G587" s="195" t="s">
        <v>2278</v>
      </c>
      <c r="H587" s="195" t="s">
        <v>2279</v>
      </c>
      <c r="I587" s="195" t="s">
        <v>1775</v>
      </c>
      <c r="J587" s="195" t="s">
        <v>22</v>
      </c>
      <c r="K587" s="195" t="s">
        <v>443</v>
      </c>
      <c r="L587" s="195">
        <v>8</v>
      </c>
      <c r="M587" s="195" t="s">
        <v>1767</v>
      </c>
      <c r="N587" s="195"/>
      <c r="O587" s="195"/>
      <c r="P587" s="196"/>
      <c r="Q587" s="196"/>
      <c r="R587" s="196"/>
      <c r="S587" s="196"/>
      <c r="T587" s="196"/>
      <c r="U587" s="196"/>
      <c r="V587" s="196"/>
      <c r="W587" s="196"/>
      <c r="X587" s="196"/>
      <c r="Y587" s="196"/>
      <c r="Z587" s="196"/>
      <c r="AA587" s="196"/>
      <c r="AB587" s="196"/>
      <c r="AC587" s="196"/>
      <c r="AD587" s="196"/>
      <c r="AE587" s="196"/>
      <c r="AF587" s="196"/>
      <c r="AG587" s="196"/>
      <c r="AH587" s="196"/>
      <c r="AI587" s="196"/>
      <c r="AJ587" s="196"/>
      <c r="AK587" s="196"/>
      <c r="AL587" s="196"/>
      <c r="AM587" s="196"/>
      <c r="AN587" s="196"/>
      <c r="AO587" s="196"/>
      <c r="AP587" s="196"/>
      <c r="AQ587" s="196"/>
      <c r="AR587" s="196"/>
      <c r="AS587" s="196"/>
      <c r="AT587" s="196"/>
      <c r="AU587" s="196"/>
      <c r="AV587" s="196"/>
      <c r="AW587" s="196"/>
      <c r="AX587" s="196"/>
      <c r="AY587" s="196"/>
      <c r="AZ587" s="196"/>
      <c r="BA587" s="196"/>
      <c r="BB587" s="196"/>
      <c r="BC587" s="196"/>
      <c r="BD587" s="196"/>
      <c r="BE587" s="196"/>
      <c r="BF587" s="196"/>
      <c r="BG587" s="196"/>
      <c r="BH587" s="196"/>
      <c r="BI587" s="196"/>
      <c r="BJ587" s="196"/>
      <c r="BK587" s="196"/>
      <c r="BL587" s="196"/>
      <c r="BM587" s="196"/>
      <c r="BN587" s="196"/>
      <c r="BO587" s="196"/>
      <c r="BP587" s="196"/>
      <c r="BQ587" s="196"/>
      <c r="BR587" s="196"/>
      <c r="BS587" s="196"/>
      <c r="BT587" s="196"/>
      <c r="BU587" s="196"/>
      <c r="BV587" s="196"/>
      <c r="BW587" s="196"/>
      <c r="BX587" s="196"/>
      <c r="BY587" s="196"/>
      <c r="BZ587" s="196"/>
      <c r="CA587" s="196"/>
      <c r="CB587" s="196"/>
      <c r="CC587" s="196"/>
      <c r="CD587" s="196"/>
      <c r="CE587" s="196"/>
      <c r="CF587" s="196"/>
      <c r="CG587" s="196"/>
      <c r="CH587" s="196"/>
      <c r="CI587" s="196"/>
      <c r="CJ587" s="196"/>
      <c r="CK587" s="196"/>
      <c r="CL587" s="196"/>
      <c r="CM587" s="196"/>
      <c r="CN587" s="196"/>
      <c r="CO587" s="196"/>
      <c r="CP587" s="196"/>
      <c r="CQ587" s="196"/>
      <c r="CR587" s="196"/>
      <c r="CS587" s="196"/>
      <c r="CT587" s="196"/>
      <c r="CU587" s="196"/>
      <c r="CV587" s="196"/>
      <c r="CW587" s="196"/>
      <c r="CX587" s="196"/>
      <c r="CY587" s="196"/>
      <c r="CZ587" s="196"/>
      <c r="DA587" s="196"/>
      <c r="DB587" s="196"/>
      <c r="DC587" s="196"/>
      <c r="DD587" s="196"/>
      <c r="DE587" s="196"/>
      <c r="DF587" s="196"/>
      <c r="DG587" s="196"/>
      <c r="DH587" s="196"/>
      <c r="DI587" s="196"/>
      <c r="DJ587" s="196"/>
      <c r="DK587" s="196"/>
      <c r="DL587" s="196"/>
      <c r="DM587" s="196"/>
      <c r="DN587" s="196"/>
      <c r="DO587" s="196"/>
      <c r="DP587" s="196"/>
      <c r="DQ587" s="196"/>
      <c r="DR587" s="196"/>
      <c r="DS587" s="196"/>
      <c r="DT587" s="196"/>
      <c r="DU587" s="196"/>
      <c r="DV587" s="196"/>
      <c r="DW587" s="196"/>
      <c r="DX587" s="196"/>
      <c r="DY587" s="196"/>
      <c r="DZ587" s="196"/>
      <c r="EA587" s="196"/>
      <c r="EB587" s="196"/>
      <c r="EC587" s="196"/>
      <c r="ED587" s="196"/>
      <c r="EE587" s="196"/>
      <c r="EF587" s="196"/>
      <c r="EG587" s="196"/>
      <c r="EH587" s="196"/>
      <c r="EI587" s="196"/>
      <c r="EJ587" s="196"/>
      <c r="EK587" s="196"/>
      <c r="EL587" s="196"/>
      <c r="EM587" s="196"/>
      <c r="EN587" s="196"/>
      <c r="EO587" s="196"/>
      <c r="EP587" s="196"/>
      <c r="EQ587" s="196"/>
      <c r="ER587" s="196"/>
      <c r="ES587" s="196"/>
      <c r="ET587" s="196"/>
      <c r="EU587" s="196"/>
      <c r="EV587" s="196"/>
      <c r="EW587" s="196"/>
      <c r="EX587" s="196"/>
      <c r="EY587" s="196"/>
      <c r="EZ587" s="196"/>
      <c r="FA587" s="196"/>
      <c r="FB587" s="196"/>
      <c r="FC587" s="196"/>
      <c r="FD587" s="196"/>
      <c r="FE587" s="196"/>
      <c r="FF587" s="196"/>
      <c r="FG587" s="196"/>
      <c r="FH587" s="196"/>
      <c r="FI587" s="196"/>
      <c r="FJ587" s="196"/>
      <c r="FK587" s="196"/>
      <c r="FL587" s="196"/>
      <c r="FM587" s="196"/>
      <c r="FN587" s="196"/>
      <c r="FO587" s="196"/>
      <c r="FP587" s="196"/>
      <c r="FQ587" s="196"/>
      <c r="FR587" s="196"/>
      <c r="FS587" s="196"/>
      <c r="FT587" s="196"/>
      <c r="FU587" s="196"/>
      <c r="FV587" s="196"/>
      <c r="FW587" s="196"/>
      <c r="FX587" s="196"/>
      <c r="FY587" s="196"/>
      <c r="FZ587" s="196"/>
      <c r="GA587" s="196"/>
      <c r="GB587" s="196"/>
      <c r="GC587" s="196"/>
      <c r="GD587" s="196"/>
      <c r="GE587" s="196"/>
      <c r="GF587" s="196"/>
      <c r="GG587" s="196"/>
      <c r="GH587" s="196"/>
      <c r="GI587" s="196"/>
      <c r="GJ587" s="196"/>
      <c r="GK587" s="196"/>
      <c r="GL587" s="196"/>
      <c r="GM587" s="196"/>
      <c r="GN587" s="196"/>
      <c r="GO587" s="196"/>
      <c r="GP587" s="196"/>
      <c r="GQ587" s="196"/>
      <c r="GR587" s="196"/>
      <c r="GS587" s="196"/>
      <c r="GT587" s="196"/>
      <c r="GU587" s="196"/>
      <c r="GV587" s="196"/>
      <c r="GW587" s="196"/>
      <c r="GX587" s="196"/>
      <c r="GY587" s="196"/>
      <c r="GZ587" s="196"/>
      <c r="HA587" s="196"/>
      <c r="HB587" s="196"/>
      <c r="HC587" s="196"/>
      <c r="HD587" s="196"/>
      <c r="HE587" s="196"/>
      <c r="HF587" s="196"/>
      <c r="HG587" s="196"/>
      <c r="HH587" s="196"/>
      <c r="HI587" s="196"/>
      <c r="HJ587" s="196"/>
      <c r="HK587" s="196"/>
      <c r="HL587" s="196"/>
      <c r="HM587" s="196"/>
      <c r="HN587" s="196"/>
      <c r="HO587" s="196"/>
      <c r="HP587" s="196"/>
      <c r="HQ587" s="196"/>
      <c r="HR587" s="196"/>
      <c r="HS587" s="196"/>
      <c r="HT587" s="196"/>
      <c r="HU587" s="196"/>
      <c r="HV587" s="196"/>
      <c r="HW587" s="196"/>
      <c r="HX587" s="196"/>
      <c r="HY587" s="196"/>
      <c r="HZ587" s="196"/>
      <c r="IA587" s="196"/>
      <c r="IB587" s="196"/>
      <c r="IC587" s="196"/>
      <c r="ID587" s="196"/>
      <c r="IE587" s="196"/>
      <c r="IF587" s="196"/>
      <c r="IG587" s="196"/>
      <c r="IH587" s="196"/>
      <c r="II587" s="196"/>
      <c r="IJ587" s="196"/>
      <c r="IK587" s="196"/>
      <c r="IL587" s="196"/>
      <c r="IM587" s="196"/>
      <c r="IN587" s="196"/>
      <c r="IO587" s="196"/>
      <c r="IP587" s="196"/>
      <c r="IQ587" s="196"/>
      <c r="IR587" s="196"/>
      <c r="IS587" s="196"/>
      <c r="IT587" s="196"/>
      <c r="IU587" s="196"/>
      <c r="IV587" s="196"/>
    </row>
    <row r="588" spans="1:256" customFormat="1">
      <c r="A588" s="195" t="s">
        <v>2130</v>
      </c>
      <c r="B588" s="195" t="s">
        <v>16</v>
      </c>
      <c r="C588" s="195" t="s">
        <v>17</v>
      </c>
      <c r="D588" s="195" t="s">
        <v>1847</v>
      </c>
      <c r="E588" s="195" t="s">
        <v>2131</v>
      </c>
      <c r="F588" s="195" t="s">
        <v>19</v>
      </c>
      <c r="G588" s="195" t="s">
        <v>2280</v>
      </c>
      <c r="H588" s="195" t="s">
        <v>2281</v>
      </c>
      <c r="I588" s="195" t="s">
        <v>1776</v>
      </c>
      <c r="J588" s="195" t="s">
        <v>22</v>
      </c>
      <c r="K588" s="195" t="s">
        <v>443</v>
      </c>
      <c r="L588" s="195">
        <v>8</v>
      </c>
      <c r="M588" s="195" t="s">
        <v>1767</v>
      </c>
      <c r="N588" s="195"/>
      <c r="O588" s="195"/>
      <c r="P588" s="196"/>
      <c r="Q588" s="196"/>
      <c r="R588" s="196"/>
      <c r="S588" s="196"/>
      <c r="T588" s="196"/>
      <c r="U588" s="196"/>
      <c r="V588" s="196"/>
      <c r="W588" s="196"/>
      <c r="X588" s="196"/>
      <c r="Y588" s="196"/>
      <c r="Z588" s="196"/>
      <c r="AA588" s="196"/>
      <c r="AB588" s="196"/>
      <c r="AC588" s="196"/>
      <c r="AD588" s="196"/>
      <c r="AE588" s="196"/>
      <c r="AF588" s="196"/>
      <c r="AG588" s="196"/>
      <c r="AH588" s="196"/>
      <c r="AI588" s="196"/>
      <c r="AJ588" s="196"/>
      <c r="AK588" s="196"/>
      <c r="AL588" s="196"/>
      <c r="AM588" s="196"/>
      <c r="AN588" s="196"/>
      <c r="AO588" s="196"/>
      <c r="AP588" s="196"/>
      <c r="AQ588" s="196"/>
      <c r="AR588" s="196"/>
      <c r="AS588" s="196"/>
      <c r="AT588" s="196"/>
      <c r="AU588" s="196"/>
      <c r="AV588" s="196"/>
      <c r="AW588" s="196"/>
      <c r="AX588" s="196"/>
      <c r="AY588" s="196"/>
      <c r="AZ588" s="196"/>
      <c r="BA588" s="196"/>
      <c r="BB588" s="196"/>
      <c r="BC588" s="196"/>
      <c r="BD588" s="196"/>
      <c r="BE588" s="196"/>
      <c r="BF588" s="196"/>
      <c r="BG588" s="196"/>
      <c r="BH588" s="196"/>
      <c r="BI588" s="196"/>
      <c r="BJ588" s="196"/>
      <c r="BK588" s="196"/>
      <c r="BL588" s="196"/>
      <c r="BM588" s="196"/>
      <c r="BN588" s="196"/>
      <c r="BO588" s="196"/>
      <c r="BP588" s="196"/>
      <c r="BQ588" s="196"/>
      <c r="BR588" s="196"/>
      <c r="BS588" s="196"/>
      <c r="BT588" s="196"/>
      <c r="BU588" s="196"/>
      <c r="BV588" s="196"/>
      <c r="BW588" s="196"/>
      <c r="BX588" s="196"/>
      <c r="BY588" s="196"/>
      <c r="BZ588" s="196"/>
      <c r="CA588" s="196"/>
      <c r="CB588" s="196"/>
      <c r="CC588" s="196"/>
      <c r="CD588" s="196"/>
      <c r="CE588" s="196"/>
      <c r="CF588" s="196"/>
      <c r="CG588" s="196"/>
      <c r="CH588" s="196"/>
      <c r="CI588" s="196"/>
      <c r="CJ588" s="196"/>
      <c r="CK588" s="196"/>
      <c r="CL588" s="196"/>
      <c r="CM588" s="196"/>
      <c r="CN588" s="196"/>
      <c r="CO588" s="196"/>
      <c r="CP588" s="196"/>
      <c r="CQ588" s="196"/>
      <c r="CR588" s="196"/>
      <c r="CS588" s="196"/>
      <c r="CT588" s="196"/>
      <c r="CU588" s="196"/>
      <c r="CV588" s="196"/>
      <c r="CW588" s="196"/>
      <c r="CX588" s="196"/>
      <c r="CY588" s="196"/>
      <c r="CZ588" s="196"/>
      <c r="DA588" s="196"/>
      <c r="DB588" s="196"/>
      <c r="DC588" s="196"/>
      <c r="DD588" s="196"/>
      <c r="DE588" s="196"/>
      <c r="DF588" s="196"/>
      <c r="DG588" s="196"/>
      <c r="DH588" s="196"/>
      <c r="DI588" s="196"/>
      <c r="DJ588" s="196"/>
      <c r="DK588" s="196"/>
      <c r="DL588" s="196"/>
      <c r="DM588" s="196"/>
      <c r="DN588" s="196"/>
      <c r="DO588" s="196"/>
      <c r="DP588" s="196"/>
      <c r="DQ588" s="196"/>
      <c r="DR588" s="196"/>
      <c r="DS588" s="196"/>
      <c r="DT588" s="196"/>
      <c r="DU588" s="196"/>
      <c r="DV588" s="196"/>
      <c r="DW588" s="196"/>
      <c r="DX588" s="196"/>
      <c r="DY588" s="196"/>
      <c r="DZ588" s="196"/>
      <c r="EA588" s="196"/>
      <c r="EB588" s="196"/>
      <c r="EC588" s="196"/>
      <c r="ED588" s="196"/>
      <c r="EE588" s="196"/>
      <c r="EF588" s="196"/>
      <c r="EG588" s="196"/>
      <c r="EH588" s="196"/>
      <c r="EI588" s="196"/>
      <c r="EJ588" s="196"/>
      <c r="EK588" s="196"/>
      <c r="EL588" s="196"/>
      <c r="EM588" s="196"/>
      <c r="EN588" s="196"/>
      <c r="EO588" s="196"/>
      <c r="EP588" s="196"/>
      <c r="EQ588" s="196"/>
      <c r="ER588" s="196"/>
      <c r="ES588" s="196"/>
      <c r="ET588" s="196"/>
      <c r="EU588" s="196"/>
      <c r="EV588" s="196"/>
      <c r="EW588" s="196"/>
      <c r="EX588" s="196"/>
      <c r="EY588" s="196"/>
      <c r="EZ588" s="196"/>
      <c r="FA588" s="196"/>
      <c r="FB588" s="196"/>
      <c r="FC588" s="196"/>
      <c r="FD588" s="196"/>
      <c r="FE588" s="196"/>
      <c r="FF588" s="196"/>
      <c r="FG588" s="196"/>
      <c r="FH588" s="196"/>
      <c r="FI588" s="196"/>
      <c r="FJ588" s="196"/>
      <c r="FK588" s="196"/>
      <c r="FL588" s="196"/>
      <c r="FM588" s="196"/>
      <c r="FN588" s="196"/>
      <c r="FO588" s="196"/>
      <c r="FP588" s="196"/>
      <c r="FQ588" s="196"/>
      <c r="FR588" s="196"/>
      <c r="FS588" s="196"/>
      <c r="FT588" s="196"/>
      <c r="FU588" s="196"/>
      <c r="FV588" s="196"/>
      <c r="FW588" s="196"/>
      <c r="FX588" s="196"/>
      <c r="FY588" s="196"/>
      <c r="FZ588" s="196"/>
      <c r="GA588" s="196"/>
      <c r="GB588" s="196"/>
      <c r="GC588" s="196"/>
      <c r="GD588" s="196"/>
      <c r="GE588" s="196"/>
      <c r="GF588" s="196"/>
      <c r="GG588" s="196"/>
      <c r="GH588" s="196"/>
      <c r="GI588" s="196"/>
      <c r="GJ588" s="196"/>
      <c r="GK588" s="196"/>
      <c r="GL588" s="196"/>
      <c r="GM588" s="196"/>
      <c r="GN588" s="196"/>
      <c r="GO588" s="196"/>
      <c r="GP588" s="196"/>
      <c r="GQ588" s="196"/>
      <c r="GR588" s="196"/>
      <c r="GS588" s="196"/>
      <c r="GT588" s="196"/>
      <c r="GU588" s="196"/>
      <c r="GV588" s="196"/>
      <c r="GW588" s="196"/>
      <c r="GX588" s="196"/>
      <c r="GY588" s="196"/>
      <c r="GZ588" s="196"/>
      <c r="HA588" s="196"/>
      <c r="HB588" s="196"/>
      <c r="HC588" s="196"/>
      <c r="HD588" s="196"/>
      <c r="HE588" s="196"/>
      <c r="HF588" s="196"/>
      <c r="HG588" s="196"/>
      <c r="HH588" s="196"/>
      <c r="HI588" s="196"/>
      <c r="HJ588" s="196"/>
      <c r="HK588" s="196"/>
      <c r="HL588" s="196"/>
      <c r="HM588" s="196"/>
      <c r="HN588" s="196"/>
      <c r="HO588" s="196"/>
      <c r="HP588" s="196"/>
      <c r="HQ588" s="196"/>
      <c r="HR588" s="196"/>
      <c r="HS588" s="196"/>
      <c r="HT588" s="196"/>
      <c r="HU588" s="196"/>
      <c r="HV588" s="196"/>
      <c r="HW588" s="196"/>
      <c r="HX588" s="196"/>
      <c r="HY588" s="196"/>
      <c r="HZ588" s="196"/>
      <c r="IA588" s="196"/>
      <c r="IB588" s="196"/>
      <c r="IC588" s="196"/>
      <c r="ID588" s="196"/>
      <c r="IE588" s="196"/>
      <c r="IF588" s="196"/>
      <c r="IG588" s="196"/>
      <c r="IH588" s="196"/>
      <c r="II588" s="196"/>
      <c r="IJ588" s="196"/>
      <c r="IK588" s="196"/>
      <c r="IL588" s="196"/>
      <c r="IM588" s="196"/>
      <c r="IN588" s="196"/>
      <c r="IO588" s="196"/>
      <c r="IP588" s="196"/>
      <c r="IQ588" s="196"/>
      <c r="IR588" s="196"/>
      <c r="IS588" s="196"/>
      <c r="IT588" s="196"/>
      <c r="IU588" s="196"/>
      <c r="IV588" s="196"/>
    </row>
    <row r="589" spans="1:256" customFormat="1">
      <c r="A589" s="195" t="s">
        <v>2130</v>
      </c>
      <c r="B589" s="195" t="s">
        <v>16</v>
      </c>
      <c r="C589" s="195" t="s">
        <v>17</v>
      </c>
      <c r="D589" s="195" t="s">
        <v>1847</v>
      </c>
      <c r="E589" s="195" t="s">
        <v>2131</v>
      </c>
      <c r="F589" s="195" t="s">
        <v>19</v>
      </c>
      <c r="G589" s="195" t="s">
        <v>2282</v>
      </c>
      <c r="H589" s="195" t="s">
        <v>2283</v>
      </c>
      <c r="I589" s="195" t="s">
        <v>1834</v>
      </c>
      <c r="J589" s="195" t="s">
        <v>22</v>
      </c>
      <c r="K589" s="195" t="s">
        <v>443</v>
      </c>
      <c r="L589" s="195">
        <v>8</v>
      </c>
      <c r="M589" s="195" t="s">
        <v>1767</v>
      </c>
      <c r="N589" s="195"/>
      <c r="O589" s="195"/>
      <c r="P589" s="196"/>
      <c r="Q589" s="196"/>
      <c r="R589" s="196"/>
      <c r="S589" s="196"/>
      <c r="T589" s="196"/>
      <c r="U589" s="196"/>
      <c r="V589" s="196"/>
      <c r="W589" s="196"/>
      <c r="X589" s="196"/>
      <c r="Y589" s="196"/>
      <c r="Z589" s="196"/>
      <c r="AA589" s="196"/>
      <c r="AB589" s="196"/>
      <c r="AC589" s="196"/>
      <c r="AD589" s="196"/>
      <c r="AE589" s="196"/>
      <c r="AF589" s="196"/>
      <c r="AG589" s="196"/>
      <c r="AH589" s="196"/>
      <c r="AI589" s="196"/>
      <c r="AJ589" s="196"/>
      <c r="AK589" s="196"/>
      <c r="AL589" s="196"/>
      <c r="AM589" s="196"/>
      <c r="AN589" s="196"/>
      <c r="AO589" s="196"/>
      <c r="AP589" s="196"/>
      <c r="AQ589" s="196"/>
      <c r="AR589" s="196"/>
      <c r="AS589" s="196"/>
      <c r="AT589" s="196"/>
      <c r="AU589" s="196"/>
      <c r="AV589" s="196"/>
      <c r="AW589" s="196"/>
      <c r="AX589" s="196"/>
      <c r="AY589" s="196"/>
      <c r="AZ589" s="196"/>
      <c r="BA589" s="196"/>
      <c r="BB589" s="196"/>
      <c r="BC589" s="196"/>
      <c r="BD589" s="196"/>
      <c r="BE589" s="196"/>
      <c r="BF589" s="196"/>
      <c r="BG589" s="196"/>
      <c r="BH589" s="196"/>
      <c r="BI589" s="196"/>
      <c r="BJ589" s="196"/>
      <c r="BK589" s="196"/>
      <c r="BL589" s="196"/>
      <c r="BM589" s="196"/>
      <c r="BN589" s="196"/>
      <c r="BO589" s="196"/>
      <c r="BP589" s="196"/>
      <c r="BQ589" s="196"/>
      <c r="BR589" s="196"/>
      <c r="BS589" s="196"/>
      <c r="BT589" s="196"/>
      <c r="BU589" s="196"/>
      <c r="BV589" s="196"/>
      <c r="BW589" s="196"/>
      <c r="BX589" s="196"/>
      <c r="BY589" s="196"/>
      <c r="BZ589" s="196"/>
      <c r="CA589" s="196"/>
      <c r="CB589" s="196"/>
      <c r="CC589" s="196"/>
      <c r="CD589" s="196"/>
      <c r="CE589" s="196"/>
      <c r="CF589" s="196"/>
      <c r="CG589" s="196"/>
      <c r="CH589" s="196"/>
      <c r="CI589" s="196"/>
      <c r="CJ589" s="196"/>
      <c r="CK589" s="196"/>
      <c r="CL589" s="196"/>
      <c r="CM589" s="196"/>
      <c r="CN589" s="196"/>
      <c r="CO589" s="196"/>
      <c r="CP589" s="196"/>
      <c r="CQ589" s="196"/>
      <c r="CR589" s="196"/>
      <c r="CS589" s="196"/>
      <c r="CT589" s="196"/>
      <c r="CU589" s="196"/>
      <c r="CV589" s="196"/>
      <c r="CW589" s="196"/>
      <c r="CX589" s="196"/>
      <c r="CY589" s="196"/>
      <c r="CZ589" s="196"/>
      <c r="DA589" s="196"/>
      <c r="DB589" s="196"/>
      <c r="DC589" s="196"/>
      <c r="DD589" s="196"/>
      <c r="DE589" s="196"/>
      <c r="DF589" s="196"/>
      <c r="DG589" s="196"/>
      <c r="DH589" s="196"/>
      <c r="DI589" s="196"/>
      <c r="DJ589" s="196"/>
      <c r="DK589" s="196"/>
      <c r="DL589" s="196"/>
      <c r="DM589" s="196"/>
      <c r="DN589" s="196"/>
      <c r="DO589" s="196"/>
      <c r="DP589" s="196"/>
      <c r="DQ589" s="196"/>
      <c r="DR589" s="196"/>
      <c r="DS589" s="196"/>
      <c r="DT589" s="196"/>
      <c r="DU589" s="196"/>
      <c r="DV589" s="196"/>
      <c r="DW589" s="196"/>
      <c r="DX589" s="196"/>
      <c r="DY589" s="196"/>
      <c r="DZ589" s="196"/>
      <c r="EA589" s="196"/>
      <c r="EB589" s="196"/>
      <c r="EC589" s="196"/>
      <c r="ED589" s="196"/>
      <c r="EE589" s="196"/>
      <c r="EF589" s="196"/>
      <c r="EG589" s="196"/>
      <c r="EH589" s="196"/>
      <c r="EI589" s="196"/>
      <c r="EJ589" s="196"/>
      <c r="EK589" s="196"/>
      <c r="EL589" s="196"/>
      <c r="EM589" s="196"/>
      <c r="EN589" s="196"/>
      <c r="EO589" s="196"/>
      <c r="EP589" s="196"/>
      <c r="EQ589" s="196"/>
      <c r="ER589" s="196"/>
      <c r="ES589" s="196"/>
      <c r="ET589" s="196"/>
      <c r="EU589" s="196"/>
      <c r="EV589" s="196"/>
      <c r="EW589" s="196"/>
      <c r="EX589" s="196"/>
      <c r="EY589" s="196"/>
      <c r="EZ589" s="196"/>
      <c r="FA589" s="196"/>
      <c r="FB589" s="196"/>
      <c r="FC589" s="196"/>
      <c r="FD589" s="196"/>
      <c r="FE589" s="196"/>
      <c r="FF589" s="196"/>
      <c r="FG589" s="196"/>
      <c r="FH589" s="196"/>
      <c r="FI589" s="196"/>
      <c r="FJ589" s="196"/>
      <c r="FK589" s="196"/>
      <c r="FL589" s="196"/>
      <c r="FM589" s="196"/>
      <c r="FN589" s="196"/>
      <c r="FO589" s="196"/>
      <c r="FP589" s="196"/>
      <c r="FQ589" s="196"/>
      <c r="FR589" s="196"/>
      <c r="FS589" s="196"/>
      <c r="FT589" s="196"/>
      <c r="FU589" s="196"/>
      <c r="FV589" s="196"/>
      <c r="FW589" s="196"/>
      <c r="FX589" s="196"/>
      <c r="FY589" s="196"/>
      <c r="FZ589" s="196"/>
      <c r="GA589" s="196"/>
      <c r="GB589" s="196"/>
      <c r="GC589" s="196"/>
      <c r="GD589" s="196"/>
      <c r="GE589" s="196"/>
      <c r="GF589" s="196"/>
      <c r="GG589" s="196"/>
      <c r="GH589" s="196"/>
      <c r="GI589" s="196"/>
      <c r="GJ589" s="196"/>
      <c r="GK589" s="196"/>
      <c r="GL589" s="196"/>
      <c r="GM589" s="196"/>
      <c r="GN589" s="196"/>
      <c r="GO589" s="196"/>
      <c r="GP589" s="196"/>
      <c r="GQ589" s="196"/>
      <c r="GR589" s="196"/>
      <c r="GS589" s="196"/>
      <c r="GT589" s="196"/>
      <c r="GU589" s="196"/>
      <c r="GV589" s="196"/>
      <c r="GW589" s="196"/>
      <c r="GX589" s="196"/>
      <c r="GY589" s="196"/>
      <c r="GZ589" s="196"/>
      <c r="HA589" s="196"/>
      <c r="HB589" s="196"/>
      <c r="HC589" s="196"/>
      <c r="HD589" s="196"/>
      <c r="HE589" s="196"/>
      <c r="HF589" s="196"/>
      <c r="HG589" s="196"/>
      <c r="HH589" s="196"/>
      <c r="HI589" s="196"/>
      <c r="HJ589" s="196"/>
      <c r="HK589" s="196"/>
      <c r="HL589" s="196"/>
      <c r="HM589" s="196"/>
      <c r="HN589" s="196"/>
      <c r="HO589" s="196"/>
      <c r="HP589" s="196"/>
      <c r="HQ589" s="196"/>
      <c r="HR589" s="196"/>
      <c r="HS589" s="196"/>
      <c r="HT589" s="196"/>
      <c r="HU589" s="196"/>
      <c r="HV589" s="196"/>
      <c r="HW589" s="196"/>
      <c r="HX589" s="196"/>
      <c r="HY589" s="196"/>
      <c r="HZ589" s="196"/>
      <c r="IA589" s="196"/>
      <c r="IB589" s="196"/>
      <c r="IC589" s="196"/>
      <c r="ID589" s="196"/>
      <c r="IE589" s="196"/>
      <c r="IF589" s="196"/>
      <c r="IG589" s="196"/>
      <c r="IH589" s="196"/>
      <c r="II589" s="196"/>
      <c r="IJ589" s="196"/>
      <c r="IK589" s="196"/>
      <c r="IL589" s="196"/>
      <c r="IM589" s="196"/>
      <c r="IN589" s="196"/>
      <c r="IO589" s="196"/>
      <c r="IP589" s="196"/>
      <c r="IQ589" s="196"/>
      <c r="IR589" s="196"/>
      <c r="IS589" s="196"/>
      <c r="IT589" s="196"/>
      <c r="IU589" s="196"/>
      <c r="IV589" s="196"/>
    </row>
    <row r="590" spans="1:256" customFormat="1">
      <c r="A590" s="195" t="s">
        <v>2130</v>
      </c>
      <c r="B590" s="195" t="s">
        <v>16</v>
      </c>
      <c r="C590" s="195" t="s">
        <v>17</v>
      </c>
      <c r="D590" s="195" t="s">
        <v>1847</v>
      </c>
      <c r="E590" s="195" t="s">
        <v>2131</v>
      </c>
      <c r="F590" s="195" t="s">
        <v>19</v>
      </c>
      <c r="G590" s="195" t="s">
        <v>2284</v>
      </c>
      <c r="H590" s="195" t="s">
        <v>2285</v>
      </c>
      <c r="I590" s="195" t="s">
        <v>1777</v>
      </c>
      <c r="J590" s="195" t="s">
        <v>22</v>
      </c>
      <c r="K590" s="195" t="s">
        <v>443</v>
      </c>
      <c r="L590" s="195">
        <v>8</v>
      </c>
      <c r="M590" s="195" t="s">
        <v>1767</v>
      </c>
      <c r="N590" s="195"/>
      <c r="O590" s="195"/>
      <c r="P590" s="196"/>
      <c r="Q590" s="196"/>
      <c r="R590" s="196"/>
      <c r="S590" s="196"/>
      <c r="T590" s="196"/>
      <c r="U590" s="196"/>
      <c r="V590" s="196"/>
      <c r="W590" s="196"/>
      <c r="X590" s="196"/>
      <c r="Y590" s="196"/>
      <c r="Z590" s="196"/>
      <c r="AA590" s="196"/>
      <c r="AB590" s="196"/>
      <c r="AC590" s="196"/>
      <c r="AD590" s="196"/>
      <c r="AE590" s="196"/>
      <c r="AF590" s="196"/>
      <c r="AG590" s="196"/>
      <c r="AH590" s="196"/>
      <c r="AI590" s="196"/>
      <c r="AJ590" s="196"/>
      <c r="AK590" s="196"/>
      <c r="AL590" s="196"/>
      <c r="AM590" s="196"/>
      <c r="AN590" s="196"/>
      <c r="AO590" s="196"/>
      <c r="AP590" s="196"/>
      <c r="AQ590" s="196"/>
      <c r="AR590" s="196"/>
      <c r="AS590" s="196"/>
      <c r="AT590" s="196"/>
      <c r="AU590" s="196"/>
      <c r="AV590" s="196"/>
      <c r="AW590" s="196"/>
      <c r="AX590" s="196"/>
      <c r="AY590" s="196"/>
      <c r="AZ590" s="196"/>
      <c r="BA590" s="196"/>
      <c r="BB590" s="196"/>
      <c r="BC590" s="196"/>
      <c r="BD590" s="196"/>
      <c r="BE590" s="196"/>
      <c r="BF590" s="196"/>
      <c r="BG590" s="196"/>
      <c r="BH590" s="196"/>
      <c r="BI590" s="196"/>
      <c r="BJ590" s="196"/>
      <c r="BK590" s="196"/>
      <c r="BL590" s="196"/>
      <c r="BM590" s="196"/>
      <c r="BN590" s="196"/>
      <c r="BO590" s="196"/>
      <c r="BP590" s="196"/>
      <c r="BQ590" s="196"/>
      <c r="BR590" s="196"/>
      <c r="BS590" s="196"/>
      <c r="BT590" s="196"/>
      <c r="BU590" s="196"/>
      <c r="BV590" s="196"/>
      <c r="BW590" s="196"/>
      <c r="BX590" s="196"/>
      <c r="BY590" s="196"/>
      <c r="BZ590" s="196"/>
      <c r="CA590" s="196"/>
      <c r="CB590" s="196"/>
      <c r="CC590" s="196"/>
      <c r="CD590" s="196"/>
      <c r="CE590" s="196"/>
      <c r="CF590" s="196"/>
      <c r="CG590" s="196"/>
      <c r="CH590" s="196"/>
      <c r="CI590" s="196"/>
      <c r="CJ590" s="196"/>
      <c r="CK590" s="196"/>
      <c r="CL590" s="196"/>
      <c r="CM590" s="196"/>
      <c r="CN590" s="196"/>
      <c r="CO590" s="196"/>
      <c r="CP590" s="196"/>
      <c r="CQ590" s="196"/>
      <c r="CR590" s="196"/>
      <c r="CS590" s="196"/>
      <c r="CT590" s="196"/>
      <c r="CU590" s="196"/>
      <c r="CV590" s="196"/>
      <c r="CW590" s="196"/>
      <c r="CX590" s="196"/>
      <c r="CY590" s="196"/>
      <c r="CZ590" s="196"/>
      <c r="DA590" s="196"/>
      <c r="DB590" s="196"/>
      <c r="DC590" s="196"/>
      <c r="DD590" s="196"/>
      <c r="DE590" s="196"/>
      <c r="DF590" s="196"/>
      <c r="DG590" s="196"/>
      <c r="DH590" s="196"/>
      <c r="DI590" s="196"/>
      <c r="DJ590" s="196"/>
      <c r="DK590" s="196"/>
      <c r="DL590" s="196"/>
      <c r="DM590" s="196"/>
      <c r="DN590" s="196"/>
      <c r="DO590" s="196"/>
      <c r="DP590" s="196"/>
      <c r="DQ590" s="196"/>
      <c r="DR590" s="196"/>
      <c r="DS590" s="196"/>
      <c r="DT590" s="196"/>
      <c r="DU590" s="196"/>
      <c r="DV590" s="196"/>
      <c r="DW590" s="196"/>
      <c r="DX590" s="196"/>
      <c r="DY590" s="196"/>
      <c r="DZ590" s="196"/>
      <c r="EA590" s="196"/>
      <c r="EB590" s="196"/>
      <c r="EC590" s="196"/>
      <c r="ED590" s="196"/>
      <c r="EE590" s="196"/>
      <c r="EF590" s="196"/>
      <c r="EG590" s="196"/>
      <c r="EH590" s="196"/>
      <c r="EI590" s="196"/>
      <c r="EJ590" s="196"/>
      <c r="EK590" s="196"/>
      <c r="EL590" s="196"/>
      <c r="EM590" s="196"/>
      <c r="EN590" s="196"/>
      <c r="EO590" s="196"/>
      <c r="EP590" s="196"/>
      <c r="EQ590" s="196"/>
      <c r="ER590" s="196"/>
      <c r="ES590" s="196"/>
      <c r="ET590" s="196"/>
      <c r="EU590" s="196"/>
      <c r="EV590" s="196"/>
      <c r="EW590" s="196"/>
      <c r="EX590" s="196"/>
      <c r="EY590" s="196"/>
      <c r="EZ590" s="196"/>
      <c r="FA590" s="196"/>
      <c r="FB590" s="196"/>
      <c r="FC590" s="196"/>
      <c r="FD590" s="196"/>
      <c r="FE590" s="196"/>
      <c r="FF590" s="196"/>
      <c r="FG590" s="196"/>
      <c r="FH590" s="196"/>
      <c r="FI590" s="196"/>
      <c r="FJ590" s="196"/>
      <c r="FK590" s="196"/>
      <c r="FL590" s="196"/>
      <c r="FM590" s="196"/>
      <c r="FN590" s="196"/>
      <c r="FO590" s="196"/>
      <c r="FP590" s="196"/>
      <c r="FQ590" s="196"/>
      <c r="FR590" s="196"/>
      <c r="FS590" s="196"/>
      <c r="FT590" s="196"/>
      <c r="FU590" s="196"/>
      <c r="FV590" s="196"/>
      <c r="FW590" s="196"/>
      <c r="FX590" s="196"/>
      <c r="FY590" s="196"/>
      <c r="FZ590" s="196"/>
      <c r="GA590" s="196"/>
      <c r="GB590" s="196"/>
      <c r="GC590" s="196"/>
      <c r="GD590" s="196"/>
      <c r="GE590" s="196"/>
      <c r="GF590" s="196"/>
      <c r="GG590" s="196"/>
      <c r="GH590" s="196"/>
      <c r="GI590" s="196"/>
      <c r="GJ590" s="196"/>
      <c r="GK590" s="196"/>
      <c r="GL590" s="196"/>
      <c r="GM590" s="196"/>
      <c r="GN590" s="196"/>
      <c r="GO590" s="196"/>
      <c r="GP590" s="196"/>
      <c r="GQ590" s="196"/>
      <c r="GR590" s="196"/>
      <c r="GS590" s="196"/>
      <c r="GT590" s="196"/>
      <c r="GU590" s="196"/>
      <c r="GV590" s="196"/>
      <c r="GW590" s="196"/>
      <c r="GX590" s="196"/>
      <c r="GY590" s="196"/>
      <c r="GZ590" s="196"/>
      <c r="HA590" s="196"/>
      <c r="HB590" s="196"/>
      <c r="HC590" s="196"/>
      <c r="HD590" s="196"/>
      <c r="HE590" s="196"/>
      <c r="HF590" s="196"/>
      <c r="HG590" s="196"/>
      <c r="HH590" s="196"/>
      <c r="HI590" s="196"/>
      <c r="HJ590" s="196"/>
      <c r="HK590" s="196"/>
      <c r="HL590" s="196"/>
      <c r="HM590" s="196"/>
      <c r="HN590" s="196"/>
      <c r="HO590" s="196"/>
      <c r="HP590" s="196"/>
      <c r="HQ590" s="196"/>
      <c r="HR590" s="196"/>
      <c r="HS590" s="196"/>
      <c r="HT590" s="196"/>
      <c r="HU590" s="196"/>
      <c r="HV590" s="196"/>
      <c r="HW590" s="196"/>
      <c r="HX590" s="196"/>
      <c r="HY590" s="196"/>
      <c r="HZ590" s="196"/>
      <c r="IA590" s="196"/>
      <c r="IB590" s="196"/>
      <c r="IC590" s="196"/>
      <c r="ID590" s="196"/>
      <c r="IE590" s="196"/>
      <c r="IF590" s="196"/>
      <c r="IG590" s="196"/>
      <c r="IH590" s="196"/>
      <c r="II590" s="196"/>
      <c r="IJ590" s="196"/>
      <c r="IK590" s="196"/>
      <c r="IL590" s="196"/>
      <c r="IM590" s="196"/>
      <c r="IN590" s="196"/>
      <c r="IO590" s="196"/>
      <c r="IP590" s="196"/>
      <c r="IQ590" s="196"/>
      <c r="IR590" s="196"/>
      <c r="IS590" s="196"/>
      <c r="IT590" s="196"/>
      <c r="IU590" s="196"/>
      <c r="IV590" s="196"/>
    </row>
    <row r="591" spans="1:256" customFormat="1">
      <c r="A591" s="195" t="s">
        <v>2130</v>
      </c>
      <c r="B591" s="195" t="s">
        <v>16</v>
      </c>
      <c r="C591" s="195" t="s">
        <v>17</v>
      </c>
      <c r="D591" s="195" t="s">
        <v>1847</v>
      </c>
      <c r="E591" s="195" t="s">
        <v>2131</v>
      </c>
      <c r="F591" s="195" t="s">
        <v>19</v>
      </c>
      <c r="G591" s="195" t="s">
        <v>2286</v>
      </c>
      <c r="H591" s="195" t="s">
        <v>2287</v>
      </c>
      <c r="I591" s="195" t="s">
        <v>1778</v>
      </c>
      <c r="J591" s="195" t="s">
        <v>22</v>
      </c>
      <c r="K591" s="195" t="s">
        <v>443</v>
      </c>
      <c r="L591" s="195">
        <v>8</v>
      </c>
      <c r="M591" s="195" t="s">
        <v>1767</v>
      </c>
      <c r="N591" s="195"/>
      <c r="O591" s="195"/>
      <c r="P591" s="196"/>
      <c r="Q591" s="196"/>
      <c r="R591" s="196"/>
      <c r="S591" s="196"/>
      <c r="T591" s="196"/>
      <c r="U591" s="196"/>
      <c r="V591" s="196"/>
      <c r="W591" s="196"/>
      <c r="X591" s="196"/>
      <c r="Y591" s="196"/>
      <c r="Z591" s="196"/>
      <c r="AA591" s="196"/>
      <c r="AB591" s="196"/>
      <c r="AC591" s="196"/>
      <c r="AD591" s="196"/>
      <c r="AE591" s="196"/>
      <c r="AF591" s="196"/>
      <c r="AG591" s="196"/>
      <c r="AH591" s="196"/>
      <c r="AI591" s="196"/>
      <c r="AJ591" s="196"/>
      <c r="AK591" s="196"/>
      <c r="AL591" s="196"/>
      <c r="AM591" s="196"/>
      <c r="AN591" s="196"/>
      <c r="AO591" s="196"/>
      <c r="AP591" s="196"/>
      <c r="AQ591" s="196"/>
      <c r="AR591" s="196"/>
      <c r="AS591" s="196"/>
      <c r="AT591" s="196"/>
      <c r="AU591" s="196"/>
      <c r="AV591" s="196"/>
      <c r="AW591" s="196"/>
      <c r="AX591" s="196"/>
      <c r="AY591" s="196"/>
      <c r="AZ591" s="196"/>
      <c r="BA591" s="196"/>
      <c r="BB591" s="196"/>
      <c r="BC591" s="196"/>
      <c r="BD591" s="196"/>
      <c r="BE591" s="196"/>
      <c r="BF591" s="196"/>
      <c r="BG591" s="196"/>
      <c r="BH591" s="196"/>
      <c r="BI591" s="196"/>
      <c r="BJ591" s="196"/>
      <c r="BK591" s="196"/>
      <c r="BL591" s="196"/>
      <c r="BM591" s="196"/>
      <c r="BN591" s="196"/>
      <c r="BO591" s="196"/>
      <c r="BP591" s="196"/>
      <c r="BQ591" s="196"/>
      <c r="BR591" s="196"/>
      <c r="BS591" s="196"/>
      <c r="BT591" s="196"/>
      <c r="BU591" s="196"/>
      <c r="BV591" s="196"/>
      <c r="BW591" s="196"/>
      <c r="BX591" s="196"/>
      <c r="BY591" s="196"/>
      <c r="BZ591" s="196"/>
      <c r="CA591" s="196"/>
      <c r="CB591" s="196"/>
      <c r="CC591" s="196"/>
      <c r="CD591" s="196"/>
      <c r="CE591" s="196"/>
      <c r="CF591" s="196"/>
      <c r="CG591" s="196"/>
      <c r="CH591" s="196"/>
      <c r="CI591" s="196"/>
      <c r="CJ591" s="196"/>
      <c r="CK591" s="196"/>
      <c r="CL591" s="196"/>
      <c r="CM591" s="196"/>
      <c r="CN591" s="196"/>
      <c r="CO591" s="196"/>
      <c r="CP591" s="196"/>
      <c r="CQ591" s="196"/>
      <c r="CR591" s="196"/>
      <c r="CS591" s="196"/>
      <c r="CT591" s="196"/>
      <c r="CU591" s="196"/>
      <c r="CV591" s="196"/>
      <c r="CW591" s="196"/>
      <c r="CX591" s="196"/>
      <c r="CY591" s="196"/>
      <c r="CZ591" s="196"/>
      <c r="DA591" s="196"/>
      <c r="DB591" s="196"/>
      <c r="DC591" s="196"/>
      <c r="DD591" s="196"/>
      <c r="DE591" s="196"/>
      <c r="DF591" s="196"/>
      <c r="DG591" s="196"/>
      <c r="DH591" s="196"/>
      <c r="DI591" s="196"/>
      <c r="DJ591" s="196"/>
      <c r="DK591" s="196"/>
      <c r="DL591" s="196"/>
      <c r="DM591" s="196"/>
      <c r="DN591" s="196"/>
      <c r="DO591" s="196"/>
      <c r="DP591" s="196"/>
      <c r="DQ591" s="196"/>
      <c r="DR591" s="196"/>
      <c r="DS591" s="196"/>
      <c r="DT591" s="196"/>
      <c r="DU591" s="196"/>
      <c r="DV591" s="196"/>
      <c r="DW591" s="196"/>
      <c r="DX591" s="196"/>
      <c r="DY591" s="196"/>
      <c r="DZ591" s="196"/>
      <c r="EA591" s="196"/>
      <c r="EB591" s="196"/>
      <c r="EC591" s="196"/>
      <c r="ED591" s="196"/>
      <c r="EE591" s="196"/>
      <c r="EF591" s="196"/>
      <c r="EG591" s="196"/>
      <c r="EH591" s="196"/>
      <c r="EI591" s="196"/>
      <c r="EJ591" s="196"/>
      <c r="EK591" s="196"/>
      <c r="EL591" s="196"/>
      <c r="EM591" s="196"/>
      <c r="EN591" s="196"/>
      <c r="EO591" s="196"/>
      <c r="EP591" s="196"/>
      <c r="EQ591" s="196"/>
      <c r="ER591" s="196"/>
      <c r="ES591" s="196"/>
      <c r="ET591" s="196"/>
      <c r="EU591" s="196"/>
      <c r="EV591" s="196"/>
      <c r="EW591" s="196"/>
      <c r="EX591" s="196"/>
      <c r="EY591" s="196"/>
      <c r="EZ591" s="196"/>
      <c r="FA591" s="196"/>
      <c r="FB591" s="196"/>
      <c r="FC591" s="196"/>
      <c r="FD591" s="196"/>
      <c r="FE591" s="196"/>
      <c r="FF591" s="196"/>
      <c r="FG591" s="196"/>
      <c r="FH591" s="196"/>
      <c r="FI591" s="196"/>
      <c r="FJ591" s="196"/>
      <c r="FK591" s="196"/>
      <c r="FL591" s="196"/>
      <c r="FM591" s="196"/>
      <c r="FN591" s="196"/>
      <c r="FO591" s="196"/>
      <c r="FP591" s="196"/>
      <c r="FQ591" s="196"/>
      <c r="FR591" s="196"/>
      <c r="FS591" s="196"/>
      <c r="FT591" s="196"/>
      <c r="FU591" s="196"/>
      <c r="FV591" s="196"/>
      <c r="FW591" s="196"/>
      <c r="FX591" s="196"/>
      <c r="FY591" s="196"/>
      <c r="FZ591" s="196"/>
      <c r="GA591" s="196"/>
      <c r="GB591" s="196"/>
      <c r="GC591" s="196"/>
      <c r="GD591" s="196"/>
      <c r="GE591" s="196"/>
      <c r="GF591" s="196"/>
      <c r="GG591" s="196"/>
      <c r="GH591" s="196"/>
      <c r="GI591" s="196"/>
      <c r="GJ591" s="196"/>
      <c r="GK591" s="196"/>
      <c r="GL591" s="196"/>
      <c r="GM591" s="196"/>
      <c r="GN591" s="196"/>
      <c r="GO591" s="196"/>
      <c r="GP591" s="196"/>
      <c r="GQ591" s="196"/>
      <c r="GR591" s="196"/>
      <c r="GS591" s="196"/>
      <c r="GT591" s="196"/>
      <c r="GU591" s="196"/>
      <c r="GV591" s="196"/>
      <c r="GW591" s="196"/>
      <c r="GX591" s="196"/>
      <c r="GY591" s="196"/>
      <c r="GZ591" s="196"/>
      <c r="HA591" s="196"/>
      <c r="HB591" s="196"/>
      <c r="HC591" s="196"/>
      <c r="HD591" s="196"/>
      <c r="HE591" s="196"/>
      <c r="HF591" s="196"/>
      <c r="HG591" s="196"/>
      <c r="HH591" s="196"/>
      <c r="HI591" s="196"/>
      <c r="HJ591" s="196"/>
      <c r="HK591" s="196"/>
      <c r="HL591" s="196"/>
      <c r="HM591" s="196"/>
      <c r="HN591" s="196"/>
      <c r="HO591" s="196"/>
      <c r="HP591" s="196"/>
      <c r="HQ591" s="196"/>
      <c r="HR591" s="196"/>
      <c r="HS591" s="196"/>
      <c r="HT591" s="196"/>
      <c r="HU591" s="196"/>
      <c r="HV591" s="196"/>
      <c r="HW591" s="196"/>
      <c r="HX591" s="196"/>
      <c r="HY591" s="196"/>
      <c r="HZ591" s="196"/>
      <c r="IA591" s="196"/>
      <c r="IB591" s="196"/>
      <c r="IC591" s="196"/>
      <c r="ID591" s="196"/>
      <c r="IE591" s="196"/>
      <c r="IF591" s="196"/>
      <c r="IG591" s="196"/>
      <c r="IH591" s="196"/>
      <c r="II591" s="196"/>
      <c r="IJ591" s="196"/>
      <c r="IK591" s="196"/>
      <c r="IL591" s="196"/>
      <c r="IM591" s="196"/>
      <c r="IN591" s="196"/>
      <c r="IO591" s="196"/>
      <c r="IP591" s="196"/>
      <c r="IQ591" s="196"/>
      <c r="IR591" s="196"/>
      <c r="IS591" s="196"/>
      <c r="IT591" s="196"/>
      <c r="IU591" s="196"/>
      <c r="IV591" s="196"/>
    </row>
    <row r="592" spans="1:256" customFormat="1">
      <c r="A592" s="195" t="s">
        <v>2130</v>
      </c>
      <c r="B592" s="195" t="s">
        <v>16</v>
      </c>
      <c r="C592" s="195" t="s">
        <v>17</v>
      </c>
      <c r="D592" s="195" t="s">
        <v>1847</v>
      </c>
      <c r="E592" s="195" t="s">
        <v>2131</v>
      </c>
      <c r="F592" s="195" t="s">
        <v>19</v>
      </c>
      <c r="G592" s="195" t="s">
        <v>2288</v>
      </c>
      <c r="H592" s="195" t="s">
        <v>2289</v>
      </c>
      <c r="I592" s="195" t="s">
        <v>1779</v>
      </c>
      <c r="J592" s="195" t="s">
        <v>22</v>
      </c>
      <c r="K592" s="195" t="s">
        <v>443</v>
      </c>
      <c r="L592" s="195">
        <v>8</v>
      </c>
      <c r="M592" s="195" t="s">
        <v>1767</v>
      </c>
      <c r="N592" s="195"/>
      <c r="O592" s="195"/>
      <c r="P592" s="196"/>
      <c r="Q592" s="196"/>
      <c r="R592" s="196"/>
      <c r="S592" s="196"/>
      <c r="T592" s="196"/>
      <c r="U592" s="196"/>
      <c r="V592" s="196"/>
      <c r="W592" s="196"/>
      <c r="X592" s="196"/>
      <c r="Y592" s="196"/>
      <c r="Z592" s="196"/>
      <c r="AA592" s="196"/>
      <c r="AB592" s="196"/>
      <c r="AC592" s="196"/>
      <c r="AD592" s="196"/>
      <c r="AE592" s="196"/>
      <c r="AF592" s="196"/>
      <c r="AG592" s="196"/>
      <c r="AH592" s="196"/>
      <c r="AI592" s="196"/>
      <c r="AJ592" s="196"/>
      <c r="AK592" s="196"/>
      <c r="AL592" s="196"/>
      <c r="AM592" s="196"/>
      <c r="AN592" s="196"/>
      <c r="AO592" s="196"/>
      <c r="AP592" s="196"/>
      <c r="AQ592" s="196"/>
      <c r="AR592" s="196"/>
      <c r="AS592" s="196"/>
      <c r="AT592" s="196"/>
      <c r="AU592" s="196"/>
      <c r="AV592" s="196"/>
      <c r="AW592" s="196"/>
      <c r="AX592" s="196"/>
      <c r="AY592" s="196"/>
      <c r="AZ592" s="196"/>
      <c r="BA592" s="196"/>
      <c r="BB592" s="196"/>
      <c r="BC592" s="196"/>
      <c r="BD592" s="196"/>
      <c r="BE592" s="196"/>
      <c r="BF592" s="196"/>
      <c r="BG592" s="196"/>
      <c r="BH592" s="196"/>
      <c r="BI592" s="196"/>
      <c r="BJ592" s="196"/>
      <c r="BK592" s="196"/>
      <c r="BL592" s="196"/>
      <c r="BM592" s="196"/>
      <c r="BN592" s="196"/>
      <c r="BO592" s="196"/>
      <c r="BP592" s="196"/>
      <c r="BQ592" s="196"/>
      <c r="BR592" s="196"/>
      <c r="BS592" s="196"/>
      <c r="BT592" s="196"/>
      <c r="BU592" s="196"/>
      <c r="BV592" s="196"/>
      <c r="BW592" s="196"/>
      <c r="BX592" s="196"/>
      <c r="BY592" s="196"/>
      <c r="BZ592" s="196"/>
      <c r="CA592" s="196"/>
      <c r="CB592" s="196"/>
      <c r="CC592" s="196"/>
      <c r="CD592" s="196"/>
      <c r="CE592" s="196"/>
      <c r="CF592" s="196"/>
      <c r="CG592" s="196"/>
      <c r="CH592" s="196"/>
      <c r="CI592" s="196"/>
      <c r="CJ592" s="196"/>
      <c r="CK592" s="196"/>
      <c r="CL592" s="196"/>
      <c r="CM592" s="196"/>
      <c r="CN592" s="196"/>
      <c r="CO592" s="196"/>
      <c r="CP592" s="196"/>
      <c r="CQ592" s="196"/>
      <c r="CR592" s="196"/>
      <c r="CS592" s="196"/>
      <c r="CT592" s="196"/>
      <c r="CU592" s="196"/>
      <c r="CV592" s="196"/>
      <c r="CW592" s="196"/>
      <c r="CX592" s="196"/>
      <c r="CY592" s="196"/>
      <c r="CZ592" s="196"/>
      <c r="DA592" s="196"/>
      <c r="DB592" s="196"/>
      <c r="DC592" s="196"/>
      <c r="DD592" s="196"/>
      <c r="DE592" s="196"/>
      <c r="DF592" s="196"/>
      <c r="DG592" s="196"/>
      <c r="DH592" s="196"/>
      <c r="DI592" s="196"/>
      <c r="DJ592" s="196"/>
      <c r="DK592" s="196"/>
      <c r="DL592" s="196"/>
      <c r="DM592" s="196"/>
      <c r="DN592" s="196"/>
      <c r="DO592" s="196"/>
      <c r="DP592" s="196"/>
      <c r="DQ592" s="196"/>
      <c r="DR592" s="196"/>
      <c r="DS592" s="196"/>
      <c r="DT592" s="196"/>
      <c r="DU592" s="196"/>
      <c r="DV592" s="196"/>
      <c r="DW592" s="196"/>
      <c r="DX592" s="196"/>
      <c r="DY592" s="196"/>
      <c r="DZ592" s="196"/>
      <c r="EA592" s="196"/>
      <c r="EB592" s="196"/>
      <c r="EC592" s="196"/>
      <c r="ED592" s="196"/>
      <c r="EE592" s="196"/>
      <c r="EF592" s="196"/>
      <c r="EG592" s="196"/>
      <c r="EH592" s="196"/>
      <c r="EI592" s="196"/>
      <c r="EJ592" s="196"/>
      <c r="EK592" s="196"/>
      <c r="EL592" s="196"/>
      <c r="EM592" s="196"/>
      <c r="EN592" s="196"/>
      <c r="EO592" s="196"/>
      <c r="EP592" s="196"/>
      <c r="EQ592" s="196"/>
      <c r="ER592" s="196"/>
      <c r="ES592" s="196"/>
      <c r="ET592" s="196"/>
      <c r="EU592" s="196"/>
      <c r="EV592" s="196"/>
      <c r="EW592" s="196"/>
      <c r="EX592" s="196"/>
      <c r="EY592" s="196"/>
      <c r="EZ592" s="196"/>
      <c r="FA592" s="196"/>
      <c r="FB592" s="196"/>
      <c r="FC592" s="196"/>
      <c r="FD592" s="196"/>
      <c r="FE592" s="196"/>
      <c r="FF592" s="196"/>
      <c r="FG592" s="196"/>
      <c r="FH592" s="196"/>
      <c r="FI592" s="196"/>
      <c r="FJ592" s="196"/>
      <c r="FK592" s="196"/>
      <c r="FL592" s="196"/>
      <c r="FM592" s="196"/>
      <c r="FN592" s="196"/>
      <c r="FO592" s="196"/>
      <c r="FP592" s="196"/>
      <c r="FQ592" s="196"/>
      <c r="FR592" s="196"/>
      <c r="FS592" s="196"/>
      <c r="FT592" s="196"/>
      <c r="FU592" s="196"/>
      <c r="FV592" s="196"/>
      <c r="FW592" s="196"/>
      <c r="FX592" s="196"/>
      <c r="FY592" s="196"/>
      <c r="FZ592" s="196"/>
      <c r="GA592" s="196"/>
      <c r="GB592" s="196"/>
      <c r="GC592" s="196"/>
      <c r="GD592" s="196"/>
      <c r="GE592" s="196"/>
      <c r="GF592" s="196"/>
      <c r="GG592" s="196"/>
      <c r="GH592" s="196"/>
      <c r="GI592" s="196"/>
      <c r="GJ592" s="196"/>
      <c r="GK592" s="196"/>
      <c r="GL592" s="196"/>
      <c r="GM592" s="196"/>
      <c r="GN592" s="196"/>
      <c r="GO592" s="196"/>
      <c r="GP592" s="196"/>
      <c r="GQ592" s="196"/>
      <c r="GR592" s="196"/>
      <c r="GS592" s="196"/>
      <c r="GT592" s="196"/>
      <c r="GU592" s="196"/>
      <c r="GV592" s="196"/>
      <c r="GW592" s="196"/>
      <c r="GX592" s="196"/>
      <c r="GY592" s="196"/>
      <c r="GZ592" s="196"/>
      <c r="HA592" s="196"/>
      <c r="HB592" s="196"/>
      <c r="HC592" s="196"/>
      <c r="HD592" s="196"/>
      <c r="HE592" s="196"/>
      <c r="HF592" s="196"/>
      <c r="HG592" s="196"/>
      <c r="HH592" s="196"/>
      <c r="HI592" s="196"/>
      <c r="HJ592" s="196"/>
      <c r="HK592" s="196"/>
      <c r="HL592" s="196"/>
      <c r="HM592" s="196"/>
      <c r="HN592" s="196"/>
      <c r="HO592" s="196"/>
      <c r="HP592" s="196"/>
      <c r="HQ592" s="196"/>
      <c r="HR592" s="196"/>
      <c r="HS592" s="196"/>
      <c r="HT592" s="196"/>
      <c r="HU592" s="196"/>
      <c r="HV592" s="196"/>
      <c r="HW592" s="196"/>
      <c r="HX592" s="196"/>
      <c r="HY592" s="196"/>
      <c r="HZ592" s="196"/>
      <c r="IA592" s="196"/>
      <c r="IB592" s="196"/>
      <c r="IC592" s="196"/>
      <c r="ID592" s="196"/>
      <c r="IE592" s="196"/>
      <c r="IF592" s="196"/>
      <c r="IG592" s="196"/>
      <c r="IH592" s="196"/>
      <c r="II592" s="196"/>
      <c r="IJ592" s="196"/>
      <c r="IK592" s="196"/>
      <c r="IL592" s="196"/>
      <c r="IM592" s="196"/>
      <c r="IN592" s="196"/>
      <c r="IO592" s="196"/>
      <c r="IP592" s="196"/>
      <c r="IQ592" s="196"/>
      <c r="IR592" s="196"/>
      <c r="IS592" s="196"/>
      <c r="IT592" s="196"/>
      <c r="IU592" s="196"/>
      <c r="IV592" s="196"/>
    </row>
    <row r="593" spans="1:256" customFormat="1">
      <c r="A593" s="195" t="s">
        <v>2130</v>
      </c>
      <c r="B593" s="195" t="s">
        <v>16</v>
      </c>
      <c r="C593" s="195" t="s">
        <v>17</v>
      </c>
      <c r="D593" s="195" t="s">
        <v>1847</v>
      </c>
      <c r="E593" s="195" t="s">
        <v>2131</v>
      </c>
      <c r="F593" s="195" t="s">
        <v>19</v>
      </c>
      <c r="G593" s="195" t="s">
        <v>2290</v>
      </c>
      <c r="H593" s="195" t="s">
        <v>2291</v>
      </c>
      <c r="I593" s="195" t="s">
        <v>1780</v>
      </c>
      <c r="J593" s="195" t="s">
        <v>22</v>
      </c>
      <c r="K593" s="195" t="s">
        <v>443</v>
      </c>
      <c r="L593" s="195">
        <v>8</v>
      </c>
      <c r="M593" s="195" t="s">
        <v>1767</v>
      </c>
      <c r="N593" s="195"/>
      <c r="O593" s="195"/>
      <c r="P593" s="196"/>
      <c r="Q593" s="196"/>
      <c r="R593" s="196"/>
      <c r="S593" s="196"/>
      <c r="T593" s="196"/>
      <c r="U593" s="196"/>
      <c r="V593" s="196"/>
      <c r="W593" s="196"/>
      <c r="X593" s="196"/>
      <c r="Y593" s="196"/>
      <c r="Z593" s="196"/>
      <c r="AA593" s="196"/>
      <c r="AB593" s="196"/>
      <c r="AC593" s="196"/>
      <c r="AD593" s="196"/>
      <c r="AE593" s="196"/>
      <c r="AF593" s="196"/>
      <c r="AG593" s="196"/>
      <c r="AH593" s="196"/>
      <c r="AI593" s="196"/>
      <c r="AJ593" s="196"/>
      <c r="AK593" s="196"/>
      <c r="AL593" s="196"/>
      <c r="AM593" s="196"/>
      <c r="AN593" s="196"/>
      <c r="AO593" s="196"/>
      <c r="AP593" s="196"/>
      <c r="AQ593" s="196"/>
      <c r="AR593" s="196"/>
      <c r="AS593" s="196"/>
      <c r="AT593" s="196"/>
      <c r="AU593" s="196"/>
      <c r="AV593" s="196"/>
      <c r="AW593" s="196"/>
      <c r="AX593" s="196"/>
      <c r="AY593" s="196"/>
      <c r="AZ593" s="196"/>
      <c r="BA593" s="196"/>
      <c r="BB593" s="196"/>
      <c r="BC593" s="196"/>
      <c r="BD593" s="196"/>
      <c r="BE593" s="196"/>
      <c r="BF593" s="196"/>
      <c r="BG593" s="196"/>
      <c r="BH593" s="196"/>
      <c r="BI593" s="196"/>
      <c r="BJ593" s="196"/>
      <c r="BK593" s="196"/>
      <c r="BL593" s="196"/>
      <c r="BM593" s="196"/>
      <c r="BN593" s="196"/>
      <c r="BO593" s="196"/>
      <c r="BP593" s="196"/>
      <c r="BQ593" s="196"/>
      <c r="BR593" s="196"/>
      <c r="BS593" s="196"/>
      <c r="BT593" s="196"/>
      <c r="BU593" s="196"/>
      <c r="BV593" s="196"/>
      <c r="BW593" s="196"/>
      <c r="BX593" s="196"/>
      <c r="BY593" s="196"/>
      <c r="BZ593" s="196"/>
      <c r="CA593" s="196"/>
      <c r="CB593" s="196"/>
      <c r="CC593" s="196"/>
      <c r="CD593" s="196"/>
      <c r="CE593" s="196"/>
      <c r="CF593" s="196"/>
      <c r="CG593" s="196"/>
      <c r="CH593" s="196"/>
      <c r="CI593" s="196"/>
      <c r="CJ593" s="196"/>
      <c r="CK593" s="196"/>
      <c r="CL593" s="196"/>
      <c r="CM593" s="196"/>
      <c r="CN593" s="196"/>
      <c r="CO593" s="196"/>
      <c r="CP593" s="196"/>
      <c r="CQ593" s="196"/>
      <c r="CR593" s="196"/>
      <c r="CS593" s="196"/>
      <c r="CT593" s="196"/>
      <c r="CU593" s="196"/>
      <c r="CV593" s="196"/>
      <c r="CW593" s="196"/>
      <c r="CX593" s="196"/>
      <c r="CY593" s="196"/>
      <c r="CZ593" s="196"/>
      <c r="DA593" s="196"/>
      <c r="DB593" s="196"/>
      <c r="DC593" s="196"/>
      <c r="DD593" s="196"/>
      <c r="DE593" s="196"/>
      <c r="DF593" s="196"/>
      <c r="DG593" s="196"/>
      <c r="DH593" s="196"/>
      <c r="DI593" s="196"/>
      <c r="DJ593" s="196"/>
      <c r="DK593" s="196"/>
      <c r="DL593" s="196"/>
      <c r="DM593" s="196"/>
      <c r="DN593" s="196"/>
      <c r="DO593" s="196"/>
      <c r="DP593" s="196"/>
      <c r="DQ593" s="196"/>
      <c r="DR593" s="196"/>
      <c r="DS593" s="196"/>
      <c r="DT593" s="196"/>
      <c r="DU593" s="196"/>
      <c r="DV593" s="196"/>
      <c r="DW593" s="196"/>
      <c r="DX593" s="196"/>
      <c r="DY593" s="196"/>
      <c r="DZ593" s="196"/>
      <c r="EA593" s="196"/>
      <c r="EB593" s="196"/>
      <c r="EC593" s="196"/>
      <c r="ED593" s="196"/>
      <c r="EE593" s="196"/>
      <c r="EF593" s="196"/>
      <c r="EG593" s="196"/>
      <c r="EH593" s="196"/>
      <c r="EI593" s="196"/>
      <c r="EJ593" s="196"/>
      <c r="EK593" s="196"/>
      <c r="EL593" s="196"/>
      <c r="EM593" s="196"/>
      <c r="EN593" s="196"/>
      <c r="EO593" s="196"/>
      <c r="EP593" s="196"/>
      <c r="EQ593" s="196"/>
      <c r="ER593" s="196"/>
      <c r="ES593" s="196"/>
      <c r="ET593" s="196"/>
      <c r="EU593" s="196"/>
      <c r="EV593" s="196"/>
      <c r="EW593" s="196"/>
      <c r="EX593" s="196"/>
      <c r="EY593" s="196"/>
      <c r="EZ593" s="196"/>
      <c r="FA593" s="196"/>
      <c r="FB593" s="196"/>
      <c r="FC593" s="196"/>
      <c r="FD593" s="196"/>
      <c r="FE593" s="196"/>
      <c r="FF593" s="196"/>
      <c r="FG593" s="196"/>
      <c r="FH593" s="196"/>
      <c r="FI593" s="196"/>
      <c r="FJ593" s="196"/>
      <c r="FK593" s="196"/>
      <c r="FL593" s="196"/>
      <c r="FM593" s="196"/>
      <c r="FN593" s="196"/>
      <c r="FO593" s="196"/>
      <c r="FP593" s="196"/>
      <c r="FQ593" s="196"/>
      <c r="FR593" s="196"/>
      <c r="FS593" s="196"/>
      <c r="FT593" s="196"/>
      <c r="FU593" s="196"/>
      <c r="FV593" s="196"/>
      <c r="FW593" s="196"/>
      <c r="FX593" s="196"/>
      <c r="FY593" s="196"/>
      <c r="FZ593" s="196"/>
      <c r="GA593" s="196"/>
      <c r="GB593" s="196"/>
      <c r="GC593" s="196"/>
      <c r="GD593" s="196"/>
      <c r="GE593" s="196"/>
      <c r="GF593" s="196"/>
      <c r="GG593" s="196"/>
      <c r="GH593" s="196"/>
      <c r="GI593" s="196"/>
      <c r="GJ593" s="196"/>
      <c r="GK593" s="196"/>
      <c r="GL593" s="196"/>
      <c r="GM593" s="196"/>
      <c r="GN593" s="196"/>
      <c r="GO593" s="196"/>
      <c r="GP593" s="196"/>
      <c r="GQ593" s="196"/>
      <c r="GR593" s="196"/>
      <c r="GS593" s="196"/>
      <c r="GT593" s="196"/>
      <c r="GU593" s="196"/>
      <c r="GV593" s="196"/>
      <c r="GW593" s="196"/>
      <c r="GX593" s="196"/>
      <c r="GY593" s="196"/>
      <c r="GZ593" s="196"/>
      <c r="HA593" s="196"/>
      <c r="HB593" s="196"/>
      <c r="HC593" s="196"/>
      <c r="HD593" s="196"/>
      <c r="HE593" s="196"/>
      <c r="HF593" s="196"/>
      <c r="HG593" s="196"/>
      <c r="HH593" s="196"/>
      <c r="HI593" s="196"/>
      <c r="HJ593" s="196"/>
      <c r="HK593" s="196"/>
      <c r="HL593" s="196"/>
      <c r="HM593" s="196"/>
      <c r="HN593" s="196"/>
      <c r="HO593" s="196"/>
      <c r="HP593" s="196"/>
      <c r="HQ593" s="196"/>
      <c r="HR593" s="196"/>
      <c r="HS593" s="196"/>
      <c r="HT593" s="196"/>
      <c r="HU593" s="196"/>
      <c r="HV593" s="196"/>
      <c r="HW593" s="196"/>
      <c r="HX593" s="196"/>
      <c r="HY593" s="196"/>
      <c r="HZ593" s="196"/>
      <c r="IA593" s="196"/>
      <c r="IB593" s="196"/>
      <c r="IC593" s="196"/>
      <c r="ID593" s="196"/>
      <c r="IE593" s="196"/>
      <c r="IF593" s="196"/>
      <c r="IG593" s="196"/>
      <c r="IH593" s="196"/>
      <c r="II593" s="196"/>
      <c r="IJ593" s="196"/>
      <c r="IK593" s="196"/>
      <c r="IL593" s="196"/>
      <c r="IM593" s="196"/>
      <c r="IN593" s="196"/>
      <c r="IO593" s="196"/>
      <c r="IP593" s="196"/>
      <c r="IQ593" s="196"/>
      <c r="IR593" s="196"/>
      <c r="IS593" s="196"/>
      <c r="IT593" s="196"/>
      <c r="IU593" s="196"/>
      <c r="IV593" s="196"/>
    </row>
    <row r="594" spans="1:256" customFormat="1">
      <c r="A594" s="195" t="s">
        <v>2130</v>
      </c>
      <c r="B594" s="195" t="s">
        <v>16</v>
      </c>
      <c r="C594" s="195" t="s">
        <v>17</v>
      </c>
      <c r="D594" s="195" t="s">
        <v>1847</v>
      </c>
      <c r="E594" s="195" t="s">
        <v>2131</v>
      </c>
      <c r="F594" s="195" t="s">
        <v>19</v>
      </c>
      <c r="G594" s="195" t="s">
        <v>2292</v>
      </c>
      <c r="H594" s="195" t="s">
        <v>2293</v>
      </c>
      <c r="I594" s="195" t="s">
        <v>1835</v>
      </c>
      <c r="J594" s="195" t="s">
        <v>22</v>
      </c>
      <c r="K594" s="195" t="s">
        <v>443</v>
      </c>
      <c r="L594" s="195">
        <v>8</v>
      </c>
      <c r="M594" s="195" t="s">
        <v>1767</v>
      </c>
      <c r="N594" s="195"/>
      <c r="O594" s="195"/>
      <c r="P594" s="196"/>
      <c r="Q594" s="196"/>
      <c r="R594" s="196"/>
      <c r="S594" s="196"/>
      <c r="T594" s="196"/>
      <c r="U594" s="196"/>
      <c r="V594" s="196"/>
      <c r="W594" s="196"/>
      <c r="X594" s="196"/>
      <c r="Y594" s="196"/>
      <c r="Z594" s="196"/>
      <c r="AA594" s="196"/>
      <c r="AB594" s="196"/>
      <c r="AC594" s="196"/>
      <c r="AD594" s="196"/>
      <c r="AE594" s="196"/>
      <c r="AF594" s="196"/>
      <c r="AG594" s="196"/>
      <c r="AH594" s="196"/>
      <c r="AI594" s="196"/>
      <c r="AJ594" s="196"/>
      <c r="AK594" s="196"/>
      <c r="AL594" s="196"/>
      <c r="AM594" s="196"/>
      <c r="AN594" s="196"/>
      <c r="AO594" s="196"/>
      <c r="AP594" s="196"/>
      <c r="AQ594" s="196"/>
      <c r="AR594" s="196"/>
      <c r="AS594" s="196"/>
      <c r="AT594" s="196"/>
      <c r="AU594" s="196"/>
      <c r="AV594" s="196"/>
      <c r="AW594" s="196"/>
      <c r="AX594" s="196"/>
      <c r="AY594" s="196"/>
      <c r="AZ594" s="196"/>
      <c r="BA594" s="196"/>
      <c r="BB594" s="196"/>
      <c r="BC594" s="196"/>
      <c r="BD594" s="196"/>
      <c r="BE594" s="196"/>
      <c r="BF594" s="196"/>
      <c r="BG594" s="196"/>
      <c r="BH594" s="196"/>
      <c r="BI594" s="196"/>
      <c r="BJ594" s="196"/>
      <c r="BK594" s="196"/>
      <c r="BL594" s="196"/>
      <c r="BM594" s="196"/>
      <c r="BN594" s="196"/>
      <c r="BO594" s="196"/>
      <c r="BP594" s="196"/>
      <c r="BQ594" s="196"/>
      <c r="BR594" s="196"/>
      <c r="BS594" s="196"/>
      <c r="BT594" s="196"/>
      <c r="BU594" s="196"/>
      <c r="BV594" s="196"/>
      <c r="BW594" s="196"/>
      <c r="BX594" s="196"/>
      <c r="BY594" s="196"/>
      <c r="BZ594" s="196"/>
      <c r="CA594" s="196"/>
      <c r="CB594" s="196"/>
      <c r="CC594" s="196"/>
      <c r="CD594" s="196"/>
      <c r="CE594" s="196"/>
      <c r="CF594" s="196"/>
      <c r="CG594" s="196"/>
      <c r="CH594" s="196"/>
      <c r="CI594" s="196"/>
      <c r="CJ594" s="196"/>
      <c r="CK594" s="196"/>
      <c r="CL594" s="196"/>
      <c r="CM594" s="196"/>
      <c r="CN594" s="196"/>
      <c r="CO594" s="196"/>
      <c r="CP594" s="196"/>
      <c r="CQ594" s="196"/>
      <c r="CR594" s="196"/>
      <c r="CS594" s="196"/>
      <c r="CT594" s="196"/>
      <c r="CU594" s="196"/>
      <c r="CV594" s="196"/>
      <c r="CW594" s="196"/>
      <c r="CX594" s="196"/>
      <c r="CY594" s="196"/>
      <c r="CZ594" s="196"/>
      <c r="DA594" s="196"/>
      <c r="DB594" s="196"/>
      <c r="DC594" s="196"/>
      <c r="DD594" s="196"/>
      <c r="DE594" s="196"/>
      <c r="DF594" s="196"/>
      <c r="DG594" s="196"/>
      <c r="DH594" s="196"/>
      <c r="DI594" s="196"/>
      <c r="DJ594" s="196"/>
      <c r="DK594" s="196"/>
      <c r="DL594" s="196"/>
      <c r="DM594" s="196"/>
      <c r="DN594" s="196"/>
      <c r="DO594" s="196"/>
      <c r="DP594" s="196"/>
      <c r="DQ594" s="196"/>
      <c r="DR594" s="196"/>
      <c r="DS594" s="196"/>
      <c r="DT594" s="196"/>
      <c r="DU594" s="196"/>
      <c r="DV594" s="196"/>
      <c r="DW594" s="196"/>
      <c r="DX594" s="196"/>
      <c r="DY594" s="196"/>
      <c r="DZ594" s="196"/>
      <c r="EA594" s="196"/>
      <c r="EB594" s="196"/>
      <c r="EC594" s="196"/>
      <c r="ED594" s="196"/>
      <c r="EE594" s="196"/>
      <c r="EF594" s="196"/>
      <c r="EG594" s="196"/>
      <c r="EH594" s="196"/>
      <c r="EI594" s="196"/>
      <c r="EJ594" s="196"/>
      <c r="EK594" s="196"/>
      <c r="EL594" s="196"/>
      <c r="EM594" s="196"/>
      <c r="EN594" s="196"/>
      <c r="EO594" s="196"/>
      <c r="EP594" s="196"/>
      <c r="EQ594" s="196"/>
      <c r="ER594" s="196"/>
      <c r="ES594" s="196"/>
      <c r="ET594" s="196"/>
      <c r="EU594" s="196"/>
      <c r="EV594" s="196"/>
      <c r="EW594" s="196"/>
      <c r="EX594" s="196"/>
      <c r="EY594" s="196"/>
      <c r="EZ594" s="196"/>
      <c r="FA594" s="196"/>
      <c r="FB594" s="196"/>
      <c r="FC594" s="196"/>
      <c r="FD594" s="196"/>
      <c r="FE594" s="196"/>
      <c r="FF594" s="196"/>
      <c r="FG594" s="196"/>
      <c r="FH594" s="196"/>
      <c r="FI594" s="196"/>
      <c r="FJ594" s="196"/>
      <c r="FK594" s="196"/>
      <c r="FL594" s="196"/>
      <c r="FM594" s="196"/>
      <c r="FN594" s="196"/>
      <c r="FO594" s="196"/>
      <c r="FP594" s="196"/>
      <c r="FQ594" s="196"/>
      <c r="FR594" s="196"/>
      <c r="FS594" s="196"/>
      <c r="FT594" s="196"/>
      <c r="FU594" s="196"/>
      <c r="FV594" s="196"/>
      <c r="FW594" s="196"/>
      <c r="FX594" s="196"/>
      <c r="FY594" s="196"/>
      <c r="FZ594" s="196"/>
      <c r="GA594" s="196"/>
      <c r="GB594" s="196"/>
      <c r="GC594" s="196"/>
      <c r="GD594" s="196"/>
      <c r="GE594" s="196"/>
      <c r="GF594" s="196"/>
      <c r="GG594" s="196"/>
      <c r="GH594" s="196"/>
      <c r="GI594" s="196"/>
      <c r="GJ594" s="196"/>
      <c r="GK594" s="196"/>
      <c r="GL594" s="196"/>
      <c r="GM594" s="196"/>
      <c r="GN594" s="196"/>
      <c r="GO594" s="196"/>
      <c r="GP594" s="196"/>
      <c r="GQ594" s="196"/>
      <c r="GR594" s="196"/>
      <c r="GS594" s="196"/>
      <c r="GT594" s="196"/>
      <c r="GU594" s="196"/>
      <c r="GV594" s="196"/>
      <c r="GW594" s="196"/>
      <c r="GX594" s="196"/>
      <c r="GY594" s="196"/>
      <c r="GZ594" s="196"/>
      <c r="HA594" s="196"/>
      <c r="HB594" s="196"/>
      <c r="HC594" s="196"/>
      <c r="HD594" s="196"/>
      <c r="HE594" s="196"/>
      <c r="HF594" s="196"/>
      <c r="HG594" s="196"/>
      <c r="HH594" s="196"/>
      <c r="HI594" s="196"/>
      <c r="HJ594" s="196"/>
      <c r="HK594" s="196"/>
      <c r="HL594" s="196"/>
      <c r="HM594" s="196"/>
      <c r="HN594" s="196"/>
      <c r="HO594" s="196"/>
      <c r="HP594" s="196"/>
      <c r="HQ594" s="196"/>
      <c r="HR594" s="196"/>
      <c r="HS594" s="196"/>
      <c r="HT594" s="196"/>
      <c r="HU594" s="196"/>
      <c r="HV594" s="196"/>
      <c r="HW594" s="196"/>
      <c r="HX594" s="196"/>
      <c r="HY594" s="196"/>
      <c r="HZ594" s="196"/>
      <c r="IA594" s="196"/>
      <c r="IB594" s="196"/>
      <c r="IC594" s="196"/>
      <c r="ID594" s="196"/>
      <c r="IE594" s="196"/>
      <c r="IF594" s="196"/>
      <c r="IG594" s="196"/>
      <c r="IH594" s="196"/>
      <c r="II594" s="196"/>
      <c r="IJ594" s="196"/>
      <c r="IK594" s="196"/>
      <c r="IL594" s="196"/>
      <c r="IM594" s="196"/>
      <c r="IN594" s="196"/>
      <c r="IO594" s="196"/>
      <c r="IP594" s="196"/>
      <c r="IQ594" s="196"/>
      <c r="IR594" s="196"/>
      <c r="IS594" s="196"/>
      <c r="IT594" s="196"/>
      <c r="IU594" s="196"/>
      <c r="IV594" s="196"/>
    </row>
    <row r="595" spans="1:256" customFormat="1">
      <c r="A595" s="195" t="s">
        <v>2130</v>
      </c>
      <c r="B595" s="195" t="s">
        <v>16</v>
      </c>
      <c r="C595" s="195" t="s">
        <v>17</v>
      </c>
      <c r="D595" s="195" t="s">
        <v>1847</v>
      </c>
      <c r="E595" s="195" t="s">
        <v>2131</v>
      </c>
      <c r="F595" s="195" t="s">
        <v>19</v>
      </c>
      <c r="G595" s="195" t="s">
        <v>2294</v>
      </c>
      <c r="H595" s="195" t="s">
        <v>2295</v>
      </c>
      <c r="I595" s="195" t="s">
        <v>1781</v>
      </c>
      <c r="J595" s="195" t="s">
        <v>22</v>
      </c>
      <c r="K595" s="195" t="s">
        <v>443</v>
      </c>
      <c r="L595" s="195">
        <v>8</v>
      </c>
      <c r="M595" s="195" t="s">
        <v>1767</v>
      </c>
      <c r="N595" s="195"/>
      <c r="O595" s="195"/>
      <c r="P595" s="196"/>
      <c r="Q595" s="196"/>
      <c r="R595" s="196"/>
      <c r="S595" s="196"/>
      <c r="T595" s="196"/>
      <c r="U595" s="196"/>
      <c r="V595" s="196"/>
      <c r="W595" s="196"/>
      <c r="X595" s="196"/>
      <c r="Y595" s="196"/>
      <c r="Z595" s="196"/>
      <c r="AA595" s="196"/>
      <c r="AB595" s="196"/>
      <c r="AC595" s="196"/>
      <c r="AD595" s="196"/>
      <c r="AE595" s="196"/>
      <c r="AF595" s="196"/>
      <c r="AG595" s="196"/>
      <c r="AH595" s="196"/>
      <c r="AI595" s="196"/>
      <c r="AJ595" s="196"/>
      <c r="AK595" s="196"/>
      <c r="AL595" s="196"/>
      <c r="AM595" s="196"/>
      <c r="AN595" s="196"/>
      <c r="AO595" s="196"/>
      <c r="AP595" s="196"/>
      <c r="AQ595" s="196"/>
      <c r="AR595" s="196"/>
      <c r="AS595" s="196"/>
      <c r="AT595" s="196"/>
      <c r="AU595" s="196"/>
      <c r="AV595" s="196"/>
      <c r="AW595" s="196"/>
      <c r="AX595" s="196"/>
      <c r="AY595" s="196"/>
      <c r="AZ595" s="196"/>
      <c r="BA595" s="196"/>
      <c r="BB595" s="196"/>
      <c r="BC595" s="196"/>
      <c r="BD595" s="196"/>
      <c r="BE595" s="196"/>
      <c r="BF595" s="196"/>
      <c r="BG595" s="196"/>
      <c r="BH595" s="196"/>
      <c r="BI595" s="196"/>
      <c r="BJ595" s="196"/>
      <c r="BK595" s="196"/>
      <c r="BL595" s="196"/>
      <c r="BM595" s="196"/>
      <c r="BN595" s="196"/>
      <c r="BO595" s="196"/>
      <c r="BP595" s="196"/>
      <c r="BQ595" s="196"/>
      <c r="BR595" s="196"/>
      <c r="BS595" s="196"/>
      <c r="BT595" s="196"/>
      <c r="BU595" s="196"/>
      <c r="BV595" s="196"/>
      <c r="BW595" s="196"/>
      <c r="BX595" s="196"/>
      <c r="BY595" s="196"/>
      <c r="BZ595" s="196"/>
      <c r="CA595" s="196"/>
      <c r="CB595" s="196"/>
      <c r="CC595" s="196"/>
      <c r="CD595" s="196"/>
      <c r="CE595" s="196"/>
      <c r="CF595" s="196"/>
      <c r="CG595" s="196"/>
      <c r="CH595" s="196"/>
      <c r="CI595" s="196"/>
      <c r="CJ595" s="196"/>
      <c r="CK595" s="196"/>
      <c r="CL595" s="196"/>
      <c r="CM595" s="196"/>
      <c r="CN595" s="196"/>
      <c r="CO595" s="196"/>
      <c r="CP595" s="196"/>
      <c r="CQ595" s="196"/>
      <c r="CR595" s="196"/>
      <c r="CS595" s="196"/>
      <c r="CT595" s="196"/>
      <c r="CU595" s="196"/>
      <c r="CV595" s="196"/>
      <c r="CW595" s="196"/>
      <c r="CX595" s="196"/>
      <c r="CY595" s="196"/>
      <c r="CZ595" s="196"/>
      <c r="DA595" s="196"/>
      <c r="DB595" s="196"/>
      <c r="DC595" s="196"/>
      <c r="DD595" s="196"/>
      <c r="DE595" s="196"/>
      <c r="DF595" s="196"/>
      <c r="DG595" s="196"/>
      <c r="DH595" s="196"/>
      <c r="DI595" s="196"/>
      <c r="DJ595" s="196"/>
      <c r="DK595" s="196"/>
      <c r="DL595" s="196"/>
      <c r="DM595" s="196"/>
      <c r="DN595" s="196"/>
      <c r="DO595" s="196"/>
      <c r="DP595" s="196"/>
      <c r="DQ595" s="196"/>
      <c r="DR595" s="196"/>
      <c r="DS595" s="196"/>
      <c r="DT595" s="196"/>
      <c r="DU595" s="196"/>
      <c r="DV595" s="196"/>
      <c r="DW595" s="196"/>
      <c r="DX595" s="196"/>
      <c r="DY595" s="196"/>
      <c r="DZ595" s="196"/>
      <c r="EA595" s="196"/>
      <c r="EB595" s="196"/>
      <c r="EC595" s="196"/>
      <c r="ED595" s="196"/>
      <c r="EE595" s="196"/>
      <c r="EF595" s="196"/>
      <c r="EG595" s="196"/>
      <c r="EH595" s="196"/>
      <c r="EI595" s="196"/>
      <c r="EJ595" s="196"/>
      <c r="EK595" s="196"/>
      <c r="EL595" s="196"/>
      <c r="EM595" s="196"/>
      <c r="EN595" s="196"/>
      <c r="EO595" s="196"/>
      <c r="EP595" s="196"/>
      <c r="EQ595" s="196"/>
      <c r="ER595" s="196"/>
      <c r="ES595" s="196"/>
      <c r="ET595" s="196"/>
      <c r="EU595" s="196"/>
      <c r="EV595" s="196"/>
      <c r="EW595" s="196"/>
      <c r="EX595" s="196"/>
      <c r="EY595" s="196"/>
      <c r="EZ595" s="196"/>
      <c r="FA595" s="196"/>
      <c r="FB595" s="196"/>
      <c r="FC595" s="196"/>
      <c r="FD595" s="196"/>
      <c r="FE595" s="196"/>
      <c r="FF595" s="196"/>
      <c r="FG595" s="196"/>
      <c r="FH595" s="196"/>
      <c r="FI595" s="196"/>
      <c r="FJ595" s="196"/>
      <c r="FK595" s="196"/>
      <c r="FL595" s="196"/>
      <c r="FM595" s="196"/>
      <c r="FN595" s="196"/>
      <c r="FO595" s="196"/>
      <c r="FP595" s="196"/>
      <c r="FQ595" s="196"/>
      <c r="FR595" s="196"/>
      <c r="FS595" s="196"/>
      <c r="FT595" s="196"/>
      <c r="FU595" s="196"/>
      <c r="FV595" s="196"/>
      <c r="FW595" s="196"/>
      <c r="FX595" s="196"/>
      <c r="FY595" s="196"/>
      <c r="FZ595" s="196"/>
      <c r="GA595" s="196"/>
      <c r="GB595" s="196"/>
      <c r="GC595" s="196"/>
      <c r="GD595" s="196"/>
      <c r="GE595" s="196"/>
      <c r="GF595" s="196"/>
      <c r="GG595" s="196"/>
      <c r="GH595" s="196"/>
      <c r="GI595" s="196"/>
      <c r="GJ595" s="196"/>
      <c r="GK595" s="196"/>
      <c r="GL595" s="196"/>
      <c r="GM595" s="196"/>
      <c r="GN595" s="196"/>
      <c r="GO595" s="196"/>
      <c r="GP595" s="196"/>
      <c r="GQ595" s="196"/>
      <c r="GR595" s="196"/>
      <c r="GS595" s="196"/>
      <c r="GT595" s="196"/>
      <c r="GU595" s="196"/>
      <c r="GV595" s="196"/>
      <c r="GW595" s="196"/>
      <c r="GX595" s="196"/>
      <c r="GY595" s="196"/>
      <c r="GZ595" s="196"/>
      <c r="HA595" s="196"/>
      <c r="HB595" s="196"/>
      <c r="HC595" s="196"/>
      <c r="HD595" s="196"/>
      <c r="HE595" s="196"/>
      <c r="HF595" s="196"/>
      <c r="HG595" s="196"/>
      <c r="HH595" s="196"/>
      <c r="HI595" s="196"/>
      <c r="HJ595" s="196"/>
      <c r="HK595" s="196"/>
      <c r="HL595" s="196"/>
      <c r="HM595" s="196"/>
      <c r="HN595" s="196"/>
      <c r="HO595" s="196"/>
      <c r="HP595" s="196"/>
      <c r="HQ595" s="196"/>
      <c r="HR595" s="196"/>
      <c r="HS595" s="196"/>
      <c r="HT595" s="196"/>
      <c r="HU595" s="196"/>
      <c r="HV595" s="196"/>
      <c r="HW595" s="196"/>
      <c r="HX595" s="196"/>
      <c r="HY595" s="196"/>
      <c r="HZ595" s="196"/>
      <c r="IA595" s="196"/>
      <c r="IB595" s="196"/>
      <c r="IC595" s="196"/>
      <c r="ID595" s="196"/>
      <c r="IE595" s="196"/>
      <c r="IF595" s="196"/>
      <c r="IG595" s="196"/>
      <c r="IH595" s="196"/>
      <c r="II595" s="196"/>
      <c r="IJ595" s="196"/>
      <c r="IK595" s="196"/>
      <c r="IL595" s="196"/>
      <c r="IM595" s="196"/>
      <c r="IN595" s="196"/>
      <c r="IO595" s="196"/>
      <c r="IP595" s="196"/>
      <c r="IQ595" s="196"/>
      <c r="IR595" s="196"/>
      <c r="IS595" s="196"/>
      <c r="IT595" s="196"/>
      <c r="IU595" s="196"/>
      <c r="IV595" s="196"/>
    </row>
    <row r="596" spans="1:256" customFormat="1">
      <c r="A596" s="195" t="s">
        <v>2130</v>
      </c>
      <c r="B596" s="195" t="s">
        <v>16</v>
      </c>
      <c r="C596" s="195" t="s">
        <v>17</v>
      </c>
      <c r="D596" s="195" t="s">
        <v>1847</v>
      </c>
      <c r="E596" s="195" t="s">
        <v>2131</v>
      </c>
      <c r="F596" s="195" t="s">
        <v>19</v>
      </c>
      <c r="G596" s="195" t="s">
        <v>2296</v>
      </c>
      <c r="H596" s="195" t="s">
        <v>2297</v>
      </c>
      <c r="I596" s="195" t="s">
        <v>1782</v>
      </c>
      <c r="J596" s="195" t="s">
        <v>22</v>
      </c>
      <c r="K596" s="195" t="s">
        <v>443</v>
      </c>
      <c r="L596" s="195">
        <v>8</v>
      </c>
      <c r="M596" s="195" t="s">
        <v>1767</v>
      </c>
      <c r="N596" s="195"/>
      <c r="O596" s="195"/>
      <c r="P596" s="196"/>
      <c r="Q596" s="196"/>
      <c r="R596" s="196"/>
      <c r="S596" s="196"/>
      <c r="T596" s="196"/>
      <c r="U596" s="196"/>
      <c r="V596" s="196"/>
      <c r="W596" s="196"/>
      <c r="X596" s="196"/>
      <c r="Y596" s="196"/>
      <c r="Z596" s="196"/>
      <c r="AA596" s="196"/>
      <c r="AB596" s="196"/>
      <c r="AC596" s="196"/>
      <c r="AD596" s="196"/>
      <c r="AE596" s="196"/>
      <c r="AF596" s="196"/>
      <c r="AG596" s="196"/>
      <c r="AH596" s="196"/>
      <c r="AI596" s="196"/>
      <c r="AJ596" s="196"/>
      <c r="AK596" s="196"/>
      <c r="AL596" s="196"/>
      <c r="AM596" s="196"/>
      <c r="AN596" s="196"/>
      <c r="AO596" s="196"/>
      <c r="AP596" s="196"/>
      <c r="AQ596" s="196"/>
      <c r="AR596" s="196"/>
      <c r="AS596" s="196"/>
      <c r="AT596" s="196"/>
      <c r="AU596" s="196"/>
      <c r="AV596" s="196"/>
      <c r="AW596" s="196"/>
      <c r="AX596" s="196"/>
      <c r="AY596" s="196"/>
      <c r="AZ596" s="196"/>
      <c r="BA596" s="196"/>
      <c r="BB596" s="196"/>
      <c r="BC596" s="196"/>
      <c r="BD596" s="196"/>
      <c r="BE596" s="196"/>
      <c r="BF596" s="196"/>
      <c r="BG596" s="196"/>
      <c r="BH596" s="196"/>
      <c r="BI596" s="196"/>
      <c r="BJ596" s="196"/>
      <c r="BK596" s="196"/>
      <c r="BL596" s="196"/>
      <c r="BM596" s="196"/>
      <c r="BN596" s="196"/>
      <c r="BO596" s="196"/>
      <c r="BP596" s="196"/>
      <c r="BQ596" s="196"/>
      <c r="BR596" s="196"/>
      <c r="BS596" s="196"/>
      <c r="BT596" s="196"/>
      <c r="BU596" s="196"/>
      <c r="BV596" s="196"/>
      <c r="BW596" s="196"/>
      <c r="BX596" s="196"/>
      <c r="BY596" s="196"/>
      <c r="BZ596" s="196"/>
      <c r="CA596" s="196"/>
      <c r="CB596" s="196"/>
      <c r="CC596" s="196"/>
      <c r="CD596" s="196"/>
      <c r="CE596" s="196"/>
      <c r="CF596" s="196"/>
      <c r="CG596" s="196"/>
      <c r="CH596" s="196"/>
      <c r="CI596" s="196"/>
      <c r="CJ596" s="196"/>
      <c r="CK596" s="196"/>
      <c r="CL596" s="196"/>
      <c r="CM596" s="196"/>
      <c r="CN596" s="196"/>
      <c r="CO596" s="196"/>
      <c r="CP596" s="196"/>
      <c r="CQ596" s="196"/>
      <c r="CR596" s="196"/>
      <c r="CS596" s="196"/>
      <c r="CT596" s="196"/>
      <c r="CU596" s="196"/>
      <c r="CV596" s="196"/>
      <c r="CW596" s="196"/>
      <c r="CX596" s="196"/>
      <c r="CY596" s="196"/>
      <c r="CZ596" s="196"/>
      <c r="DA596" s="196"/>
      <c r="DB596" s="196"/>
      <c r="DC596" s="196"/>
      <c r="DD596" s="196"/>
      <c r="DE596" s="196"/>
      <c r="DF596" s="196"/>
      <c r="DG596" s="196"/>
      <c r="DH596" s="196"/>
      <c r="DI596" s="196"/>
      <c r="DJ596" s="196"/>
      <c r="DK596" s="196"/>
      <c r="DL596" s="196"/>
      <c r="DM596" s="196"/>
      <c r="DN596" s="196"/>
      <c r="DO596" s="196"/>
      <c r="DP596" s="196"/>
      <c r="DQ596" s="196"/>
      <c r="DR596" s="196"/>
      <c r="DS596" s="196"/>
      <c r="DT596" s="196"/>
      <c r="DU596" s="196"/>
      <c r="DV596" s="196"/>
      <c r="DW596" s="196"/>
      <c r="DX596" s="196"/>
      <c r="DY596" s="196"/>
      <c r="DZ596" s="196"/>
      <c r="EA596" s="196"/>
      <c r="EB596" s="196"/>
      <c r="EC596" s="196"/>
      <c r="ED596" s="196"/>
      <c r="EE596" s="196"/>
      <c r="EF596" s="196"/>
      <c r="EG596" s="196"/>
      <c r="EH596" s="196"/>
      <c r="EI596" s="196"/>
      <c r="EJ596" s="196"/>
      <c r="EK596" s="196"/>
      <c r="EL596" s="196"/>
      <c r="EM596" s="196"/>
      <c r="EN596" s="196"/>
      <c r="EO596" s="196"/>
      <c r="EP596" s="196"/>
      <c r="EQ596" s="196"/>
      <c r="ER596" s="196"/>
      <c r="ES596" s="196"/>
      <c r="ET596" s="196"/>
      <c r="EU596" s="196"/>
      <c r="EV596" s="196"/>
      <c r="EW596" s="196"/>
      <c r="EX596" s="196"/>
      <c r="EY596" s="196"/>
      <c r="EZ596" s="196"/>
      <c r="FA596" s="196"/>
      <c r="FB596" s="196"/>
      <c r="FC596" s="196"/>
      <c r="FD596" s="196"/>
      <c r="FE596" s="196"/>
      <c r="FF596" s="196"/>
      <c r="FG596" s="196"/>
      <c r="FH596" s="196"/>
      <c r="FI596" s="196"/>
      <c r="FJ596" s="196"/>
      <c r="FK596" s="196"/>
      <c r="FL596" s="196"/>
      <c r="FM596" s="196"/>
      <c r="FN596" s="196"/>
      <c r="FO596" s="196"/>
      <c r="FP596" s="196"/>
      <c r="FQ596" s="196"/>
      <c r="FR596" s="196"/>
      <c r="FS596" s="196"/>
      <c r="FT596" s="196"/>
      <c r="FU596" s="196"/>
      <c r="FV596" s="196"/>
      <c r="FW596" s="196"/>
      <c r="FX596" s="196"/>
      <c r="FY596" s="196"/>
      <c r="FZ596" s="196"/>
      <c r="GA596" s="196"/>
      <c r="GB596" s="196"/>
      <c r="GC596" s="196"/>
      <c r="GD596" s="196"/>
      <c r="GE596" s="196"/>
      <c r="GF596" s="196"/>
      <c r="GG596" s="196"/>
      <c r="GH596" s="196"/>
      <c r="GI596" s="196"/>
      <c r="GJ596" s="196"/>
      <c r="GK596" s="196"/>
      <c r="GL596" s="196"/>
      <c r="GM596" s="196"/>
      <c r="GN596" s="196"/>
      <c r="GO596" s="196"/>
      <c r="GP596" s="196"/>
      <c r="GQ596" s="196"/>
      <c r="GR596" s="196"/>
      <c r="GS596" s="196"/>
      <c r="GT596" s="196"/>
      <c r="GU596" s="196"/>
      <c r="GV596" s="196"/>
      <c r="GW596" s="196"/>
      <c r="GX596" s="196"/>
      <c r="GY596" s="196"/>
      <c r="GZ596" s="196"/>
      <c r="HA596" s="196"/>
      <c r="HB596" s="196"/>
      <c r="HC596" s="196"/>
      <c r="HD596" s="196"/>
      <c r="HE596" s="196"/>
      <c r="HF596" s="196"/>
      <c r="HG596" s="196"/>
      <c r="HH596" s="196"/>
      <c r="HI596" s="196"/>
      <c r="HJ596" s="196"/>
      <c r="HK596" s="196"/>
      <c r="HL596" s="196"/>
      <c r="HM596" s="196"/>
      <c r="HN596" s="196"/>
      <c r="HO596" s="196"/>
      <c r="HP596" s="196"/>
      <c r="HQ596" s="196"/>
      <c r="HR596" s="196"/>
      <c r="HS596" s="196"/>
      <c r="HT596" s="196"/>
      <c r="HU596" s="196"/>
      <c r="HV596" s="196"/>
      <c r="HW596" s="196"/>
      <c r="HX596" s="196"/>
      <c r="HY596" s="196"/>
      <c r="HZ596" s="196"/>
      <c r="IA596" s="196"/>
      <c r="IB596" s="196"/>
      <c r="IC596" s="196"/>
      <c r="ID596" s="196"/>
      <c r="IE596" s="196"/>
      <c r="IF596" s="196"/>
      <c r="IG596" s="196"/>
      <c r="IH596" s="196"/>
      <c r="II596" s="196"/>
      <c r="IJ596" s="196"/>
      <c r="IK596" s="196"/>
      <c r="IL596" s="196"/>
      <c r="IM596" s="196"/>
      <c r="IN596" s="196"/>
      <c r="IO596" s="196"/>
      <c r="IP596" s="196"/>
      <c r="IQ596" s="196"/>
      <c r="IR596" s="196"/>
      <c r="IS596" s="196"/>
      <c r="IT596" s="196"/>
      <c r="IU596" s="196"/>
      <c r="IV596" s="196"/>
    </row>
    <row r="597" spans="1:256" customFormat="1">
      <c r="A597" s="195" t="s">
        <v>2130</v>
      </c>
      <c r="B597" s="195" t="s">
        <v>16</v>
      </c>
      <c r="C597" s="195" t="s">
        <v>17</v>
      </c>
      <c r="D597" s="195" t="s">
        <v>1847</v>
      </c>
      <c r="E597" s="195" t="s">
        <v>2131</v>
      </c>
      <c r="F597" s="195" t="s">
        <v>19</v>
      </c>
      <c r="G597" s="195" t="s">
        <v>2298</v>
      </c>
      <c r="H597" s="195" t="s">
        <v>2299</v>
      </c>
      <c r="I597" s="195" t="s">
        <v>1783</v>
      </c>
      <c r="J597" s="195" t="s">
        <v>22</v>
      </c>
      <c r="K597" s="195" t="s">
        <v>443</v>
      </c>
      <c r="L597" s="195">
        <v>8</v>
      </c>
      <c r="M597" s="195" t="s">
        <v>1767</v>
      </c>
      <c r="N597" s="195"/>
      <c r="O597" s="195"/>
      <c r="P597" s="196"/>
      <c r="Q597" s="196"/>
      <c r="R597" s="196"/>
      <c r="S597" s="196"/>
      <c r="T597" s="196"/>
      <c r="U597" s="196"/>
      <c r="V597" s="196"/>
      <c r="W597" s="196"/>
      <c r="X597" s="196"/>
      <c r="Y597" s="196"/>
      <c r="Z597" s="196"/>
      <c r="AA597" s="196"/>
      <c r="AB597" s="196"/>
      <c r="AC597" s="196"/>
      <c r="AD597" s="196"/>
      <c r="AE597" s="196"/>
      <c r="AF597" s="196"/>
      <c r="AG597" s="196"/>
      <c r="AH597" s="196"/>
      <c r="AI597" s="196"/>
      <c r="AJ597" s="196"/>
      <c r="AK597" s="196"/>
      <c r="AL597" s="196"/>
      <c r="AM597" s="196"/>
      <c r="AN597" s="196"/>
      <c r="AO597" s="196"/>
      <c r="AP597" s="196"/>
      <c r="AQ597" s="196"/>
      <c r="AR597" s="196"/>
      <c r="AS597" s="196"/>
      <c r="AT597" s="196"/>
      <c r="AU597" s="196"/>
      <c r="AV597" s="196"/>
      <c r="AW597" s="196"/>
      <c r="AX597" s="196"/>
      <c r="AY597" s="196"/>
      <c r="AZ597" s="196"/>
      <c r="BA597" s="196"/>
      <c r="BB597" s="196"/>
      <c r="BC597" s="196"/>
      <c r="BD597" s="196"/>
      <c r="BE597" s="196"/>
      <c r="BF597" s="196"/>
      <c r="BG597" s="196"/>
      <c r="BH597" s="196"/>
      <c r="BI597" s="196"/>
      <c r="BJ597" s="196"/>
      <c r="BK597" s="196"/>
      <c r="BL597" s="196"/>
      <c r="BM597" s="196"/>
      <c r="BN597" s="196"/>
      <c r="BO597" s="196"/>
      <c r="BP597" s="196"/>
      <c r="BQ597" s="196"/>
      <c r="BR597" s="196"/>
      <c r="BS597" s="196"/>
      <c r="BT597" s="196"/>
      <c r="BU597" s="196"/>
      <c r="BV597" s="196"/>
      <c r="BW597" s="196"/>
      <c r="BX597" s="196"/>
      <c r="BY597" s="196"/>
      <c r="BZ597" s="196"/>
      <c r="CA597" s="196"/>
      <c r="CB597" s="196"/>
      <c r="CC597" s="196"/>
      <c r="CD597" s="196"/>
      <c r="CE597" s="196"/>
      <c r="CF597" s="196"/>
      <c r="CG597" s="196"/>
      <c r="CH597" s="196"/>
      <c r="CI597" s="196"/>
      <c r="CJ597" s="196"/>
      <c r="CK597" s="196"/>
      <c r="CL597" s="196"/>
      <c r="CM597" s="196"/>
      <c r="CN597" s="196"/>
      <c r="CO597" s="196"/>
      <c r="CP597" s="196"/>
      <c r="CQ597" s="196"/>
      <c r="CR597" s="196"/>
      <c r="CS597" s="196"/>
      <c r="CT597" s="196"/>
      <c r="CU597" s="196"/>
      <c r="CV597" s="196"/>
      <c r="CW597" s="196"/>
      <c r="CX597" s="196"/>
      <c r="CY597" s="196"/>
      <c r="CZ597" s="196"/>
      <c r="DA597" s="196"/>
      <c r="DB597" s="196"/>
      <c r="DC597" s="196"/>
      <c r="DD597" s="196"/>
      <c r="DE597" s="196"/>
      <c r="DF597" s="196"/>
      <c r="DG597" s="196"/>
      <c r="DH597" s="196"/>
      <c r="DI597" s="196"/>
      <c r="DJ597" s="196"/>
      <c r="DK597" s="196"/>
      <c r="DL597" s="196"/>
      <c r="DM597" s="196"/>
      <c r="DN597" s="196"/>
      <c r="DO597" s="196"/>
      <c r="DP597" s="196"/>
      <c r="DQ597" s="196"/>
      <c r="DR597" s="196"/>
      <c r="DS597" s="196"/>
      <c r="DT597" s="196"/>
      <c r="DU597" s="196"/>
      <c r="DV597" s="196"/>
      <c r="DW597" s="196"/>
      <c r="DX597" s="196"/>
      <c r="DY597" s="196"/>
      <c r="DZ597" s="196"/>
      <c r="EA597" s="196"/>
      <c r="EB597" s="196"/>
      <c r="EC597" s="196"/>
      <c r="ED597" s="196"/>
      <c r="EE597" s="196"/>
      <c r="EF597" s="196"/>
      <c r="EG597" s="196"/>
      <c r="EH597" s="196"/>
      <c r="EI597" s="196"/>
      <c r="EJ597" s="196"/>
      <c r="EK597" s="196"/>
      <c r="EL597" s="196"/>
      <c r="EM597" s="196"/>
      <c r="EN597" s="196"/>
      <c r="EO597" s="196"/>
      <c r="EP597" s="196"/>
      <c r="EQ597" s="196"/>
      <c r="ER597" s="196"/>
      <c r="ES597" s="196"/>
      <c r="ET597" s="196"/>
      <c r="EU597" s="196"/>
      <c r="EV597" s="196"/>
      <c r="EW597" s="196"/>
      <c r="EX597" s="196"/>
      <c r="EY597" s="196"/>
      <c r="EZ597" s="196"/>
      <c r="FA597" s="196"/>
      <c r="FB597" s="196"/>
      <c r="FC597" s="196"/>
      <c r="FD597" s="196"/>
      <c r="FE597" s="196"/>
      <c r="FF597" s="196"/>
      <c r="FG597" s="196"/>
      <c r="FH597" s="196"/>
      <c r="FI597" s="196"/>
      <c r="FJ597" s="196"/>
      <c r="FK597" s="196"/>
      <c r="FL597" s="196"/>
      <c r="FM597" s="196"/>
      <c r="FN597" s="196"/>
      <c r="FO597" s="196"/>
      <c r="FP597" s="196"/>
      <c r="FQ597" s="196"/>
      <c r="FR597" s="196"/>
      <c r="FS597" s="196"/>
      <c r="FT597" s="196"/>
      <c r="FU597" s="196"/>
      <c r="FV597" s="196"/>
      <c r="FW597" s="196"/>
      <c r="FX597" s="196"/>
      <c r="FY597" s="196"/>
      <c r="FZ597" s="196"/>
      <c r="GA597" s="196"/>
      <c r="GB597" s="196"/>
      <c r="GC597" s="196"/>
      <c r="GD597" s="196"/>
      <c r="GE597" s="196"/>
      <c r="GF597" s="196"/>
      <c r="GG597" s="196"/>
      <c r="GH597" s="196"/>
      <c r="GI597" s="196"/>
      <c r="GJ597" s="196"/>
      <c r="GK597" s="196"/>
      <c r="GL597" s="196"/>
      <c r="GM597" s="196"/>
      <c r="GN597" s="196"/>
      <c r="GO597" s="196"/>
      <c r="GP597" s="196"/>
      <c r="GQ597" s="196"/>
      <c r="GR597" s="196"/>
      <c r="GS597" s="196"/>
      <c r="GT597" s="196"/>
      <c r="GU597" s="196"/>
      <c r="GV597" s="196"/>
      <c r="GW597" s="196"/>
      <c r="GX597" s="196"/>
      <c r="GY597" s="196"/>
      <c r="GZ597" s="196"/>
      <c r="HA597" s="196"/>
      <c r="HB597" s="196"/>
      <c r="HC597" s="196"/>
      <c r="HD597" s="196"/>
      <c r="HE597" s="196"/>
      <c r="HF597" s="196"/>
      <c r="HG597" s="196"/>
      <c r="HH597" s="196"/>
      <c r="HI597" s="196"/>
      <c r="HJ597" s="196"/>
      <c r="HK597" s="196"/>
      <c r="HL597" s="196"/>
      <c r="HM597" s="196"/>
      <c r="HN597" s="196"/>
      <c r="HO597" s="196"/>
      <c r="HP597" s="196"/>
      <c r="HQ597" s="196"/>
      <c r="HR597" s="196"/>
      <c r="HS597" s="196"/>
      <c r="HT597" s="196"/>
      <c r="HU597" s="196"/>
      <c r="HV597" s="196"/>
      <c r="HW597" s="196"/>
      <c r="HX597" s="196"/>
      <c r="HY597" s="196"/>
      <c r="HZ597" s="196"/>
      <c r="IA597" s="196"/>
      <c r="IB597" s="196"/>
      <c r="IC597" s="196"/>
      <c r="ID597" s="196"/>
      <c r="IE597" s="196"/>
      <c r="IF597" s="196"/>
      <c r="IG597" s="196"/>
      <c r="IH597" s="196"/>
      <c r="II597" s="196"/>
      <c r="IJ597" s="196"/>
      <c r="IK597" s="196"/>
      <c r="IL597" s="196"/>
      <c r="IM597" s="196"/>
      <c r="IN597" s="196"/>
      <c r="IO597" s="196"/>
      <c r="IP597" s="196"/>
      <c r="IQ597" s="196"/>
      <c r="IR597" s="196"/>
      <c r="IS597" s="196"/>
      <c r="IT597" s="196"/>
      <c r="IU597" s="196"/>
      <c r="IV597" s="196"/>
    </row>
    <row r="598" spans="1:256" customFormat="1">
      <c r="A598" s="195" t="s">
        <v>2130</v>
      </c>
      <c r="B598" s="195" t="s">
        <v>16</v>
      </c>
      <c r="C598" s="195" t="s">
        <v>17</v>
      </c>
      <c r="D598" s="195" t="s">
        <v>1847</v>
      </c>
      <c r="E598" s="195" t="s">
        <v>2131</v>
      </c>
      <c r="F598" s="195" t="s">
        <v>19</v>
      </c>
      <c r="G598" s="195" t="s">
        <v>2300</v>
      </c>
      <c r="H598" s="195" t="s">
        <v>2301</v>
      </c>
      <c r="I598" s="195" t="s">
        <v>1784</v>
      </c>
      <c r="J598" s="195" t="s">
        <v>22</v>
      </c>
      <c r="K598" s="195" t="s">
        <v>443</v>
      </c>
      <c r="L598" s="195">
        <v>8</v>
      </c>
      <c r="M598" s="195" t="s">
        <v>1767</v>
      </c>
      <c r="N598" s="195"/>
      <c r="O598" s="195"/>
      <c r="P598" s="196"/>
      <c r="Q598" s="196"/>
      <c r="R598" s="196"/>
      <c r="S598" s="196"/>
      <c r="T598" s="196"/>
      <c r="U598" s="196"/>
      <c r="V598" s="196"/>
      <c r="W598" s="196"/>
      <c r="X598" s="196"/>
      <c r="Y598" s="196"/>
      <c r="Z598" s="196"/>
      <c r="AA598" s="196"/>
      <c r="AB598" s="196"/>
      <c r="AC598" s="196"/>
      <c r="AD598" s="196"/>
      <c r="AE598" s="196"/>
      <c r="AF598" s="196"/>
      <c r="AG598" s="196"/>
      <c r="AH598" s="196"/>
      <c r="AI598" s="196"/>
      <c r="AJ598" s="196"/>
      <c r="AK598" s="196"/>
      <c r="AL598" s="196"/>
      <c r="AM598" s="196"/>
      <c r="AN598" s="196"/>
      <c r="AO598" s="196"/>
      <c r="AP598" s="196"/>
      <c r="AQ598" s="196"/>
      <c r="AR598" s="196"/>
      <c r="AS598" s="196"/>
      <c r="AT598" s="196"/>
      <c r="AU598" s="196"/>
      <c r="AV598" s="196"/>
      <c r="AW598" s="196"/>
      <c r="AX598" s="196"/>
      <c r="AY598" s="196"/>
      <c r="AZ598" s="196"/>
      <c r="BA598" s="196"/>
      <c r="BB598" s="196"/>
      <c r="BC598" s="196"/>
      <c r="BD598" s="196"/>
      <c r="BE598" s="196"/>
      <c r="BF598" s="196"/>
      <c r="BG598" s="196"/>
      <c r="BH598" s="196"/>
      <c r="BI598" s="196"/>
      <c r="BJ598" s="196"/>
      <c r="BK598" s="196"/>
      <c r="BL598" s="196"/>
      <c r="BM598" s="196"/>
      <c r="BN598" s="196"/>
      <c r="BO598" s="196"/>
      <c r="BP598" s="196"/>
      <c r="BQ598" s="196"/>
      <c r="BR598" s="196"/>
      <c r="BS598" s="196"/>
      <c r="BT598" s="196"/>
      <c r="BU598" s="196"/>
      <c r="BV598" s="196"/>
      <c r="BW598" s="196"/>
      <c r="BX598" s="196"/>
      <c r="BY598" s="196"/>
      <c r="BZ598" s="196"/>
      <c r="CA598" s="196"/>
      <c r="CB598" s="196"/>
      <c r="CC598" s="196"/>
      <c r="CD598" s="196"/>
      <c r="CE598" s="196"/>
      <c r="CF598" s="196"/>
      <c r="CG598" s="196"/>
      <c r="CH598" s="196"/>
      <c r="CI598" s="196"/>
      <c r="CJ598" s="196"/>
      <c r="CK598" s="196"/>
      <c r="CL598" s="196"/>
      <c r="CM598" s="196"/>
      <c r="CN598" s="196"/>
      <c r="CO598" s="196"/>
      <c r="CP598" s="196"/>
      <c r="CQ598" s="196"/>
      <c r="CR598" s="196"/>
      <c r="CS598" s="196"/>
      <c r="CT598" s="196"/>
      <c r="CU598" s="196"/>
      <c r="CV598" s="196"/>
      <c r="CW598" s="196"/>
      <c r="CX598" s="196"/>
      <c r="CY598" s="196"/>
      <c r="CZ598" s="196"/>
      <c r="DA598" s="196"/>
      <c r="DB598" s="196"/>
      <c r="DC598" s="196"/>
      <c r="DD598" s="196"/>
      <c r="DE598" s="196"/>
      <c r="DF598" s="196"/>
      <c r="DG598" s="196"/>
      <c r="DH598" s="196"/>
      <c r="DI598" s="196"/>
      <c r="DJ598" s="196"/>
      <c r="DK598" s="196"/>
      <c r="DL598" s="196"/>
      <c r="DM598" s="196"/>
      <c r="DN598" s="196"/>
      <c r="DO598" s="196"/>
      <c r="DP598" s="196"/>
      <c r="DQ598" s="196"/>
      <c r="DR598" s="196"/>
      <c r="DS598" s="196"/>
      <c r="DT598" s="196"/>
      <c r="DU598" s="196"/>
      <c r="DV598" s="196"/>
      <c r="DW598" s="196"/>
      <c r="DX598" s="196"/>
      <c r="DY598" s="196"/>
      <c r="DZ598" s="196"/>
      <c r="EA598" s="196"/>
      <c r="EB598" s="196"/>
      <c r="EC598" s="196"/>
      <c r="ED598" s="196"/>
      <c r="EE598" s="196"/>
      <c r="EF598" s="196"/>
      <c r="EG598" s="196"/>
      <c r="EH598" s="196"/>
      <c r="EI598" s="196"/>
      <c r="EJ598" s="196"/>
      <c r="EK598" s="196"/>
      <c r="EL598" s="196"/>
      <c r="EM598" s="196"/>
      <c r="EN598" s="196"/>
      <c r="EO598" s="196"/>
      <c r="EP598" s="196"/>
      <c r="EQ598" s="196"/>
      <c r="ER598" s="196"/>
      <c r="ES598" s="196"/>
      <c r="ET598" s="196"/>
      <c r="EU598" s="196"/>
      <c r="EV598" s="196"/>
      <c r="EW598" s="196"/>
      <c r="EX598" s="196"/>
      <c r="EY598" s="196"/>
      <c r="EZ598" s="196"/>
      <c r="FA598" s="196"/>
      <c r="FB598" s="196"/>
      <c r="FC598" s="196"/>
      <c r="FD598" s="196"/>
      <c r="FE598" s="196"/>
      <c r="FF598" s="196"/>
      <c r="FG598" s="196"/>
      <c r="FH598" s="196"/>
      <c r="FI598" s="196"/>
      <c r="FJ598" s="196"/>
      <c r="FK598" s="196"/>
      <c r="FL598" s="196"/>
      <c r="FM598" s="196"/>
      <c r="FN598" s="196"/>
      <c r="FO598" s="196"/>
      <c r="FP598" s="196"/>
      <c r="FQ598" s="196"/>
      <c r="FR598" s="196"/>
      <c r="FS598" s="196"/>
      <c r="FT598" s="196"/>
      <c r="FU598" s="196"/>
      <c r="FV598" s="196"/>
      <c r="FW598" s="196"/>
      <c r="FX598" s="196"/>
      <c r="FY598" s="196"/>
      <c r="FZ598" s="196"/>
      <c r="GA598" s="196"/>
      <c r="GB598" s="196"/>
      <c r="GC598" s="196"/>
      <c r="GD598" s="196"/>
      <c r="GE598" s="196"/>
      <c r="GF598" s="196"/>
      <c r="GG598" s="196"/>
      <c r="GH598" s="196"/>
      <c r="GI598" s="196"/>
      <c r="GJ598" s="196"/>
      <c r="GK598" s="196"/>
      <c r="GL598" s="196"/>
      <c r="GM598" s="196"/>
      <c r="GN598" s="196"/>
      <c r="GO598" s="196"/>
      <c r="GP598" s="196"/>
      <c r="GQ598" s="196"/>
      <c r="GR598" s="196"/>
      <c r="GS598" s="196"/>
      <c r="GT598" s="196"/>
      <c r="GU598" s="196"/>
      <c r="GV598" s="196"/>
      <c r="GW598" s="196"/>
      <c r="GX598" s="196"/>
      <c r="GY598" s="196"/>
      <c r="GZ598" s="196"/>
      <c r="HA598" s="196"/>
      <c r="HB598" s="196"/>
      <c r="HC598" s="196"/>
      <c r="HD598" s="196"/>
      <c r="HE598" s="196"/>
      <c r="HF598" s="196"/>
      <c r="HG598" s="196"/>
      <c r="HH598" s="196"/>
      <c r="HI598" s="196"/>
      <c r="HJ598" s="196"/>
      <c r="HK598" s="196"/>
      <c r="HL598" s="196"/>
      <c r="HM598" s="196"/>
      <c r="HN598" s="196"/>
      <c r="HO598" s="196"/>
      <c r="HP598" s="196"/>
      <c r="HQ598" s="196"/>
      <c r="HR598" s="196"/>
      <c r="HS598" s="196"/>
      <c r="HT598" s="196"/>
      <c r="HU598" s="196"/>
      <c r="HV598" s="196"/>
      <c r="HW598" s="196"/>
      <c r="HX598" s="196"/>
      <c r="HY598" s="196"/>
      <c r="HZ598" s="196"/>
      <c r="IA598" s="196"/>
      <c r="IB598" s="196"/>
      <c r="IC598" s="196"/>
      <c r="ID598" s="196"/>
      <c r="IE598" s="196"/>
      <c r="IF598" s="196"/>
      <c r="IG598" s="196"/>
      <c r="IH598" s="196"/>
      <c r="II598" s="196"/>
      <c r="IJ598" s="196"/>
      <c r="IK598" s="196"/>
      <c r="IL598" s="196"/>
      <c r="IM598" s="196"/>
      <c r="IN598" s="196"/>
      <c r="IO598" s="196"/>
      <c r="IP598" s="196"/>
      <c r="IQ598" s="196"/>
      <c r="IR598" s="196"/>
      <c r="IS598" s="196"/>
      <c r="IT598" s="196"/>
      <c r="IU598" s="196"/>
      <c r="IV598" s="196"/>
    </row>
    <row r="599" spans="1:256" customFormat="1">
      <c r="A599" s="195" t="s">
        <v>2130</v>
      </c>
      <c r="B599" s="195" t="s">
        <v>16</v>
      </c>
      <c r="C599" s="195" t="s">
        <v>17</v>
      </c>
      <c r="D599" s="195" t="s">
        <v>1847</v>
      </c>
      <c r="E599" s="195" t="s">
        <v>2131</v>
      </c>
      <c r="F599" s="195" t="s">
        <v>19</v>
      </c>
      <c r="G599" s="195" t="s">
        <v>2302</v>
      </c>
      <c r="H599" s="195" t="s">
        <v>2303</v>
      </c>
      <c r="I599" s="195" t="s">
        <v>1836</v>
      </c>
      <c r="J599" s="195" t="s">
        <v>22</v>
      </c>
      <c r="K599" s="195" t="s">
        <v>443</v>
      </c>
      <c r="L599" s="195">
        <v>8</v>
      </c>
      <c r="M599" s="195" t="s">
        <v>1767</v>
      </c>
      <c r="N599" s="195"/>
      <c r="O599" s="195"/>
      <c r="P599" s="196"/>
      <c r="Q599" s="196"/>
      <c r="R599" s="196"/>
      <c r="S599" s="196"/>
      <c r="T599" s="196"/>
      <c r="U599" s="196"/>
      <c r="V599" s="196"/>
      <c r="W599" s="196"/>
      <c r="X599" s="196"/>
      <c r="Y599" s="196"/>
      <c r="Z599" s="196"/>
      <c r="AA599" s="196"/>
      <c r="AB599" s="196"/>
      <c r="AC599" s="196"/>
      <c r="AD599" s="196"/>
      <c r="AE599" s="196"/>
      <c r="AF599" s="196"/>
      <c r="AG599" s="196"/>
      <c r="AH599" s="196"/>
      <c r="AI599" s="196"/>
      <c r="AJ599" s="196"/>
      <c r="AK599" s="196"/>
      <c r="AL599" s="196"/>
      <c r="AM599" s="196"/>
      <c r="AN599" s="196"/>
      <c r="AO599" s="196"/>
      <c r="AP599" s="196"/>
      <c r="AQ599" s="196"/>
      <c r="AR599" s="196"/>
      <c r="AS599" s="196"/>
      <c r="AT599" s="196"/>
      <c r="AU599" s="196"/>
      <c r="AV599" s="196"/>
      <c r="AW599" s="196"/>
      <c r="AX599" s="196"/>
      <c r="AY599" s="196"/>
      <c r="AZ599" s="196"/>
      <c r="BA599" s="196"/>
      <c r="BB599" s="196"/>
      <c r="BC599" s="196"/>
      <c r="BD599" s="196"/>
      <c r="BE599" s="196"/>
      <c r="BF599" s="196"/>
      <c r="BG599" s="196"/>
      <c r="BH599" s="196"/>
      <c r="BI599" s="196"/>
      <c r="BJ599" s="196"/>
      <c r="BK599" s="196"/>
      <c r="BL599" s="196"/>
      <c r="BM599" s="196"/>
      <c r="BN599" s="196"/>
      <c r="BO599" s="196"/>
      <c r="BP599" s="196"/>
      <c r="BQ599" s="196"/>
      <c r="BR599" s="196"/>
      <c r="BS599" s="196"/>
      <c r="BT599" s="196"/>
      <c r="BU599" s="196"/>
      <c r="BV599" s="196"/>
      <c r="BW599" s="196"/>
      <c r="BX599" s="196"/>
      <c r="BY599" s="196"/>
      <c r="BZ599" s="196"/>
      <c r="CA599" s="196"/>
      <c r="CB599" s="196"/>
      <c r="CC599" s="196"/>
      <c r="CD599" s="196"/>
      <c r="CE599" s="196"/>
      <c r="CF599" s="196"/>
      <c r="CG599" s="196"/>
      <c r="CH599" s="196"/>
      <c r="CI599" s="196"/>
      <c r="CJ599" s="196"/>
      <c r="CK599" s="196"/>
      <c r="CL599" s="196"/>
      <c r="CM599" s="196"/>
      <c r="CN599" s="196"/>
      <c r="CO599" s="196"/>
      <c r="CP599" s="196"/>
      <c r="CQ599" s="196"/>
      <c r="CR599" s="196"/>
      <c r="CS599" s="196"/>
      <c r="CT599" s="196"/>
      <c r="CU599" s="196"/>
      <c r="CV599" s="196"/>
      <c r="CW599" s="196"/>
      <c r="CX599" s="196"/>
      <c r="CY599" s="196"/>
      <c r="CZ599" s="196"/>
      <c r="DA599" s="196"/>
      <c r="DB599" s="196"/>
      <c r="DC599" s="196"/>
      <c r="DD599" s="196"/>
      <c r="DE599" s="196"/>
      <c r="DF599" s="196"/>
      <c r="DG599" s="196"/>
      <c r="DH599" s="196"/>
      <c r="DI599" s="196"/>
      <c r="DJ599" s="196"/>
      <c r="DK599" s="196"/>
      <c r="DL599" s="196"/>
      <c r="DM599" s="196"/>
      <c r="DN599" s="196"/>
      <c r="DO599" s="196"/>
      <c r="DP599" s="196"/>
      <c r="DQ599" s="196"/>
      <c r="DR599" s="196"/>
      <c r="DS599" s="196"/>
      <c r="DT599" s="196"/>
      <c r="DU599" s="196"/>
      <c r="DV599" s="196"/>
      <c r="DW599" s="196"/>
      <c r="DX599" s="196"/>
      <c r="DY599" s="196"/>
      <c r="DZ599" s="196"/>
      <c r="EA599" s="196"/>
      <c r="EB599" s="196"/>
      <c r="EC599" s="196"/>
      <c r="ED599" s="196"/>
      <c r="EE599" s="196"/>
      <c r="EF599" s="196"/>
      <c r="EG599" s="196"/>
      <c r="EH599" s="196"/>
      <c r="EI599" s="196"/>
      <c r="EJ599" s="196"/>
      <c r="EK599" s="196"/>
      <c r="EL599" s="196"/>
      <c r="EM599" s="196"/>
      <c r="EN599" s="196"/>
      <c r="EO599" s="196"/>
      <c r="EP599" s="196"/>
      <c r="EQ599" s="196"/>
      <c r="ER599" s="196"/>
      <c r="ES599" s="196"/>
      <c r="ET599" s="196"/>
      <c r="EU599" s="196"/>
      <c r="EV599" s="196"/>
      <c r="EW599" s="196"/>
      <c r="EX599" s="196"/>
      <c r="EY599" s="196"/>
      <c r="EZ599" s="196"/>
      <c r="FA599" s="196"/>
      <c r="FB599" s="196"/>
      <c r="FC599" s="196"/>
      <c r="FD599" s="196"/>
      <c r="FE599" s="196"/>
      <c r="FF599" s="196"/>
      <c r="FG599" s="196"/>
      <c r="FH599" s="196"/>
      <c r="FI599" s="196"/>
      <c r="FJ599" s="196"/>
      <c r="FK599" s="196"/>
      <c r="FL599" s="196"/>
      <c r="FM599" s="196"/>
      <c r="FN599" s="196"/>
      <c r="FO599" s="196"/>
      <c r="FP599" s="196"/>
      <c r="FQ599" s="196"/>
      <c r="FR599" s="196"/>
      <c r="FS599" s="196"/>
      <c r="FT599" s="196"/>
      <c r="FU599" s="196"/>
      <c r="FV599" s="196"/>
      <c r="FW599" s="196"/>
      <c r="FX599" s="196"/>
      <c r="FY599" s="196"/>
      <c r="FZ599" s="196"/>
      <c r="GA599" s="196"/>
      <c r="GB599" s="196"/>
      <c r="GC599" s="196"/>
      <c r="GD599" s="196"/>
      <c r="GE599" s="196"/>
      <c r="GF599" s="196"/>
      <c r="GG599" s="196"/>
      <c r="GH599" s="196"/>
      <c r="GI599" s="196"/>
      <c r="GJ599" s="196"/>
      <c r="GK599" s="196"/>
      <c r="GL599" s="196"/>
      <c r="GM599" s="196"/>
      <c r="GN599" s="196"/>
      <c r="GO599" s="196"/>
      <c r="GP599" s="196"/>
      <c r="GQ599" s="196"/>
      <c r="GR599" s="196"/>
      <c r="GS599" s="196"/>
      <c r="GT599" s="196"/>
      <c r="GU599" s="196"/>
      <c r="GV599" s="196"/>
      <c r="GW599" s="196"/>
      <c r="GX599" s="196"/>
      <c r="GY599" s="196"/>
      <c r="GZ599" s="196"/>
      <c r="HA599" s="196"/>
      <c r="HB599" s="196"/>
      <c r="HC599" s="196"/>
      <c r="HD599" s="196"/>
      <c r="HE599" s="196"/>
      <c r="HF599" s="196"/>
      <c r="HG599" s="196"/>
      <c r="HH599" s="196"/>
      <c r="HI599" s="196"/>
      <c r="HJ599" s="196"/>
      <c r="HK599" s="196"/>
      <c r="HL599" s="196"/>
      <c r="HM599" s="196"/>
      <c r="HN599" s="196"/>
      <c r="HO599" s="196"/>
      <c r="HP599" s="196"/>
      <c r="HQ599" s="196"/>
      <c r="HR599" s="196"/>
      <c r="HS599" s="196"/>
      <c r="HT599" s="196"/>
      <c r="HU599" s="196"/>
      <c r="HV599" s="196"/>
      <c r="HW599" s="196"/>
      <c r="HX599" s="196"/>
      <c r="HY599" s="196"/>
      <c r="HZ599" s="196"/>
      <c r="IA599" s="196"/>
      <c r="IB599" s="196"/>
      <c r="IC599" s="196"/>
      <c r="ID599" s="196"/>
      <c r="IE599" s="196"/>
      <c r="IF599" s="196"/>
      <c r="IG599" s="196"/>
      <c r="IH599" s="196"/>
      <c r="II599" s="196"/>
      <c r="IJ599" s="196"/>
      <c r="IK599" s="196"/>
      <c r="IL599" s="196"/>
      <c r="IM599" s="196"/>
      <c r="IN599" s="196"/>
      <c r="IO599" s="196"/>
      <c r="IP599" s="196"/>
      <c r="IQ599" s="196"/>
      <c r="IR599" s="196"/>
      <c r="IS599" s="196"/>
      <c r="IT599" s="196"/>
      <c r="IU599" s="196"/>
      <c r="IV599" s="196"/>
    </row>
    <row r="600" spans="1:256" customFormat="1">
      <c r="A600" s="195" t="s">
        <v>2130</v>
      </c>
      <c r="B600" s="195" t="s">
        <v>16</v>
      </c>
      <c r="C600" s="195" t="s">
        <v>17</v>
      </c>
      <c r="D600" s="195" t="s">
        <v>1847</v>
      </c>
      <c r="E600" s="195" t="s">
        <v>2131</v>
      </c>
      <c r="F600" s="195" t="s">
        <v>19</v>
      </c>
      <c r="G600" s="195" t="s">
        <v>2304</v>
      </c>
      <c r="H600" s="195" t="s">
        <v>2305</v>
      </c>
      <c r="I600" s="195" t="s">
        <v>1785</v>
      </c>
      <c r="J600" s="195" t="s">
        <v>22</v>
      </c>
      <c r="K600" s="195" t="s">
        <v>443</v>
      </c>
      <c r="L600" s="195">
        <v>8</v>
      </c>
      <c r="M600" s="195" t="s">
        <v>1767</v>
      </c>
      <c r="N600" s="195"/>
      <c r="O600" s="195"/>
      <c r="P600" s="196"/>
      <c r="Q600" s="196"/>
      <c r="R600" s="196"/>
      <c r="S600" s="196"/>
      <c r="T600" s="196"/>
      <c r="U600" s="196"/>
      <c r="V600" s="196"/>
      <c r="W600" s="196"/>
      <c r="X600" s="196"/>
      <c r="Y600" s="196"/>
      <c r="Z600" s="196"/>
      <c r="AA600" s="196"/>
      <c r="AB600" s="196"/>
      <c r="AC600" s="196"/>
      <c r="AD600" s="196"/>
      <c r="AE600" s="196"/>
      <c r="AF600" s="196"/>
      <c r="AG600" s="196"/>
      <c r="AH600" s="196"/>
      <c r="AI600" s="196"/>
      <c r="AJ600" s="196"/>
      <c r="AK600" s="196"/>
      <c r="AL600" s="196"/>
      <c r="AM600" s="196"/>
      <c r="AN600" s="196"/>
      <c r="AO600" s="196"/>
      <c r="AP600" s="196"/>
      <c r="AQ600" s="196"/>
      <c r="AR600" s="196"/>
      <c r="AS600" s="196"/>
      <c r="AT600" s="196"/>
      <c r="AU600" s="196"/>
      <c r="AV600" s="196"/>
      <c r="AW600" s="196"/>
      <c r="AX600" s="196"/>
      <c r="AY600" s="196"/>
      <c r="AZ600" s="196"/>
      <c r="BA600" s="196"/>
      <c r="BB600" s="196"/>
      <c r="BC600" s="196"/>
      <c r="BD600" s="196"/>
      <c r="BE600" s="196"/>
      <c r="BF600" s="196"/>
      <c r="BG600" s="196"/>
      <c r="BH600" s="196"/>
      <c r="BI600" s="196"/>
      <c r="BJ600" s="196"/>
      <c r="BK600" s="196"/>
      <c r="BL600" s="196"/>
      <c r="BM600" s="196"/>
      <c r="BN600" s="196"/>
      <c r="BO600" s="196"/>
      <c r="BP600" s="196"/>
      <c r="BQ600" s="196"/>
      <c r="BR600" s="196"/>
      <c r="BS600" s="196"/>
      <c r="BT600" s="196"/>
      <c r="BU600" s="196"/>
      <c r="BV600" s="196"/>
      <c r="BW600" s="196"/>
      <c r="BX600" s="196"/>
      <c r="BY600" s="196"/>
      <c r="BZ600" s="196"/>
      <c r="CA600" s="196"/>
      <c r="CB600" s="196"/>
      <c r="CC600" s="196"/>
      <c r="CD600" s="196"/>
      <c r="CE600" s="196"/>
      <c r="CF600" s="196"/>
      <c r="CG600" s="196"/>
      <c r="CH600" s="196"/>
      <c r="CI600" s="196"/>
      <c r="CJ600" s="196"/>
      <c r="CK600" s="196"/>
      <c r="CL600" s="196"/>
      <c r="CM600" s="196"/>
      <c r="CN600" s="196"/>
      <c r="CO600" s="196"/>
      <c r="CP600" s="196"/>
      <c r="CQ600" s="196"/>
      <c r="CR600" s="196"/>
      <c r="CS600" s="196"/>
      <c r="CT600" s="196"/>
      <c r="CU600" s="196"/>
      <c r="CV600" s="196"/>
      <c r="CW600" s="196"/>
      <c r="CX600" s="196"/>
      <c r="CY600" s="196"/>
      <c r="CZ600" s="196"/>
      <c r="DA600" s="196"/>
      <c r="DB600" s="196"/>
      <c r="DC600" s="196"/>
      <c r="DD600" s="196"/>
      <c r="DE600" s="196"/>
      <c r="DF600" s="196"/>
      <c r="DG600" s="196"/>
      <c r="DH600" s="196"/>
      <c r="DI600" s="196"/>
      <c r="DJ600" s="196"/>
      <c r="DK600" s="196"/>
      <c r="DL600" s="196"/>
      <c r="DM600" s="196"/>
      <c r="DN600" s="196"/>
      <c r="DO600" s="196"/>
      <c r="DP600" s="196"/>
      <c r="DQ600" s="196"/>
      <c r="DR600" s="196"/>
      <c r="DS600" s="196"/>
      <c r="DT600" s="196"/>
      <c r="DU600" s="196"/>
      <c r="DV600" s="196"/>
      <c r="DW600" s="196"/>
      <c r="DX600" s="196"/>
      <c r="DY600" s="196"/>
      <c r="DZ600" s="196"/>
      <c r="EA600" s="196"/>
      <c r="EB600" s="196"/>
      <c r="EC600" s="196"/>
      <c r="ED600" s="196"/>
      <c r="EE600" s="196"/>
      <c r="EF600" s="196"/>
      <c r="EG600" s="196"/>
      <c r="EH600" s="196"/>
      <c r="EI600" s="196"/>
      <c r="EJ600" s="196"/>
      <c r="EK600" s="196"/>
      <c r="EL600" s="196"/>
      <c r="EM600" s="196"/>
      <c r="EN600" s="196"/>
      <c r="EO600" s="196"/>
      <c r="EP600" s="196"/>
      <c r="EQ600" s="196"/>
      <c r="ER600" s="196"/>
      <c r="ES600" s="196"/>
      <c r="ET600" s="196"/>
      <c r="EU600" s="196"/>
      <c r="EV600" s="196"/>
      <c r="EW600" s="196"/>
      <c r="EX600" s="196"/>
      <c r="EY600" s="196"/>
      <c r="EZ600" s="196"/>
      <c r="FA600" s="196"/>
      <c r="FB600" s="196"/>
      <c r="FC600" s="196"/>
      <c r="FD600" s="196"/>
      <c r="FE600" s="196"/>
      <c r="FF600" s="196"/>
      <c r="FG600" s="196"/>
      <c r="FH600" s="196"/>
      <c r="FI600" s="196"/>
      <c r="FJ600" s="196"/>
      <c r="FK600" s="196"/>
      <c r="FL600" s="196"/>
      <c r="FM600" s="196"/>
      <c r="FN600" s="196"/>
      <c r="FO600" s="196"/>
      <c r="FP600" s="196"/>
      <c r="FQ600" s="196"/>
      <c r="FR600" s="196"/>
      <c r="FS600" s="196"/>
      <c r="FT600" s="196"/>
      <c r="FU600" s="196"/>
      <c r="FV600" s="196"/>
      <c r="FW600" s="196"/>
      <c r="FX600" s="196"/>
      <c r="FY600" s="196"/>
      <c r="FZ600" s="196"/>
      <c r="GA600" s="196"/>
      <c r="GB600" s="196"/>
      <c r="GC600" s="196"/>
      <c r="GD600" s="196"/>
      <c r="GE600" s="196"/>
      <c r="GF600" s="196"/>
      <c r="GG600" s="196"/>
      <c r="GH600" s="196"/>
      <c r="GI600" s="196"/>
      <c r="GJ600" s="196"/>
      <c r="GK600" s="196"/>
      <c r="GL600" s="196"/>
      <c r="GM600" s="196"/>
      <c r="GN600" s="196"/>
      <c r="GO600" s="196"/>
      <c r="GP600" s="196"/>
      <c r="GQ600" s="196"/>
      <c r="GR600" s="196"/>
      <c r="GS600" s="196"/>
      <c r="GT600" s="196"/>
      <c r="GU600" s="196"/>
      <c r="GV600" s="196"/>
      <c r="GW600" s="196"/>
      <c r="GX600" s="196"/>
      <c r="GY600" s="196"/>
      <c r="GZ600" s="196"/>
      <c r="HA600" s="196"/>
      <c r="HB600" s="196"/>
      <c r="HC600" s="196"/>
      <c r="HD600" s="196"/>
      <c r="HE600" s="196"/>
      <c r="HF600" s="196"/>
      <c r="HG600" s="196"/>
      <c r="HH600" s="196"/>
      <c r="HI600" s="196"/>
      <c r="HJ600" s="196"/>
      <c r="HK600" s="196"/>
      <c r="HL600" s="196"/>
      <c r="HM600" s="196"/>
      <c r="HN600" s="196"/>
      <c r="HO600" s="196"/>
      <c r="HP600" s="196"/>
      <c r="HQ600" s="196"/>
      <c r="HR600" s="196"/>
      <c r="HS600" s="196"/>
      <c r="HT600" s="196"/>
      <c r="HU600" s="196"/>
      <c r="HV600" s="196"/>
      <c r="HW600" s="196"/>
      <c r="HX600" s="196"/>
      <c r="HY600" s="196"/>
      <c r="HZ600" s="196"/>
      <c r="IA600" s="196"/>
      <c r="IB600" s="196"/>
      <c r="IC600" s="196"/>
      <c r="ID600" s="196"/>
      <c r="IE600" s="196"/>
      <c r="IF600" s="196"/>
      <c r="IG600" s="196"/>
      <c r="IH600" s="196"/>
      <c r="II600" s="196"/>
      <c r="IJ600" s="196"/>
      <c r="IK600" s="196"/>
      <c r="IL600" s="196"/>
      <c r="IM600" s="196"/>
      <c r="IN600" s="196"/>
      <c r="IO600" s="196"/>
      <c r="IP600" s="196"/>
      <c r="IQ600" s="196"/>
      <c r="IR600" s="196"/>
      <c r="IS600" s="196"/>
      <c r="IT600" s="196"/>
      <c r="IU600" s="196"/>
      <c r="IV600" s="196"/>
    </row>
    <row r="601" spans="1:256" customFormat="1">
      <c r="A601" s="195" t="s">
        <v>2130</v>
      </c>
      <c r="B601" s="195" t="s">
        <v>16</v>
      </c>
      <c r="C601" s="195" t="s">
        <v>17</v>
      </c>
      <c r="D601" s="195" t="s">
        <v>1847</v>
      </c>
      <c r="E601" s="195" t="s">
        <v>2131</v>
      </c>
      <c r="F601" s="195" t="s">
        <v>19</v>
      </c>
      <c r="G601" s="195" t="s">
        <v>2306</v>
      </c>
      <c r="H601" s="195" t="s">
        <v>2307</v>
      </c>
      <c r="I601" s="195" t="s">
        <v>1786</v>
      </c>
      <c r="J601" s="195" t="s">
        <v>22</v>
      </c>
      <c r="K601" s="195" t="s">
        <v>443</v>
      </c>
      <c r="L601" s="195">
        <v>8</v>
      </c>
      <c r="M601" s="195" t="s">
        <v>1767</v>
      </c>
      <c r="N601" s="195"/>
      <c r="O601" s="195"/>
      <c r="P601" s="196"/>
      <c r="Q601" s="196"/>
      <c r="R601" s="196"/>
      <c r="S601" s="196"/>
      <c r="T601" s="196"/>
      <c r="U601" s="196"/>
      <c r="V601" s="196"/>
      <c r="W601" s="196"/>
      <c r="X601" s="196"/>
      <c r="Y601" s="196"/>
      <c r="Z601" s="196"/>
      <c r="AA601" s="196"/>
      <c r="AB601" s="196"/>
      <c r="AC601" s="196"/>
      <c r="AD601" s="196"/>
      <c r="AE601" s="196"/>
      <c r="AF601" s="196"/>
      <c r="AG601" s="196"/>
      <c r="AH601" s="196"/>
      <c r="AI601" s="196"/>
      <c r="AJ601" s="196"/>
      <c r="AK601" s="196"/>
      <c r="AL601" s="196"/>
      <c r="AM601" s="196"/>
      <c r="AN601" s="196"/>
      <c r="AO601" s="196"/>
      <c r="AP601" s="196"/>
      <c r="AQ601" s="196"/>
      <c r="AR601" s="196"/>
      <c r="AS601" s="196"/>
      <c r="AT601" s="196"/>
      <c r="AU601" s="196"/>
      <c r="AV601" s="196"/>
      <c r="AW601" s="196"/>
      <c r="AX601" s="196"/>
      <c r="AY601" s="196"/>
      <c r="AZ601" s="196"/>
      <c r="BA601" s="196"/>
      <c r="BB601" s="196"/>
      <c r="BC601" s="196"/>
      <c r="BD601" s="196"/>
      <c r="BE601" s="196"/>
      <c r="BF601" s="196"/>
      <c r="BG601" s="196"/>
      <c r="BH601" s="196"/>
      <c r="BI601" s="196"/>
      <c r="BJ601" s="196"/>
      <c r="BK601" s="196"/>
      <c r="BL601" s="196"/>
      <c r="BM601" s="196"/>
      <c r="BN601" s="196"/>
      <c r="BO601" s="196"/>
      <c r="BP601" s="196"/>
      <c r="BQ601" s="196"/>
      <c r="BR601" s="196"/>
      <c r="BS601" s="196"/>
      <c r="BT601" s="196"/>
      <c r="BU601" s="196"/>
      <c r="BV601" s="196"/>
      <c r="BW601" s="196"/>
      <c r="BX601" s="196"/>
      <c r="BY601" s="196"/>
      <c r="BZ601" s="196"/>
      <c r="CA601" s="196"/>
      <c r="CB601" s="196"/>
      <c r="CC601" s="196"/>
      <c r="CD601" s="196"/>
      <c r="CE601" s="196"/>
      <c r="CF601" s="196"/>
      <c r="CG601" s="196"/>
      <c r="CH601" s="196"/>
      <c r="CI601" s="196"/>
      <c r="CJ601" s="196"/>
      <c r="CK601" s="196"/>
      <c r="CL601" s="196"/>
      <c r="CM601" s="196"/>
      <c r="CN601" s="196"/>
      <c r="CO601" s="196"/>
      <c r="CP601" s="196"/>
      <c r="CQ601" s="196"/>
      <c r="CR601" s="196"/>
      <c r="CS601" s="196"/>
      <c r="CT601" s="196"/>
      <c r="CU601" s="196"/>
      <c r="CV601" s="196"/>
      <c r="CW601" s="196"/>
      <c r="CX601" s="196"/>
      <c r="CY601" s="196"/>
      <c r="CZ601" s="196"/>
      <c r="DA601" s="196"/>
      <c r="DB601" s="196"/>
      <c r="DC601" s="196"/>
      <c r="DD601" s="196"/>
      <c r="DE601" s="196"/>
      <c r="DF601" s="196"/>
      <c r="DG601" s="196"/>
      <c r="DH601" s="196"/>
      <c r="DI601" s="196"/>
      <c r="DJ601" s="196"/>
      <c r="DK601" s="196"/>
      <c r="DL601" s="196"/>
      <c r="DM601" s="196"/>
      <c r="DN601" s="196"/>
      <c r="DO601" s="196"/>
      <c r="DP601" s="196"/>
      <c r="DQ601" s="196"/>
      <c r="DR601" s="196"/>
      <c r="DS601" s="196"/>
      <c r="DT601" s="196"/>
      <c r="DU601" s="196"/>
      <c r="DV601" s="196"/>
      <c r="DW601" s="196"/>
      <c r="DX601" s="196"/>
      <c r="DY601" s="196"/>
      <c r="DZ601" s="196"/>
      <c r="EA601" s="196"/>
      <c r="EB601" s="196"/>
      <c r="EC601" s="196"/>
      <c r="ED601" s="196"/>
      <c r="EE601" s="196"/>
      <c r="EF601" s="196"/>
      <c r="EG601" s="196"/>
      <c r="EH601" s="196"/>
      <c r="EI601" s="196"/>
      <c r="EJ601" s="196"/>
      <c r="EK601" s="196"/>
      <c r="EL601" s="196"/>
      <c r="EM601" s="196"/>
      <c r="EN601" s="196"/>
      <c r="EO601" s="196"/>
      <c r="EP601" s="196"/>
      <c r="EQ601" s="196"/>
      <c r="ER601" s="196"/>
      <c r="ES601" s="196"/>
      <c r="ET601" s="196"/>
      <c r="EU601" s="196"/>
      <c r="EV601" s="196"/>
      <c r="EW601" s="196"/>
      <c r="EX601" s="196"/>
      <c r="EY601" s="196"/>
      <c r="EZ601" s="196"/>
      <c r="FA601" s="196"/>
      <c r="FB601" s="196"/>
      <c r="FC601" s="196"/>
      <c r="FD601" s="196"/>
      <c r="FE601" s="196"/>
      <c r="FF601" s="196"/>
      <c r="FG601" s="196"/>
      <c r="FH601" s="196"/>
      <c r="FI601" s="196"/>
      <c r="FJ601" s="196"/>
      <c r="FK601" s="196"/>
      <c r="FL601" s="196"/>
      <c r="FM601" s="196"/>
      <c r="FN601" s="196"/>
      <c r="FO601" s="196"/>
      <c r="FP601" s="196"/>
      <c r="FQ601" s="196"/>
      <c r="FR601" s="196"/>
      <c r="FS601" s="196"/>
      <c r="FT601" s="196"/>
      <c r="FU601" s="196"/>
      <c r="FV601" s="196"/>
      <c r="FW601" s="196"/>
      <c r="FX601" s="196"/>
      <c r="FY601" s="196"/>
      <c r="FZ601" s="196"/>
      <c r="GA601" s="196"/>
      <c r="GB601" s="196"/>
      <c r="GC601" s="196"/>
      <c r="GD601" s="196"/>
      <c r="GE601" s="196"/>
      <c r="GF601" s="196"/>
      <c r="GG601" s="196"/>
      <c r="GH601" s="196"/>
      <c r="GI601" s="196"/>
      <c r="GJ601" s="196"/>
      <c r="GK601" s="196"/>
      <c r="GL601" s="196"/>
      <c r="GM601" s="196"/>
      <c r="GN601" s="196"/>
      <c r="GO601" s="196"/>
      <c r="GP601" s="196"/>
      <c r="GQ601" s="196"/>
      <c r="GR601" s="196"/>
      <c r="GS601" s="196"/>
      <c r="GT601" s="196"/>
      <c r="GU601" s="196"/>
      <c r="GV601" s="196"/>
      <c r="GW601" s="196"/>
      <c r="GX601" s="196"/>
      <c r="GY601" s="196"/>
      <c r="GZ601" s="196"/>
      <c r="HA601" s="196"/>
      <c r="HB601" s="196"/>
      <c r="HC601" s="196"/>
      <c r="HD601" s="196"/>
      <c r="HE601" s="196"/>
      <c r="HF601" s="196"/>
      <c r="HG601" s="196"/>
      <c r="HH601" s="196"/>
      <c r="HI601" s="196"/>
      <c r="HJ601" s="196"/>
      <c r="HK601" s="196"/>
      <c r="HL601" s="196"/>
      <c r="HM601" s="196"/>
      <c r="HN601" s="196"/>
      <c r="HO601" s="196"/>
      <c r="HP601" s="196"/>
      <c r="HQ601" s="196"/>
      <c r="HR601" s="196"/>
      <c r="HS601" s="196"/>
      <c r="HT601" s="196"/>
      <c r="HU601" s="196"/>
      <c r="HV601" s="196"/>
      <c r="HW601" s="196"/>
      <c r="HX601" s="196"/>
      <c r="HY601" s="196"/>
      <c r="HZ601" s="196"/>
      <c r="IA601" s="196"/>
      <c r="IB601" s="196"/>
      <c r="IC601" s="196"/>
      <c r="ID601" s="196"/>
      <c r="IE601" s="196"/>
      <c r="IF601" s="196"/>
      <c r="IG601" s="196"/>
      <c r="IH601" s="196"/>
      <c r="II601" s="196"/>
      <c r="IJ601" s="196"/>
      <c r="IK601" s="196"/>
      <c r="IL601" s="196"/>
      <c r="IM601" s="196"/>
      <c r="IN601" s="196"/>
      <c r="IO601" s="196"/>
      <c r="IP601" s="196"/>
      <c r="IQ601" s="196"/>
      <c r="IR601" s="196"/>
      <c r="IS601" s="196"/>
      <c r="IT601" s="196"/>
      <c r="IU601" s="196"/>
      <c r="IV601" s="196"/>
    </row>
    <row r="602" spans="1:256" customFormat="1">
      <c r="A602" s="195" t="s">
        <v>2130</v>
      </c>
      <c r="B602" s="195" t="s">
        <v>16</v>
      </c>
      <c r="C602" s="195" t="s">
        <v>17</v>
      </c>
      <c r="D602" s="195" t="s">
        <v>1847</v>
      </c>
      <c r="E602" s="195" t="s">
        <v>2131</v>
      </c>
      <c r="F602" s="195" t="s">
        <v>19</v>
      </c>
      <c r="G602" s="195" t="s">
        <v>2308</v>
      </c>
      <c r="H602" s="195" t="s">
        <v>2309</v>
      </c>
      <c r="I602" s="195" t="s">
        <v>1787</v>
      </c>
      <c r="J602" s="195" t="s">
        <v>22</v>
      </c>
      <c r="K602" s="195" t="s">
        <v>443</v>
      </c>
      <c r="L602" s="195">
        <v>8</v>
      </c>
      <c r="M602" s="195" t="s">
        <v>1767</v>
      </c>
      <c r="N602" s="195"/>
      <c r="O602" s="195"/>
      <c r="P602" s="196"/>
      <c r="Q602" s="196"/>
      <c r="R602" s="196"/>
      <c r="S602" s="196"/>
      <c r="T602" s="196"/>
      <c r="U602" s="196"/>
      <c r="V602" s="196"/>
      <c r="W602" s="196"/>
      <c r="X602" s="196"/>
      <c r="Y602" s="196"/>
      <c r="Z602" s="196"/>
      <c r="AA602" s="196"/>
      <c r="AB602" s="196"/>
      <c r="AC602" s="196"/>
      <c r="AD602" s="196"/>
      <c r="AE602" s="196"/>
      <c r="AF602" s="196"/>
      <c r="AG602" s="196"/>
      <c r="AH602" s="196"/>
      <c r="AI602" s="196"/>
      <c r="AJ602" s="196"/>
      <c r="AK602" s="196"/>
      <c r="AL602" s="196"/>
      <c r="AM602" s="196"/>
      <c r="AN602" s="196"/>
      <c r="AO602" s="196"/>
      <c r="AP602" s="196"/>
      <c r="AQ602" s="196"/>
      <c r="AR602" s="196"/>
      <c r="AS602" s="196"/>
      <c r="AT602" s="196"/>
      <c r="AU602" s="196"/>
      <c r="AV602" s="196"/>
      <c r="AW602" s="196"/>
      <c r="AX602" s="196"/>
      <c r="AY602" s="196"/>
      <c r="AZ602" s="196"/>
      <c r="BA602" s="196"/>
      <c r="BB602" s="196"/>
      <c r="BC602" s="196"/>
      <c r="BD602" s="196"/>
      <c r="BE602" s="196"/>
      <c r="BF602" s="196"/>
      <c r="BG602" s="196"/>
      <c r="BH602" s="196"/>
      <c r="BI602" s="196"/>
      <c r="BJ602" s="196"/>
      <c r="BK602" s="196"/>
      <c r="BL602" s="196"/>
      <c r="BM602" s="196"/>
      <c r="BN602" s="196"/>
      <c r="BO602" s="196"/>
      <c r="BP602" s="196"/>
      <c r="BQ602" s="196"/>
      <c r="BR602" s="196"/>
      <c r="BS602" s="196"/>
      <c r="BT602" s="196"/>
      <c r="BU602" s="196"/>
      <c r="BV602" s="196"/>
      <c r="BW602" s="196"/>
      <c r="BX602" s="196"/>
      <c r="BY602" s="196"/>
      <c r="BZ602" s="196"/>
      <c r="CA602" s="196"/>
      <c r="CB602" s="196"/>
      <c r="CC602" s="196"/>
      <c r="CD602" s="196"/>
      <c r="CE602" s="196"/>
      <c r="CF602" s="196"/>
      <c r="CG602" s="196"/>
      <c r="CH602" s="196"/>
      <c r="CI602" s="196"/>
      <c r="CJ602" s="196"/>
      <c r="CK602" s="196"/>
      <c r="CL602" s="196"/>
      <c r="CM602" s="196"/>
      <c r="CN602" s="196"/>
      <c r="CO602" s="196"/>
      <c r="CP602" s="196"/>
      <c r="CQ602" s="196"/>
      <c r="CR602" s="196"/>
      <c r="CS602" s="196"/>
      <c r="CT602" s="196"/>
      <c r="CU602" s="196"/>
      <c r="CV602" s="196"/>
      <c r="CW602" s="196"/>
      <c r="CX602" s="196"/>
      <c r="CY602" s="196"/>
      <c r="CZ602" s="196"/>
      <c r="DA602" s="196"/>
      <c r="DB602" s="196"/>
      <c r="DC602" s="196"/>
      <c r="DD602" s="196"/>
      <c r="DE602" s="196"/>
      <c r="DF602" s="196"/>
      <c r="DG602" s="196"/>
      <c r="DH602" s="196"/>
      <c r="DI602" s="196"/>
      <c r="DJ602" s="196"/>
      <c r="DK602" s="196"/>
      <c r="DL602" s="196"/>
      <c r="DM602" s="196"/>
      <c r="DN602" s="196"/>
      <c r="DO602" s="196"/>
      <c r="DP602" s="196"/>
      <c r="DQ602" s="196"/>
      <c r="DR602" s="196"/>
      <c r="DS602" s="196"/>
      <c r="DT602" s="196"/>
      <c r="DU602" s="196"/>
      <c r="DV602" s="196"/>
      <c r="DW602" s="196"/>
      <c r="DX602" s="196"/>
      <c r="DY602" s="196"/>
      <c r="DZ602" s="196"/>
      <c r="EA602" s="196"/>
      <c r="EB602" s="196"/>
      <c r="EC602" s="196"/>
      <c r="ED602" s="196"/>
      <c r="EE602" s="196"/>
      <c r="EF602" s="196"/>
      <c r="EG602" s="196"/>
      <c r="EH602" s="196"/>
      <c r="EI602" s="196"/>
      <c r="EJ602" s="196"/>
      <c r="EK602" s="196"/>
      <c r="EL602" s="196"/>
      <c r="EM602" s="196"/>
      <c r="EN602" s="196"/>
      <c r="EO602" s="196"/>
      <c r="EP602" s="196"/>
      <c r="EQ602" s="196"/>
      <c r="ER602" s="196"/>
      <c r="ES602" s="196"/>
      <c r="ET602" s="196"/>
      <c r="EU602" s="196"/>
      <c r="EV602" s="196"/>
      <c r="EW602" s="196"/>
      <c r="EX602" s="196"/>
      <c r="EY602" s="196"/>
      <c r="EZ602" s="196"/>
      <c r="FA602" s="196"/>
      <c r="FB602" s="196"/>
      <c r="FC602" s="196"/>
      <c r="FD602" s="196"/>
      <c r="FE602" s="196"/>
      <c r="FF602" s="196"/>
      <c r="FG602" s="196"/>
      <c r="FH602" s="196"/>
      <c r="FI602" s="196"/>
      <c r="FJ602" s="196"/>
      <c r="FK602" s="196"/>
      <c r="FL602" s="196"/>
      <c r="FM602" s="196"/>
      <c r="FN602" s="196"/>
      <c r="FO602" s="196"/>
      <c r="FP602" s="196"/>
      <c r="FQ602" s="196"/>
      <c r="FR602" s="196"/>
      <c r="FS602" s="196"/>
      <c r="FT602" s="196"/>
      <c r="FU602" s="196"/>
      <c r="FV602" s="196"/>
      <c r="FW602" s="196"/>
      <c r="FX602" s="196"/>
      <c r="FY602" s="196"/>
      <c r="FZ602" s="196"/>
      <c r="GA602" s="196"/>
      <c r="GB602" s="196"/>
      <c r="GC602" s="196"/>
      <c r="GD602" s="196"/>
      <c r="GE602" s="196"/>
      <c r="GF602" s="196"/>
      <c r="GG602" s="196"/>
      <c r="GH602" s="196"/>
      <c r="GI602" s="196"/>
      <c r="GJ602" s="196"/>
      <c r="GK602" s="196"/>
      <c r="GL602" s="196"/>
      <c r="GM602" s="196"/>
      <c r="GN602" s="196"/>
      <c r="GO602" s="196"/>
      <c r="GP602" s="196"/>
      <c r="GQ602" s="196"/>
      <c r="GR602" s="196"/>
      <c r="GS602" s="196"/>
      <c r="GT602" s="196"/>
      <c r="GU602" s="196"/>
      <c r="GV602" s="196"/>
      <c r="GW602" s="196"/>
      <c r="GX602" s="196"/>
      <c r="GY602" s="196"/>
      <c r="GZ602" s="196"/>
      <c r="HA602" s="196"/>
      <c r="HB602" s="196"/>
      <c r="HC602" s="196"/>
      <c r="HD602" s="196"/>
      <c r="HE602" s="196"/>
      <c r="HF602" s="196"/>
      <c r="HG602" s="196"/>
      <c r="HH602" s="196"/>
      <c r="HI602" s="196"/>
      <c r="HJ602" s="196"/>
      <c r="HK602" s="196"/>
      <c r="HL602" s="196"/>
      <c r="HM602" s="196"/>
      <c r="HN602" s="196"/>
      <c r="HO602" s="196"/>
      <c r="HP602" s="196"/>
      <c r="HQ602" s="196"/>
      <c r="HR602" s="196"/>
      <c r="HS602" s="196"/>
      <c r="HT602" s="196"/>
      <c r="HU602" s="196"/>
      <c r="HV602" s="196"/>
      <c r="HW602" s="196"/>
      <c r="HX602" s="196"/>
      <c r="HY602" s="196"/>
      <c r="HZ602" s="196"/>
      <c r="IA602" s="196"/>
      <c r="IB602" s="196"/>
      <c r="IC602" s="196"/>
      <c r="ID602" s="196"/>
      <c r="IE602" s="196"/>
      <c r="IF602" s="196"/>
      <c r="IG602" s="196"/>
      <c r="IH602" s="196"/>
      <c r="II602" s="196"/>
      <c r="IJ602" s="196"/>
      <c r="IK602" s="196"/>
      <c r="IL602" s="196"/>
      <c r="IM602" s="196"/>
      <c r="IN602" s="196"/>
      <c r="IO602" s="196"/>
      <c r="IP602" s="196"/>
      <c r="IQ602" s="196"/>
      <c r="IR602" s="196"/>
      <c r="IS602" s="196"/>
      <c r="IT602" s="196"/>
      <c r="IU602" s="196"/>
      <c r="IV602" s="196"/>
    </row>
    <row r="603" spans="1:256" customFormat="1">
      <c r="A603" s="195" t="s">
        <v>2130</v>
      </c>
      <c r="B603" s="195" t="s">
        <v>16</v>
      </c>
      <c r="C603" s="195" t="s">
        <v>17</v>
      </c>
      <c r="D603" s="195" t="s">
        <v>1847</v>
      </c>
      <c r="E603" s="195" t="s">
        <v>2131</v>
      </c>
      <c r="F603" s="195" t="s">
        <v>19</v>
      </c>
      <c r="G603" s="195" t="s">
        <v>2310</v>
      </c>
      <c r="H603" s="195" t="s">
        <v>2311</v>
      </c>
      <c r="I603" s="195" t="s">
        <v>1788</v>
      </c>
      <c r="J603" s="195" t="s">
        <v>22</v>
      </c>
      <c r="K603" s="195" t="s">
        <v>443</v>
      </c>
      <c r="L603" s="195">
        <v>8</v>
      </c>
      <c r="M603" s="195" t="s">
        <v>1767</v>
      </c>
      <c r="N603" s="195"/>
      <c r="O603" s="195"/>
      <c r="P603" s="196"/>
      <c r="Q603" s="196"/>
      <c r="R603" s="196"/>
      <c r="S603" s="196"/>
      <c r="T603" s="196"/>
      <c r="U603" s="196"/>
      <c r="V603" s="196"/>
      <c r="W603" s="196"/>
      <c r="X603" s="196"/>
      <c r="Y603" s="196"/>
      <c r="Z603" s="196"/>
      <c r="AA603" s="196"/>
      <c r="AB603" s="196"/>
      <c r="AC603" s="196"/>
      <c r="AD603" s="196"/>
      <c r="AE603" s="196"/>
      <c r="AF603" s="196"/>
      <c r="AG603" s="196"/>
      <c r="AH603" s="196"/>
      <c r="AI603" s="196"/>
      <c r="AJ603" s="196"/>
      <c r="AK603" s="196"/>
      <c r="AL603" s="196"/>
      <c r="AM603" s="196"/>
      <c r="AN603" s="196"/>
      <c r="AO603" s="196"/>
      <c r="AP603" s="196"/>
      <c r="AQ603" s="196"/>
      <c r="AR603" s="196"/>
      <c r="AS603" s="196"/>
      <c r="AT603" s="196"/>
      <c r="AU603" s="196"/>
      <c r="AV603" s="196"/>
      <c r="AW603" s="196"/>
      <c r="AX603" s="196"/>
      <c r="AY603" s="196"/>
      <c r="AZ603" s="196"/>
      <c r="BA603" s="196"/>
      <c r="BB603" s="196"/>
      <c r="BC603" s="196"/>
      <c r="BD603" s="196"/>
      <c r="BE603" s="196"/>
      <c r="BF603" s="196"/>
      <c r="BG603" s="196"/>
      <c r="BH603" s="196"/>
      <c r="BI603" s="196"/>
      <c r="BJ603" s="196"/>
      <c r="BK603" s="196"/>
      <c r="BL603" s="196"/>
      <c r="BM603" s="196"/>
      <c r="BN603" s="196"/>
      <c r="BO603" s="196"/>
      <c r="BP603" s="196"/>
      <c r="BQ603" s="196"/>
      <c r="BR603" s="196"/>
      <c r="BS603" s="196"/>
      <c r="BT603" s="196"/>
      <c r="BU603" s="196"/>
      <c r="BV603" s="196"/>
      <c r="BW603" s="196"/>
      <c r="BX603" s="196"/>
      <c r="BY603" s="196"/>
      <c r="BZ603" s="196"/>
      <c r="CA603" s="196"/>
      <c r="CB603" s="196"/>
      <c r="CC603" s="196"/>
      <c r="CD603" s="196"/>
      <c r="CE603" s="196"/>
      <c r="CF603" s="196"/>
      <c r="CG603" s="196"/>
      <c r="CH603" s="196"/>
      <c r="CI603" s="196"/>
      <c r="CJ603" s="196"/>
      <c r="CK603" s="196"/>
      <c r="CL603" s="196"/>
      <c r="CM603" s="196"/>
      <c r="CN603" s="196"/>
      <c r="CO603" s="196"/>
      <c r="CP603" s="196"/>
      <c r="CQ603" s="196"/>
      <c r="CR603" s="196"/>
      <c r="CS603" s="196"/>
      <c r="CT603" s="196"/>
      <c r="CU603" s="196"/>
      <c r="CV603" s="196"/>
      <c r="CW603" s="196"/>
      <c r="CX603" s="196"/>
      <c r="CY603" s="196"/>
      <c r="CZ603" s="196"/>
      <c r="DA603" s="196"/>
      <c r="DB603" s="196"/>
      <c r="DC603" s="196"/>
      <c r="DD603" s="196"/>
      <c r="DE603" s="196"/>
      <c r="DF603" s="196"/>
      <c r="DG603" s="196"/>
      <c r="DH603" s="196"/>
      <c r="DI603" s="196"/>
      <c r="DJ603" s="196"/>
      <c r="DK603" s="196"/>
      <c r="DL603" s="196"/>
      <c r="DM603" s="196"/>
      <c r="DN603" s="196"/>
      <c r="DO603" s="196"/>
      <c r="DP603" s="196"/>
      <c r="DQ603" s="196"/>
      <c r="DR603" s="196"/>
      <c r="DS603" s="196"/>
      <c r="DT603" s="196"/>
      <c r="DU603" s="196"/>
      <c r="DV603" s="196"/>
      <c r="DW603" s="196"/>
      <c r="DX603" s="196"/>
      <c r="DY603" s="196"/>
      <c r="DZ603" s="196"/>
      <c r="EA603" s="196"/>
      <c r="EB603" s="196"/>
      <c r="EC603" s="196"/>
      <c r="ED603" s="196"/>
      <c r="EE603" s="196"/>
      <c r="EF603" s="196"/>
      <c r="EG603" s="196"/>
      <c r="EH603" s="196"/>
      <c r="EI603" s="196"/>
      <c r="EJ603" s="196"/>
      <c r="EK603" s="196"/>
      <c r="EL603" s="196"/>
      <c r="EM603" s="196"/>
      <c r="EN603" s="196"/>
      <c r="EO603" s="196"/>
      <c r="EP603" s="196"/>
      <c r="EQ603" s="196"/>
      <c r="ER603" s="196"/>
      <c r="ES603" s="196"/>
      <c r="ET603" s="196"/>
      <c r="EU603" s="196"/>
      <c r="EV603" s="196"/>
      <c r="EW603" s="196"/>
      <c r="EX603" s="196"/>
      <c r="EY603" s="196"/>
      <c r="EZ603" s="196"/>
      <c r="FA603" s="196"/>
      <c r="FB603" s="196"/>
      <c r="FC603" s="196"/>
      <c r="FD603" s="196"/>
      <c r="FE603" s="196"/>
      <c r="FF603" s="196"/>
      <c r="FG603" s="196"/>
      <c r="FH603" s="196"/>
      <c r="FI603" s="196"/>
      <c r="FJ603" s="196"/>
      <c r="FK603" s="196"/>
      <c r="FL603" s="196"/>
      <c r="FM603" s="196"/>
      <c r="FN603" s="196"/>
      <c r="FO603" s="196"/>
      <c r="FP603" s="196"/>
      <c r="FQ603" s="196"/>
      <c r="FR603" s="196"/>
      <c r="FS603" s="196"/>
      <c r="FT603" s="196"/>
      <c r="FU603" s="196"/>
      <c r="FV603" s="196"/>
      <c r="FW603" s="196"/>
      <c r="FX603" s="196"/>
      <c r="FY603" s="196"/>
      <c r="FZ603" s="196"/>
      <c r="GA603" s="196"/>
      <c r="GB603" s="196"/>
      <c r="GC603" s="196"/>
      <c r="GD603" s="196"/>
      <c r="GE603" s="196"/>
      <c r="GF603" s="196"/>
      <c r="GG603" s="196"/>
      <c r="GH603" s="196"/>
      <c r="GI603" s="196"/>
      <c r="GJ603" s="196"/>
      <c r="GK603" s="196"/>
      <c r="GL603" s="196"/>
      <c r="GM603" s="196"/>
      <c r="GN603" s="196"/>
      <c r="GO603" s="196"/>
      <c r="GP603" s="196"/>
      <c r="GQ603" s="196"/>
      <c r="GR603" s="196"/>
      <c r="GS603" s="196"/>
      <c r="GT603" s="196"/>
      <c r="GU603" s="196"/>
      <c r="GV603" s="196"/>
      <c r="GW603" s="196"/>
      <c r="GX603" s="196"/>
      <c r="GY603" s="196"/>
      <c r="GZ603" s="196"/>
      <c r="HA603" s="196"/>
      <c r="HB603" s="196"/>
      <c r="HC603" s="196"/>
      <c r="HD603" s="196"/>
      <c r="HE603" s="196"/>
      <c r="HF603" s="196"/>
      <c r="HG603" s="196"/>
      <c r="HH603" s="196"/>
      <c r="HI603" s="196"/>
      <c r="HJ603" s="196"/>
      <c r="HK603" s="196"/>
      <c r="HL603" s="196"/>
      <c r="HM603" s="196"/>
      <c r="HN603" s="196"/>
      <c r="HO603" s="196"/>
      <c r="HP603" s="196"/>
      <c r="HQ603" s="196"/>
      <c r="HR603" s="196"/>
      <c r="HS603" s="196"/>
      <c r="HT603" s="196"/>
      <c r="HU603" s="196"/>
      <c r="HV603" s="196"/>
      <c r="HW603" s="196"/>
      <c r="HX603" s="196"/>
      <c r="HY603" s="196"/>
      <c r="HZ603" s="196"/>
      <c r="IA603" s="196"/>
      <c r="IB603" s="196"/>
      <c r="IC603" s="196"/>
      <c r="ID603" s="196"/>
      <c r="IE603" s="196"/>
      <c r="IF603" s="196"/>
      <c r="IG603" s="196"/>
      <c r="IH603" s="196"/>
      <c r="II603" s="196"/>
      <c r="IJ603" s="196"/>
      <c r="IK603" s="196"/>
      <c r="IL603" s="196"/>
      <c r="IM603" s="196"/>
      <c r="IN603" s="196"/>
      <c r="IO603" s="196"/>
      <c r="IP603" s="196"/>
      <c r="IQ603" s="196"/>
      <c r="IR603" s="196"/>
      <c r="IS603" s="196"/>
      <c r="IT603" s="196"/>
      <c r="IU603" s="196"/>
      <c r="IV603" s="196"/>
    </row>
    <row r="604" spans="1:256" customFormat="1">
      <c r="A604" s="195" t="s">
        <v>2130</v>
      </c>
      <c r="B604" s="195" t="s">
        <v>16</v>
      </c>
      <c r="C604" s="195" t="s">
        <v>17</v>
      </c>
      <c r="D604" s="195" t="s">
        <v>1847</v>
      </c>
      <c r="E604" s="195" t="s">
        <v>2131</v>
      </c>
      <c r="F604" s="195" t="s">
        <v>19</v>
      </c>
      <c r="G604" s="195" t="s">
        <v>2312</v>
      </c>
      <c r="H604" s="195" t="s">
        <v>2313</v>
      </c>
      <c r="I604" s="195" t="s">
        <v>1837</v>
      </c>
      <c r="J604" s="195" t="s">
        <v>22</v>
      </c>
      <c r="K604" s="195" t="s">
        <v>443</v>
      </c>
      <c r="L604" s="195">
        <v>8</v>
      </c>
      <c r="M604" s="195" t="s">
        <v>1767</v>
      </c>
      <c r="N604" s="195"/>
      <c r="O604" s="195"/>
      <c r="P604" s="196"/>
      <c r="Q604" s="196"/>
      <c r="R604" s="196"/>
      <c r="S604" s="196"/>
      <c r="T604" s="196"/>
      <c r="U604" s="196"/>
      <c r="V604" s="196"/>
      <c r="W604" s="196"/>
      <c r="X604" s="196"/>
      <c r="Y604" s="196"/>
      <c r="Z604" s="196"/>
      <c r="AA604" s="196"/>
      <c r="AB604" s="196"/>
      <c r="AC604" s="196"/>
      <c r="AD604" s="196"/>
      <c r="AE604" s="196"/>
      <c r="AF604" s="196"/>
      <c r="AG604" s="196"/>
      <c r="AH604" s="196"/>
      <c r="AI604" s="196"/>
      <c r="AJ604" s="196"/>
      <c r="AK604" s="196"/>
      <c r="AL604" s="196"/>
      <c r="AM604" s="196"/>
      <c r="AN604" s="196"/>
      <c r="AO604" s="196"/>
      <c r="AP604" s="196"/>
      <c r="AQ604" s="196"/>
      <c r="AR604" s="196"/>
      <c r="AS604" s="196"/>
      <c r="AT604" s="196"/>
      <c r="AU604" s="196"/>
      <c r="AV604" s="196"/>
      <c r="AW604" s="196"/>
      <c r="AX604" s="196"/>
      <c r="AY604" s="196"/>
      <c r="AZ604" s="196"/>
      <c r="BA604" s="196"/>
      <c r="BB604" s="196"/>
      <c r="BC604" s="196"/>
      <c r="BD604" s="196"/>
      <c r="BE604" s="196"/>
      <c r="BF604" s="196"/>
      <c r="BG604" s="196"/>
      <c r="BH604" s="196"/>
      <c r="BI604" s="196"/>
      <c r="BJ604" s="196"/>
      <c r="BK604" s="196"/>
      <c r="BL604" s="196"/>
      <c r="BM604" s="196"/>
      <c r="BN604" s="196"/>
      <c r="BO604" s="196"/>
      <c r="BP604" s="196"/>
      <c r="BQ604" s="196"/>
      <c r="BR604" s="196"/>
      <c r="BS604" s="196"/>
      <c r="BT604" s="196"/>
      <c r="BU604" s="196"/>
      <c r="BV604" s="196"/>
      <c r="BW604" s="196"/>
      <c r="BX604" s="196"/>
      <c r="BY604" s="196"/>
      <c r="BZ604" s="196"/>
      <c r="CA604" s="196"/>
      <c r="CB604" s="196"/>
      <c r="CC604" s="196"/>
      <c r="CD604" s="196"/>
      <c r="CE604" s="196"/>
      <c r="CF604" s="196"/>
      <c r="CG604" s="196"/>
      <c r="CH604" s="196"/>
      <c r="CI604" s="196"/>
      <c r="CJ604" s="196"/>
      <c r="CK604" s="196"/>
      <c r="CL604" s="196"/>
      <c r="CM604" s="196"/>
      <c r="CN604" s="196"/>
      <c r="CO604" s="196"/>
      <c r="CP604" s="196"/>
      <c r="CQ604" s="196"/>
      <c r="CR604" s="196"/>
      <c r="CS604" s="196"/>
      <c r="CT604" s="196"/>
      <c r="CU604" s="196"/>
      <c r="CV604" s="196"/>
      <c r="CW604" s="196"/>
      <c r="CX604" s="196"/>
      <c r="CY604" s="196"/>
      <c r="CZ604" s="196"/>
      <c r="DA604" s="196"/>
      <c r="DB604" s="196"/>
      <c r="DC604" s="196"/>
      <c r="DD604" s="196"/>
      <c r="DE604" s="196"/>
      <c r="DF604" s="196"/>
      <c r="DG604" s="196"/>
      <c r="DH604" s="196"/>
      <c r="DI604" s="196"/>
      <c r="DJ604" s="196"/>
      <c r="DK604" s="196"/>
      <c r="DL604" s="196"/>
      <c r="DM604" s="196"/>
      <c r="DN604" s="196"/>
      <c r="DO604" s="196"/>
      <c r="DP604" s="196"/>
      <c r="DQ604" s="196"/>
      <c r="DR604" s="196"/>
      <c r="DS604" s="196"/>
      <c r="DT604" s="196"/>
      <c r="DU604" s="196"/>
      <c r="DV604" s="196"/>
      <c r="DW604" s="196"/>
      <c r="DX604" s="196"/>
      <c r="DY604" s="196"/>
      <c r="DZ604" s="196"/>
      <c r="EA604" s="196"/>
      <c r="EB604" s="196"/>
      <c r="EC604" s="196"/>
      <c r="ED604" s="196"/>
      <c r="EE604" s="196"/>
      <c r="EF604" s="196"/>
      <c r="EG604" s="196"/>
      <c r="EH604" s="196"/>
      <c r="EI604" s="196"/>
      <c r="EJ604" s="196"/>
      <c r="EK604" s="196"/>
      <c r="EL604" s="196"/>
      <c r="EM604" s="196"/>
      <c r="EN604" s="196"/>
      <c r="EO604" s="196"/>
      <c r="EP604" s="196"/>
      <c r="EQ604" s="196"/>
      <c r="ER604" s="196"/>
      <c r="ES604" s="196"/>
      <c r="ET604" s="196"/>
      <c r="EU604" s="196"/>
      <c r="EV604" s="196"/>
      <c r="EW604" s="196"/>
      <c r="EX604" s="196"/>
      <c r="EY604" s="196"/>
      <c r="EZ604" s="196"/>
      <c r="FA604" s="196"/>
      <c r="FB604" s="196"/>
      <c r="FC604" s="196"/>
      <c r="FD604" s="196"/>
      <c r="FE604" s="196"/>
      <c r="FF604" s="196"/>
      <c r="FG604" s="196"/>
      <c r="FH604" s="196"/>
      <c r="FI604" s="196"/>
      <c r="FJ604" s="196"/>
      <c r="FK604" s="196"/>
      <c r="FL604" s="196"/>
      <c r="FM604" s="196"/>
      <c r="FN604" s="196"/>
      <c r="FO604" s="196"/>
      <c r="FP604" s="196"/>
      <c r="FQ604" s="196"/>
      <c r="FR604" s="196"/>
      <c r="FS604" s="196"/>
      <c r="FT604" s="196"/>
      <c r="FU604" s="196"/>
      <c r="FV604" s="196"/>
      <c r="FW604" s="196"/>
      <c r="FX604" s="196"/>
      <c r="FY604" s="196"/>
      <c r="FZ604" s="196"/>
      <c r="GA604" s="196"/>
      <c r="GB604" s="196"/>
      <c r="GC604" s="196"/>
      <c r="GD604" s="196"/>
      <c r="GE604" s="196"/>
      <c r="GF604" s="196"/>
      <c r="GG604" s="196"/>
      <c r="GH604" s="196"/>
      <c r="GI604" s="196"/>
      <c r="GJ604" s="196"/>
      <c r="GK604" s="196"/>
      <c r="GL604" s="196"/>
      <c r="GM604" s="196"/>
      <c r="GN604" s="196"/>
      <c r="GO604" s="196"/>
      <c r="GP604" s="196"/>
      <c r="GQ604" s="196"/>
      <c r="GR604" s="196"/>
      <c r="GS604" s="196"/>
      <c r="GT604" s="196"/>
      <c r="GU604" s="196"/>
      <c r="GV604" s="196"/>
      <c r="GW604" s="196"/>
      <c r="GX604" s="196"/>
      <c r="GY604" s="196"/>
      <c r="GZ604" s="196"/>
      <c r="HA604" s="196"/>
      <c r="HB604" s="196"/>
      <c r="HC604" s="196"/>
      <c r="HD604" s="196"/>
      <c r="HE604" s="196"/>
      <c r="HF604" s="196"/>
      <c r="HG604" s="196"/>
      <c r="HH604" s="196"/>
      <c r="HI604" s="196"/>
      <c r="HJ604" s="196"/>
      <c r="HK604" s="196"/>
      <c r="HL604" s="196"/>
      <c r="HM604" s="196"/>
      <c r="HN604" s="196"/>
      <c r="HO604" s="196"/>
      <c r="HP604" s="196"/>
      <c r="HQ604" s="196"/>
      <c r="HR604" s="196"/>
      <c r="HS604" s="196"/>
      <c r="HT604" s="196"/>
      <c r="HU604" s="196"/>
      <c r="HV604" s="196"/>
      <c r="HW604" s="196"/>
      <c r="HX604" s="196"/>
      <c r="HY604" s="196"/>
      <c r="HZ604" s="196"/>
      <c r="IA604" s="196"/>
      <c r="IB604" s="196"/>
      <c r="IC604" s="196"/>
      <c r="ID604" s="196"/>
      <c r="IE604" s="196"/>
      <c r="IF604" s="196"/>
      <c r="IG604" s="196"/>
      <c r="IH604" s="196"/>
      <c r="II604" s="196"/>
      <c r="IJ604" s="196"/>
      <c r="IK604" s="196"/>
      <c r="IL604" s="196"/>
      <c r="IM604" s="196"/>
      <c r="IN604" s="196"/>
      <c r="IO604" s="196"/>
      <c r="IP604" s="196"/>
      <c r="IQ604" s="196"/>
      <c r="IR604" s="196"/>
      <c r="IS604" s="196"/>
      <c r="IT604" s="196"/>
      <c r="IU604" s="196"/>
      <c r="IV604" s="196"/>
    </row>
    <row r="605" spans="1:256" customFormat="1">
      <c r="A605" s="195" t="s">
        <v>2130</v>
      </c>
      <c r="B605" s="195" t="s">
        <v>16</v>
      </c>
      <c r="C605" s="195" t="s">
        <v>17</v>
      </c>
      <c r="D605" s="195" t="s">
        <v>1847</v>
      </c>
      <c r="E605" s="195" t="s">
        <v>2131</v>
      </c>
      <c r="F605" s="195" t="s">
        <v>19</v>
      </c>
      <c r="G605" s="195" t="s">
        <v>2689</v>
      </c>
      <c r="H605" s="195" t="s">
        <v>2690</v>
      </c>
      <c r="I605" s="195" t="s">
        <v>2691</v>
      </c>
      <c r="J605" s="195" t="s">
        <v>22</v>
      </c>
      <c r="K605" s="195" t="s">
        <v>443</v>
      </c>
      <c r="L605" s="195">
        <v>8</v>
      </c>
      <c r="M605" s="195" t="s">
        <v>1767</v>
      </c>
      <c r="N605" s="195"/>
      <c r="O605" s="195"/>
      <c r="P605" s="196"/>
      <c r="Q605" s="196"/>
      <c r="R605" s="196"/>
      <c r="S605" s="196"/>
      <c r="T605" s="196"/>
      <c r="U605" s="196"/>
      <c r="V605" s="196"/>
      <c r="W605" s="196"/>
      <c r="X605" s="196"/>
      <c r="Y605" s="196"/>
      <c r="Z605" s="196"/>
      <c r="AA605" s="196"/>
      <c r="AB605" s="196"/>
      <c r="AC605" s="196"/>
      <c r="AD605" s="196"/>
      <c r="AE605" s="196"/>
      <c r="AF605" s="196"/>
      <c r="AG605" s="196"/>
      <c r="AH605" s="196"/>
      <c r="AI605" s="196"/>
      <c r="AJ605" s="196"/>
      <c r="AK605" s="196"/>
      <c r="AL605" s="196"/>
      <c r="AM605" s="196"/>
      <c r="AN605" s="196"/>
      <c r="AO605" s="196"/>
      <c r="AP605" s="196"/>
      <c r="AQ605" s="196"/>
      <c r="AR605" s="196"/>
      <c r="AS605" s="196"/>
      <c r="AT605" s="196"/>
      <c r="AU605" s="196"/>
      <c r="AV605" s="196"/>
      <c r="AW605" s="196"/>
      <c r="AX605" s="196"/>
      <c r="AY605" s="196"/>
      <c r="AZ605" s="196"/>
      <c r="BA605" s="196"/>
      <c r="BB605" s="196"/>
      <c r="BC605" s="196"/>
      <c r="BD605" s="196"/>
      <c r="BE605" s="196"/>
      <c r="BF605" s="196"/>
      <c r="BG605" s="196"/>
      <c r="BH605" s="196"/>
      <c r="BI605" s="196"/>
      <c r="BJ605" s="196"/>
      <c r="BK605" s="196"/>
      <c r="BL605" s="196"/>
      <c r="BM605" s="196"/>
      <c r="BN605" s="196"/>
      <c r="BO605" s="196"/>
      <c r="BP605" s="196"/>
      <c r="BQ605" s="196"/>
      <c r="BR605" s="196"/>
      <c r="BS605" s="196"/>
      <c r="BT605" s="196"/>
      <c r="BU605" s="196"/>
      <c r="BV605" s="196"/>
      <c r="BW605" s="196"/>
      <c r="BX605" s="196"/>
      <c r="BY605" s="196"/>
      <c r="BZ605" s="196"/>
      <c r="CA605" s="196"/>
      <c r="CB605" s="196"/>
      <c r="CC605" s="196"/>
      <c r="CD605" s="196"/>
      <c r="CE605" s="196"/>
      <c r="CF605" s="196"/>
      <c r="CG605" s="196"/>
      <c r="CH605" s="196"/>
      <c r="CI605" s="196"/>
      <c r="CJ605" s="196"/>
      <c r="CK605" s="196"/>
      <c r="CL605" s="196"/>
      <c r="CM605" s="196"/>
      <c r="CN605" s="196"/>
      <c r="CO605" s="196"/>
      <c r="CP605" s="196"/>
      <c r="CQ605" s="196"/>
      <c r="CR605" s="196"/>
      <c r="CS605" s="196"/>
      <c r="CT605" s="196"/>
      <c r="CU605" s="196"/>
      <c r="CV605" s="196"/>
      <c r="CW605" s="196"/>
      <c r="CX605" s="196"/>
      <c r="CY605" s="196"/>
      <c r="CZ605" s="196"/>
      <c r="DA605" s="196"/>
      <c r="DB605" s="196"/>
      <c r="DC605" s="196"/>
      <c r="DD605" s="196"/>
      <c r="DE605" s="196"/>
      <c r="DF605" s="196"/>
      <c r="DG605" s="196"/>
      <c r="DH605" s="196"/>
      <c r="DI605" s="196"/>
      <c r="DJ605" s="196"/>
      <c r="DK605" s="196"/>
      <c r="DL605" s="196"/>
      <c r="DM605" s="196"/>
      <c r="DN605" s="196"/>
      <c r="DO605" s="196"/>
      <c r="DP605" s="196"/>
      <c r="DQ605" s="196"/>
      <c r="DR605" s="196"/>
      <c r="DS605" s="196"/>
      <c r="DT605" s="196"/>
      <c r="DU605" s="196"/>
      <c r="DV605" s="196"/>
      <c r="DW605" s="196"/>
      <c r="DX605" s="196"/>
      <c r="DY605" s="196"/>
      <c r="DZ605" s="196"/>
      <c r="EA605" s="196"/>
      <c r="EB605" s="196"/>
      <c r="EC605" s="196"/>
      <c r="ED605" s="196"/>
      <c r="EE605" s="196"/>
      <c r="EF605" s="196"/>
      <c r="EG605" s="196"/>
      <c r="EH605" s="196"/>
      <c r="EI605" s="196"/>
      <c r="EJ605" s="196"/>
      <c r="EK605" s="196"/>
      <c r="EL605" s="196"/>
      <c r="EM605" s="196"/>
      <c r="EN605" s="196"/>
      <c r="EO605" s="196"/>
      <c r="EP605" s="196"/>
      <c r="EQ605" s="196"/>
      <c r="ER605" s="196"/>
      <c r="ES605" s="196"/>
      <c r="ET605" s="196"/>
      <c r="EU605" s="196"/>
      <c r="EV605" s="196"/>
      <c r="EW605" s="196"/>
      <c r="EX605" s="196"/>
      <c r="EY605" s="196"/>
      <c r="EZ605" s="196"/>
      <c r="FA605" s="196"/>
      <c r="FB605" s="196"/>
      <c r="FC605" s="196"/>
      <c r="FD605" s="196"/>
      <c r="FE605" s="196"/>
      <c r="FF605" s="196"/>
      <c r="FG605" s="196"/>
      <c r="FH605" s="196"/>
      <c r="FI605" s="196"/>
      <c r="FJ605" s="196"/>
      <c r="FK605" s="196"/>
      <c r="FL605" s="196"/>
      <c r="FM605" s="196"/>
      <c r="FN605" s="196"/>
      <c r="FO605" s="196"/>
      <c r="FP605" s="196"/>
      <c r="FQ605" s="196"/>
      <c r="FR605" s="196"/>
      <c r="FS605" s="196"/>
      <c r="FT605" s="196"/>
      <c r="FU605" s="196"/>
      <c r="FV605" s="196"/>
      <c r="FW605" s="196"/>
      <c r="FX605" s="196"/>
      <c r="FY605" s="196"/>
      <c r="FZ605" s="196"/>
      <c r="GA605" s="196"/>
      <c r="GB605" s="196"/>
      <c r="GC605" s="196"/>
      <c r="GD605" s="196"/>
      <c r="GE605" s="196"/>
      <c r="GF605" s="196"/>
      <c r="GG605" s="196"/>
      <c r="GH605" s="196"/>
      <c r="GI605" s="196"/>
      <c r="GJ605" s="196"/>
      <c r="GK605" s="196"/>
      <c r="GL605" s="196"/>
      <c r="GM605" s="196"/>
      <c r="GN605" s="196"/>
      <c r="GO605" s="196"/>
      <c r="GP605" s="196"/>
      <c r="GQ605" s="196"/>
      <c r="GR605" s="196"/>
      <c r="GS605" s="196"/>
      <c r="GT605" s="196"/>
      <c r="GU605" s="196"/>
      <c r="GV605" s="196"/>
      <c r="GW605" s="196"/>
      <c r="GX605" s="196"/>
      <c r="GY605" s="196"/>
      <c r="GZ605" s="196"/>
      <c r="HA605" s="196"/>
      <c r="HB605" s="196"/>
      <c r="HC605" s="196"/>
      <c r="HD605" s="196"/>
      <c r="HE605" s="196"/>
      <c r="HF605" s="196"/>
      <c r="HG605" s="196"/>
      <c r="HH605" s="196"/>
      <c r="HI605" s="196"/>
      <c r="HJ605" s="196"/>
      <c r="HK605" s="196"/>
      <c r="HL605" s="196"/>
      <c r="HM605" s="196"/>
      <c r="HN605" s="196"/>
      <c r="HO605" s="196"/>
      <c r="HP605" s="196"/>
      <c r="HQ605" s="196"/>
      <c r="HR605" s="196"/>
      <c r="HS605" s="196"/>
      <c r="HT605" s="196"/>
      <c r="HU605" s="196"/>
      <c r="HV605" s="196"/>
      <c r="HW605" s="196"/>
      <c r="HX605" s="196"/>
      <c r="HY605" s="196"/>
      <c r="HZ605" s="196"/>
      <c r="IA605" s="196"/>
      <c r="IB605" s="196"/>
      <c r="IC605" s="196"/>
      <c r="ID605" s="196"/>
      <c r="IE605" s="196"/>
      <c r="IF605" s="196"/>
      <c r="IG605" s="196"/>
      <c r="IH605" s="196"/>
      <c r="II605" s="196"/>
      <c r="IJ605" s="196"/>
      <c r="IK605" s="196"/>
      <c r="IL605" s="196"/>
      <c r="IM605" s="196"/>
      <c r="IN605" s="196"/>
      <c r="IO605" s="196"/>
      <c r="IP605" s="196"/>
      <c r="IQ605" s="196"/>
      <c r="IR605" s="196"/>
      <c r="IS605" s="196"/>
      <c r="IT605" s="196"/>
      <c r="IU605" s="196"/>
      <c r="IV605" s="196"/>
    </row>
    <row r="606" spans="1:256" customFormat="1">
      <c r="A606" s="195" t="s">
        <v>2130</v>
      </c>
      <c r="B606" s="195" t="s">
        <v>16</v>
      </c>
      <c r="C606" s="195" t="s">
        <v>17</v>
      </c>
      <c r="D606" s="195" t="s">
        <v>1847</v>
      </c>
      <c r="E606" s="195" t="s">
        <v>2131</v>
      </c>
      <c r="F606" s="195" t="s">
        <v>19</v>
      </c>
      <c r="G606" s="195" t="s">
        <v>2314</v>
      </c>
      <c r="H606" s="195" t="s">
        <v>2315</v>
      </c>
      <c r="I606" s="195" t="s">
        <v>1789</v>
      </c>
      <c r="J606" s="195" t="s">
        <v>22</v>
      </c>
      <c r="K606" s="195" t="s">
        <v>443</v>
      </c>
      <c r="L606" s="195">
        <v>8</v>
      </c>
      <c r="M606" s="195" t="s">
        <v>1767</v>
      </c>
      <c r="N606" s="195"/>
      <c r="O606" s="195"/>
      <c r="P606" s="196"/>
      <c r="Q606" s="196"/>
      <c r="R606" s="196"/>
      <c r="S606" s="196"/>
      <c r="T606" s="196"/>
      <c r="U606" s="196"/>
      <c r="V606" s="196"/>
      <c r="W606" s="196"/>
      <c r="X606" s="196"/>
      <c r="Y606" s="196"/>
      <c r="Z606" s="196"/>
      <c r="AA606" s="196"/>
      <c r="AB606" s="196"/>
      <c r="AC606" s="196"/>
      <c r="AD606" s="196"/>
      <c r="AE606" s="196"/>
      <c r="AF606" s="196"/>
      <c r="AG606" s="196"/>
      <c r="AH606" s="196"/>
      <c r="AI606" s="196"/>
      <c r="AJ606" s="196"/>
      <c r="AK606" s="196"/>
      <c r="AL606" s="196"/>
      <c r="AM606" s="196"/>
      <c r="AN606" s="196"/>
      <c r="AO606" s="196"/>
      <c r="AP606" s="196"/>
      <c r="AQ606" s="196"/>
      <c r="AR606" s="196"/>
      <c r="AS606" s="196"/>
      <c r="AT606" s="196"/>
      <c r="AU606" s="196"/>
      <c r="AV606" s="196"/>
      <c r="AW606" s="196"/>
      <c r="AX606" s="196"/>
      <c r="AY606" s="196"/>
      <c r="AZ606" s="196"/>
      <c r="BA606" s="196"/>
      <c r="BB606" s="196"/>
      <c r="BC606" s="196"/>
      <c r="BD606" s="196"/>
      <c r="BE606" s="196"/>
      <c r="BF606" s="196"/>
      <c r="BG606" s="196"/>
      <c r="BH606" s="196"/>
      <c r="BI606" s="196"/>
      <c r="BJ606" s="196"/>
      <c r="BK606" s="196"/>
      <c r="BL606" s="196"/>
      <c r="BM606" s="196"/>
      <c r="BN606" s="196"/>
      <c r="BO606" s="196"/>
      <c r="BP606" s="196"/>
      <c r="BQ606" s="196"/>
      <c r="BR606" s="196"/>
      <c r="BS606" s="196"/>
      <c r="BT606" s="196"/>
      <c r="BU606" s="196"/>
      <c r="BV606" s="196"/>
      <c r="BW606" s="196"/>
      <c r="BX606" s="196"/>
      <c r="BY606" s="196"/>
      <c r="BZ606" s="196"/>
      <c r="CA606" s="196"/>
      <c r="CB606" s="196"/>
      <c r="CC606" s="196"/>
      <c r="CD606" s="196"/>
      <c r="CE606" s="196"/>
      <c r="CF606" s="196"/>
      <c r="CG606" s="196"/>
      <c r="CH606" s="196"/>
      <c r="CI606" s="196"/>
      <c r="CJ606" s="196"/>
      <c r="CK606" s="196"/>
      <c r="CL606" s="196"/>
      <c r="CM606" s="196"/>
      <c r="CN606" s="196"/>
      <c r="CO606" s="196"/>
      <c r="CP606" s="196"/>
      <c r="CQ606" s="196"/>
      <c r="CR606" s="196"/>
      <c r="CS606" s="196"/>
      <c r="CT606" s="196"/>
      <c r="CU606" s="196"/>
      <c r="CV606" s="196"/>
      <c r="CW606" s="196"/>
      <c r="CX606" s="196"/>
      <c r="CY606" s="196"/>
      <c r="CZ606" s="196"/>
      <c r="DA606" s="196"/>
      <c r="DB606" s="196"/>
      <c r="DC606" s="196"/>
      <c r="DD606" s="196"/>
      <c r="DE606" s="196"/>
      <c r="DF606" s="196"/>
      <c r="DG606" s="196"/>
      <c r="DH606" s="196"/>
      <c r="DI606" s="196"/>
      <c r="DJ606" s="196"/>
      <c r="DK606" s="196"/>
      <c r="DL606" s="196"/>
      <c r="DM606" s="196"/>
      <c r="DN606" s="196"/>
      <c r="DO606" s="196"/>
      <c r="DP606" s="196"/>
      <c r="DQ606" s="196"/>
      <c r="DR606" s="196"/>
      <c r="DS606" s="196"/>
      <c r="DT606" s="196"/>
      <c r="DU606" s="196"/>
      <c r="DV606" s="196"/>
      <c r="DW606" s="196"/>
      <c r="DX606" s="196"/>
      <c r="DY606" s="196"/>
      <c r="DZ606" s="196"/>
      <c r="EA606" s="196"/>
      <c r="EB606" s="196"/>
      <c r="EC606" s="196"/>
      <c r="ED606" s="196"/>
      <c r="EE606" s="196"/>
      <c r="EF606" s="196"/>
      <c r="EG606" s="196"/>
      <c r="EH606" s="196"/>
      <c r="EI606" s="196"/>
      <c r="EJ606" s="196"/>
      <c r="EK606" s="196"/>
      <c r="EL606" s="196"/>
      <c r="EM606" s="196"/>
      <c r="EN606" s="196"/>
      <c r="EO606" s="196"/>
      <c r="EP606" s="196"/>
      <c r="EQ606" s="196"/>
      <c r="ER606" s="196"/>
      <c r="ES606" s="196"/>
      <c r="ET606" s="196"/>
      <c r="EU606" s="196"/>
      <c r="EV606" s="196"/>
      <c r="EW606" s="196"/>
      <c r="EX606" s="196"/>
      <c r="EY606" s="196"/>
      <c r="EZ606" s="196"/>
      <c r="FA606" s="196"/>
      <c r="FB606" s="196"/>
      <c r="FC606" s="196"/>
      <c r="FD606" s="196"/>
      <c r="FE606" s="196"/>
      <c r="FF606" s="196"/>
      <c r="FG606" s="196"/>
      <c r="FH606" s="196"/>
      <c r="FI606" s="196"/>
      <c r="FJ606" s="196"/>
      <c r="FK606" s="196"/>
      <c r="FL606" s="196"/>
      <c r="FM606" s="196"/>
      <c r="FN606" s="196"/>
      <c r="FO606" s="196"/>
      <c r="FP606" s="196"/>
      <c r="FQ606" s="196"/>
      <c r="FR606" s="196"/>
      <c r="FS606" s="196"/>
      <c r="FT606" s="196"/>
      <c r="FU606" s="196"/>
      <c r="FV606" s="196"/>
      <c r="FW606" s="196"/>
      <c r="FX606" s="196"/>
      <c r="FY606" s="196"/>
      <c r="FZ606" s="196"/>
      <c r="GA606" s="196"/>
      <c r="GB606" s="196"/>
      <c r="GC606" s="196"/>
      <c r="GD606" s="196"/>
      <c r="GE606" s="196"/>
      <c r="GF606" s="196"/>
      <c r="GG606" s="196"/>
      <c r="GH606" s="196"/>
      <c r="GI606" s="196"/>
      <c r="GJ606" s="196"/>
      <c r="GK606" s="196"/>
      <c r="GL606" s="196"/>
      <c r="GM606" s="196"/>
      <c r="GN606" s="196"/>
      <c r="GO606" s="196"/>
      <c r="GP606" s="196"/>
      <c r="GQ606" s="196"/>
      <c r="GR606" s="196"/>
      <c r="GS606" s="196"/>
      <c r="GT606" s="196"/>
      <c r="GU606" s="196"/>
      <c r="GV606" s="196"/>
      <c r="GW606" s="196"/>
      <c r="GX606" s="196"/>
      <c r="GY606" s="196"/>
      <c r="GZ606" s="196"/>
      <c r="HA606" s="196"/>
      <c r="HB606" s="196"/>
      <c r="HC606" s="196"/>
      <c r="HD606" s="196"/>
      <c r="HE606" s="196"/>
      <c r="HF606" s="196"/>
      <c r="HG606" s="196"/>
      <c r="HH606" s="196"/>
      <c r="HI606" s="196"/>
      <c r="HJ606" s="196"/>
      <c r="HK606" s="196"/>
      <c r="HL606" s="196"/>
      <c r="HM606" s="196"/>
      <c r="HN606" s="196"/>
      <c r="HO606" s="196"/>
      <c r="HP606" s="196"/>
      <c r="HQ606" s="196"/>
      <c r="HR606" s="196"/>
      <c r="HS606" s="196"/>
      <c r="HT606" s="196"/>
      <c r="HU606" s="196"/>
      <c r="HV606" s="196"/>
      <c r="HW606" s="196"/>
      <c r="HX606" s="196"/>
      <c r="HY606" s="196"/>
      <c r="HZ606" s="196"/>
      <c r="IA606" s="196"/>
      <c r="IB606" s="196"/>
      <c r="IC606" s="196"/>
      <c r="ID606" s="196"/>
      <c r="IE606" s="196"/>
      <c r="IF606" s="196"/>
      <c r="IG606" s="196"/>
      <c r="IH606" s="196"/>
      <c r="II606" s="196"/>
      <c r="IJ606" s="196"/>
      <c r="IK606" s="196"/>
      <c r="IL606" s="196"/>
      <c r="IM606" s="196"/>
      <c r="IN606" s="196"/>
      <c r="IO606" s="196"/>
      <c r="IP606" s="196"/>
      <c r="IQ606" s="196"/>
      <c r="IR606" s="196"/>
      <c r="IS606" s="196"/>
      <c r="IT606" s="196"/>
      <c r="IU606" s="196"/>
      <c r="IV606" s="196"/>
    </row>
    <row r="607" spans="1:256" customFormat="1">
      <c r="A607" s="195" t="s">
        <v>2130</v>
      </c>
      <c r="B607" s="195" t="s">
        <v>16</v>
      </c>
      <c r="C607" s="195" t="s">
        <v>17</v>
      </c>
      <c r="D607" s="195" t="s">
        <v>1847</v>
      </c>
      <c r="E607" s="195" t="s">
        <v>2131</v>
      </c>
      <c r="F607" s="195" t="s">
        <v>19</v>
      </c>
      <c r="G607" s="195" t="s">
        <v>2644</v>
      </c>
      <c r="H607" s="195" t="s">
        <v>2645</v>
      </c>
      <c r="I607" s="195" t="s">
        <v>2646</v>
      </c>
      <c r="J607" s="195" t="s">
        <v>22</v>
      </c>
      <c r="K607" s="195" t="s">
        <v>443</v>
      </c>
      <c r="L607" s="195">
        <v>8</v>
      </c>
      <c r="M607" s="195" t="s">
        <v>1767</v>
      </c>
      <c r="N607" s="195"/>
      <c r="O607" s="195"/>
      <c r="P607" s="196"/>
      <c r="Q607" s="196"/>
      <c r="R607" s="196"/>
      <c r="S607" s="196"/>
      <c r="T607" s="196"/>
      <c r="U607" s="196"/>
      <c r="V607" s="196"/>
      <c r="W607" s="196"/>
      <c r="X607" s="196"/>
      <c r="Y607" s="196"/>
      <c r="Z607" s="196"/>
      <c r="AA607" s="196"/>
      <c r="AB607" s="196"/>
      <c r="AC607" s="196"/>
      <c r="AD607" s="196"/>
      <c r="AE607" s="196"/>
      <c r="AF607" s="196"/>
      <c r="AG607" s="196"/>
      <c r="AH607" s="196"/>
      <c r="AI607" s="196"/>
      <c r="AJ607" s="196"/>
      <c r="AK607" s="196"/>
      <c r="AL607" s="196"/>
      <c r="AM607" s="196"/>
      <c r="AN607" s="196"/>
      <c r="AO607" s="196"/>
      <c r="AP607" s="196"/>
      <c r="AQ607" s="196"/>
      <c r="AR607" s="196"/>
      <c r="AS607" s="196"/>
      <c r="AT607" s="196"/>
      <c r="AU607" s="196"/>
      <c r="AV607" s="196"/>
      <c r="AW607" s="196"/>
      <c r="AX607" s="196"/>
      <c r="AY607" s="196"/>
      <c r="AZ607" s="196"/>
      <c r="BA607" s="196"/>
      <c r="BB607" s="196"/>
      <c r="BC607" s="196"/>
      <c r="BD607" s="196"/>
      <c r="BE607" s="196"/>
      <c r="BF607" s="196"/>
      <c r="BG607" s="196"/>
      <c r="BH607" s="196"/>
      <c r="BI607" s="196"/>
      <c r="BJ607" s="196"/>
      <c r="BK607" s="196"/>
      <c r="BL607" s="196"/>
      <c r="BM607" s="196"/>
      <c r="BN607" s="196"/>
      <c r="BO607" s="196"/>
      <c r="BP607" s="196"/>
      <c r="BQ607" s="196"/>
      <c r="BR607" s="196"/>
      <c r="BS607" s="196"/>
      <c r="BT607" s="196"/>
      <c r="BU607" s="196"/>
      <c r="BV607" s="196"/>
      <c r="BW607" s="196"/>
      <c r="BX607" s="196"/>
      <c r="BY607" s="196"/>
      <c r="BZ607" s="196"/>
      <c r="CA607" s="196"/>
      <c r="CB607" s="196"/>
      <c r="CC607" s="196"/>
      <c r="CD607" s="196"/>
      <c r="CE607" s="196"/>
      <c r="CF607" s="196"/>
      <c r="CG607" s="196"/>
      <c r="CH607" s="196"/>
      <c r="CI607" s="196"/>
      <c r="CJ607" s="196"/>
      <c r="CK607" s="196"/>
      <c r="CL607" s="196"/>
      <c r="CM607" s="196"/>
      <c r="CN607" s="196"/>
      <c r="CO607" s="196"/>
      <c r="CP607" s="196"/>
      <c r="CQ607" s="196"/>
      <c r="CR607" s="196"/>
      <c r="CS607" s="196"/>
      <c r="CT607" s="196"/>
      <c r="CU607" s="196"/>
      <c r="CV607" s="196"/>
      <c r="CW607" s="196"/>
      <c r="CX607" s="196"/>
      <c r="CY607" s="196"/>
      <c r="CZ607" s="196"/>
      <c r="DA607" s="196"/>
      <c r="DB607" s="196"/>
      <c r="DC607" s="196"/>
      <c r="DD607" s="196"/>
      <c r="DE607" s="196"/>
      <c r="DF607" s="196"/>
      <c r="DG607" s="196"/>
      <c r="DH607" s="196"/>
      <c r="DI607" s="196"/>
      <c r="DJ607" s="196"/>
      <c r="DK607" s="196"/>
      <c r="DL607" s="196"/>
      <c r="DM607" s="196"/>
      <c r="DN607" s="196"/>
      <c r="DO607" s="196"/>
      <c r="DP607" s="196"/>
      <c r="DQ607" s="196"/>
      <c r="DR607" s="196"/>
      <c r="DS607" s="196"/>
      <c r="DT607" s="196"/>
      <c r="DU607" s="196"/>
      <c r="DV607" s="196"/>
      <c r="DW607" s="196"/>
      <c r="DX607" s="196"/>
      <c r="DY607" s="196"/>
      <c r="DZ607" s="196"/>
      <c r="EA607" s="196"/>
      <c r="EB607" s="196"/>
      <c r="EC607" s="196"/>
      <c r="ED607" s="196"/>
      <c r="EE607" s="196"/>
      <c r="EF607" s="196"/>
      <c r="EG607" s="196"/>
      <c r="EH607" s="196"/>
      <c r="EI607" s="196"/>
      <c r="EJ607" s="196"/>
      <c r="EK607" s="196"/>
      <c r="EL607" s="196"/>
      <c r="EM607" s="196"/>
      <c r="EN607" s="196"/>
      <c r="EO607" s="196"/>
      <c r="EP607" s="196"/>
      <c r="EQ607" s="196"/>
      <c r="ER607" s="196"/>
      <c r="ES607" s="196"/>
      <c r="ET607" s="196"/>
      <c r="EU607" s="196"/>
      <c r="EV607" s="196"/>
      <c r="EW607" s="196"/>
      <c r="EX607" s="196"/>
      <c r="EY607" s="196"/>
      <c r="EZ607" s="196"/>
      <c r="FA607" s="196"/>
      <c r="FB607" s="196"/>
      <c r="FC607" s="196"/>
      <c r="FD607" s="196"/>
      <c r="FE607" s="196"/>
      <c r="FF607" s="196"/>
      <c r="FG607" s="196"/>
      <c r="FH607" s="196"/>
      <c r="FI607" s="196"/>
      <c r="FJ607" s="196"/>
      <c r="FK607" s="196"/>
      <c r="FL607" s="196"/>
      <c r="FM607" s="196"/>
      <c r="FN607" s="196"/>
      <c r="FO607" s="196"/>
      <c r="FP607" s="196"/>
      <c r="FQ607" s="196"/>
      <c r="FR607" s="196"/>
      <c r="FS607" s="196"/>
      <c r="FT607" s="196"/>
      <c r="FU607" s="196"/>
      <c r="FV607" s="196"/>
      <c r="FW607" s="196"/>
      <c r="FX607" s="196"/>
      <c r="FY607" s="196"/>
      <c r="FZ607" s="196"/>
      <c r="GA607" s="196"/>
      <c r="GB607" s="196"/>
      <c r="GC607" s="196"/>
      <c r="GD607" s="196"/>
      <c r="GE607" s="196"/>
      <c r="GF607" s="196"/>
      <c r="GG607" s="196"/>
      <c r="GH607" s="196"/>
      <c r="GI607" s="196"/>
      <c r="GJ607" s="196"/>
      <c r="GK607" s="196"/>
      <c r="GL607" s="196"/>
      <c r="GM607" s="196"/>
      <c r="GN607" s="196"/>
      <c r="GO607" s="196"/>
      <c r="GP607" s="196"/>
      <c r="GQ607" s="196"/>
      <c r="GR607" s="196"/>
      <c r="GS607" s="196"/>
      <c r="GT607" s="196"/>
      <c r="GU607" s="196"/>
      <c r="GV607" s="196"/>
      <c r="GW607" s="196"/>
      <c r="GX607" s="196"/>
      <c r="GY607" s="196"/>
      <c r="GZ607" s="196"/>
      <c r="HA607" s="196"/>
      <c r="HB607" s="196"/>
      <c r="HC607" s="196"/>
      <c r="HD607" s="196"/>
      <c r="HE607" s="196"/>
      <c r="HF607" s="196"/>
      <c r="HG607" s="196"/>
      <c r="HH607" s="196"/>
      <c r="HI607" s="196"/>
      <c r="HJ607" s="196"/>
      <c r="HK607" s="196"/>
      <c r="HL607" s="196"/>
      <c r="HM607" s="196"/>
      <c r="HN607" s="196"/>
      <c r="HO607" s="196"/>
      <c r="HP607" s="196"/>
      <c r="HQ607" s="196"/>
      <c r="HR607" s="196"/>
      <c r="HS607" s="196"/>
      <c r="HT607" s="196"/>
      <c r="HU607" s="196"/>
      <c r="HV607" s="196"/>
      <c r="HW607" s="196"/>
      <c r="HX607" s="196"/>
      <c r="HY607" s="196"/>
      <c r="HZ607" s="196"/>
      <c r="IA607" s="196"/>
      <c r="IB607" s="196"/>
      <c r="IC607" s="196"/>
      <c r="ID607" s="196"/>
      <c r="IE607" s="196"/>
      <c r="IF607" s="196"/>
      <c r="IG607" s="196"/>
      <c r="IH607" s="196"/>
      <c r="II607" s="196"/>
      <c r="IJ607" s="196"/>
      <c r="IK607" s="196"/>
      <c r="IL607" s="196"/>
      <c r="IM607" s="196"/>
      <c r="IN607" s="196"/>
      <c r="IO607" s="196"/>
      <c r="IP607" s="196"/>
      <c r="IQ607" s="196"/>
      <c r="IR607" s="196"/>
      <c r="IS607" s="196"/>
      <c r="IT607" s="196"/>
      <c r="IU607" s="196"/>
      <c r="IV607" s="196"/>
    </row>
    <row r="608" spans="1:256" customFormat="1">
      <c r="A608" s="195" t="s">
        <v>2130</v>
      </c>
      <c r="B608" s="195" t="s">
        <v>16</v>
      </c>
      <c r="C608" s="195" t="s">
        <v>17</v>
      </c>
      <c r="D608" s="195" t="s">
        <v>1847</v>
      </c>
      <c r="E608" s="195" t="s">
        <v>2131</v>
      </c>
      <c r="F608" s="195" t="s">
        <v>19</v>
      </c>
      <c r="G608" s="195" t="s">
        <v>2647</v>
      </c>
      <c r="H608" s="195" t="s">
        <v>2648</v>
      </c>
      <c r="I608" s="195" t="s">
        <v>2649</v>
      </c>
      <c r="J608" s="195" t="s">
        <v>22</v>
      </c>
      <c r="K608" s="195" t="s">
        <v>443</v>
      </c>
      <c r="L608" s="195">
        <v>8</v>
      </c>
      <c r="M608" s="195" t="s">
        <v>1767</v>
      </c>
      <c r="N608" s="195"/>
      <c r="O608" s="195"/>
      <c r="P608" s="196"/>
      <c r="Q608" s="196"/>
      <c r="R608" s="196"/>
      <c r="S608" s="196"/>
      <c r="T608" s="196"/>
      <c r="U608" s="196"/>
      <c r="V608" s="196"/>
      <c r="W608" s="196"/>
      <c r="X608" s="196"/>
      <c r="Y608" s="196"/>
      <c r="Z608" s="196"/>
      <c r="AA608" s="196"/>
      <c r="AB608" s="196"/>
      <c r="AC608" s="196"/>
      <c r="AD608" s="196"/>
      <c r="AE608" s="196"/>
      <c r="AF608" s="196"/>
      <c r="AG608" s="196"/>
      <c r="AH608" s="196"/>
      <c r="AI608" s="196"/>
      <c r="AJ608" s="196"/>
      <c r="AK608" s="196"/>
      <c r="AL608" s="196"/>
      <c r="AM608" s="196"/>
      <c r="AN608" s="196"/>
      <c r="AO608" s="196"/>
      <c r="AP608" s="196"/>
      <c r="AQ608" s="196"/>
      <c r="AR608" s="196"/>
      <c r="AS608" s="196"/>
      <c r="AT608" s="196"/>
      <c r="AU608" s="196"/>
      <c r="AV608" s="196"/>
      <c r="AW608" s="196"/>
      <c r="AX608" s="196"/>
      <c r="AY608" s="196"/>
      <c r="AZ608" s="196"/>
      <c r="BA608" s="196"/>
      <c r="BB608" s="196"/>
      <c r="BC608" s="196"/>
      <c r="BD608" s="196"/>
      <c r="BE608" s="196"/>
      <c r="BF608" s="196"/>
      <c r="BG608" s="196"/>
      <c r="BH608" s="196"/>
      <c r="BI608" s="196"/>
      <c r="BJ608" s="196"/>
      <c r="BK608" s="196"/>
      <c r="BL608" s="196"/>
      <c r="BM608" s="196"/>
      <c r="BN608" s="196"/>
      <c r="BO608" s="196"/>
      <c r="BP608" s="196"/>
      <c r="BQ608" s="196"/>
      <c r="BR608" s="196"/>
      <c r="BS608" s="196"/>
      <c r="BT608" s="196"/>
      <c r="BU608" s="196"/>
      <c r="BV608" s="196"/>
      <c r="BW608" s="196"/>
      <c r="BX608" s="196"/>
      <c r="BY608" s="196"/>
      <c r="BZ608" s="196"/>
      <c r="CA608" s="196"/>
      <c r="CB608" s="196"/>
      <c r="CC608" s="196"/>
      <c r="CD608" s="196"/>
      <c r="CE608" s="196"/>
      <c r="CF608" s="196"/>
      <c r="CG608" s="196"/>
      <c r="CH608" s="196"/>
      <c r="CI608" s="196"/>
      <c r="CJ608" s="196"/>
      <c r="CK608" s="196"/>
      <c r="CL608" s="196"/>
      <c r="CM608" s="196"/>
      <c r="CN608" s="196"/>
      <c r="CO608" s="196"/>
      <c r="CP608" s="196"/>
      <c r="CQ608" s="196"/>
      <c r="CR608" s="196"/>
      <c r="CS608" s="196"/>
      <c r="CT608" s="196"/>
      <c r="CU608" s="196"/>
      <c r="CV608" s="196"/>
      <c r="CW608" s="196"/>
      <c r="CX608" s="196"/>
      <c r="CY608" s="196"/>
      <c r="CZ608" s="196"/>
      <c r="DA608" s="196"/>
      <c r="DB608" s="196"/>
      <c r="DC608" s="196"/>
      <c r="DD608" s="196"/>
      <c r="DE608" s="196"/>
      <c r="DF608" s="196"/>
      <c r="DG608" s="196"/>
      <c r="DH608" s="196"/>
      <c r="DI608" s="196"/>
      <c r="DJ608" s="196"/>
      <c r="DK608" s="196"/>
      <c r="DL608" s="196"/>
      <c r="DM608" s="196"/>
      <c r="DN608" s="196"/>
      <c r="DO608" s="196"/>
      <c r="DP608" s="196"/>
      <c r="DQ608" s="196"/>
      <c r="DR608" s="196"/>
      <c r="DS608" s="196"/>
      <c r="DT608" s="196"/>
      <c r="DU608" s="196"/>
      <c r="DV608" s="196"/>
      <c r="DW608" s="196"/>
      <c r="DX608" s="196"/>
      <c r="DY608" s="196"/>
      <c r="DZ608" s="196"/>
      <c r="EA608" s="196"/>
      <c r="EB608" s="196"/>
      <c r="EC608" s="196"/>
      <c r="ED608" s="196"/>
      <c r="EE608" s="196"/>
      <c r="EF608" s="196"/>
      <c r="EG608" s="196"/>
      <c r="EH608" s="196"/>
      <c r="EI608" s="196"/>
      <c r="EJ608" s="196"/>
      <c r="EK608" s="196"/>
      <c r="EL608" s="196"/>
      <c r="EM608" s="196"/>
      <c r="EN608" s="196"/>
      <c r="EO608" s="196"/>
      <c r="EP608" s="196"/>
      <c r="EQ608" s="196"/>
      <c r="ER608" s="196"/>
      <c r="ES608" s="196"/>
      <c r="ET608" s="196"/>
      <c r="EU608" s="196"/>
      <c r="EV608" s="196"/>
      <c r="EW608" s="196"/>
      <c r="EX608" s="196"/>
      <c r="EY608" s="196"/>
      <c r="EZ608" s="196"/>
      <c r="FA608" s="196"/>
      <c r="FB608" s="196"/>
      <c r="FC608" s="196"/>
      <c r="FD608" s="196"/>
      <c r="FE608" s="196"/>
      <c r="FF608" s="196"/>
      <c r="FG608" s="196"/>
      <c r="FH608" s="196"/>
      <c r="FI608" s="196"/>
      <c r="FJ608" s="196"/>
      <c r="FK608" s="196"/>
      <c r="FL608" s="196"/>
      <c r="FM608" s="196"/>
      <c r="FN608" s="196"/>
      <c r="FO608" s="196"/>
      <c r="FP608" s="196"/>
      <c r="FQ608" s="196"/>
      <c r="FR608" s="196"/>
      <c r="FS608" s="196"/>
      <c r="FT608" s="196"/>
      <c r="FU608" s="196"/>
      <c r="FV608" s="196"/>
      <c r="FW608" s="196"/>
      <c r="FX608" s="196"/>
      <c r="FY608" s="196"/>
      <c r="FZ608" s="196"/>
      <c r="GA608" s="196"/>
      <c r="GB608" s="196"/>
      <c r="GC608" s="196"/>
      <c r="GD608" s="196"/>
      <c r="GE608" s="196"/>
      <c r="GF608" s="196"/>
      <c r="GG608" s="196"/>
      <c r="GH608" s="196"/>
      <c r="GI608" s="196"/>
      <c r="GJ608" s="196"/>
      <c r="GK608" s="196"/>
      <c r="GL608" s="196"/>
      <c r="GM608" s="196"/>
      <c r="GN608" s="196"/>
      <c r="GO608" s="196"/>
      <c r="GP608" s="196"/>
      <c r="GQ608" s="196"/>
      <c r="GR608" s="196"/>
      <c r="GS608" s="196"/>
      <c r="GT608" s="196"/>
      <c r="GU608" s="196"/>
      <c r="GV608" s="196"/>
      <c r="GW608" s="196"/>
      <c r="GX608" s="196"/>
      <c r="GY608" s="196"/>
      <c r="GZ608" s="196"/>
      <c r="HA608" s="196"/>
      <c r="HB608" s="196"/>
      <c r="HC608" s="196"/>
      <c r="HD608" s="196"/>
      <c r="HE608" s="196"/>
      <c r="HF608" s="196"/>
      <c r="HG608" s="196"/>
      <c r="HH608" s="196"/>
      <c r="HI608" s="196"/>
      <c r="HJ608" s="196"/>
      <c r="HK608" s="196"/>
      <c r="HL608" s="196"/>
      <c r="HM608" s="196"/>
      <c r="HN608" s="196"/>
      <c r="HO608" s="196"/>
      <c r="HP608" s="196"/>
      <c r="HQ608" s="196"/>
      <c r="HR608" s="196"/>
      <c r="HS608" s="196"/>
      <c r="HT608" s="196"/>
      <c r="HU608" s="196"/>
      <c r="HV608" s="196"/>
      <c r="HW608" s="196"/>
      <c r="HX608" s="196"/>
      <c r="HY608" s="196"/>
      <c r="HZ608" s="196"/>
      <c r="IA608" s="196"/>
      <c r="IB608" s="196"/>
      <c r="IC608" s="196"/>
      <c r="ID608" s="196"/>
      <c r="IE608" s="196"/>
      <c r="IF608" s="196"/>
      <c r="IG608" s="196"/>
      <c r="IH608" s="196"/>
      <c r="II608" s="196"/>
      <c r="IJ608" s="196"/>
      <c r="IK608" s="196"/>
      <c r="IL608" s="196"/>
      <c r="IM608" s="196"/>
      <c r="IN608" s="196"/>
      <c r="IO608" s="196"/>
      <c r="IP608" s="196"/>
      <c r="IQ608" s="196"/>
      <c r="IR608" s="196"/>
      <c r="IS608" s="196"/>
      <c r="IT608" s="196"/>
      <c r="IU608" s="196"/>
      <c r="IV608" s="196"/>
    </row>
    <row r="609" spans="1:256" customFormat="1">
      <c r="A609" s="195" t="s">
        <v>2133</v>
      </c>
      <c r="B609" s="195" t="s">
        <v>16</v>
      </c>
      <c r="C609" s="195" t="s">
        <v>17</v>
      </c>
      <c r="D609" s="195" t="s">
        <v>1847</v>
      </c>
      <c r="E609" s="195" t="s">
        <v>2134</v>
      </c>
      <c r="F609" s="195" t="s">
        <v>19</v>
      </c>
      <c r="G609" s="195" t="s">
        <v>1766</v>
      </c>
      <c r="H609" s="195" t="s">
        <v>2135</v>
      </c>
      <c r="I609" s="195" t="s">
        <v>1790</v>
      </c>
      <c r="J609" s="195" t="s">
        <v>22</v>
      </c>
      <c r="K609" s="195" t="s">
        <v>443</v>
      </c>
      <c r="L609" s="195">
        <v>8</v>
      </c>
      <c r="M609" s="195" t="s">
        <v>1767</v>
      </c>
      <c r="N609" s="195"/>
      <c r="O609" s="195"/>
      <c r="P609" s="196"/>
      <c r="Q609" s="196"/>
      <c r="R609" s="196"/>
      <c r="S609" s="196"/>
      <c r="T609" s="196"/>
      <c r="U609" s="196"/>
      <c r="V609" s="196"/>
      <c r="W609" s="196"/>
      <c r="X609" s="196"/>
      <c r="Y609" s="196"/>
      <c r="Z609" s="196"/>
      <c r="AA609" s="196"/>
      <c r="AB609" s="196"/>
      <c r="AC609" s="196"/>
      <c r="AD609" s="196"/>
      <c r="AE609" s="196"/>
      <c r="AF609" s="196"/>
      <c r="AG609" s="196"/>
      <c r="AH609" s="196"/>
      <c r="AI609" s="196"/>
      <c r="AJ609" s="196"/>
      <c r="AK609" s="196"/>
      <c r="AL609" s="196"/>
      <c r="AM609" s="196"/>
      <c r="AN609" s="196"/>
      <c r="AO609" s="196"/>
      <c r="AP609" s="196"/>
      <c r="AQ609" s="196"/>
      <c r="AR609" s="196"/>
      <c r="AS609" s="196"/>
      <c r="AT609" s="196"/>
      <c r="AU609" s="196"/>
      <c r="AV609" s="196"/>
      <c r="AW609" s="196"/>
      <c r="AX609" s="196"/>
      <c r="AY609" s="196"/>
      <c r="AZ609" s="196"/>
      <c r="BA609" s="196"/>
      <c r="BB609" s="196"/>
      <c r="BC609" s="196"/>
      <c r="BD609" s="196"/>
      <c r="BE609" s="196"/>
      <c r="BF609" s="196"/>
      <c r="BG609" s="196"/>
      <c r="BH609" s="196"/>
      <c r="BI609" s="196"/>
      <c r="BJ609" s="196"/>
      <c r="BK609" s="196"/>
      <c r="BL609" s="196"/>
      <c r="BM609" s="196"/>
      <c r="BN609" s="196"/>
      <c r="BO609" s="196"/>
      <c r="BP609" s="196"/>
      <c r="BQ609" s="196"/>
      <c r="BR609" s="196"/>
      <c r="BS609" s="196"/>
      <c r="BT609" s="196"/>
      <c r="BU609" s="196"/>
      <c r="BV609" s="196"/>
      <c r="BW609" s="196"/>
      <c r="BX609" s="196"/>
      <c r="BY609" s="196"/>
      <c r="BZ609" s="196"/>
      <c r="CA609" s="196"/>
      <c r="CB609" s="196"/>
      <c r="CC609" s="196"/>
      <c r="CD609" s="196"/>
      <c r="CE609" s="196"/>
      <c r="CF609" s="196"/>
      <c r="CG609" s="196"/>
      <c r="CH609" s="196"/>
      <c r="CI609" s="196"/>
      <c r="CJ609" s="196"/>
      <c r="CK609" s="196"/>
      <c r="CL609" s="196"/>
      <c r="CM609" s="196"/>
      <c r="CN609" s="196"/>
      <c r="CO609" s="196"/>
      <c r="CP609" s="196"/>
      <c r="CQ609" s="196"/>
      <c r="CR609" s="196"/>
      <c r="CS609" s="196"/>
      <c r="CT609" s="196"/>
      <c r="CU609" s="196"/>
      <c r="CV609" s="196"/>
      <c r="CW609" s="196"/>
      <c r="CX609" s="196"/>
      <c r="CY609" s="196"/>
      <c r="CZ609" s="196"/>
      <c r="DA609" s="196"/>
      <c r="DB609" s="196"/>
      <c r="DC609" s="196"/>
      <c r="DD609" s="196"/>
      <c r="DE609" s="196"/>
      <c r="DF609" s="196"/>
      <c r="DG609" s="196"/>
      <c r="DH609" s="196"/>
      <c r="DI609" s="196"/>
      <c r="DJ609" s="196"/>
      <c r="DK609" s="196"/>
      <c r="DL609" s="196"/>
      <c r="DM609" s="196"/>
      <c r="DN609" s="196"/>
      <c r="DO609" s="196"/>
      <c r="DP609" s="196"/>
      <c r="DQ609" s="196"/>
      <c r="DR609" s="196"/>
      <c r="DS609" s="196"/>
      <c r="DT609" s="196"/>
      <c r="DU609" s="196"/>
      <c r="DV609" s="196"/>
      <c r="DW609" s="196"/>
      <c r="DX609" s="196"/>
      <c r="DY609" s="196"/>
      <c r="DZ609" s="196"/>
      <c r="EA609" s="196"/>
      <c r="EB609" s="196"/>
      <c r="EC609" s="196"/>
      <c r="ED609" s="196"/>
      <c r="EE609" s="196"/>
      <c r="EF609" s="196"/>
      <c r="EG609" s="196"/>
      <c r="EH609" s="196"/>
      <c r="EI609" s="196"/>
      <c r="EJ609" s="196"/>
      <c r="EK609" s="196"/>
      <c r="EL609" s="196"/>
      <c r="EM609" s="196"/>
      <c r="EN609" s="196"/>
      <c r="EO609" s="196"/>
      <c r="EP609" s="196"/>
      <c r="EQ609" s="196"/>
      <c r="ER609" s="196"/>
      <c r="ES609" s="196"/>
      <c r="ET609" s="196"/>
      <c r="EU609" s="196"/>
      <c r="EV609" s="196"/>
      <c r="EW609" s="196"/>
      <c r="EX609" s="196"/>
      <c r="EY609" s="196"/>
      <c r="EZ609" s="196"/>
      <c r="FA609" s="196"/>
      <c r="FB609" s="196"/>
      <c r="FC609" s="196"/>
      <c r="FD609" s="196"/>
      <c r="FE609" s="196"/>
      <c r="FF609" s="196"/>
      <c r="FG609" s="196"/>
      <c r="FH609" s="196"/>
      <c r="FI609" s="196"/>
      <c r="FJ609" s="196"/>
      <c r="FK609" s="196"/>
      <c r="FL609" s="196"/>
      <c r="FM609" s="196"/>
      <c r="FN609" s="196"/>
      <c r="FO609" s="196"/>
      <c r="FP609" s="196"/>
      <c r="FQ609" s="196"/>
      <c r="FR609" s="196"/>
      <c r="FS609" s="196"/>
      <c r="FT609" s="196"/>
      <c r="FU609" s="196"/>
      <c r="FV609" s="196"/>
      <c r="FW609" s="196"/>
      <c r="FX609" s="196"/>
      <c r="FY609" s="196"/>
      <c r="FZ609" s="196"/>
      <c r="GA609" s="196"/>
      <c r="GB609" s="196"/>
      <c r="GC609" s="196"/>
      <c r="GD609" s="196"/>
      <c r="GE609" s="196"/>
      <c r="GF609" s="196"/>
      <c r="GG609" s="196"/>
      <c r="GH609" s="196"/>
      <c r="GI609" s="196"/>
      <c r="GJ609" s="196"/>
      <c r="GK609" s="196"/>
      <c r="GL609" s="196"/>
      <c r="GM609" s="196"/>
      <c r="GN609" s="196"/>
      <c r="GO609" s="196"/>
      <c r="GP609" s="196"/>
      <c r="GQ609" s="196"/>
      <c r="GR609" s="196"/>
      <c r="GS609" s="196"/>
      <c r="GT609" s="196"/>
      <c r="GU609" s="196"/>
      <c r="GV609" s="196"/>
      <c r="GW609" s="196"/>
      <c r="GX609" s="196"/>
      <c r="GY609" s="196"/>
      <c r="GZ609" s="196"/>
      <c r="HA609" s="196"/>
      <c r="HB609" s="196"/>
      <c r="HC609" s="196"/>
      <c r="HD609" s="196"/>
      <c r="HE609" s="196"/>
      <c r="HF609" s="196"/>
      <c r="HG609" s="196"/>
      <c r="HH609" s="196"/>
      <c r="HI609" s="196"/>
      <c r="HJ609" s="196"/>
      <c r="HK609" s="196"/>
      <c r="HL609" s="196"/>
      <c r="HM609" s="196"/>
      <c r="HN609" s="196"/>
      <c r="HO609" s="196"/>
      <c r="HP609" s="196"/>
      <c r="HQ609" s="196"/>
      <c r="HR609" s="196"/>
      <c r="HS609" s="196"/>
      <c r="HT609" s="196"/>
      <c r="HU609" s="196"/>
      <c r="HV609" s="196"/>
      <c r="HW609" s="196"/>
      <c r="HX609" s="196"/>
      <c r="HY609" s="196"/>
      <c r="HZ609" s="196"/>
      <c r="IA609" s="196"/>
      <c r="IB609" s="196"/>
      <c r="IC609" s="196"/>
      <c r="ID609" s="196"/>
      <c r="IE609" s="196"/>
      <c r="IF609" s="196"/>
      <c r="IG609" s="196"/>
      <c r="IH609" s="196"/>
      <c r="II609" s="196"/>
      <c r="IJ609" s="196"/>
      <c r="IK609" s="196"/>
      <c r="IL609" s="196"/>
      <c r="IM609" s="196"/>
      <c r="IN609" s="196"/>
      <c r="IO609" s="196"/>
      <c r="IP609" s="196"/>
      <c r="IQ609" s="196"/>
      <c r="IR609" s="196"/>
      <c r="IS609" s="196"/>
      <c r="IT609" s="196"/>
      <c r="IU609" s="196"/>
      <c r="IV609" s="196"/>
    </row>
    <row r="610" spans="1:256" customFormat="1">
      <c r="A610" s="195" t="s">
        <v>2133</v>
      </c>
      <c r="B610" s="195" t="s">
        <v>16</v>
      </c>
      <c r="C610" s="195" t="s">
        <v>17</v>
      </c>
      <c r="D610" s="195" t="s">
        <v>1847</v>
      </c>
      <c r="E610" s="195" t="s">
        <v>2134</v>
      </c>
      <c r="F610" s="195" t="s">
        <v>19</v>
      </c>
      <c r="G610" s="195" t="s">
        <v>2256</v>
      </c>
      <c r="H610" s="195" t="s">
        <v>2316</v>
      </c>
      <c r="I610" s="195" t="s">
        <v>1791</v>
      </c>
      <c r="J610" s="195" t="s">
        <v>22</v>
      </c>
      <c r="K610" s="195" t="s">
        <v>443</v>
      </c>
      <c r="L610" s="195">
        <v>8</v>
      </c>
      <c r="M610" s="195" t="s">
        <v>1767</v>
      </c>
      <c r="N610" s="195"/>
      <c r="O610" s="195"/>
      <c r="P610" s="196"/>
      <c r="Q610" s="196"/>
      <c r="R610" s="196"/>
      <c r="S610" s="196"/>
      <c r="T610" s="196"/>
      <c r="U610" s="196"/>
      <c r="V610" s="196"/>
      <c r="W610" s="196"/>
      <c r="X610" s="196"/>
      <c r="Y610" s="196"/>
      <c r="Z610" s="196"/>
      <c r="AA610" s="196"/>
      <c r="AB610" s="196"/>
      <c r="AC610" s="196"/>
      <c r="AD610" s="196"/>
      <c r="AE610" s="196"/>
      <c r="AF610" s="196"/>
      <c r="AG610" s="196"/>
      <c r="AH610" s="196"/>
      <c r="AI610" s="196"/>
      <c r="AJ610" s="196"/>
      <c r="AK610" s="196"/>
      <c r="AL610" s="196"/>
      <c r="AM610" s="196"/>
      <c r="AN610" s="196"/>
      <c r="AO610" s="196"/>
      <c r="AP610" s="196"/>
      <c r="AQ610" s="196"/>
      <c r="AR610" s="196"/>
      <c r="AS610" s="196"/>
      <c r="AT610" s="196"/>
      <c r="AU610" s="196"/>
      <c r="AV610" s="196"/>
      <c r="AW610" s="196"/>
      <c r="AX610" s="196"/>
      <c r="AY610" s="196"/>
      <c r="AZ610" s="196"/>
      <c r="BA610" s="196"/>
      <c r="BB610" s="196"/>
      <c r="BC610" s="196"/>
      <c r="BD610" s="196"/>
      <c r="BE610" s="196"/>
      <c r="BF610" s="196"/>
      <c r="BG610" s="196"/>
      <c r="BH610" s="196"/>
      <c r="BI610" s="196"/>
      <c r="BJ610" s="196"/>
      <c r="BK610" s="196"/>
      <c r="BL610" s="196"/>
      <c r="BM610" s="196"/>
      <c r="BN610" s="196"/>
      <c r="BO610" s="196"/>
      <c r="BP610" s="196"/>
      <c r="BQ610" s="196"/>
      <c r="BR610" s="196"/>
      <c r="BS610" s="196"/>
      <c r="BT610" s="196"/>
      <c r="BU610" s="196"/>
      <c r="BV610" s="196"/>
      <c r="BW610" s="196"/>
      <c r="BX610" s="196"/>
      <c r="BY610" s="196"/>
      <c r="BZ610" s="196"/>
      <c r="CA610" s="196"/>
      <c r="CB610" s="196"/>
      <c r="CC610" s="196"/>
      <c r="CD610" s="196"/>
      <c r="CE610" s="196"/>
      <c r="CF610" s="196"/>
      <c r="CG610" s="196"/>
      <c r="CH610" s="196"/>
      <c r="CI610" s="196"/>
      <c r="CJ610" s="196"/>
      <c r="CK610" s="196"/>
      <c r="CL610" s="196"/>
      <c r="CM610" s="196"/>
      <c r="CN610" s="196"/>
      <c r="CO610" s="196"/>
      <c r="CP610" s="196"/>
      <c r="CQ610" s="196"/>
      <c r="CR610" s="196"/>
      <c r="CS610" s="196"/>
      <c r="CT610" s="196"/>
      <c r="CU610" s="196"/>
      <c r="CV610" s="196"/>
      <c r="CW610" s="196"/>
      <c r="CX610" s="196"/>
      <c r="CY610" s="196"/>
      <c r="CZ610" s="196"/>
      <c r="DA610" s="196"/>
      <c r="DB610" s="196"/>
      <c r="DC610" s="196"/>
      <c r="DD610" s="196"/>
      <c r="DE610" s="196"/>
      <c r="DF610" s="196"/>
      <c r="DG610" s="196"/>
      <c r="DH610" s="196"/>
      <c r="DI610" s="196"/>
      <c r="DJ610" s="196"/>
      <c r="DK610" s="196"/>
      <c r="DL610" s="196"/>
      <c r="DM610" s="196"/>
      <c r="DN610" s="196"/>
      <c r="DO610" s="196"/>
      <c r="DP610" s="196"/>
      <c r="DQ610" s="196"/>
      <c r="DR610" s="196"/>
      <c r="DS610" s="196"/>
      <c r="DT610" s="196"/>
      <c r="DU610" s="196"/>
      <c r="DV610" s="196"/>
      <c r="DW610" s="196"/>
      <c r="DX610" s="196"/>
      <c r="DY610" s="196"/>
      <c r="DZ610" s="196"/>
      <c r="EA610" s="196"/>
      <c r="EB610" s="196"/>
      <c r="EC610" s="196"/>
      <c r="ED610" s="196"/>
      <c r="EE610" s="196"/>
      <c r="EF610" s="196"/>
      <c r="EG610" s="196"/>
      <c r="EH610" s="196"/>
      <c r="EI610" s="196"/>
      <c r="EJ610" s="196"/>
      <c r="EK610" s="196"/>
      <c r="EL610" s="196"/>
      <c r="EM610" s="196"/>
      <c r="EN610" s="196"/>
      <c r="EO610" s="196"/>
      <c r="EP610" s="196"/>
      <c r="EQ610" s="196"/>
      <c r="ER610" s="196"/>
      <c r="ES610" s="196"/>
      <c r="ET610" s="196"/>
      <c r="EU610" s="196"/>
      <c r="EV610" s="196"/>
      <c r="EW610" s="196"/>
      <c r="EX610" s="196"/>
      <c r="EY610" s="196"/>
      <c r="EZ610" s="196"/>
      <c r="FA610" s="196"/>
      <c r="FB610" s="196"/>
      <c r="FC610" s="196"/>
      <c r="FD610" s="196"/>
      <c r="FE610" s="196"/>
      <c r="FF610" s="196"/>
      <c r="FG610" s="196"/>
      <c r="FH610" s="196"/>
      <c r="FI610" s="196"/>
      <c r="FJ610" s="196"/>
      <c r="FK610" s="196"/>
      <c r="FL610" s="196"/>
      <c r="FM610" s="196"/>
      <c r="FN610" s="196"/>
      <c r="FO610" s="196"/>
      <c r="FP610" s="196"/>
      <c r="FQ610" s="196"/>
      <c r="FR610" s="196"/>
      <c r="FS610" s="196"/>
      <c r="FT610" s="196"/>
      <c r="FU610" s="196"/>
      <c r="FV610" s="196"/>
      <c r="FW610" s="196"/>
      <c r="FX610" s="196"/>
      <c r="FY610" s="196"/>
      <c r="FZ610" s="196"/>
      <c r="GA610" s="196"/>
      <c r="GB610" s="196"/>
      <c r="GC610" s="196"/>
      <c r="GD610" s="196"/>
      <c r="GE610" s="196"/>
      <c r="GF610" s="196"/>
      <c r="GG610" s="196"/>
      <c r="GH610" s="196"/>
      <c r="GI610" s="196"/>
      <c r="GJ610" s="196"/>
      <c r="GK610" s="196"/>
      <c r="GL610" s="196"/>
      <c r="GM610" s="196"/>
      <c r="GN610" s="196"/>
      <c r="GO610" s="196"/>
      <c r="GP610" s="196"/>
      <c r="GQ610" s="196"/>
      <c r="GR610" s="196"/>
      <c r="GS610" s="196"/>
      <c r="GT610" s="196"/>
      <c r="GU610" s="196"/>
      <c r="GV610" s="196"/>
      <c r="GW610" s="196"/>
      <c r="GX610" s="196"/>
      <c r="GY610" s="196"/>
      <c r="GZ610" s="196"/>
      <c r="HA610" s="196"/>
      <c r="HB610" s="196"/>
      <c r="HC610" s="196"/>
      <c r="HD610" s="196"/>
      <c r="HE610" s="196"/>
      <c r="HF610" s="196"/>
      <c r="HG610" s="196"/>
      <c r="HH610" s="196"/>
      <c r="HI610" s="196"/>
      <c r="HJ610" s="196"/>
      <c r="HK610" s="196"/>
      <c r="HL610" s="196"/>
      <c r="HM610" s="196"/>
      <c r="HN610" s="196"/>
      <c r="HO610" s="196"/>
      <c r="HP610" s="196"/>
      <c r="HQ610" s="196"/>
      <c r="HR610" s="196"/>
      <c r="HS610" s="196"/>
      <c r="HT610" s="196"/>
      <c r="HU610" s="196"/>
      <c r="HV610" s="196"/>
      <c r="HW610" s="196"/>
      <c r="HX610" s="196"/>
      <c r="HY610" s="196"/>
      <c r="HZ610" s="196"/>
      <c r="IA610" s="196"/>
      <c r="IB610" s="196"/>
      <c r="IC610" s="196"/>
      <c r="ID610" s="196"/>
      <c r="IE610" s="196"/>
      <c r="IF610" s="196"/>
      <c r="IG610" s="196"/>
      <c r="IH610" s="196"/>
      <c r="II610" s="196"/>
      <c r="IJ610" s="196"/>
      <c r="IK610" s="196"/>
      <c r="IL610" s="196"/>
      <c r="IM610" s="196"/>
      <c r="IN610" s="196"/>
      <c r="IO610" s="196"/>
      <c r="IP610" s="196"/>
      <c r="IQ610" s="196"/>
      <c r="IR610" s="196"/>
      <c r="IS610" s="196"/>
      <c r="IT610" s="196"/>
      <c r="IU610" s="196"/>
      <c r="IV610" s="196"/>
    </row>
    <row r="611" spans="1:256" customFormat="1">
      <c r="A611" s="195" t="s">
        <v>2133</v>
      </c>
      <c r="B611" s="195" t="s">
        <v>16</v>
      </c>
      <c r="C611" s="195" t="s">
        <v>17</v>
      </c>
      <c r="D611" s="195" t="s">
        <v>1847</v>
      </c>
      <c r="E611" s="195" t="s">
        <v>2134</v>
      </c>
      <c r="F611" s="195" t="s">
        <v>19</v>
      </c>
      <c r="G611" s="195" t="s">
        <v>2258</v>
      </c>
      <c r="H611" s="195" t="s">
        <v>2317</v>
      </c>
      <c r="I611" s="195" t="s">
        <v>1792</v>
      </c>
      <c r="J611" s="195" t="s">
        <v>22</v>
      </c>
      <c r="K611" s="195" t="s">
        <v>443</v>
      </c>
      <c r="L611" s="195">
        <v>8</v>
      </c>
      <c r="M611" s="195" t="s">
        <v>1767</v>
      </c>
      <c r="N611" s="195"/>
      <c r="O611" s="195"/>
      <c r="P611" s="196"/>
      <c r="Q611" s="196"/>
      <c r="R611" s="196"/>
      <c r="S611" s="196"/>
      <c r="T611" s="196"/>
      <c r="U611" s="196"/>
      <c r="V611" s="196"/>
      <c r="W611" s="196"/>
      <c r="X611" s="196"/>
      <c r="Y611" s="196"/>
      <c r="Z611" s="196"/>
      <c r="AA611" s="196"/>
      <c r="AB611" s="196"/>
      <c r="AC611" s="196"/>
      <c r="AD611" s="196"/>
      <c r="AE611" s="196"/>
      <c r="AF611" s="196"/>
      <c r="AG611" s="196"/>
      <c r="AH611" s="196"/>
      <c r="AI611" s="196"/>
      <c r="AJ611" s="196"/>
      <c r="AK611" s="196"/>
      <c r="AL611" s="196"/>
      <c r="AM611" s="196"/>
      <c r="AN611" s="196"/>
      <c r="AO611" s="196"/>
      <c r="AP611" s="196"/>
      <c r="AQ611" s="196"/>
      <c r="AR611" s="196"/>
      <c r="AS611" s="196"/>
      <c r="AT611" s="196"/>
      <c r="AU611" s="196"/>
      <c r="AV611" s="196"/>
      <c r="AW611" s="196"/>
      <c r="AX611" s="196"/>
      <c r="AY611" s="196"/>
      <c r="AZ611" s="196"/>
      <c r="BA611" s="196"/>
      <c r="BB611" s="196"/>
      <c r="BC611" s="196"/>
      <c r="BD611" s="196"/>
      <c r="BE611" s="196"/>
      <c r="BF611" s="196"/>
      <c r="BG611" s="196"/>
      <c r="BH611" s="196"/>
      <c r="BI611" s="196"/>
      <c r="BJ611" s="196"/>
      <c r="BK611" s="196"/>
      <c r="BL611" s="196"/>
      <c r="BM611" s="196"/>
      <c r="BN611" s="196"/>
      <c r="BO611" s="196"/>
      <c r="BP611" s="196"/>
      <c r="BQ611" s="196"/>
      <c r="BR611" s="196"/>
      <c r="BS611" s="196"/>
      <c r="BT611" s="196"/>
      <c r="BU611" s="196"/>
      <c r="BV611" s="196"/>
      <c r="BW611" s="196"/>
      <c r="BX611" s="196"/>
      <c r="BY611" s="196"/>
      <c r="BZ611" s="196"/>
      <c r="CA611" s="196"/>
      <c r="CB611" s="196"/>
      <c r="CC611" s="196"/>
      <c r="CD611" s="196"/>
      <c r="CE611" s="196"/>
      <c r="CF611" s="196"/>
      <c r="CG611" s="196"/>
      <c r="CH611" s="196"/>
      <c r="CI611" s="196"/>
      <c r="CJ611" s="196"/>
      <c r="CK611" s="196"/>
      <c r="CL611" s="196"/>
      <c r="CM611" s="196"/>
      <c r="CN611" s="196"/>
      <c r="CO611" s="196"/>
      <c r="CP611" s="196"/>
      <c r="CQ611" s="196"/>
      <c r="CR611" s="196"/>
      <c r="CS611" s="196"/>
      <c r="CT611" s="196"/>
      <c r="CU611" s="196"/>
      <c r="CV611" s="196"/>
      <c r="CW611" s="196"/>
      <c r="CX611" s="196"/>
      <c r="CY611" s="196"/>
      <c r="CZ611" s="196"/>
      <c r="DA611" s="196"/>
      <c r="DB611" s="196"/>
      <c r="DC611" s="196"/>
      <c r="DD611" s="196"/>
      <c r="DE611" s="196"/>
      <c r="DF611" s="196"/>
      <c r="DG611" s="196"/>
      <c r="DH611" s="196"/>
      <c r="DI611" s="196"/>
      <c r="DJ611" s="196"/>
      <c r="DK611" s="196"/>
      <c r="DL611" s="196"/>
      <c r="DM611" s="196"/>
      <c r="DN611" s="196"/>
      <c r="DO611" s="196"/>
      <c r="DP611" s="196"/>
      <c r="DQ611" s="196"/>
      <c r="DR611" s="196"/>
      <c r="DS611" s="196"/>
      <c r="DT611" s="196"/>
      <c r="DU611" s="196"/>
      <c r="DV611" s="196"/>
      <c r="DW611" s="196"/>
      <c r="DX611" s="196"/>
      <c r="DY611" s="196"/>
      <c r="DZ611" s="196"/>
      <c r="EA611" s="196"/>
      <c r="EB611" s="196"/>
      <c r="EC611" s="196"/>
      <c r="ED611" s="196"/>
      <c r="EE611" s="196"/>
      <c r="EF611" s="196"/>
      <c r="EG611" s="196"/>
      <c r="EH611" s="196"/>
      <c r="EI611" s="196"/>
      <c r="EJ611" s="196"/>
      <c r="EK611" s="196"/>
      <c r="EL611" s="196"/>
      <c r="EM611" s="196"/>
      <c r="EN611" s="196"/>
      <c r="EO611" s="196"/>
      <c r="EP611" s="196"/>
      <c r="EQ611" s="196"/>
      <c r="ER611" s="196"/>
      <c r="ES611" s="196"/>
      <c r="ET611" s="196"/>
      <c r="EU611" s="196"/>
      <c r="EV611" s="196"/>
      <c r="EW611" s="196"/>
      <c r="EX611" s="196"/>
      <c r="EY611" s="196"/>
      <c r="EZ611" s="196"/>
      <c r="FA611" s="196"/>
      <c r="FB611" s="196"/>
      <c r="FC611" s="196"/>
      <c r="FD611" s="196"/>
      <c r="FE611" s="196"/>
      <c r="FF611" s="196"/>
      <c r="FG611" s="196"/>
      <c r="FH611" s="196"/>
      <c r="FI611" s="196"/>
      <c r="FJ611" s="196"/>
      <c r="FK611" s="196"/>
      <c r="FL611" s="196"/>
      <c r="FM611" s="196"/>
      <c r="FN611" s="196"/>
      <c r="FO611" s="196"/>
      <c r="FP611" s="196"/>
      <c r="FQ611" s="196"/>
      <c r="FR611" s="196"/>
      <c r="FS611" s="196"/>
      <c r="FT611" s="196"/>
      <c r="FU611" s="196"/>
      <c r="FV611" s="196"/>
      <c r="FW611" s="196"/>
      <c r="FX611" s="196"/>
      <c r="FY611" s="196"/>
      <c r="FZ611" s="196"/>
      <c r="GA611" s="196"/>
      <c r="GB611" s="196"/>
      <c r="GC611" s="196"/>
      <c r="GD611" s="196"/>
      <c r="GE611" s="196"/>
      <c r="GF611" s="196"/>
      <c r="GG611" s="196"/>
      <c r="GH611" s="196"/>
      <c r="GI611" s="196"/>
      <c r="GJ611" s="196"/>
      <c r="GK611" s="196"/>
      <c r="GL611" s="196"/>
      <c r="GM611" s="196"/>
      <c r="GN611" s="196"/>
      <c r="GO611" s="196"/>
      <c r="GP611" s="196"/>
      <c r="GQ611" s="196"/>
      <c r="GR611" s="196"/>
      <c r="GS611" s="196"/>
      <c r="GT611" s="196"/>
      <c r="GU611" s="196"/>
      <c r="GV611" s="196"/>
      <c r="GW611" s="196"/>
      <c r="GX611" s="196"/>
      <c r="GY611" s="196"/>
      <c r="GZ611" s="196"/>
      <c r="HA611" s="196"/>
      <c r="HB611" s="196"/>
      <c r="HC611" s="196"/>
      <c r="HD611" s="196"/>
      <c r="HE611" s="196"/>
      <c r="HF611" s="196"/>
      <c r="HG611" s="196"/>
      <c r="HH611" s="196"/>
      <c r="HI611" s="196"/>
      <c r="HJ611" s="196"/>
      <c r="HK611" s="196"/>
      <c r="HL611" s="196"/>
      <c r="HM611" s="196"/>
      <c r="HN611" s="196"/>
      <c r="HO611" s="196"/>
      <c r="HP611" s="196"/>
      <c r="HQ611" s="196"/>
      <c r="HR611" s="196"/>
      <c r="HS611" s="196"/>
      <c r="HT611" s="196"/>
      <c r="HU611" s="196"/>
      <c r="HV611" s="196"/>
      <c r="HW611" s="196"/>
      <c r="HX611" s="196"/>
      <c r="HY611" s="196"/>
      <c r="HZ611" s="196"/>
      <c r="IA611" s="196"/>
      <c r="IB611" s="196"/>
      <c r="IC611" s="196"/>
      <c r="ID611" s="196"/>
      <c r="IE611" s="196"/>
      <c r="IF611" s="196"/>
      <c r="IG611" s="196"/>
      <c r="IH611" s="196"/>
      <c r="II611" s="196"/>
      <c r="IJ611" s="196"/>
      <c r="IK611" s="196"/>
      <c r="IL611" s="196"/>
      <c r="IM611" s="196"/>
      <c r="IN611" s="196"/>
      <c r="IO611" s="196"/>
      <c r="IP611" s="196"/>
      <c r="IQ611" s="196"/>
      <c r="IR611" s="196"/>
      <c r="IS611" s="196"/>
      <c r="IT611" s="196"/>
      <c r="IU611" s="196"/>
      <c r="IV611" s="196"/>
    </row>
    <row r="612" spans="1:256" customFormat="1">
      <c r="A612" s="195" t="s">
        <v>2133</v>
      </c>
      <c r="B612" s="195" t="s">
        <v>16</v>
      </c>
      <c r="C612" s="195" t="s">
        <v>17</v>
      </c>
      <c r="D612" s="195" t="s">
        <v>1847</v>
      </c>
      <c r="E612" s="195" t="s">
        <v>2134</v>
      </c>
      <c r="F612" s="195" t="s">
        <v>19</v>
      </c>
      <c r="G612" s="195" t="s">
        <v>2260</v>
      </c>
      <c r="H612" s="195" t="s">
        <v>2318</v>
      </c>
      <c r="I612" s="195" t="s">
        <v>1793</v>
      </c>
      <c r="J612" s="195" t="s">
        <v>22</v>
      </c>
      <c r="K612" s="195" t="s">
        <v>443</v>
      </c>
      <c r="L612" s="195">
        <v>8</v>
      </c>
      <c r="M612" s="195" t="s">
        <v>1767</v>
      </c>
      <c r="N612" s="195"/>
      <c r="O612" s="195"/>
      <c r="P612" s="196"/>
      <c r="Q612" s="196"/>
      <c r="R612" s="196"/>
      <c r="S612" s="196"/>
      <c r="T612" s="196"/>
      <c r="U612" s="196"/>
      <c r="V612" s="196"/>
      <c r="W612" s="196"/>
      <c r="X612" s="196"/>
      <c r="Y612" s="196"/>
      <c r="Z612" s="196"/>
      <c r="AA612" s="196"/>
      <c r="AB612" s="196"/>
      <c r="AC612" s="196"/>
      <c r="AD612" s="196"/>
      <c r="AE612" s="196"/>
      <c r="AF612" s="196"/>
      <c r="AG612" s="196"/>
      <c r="AH612" s="196"/>
      <c r="AI612" s="196"/>
      <c r="AJ612" s="196"/>
      <c r="AK612" s="196"/>
      <c r="AL612" s="196"/>
      <c r="AM612" s="196"/>
      <c r="AN612" s="196"/>
      <c r="AO612" s="196"/>
      <c r="AP612" s="196"/>
      <c r="AQ612" s="196"/>
      <c r="AR612" s="196"/>
      <c r="AS612" s="196"/>
      <c r="AT612" s="196"/>
      <c r="AU612" s="196"/>
      <c r="AV612" s="196"/>
      <c r="AW612" s="196"/>
      <c r="AX612" s="196"/>
      <c r="AY612" s="196"/>
      <c r="AZ612" s="196"/>
      <c r="BA612" s="196"/>
      <c r="BB612" s="196"/>
      <c r="BC612" s="196"/>
      <c r="BD612" s="196"/>
      <c r="BE612" s="196"/>
      <c r="BF612" s="196"/>
      <c r="BG612" s="196"/>
      <c r="BH612" s="196"/>
      <c r="BI612" s="196"/>
      <c r="BJ612" s="196"/>
      <c r="BK612" s="196"/>
      <c r="BL612" s="196"/>
      <c r="BM612" s="196"/>
      <c r="BN612" s="196"/>
      <c r="BO612" s="196"/>
      <c r="BP612" s="196"/>
      <c r="BQ612" s="196"/>
      <c r="BR612" s="196"/>
      <c r="BS612" s="196"/>
      <c r="BT612" s="196"/>
      <c r="BU612" s="196"/>
      <c r="BV612" s="196"/>
      <c r="BW612" s="196"/>
      <c r="BX612" s="196"/>
      <c r="BY612" s="196"/>
      <c r="BZ612" s="196"/>
      <c r="CA612" s="196"/>
      <c r="CB612" s="196"/>
      <c r="CC612" s="196"/>
      <c r="CD612" s="196"/>
      <c r="CE612" s="196"/>
      <c r="CF612" s="196"/>
      <c r="CG612" s="196"/>
      <c r="CH612" s="196"/>
      <c r="CI612" s="196"/>
      <c r="CJ612" s="196"/>
      <c r="CK612" s="196"/>
      <c r="CL612" s="196"/>
      <c r="CM612" s="196"/>
      <c r="CN612" s="196"/>
      <c r="CO612" s="196"/>
      <c r="CP612" s="196"/>
      <c r="CQ612" s="196"/>
      <c r="CR612" s="196"/>
      <c r="CS612" s="196"/>
      <c r="CT612" s="196"/>
      <c r="CU612" s="196"/>
      <c r="CV612" s="196"/>
      <c r="CW612" s="196"/>
      <c r="CX612" s="196"/>
      <c r="CY612" s="196"/>
      <c r="CZ612" s="196"/>
      <c r="DA612" s="196"/>
      <c r="DB612" s="196"/>
      <c r="DC612" s="196"/>
      <c r="DD612" s="196"/>
      <c r="DE612" s="196"/>
      <c r="DF612" s="196"/>
      <c r="DG612" s="196"/>
      <c r="DH612" s="196"/>
      <c r="DI612" s="196"/>
      <c r="DJ612" s="196"/>
      <c r="DK612" s="196"/>
      <c r="DL612" s="196"/>
      <c r="DM612" s="196"/>
      <c r="DN612" s="196"/>
      <c r="DO612" s="196"/>
      <c r="DP612" s="196"/>
      <c r="DQ612" s="196"/>
      <c r="DR612" s="196"/>
      <c r="DS612" s="196"/>
      <c r="DT612" s="196"/>
      <c r="DU612" s="196"/>
      <c r="DV612" s="196"/>
      <c r="DW612" s="196"/>
      <c r="DX612" s="196"/>
      <c r="DY612" s="196"/>
      <c r="DZ612" s="196"/>
      <c r="EA612" s="196"/>
      <c r="EB612" s="196"/>
      <c r="EC612" s="196"/>
      <c r="ED612" s="196"/>
      <c r="EE612" s="196"/>
      <c r="EF612" s="196"/>
      <c r="EG612" s="196"/>
      <c r="EH612" s="196"/>
      <c r="EI612" s="196"/>
      <c r="EJ612" s="196"/>
      <c r="EK612" s="196"/>
      <c r="EL612" s="196"/>
      <c r="EM612" s="196"/>
      <c r="EN612" s="196"/>
      <c r="EO612" s="196"/>
      <c r="EP612" s="196"/>
      <c r="EQ612" s="196"/>
      <c r="ER612" s="196"/>
      <c r="ES612" s="196"/>
      <c r="ET612" s="196"/>
      <c r="EU612" s="196"/>
      <c r="EV612" s="196"/>
      <c r="EW612" s="196"/>
      <c r="EX612" s="196"/>
      <c r="EY612" s="196"/>
      <c r="EZ612" s="196"/>
      <c r="FA612" s="196"/>
      <c r="FB612" s="196"/>
      <c r="FC612" s="196"/>
      <c r="FD612" s="196"/>
      <c r="FE612" s="196"/>
      <c r="FF612" s="196"/>
      <c r="FG612" s="196"/>
      <c r="FH612" s="196"/>
      <c r="FI612" s="196"/>
      <c r="FJ612" s="196"/>
      <c r="FK612" s="196"/>
      <c r="FL612" s="196"/>
      <c r="FM612" s="196"/>
      <c r="FN612" s="196"/>
      <c r="FO612" s="196"/>
      <c r="FP612" s="196"/>
      <c r="FQ612" s="196"/>
      <c r="FR612" s="196"/>
      <c r="FS612" s="196"/>
      <c r="FT612" s="196"/>
      <c r="FU612" s="196"/>
      <c r="FV612" s="196"/>
      <c r="FW612" s="196"/>
      <c r="FX612" s="196"/>
      <c r="FY612" s="196"/>
      <c r="FZ612" s="196"/>
      <c r="GA612" s="196"/>
      <c r="GB612" s="196"/>
      <c r="GC612" s="196"/>
      <c r="GD612" s="196"/>
      <c r="GE612" s="196"/>
      <c r="GF612" s="196"/>
      <c r="GG612" s="196"/>
      <c r="GH612" s="196"/>
      <c r="GI612" s="196"/>
      <c r="GJ612" s="196"/>
      <c r="GK612" s="196"/>
      <c r="GL612" s="196"/>
      <c r="GM612" s="196"/>
      <c r="GN612" s="196"/>
      <c r="GO612" s="196"/>
      <c r="GP612" s="196"/>
      <c r="GQ612" s="196"/>
      <c r="GR612" s="196"/>
      <c r="GS612" s="196"/>
      <c r="GT612" s="196"/>
      <c r="GU612" s="196"/>
      <c r="GV612" s="196"/>
      <c r="GW612" s="196"/>
      <c r="GX612" s="196"/>
      <c r="GY612" s="196"/>
      <c r="GZ612" s="196"/>
      <c r="HA612" s="196"/>
      <c r="HB612" s="196"/>
      <c r="HC612" s="196"/>
      <c r="HD612" s="196"/>
      <c r="HE612" s="196"/>
      <c r="HF612" s="196"/>
      <c r="HG612" s="196"/>
      <c r="HH612" s="196"/>
      <c r="HI612" s="196"/>
      <c r="HJ612" s="196"/>
      <c r="HK612" s="196"/>
      <c r="HL612" s="196"/>
      <c r="HM612" s="196"/>
      <c r="HN612" s="196"/>
      <c r="HO612" s="196"/>
      <c r="HP612" s="196"/>
      <c r="HQ612" s="196"/>
      <c r="HR612" s="196"/>
      <c r="HS612" s="196"/>
      <c r="HT612" s="196"/>
      <c r="HU612" s="196"/>
      <c r="HV612" s="196"/>
      <c r="HW612" s="196"/>
      <c r="HX612" s="196"/>
      <c r="HY612" s="196"/>
      <c r="HZ612" s="196"/>
      <c r="IA612" s="196"/>
      <c r="IB612" s="196"/>
      <c r="IC612" s="196"/>
      <c r="ID612" s="196"/>
      <c r="IE612" s="196"/>
      <c r="IF612" s="196"/>
      <c r="IG612" s="196"/>
      <c r="IH612" s="196"/>
      <c r="II612" s="196"/>
      <c r="IJ612" s="196"/>
      <c r="IK612" s="196"/>
      <c r="IL612" s="196"/>
      <c r="IM612" s="196"/>
      <c r="IN612" s="196"/>
      <c r="IO612" s="196"/>
      <c r="IP612" s="196"/>
      <c r="IQ612" s="196"/>
      <c r="IR612" s="196"/>
      <c r="IS612" s="196"/>
      <c r="IT612" s="196"/>
      <c r="IU612" s="196"/>
      <c r="IV612" s="196"/>
    </row>
    <row r="613" spans="1:256" customFormat="1">
      <c r="A613" s="195" t="s">
        <v>2133</v>
      </c>
      <c r="B613" s="195" t="s">
        <v>16</v>
      </c>
      <c r="C613" s="195" t="s">
        <v>17</v>
      </c>
      <c r="D613" s="195" t="s">
        <v>1847</v>
      </c>
      <c r="E613" s="195" t="s">
        <v>2134</v>
      </c>
      <c r="F613" s="195" t="s">
        <v>19</v>
      </c>
      <c r="G613" s="195" t="s">
        <v>2262</v>
      </c>
      <c r="H613" s="195" t="s">
        <v>2319</v>
      </c>
      <c r="I613" s="195" t="s">
        <v>1794</v>
      </c>
      <c r="J613" s="195" t="s">
        <v>22</v>
      </c>
      <c r="K613" s="195" t="s">
        <v>443</v>
      </c>
      <c r="L613" s="195">
        <v>8</v>
      </c>
      <c r="M613" s="195" t="s">
        <v>1767</v>
      </c>
      <c r="N613" s="195"/>
      <c r="O613" s="195"/>
      <c r="P613" s="196"/>
      <c r="Q613" s="196"/>
      <c r="R613" s="196"/>
      <c r="S613" s="196"/>
      <c r="T613" s="196"/>
      <c r="U613" s="196"/>
      <c r="V613" s="196"/>
      <c r="W613" s="196"/>
      <c r="X613" s="196"/>
      <c r="Y613" s="196"/>
      <c r="Z613" s="196"/>
      <c r="AA613" s="196"/>
      <c r="AB613" s="196"/>
      <c r="AC613" s="196"/>
      <c r="AD613" s="196"/>
      <c r="AE613" s="196"/>
      <c r="AF613" s="196"/>
      <c r="AG613" s="196"/>
      <c r="AH613" s="196"/>
      <c r="AI613" s="196"/>
      <c r="AJ613" s="196"/>
      <c r="AK613" s="196"/>
      <c r="AL613" s="196"/>
      <c r="AM613" s="196"/>
      <c r="AN613" s="196"/>
      <c r="AO613" s="196"/>
      <c r="AP613" s="196"/>
      <c r="AQ613" s="196"/>
      <c r="AR613" s="196"/>
      <c r="AS613" s="196"/>
      <c r="AT613" s="196"/>
      <c r="AU613" s="196"/>
      <c r="AV613" s="196"/>
      <c r="AW613" s="196"/>
      <c r="AX613" s="196"/>
      <c r="AY613" s="196"/>
      <c r="AZ613" s="196"/>
      <c r="BA613" s="196"/>
      <c r="BB613" s="196"/>
      <c r="BC613" s="196"/>
      <c r="BD613" s="196"/>
      <c r="BE613" s="196"/>
      <c r="BF613" s="196"/>
      <c r="BG613" s="196"/>
      <c r="BH613" s="196"/>
      <c r="BI613" s="196"/>
      <c r="BJ613" s="196"/>
      <c r="BK613" s="196"/>
      <c r="BL613" s="196"/>
      <c r="BM613" s="196"/>
      <c r="BN613" s="196"/>
      <c r="BO613" s="196"/>
      <c r="BP613" s="196"/>
      <c r="BQ613" s="196"/>
      <c r="BR613" s="196"/>
      <c r="BS613" s="196"/>
      <c r="BT613" s="196"/>
      <c r="BU613" s="196"/>
      <c r="BV613" s="196"/>
      <c r="BW613" s="196"/>
      <c r="BX613" s="196"/>
      <c r="BY613" s="196"/>
      <c r="BZ613" s="196"/>
      <c r="CA613" s="196"/>
      <c r="CB613" s="196"/>
      <c r="CC613" s="196"/>
      <c r="CD613" s="196"/>
      <c r="CE613" s="196"/>
      <c r="CF613" s="196"/>
      <c r="CG613" s="196"/>
      <c r="CH613" s="196"/>
      <c r="CI613" s="196"/>
      <c r="CJ613" s="196"/>
      <c r="CK613" s="196"/>
      <c r="CL613" s="196"/>
      <c r="CM613" s="196"/>
      <c r="CN613" s="196"/>
      <c r="CO613" s="196"/>
      <c r="CP613" s="196"/>
      <c r="CQ613" s="196"/>
      <c r="CR613" s="196"/>
      <c r="CS613" s="196"/>
      <c r="CT613" s="196"/>
      <c r="CU613" s="196"/>
      <c r="CV613" s="196"/>
      <c r="CW613" s="196"/>
      <c r="CX613" s="196"/>
      <c r="CY613" s="196"/>
      <c r="CZ613" s="196"/>
      <c r="DA613" s="196"/>
      <c r="DB613" s="196"/>
      <c r="DC613" s="196"/>
      <c r="DD613" s="196"/>
      <c r="DE613" s="196"/>
      <c r="DF613" s="196"/>
      <c r="DG613" s="196"/>
      <c r="DH613" s="196"/>
      <c r="DI613" s="196"/>
      <c r="DJ613" s="196"/>
      <c r="DK613" s="196"/>
      <c r="DL613" s="196"/>
      <c r="DM613" s="196"/>
      <c r="DN613" s="196"/>
      <c r="DO613" s="196"/>
      <c r="DP613" s="196"/>
      <c r="DQ613" s="196"/>
      <c r="DR613" s="196"/>
      <c r="DS613" s="196"/>
      <c r="DT613" s="196"/>
      <c r="DU613" s="196"/>
      <c r="DV613" s="196"/>
      <c r="DW613" s="196"/>
      <c r="DX613" s="196"/>
      <c r="DY613" s="196"/>
      <c r="DZ613" s="196"/>
      <c r="EA613" s="196"/>
      <c r="EB613" s="196"/>
      <c r="EC613" s="196"/>
      <c r="ED613" s="196"/>
      <c r="EE613" s="196"/>
      <c r="EF613" s="196"/>
      <c r="EG613" s="196"/>
      <c r="EH613" s="196"/>
      <c r="EI613" s="196"/>
      <c r="EJ613" s="196"/>
      <c r="EK613" s="196"/>
      <c r="EL613" s="196"/>
      <c r="EM613" s="196"/>
      <c r="EN613" s="196"/>
      <c r="EO613" s="196"/>
      <c r="EP613" s="196"/>
      <c r="EQ613" s="196"/>
      <c r="ER613" s="196"/>
      <c r="ES613" s="196"/>
      <c r="ET613" s="196"/>
      <c r="EU613" s="196"/>
      <c r="EV613" s="196"/>
      <c r="EW613" s="196"/>
      <c r="EX613" s="196"/>
      <c r="EY613" s="196"/>
      <c r="EZ613" s="196"/>
      <c r="FA613" s="196"/>
      <c r="FB613" s="196"/>
      <c r="FC613" s="196"/>
      <c r="FD613" s="196"/>
      <c r="FE613" s="196"/>
      <c r="FF613" s="196"/>
      <c r="FG613" s="196"/>
      <c r="FH613" s="196"/>
      <c r="FI613" s="196"/>
      <c r="FJ613" s="196"/>
      <c r="FK613" s="196"/>
      <c r="FL613" s="196"/>
      <c r="FM613" s="196"/>
      <c r="FN613" s="196"/>
      <c r="FO613" s="196"/>
      <c r="FP613" s="196"/>
      <c r="FQ613" s="196"/>
      <c r="FR613" s="196"/>
      <c r="FS613" s="196"/>
      <c r="FT613" s="196"/>
      <c r="FU613" s="196"/>
      <c r="FV613" s="196"/>
      <c r="FW613" s="196"/>
      <c r="FX613" s="196"/>
      <c r="FY613" s="196"/>
      <c r="FZ613" s="196"/>
      <c r="GA613" s="196"/>
      <c r="GB613" s="196"/>
      <c r="GC613" s="196"/>
      <c r="GD613" s="196"/>
      <c r="GE613" s="196"/>
      <c r="GF613" s="196"/>
      <c r="GG613" s="196"/>
      <c r="GH613" s="196"/>
      <c r="GI613" s="196"/>
      <c r="GJ613" s="196"/>
      <c r="GK613" s="196"/>
      <c r="GL613" s="196"/>
      <c r="GM613" s="196"/>
      <c r="GN613" s="196"/>
      <c r="GO613" s="196"/>
      <c r="GP613" s="196"/>
      <c r="GQ613" s="196"/>
      <c r="GR613" s="196"/>
      <c r="GS613" s="196"/>
      <c r="GT613" s="196"/>
      <c r="GU613" s="196"/>
      <c r="GV613" s="196"/>
      <c r="GW613" s="196"/>
      <c r="GX613" s="196"/>
      <c r="GY613" s="196"/>
      <c r="GZ613" s="196"/>
      <c r="HA613" s="196"/>
      <c r="HB613" s="196"/>
      <c r="HC613" s="196"/>
      <c r="HD613" s="196"/>
      <c r="HE613" s="196"/>
      <c r="HF613" s="196"/>
      <c r="HG613" s="196"/>
      <c r="HH613" s="196"/>
      <c r="HI613" s="196"/>
      <c r="HJ613" s="196"/>
      <c r="HK613" s="196"/>
      <c r="HL613" s="196"/>
      <c r="HM613" s="196"/>
      <c r="HN613" s="196"/>
      <c r="HO613" s="196"/>
      <c r="HP613" s="196"/>
      <c r="HQ613" s="196"/>
      <c r="HR613" s="196"/>
      <c r="HS613" s="196"/>
      <c r="HT613" s="196"/>
      <c r="HU613" s="196"/>
      <c r="HV613" s="196"/>
      <c r="HW613" s="196"/>
      <c r="HX613" s="196"/>
      <c r="HY613" s="196"/>
      <c r="HZ613" s="196"/>
      <c r="IA613" s="196"/>
      <c r="IB613" s="196"/>
      <c r="IC613" s="196"/>
      <c r="ID613" s="196"/>
      <c r="IE613" s="196"/>
      <c r="IF613" s="196"/>
      <c r="IG613" s="196"/>
      <c r="IH613" s="196"/>
      <c r="II613" s="196"/>
      <c r="IJ613" s="196"/>
      <c r="IK613" s="196"/>
      <c r="IL613" s="196"/>
      <c r="IM613" s="196"/>
      <c r="IN613" s="196"/>
      <c r="IO613" s="196"/>
      <c r="IP613" s="196"/>
      <c r="IQ613" s="196"/>
      <c r="IR613" s="196"/>
      <c r="IS613" s="196"/>
      <c r="IT613" s="196"/>
      <c r="IU613" s="196"/>
      <c r="IV613" s="196"/>
    </row>
    <row r="614" spans="1:256" customFormat="1">
      <c r="A614" s="195" t="s">
        <v>2133</v>
      </c>
      <c r="B614" s="195" t="s">
        <v>16</v>
      </c>
      <c r="C614" s="195" t="s">
        <v>17</v>
      </c>
      <c r="D614" s="195" t="s">
        <v>1847</v>
      </c>
      <c r="E614" s="195" t="s">
        <v>2134</v>
      </c>
      <c r="F614" s="195" t="s">
        <v>19</v>
      </c>
      <c r="G614" s="195" t="s">
        <v>2264</v>
      </c>
      <c r="H614" s="195" t="s">
        <v>2320</v>
      </c>
      <c r="I614" s="195" t="s">
        <v>2055</v>
      </c>
      <c r="J614" s="195" t="s">
        <v>22</v>
      </c>
      <c r="K614" s="195" t="s">
        <v>443</v>
      </c>
      <c r="L614" s="195">
        <v>8</v>
      </c>
      <c r="M614" s="195" t="s">
        <v>1767</v>
      </c>
      <c r="N614" s="195"/>
      <c r="O614" s="195"/>
      <c r="P614" s="196"/>
      <c r="Q614" s="196"/>
      <c r="R614" s="196"/>
      <c r="S614" s="196"/>
      <c r="T614" s="196"/>
      <c r="U614" s="196"/>
      <c r="V614" s="196"/>
      <c r="W614" s="196"/>
      <c r="X614" s="196"/>
      <c r="Y614" s="196"/>
      <c r="Z614" s="196"/>
      <c r="AA614" s="196"/>
      <c r="AB614" s="196"/>
      <c r="AC614" s="196"/>
      <c r="AD614" s="196"/>
      <c r="AE614" s="196"/>
      <c r="AF614" s="196"/>
      <c r="AG614" s="196"/>
      <c r="AH614" s="196"/>
      <c r="AI614" s="196"/>
      <c r="AJ614" s="196"/>
      <c r="AK614" s="196"/>
      <c r="AL614" s="196"/>
      <c r="AM614" s="196"/>
      <c r="AN614" s="196"/>
      <c r="AO614" s="196"/>
      <c r="AP614" s="196"/>
      <c r="AQ614" s="196"/>
      <c r="AR614" s="196"/>
      <c r="AS614" s="196"/>
      <c r="AT614" s="196"/>
      <c r="AU614" s="196"/>
      <c r="AV614" s="196"/>
      <c r="AW614" s="196"/>
      <c r="AX614" s="196"/>
      <c r="AY614" s="196"/>
      <c r="AZ614" s="196"/>
      <c r="BA614" s="196"/>
      <c r="BB614" s="196"/>
      <c r="BC614" s="196"/>
      <c r="BD614" s="196"/>
      <c r="BE614" s="196"/>
      <c r="BF614" s="196"/>
      <c r="BG614" s="196"/>
      <c r="BH614" s="196"/>
      <c r="BI614" s="196"/>
      <c r="BJ614" s="196"/>
      <c r="BK614" s="196"/>
      <c r="BL614" s="196"/>
      <c r="BM614" s="196"/>
      <c r="BN614" s="196"/>
      <c r="BO614" s="196"/>
      <c r="BP614" s="196"/>
      <c r="BQ614" s="196"/>
      <c r="BR614" s="196"/>
      <c r="BS614" s="196"/>
      <c r="BT614" s="196"/>
      <c r="BU614" s="196"/>
      <c r="BV614" s="196"/>
      <c r="BW614" s="196"/>
      <c r="BX614" s="196"/>
      <c r="BY614" s="196"/>
      <c r="BZ614" s="196"/>
      <c r="CA614" s="196"/>
      <c r="CB614" s="196"/>
      <c r="CC614" s="196"/>
      <c r="CD614" s="196"/>
      <c r="CE614" s="196"/>
      <c r="CF614" s="196"/>
      <c r="CG614" s="196"/>
      <c r="CH614" s="196"/>
      <c r="CI614" s="196"/>
      <c r="CJ614" s="196"/>
      <c r="CK614" s="196"/>
      <c r="CL614" s="196"/>
      <c r="CM614" s="196"/>
      <c r="CN614" s="196"/>
      <c r="CO614" s="196"/>
      <c r="CP614" s="196"/>
      <c r="CQ614" s="196"/>
      <c r="CR614" s="196"/>
      <c r="CS614" s="196"/>
      <c r="CT614" s="196"/>
      <c r="CU614" s="196"/>
      <c r="CV614" s="196"/>
      <c r="CW614" s="196"/>
      <c r="CX614" s="196"/>
      <c r="CY614" s="196"/>
      <c r="CZ614" s="196"/>
      <c r="DA614" s="196"/>
      <c r="DB614" s="196"/>
      <c r="DC614" s="196"/>
      <c r="DD614" s="196"/>
      <c r="DE614" s="196"/>
      <c r="DF614" s="196"/>
      <c r="DG614" s="196"/>
      <c r="DH614" s="196"/>
      <c r="DI614" s="196"/>
      <c r="DJ614" s="196"/>
      <c r="DK614" s="196"/>
      <c r="DL614" s="196"/>
      <c r="DM614" s="196"/>
      <c r="DN614" s="196"/>
      <c r="DO614" s="196"/>
      <c r="DP614" s="196"/>
      <c r="DQ614" s="196"/>
      <c r="DR614" s="196"/>
      <c r="DS614" s="196"/>
      <c r="DT614" s="196"/>
      <c r="DU614" s="196"/>
      <c r="DV614" s="196"/>
      <c r="DW614" s="196"/>
      <c r="DX614" s="196"/>
      <c r="DY614" s="196"/>
      <c r="DZ614" s="196"/>
      <c r="EA614" s="196"/>
      <c r="EB614" s="196"/>
      <c r="EC614" s="196"/>
      <c r="ED614" s="196"/>
      <c r="EE614" s="196"/>
      <c r="EF614" s="196"/>
      <c r="EG614" s="196"/>
      <c r="EH614" s="196"/>
      <c r="EI614" s="196"/>
      <c r="EJ614" s="196"/>
      <c r="EK614" s="196"/>
      <c r="EL614" s="196"/>
      <c r="EM614" s="196"/>
      <c r="EN614" s="196"/>
      <c r="EO614" s="196"/>
      <c r="EP614" s="196"/>
      <c r="EQ614" s="196"/>
      <c r="ER614" s="196"/>
      <c r="ES614" s="196"/>
      <c r="ET614" s="196"/>
      <c r="EU614" s="196"/>
      <c r="EV614" s="196"/>
      <c r="EW614" s="196"/>
      <c r="EX614" s="196"/>
      <c r="EY614" s="196"/>
      <c r="EZ614" s="196"/>
      <c r="FA614" s="196"/>
      <c r="FB614" s="196"/>
      <c r="FC614" s="196"/>
      <c r="FD614" s="196"/>
      <c r="FE614" s="196"/>
      <c r="FF614" s="196"/>
      <c r="FG614" s="196"/>
      <c r="FH614" s="196"/>
      <c r="FI614" s="196"/>
      <c r="FJ614" s="196"/>
      <c r="FK614" s="196"/>
      <c r="FL614" s="196"/>
      <c r="FM614" s="196"/>
      <c r="FN614" s="196"/>
      <c r="FO614" s="196"/>
      <c r="FP614" s="196"/>
      <c r="FQ614" s="196"/>
      <c r="FR614" s="196"/>
      <c r="FS614" s="196"/>
      <c r="FT614" s="196"/>
      <c r="FU614" s="196"/>
      <c r="FV614" s="196"/>
      <c r="FW614" s="196"/>
      <c r="FX614" s="196"/>
      <c r="FY614" s="196"/>
      <c r="FZ614" s="196"/>
      <c r="GA614" s="196"/>
      <c r="GB614" s="196"/>
      <c r="GC614" s="196"/>
      <c r="GD614" s="196"/>
      <c r="GE614" s="196"/>
      <c r="GF614" s="196"/>
      <c r="GG614" s="196"/>
      <c r="GH614" s="196"/>
      <c r="GI614" s="196"/>
      <c r="GJ614" s="196"/>
      <c r="GK614" s="196"/>
      <c r="GL614" s="196"/>
      <c r="GM614" s="196"/>
      <c r="GN614" s="196"/>
      <c r="GO614" s="196"/>
      <c r="GP614" s="196"/>
      <c r="GQ614" s="196"/>
      <c r="GR614" s="196"/>
      <c r="GS614" s="196"/>
      <c r="GT614" s="196"/>
      <c r="GU614" s="196"/>
      <c r="GV614" s="196"/>
      <c r="GW614" s="196"/>
      <c r="GX614" s="196"/>
      <c r="GY614" s="196"/>
      <c r="GZ614" s="196"/>
      <c r="HA614" s="196"/>
      <c r="HB614" s="196"/>
      <c r="HC614" s="196"/>
      <c r="HD614" s="196"/>
      <c r="HE614" s="196"/>
      <c r="HF614" s="196"/>
      <c r="HG614" s="196"/>
      <c r="HH614" s="196"/>
      <c r="HI614" s="196"/>
      <c r="HJ614" s="196"/>
      <c r="HK614" s="196"/>
      <c r="HL614" s="196"/>
      <c r="HM614" s="196"/>
      <c r="HN614" s="196"/>
      <c r="HO614" s="196"/>
      <c r="HP614" s="196"/>
      <c r="HQ614" s="196"/>
      <c r="HR614" s="196"/>
      <c r="HS614" s="196"/>
      <c r="HT614" s="196"/>
      <c r="HU614" s="196"/>
      <c r="HV614" s="196"/>
      <c r="HW614" s="196"/>
      <c r="HX614" s="196"/>
      <c r="HY614" s="196"/>
      <c r="HZ614" s="196"/>
      <c r="IA614" s="196"/>
      <c r="IB614" s="196"/>
      <c r="IC614" s="196"/>
      <c r="ID614" s="196"/>
      <c r="IE614" s="196"/>
      <c r="IF614" s="196"/>
      <c r="IG614" s="196"/>
      <c r="IH614" s="196"/>
      <c r="II614" s="196"/>
      <c r="IJ614" s="196"/>
      <c r="IK614" s="196"/>
      <c r="IL614" s="196"/>
      <c r="IM614" s="196"/>
      <c r="IN614" s="196"/>
      <c r="IO614" s="196"/>
      <c r="IP614" s="196"/>
      <c r="IQ614" s="196"/>
      <c r="IR614" s="196"/>
      <c r="IS614" s="196"/>
      <c r="IT614" s="196"/>
      <c r="IU614" s="196"/>
      <c r="IV614" s="196"/>
    </row>
    <row r="615" spans="1:256" customFormat="1">
      <c r="A615" s="195" t="s">
        <v>2133</v>
      </c>
      <c r="B615" s="195" t="s">
        <v>16</v>
      </c>
      <c r="C615" s="195" t="s">
        <v>17</v>
      </c>
      <c r="D615" s="195" t="s">
        <v>1847</v>
      </c>
      <c r="E615" s="195" t="s">
        <v>2134</v>
      </c>
      <c r="F615" s="195" t="s">
        <v>19</v>
      </c>
      <c r="G615" s="195" t="s">
        <v>2266</v>
      </c>
      <c r="H615" s="195" t="s">
        <v>2321</v>
      </c>
      <c r="I615" s="195" t="s">
        <v>2056</v>
      </c>
      <c r="J615" s="195" t="s">
        <v>22</v>
      </c>
      <c r="K615" s="195" t="s">
        <v>443</v>
      </c>
      <c r="L615" s="195">
        <v>8</v>
      </c>
      <c r="M615" s="195" t="s">
        <v>1767</v>
      </c>
      <c r="N615" s="195"/>
      <c r="O615" s="195"/>
      <c r="P615" s="196"/>
      <c r="Q615" s="196"/>
      <c r="R615" s="196"/>
      <c r="S615" s="196"/>
      <c r="T615" s="196"/>
      <c r="U615" s="196"/>
      <c r="V615" s="196"/>
      <c r="W615" s="196"/>
      <c r="X615" s="196"/>
      <c r="Y615" s="196"/>
      <c r="Z615" s="196"/>
      <c r="AA615" s="196"/>
      <c r="AB615" s="196"/>
      <c r="AC615" s="196"/>
      <c r="AD615" s="196"/>
      <c r="AE615" s="196"/>
      <c r="AF615" s="196"/>
      <c r="AG615" s="196"/>
      <c r="AH615" s="196"/>
      <c r="AI615" s="196"/>
      <c r="AJ615" s="196"/>
      <c r="AK615" s="196"/>
      <c r="AL615" s="196"/>
      <c r="AM615" s="196"/>
      <c r="AN615" s="196"/>
      <c r="AO615" s="196"/>
      <c r="AP615" s="196"/>
      <c r="AQ615" s="196"/>
      <c r="AR615" s="196"/>
      <c r="AS615" s="196"/>
      <c r="AT615" s="196"/>
      <c r="AU615" s="196"/>
      <c r="AV615" s="196"/>
      <c r="AW615" s="196"/>
      <c r="AX615" s="196"/>
      <c r="AY615" s="196"/>
      <c r="AZ615" s="196"/>
      <c r="BA615" s="196"/>
      <c r="BB615" s="196"/>
      <c r="BC615" s="196"/>
      <c r="BD615" s="196"/>
      <c r="BE615" s="196"/>
      <c r="BF615" s="196"/>
      <c r="BG615" s="196"/>
      <c r="BH615" s="196"/>
      <c r="BI615" s="196"/>
      <c r="BJ615" s="196"/>
      <c r="BK615" s="196"/>
      <c r="BL615" s="196"/>
      <c r="BM615" s="196"/>
      <c r="BN615" s="196"/>
      <c r="BO615" s="196"/>
      <c r="BP615" s="196"/>
      <c r="BQ615" s="196"/>
      <c r="BR615" s="196"/>
      <c r="BS615" s="196"/>
      <c r="BT615" s="196"/>
      <c r="BU615" s="196"/>
      <c r="BV615" s="196"/>
      <c r="BW615" s="196"/>
      <c r="BX615" s="196"/>
      <c r="BY615" s="196"/>
      <c r="BZ615" s="196"/>
      <c r="CA615" s="196"/>
      <c r="CB615" s="196"/>
      <c r="CC615" s="196"/>
      <c r="CD615" s="196"/>
      <c r="CE615" s="196"/>
      <c r="CF615" s="196"/>
      <c r="CG615" s="196"/>
      <c r="CH615" s="196"/>
      <c r="CI615" s="196"/>
      <c r="CJ615" s="196"/>
      <c r="CK615" s="196"/>
      <c r="CL615" s="196"/>
      <c r="CM615" s="196"/>
      <c r="CN615" s="196"/>
      <c r="CO615" s="196"/>
      <c r="CP615" s="196"/>
      <c r="CQ615" s="196"/>
      <c r="CR615" s="196"/>
      <c r="CS615" s="196"/>
      <c r="CT615" s="196"/>
      <c r="CU615" s="196"/>
      <c r="CV615" s="196"/>
      <c r="CW615" s="196"/>
      <c r="CX615" s="196"/>
      <c r="CY615" s="196"/>
      <c r="CZ615" s="196"/>
      <c r="DA615" s="196"/>
      <c r="DB615" s="196"/>
      <c r="DC615" s="196"/>
      <c r="DD615" s="196"/>
      <c r="DE615" s="196"/>
      <c r="DF615" s="196"/>
      <c r="DG615" s="196"/>
      <c r="DH615" s="196"/>
      <c r="DI615" s="196"/>
      <c r="DJ615" s="196"/>
      <c r="DK615" s="196"/>
      <c r="DL615" s="196"/>
      <c r="DM615" s="196"/>
      <c r="DN615" s="196"/>
      <c r="DO615" s="196"/>
      <c r="DP615" s="196"/>
      <c r="DQ615" s="196"/>
      <c r="DR615" s="196"/>
      <c r="DS615" s="196"/>
      <c r="DT615" s="196"/>
      <c r="DU615" s="196"/>
      <c r="DV615" s="196"/>
      <c r="DW615" s="196"/>
      <c r="DX615" s="196"/>
      <c r="DY615" s="196"/>
      <c r="DZ615" s="196"/>
      <c r="EA615" s="196"/>
      <c r="EB615" s="196"/>
      <c r="EC615" s="196"/>
      <c r="ED615" s="196"/>
      <c r="EE615" s="196"/>
      <c r="EF615" s="196"/>
      <c r="EG615" s="196"/>
      <c r="EH615" s="196"/>
      <c r="EI615" s="196"/>
      <c r="EJ615" s="196"/>
      <c r="EK615" s="196"/>
      <c r="EL615" s="196"/>
      <c r="EM615" s="196"/>
      <c r="EN615" s="196"/>
      <c r="EO615" s="196"/>
      <c r="EP615" s="196"/>
      <c r="EQ615" s="196"/>
      <c r="ER615" s="196"/>
      <c r="ES615" s="196"/>
      <c r="ET615" s="196"/>
      <c r="EU615" s="196"/>
      <c r="EV615" s="196"/>
      <c r="EW615" s="196"/>
      <c r="EX615" s="196"/>
      <c r="EY615" s="196"/>
      <c r="EZ615" s="196"/>
      <c r="FA615" s="196"/>
      <c r="FB615" s="196"/>
      <c r="FC615" s="196"/>
      <c r="FD615" s="196"/>
      <c r="FE615" s="196"/>
      <c r="FF615" s="196"/>
      <c r="FG615" s="196"/>
      <c r="FH615" s="196"/>
      <c r="FI615" s="196"/>
      <c r="FJ615" s="196"/>
      <c r="FK615" s="196"/>
      <c r="FL615" s="196"/>
      <c r="FM615" s="196"/>
      <c r="FN615" s="196"/>
      <c r="FO615" s="196"/>
      <c r="FP615" s="196"/>
      <c r="FQ615" s="196"/>
      <c r="FR615" s="196"/>
      <c r="FS615" s="196"/>
      <c r="FT615" s="196"/>
      <c r="FU615" s="196"/>
      <c r="FV615" s="196"/>
      <c r="FW615" s="196"/>
      <c r="FX615" s="196"/>
      <c r="FY615" s="196"/>
      <c r="FZ615" s="196"/>
      <c r="GA615" s="196"/>
      <c r="GB615" s="196"/>
      <c r="GC615" s="196"/>
      <c r="GD615" s="196"/>
      <c r="GE615" s="196"/>
      <c r="GF615" s="196"/>
      <c r="GG615" s="196"/>
      <c r="GH615" s="196"/>
      <c r="GI615" s="196"/>
      <c r="GJ615" s="196"/>
      <c r="GK615" s="196"/>
      <c r="GL615" s="196"/>
      <c r="GM615" s="196"/>
      <c r="GN615" s="196"/>
      <c r="GO615" s="196"/>
      <c r="GP615" s="196"/>
      <c r="GQ615" s="196"/>
      <c r="GR615" s="196"/>
      <c r="GS615" s="196"/>
      <c r="GT615" s="196"/>
      <c r="GU615" s="196"/>
      <c r="GV615" s="196"/>
      <c r="GW615" s="196"/>
      <c r="GX615" s="196"/>
      <c r="GY615" s="196"/>
      <c r="GZ615" s="196"/>
      <c r="HA615" s="196"/>
      <c r="HB615" s="196"/>
      <c r="HC615" s="196"/>
      <c r="HD615" s="196"/>
      <c r="HE615" s="196"/>
      <c r="HF615" s="196"/>
      <c r="HG615" s="196"/>
      <c r="HH615" s="196"/>
      <c r="HI615" s="196"/>
      <c r="HJ615" s="196"/>
      <c r="HK615" s="196"/>
      <c r="HL615" s="196"/>
      <c r="HM615" s="196"/>
      <c r="HN615" s="196"/>
      <c r="HO615" s="196"/>
      <c r="HP615" s="196"/>
      <c r="HQ615" s="196"/>
      <c r="HR615" s="196"/>
      <c r="HS615" s="196"/>
      <c r="HT615" s="196"/>
      <c r="HU615" s="196"/>
      <c r="HV615" s="196"/>
      <c r="HW615" s="196"/>
      <c r="HX615" s="196"/>
      <c r="HY615" s="196"/>
      <c r="HZ615" s="196"/>
      <c r="IA615" s="196"/>
      <c r="IB615" s="196"/>
      <c r="IC615" s="196"/>
      <c r="ID615" s="196"/>
      <c r="IE615" s="196"/>
      <c r="IF615" s="196"/>
      <c r="IG615" s="196"/>
      <c r="IH615" s="196"/>
      <c r="II615" s="196"/>
      <c r="IJ615" s="196"/>
      <c r="IK615" s="196"/>
      <c r="IL615" s="196"/>
      <c r="IM615" s="196"/>
      <c r="IN615" s="196"/>
      <c r="IO615" s="196"/>
      <c r="IP615" s="196"/>
      <c r="IQ615" s="196"/>
      <c r="IR615" s="196"/>
      <c r="IS615" s="196"/>
      <c r="IT615" s="196"/>
      <c r="IU615" s="196"/>
      <c r="IV615" s="196"/>
    </row>
    <row r="616" spans="1:256" customFormat="1">
      <c r="A616" s="195" t="s">
        <v>2133</v>
      </c>
      <c r="B616" s="195" t="s">
        <v>16</v>
      </c>
      <c r="C616" s="195" t="s">
        <v>17</v>
      </c>
      <c r="D616" s="195" t="s">
        <v>1847</v>
      </c>
      <c r="E616" s="195" t="s">
        <v>2134</v>
      </c>
      <c r="F616" s="195" t="s">
        <v>19</v>
      </c>
      <c r="G616" s="195" t="s">
        <v>2268</v>
      </c>
      <c r="H616" s="195" t="s">
        <v>2322</v>
      </c>
      <c r="I616" s="195" t="s">
        <v>2057</v>
      </c>
      <c r="J616" s="195" t="s">
        <v>22</v>
      </c>
      <c r="K616" s="195" t="s">
        <v>443</v>
      </c>
      <c r="L616" s="195">
        <v>8</v>
      </c>
      <c r="M616" s="195" t="s">
        <v>1767</v>
      </c>
      <c r="N616" s="195"/>
      <c r="O616" s="195"/>
      <c r="P616" s="196"/>
      <c r="Q616" s="196"/>
      <c r="R616" s="196"/>
      <c r="S616" s="196"/>
      <c r="T616" s="196"/>
      <c r="U616" s="196"/>
      <c r="V616" s="196"/>
      <c r="W616" s="196"/>
      <c r="X616" s="196"/>
      <c r="Y616" s="196"/>
      <c r="Z616" s="196"/>
      <c r="AA616" s="196"/>
      <c r="AB616" s="196"/>
      <c r="AC616" s="196"/>
      <c r="AD616" s="196"/>
      <c r="AE616" s="196"/>
      <c r="AF616" s="196"/>
      <c r="AG616" s="196"/>
      <c r="AH616" s="196"/>
      <c r="AI616" s="196"/>
      <c r="AJ616" s="196"/>
      <c r="AK616" s="196"/>
      <c r="AL616" s="196"/>
      <c r="AM616" s="196"/>
      <c r="AN616" s="196"/>
      <c r="AO616" s="196"/>
      <c r="AP616" s="196"/>
      <c r="AQ616" s="196"/>
      <c r="AR616" s="196"/>
      <c r="AS616" s="196"/>
      <c r="AT616" s="196"/>
      <c r="AU616" s="196"/>
      <c r="AV616" s="196"/>
      <c r="AW616" s="196"/>
      <c r="AX616" s="196"/>
      <c r="AY616" s="196"/>
      <c r="AZ616" s="196"/>
      <c r="BA616" s="196"/>
      <c r="BB616" s="196"/>
      <c r="BC616" s="196"/>
      <c r="BD616" s="196"/>
      <c r="BE616" s="196"/>
      <c r="BF616" s="196"/>
      <c r="BG616" s="196"/>
      <c r="BH616" s="196"/>
      <c r="BI616" s="196"/>
      <c r="BJ616" s="196"/>
      <c r="BK616" s="196"/>
      <c r="BL616" s="196"/>
      <c r="BM616" s="196"/>
      <c r="BN616" s="196"/>
      <c r="BO616" s="196"/>
      <c r="BP616" s="196"/>
      <c r="BQ616" s="196"/>
      <c r="BR616" s="196"/>
      <c r="BS616" s="196"/>
      <c r="BT616" s="196"/>
      <c r="BU616" s="196"/>
      <c r="BV616" s="196"/>
      <c r="BW616" s="196"/>
      <c r="BX616" s="196"/>
      <c r="BY616" s="196"/>
      <c r="BZ616" s="196"/>
      <c r="CA616" s="196"/>
      <c r="CB616" s="196"/>
      <c r="CC616" s="196"/>
      <c r="CD616" s="196"/>
      <c r="CE616" s="196"/>
      <c r="CF616" s="196"/>
      <c r="CG616" s="196"/>
      <c r="CH616" s="196"/>
      <c r="CI616" s="196"/>
      <c r="CJ616" s="196"/>
      <c r="CK616" s="196"/>
      <c r="CL616" s="196"/>
      <c r="CM616" s="196"/>
      <c r="CN616" s="196"/>
      <c r="CO616" s="196"/>
      <c r="CP616" s="196"/>
      <c r="CQ616" s="196"/>
      <c r="CR616" s="196"/>
      <c r="CS616" s="196"/>
      <c r="CT616" s="196"/>
      <c r="CU616" s="196"/>
      <c r="CV616" s="196"/>
      <c r="CW616" s="196"/>
      <c r="CX616" s="196"/>
      <c r="CY616" s="196"/>
      <c r="CZ616" s="196"/>
      <c r="DA616" s="196"/>
      <c r="DB616" s="196"/>
      <c r="DC616" s="196"/>
      <c r="DD616" s="196"/>
      <c r="DE616" s="196"/>
      <c r="DF616" s="196"/>
      <c r="DG616" s="196"/>
      <c r="DH616" s="196"/>
      <c r="DI616" s="196"/>
      <c r="DJ616" s="196"/>
      <c r="DK616" s="196"/>
      <c r="DL616" s="196"/>
      <c r="DM616" s="196"/>
      <c r="DN616" s="196"/>
      <c r="DO616" s="196"/>
      <c r="DP616" s="196"/>
      <c r="DQ616" s="196"/>
      <c r="DR616" s="196"/>
      <c r="DS616" s="196"/>
      <c r="DT616" s="196"/>
      <c r="DU616" s="196"/>
      <c r="DV616" s="196"/>
      <c r="DW616" s="196"/>
      <c r="DX616" s="196"/>
      <c r="DY616" s="196"/>
      <c r="DZ616" s="196"/>
      <c r="EA616" s="196"/>
      <c r="EB616" s="196"/>
      <c r="EC616" s="196"/>
      <c r="ED616" s="196"/>
      <c r="EE616" s="196"/>
      <c r="EF616" s="196"/>
      <c r="EG616" s="196"/>
      <c r="EH616" s="196"/>
      <c r="EI616" s="196"/>
      <c r="EJ616" s="196"/>
      <c r="EK616" s="196"/>
      <c r="EL616" s="196"/>
      <c r="EM616" s="196"/>
      <c r="EN616" s="196"/>
      <c r="EO616" s="196"/>
      <c r="EP616" s="196"/>
      <c r="EQ616" s="196"/>
      <c r="ER616" s="196"/>
      <c r="ES616" s="196"/>
      <c r="ET616" s="196"/>
      <c r="EU616" s="196"/>
      <c r="EV616" s="196"/>
      <c r="EW616" s="196"/>
      <c r="EX616" s="196"/>
      <c r="EY616" s="196"/>
      <c r="EZ616" s="196"/>
      <c r="FA616" s="196"/>
      <c r="FB616" s="196"/>
      <c r="FC616" s="196"/>
      <c r="FD616" s="196"/>
      <c r="FE616" s="196"/>
      <c r="FF616" s="196"/>
      <c r="FG616" s="196"/>
      <c r="FH616" s="196"/>
      <c r="FI616" s="196"/>
      <c r="FJ616" s="196"/>
      <c r="FK616" s="196"/>
      <c r="FL616" s="196"/>
      <c r="FM616" s="196"/>
      <c r="FN616" s="196"/>
      <c r="FO616" s="196"/>
      <c r="FP616" s="196"/>
      <c r="FQ616" s="196"/>
      <c r="FR616" s="196"/>
      <c r="FS616" s="196"/>
      <c r="FT616" s="196"/>
      <c r="FU616" s="196"/>
      <c r="FV616" s="196"/>
      <c r="FW616" s="196"/>
      <c r="FX616" s="196"/>
      <c r="FY616" s="196"/>
      <c r="FZ616" s="196"/>
      <c r="GA616" s="196"/>
      <c r="GB616" s="196"/>
      <c r="GC616" s="196"/>
      <c r="GD616" s="196"/>
      <c r="GE616" s="196"/>
      <c r="GF616" s="196"/>
      <c r="GG616" s="196"/>
      <c r="GH616" s="196"/>
      <c r="GI616" s="196"/>
      <c r="GJ616" s="196"/>
      <c r="GK616" s="196"/>
      <c r="GL616" s="196"/>
      <c r="GM616" s="196"/>
      <c r="GN616" s="196"/>
      <c r="GO616" s="196"/>
      <c r="GP616" s="196"/>
      <c r="GQ616" s="196"/>
      <c r="GR616" s="196"/>
      <c r="GS616" s="196"/>
      <c r="GT616" s="196"/>
      <c r="GU616" s="196"/>
      <c r="GV616" s="196"/>
      <c r="GW616" s="196"/>
      <c r="GX616" s="196"/>
      <c r="GY616" s="196"/>
      <c r="GZ616" s="196"/>
      <c r="HA616" s="196"/>
      <c r="HB616" s="196"/>
      <c r="HC616" s="196"/>
      <c r="HD616" s="196"/>
      <c r="HE616" s="196"/>
      <c r="HF616" s="196"/>
      <c r="HG616" s="196"/>
      <c r="HH616" s="196"/>
      <c r="HI616" s="196"/>
      <c r="HJ616" s="196"/>
      <c r="HK616" s="196"/>
      <c r="HL616" s="196"/>
      <c r="HM616" s="196"/>
      <c r="HN616" s="196"/>
      <c r="HO616" s="196"/>
      <c r="HP616" s="196"/>
      <c r="HQ616" s="196"/>
      <c r="HR616" s="196"/>
      <c r="HS616" s="196"/>
      <c r="HT616" s="196"/>
      <c r="HU616" s="196"/>
      <c r="HV616" s="196"/>
      <c r="HW616" s="196"/>
      <c r="HX616" s="196"/>
      <c r="HY616" s="196"/>
      <c r="HZ616" s="196"/>
      <c r="IA616" s="196"/>
      <c r="IB616" s="196"/>
      <c r="IC616" s="196"/>
      <c r="ID616" s="196"/>
      <c r="IE616" s="196"/>
      <c r="IF616" s="196"/>
      <c r="IG616" s="196"/>
      <c r="IH616" s="196"/>
      <c r="II616" s="196"/>
      <c r="IJ616" s="196"/>
      <c r="IK616" s="196"/>
      <c r="IL616" s="196"/>
      <c r="IM616" s="196"/>
      <c r="IN616" s="196"/>
      <c r="IO616" s="196"/>
      <c r="IP616" s="196"/>
      <c r="IQ616" s="196"/>
      <c r="IR616" s="196"/>
      <c r="IS616" s="196"/>
      <c r="IT616" s="196"/>
      <c r="IU616" s="196"/>
      <c r="IV616" s="196"/>
    </row>
    <row r="617" spans="1:256" customFormat="1">
      <c r="A617" s="195" t="s">
        <v>2133</v>
      </c>
      <c r="B617" s="195" t="s">
        <v>16</v>
      </c>
      <c r="C617" s="195" t="s">
        <v>17</v>
      </c>
      <c r="D617" s="195" t="s">
        <v>1847</v>
      </c>
      <c r="E617" s="195" t="s">
        <v>2134</v>
      </c>
      <c r="F617" s="195" t="s">
        <v>19</v>
      </c>
      <c r="G617" s="195" t="s">
        <v>2270</v>
      </c>
      <c r="H617" s="195" t="s">
        <v>2323</v>
      </c>
      <c r="I617" s="195" t="s">
        <v>2058</v>
      </c>
      <c r="J617" s="195" t="s">
        <v>22</v>
      </c>
      <c r="K617" s="195" t="s">
        <v>443</v>
      </c>
      <c r="L617" s="195">
        <v>8</v>
      </c>
      <c r="M617" s="195" t="s">
        <v>1767</v>
      </c>
      <c r="N617" s="195"/>
      <c r="O617" s="195"/>
      <c r="P617" s="196"/>
      <c r="Q617" s="196"/>
      <c r="R617" s="196"/>
      <c r="S617" s="196"/>
      <c r="T617" s="196"/>
      <c r="U617" s="196"/>
      <c r="V617" s="196"/>
      <c r="W617" s="196"/>
      <c r="X617" s="196"/>
      <c r="Y617" s="196"/>
      <c r="Z617" s="196"/>
      <c r="AA617" s="196"/>
      <c r="AB617" s="196"/>
      <c r="AC617" s="196"/>
      <c r="AD617" s="196"/>
      <c r="AE617" s="196"/>
      <c r="AF617" s="196"/>
      <c r="AG617" s="196"/>
      <c r="AH617" s="196"/>
      <c r="AI617" s="196"/>
      <c r="AJ617" s="196"/>
      <c r="AK617" s="196"/>
      <c r="AL617" s="196"/>
      <c r="AM617" s="196"/>
      <c r="AN617" s="196"/>
      <c r="AO617" s="196"/>
      <c r="AP617" s="196"/>
      <c r="AQ617" s="196"/>
      <c r="AR617" s="196"/>
      <c r="AS617" s="196"/>
      <c r="AT617" s="196"/>
      <c r="AU617" s="196"/>
      <c r="AV617" s="196"/>
      <c r="AW617" s="196"/>
      <c r="AX617" s="196"/>
      <c r="AY617" s="196"/>
      <c r="AZ617" s="196"/>
      <c r="BA617" s="196"/>
      <c r="BB617" s="196"/>
      <c r="BC617" s="196"/>
      <c r="BD617" s="196"/>
      <c r="BE617" s="196"/>
      <c r="BF617" s="196"/>
      <c r="BG617" s="196"/>
      <c r="BH617" s="196"/>
      <c r="BI617" s="196"/>
      <c r="BJ617" s="196"/>
      <c r="BK617" s="196"/>
      <c r="BL617" s="196"/>
      <c r="BM617" s="196"/>
      <c r="BN617" s="196"/>
      <c r="BO617" s="196"/>
      <c r="BP617" s="196"/>
      <c r="BQ617" s="196"/>
      <c r="BR617" s="196"/>
      <c r="BS617" s="196"/>
      <c r="BT617" s="196"/>
      <c r="BU617" s="196"/>
      <c r="BV617" s="196"/>
      <c r="BW617" s="196"/>
      <c r="BX617" s="196"/>
      <c r="BY617" s="196"/>
      <c r="BZ617" s="196"/>
      <c r="CA617" s="196"/>
      <c r="CB617" s="196"/>
      <c r="CC617" s="196"/>
      <c r="CD617" s="196"/>
      <c r="CE617" s="196"/>
      <c r="CF617" s="196"/>
      <c r="CG617" s="196"/>
      <c r="CH617" s="196"/>
      <c r="CI617" s="196"/>
      <c r="CJ617" s="196"/>
      <c r="CK617" s="196"/>
      <c r="CL617" s="196"/>
      <c r="CM617" s="196"/>
      <c r="CN617" s="196"/>
      <c r="CO617" s="196"/>
      <c r="CP617" s="196"/>
      <c r="CQ617" s="196"/>
      <c r="CR617" s="196"/>
      <c r="CS617" s="196"/>
      <c r="CT617" s="196"/>
      <c r="CU617" s="196"/>
      <c r="CV617" s="196"/>
      <c r="CW617" s="196"/>
      <c r="CX617" s="196"/>
      <c r="CY617" s="196"/>
      <c r="CZ617" s="196"/>
      <c r="DA617" s="196"/>
      <c r="DB617" s="196"/>
      <c r="DC617" s="196"/>
      <c r="DD617" s="196"/>
      <c r="DE617" s="196"/>
      <c r="DF617" s="196"/>
      <c r="DG617" s="196"/>
      <c r="DH617" s="196"/>
      <c r="DI617" s="196"/>
      <c r="DJ617" s="196"/>
      <c r="DK617" s="196"/>
      <c r="DL617" s="196"/>
      <c r="DM617" s="196"/>
      <c r="DN617" s="196"/>
      <c r="DO617" s="196"/>
      <c r="DP617" s="196"/>
      <c r="DQ617" s="196"/>
      <c r="DR617" s="196"/>
      <c r="DS617" s="196"/>
      <c r="DT617" s="196"/>
      <c r="DU617" s="196"/>
      <c r="DV617" s="196"/>
      <c r="DW617" s="196"/>
      <c r="DX617" s="196"/>
      <c r="DY617" s="196"/>
      <c r="DZ617" s="196"/>
      <c r="EA617" s="196"/>
      <c r="EB617" s="196"/>
      <c r="EC617" s="196"/>
      <c r="ED617" s="196"/>
      <c r="EE617" s="196"/>
      <c r="EF617" s="196"/>
      <c r="EG617" s="196"/>
      <c r="EH617" s="196"/>
      <c r="EI617" s="196"/>
      <c r="EJ617" s="196"/>
      <c r="EK617" s="196"/>
      <c r="EL617" s="196"/>
      <c r="EM617" s="196"/>
      <c r="EN617" s="196"/>
      <c r="EO617" s="196"/>
      <c r="EP617" s="196"/>
      <c r="EQ617" s="196"/>
      <c r="ER617" s="196"/>
      <c r="ES617" s="196"/>
      <c r="ET617" s="196"/>
      <c r="EU617" s="196"/>
      <c r="EV617" s="196"/>
      <c r="EW617" s="196"/>
      <c r="EX617" s="196"/>
      <c r="EY617" s="196"/>
      <c r="EZ617" s="196"/>
      <c r="FA617" s="196"/>
      <c r="FB617" s="196"/>
      <c r="FC617" s="196"/>
      <c r="FD617" s="196"/>
      <c r="FE617" s="196"/>
      <c r="FF617" s="196"/>
      <c r="FG617" s="196"/>
      <c r="FH617" s="196"/>
      <c r="FI617" s="196"/>
      <c r="FJ617" s="196"/>
      <c r="FK617" s="196"/>
      <c r="FL617" s="196"/>
      <c r="FM617" s="196"/>
      <c r="FN617" s="196"/>
      <c r="FO617" s="196"/>
      <c r="FP617" s="196"/>
      <c r="FQ617" s="196"/>
      <c r="FR617" s="196"/>
      <c r="FS617" s="196"/>
      <c r="FT617" s="196"/>
      <c r="FU617" s="196"/>
      <c r="FV617" s="196"/>
      <c r="FW617" s="196"/>
      <c r="FX617" s="196"/>
      <c r="FY617" s="196"/>
      <c r="FZ617" s="196"/>
      <c r="GA617" s="196"/>
      <c r="GB617" s="196"/>
      <c r="GC617" s="196"/>
      <c r="GD617" s="196"/>
      <c r="GE617" s="196"/>
      <c r="GF617" s="196"/>
      <c r="GG617" s="196"/>
      <c r="GH617" s="196"/>
      <c r="GI617" s="196"/>
      <c r="GJ617" s="196"/>
      <c r="GK617" s="196"/>
      <c r="GL617" s="196"/>
      <c r="GM617" s="196"/>
      <c r="GN617" s="196"/>
      <c r="GO617" s="196"/>
      <c r="GP617" s="196"/>
      <c r="GQ617" s="196"/>
      <c r="GR617" s="196"/>
      <c r="GS617" s="196"/>
      <c r="GT617" s="196"/>
      <c r="GU617" s="196"/>
      <c r="GV617" s="196"/>
      <c r="GW617" s="196"/>
      <c r="GX617" s="196"/>
      <c r="GY617" s="196"/>
      <c r="GZ617" s="196"/>
      <c r="HA617" s="196"/>
      <c r="HB617" s="196"/>
      <c r="HC617" s="196"/>
      <c r="HD617" s="196"/>
      <c r="HE617" s="196"/>
      <c r="HF617" s="196"/>
      <c r="HG617" s="196"/>
      <c r="HH617" s="196"/>
      <c r="HI617" s="196"/>
      <c r="HJ617" s="196"/>
      <c r="HK617" s="196"/>
      <c r="HL617" s="196"/>
      <c r="HM617" s="196"/>
      <c r="HN617" s="196"/>
      <c r="HO617" s="196"/>
      <c r="HP617" s="196"/>
      <c r="HQ617" s="196"/>
      <c r="HR617" s="196"/>
      <c r="HS617" s="196"/>
      <c r="HT617" s="196"/>
      <c r="HU617" s="196"/>
      <c r="HV617" s="196"/>
      <c r="HW617" s="196"/>
      <c r="HX617" s="196"/>
      <c r="HY617" s="196"/>
      <c r="HZ617" s="196"/>
      <c r="IA617" s="196"/>
      <c r="IB617" s="196"/>
      <c r="IC617" s="196"/>
      <c r="ID617" s="196"/>
      <c r="IE617" s="196"/>
      <c r="IF617" s="196"/>
      <c r="IG617" s="196"/>
      <c r="IH617" s="196"/>
      <c r="II617" s="196"/>
      <c r="IJ617" s="196"/>
      <c r="IK617" s="196"/>
      <c r="IL617" s="196"/>
      <c r="IM617" s="196"/>
      <c r="IN617" s="196"/>
      <c r="IO617" s="196"/>
      <c r="IP617" s="196"/>
      <c r="IQ617" s="196"/>
      <c r="IR617" s="196"/>
      <c r="IS617" s="196"/>
      <c r="IT617" s="196"/>
      <c r="IU617" s="196"/>
      <c r="IV617" s="196"/>
    </row>
    <row r="618" spans="1:256" customFormat="1">
      <c r="A618" s="195" t="s">
        <v>2133</v>
      </c>
      <c r="B618" s="195" t="s">
        <v>16</v>
      </c>
      <c r="C618" s="195" t="s">
        <v>17</v>
      </c>
      <c r="D618" s="195" t="s">
        <v>1847</v>
      </c>
      <c r="E618" s="195" t="s">
        <v>2134</v>
      </c>
      <c r="F618" s="195" t="s">
        <v>19</v>
      </c>
      <c r="G618" s="195" t="s">
        <v>2272</v>
      </c>
      <c r="H618" s="195" t="s">
        <v>2324</v>
      </c>
      <c r="I618" s="195" t="s">
        <v>2059</v>
      </c>
      <c r="J618" s="195" t="s">
        <v>22</v>
      </c>
      <c r="K618" s="195" t="s">
        <v>443</v>
      </c>
      <c r="L618" s="195">
        <v>8</v>
      </c>
      <c r="M618" s="195" t="s">
        <v>1767</v>
      </c>
      <c r="N618" s="195"/>
      <c r="O618" s="195"/>
      <c r="P618" s="196"/>
      <c r="Q618" s="196"/>
      <c r="R618" s="196"/>
      <c r="S618" s="196"/>
      <c r="T618" s="196"/>
      <c r="U618" s="196"/>
      <c r="V618" s="196"/>
      <c r="W618" s="196"/>
      <c r="X618" s="196"/>
      <c r="Y618" s="196"/>
      <c r="Z618" s="196"/>
      <c r="AA618" s="196"/>
      <c r="AB618" s="196"/>
      <c r="AC618" s="196"/>
      <c r="AD618" s="196"/>
      <c r="AE618" s="196"/>
      <c r="AF618" s="196"/>
      <c r="AG618" s="196"/>
      <c r="AH618" s="196"/>
      <c r="AI618" s="196"/>
      <c r="AJ618" s="196"/>
      <c r="AK618" s="196"/>
      <c r="AL618" s="196"/>
      <c r="AM618" s="196"/>
      <c r="AN618" s="196"/>
      <c r="AO618" s="196"/>
      <c r="AP618" s="196"/>
      <c r="AQ618" s="196"/>
      <c r="AR618" s="196"/>
      <c r="AS618" s="196"/>
      <c r="AT618" s="196"/>
      <c r="AU618" s="196"/>
      <c r="AV618" s="196"/>
      <c r="AW618" s="196"/>
      <c r="AX618" s="196"/>
      <c r="AY618" s="196"/>
      <c r="AZ618" s="196"/>
      <c r="BA618" s="196"/>
      <c r="BB618" s="196"/>
      <c r="BC618" s="196"/>
      <c r="BD618" s="196"/>
      <c r="BE618" s="196"/>
      <c r="BF618" s="196"/>
      <c r="BG618" s="196"/>
      <c r="BH618" s="196"/>
      <c r="BI618" s="196"/>
      <c r="BJ618" s="196"/>
      <c r="BK618" s="196"/>
      <c r="BL618" s="196"/>
      <c r="BM618" s="196"/>
      <c r="BN618" s="196"/>
      <c r="BO618" s="196"/>
      <c r="BP618" s="196"/>
      <c r="BQ618" s="196"/>
      <c r="BR618" s="196"/>
      <c r="BS618" s="196"/>
      <c r="BT618" s="196"/>
      <c r="BU618" s="196"/>
      <c r="BV618" s="196"/>
      <c r="BW618" s="196"/>
      <c r="BX618" s="196"/>
      <c r="BY618" s="196"/>
      <c r="BZ618" s="196"/>
      <c r="CA618" s="196"/>
      <c r="CB618" s="196"/>
      <c r="CC618" s="196"/>
      <c r="CD618" s="196"/>
      <c r="CE618" s="196"/>
      <c r="CF618" s="196"/>
      <c r="CG618" s="196"/>
      <c r="CH618" s="196"/>
      <c r="CI618" s="196"/>
      <c r="CJ618" s="196"/>
      <c r="CK618" s="196"/>
      <c r="CL618" s="196"/>
      <c r="CM618" s="196"/>
      <c r="CN618" s="196"/>
      <c r="CO618" s="196"/>
      <c r="CP618" s="196"/>
      <c r="CQ618" s="196"/>
      <c r="CR618" s="196"/>
      <c r="CS618" s="196"/>
      <c r="CT618" s="196"/>
      <c r="CU618" s="196"/>
      <c r="CV618" s="196"/>
      <c r="CW618" s="196"/>
      <c r="CX618" s="196"/>
      <c r="CY618" s="196"/>
      <c r="CZ618" s="196"/>
      <c r="DA618" s="196"/>
      <c r="DB618" s="196"/>
      <c r="DC618" s="196"/>
      <c r="DD618" s="196"/>
      <c r="DE618" s="196"/>
      <c r="DF618" s="196"/>
      <c r="DG618" s="196"/>
      <c r="DH618" s="196"/>
      <c r="DI618" s="196"/>
      <c r="DJ618" s="196"/>
      <c r="DK618" s="196"/>
      <c r="DL618" s="196"/>
      <c r="DM618" s="196"/>
      <c r="DN618" s="196"/>
      <c r="DO618" s="196"/>
      <c r="DP618" s="196"/>
      <c r="DQ618" s="196"/>
      <c r="DR618" s="196"/>
      <c r="DS618" s="196"/>
      <c r="DT618" s="196"/>
      <c r="DU618" s="196"/>
      <c r="DV618" s="196"/>
      <c r="DW618" s="196"/>
      <c r="DX618" s="196"/>
      <c r="DY618" s="196"/>
      <c r="DZ618" s="196"/>
      <c r="EA618" s="196"/>
      <c r="EB618" s="196"/>
      <c r="EC618" s="196"/>
      <c r="ED618" s="196"/>
      <c r="EE618" s="196"/>
      <c r="EF618" s="196"/>
      <c r="EG618" s="196"/>
      <c r="EH618" s="196"/>
      <c r="EI618" s="196"/>
      <c r="EJ618" s="196"/>
      <c r="EK618" s="196"/>
      <c r="EL618" s="196"/>
      <c r="EM618" s="196"/>
      <c r="EN618" s="196"/>
      <c r="EO618" s="196"/>
      <c r="EP618" s="196"/>
      <c r="EQ618" s="196"/>
      <c r="ER618" s="196"/>
      <c r="ES618" s="196"/>
      <c r="ET618" s="196"/>
      <c r="EU618" s="196"/>
      <c r="EV618" s="196"/>
      <c r="EW618" s="196"/>
      <c r="EX618" s="196"/>
      <c r="EY618" s="196"/>
      <c r="EZ618" s="196"/>
      <c r="FA618" s="196"/>
      <c r="FB618" s="196"/>
      <c r="FC618" s="196"/>
      <c r="FD618" s="196"/>
      <c r="FE618" s="196"/>
      <c r="FF618" s="196"/>
      <c r="FG618" s="196"/>
      <c r="FH618" s="196"/>
      <c r="FI618" s="196"/>
      <c r="FJ618" s="196"/>
      <c r="FK618" s="196"/>
      <c r="FL618" s="196"/>
      <c r="FM618" s="196"/>
      <c r="FN618" s="196"/>
      <c r="FO618" s="196"/>
      <c r="FP618" s="196"/>
      <c r="FQ618" s="196"/>
      <c r="FR618" s="196"/>
      <c r="FS618" s="196"/>
      <c r="FT618" s="196"/>
      <c r="FU618" s="196"/>
      <c r="FV618" s="196"/>
      <c r="FW618" s="196"/>
      <c r="FX618" s="196"/>
      <c r="FY618" s="196"/>
      <c r="FZ618" s="196"/>
      <c r="GA618" s="196"/>
      <c r="GB618" s="196"/>
      <c r="GC618" s="196"/>
      <c r="GD618" s="196"/>
      <c r="GE618" s="196"/>
      <c r="GF618" s="196"/>
      <c r="GG618" s="196"/>
      <c r="GH618" s="196"/>
      <c r="GI618" s="196"/>
      <c r="GJ618" s="196"/>
      <c r="GK618" s="196"/>
      <c r="GL618" s="196"/>
      <c r="GM618" s="196"/>
      <c r="GN618" s="196"/>
      <c r="GO618" s="196"/>
      <c r="GP618" s="196"/>
      <c r="GQ618" s="196"/>
      <c r="GR618" s="196"/>
      <c r="GS618" s="196"/>
      <c r="GT618" s="196"/>
      <c r="GU618" s="196"/>
      <c r="GV618" s="196"/>
      <c r="GW618" s="196"/>
      <c r="GX618" s="196"/>
      <c r="GY618" s="196"/>
      <c r="GZ618" s="196"/>
      <c r="HA618" s="196"/>
      <c r="HB618" s="196"/>
      <c r="HC618" s="196"/>
      <c r="HD618" s="196"/>
      <c r="HE618" s="196"/>
      <c r="HF618" s="196"/>
      <c r="HG618" s="196"/>
      <c r="HH618" s="196"/>
      <c r="HI618" s="196"/>
      <c r="HJ618" s="196"/>
      <c r="HK618" s="196"/>
      <c r="HL618" s="196"/>
      <c r="HM618" s="196"/>
      <c r="HN618" s="196"/>
      <c r="HO618" s="196"/>
      <c r="HP618" s="196"/>
      <c r="HQ618" s="196"/>
      <c r="HR618" s="196"/>
      <c r="HS618" s="196"/>
      <c r="HT618" s="196"/>
      <c r="HU618" s="196"/>
      <c r="HV618" s="196"/>
      <c r="HW618" s="196"/>
      <c r="HX618" s="196"/>
      <c r="HY618" s="196"/>
      <c r="HZ618" s="196"/>
      <c r="IA618" s="196"/>
      <c r="IB618" s="196"/>
      <c r="IC618" s="196"/>
      <c r="ID618" s="196"/>
      <c r="IE618" s="196"/>
      <c r="IF618" s="196"/>
      <c r="IG618" s="196"/>
      <c r="IH618" s="196"/>
      <c r="II618" s="196"/>
      <c r="IJ618" s="196"/>
      <c r="IK618" s="196"/>
      <c r="IL618" s="196"/>
      <c r="IM618" s="196"/>
      <c r="IN618" s="196"/>
      <c r="IO618" s="196"/>
      <c r="IP618" s="196"/>
      <c r="IQ618" s="196"/>
      <c r="IR618" s="196"/>
      <c r="IS618" s="196"/>
      <c r="IT618" s="196"/>
      <c r="IU618" s="196"/>
      <c r="IV618" s="196"/>
    </row>
    <row r="619" spans="1:256" customFormat="1">
      <c r="A619" s="195" t="s">
        <v>2133</v>
      </c>
      <c r="B619" s="195" t="s">
        <v>16</v>
      </c>
      <c r="C619" s="195" t="s">
        <v>17</v>
      </c>
      <c r="D619" s="195" t="s">
        <v>1847</v>
      </c>
      <c r="E619" s="195" t="s">
        <v>2134</v>
      </c>
      <c r="F619" s="195" t="s">
        <v>19</v>
      </c>
      <c r="G619" s="195" t="s">
        <v>2274</v>
      </c>
      <c r="H619" s="195" t="s">
        <v>2325</v>
      </c>
      <c r="I619" s="195" t="s">
        <v>1795</v>
      </c>
      <c r="J619" s="195" t="s">
        <v>22</v>
      </c>
      <c r="K619" s="195" t="s">
        <v>443</v>
      </c>
      <c r="L619" s="195">
        <v>8</v>
      </c>
      <c r="M619" s="195" t="s">
        <v>1767</v>
      </c>
      <c r="N619" s="195"/>
      <c r="O619" s="195"/>
      <c r="P619" s="196"/>
      <c r="Q619" s="196"/>
      <c r="R619" s="196"/>
      <c r="S619" s="196"/>
      <c r="T619" s="196"/>
      <c r="U619" s="196"/>
      <c r="V619" s="196"/>
      <c r="W619" s="196"/>
      <c r="X619" s="196"/>
      <c r="Y619" s="196"/>
      <c r="Z619" s="196"/>
      <c r="AA619" s="196"/>
      <c r="AB619" s="196"/>
      <c r="AC619" s="196"/>
      <c r="AD619" s="196"/>
      <c r="AE619" s="196"/>
      <c r="AF619" s="196"/>
      <c r="AG619" s="196"/>
      <c r="AH619" s="196"/>
      <c r="AI619" s="196"/>
      <c r="AJ619" s="196"/>
      <c r="AK619" s="196"/>
      <c r="AL619" s="196"/>
      <c r="AM619" s="196"/>
      <c r="AN619" s="196"/>
      <c r="AO619" s="196"/>
      <c r="AP619" s="196"/>
      <c r="AQ619" s="196"/>
      <c r="AR619" s="196"/>
      <c r="AS619" s="196"/>
      <c r="AT619" s="196"/>
      <c r="AU619" s="196"/>
      <c r="AV619" s="196"/>
      <c r="AW619" s="196"/>
      <c r="AX619" s="196"/>
      <c r="AY619" s="196"/>
      <c r="AZ619" s="196"/>
      <c r="BA619" s="196"/>
      <c r="BB619" s="196"/>
      <c r="BC619" s="196"/>
      <c r="BD619" s="196"/>
      <c r="BE619" s="196"/>
      <c r="BF619" s="196"/>
      <c r="BG619" s="196"/>
      <c r="BH619" s="196"/>
      <c r="BI619" s="196"/>
      <c r="BJ619" s="196"/>
      <c r="BK619" s="196"/>
      <c r="BL619" s="196"/>
      <c r="BM619" s="196"/>
      <c r="BN619" s="196"/>
      <c r="BO619" s="196"/>
      <c r="BP619" s="196"/>
      <c r="BQ619" s="196"/>
      <c r="BR619" s="196"/>
      <c r="BS619" s="196"/>
      <c r="BT619" s="196"/>
      <c r="BU619" s="196"/>
      <c r="BV619" s="196"/>
      <c r="BW619" s="196"/>
      <c r="BX619" s="196"/>
      <c r="BY619" s="196"/>
      <c r="BZ619" s="196"/>
      <c r="CA619" s="196"/>
      <c r="CB619" s="196"/>
      <c r="CC619" s="196"/>
      <c r="CD619" s="196"/>
      <c r="CE619" s="196"/>
      <c r="CF619" s="196"/>
      <c r="CG619" s="196"/>
      <c r="CH619" s="196"/>
      <c r="CI619" s="196"/>
      <c r="CJ619" s="196"/>
      <c r="CK619" s="196"/>
      <c r="CL619" s="196"/>
      <c r="CM619" s="196"/>
      <c r="CN619" s="196"/>
      <c r="CO619" s="196"/>
      <c r="CP619" s="196"/>
      <c r="CQ619" s="196"/>
      <c r="CR619" s="196"/>
      <c r="CS619" s="196"/>
      <c r="CT619" s="196"/>
      <c r="CU619" s="196"/>
      <c r="CV619" s="196"/>
      <c r="CW619" s="196"/>
      <c r="CX619" s="196"/>
      <c r="CY619" s="196"/>
      <c r="CZ619" s="196"/>
      <c r="DA619" s="196"/>
      <c r="DB619" s="196"/>
      <c r="DC619" s="196"/>
      <c r="DD619" s="196"/>
      <c r="DE619" s="196"/>
      <c r="DF619" s="196"/>
      <c r="DG619" s="196"/>
      <c r="DH619" s="196"/>
      <c r="DI619" s="196"/>
      <c r="DJ619" s="196"/>
      <c r="DK619" s="196"/>
      <c r="DL619" s="196"/>
      <c r="DM619" s="196"/>
      <c r="DN619" s="196"/>
      <c r="DO619" s="196"/>
      <c r="DP619" s="196"/>
      <c r="DQ619" s="196"/>
      <c r="DR619" s="196"/>
      <c r="DS619" s="196"/>
      <c r="DT619" s="196"/>
      <c r="DU619" s="196"/>
      <c r="DV619" s="196"/>
      <c r="DW619" s="196"/>
      <c r="DX619" s="196"/>
      <c r="DY619" s="196"/>
      <c r="DZ619" s="196"/>
      <c r="EA619" s="196"/>
      <c r="EB619" s="196"/>
      <c r="EC619" s="196"/>
      <c r="ED619" s="196"/>
      <c r="EE619" s="196"/>
      <c r="EF619" s="196"/>
      <c r="EG619" s="196"/>
      <c r="EH619" s="196"/>
      <c r="EI619" s="196"/>
      <c r="EJ619" s="196"/>
      <c r="EK619" s="196"/>
      <c r="EL619" s="196"/>
      <c r="EM619" s="196"/>
      <c r="EN619" s="196"/>
      <c r="EO619" s="196"/>
      <c r="EP619" s="196"/>
      <c r="EQ619" s="196"/>
      <c r="ER619" s="196"/>
      <c r="ES619" s="196"/>
      <c r="ET619" s="196"/>
      <c r="EU619" s="196"/>
      <c r="EV619" s="196"/>
      <c r="EW619" s="196"/>
      <c r="EX619" s="196"/>
      <c r="EY619" s="196"/>
      <c r="EZ619" s="196"/>
      <c r="FA619" s="196"/>
      <c r="FB619" s="196"/>
      <c r="FC619" s="196"/>
      <c r="FD619" s="196"/>
      <c r="FE619" s="196"/>
      <c r="FF619" s="196"/>
      <c r="FG619" s="196"/>
      <c r="FH619" s="196"/>
      <c r="FI619" s="196"/>
      <c r="FJ619" s="196"/>
      <c r="FK619" s="196"/>
      <c r="FL619" s="196"/>
      <c r="FM619" s="196"/>
      <c r="FN619" s="196"/>
      <c r="FO619" s="196"/>
      <c r="FP619" s="196"/>
      <c r="FQ619" s="196"/>
      <c r="FR619" s="196"/>
      <c r="FS619" s="196"/>
      <c r="FT619" s="196"/>
      <c r="FU619" s="196"/>
      <c r="FV619" s="196"/>
      <c r="FW619" s="196"/>
      <c r="FX619" s="196"/>
      <c r="FY619" s="196"/>
      <c r="FZ619" s="196"/>
      <c r="GA619" s="196"/>
      <c r="GB619" s="196"/>
      <c r="GC619" s="196"/>
      <c r="GD619" s="196"/>
      <c r="GE619" s="196"/>
      <c r="GF619" s="196"/>
      <c r="GG619" s="196"/>
      <c r="GH619" s="196"/>
      <c r="GI619" s="196"/>
      <c r="GJ619" s="196"/>
      <c r="GK619" s="196"/>
      <c r="GL619" s="196"/>
      <c r="GM619" s="196"/>
      <c r="GN619" s="196"/>
      <c r="GO619" s="196"/>
      <c r="GP619" s="196"/>
      <c r="GQ619" s="196"/>
      <c r="GR619" s="196"/>
      <c r="GS619" s="196"/>
      <c r="GT619" s="196"/>
      <c r="GU619" s="196"/>
      <c r="GV619" s="196"/>
      <c r="GW619" s="196"/>
      <c r="GX619" s="196"/>
      <c r="GY619" s="196"/>
      <c r="GZ619" s="196"/>
      <c r="HA619" s="196"/>
      <c r="HB619" s="196"/>
      <c r="HC619" s="196"/>
      <c r="HD619" s="196"/>
      <c r="HE619" s="196"/>
      <c r="HF619" s="196"/>
      <c r="HG619" s="196"/>
      <c r="HH619" s="196"/>
      <c r="HI619" s="196"/>
      <c r="HJ619" s="196"/>
      <c r="HK619" s="196"/>
      <c r="HL619" s="196"/>
      <c r="HM619" s="196"/>
      <c r="HN619" s="196"/>
      <c r="HO619" s="196"/>
      <c r="HP619" s="196"/>
      <c r="HQ619" s="196"/>
      <c r="HR619" s="196"/>
      <c r="HS619" s="196"/>
      <c r="HT619" s="196"/>
      <c r="HU619" s="196"/>
      <c r="HV619" s="196"/>
      <c r="HW619" s="196"/>
      <c r="HX619" s="196"/>
      <c r="HY619" s="196"/>
      <c r="HZ619" s="196"/>
      <c r="IA619" s="196"/>
      <c r="IB619" s="196"/>
      <c r="IC619" s="196"/>
      <c r="ID619" s="196"/>
      <c r="IE619" s="196"/>
      <c r="IF619" s="196"/>
      <c r="IG619" s="196"/>
      <c r="IH619" s="196"/>
      <c r="II619" s="196"/>
      <c r="IJ619" s="196"/>
      <c r="IK619" s="196"/>
      <c r="IL619" s="196"/>
      <c r="IM619" s="196"/>
      <c r="IN619" s="196"/>
      <c r="IO619" s="196"/>
      <c r="IP619" s="196"/>
      <c r="IQ619" s="196"/>
      <c r="IR619" s="196"/>
      <c r="IS619" s="196"/>
      <c r="IT619" s="196"/>
      <c r="IU619" s="196"/>
      <c r="IV619" s="196"/>
    </row>
    <row r="620" spans="1:256" customFormat="1">
      <c r="A620" s="195" t="s">
        <v>2133</v>
      </c>
      <c r="B620" s="195" t="s">
        <v>16</v>
      </c>
      <c r="C620" s="195" t="s">
        <v>17</v>
      </c>
      <c r="D620" s="195" t="s">
        <v>1847</v>
      </c>
      <c r="E620" s="195" t="s">
        <v>2134</v>
      </c>
      <c r="F620" s="195" t="s">
        <v>19</v>
      </c>
      <c r="G620" s="195" t="s">
        <v>2276</v>
      </c>
      <c r="H620" s="195" t="s">
        <v>2326</v>
      </c>
      <c r="I620" s="195" t="s">
        <v>1796</v>
      </c>
      <c r="J620" s="195" t="s">
        <v>22</v>
      </c>
      <c r="K620" s="195" t="s">
        <v>443</v>
      </c>
      <c r="L620" s="195">
        <v>8</v>
      </c>
      <c r="M620" s="195" t="s">
        <v>1767</v>
      </c>
      <c r="N620" s="195"/>
      <c r="O620" s="195"/>
      <c r="P620" s="196"/>
      <c r="Q620" s="196"/>
      <c r="R620" s="196"/>
      <c r="S620" s="196"/>
      <c r="T620" s="196"/>
      <c r="U620" s="196"/>
      <c r="V620" s="196"/>
      <c r="W620" s="196"/>
      <c r="X620" s="196"/>
      <c r="Y620" s="196"/>
      <c r="Z620" s="196"/>
      <c r="AA620" s="196"/>
      <c r="AB620" s="196"/>
      <c r="AC620" s="196"/>
      <c r="AD620" s="196"/>
      <c r="AE620" s="196"/>
      <c r="AF620" s="196"/>
      <c r="AG620" s="196"/>
      <c r="AH620" s="196"/>
      <c r="AI620" s="196"/>
      <c r="AJ620" s="196"/>
      <c r="AK620" s="196"/>
      <c r="AL620" s="196"/>
      <c r="AM620" s="196"/>
      <c r="AN620" s="196"/>
      <c r="AO620" s="196"/>
      <c r="AP620" s="196"/>
      <c r="AQ620" s="196"/>
      <c r="AR620" s="196"/>
      <c r="AS620" s="196"/>
      <c r="AT620" s="196"/>
      <c r="AU620" s="196"/>
      <c r="AV620" s="196"/>
      <c r="AW620" s="196"/>
      <c r="AX620" s="196"/>
      <c r="AY620" s="196"/>
      <c r="AZ620" s="196"/>
      <c r="BA620" s="196"/>
      <c r="BB620" s="196"/>
      <c r="BC620" s="196"/>
      <c r="BD620" s="196"/>
      <c r="BE620" s="196"/>
      <c r="BF620" s="196"/>
      <c r="BG620" s="196"/>
      <c r="BH620" s="196"/>
      <c r="BI620" s="196"/>
      <c r="BJ620" s="196"/>
      <c r="BK620" s="196"/>
      <c r="BL620" s="196"/>
      <c r="BM620" s="196"/>
      <c r="BN620" s="196"/>
      <c r="BO620" s="196"/>
      <c r="BP620" s="196"/>
      <c r="BQ620" s="196"/>
      <c r="BR620" s="196"/>
      <c r="BS620" s="196"/>
      <c r="BT620" s="196"/>
      <c r="BU620" s="196"/>
      <c r="BV620" s="196"/>
      <c r="BW620" s="196"/>
      <c r="BX620" s="196"/>
      <c r="BY620" s="196"/>
      <c r="BZ620" s="196"/>
      <c r="CA620" s="196"/>
      <c r="CB620" s="196"/>
      <c r="CC620" s="196"/>
      <c r="CD620" s="196"/>
      <c r="CE620" s="196"/>
      <c r="CF620" s="196"/>
      <c r="CG620" s="196"/>
      <c r="CH620" s="196"/>
      <c r="CI620" s="196"/>
      <c r="CJ620" s="196"/>
      <c r="CK620" s="196"/>
      <c r="CL620" s="196"/>
      <c r="CM620" s="196"/>
      <c r="CN620" s="196"/>
      <c r="CO620" s="196"/>
      <c r="CP620" s="196"/>
      <c r="CQ620" s="196"/>
      <c r="CR620" s="196"/>
      <c r="CS620" s="196"/>
      <c r="CT620" s="196"/>
      <c r="CU620" s="196"/>
      <c r="CV620" s="196"/>
      <c r="CW620" s="196"/>
      <c r="CX620" s="196"/>
      <c r="CY620" s="196"/>
      <c r="CZ620" s="196"/>
      <c r="DA620" s="196"/>
      <c r="DB620" s="196"/>
      <c r="DC620" s="196"/>
      <c r="DD620" s="196"/>
      <c r="DE620" s="196"/>
      <c r="DF620" s="196"/>
      <c r="DG620" s="196"/>
      <c r="DH620" s="196"/>
      <c r="DI620" s="196"/>
      <c r="DJ620" s="196"/>
      <c r="DK620" s="196"/>
      <c r="DL620" s="196"/>
      <c r="DM620" s="196"/>
      <c r="DN620" s="196"/>
      <c r="DO620" s="196"/>
      <c r="DP620" s="196"/>
      <c r="DQ620" s="196"/>
      <c r="DR620" s="196"/>
      <c r="DS620" s="196"/>
      <c r="DT620" s="196"/>
      <c r="DU620" s="196"/>
      <c r="DV620" s="196"/>
      <c r="DW620" s="196"/>
      <c r="DX620" s="196"/>
      <c r="DY620" s="196"/>
      <c r="DZ620" s="196"/>
      <c r="EA620" s="196"/>
      <c r="EB620" s="196"/>
      <c r="EC620" s="196"/>
      <c r="ED620" s="196"/>
      <c r="EE620" s="196"/>
      <c r="EF620" s="196"/>
      <c r="EG620" s="196"/>
      <c r="EH620" s="196"/>
      <c r="EI620" s="196"/>
      <c r="EJ620" s="196"/>
      <c r="EK620" s="196"/>
      <c r="EL620" s="196"/>
      <c r="EM620" s="196"/>
      <c r="EN620" s="196"/>
      <c r="EO620" s="196"/>
      <c r="EP620" s="196"/>
      <c r="EQ620" s="196"/>
      <c r="ER620" s="196"/>
      <c r="ES620" s="196"/>
      <c r="ET620" s="196"/>
      <c r="EU620" s="196"/>
      <c r="EV620" s="196"/>
      <c r="EW620" s="196"/>
      <c r="EX620" s="196"/>
      <c r="EY620" s="196"/>
      <c r="EZ620" s="196"/>
      <c r="FA620" s="196"/>
      <c r="FB620" s="196"/>
      <c r="FC620" s="196"/>
      <c r="FD620" s="196"/>
      <c r="FE620" s="196"/>
      <c r="FF620" s="196"/>
      <c r="FG620" s="196"/>
      <c r="FH620" s="196"/>
      <c r="FI620" s="196"/>
      <c r="FJ620" s="196"/>
      <c r="FK620" s="196"/>
      <c r="FL620" s="196"/>
      <c r="FM620" s="196"/>
      <c r="FN620" s="196"/>
      <c r="FO620" s="196"/>
      <c r="FP620" s="196"/>
      <c r="FQ620" s="196"/>
      <c r="FR620" s="196"/>
      <c r="FS620" s="196"/>
      <c r="FT620" s="196"/>
      <c r="FU620" s="196"/>
      <c r="FV620" s="196"/>
      <c r="FW620" s="196"/>
      <c r="FX620" s="196"/>
      <c r="FY620" s="196"/>
      <c r="FZ620" s="196"/>
      <c r="GA620" s="196"/>
      <c r="GB620" s="196"/>
      <c r="GC620" s="196"/>
      <c r="GD620" s="196"/>
      <c r="GE620" s="196"/>
      <c r="GF620" s="196"/>
      <c r="GG620" s="196"/>
      <c r="GH620" s="196"/>
      <c r="GI620" s="196"/>
      <c r="GJ620" s="196"/>
      <c r="GK620" s="196"/>
      <c r="GL620" s="196"/>
      <c r="GM620" s="196"/>
      <c r="GN620" s="196"/>
      <c r="GO620" s="196"/>
      <c r="GP620" s="196"/>
      <c r="GQ620" s="196"/>
      <c r="GR620" s="196"/>
      <c r="GS620" s="196"/>
      <c r="GT620" s="196"/>
      <c r="GU620" s="196"/>
      <c r="GV620" s="196"/>
      <c r="GW620" s="196"/>
      <c r="GX620" s="196"/>
      <c r="GY620" s="196"/>
      <c r="GZ620" s="196"/>
      <c r="HA620" s="196"/>
      <c r="HB620" s="196"/>
      <c r="HC620" s="196"/>
      <c r="HD620" s="196"/>
      <c r="HE620" s="196"/>
      <c r="HF620" s="196"/>
      <c r="HG620" s="196"/>
      <c r="HH620" s="196"/>
      <c r="HI620" s="196"/>
      <c r="HJ620" s="196"/>
      <c r="HK620" s="196"/>
      <c r="HL620" s="196"/>
      <c r="HM620" s="196"/>
      <c r="HN620" s="196"/>
      <c r="HO620" s="196"/>
      <c r="HP620" s="196"/>
      <c r="HQ620" s="196"/>
      <c r="HR620" s="196"/>
      <c r="HS620" s="196"/>
      <c r="HT620" s="196"/>
      <c r="HU620" s="196"/>
      <c r="HV620" s="196"/>
      <c r="HW620" s="196"/>
      <c r="HX620" s="196"/>
      <c r="HY620" s="196"/>
      <c r="HZ620" s="196"/>
      <c r="IA620" s="196"/>
      <c r="IB620" s="196"/>
      <c r="IC620" s="196"/>
      <c r="ID620" s="196"/>
      <c r="IE620" s="196"/>
      <c r="IF620" s="196"/>
      <c r="IG620" s="196"/>
      <c r="IH620" s="196"/>
      <c r="II620" s="196"/>
      <c r="IJ620" s="196"/>
      <c r="IK620" s="196"/>
      <c r="IL620" s="196"/>
      <c r="IM620" s="196"/>
      <c r="IN620" s="196"/>
      <c r="IO620" s="196"/>
      <c r="IP620" s="196"/>
      <c r="IQ620" s="196"/>
      <c r="IR620" s="196"/>
      <c r="IS620" s="196"/>
      <c r="IT620" s="196"/>
      <c r="IU620" s="196"/>
      <c r="IV620" s="196"/>
    </row>
    <row r="621" spans="1:256" customFormat="1">
      <c r="A621" s="195" t="s">
        <v>2133</v>
      </c>
      <c r="B621" s="195" t="s">
        <v>16</v>
      </c>
      <c r="C621" s="195" t="s">
        <v>17</v>
      </c>
      <c r="D621" s="195" t="s">
        <v>1847</v>
      </c>
      <c r="E621" s="195" t="s">
        <v>2134</v>
      </c>
      <c r="F621" s="195" t="s">
        <v>19</v>
      </c>
      <c r="G621" s="195" t="s">
        <v>2278</v>
      </c>
      <c r="H621" s="195" t="s">
        <v>2327</v>
      </c>
      <c r="I621" s="195" t="s">
        <v>1797</v>
      </c>
      <c r="J621" s="195" t="s">
        <v>22</v>
      </c>
      <c r="K621" s="195" t="s">
        <v>443</v>
      </c>
      <c r="L621" s="195">
        <v>8</v>
      </c>
      <c r="M621" s="195" t="s">
        <v>1767</v>
      </c>
      <c r="N621" s="195"/>
      <c r="O621" s="195"/>
      <c r="P621" s="196"/>
      <c r="Q621" s="196"/>
      <c r="R621" s="196"/>
      <c r="S621" s="196"/>
      <c r="T621" s="196"/>
      <c r="U621" s="196"/>
      <c r="V621" s="196"/>
      <c r="W621" s="196"/>
      <c r="X621" s="196"/>
      <c r="Y621" s="196"/>
      <c r="Z621" s="196"/>
      <c r="AA621" s="196"/>
      <c r="AB621" s="196"/>
      <c r="AC621" s="196"/>
      <c r="AD621" s="196"/>
      <c r="AE621" s="196"/>
      <c r="AF621" s="196"/>
      <c r="AG621" s="196"/>
      <c r="AH621" s="196"/>
      <c r="AI621" s="196"/>
      <c r="AJ621" s="196"/>
      <c r="AK621" s="196"/>
      <c r="AL621" s="196"/>
      <c r="AM621" s="196"/>
      <c r="AN621" s="196"/>
      <c r="AO621" s="196"/>
      <c r="AP621" s="196"/>
      <c r="AQ621" s="196"/>
      <c r="AR621" s="196"/>
      <c r="AS621" s="196"/>
      <c r="AT621" s="196"/>
      <c r="AU621" s="196"/>
      <c r="AV621" s="196"/>
      <c r="AW621" s="196"/>
      <c r="AX621" s="196"/>
      <c r="AY621" s="196"/>
      <c r="AZ621" s="196"/>
      <c r="BA621" s="196"/>
      <c r="BB621" s="196"/>
      <c r="BC621" s="196"/>
      <c r="BD621" s="196"/>
      <c r="BE621" s="196"/>
      <c r="BF621" s="196"/>
      <c r="BG621" s="196"/>
      <c r="BH621" s="196"/>
      <c r="BI621" s="196"/>
      <c r="BJ621" s="196"/>
      <c r="BK621" s="196"/>
      <c r="BL621" s="196"/>
      <c r="BM621" s="196"/>
      <c r="BN621" s="196"/>
      <c r="BO621" s="196"/>
      <c r="BP621" s="196"/>
      <c r="BQ621" s="196"/>
      <c r="BR621" s="196"/>
      <c r="BS621" s="196"/>
      <c r="BT621" s="196"/>
      <c r="BU621" s="196"/>
      <c r="BV621" s="196"/>
      <c r="BW621" s="196"/>
      <c r="BX621" s="196"/>
      <c r="BY621" s="196"/>
      <c r="BZ621" s="196"/>
      <c r="CA621" s="196"/>
      <c r="CB621" s="196"/>
      <c r="CC621" s="196"/>
      <c r="CD621" s="196"/>
      <c r="CE621" s="196"/>
      <c r="CF621" s="196"/>
      <c r="CG621" s="196"/>
      <c r="CH621" s="196"/>
      <c r="CI621" s="196"/>
      <c r="CJ621" s="196"/>
      <c r="CK621" s="196"/>
      <c r="CL621" s="196"/>
      <c r="CM621" s="196"/>
      <c r="CN621" s="196"/>
      <c r="CO621" s="196"/>
      <c r="CP621" s="196"/>
      <c r="CQ621" s="196"/>
      <c r="CR621" s="196"/>
      <c r="CS621" s="196"/>
      <c r="CT621" s="196"/>
      <c r="CU621" s="196"/>
      <c r="CV621" s="196"/>
      <c r="CW621" s="196"/>
      <c r="CX621" s="196"/>
      <c r="CY621" s="196"/>
      <c r="CZ621" s="196"/>
      <c r="DA621" s="196"/>
      <c r="DB621" s="196"/>
      <c r="DC621" s="196"/>
      <c r="DD621" s="196"/>
      <c r="DE621" s="196"/>
      <c r="DF621" s="196"/>
      <c r="DG621" s="196"/>
      <c r="DH621" s="196"/>
      <c r="DI621" s="196"/>
      <c r="DJ621" s="196"/>
      <c r="DK621" s="196"/>
      <c r="DL621" s="196"/>
      <c r="DM621" s="196"/>
      <c r="DN621" s="196"/>
      <c r="DO621" s="196"/>
      <c r="DP621" s="196"/>
      <c r="DQ621" s="196"/>
      <c r="DR621" s="196"/>
      <c r="DS621" s="196"/>
      <c r="DT621" s="196"/>
      <c r="DU621" s="196"/>
      <c r="DV621" s="196"/>
      <c r="DW621" s="196"/>
      <c r="DX621" s="196"/>
      <c r="DY621" s="196"/>
      <c r="DZ621" s="196"/>
      <c r="EA621" s="196"/>
      <c r="EB621" s="196"/>
      <c r="EC621" s="196"/>
      <c r="ED621" s="196"/>
      <c r="EE621" s="196"/>
      <c r="EF621" s="196"/>
      <c r="EG621" s="196"/>
      <c r="EH621" s="196"/>
      <c r="EI621" s="196"/>
      <c r="EJ621" s="196"/>
      <c r="EK621" s="196"/>
      <c r="EL621" s="196"/>
      <c r="EM621" s="196"/>
      <c r="EN621" s="196"/>
      <c r="EO621" s="196"/>
      <c r="EP621" s="196"/>
      <c r="EQ621" s="196"/>
      <c r="ER621" s="196"/>
      <c r="ES621" s="196"/>
      <c r="ET621" s="196"/>
      <c r="EU621" s="196"/>
      <c r="EV621" s="196"/>
      <c r="EW621" s="196"/>
      <c r="EX621" s="196"/>
      <c r="EY621" s="196"/>
      <c r="EZ621" s="196"/>
      <c r="FA621" s="196"/>
      <c r="FB621" s="196"/>
      <c r="FC621" s="196"/>
      <c r="FD621" s="196"/>
      <c r="FE621" s="196"/>
      <c r="FF621" s="196"/>
      <c r="FG621" s="196"/>
      <c r="FH621" s="196"/>
      <c r="FI621" s="196"/>
      <c r="FJ621" s="196"/>
      <c r="FK621" s="196"/>
      <c r="FL621" s="196"/>
      <c r="FM621" s="196"/>
      <c r="FN621" s="196"/>
      <c r="FO621" s="196"/>
      <c r="FP621" s="196"/>
      <c r="FQ621" s="196"/>
      <c r="FR621" s="196"/>
      <c r="FS621" s="196"/>
      <c r="FT621" s="196"/>
      <c r="FU621" s="196"/>
      <c r="FV621" s="196"/>
      <c r="FW621" s="196"/>
      <c r="FX621" s="196"/>
      <c r="FY621" s="196"/>
      <c r="FZ621" s="196"/>
      <c r="GA621" s="196"/>
      <c r="GB621" s="196"/>
      <c r="GC621" s="196"/>
      <c r="GD621" s="196"/>
      <c r="GE621" s="196"/>
      <c r="GF621" s="196"/>
      <c r="GG621" s="196"/>
      <c r="GH621" s="196"/>
      <c r="GI621" s="196"/>
      <c r="GJ621" s="196"/>
      <c r="GK621" s="196"/>
      <c r="GL621" s="196"/>
      <c r="GM621" s="196"/>
      <c r="GN621" s="196"/>
      <c r="GO621" s="196"/>
      <c r="GP621" s="196"/>
      <c r="GQ621" s="196"/>
      <c r="GR621" s="196"/>
      <c r="GS621" s="196"/>
      <c r="GT621" s="196"/>
      <c r="GU621" s="196"/>
      <c r="GV621" s="196"/>
      <c r="GW621" s="196"/>
      <c r="GX621" s="196"/>
      <c r="GY621" s="196"/>
      <c r="GZ621" s="196"/>
      <c r="HA621" s="196"/>
      <c r="HB621" s="196"/>
      <c r="HC621" s="196"/>
      <c r="HD621" s="196"/>
      <c r="HE621" s="196"/>
      <c r="HF621" s="196"/>
      <c r="HG621" s="196"/>
      <c r="HH621" s="196"/>
      <c r="HI621" s="196"/>
      <c r="HJ621" s="196"/>
      <c r="HK621" s="196"/>
      <c r="HL621" s="196"/>
      <c r="HM621" s="196"/>
      <c r="HN621" s="196"/>
      <c r="HO621" s="196"/>
      <c r="HP621" s="196"/>
      <c r="HQ621" s="196"/>
      <c r="HR621" s="196"/>
      <c r="HS621" s="196"/>
      <c r="HT621" s="196"/>
      <c r="HU621" s="196"/>
      <c r="HV621" s="196"/>
      <c r="HW621" s="196"/>
      <c r="HX621" s="196"/>
      <c r="HY621" s="196"/>
      <c r="HZ621" s="196"/>
      <c r="IA621" s="196"/>
      <c r="IB621" s="196"/>
      <c r="IC621" s="196"/>
      <c r="ID621" s="196"/>
      <c r="IE621" s="196"/>
      <c r="IF621" s="196"/>
      <c r="IG621" s="196"/>
      <c r="IH621" s="196"/>
      <c r="II621" s="196"/>
      <c r="IJ621" s="196"/>
      <c r="IK621" s="196"/>
      <c r="IL621" s="196"/>
      <c r="IM621" s="196"/>
      <c r="IN621" s="196"/>
      <c r="IO621" s="196"/>
      <c r="IP621" s="196"/>
      <c r="IQ621" s="196"/>
      <c r="IR621" s="196"/>
      <c r="IS621" s="196"/>
      <c r="IT621" s="196"/>
      <c r="IU621" s="196"/>
      <c r="IV621" s="196"/>
    </row>
    <row r="622" spans="1:256" customFormat="1">
      <c r="A622" s="195" t="s">
        <v>2133</v>
      </c>
      <c r="B622" s="195" t="s">
        <v>16</v>
      </c>
      <c r="C622" s="195" t="s">
        <v>17</v>
      </c>
      <c r="D622" s="195" t="s">
        <v>1847</v>
      </c>
      <c r="E622" s="195" t="s">
        <v>2134</v>
      </c>
      <c r="F622" s="195" t="s">
        <v>19</v>
      </c>
      <c r="G622" s="195" t="s">
        <v>2280</v>
      </c>
      <c r="H622" s="195" t="s">
        <v>2328</v>
      </c>
      <c r="I622" s="195" t="s">
        <v>1798</v>
      </c>
      <c r="J622" s="195" t="s">
        <v>22</v>
      </c>
      <c r="K622" s="195" t="s">
        <v>443</v>
      </c>
      <c r="L622" s="195">
        <v>8</v>
      </c>
      <c r="M622" s="195" t="s">
        <v>1767</v>
      </c>
      <c r="N622" s="195"/>
      <c r="O622" s="195"/>
      <c r="P622" s="196"/>
      <c r="Q622" s="196"/>
      <c r="R622" s="196"/>
      <c r="S622" s="196"/>
      <c r="T622" s="196"/>
      <c r="U622" s="196"/>
      <c r="V622" s="196"/>
      <c r="W622" s="196"/>
      <c r="X622" s="196"/>
      <c r="Y622" s="196"/>
      <c r="Z622" s="196"/>
      <c r="AA622" s="196"/>
      <c r="AB622" s="196"/>
      <c r="AC622" s="196"/>
      <c r="AD622" s="196"/>
      <c r="AE622" s="196"/>
      <c r="AF622" s="196"/>
      <c r="AG622" s="196"/>
      <c r="AH622" s="196"/>
      <c r="AI622" s="196"/>
      <c r="AJ622" s="196"/>
      <c r="AK622" s="196"/>
      <c r="AL622" s="196"/>
      <c r="AM622" s="196"/>
      <c r="AN622" s="196"/>
      <c r="AO622" s="196"/>
      <c r="AP622" s="196"/>
      <c r="AQ622" s="196"/>
      <c r="AR622" s="196"/>
      <c r="AS622" s="196"/>
      <c r="AT622" s="196"/>
      <c r="AU622" s="196"/>
      <c r="AV622" s="196"/>
      <c r="AW622" s="196"/>
      <c r="AX622" s="196"/>
      <c r="AY622" s="196"/>
      <c r="AZ622" s="196"/>
      <c r="BA622" s="196"/>
      <c r="BB622" s="196"/>
      <c r="BC622" s="196"/>
      <c r="BD622" s="196"/>
      <c r="BE622" s="196"/>
      <c r="BF622" s="196"/>
      <c r="BG622" s="196"/>
      <c r="BH622" s="196"/>
      <c r="BI622" s="196"/>
      <c r="BJ622" s="196"/>
      <c r="BK622" s="196"/>
      <c r="BL622" s="196"/>
      <c r="BM622" s="196"/>
      <c r="BN622" s="196"/>
      <c r="BO622" s="196"/>
      <c r="BP622" s="196"/>
      <c r="BQ622" s="196"/>
      <c r="BR622" s="196"/>
      <c r="BS622" s="196"/>
      <c r="BT622" s="196"/>
      <c r="BU622" s="196"/>
      <c r="BV622" s="196"/>
      <c r="BW622" s="196"/>
      <c r="BX622" s="196"/>
      <c r="BY622" s="196"/>
      <c r="BZ622" s="196"/>
      <c r="CA622" s="196"/>
      <c r="CB622" s="196"/>
      <c r="CC622" s="196"/>
      <c r="CD622" s="196"/>
      <c r="CE622" s="196"/>
      <c r="CF622" s="196"/>
      <c r="CG622" s="196"/>
      <c r="CH622" s="196"/>
      <c r="CI622" s="196"/>
      <c r="CJ622" s="196"/>
      <c r="CK622" s="196"/>
      <c r="CL622" s="196"/>
      <c r="CM622" s="196"/>
      <c r="CN622" s="196"/>
      <c r="CO622" s="196"/>
      <c r="CP622" s="196"/>
      <c r="CQ622" s="196"/>
      <c r="CR622" s="196"/>
      <c r="CS622" s="196"/>
      <c r="CT622" s="196"/>
      <c r="CU622" s="196"/>
      <c r="CV622" s="196"/>
      <c r="CW622" s="196"/>
      <c r="CX622" s="196"/>
      <c r="CY622" s="196"/>
      <c r="CZ622" s="196"/>
      <c r="DA622" s="196"/>
      <c r="DB622" s="196"/>
      <c r="DC622" s="196"/>
      <c r="DD622" s="196"/>
      <c r="DE622" s="196"/>
      <c r="DF622" s="196"/>
      <c r="DG622" s="196"/>
      <c r="DH622" s="196"/>
      <c r="DI622" s="196"/>
      <c r="DJ622" s="196"/>
      <c r="DK622" s="196"/>
      <c r="DL622" s="196"/>
      <c r="DM622" s="196"/>
      <c r="DN622" s="196"/>
      <c r="DO622" s="196"/>
      <c r="DP622" s="196"/>
      <c r="DQ622" s="196"/>
      <c r="DR622" s="196"/>
      <c r="DS622" s="196"/>
      <c r="DT622" s="196"/>
      <c r="DU622" s="196"/>
      <c r="DV622" s="196"/>
      <c r="DW622" s="196"/>
      <c r="DX622" s="196"/>
      <c r="DY622" s="196"/>
      <c r="DZ622" s="196"/>
      <c r="EA622" s="196"/>
      <c r="EB622" s="196"/>
      <c r="EC622" s="196"/>
      <c r="ED622" s="196"/>
      <c r="EE622" s="196"/>
      <c r="EF622" s="196"/>
      <c r="EG622" s="196"/>
      <c r="EH622" s="196"/>
      <c r="EI622" s="196"/>
      <c r="EJ622" s="196"/>
      <c r="EK622" s="196"/>
      <c r="EL622" s="196"/>
      <c r="EM622" s="196"/>
      <c r="EN622" s="196"/>
      <c r="EO622" s="196"/>
      <c r="EP622" s="196"/>
      <c r="EQ622" s="196"/>
      <c r="ER622" s="196"/>
      <c r="ES622" s="196"/>
      <c r="ET622" s="196"/>
      <c r="EU622" s="196"/>
      <c r="EV622" s="196"/>
      <c r="EW622" s="196"/>
      <c r="EX622" s="196"/>
      <c r="EY622" s="196"/>
      <c r="EZ622" s="196"/>
      <c r="FA622" s="196"/>
      <c r="FB622" s="196"/>
      <c r="FC622" s="196"/>
      <c r="FD622" s="196"/>
      <c r="FE622" s="196"/>
      <c r="FF622" s="196"/>
      <c r="FG622" s="196"/>
      <c r="FH622" s="196"/>
      <c r="FI622" s="196"/>
      <c r="FJ622" s="196"/>
      <c r="FK622" s="196"/>
      <c r="FL622" s="196"/>
      <c r="FM622" s="196"/>
      <c r="FN622" s="196"/>
      <c r="FO622" s="196"/>
      <c r="FP622" s="196"/>
      <c r="FQ622" s="196"/>
      <c r="FR622" s="196"/>
      <c r="FS622" s="196"/>
      <c r="FT622" s="196"/>
      <c r="FU622" s="196"/>
      <c r="FV622" s="196"/>
      <c r="FW622" s="196"/>
      <c r="FX622" s="196"/>
      <c r="FY622" s="196"/>
      <c r="FZ622" s="196"/>
      <c r="GA622" s="196"/>
      <c r="GB622" s="196"/>
      <c r="GC622" s="196"/>
      <c r="GD622" s="196"/>
      <c r="GE622" s="196"/>
      <c r="GF622" s="196"/>
      <c r="GG622" s="196"/>
      <c r="GH622" s="196"/>
      <c r="GI622" s="196"/>
      <c r="GJ622" s="196"/>
      <c r="GK622" s="196"/>
      <c r="GL622" s="196"/>
      <c r="GM622" s="196"/>
      <c r="GN622" s="196"/>
      <c r="GO622" s="196"/>
      <c r="GP622" s="196"/>
      <c r="GQ622" s="196"/>
      <c r="GR622" s="196"/>
      <c r="GS622" s="196"/>
      <c r="GT622" s="196"/>
      <c r="GU622" s="196"/>
      <c r="GV622" s="196"/>
      <c r="GW622" s="196"/>
      <c r="GX622" s="196"/>
      <c r="GY622" s="196"/>
      <c r="GZ622" s="196"/>
      <c r="HA622" s="196"/>
      <c r="HB622" s="196"/>
      <c r="HC622" s="196"/>
      <c r="HD622" s="196"/>
      <c r="HE622" s="196"/>
      <c r="HF622" s="196"/>
      <c r="HG622" s="196"/>
      <c r="HH622" s="196"/>
      <c r="HI622" s="196"/>
      <c r="HJ622" s="196"/>
      <c r="HK622" s="196"/>
      <c r="HL622" s="196"/>
      <c r="HM622" s="196"/>
      <c r="HN622" s="196"/>
      <c r="HO622" s="196"/>
      <c r="HP622" s="196"/>
      <c r="HQ622" s="196"/>
      <c r="HR622" s="196"/>
      <c r="HS622" s="196"/>
      <c r="HT622" s="196"/>
      <c r="HU622" s="196"/>
      <c r="HV622" s="196"/>
      <c r="HW622" s="196"/>
      <c r="HX622" s="196"/>
      <c r="HY622" s="196"/>
      <c r="HZ622" s="196"/>
      <c r="IA622" s="196"/>
      <c r="IB622" s="196"/>
      <c r="IC622" s="196"/>
      <c r="ID622" s="196"/>
      <c r="IE622" s="196"/>
      <c r="IF622" s="196"/>
      <c r="IG622" s="196"/>
      <c r="IH622" s="196"/>
      <c r="II622" s="196"/>
      <c r="IJ622" s="196"/>
      <c r="IK622" s="196"/>
      <c r="IL622" s="196"/>
      <c r="IM622" s="196"/>
      <c r="IN622" s="196"/>
      <c r="IO622" s="196"/>
      <c r="IP622" s="196"/>
      <c r="IQ622" s="196"/>
      <c r="IR622" s="196"/>
      <c r="IS622" s="196"/>
      <c r="IT622" s="196"/>
      <c r="IU622" s="196"/>
      <c r="IV622" s="196"/>
    </row>
    <row r="623" spans="1:256" customFormat="1">
      <c r="A623" s="195" t="s">
        <v>2133</v>
      </c>
      <c r="B623" s="195" t="s">
        <v>16</v>
      </c>
      <c r="C623" s="195" t="s">
        <v>17</v>
      </c>
      <c r="D623" s="195" t="s">
        <v>1847</v>
      </c>
      <c r="E623" s="195" t="s">
        <v>2134</v>
      </c>
      <c r="F623" s="195" t="s">
        <v>19</v>
      </c>
      <c r="G623" s="195" t="s">
        <v>2282</v>
      </c>
      <c r="H623" s="195" t="s">
        <v>2329</v>
      </c>
      <c r="I623" s="195" t="s">
        <v>1838</v>
      </c>
      <c r="J623" s="195" t="s">
        <v>22</v>
      </c>
      <c r="K623" s="195" t="s">
        <v>443</v>
      </c>
      <c r="L623" s="195">
        <v>8</v>
      </c>
      <c r="M623" s="195" t="s">
        <v>1767</v>
      </c>
      <c r="N623" s="195"/>
      <c r="O623" s="195"/>
      <c r="P623" s="196"/>
      <c r="Q623" s="196"/>
      <c r="R623" s="196"/>
      <c r="S623" s="196"/>
      <c r="T623" s="196"/>
      <c r="U623" s="196"/>
      <c r="V623" s="196"/>
      <c r="W623" s="196"/>
      <c r="X623" s="196"/>
      <c r="Y623" s="196"/>
      <c r="Z623" s="196"/>
      <c r="AA623" s="196"/>
      <c r="AB623" s="196"/>
      <c r="AC623" s="196"/>
      <c r="AD623" s="196"/>
      <c r="AE623" s="196"/>
      <c r="AF623" s="196"/>
      <c r="AG623" s="196"/>
      <c r="AH623" s="196"/>
      <c r="AI623" s="196"/>
      <c r="AJ623" s="196"/>
      <c r="AK623" s="196"/>
      <c r="AL623" s="196"/>
      <c r="AM623" s="196"/>
      <c r="AN623" s="196"/>
      <c r="AO623" s="196"/>
      <c r="AP623" s="196"/>
      <c r="AQ623" s="196"/>
      <c r="AR623" s="196"/>
      <c r="AS623" s="196"/>
      <c r="AT623" s="196"/>
      <c r="AU623" s="196"/>
      <c r="AV623" s="196"/>
      <c r="AW623" s="196"/>
      <c r="AX623" s="196"/>
      <c r="AY623" s="196"/>
      <c r="AZ623" s="196"/>
      <c r="BA623" s="196"/>
      <c r="BB623" s="196"/>
      <c r="BC623" s="196"/>
      <c r="BD623" s="196"/>
      <c r="BE623" s="196"/>
      <c r="BF623" s="196"/>
      <c r="BG623" s="196"/>
      <c r="BH623" s="196"/>
      <c r="BI623" s="196"/>
      <c r="BJ623" s="196"/>
      <c r="BK623" s="196"/>
      <c r="BL623" s="196"/>
      <c r="BM623" s="196"/>
      <c r="BN623" s="196"/>
      <c r="BO623" s="196"/>
      <c r="BP623" s="196"/>
      <c r="BQ623" s="196"/>
      <c r="BR623" s="196"/>
      <c r="BS623" s="196"/>
      <c r="BT623" s="196"/>
      <c r="BU623" s="196"/>
      <c r="BV623" s="196"/>
      <c r="BW623" s="196"/>
      <c r="BX623" s="196"/>
      <c r="BY623" s="196"/>
      <c r="BZ623" s="196"/>
      <c r="CA623" s="196"/>
      <c r="CB623" s="196"/>
      <c r="CC623" s="196"/>
      <c r="CD623" s="196"/>
      <c r="CE623" s="196"/>
      <c r="CF623" s="196"/>
      <c r="CG623" s="196"/>
      <c r="CH623" s="196"/>
      <c r="CI623" s="196"/>
      <c r="CJ623" s="196"/>
      <c r="CK623" s="196"/>
      <c r="CL623" s="196"/>
      <c r="CM623" s="196"/>
      <c r="CN623" s="196"/>
      <c r="CO623" s="196"/>
      <c r="CP623" s="196"/>
      <c r="CQ623" s="196"/>
      <c r="CR623" s="196"/>
      <c r="CS623" s="196"/>
      <c r="CT623" s="196"/>
      <c r="CU623" s="196"/>
      <c r="CV623" s="196"/>
      <c r="CW623" s="196"/>
      <c r="CX623" s="196"/>
      <c r="CY623" s="196"/>
      <c r="CZ623" s="196"/>
      <c r="DA623" s="196"/>
      <c r="DB623" s="196"/>
      <c r="DC623" s="196"/>
      <c r="DD623" s="196"/>
      <c r="DE623" s="196"/>
      <c r="DF623" s="196"/>
      <c r="DG623" s="196"/>
      <c r="DH623" s="196"/>
      <c r="DI623" s="196"/>
      <c r="DJ623" s="196"/>
      <c r="DK623" s="196"/>
      <c r="DL623" s="196"/>
      <c r="DM623" s="196"/>
      <c r="DN623" s="196"/>
      <c r="DO623" s="196"/>
      <c r="DP623" s="196"/>
      <c r="DQ623" s="196"/>
      <c r="DR623" s="196"/>
      <c r="DS623" s="196"/>
      <c r="DT623" s="196"/>
      <c r="DU623" s="196"/>
      <c r="DV623" s="196"/>
      <c r="DW623" s="196"/>
      <c r="DX623" s="196"/>
      <c r="DY623" s="196"/>
      <c r="DZ623" s="196"/>
      <c r="EA623" s="196"/>
      <c r="EB623" s="196"/>
      <c r="EC623" s="196"/>
      <c r="ED623" s="196"/>
      <c r="EE623" s="196"/>
      <c r="EF623" s="196"/>
      <c r="EG623" s="196"/>
      <c r="EH623" s="196"/>
      <c r="EI623" s="196"/>
      <c r="EJ623" s="196"/>
      <c r="EK623" s="196"/>
      <c r="EL623" s="196"/>
      <c r="EM623" s="196"/>
      <c r="EN623" s="196"/>
      <c r="EO623" s="196"/>
      <c r="EP623" s="196"/>
      <c r="EQ623" s="196"/>
      <c r="ER623" s="196"/>
      <c r="ES623" s="196"/>
      <c r="ET623" s="196"/>
      <c r="EU623" s="196"/>
      <c r="EV623" s="196"/>
      <c r="EW623" s="196"/>
      <c r="EX623" s="196"/>
      <c r="EY623" s="196"/>
      <c r="EZ623" s="196"/>
      <c r="FA623" s="196"/>
      <c r="FB623" s="196"/>
      <c r="FC623" s="196"/>
      <c r="FD623" s="196"/>
      <c r="FE623" s="196"/>
      <c r="FF623" s="196"/>
      <c r="FG623" s="196"/>
      <c r="FH623" s="196"/>
      <c r="FI623" s="196"/>
      <c r="FJ623" s="196"/>
      <c r="FK623" s="196"/>
      <c r="FL623" s="196"/>
      <c r="FM623" s="196"/>
      <c r="FN623" s="196"/>
      <c r="FO623" s="196"/>
      <c r="FP623" s="196"/>
      <c r="FQ623" s="196"/>
      <c r="FR623" s="196"/>
      <c r="FS623" s="196"/>
      <c r="FT623" s="196"/>
      <c r="FU623" s="196"/>
      <c r="FV623" s="196"/>
      <c r="FW623" s="196"/>
      <c r="FX623" s="196"/>
      <c r="FY623" s="196"/>
      <c r="FZ623" s="196"/>
      <c r="GA623" s="196"/>
      <c r="GB623" s="196"/>
      <c r="GC623" s="196"/>
      <c r="GD623" s="196"/>
      <c r="GE623" s="196"/>
      <c r="GF623" s="196"/>
      <c r="GG623" s="196"/>
      <c r="GH623" s="196"/>
      <c r="GI623" s="196"/>
      <c r="GJ623" s="196"/>
      <c r="GK623" s="196"/>
      <c r="GL623" s="196"/>
      <c r="GM623" s="196"/>
      <c r="GN623" s="196"/>
      <c r="GO623" s="196"/>
      <c r="GP623" s="196"/>
      <c r="GQ623" s="196"/>
      <c r="GR623" s="196"/>
      <c r="GS623" s="196"/>
      <c r="GT623" s="196"/>
      <c r="GU623" s="196"/>
      <c r="GV623" s="196"/>
      <c r="GW623" s="196"/>
      <c r="GX623" s="196"/>
      <c r="GY623" s="196"/>
      <c r="GZ623" s="196"/>
      <c r="HA623" s="196"/>
      <c r="HB623" s="196"/>
      <c r="HC623" s="196"/>
      <c r="HD623" s="196"/>
      <c r="HE623" s="196"/>
      <c r="HF623" s="196"/>
      <c r="HG623" s="196"/>
      <c r="HH623" s="196"/>
      <c r="HI623" s="196"/>
      <c r="HJ623" s="196"/>
      <c r="HK623" s="196"/>
      <c r="HL623" s="196"/>
      <c r="HM623" s="196"/>
      <c r="HN623" s="196"/>
      <c r="HO623" s="196"/>
      <c r="HP623" s="196"/>
      <c r="HQ623" s="196"/>
      <c r="HR623" s="196"/>
      <c r="HS623" s="196"/>
      <c r="HT623" s="196"/>
      <c r="HU623" s="196"/>
      <c r="HV623" s="196"/>
      <c r="HW623" s="196"/>
      <c r="HX623" s="196"/>
      <c r="HY623" s="196"/>
      <c r="HZ623" s="196"/>
      <c r="IA623" s="196"/>
      <c r="IB623" s="196"/>
      <c r="IC623" s="196"/>
      <c r="ID623" s="196"/>
      <c r="IE623" s="196"/>
      <c r="IF623" s="196"/>
      <c r="IG623" s="196"/>
      <c r="IH623" s="196"/>
      <c r="II623" s="196"/>
      <c r="IJ623" s="196"/>
      <c r="IK623" s="196"/>
      <c r="IL623" s="196"/>
      <c r="IM623" s="196"/>
      <c r="IN623" s="196"/>
      <c r="IO623" s="196"/>
      <c r="IP623" s="196"/>
      <c r="IQ623" s="196"/>
      <c r="IR623" s="196"/>
      <c r="IS623" s="196"/>
      <c r="IT623" s="196"/>
      <c r="IU623" s="196"/>
      <c r="IV623" s="196"/>
    </row>
    <row r="624" spans="1:256" customFormat="1">
      <c r="A624" s="195" t="s">
        <v>2133</v>
      </c>
      <c r="B624" s="195" t="s">
        <v>16</v>
      </c>
      <c r="C624" s="195" t="s">
        <v>17</v>
      </c>
      <c r="D624" s="195" t="s">
        <v>1847</v>
      </c>
      <c r="E624" s="195" t="s">
        <v>2134</v>
      </c>
      <c r="F624" s="195" t="s">
        <v>19</v>
      </c>
      <c r="G624" s="195" t="s">
        <v>2284</v>
      </c>
      <c r="H624" s="195" t="s">
        <v>2330</v>
      </c>
      <c r="I624" s="195" t="s">
        <v>1799</v>
      </c>
      <c r="J624" s="195" t="s">
        <v>22</v>
      </c>
      <c r="K624" s="195" t="s">
        <v>443</v>
      </c>
      <c r="L624" s="195">
        <v>8</v>
      </c>
      <c r="M624" s="195" t="s">
        <v>1767</v>
      </c>
      <c r="N624" s="195"/>
      <c r="O624" s="195"/>
      <c r="P624" s="196"/>
      <c r="Q624" s="196"/>
      <c r="R624" s="196"/>
      <c r="S624" s="196"/>
      <c r="T624" s="196"/>
      <c r="U624" s="196"/>
      <c r="V624" s="196"/>
      <c r="W624" s="196"/>
      <c r="X624" s="196"/>
      <c r="Y624" s="196"/>
      <c r="Z624" s="196"/>
      <c r="AA624" s="196"/>
      <c r="AB624" s="196"/>
      <c r="AC624" s="196"/>
      <c r="AD624" s="196"/>
      <c r="AE624" s="196"/>
      <c r="AF624" s="196"/>
      <c r="AG624" s="196"/>
      <c r="AH624" s="196"/>
      <c r="AI624" s="196"/>
      <c r="AJ624" s="196"/>
      <c r="AK624" s="196"/>
      <c r="AL624" s="196"/>
      <c r="AM624" s="196"/>
      <c r="AN624" s="196"/>
      <c r="AO624" s="196"/>
      <c r="AP624" s="196"/>
      <c r="AQ624" s="196"/>
      <c r="AR624" s="196"/>
      <c r="AS624" s="196"/>
      <c r="AT624" s="196"/>
      <c r="AU624" s="196"/>
      <c r="AV624" s="196"/>
      <c r="AW624" s="196"/>
      <c r="AX624" s="196"/>
      <c r="AY624" s="196"/>
      <c r="AZ624" s="196"/>
      <c r="BA624" s="196"/>
      <c r="BB624" s="196"/>
      <c r="BC624" s="196"/>
      <c r="BD624" s="196"/>
      <c r="BE624" s="196"/>
      <c r="BF624" s="196"/>
      <c r="BG624" s="196"/>
      <c r="BH624" s="196"/>
      <c r="BI624" s="196"/>
      <c r="BJ624" s="196"/>
      <c r="BK624" s="196"/>
      <c r="BL624" s="196"/>
      <c r="BM624" s="196"/>
      <c r="BN624" s="196"/>
      <c r="BO624" s="196"/>
      <c r="BP624" s="196"/>
      <c r="BQ624" s="196"/>
      <c r="BR624" s="196"/>
      <c r="BS624" s="196"/>
      <c r="BT624" s="196"/>
      <c r="BU624" s="196"/>
      <c r="BV624" s="196"/>
      <c r="BW624" s="196"/>
      <c r="BX624" s="196"/>
      <c r="BY624" s="196"/>
      <c r="BZ624" s="196"/>
      <c r="CA624" s="196"/>
      <c r="CB624" s="196"/>
      <c r="CC624" s="196"/>
      <c r="CD624" s="196"/>
      <c r="CE624" s="196"/>
      <c r="CF624" s="196"/>
      <c r="CG624" s="196"/>
      <c r="CH624" s="196"/>
      <c r="CI624" s="196"/>
      <c r="CJ624" s="196"/>
      <c r="CK624" s="196"/>
      <c r="CL624" s="196"/>
      <c r="CM624" s="196"/>
      <c r="CN624" s="196"/>
      <c r="CO624" s="196"/>
      <c r="CP624" s="196"/>
      <c r="CQ624" s="196"/>
      <c r="CR624" s="196"/>
      <c r="CS624" s="196"/>
      <c r="CT624" s="196"/>
      <c r="CU624" s="196"/>
      <c r="CV624" s="196"/>
      <c r="CW624" s="196"/>
      <c r="CX624" s="196"/>
      <c r="CY624" s="196"/>
      <c r="CZ624" s="196"/>
      <c r="DA624" s="196"/>
      <c r="DB624" s="196"/>
      <c r="DC624" s="196"/>
      <c r="DD624" s="196"/>
      <c r="DE624" s="196"/>
      <c r="DF624" s="196"/>
      <c r="DG624" s="196"/>
      <c r="DH624" s="196"/>
      <c r="DI624" s="196"/>
      <c r="DJ624" s="196"/>
      <c r="DK624" s="196"/>
      <c r="DL624" s="196"/>
      <c r="DM624" s="196"/>
      <c r="DN624" s="196"/>
      <c r="DO624" s="196"/>
      <c r="DP624" s="196"/>
      <c r="DQ624" s="196"/>
      <c r="DR624" s="196"/>
      <c r="DS624" s="196"/>
      <c r="DT624" s="196"/>
      <c r="DU624" s="196"/>
      <c r="DV624" s="196"/>
      <c r="DW624" s="196"/>
      <c r="DX624" s="196"/>
      <c r="DY624" s="196"/>
      <c r="DZ624" s="196"/>
      <c r="EA624" s="196"/>
      <c r="EB624" s="196"/>
      <c r="EC624" s="196"/>
      <c r="ED624" s="196"/>
      <c r="EE624" s="196"/>
      <c r="EF624" s="196"/>
      <c r="EG624" s="196"/>
      <c r="EH624" s="196"/>
      <c r="EI624" s="196"/>
      <c r="EJ624" s="196"/>
      <c r="EK624" s="196"/>
      <c r="EL624" s="196"/>
      <c r="EM624" s="196"/>
      <c r="EN624" s="196"/>
      <c r="EO624" s="196"/>
      <c r="EP624" s="196"/>
      <c r="EQ624" s="196"/>
      <c r="ER624" s="196"/>
      <c r="ES624" s="196"/>
      <c r="ET624" s="196"/>
      <c r="EU624" s="196"/>
      <c r="EV624" s="196"/>
      <c r="EW624" s="196"/>
      <c r="EX624" s="196"/>
      <c r="EY624" s="196"/>
      <c r="EZ624" s="196"/>
      <c r="FA624" s="196"/>
      <c r="FB624" s="196"/>
      <c r="FC624" s="196"/>
      <c r="FD624" s="196"/>
      <c r="FE624" s="196"/>
      <c r="FF624" s="196"/>
      <c r="FG624" s="196"/>
      <c r="FH624" s="196"/>
      <c r="FI624" s="196"/>
      <c r="FJ624" s="196"/>
      <c r="FK624" s="196"/>
      <c r="FL624" s="196"/>
      <c r="FM624" s="196"/>
      <c r="FN624" s="196"/>
      <c r="FO624" s="196"/>
      <c r="FP624" s="196"/>
      <c r="FQ624" s="196"/>
      <c r="FR624" s="196"/>
      <c r="FS624" s="196"/>
      <c r="FT624" s="196"/>
      <c r="FU624" s="196"/>
      <c r="FV624" s="196"/>
      <c r="FW624" s="196"/>
      <c r="FX624" s="196"/>
      <c r="FY624" s="196"/>
      <c r="FZ624" s="196"/>
      <c r="GA624" s="196"/>
      <c r="GB624" s="196"/>
      <c r="GC624" s="196"/>
      <c r="GD624" s="196"/>
      <c r="GE624" s="196"/>
      <c r="GF624" s="196"/>
      <c r="GG624" s="196"/>
      <c r="GH624" s="196"/>
      <c r="GI624" s="196"/>
      <c r="GJ624" s="196"/>
      <c r="GK624" s="196"/>
      <c r="GL624" s="196"/>
      <c r="GM624" s="196"/>
      <c r="GN624" s="196"/>
      <c r="GO624" s="196"/>
      <c r="GP624" s="196"/>
      <c r="GQ624" s="196"/>
      <c r="GR624" s="196"/>
      <c r="GS624" s="196"/>
      <c r="GT624" s="196"/>
      <c r="GU624" s="196"/>
      <c r="GV624" s="196"/>
      <c r="GW624" s="196"/>
      <c r="GX624" s="196"/>
      <c r="GY624" s="196"/>
      <c r="GZ624" s="196"/>
      <c r="HA624" s="196"/>
      <c r="HB624" s="196"/>
      <c r="HC624" s="196"/>
      <c r="HD624" s="196"/>
      <c r="HE624" s="196"/>
      <c r="HF624" s="196"/>
      <c r="HG624" s="196"/>
      <c r="HH624" s="196"/>
      <c r="HI624" s="196"/>
      <c r="HJ624" s="196"/>
      <c r="HK624" s="196"/>
      <c r="HL624" s="196"/>
      <c r="HM624" s="196"/>
      <c r="HN624" s="196"/>
      <c r="HO624" s="196"/>
      <c r="HP624" s="196"/>
      <c r="HQ624" s="196"/>
      <c r="HR624" s="196"/>
      <c r="HS624" s="196"/>
      <c r="HT624" s="196"/>
      <c r="HU624" s="196"/>
      <c r="HV624" s="196"/>
      <c r="HW624" s="196"/>
      <c r="HX624" s="196"/>
      <c r="HY624" s="196"/>
      <c r="HZ624" s="196"/>
      <c r="IA624" s="196"/>
      <c r="IB624" s="196"/>
      <c r="IC624" s="196"/>
      <c r="ID624" s="196"/>
      <c r="IE624" s="196"/>
      <c r="IF624" s="196"/>
      <c r="IG624" s="196"/>
      <c r="IH624" s="196"/>
      <c r="II624" s="196"/>
      <c r="IJ624" s="196"/>
      <c r="IK624" s="196"/>
      <c r="IL624" s="196"/>
      <c r="IM624" s="196"/>
      <c r="IN624" s="196"/>
      <c r="IO624" s="196"/>
      <c r="IP624" s="196"/>
      <c r="IQ624" s="196"/>
      <c r="IR624" s="196"/>
      <c r="IS624" s="196"/>
      <c r="IT624" s="196"/>
      <c r="IU624" s="196"/>
      <c r="IV624" s="196"/>
    </row>
    <row r="625" spans="1:256" customFormat="1">
      <c r="A625" s="195" t="s">
        <v>2133</v>
      </c>
      <c r="B625" s="195" t="s">
        <v>16</v>
      </c>
      <c r="C625" s="195" t="s">
        <v>17</v>
      </c>
      <c r="D625" s="195" t="s">
        <v>1847</v>
      </c>
      <c r="E625" s="195" t="s">
        <v>2134</v>
      </c>
      <c r="F625" s="195" t="s">
        <v>19</v>
      </c>
      <c r="G625" s="195" t="s">
        <v>2286</v>
      </c>
      <c r="H625" s="195" t="s">
        <v>2331</v>
      </c>
      <c r="I625" s="195" t="s">
        <v>1800</v>
      </c>
      <c r="J625" s="195" t="s">
        <v>22</v>
      </c>
      <c r="K625" s="195" t="s">
        <v>443</v>
      </c>
      <c r="L625" s="195">
        <v>8</v>
      </c>
      <c r="M625" s="195" t="s">
        <v>1767</v>
      </c>
      <c r="N625" s="195"/>
      <c r="O625" s="195"/>
      <c r="P625" s="196"/>
      <c r="Q625" s="196"/>
      <c r="R625" s="196"/>
      <c r="S625" s="196"/>
      <c r="T625" s="196"/>
      <c r="U625" s="196"/>
      <c r="V625" s="196"/>
      <c r="W625" s="196"/>
      <c r="X625" s="196"/>
      <c r="Y625" s="196"/>
      <c r="Z625" s="196"/>
      <c r="AA625" s="196"/>
      <c r="AB625" s="196"/>
      <c r="AC625" s="196"/>
      <c r="AD625" s="196"/>
      <c r="AE625" s="196"/>
      <c r="AF625" s="196"/>
      <c r="AG625" s="196"/>
      <c r="AH625" s="196"/>
      <c r="AI625" s="196"/>
      <c r="AJ625" s="196"/>
      <c r="AK625" s="196"/>
      <c r="AL625" s="196"/>
      <c r="AM625" s="196"/>
      <c r="AN625" s="196"/>
      <c r="AO625" s="196"/>
      <c r="AP625" s="196"/>
      <c r="AQ625" s="196"/>
      <c r="AR625" s="196"/>
      <c r="AS625" s="196"/>
      <c r="AT625" s="196"/>
      <c r="AU625" s="196"/>
      <c r="AV625" s="196"/>
      <c r="AW625" s="196"/>
      <c r="AX625" s="196"/>
      <c r="AY625" s="196"/>
      <c r="AZ625" s="196"/>
      <c r="BA625" s="196"/>
      <c r="BB625" s="196"/>
      <c r="BC625" s="196"/>
      <c r="BD625" s="196"/>
      <c r="BE625" s="196"/>
      <c r="BF625" s="196"/>
      <c r="BG625" s="196"/>
      <c r="BH625" s="196"/>
      <c r="BI625" s="196"/>
      <c r="BJ625" s="196"/>
      <c r="BK625" s="196"/>
      <c r="BL625" s="196"/>
      <c r="BM625" s="196"/>
      <c r="BN625" s="196"/>
      <c r="BO625" s="196"/>
      <c r="BP625" s="196"/>
      <c r="BQ625" s="196"/>
      <c r="BR625" s="196"/>
      <c r="BS625" s="196"/>
      <c r="BT625" s="196"/>
      <c r="BU625" s="196"/>
      <c r="BV625" s="196"/>
      <c r="BW625" s="196"/>
      <c r="BX625" s="196"/>
      <c r="BY625" s="196"/>
      <c r="BZ625" s="196"/>
      <c r="CA625" s="196"/>
      <c r="CB625" s="196"/>
      <c r="CC625" s="196"/>
      <c r="CD625" s="196"/>
      <c r="CE625" s="196"/>
      <c r="CF625" s="196"/>
      <c r="CG625" s="196"/>
      <c r="CH625" s="196"/>
      <c r="CI625" s="196"/>
      <c r="CJ625" s="196"/>
      <c r="CK625" s="196"/>
      <c r="CL625" s="196"/>
      <c r="CM625" s="196"/>
      <c r="CN625" s="196"/>
      <c r="CO625" s="196"/>
      <c r="CP625" s="196"/>
      <c r="CQ625" s="196"/>
      <c r="CR625" s="196"/>
      <c r="CS625" s="196"/>
      <c r="CT625" s="196"/>
      <c r="CU625" s="196"/>
      <c r="CV625" s="196"/>
      <c r="CW625" s="196"/>
      <c r="CX625" s="196"/>
      <c r="CY625" s="196"/>
      <c r="CZ625" s="196"/>
      <c r="DA625" s="196"/>
      <c r="DB625" s="196"/>
      <c r="DC625" s="196"/>
      <c r="DD625" s="196"/>
      <c r="DE625" s="196"/>
      <c r="DF625" s="196"/>
      <c r="DG625" s="196"/>
      <c r="DH625" s="196"/>
      <c r="DI625" s="196"/>
      <c r="DJ625" s="196"/>
      <c r="DK625" s="196"/>
      <c r="DL625" s="196"/>
      <c r="DM625" s="196"/>
      <c r="DN625" s="196"/>
      <c r="DO625" s="196"/>
      <c r="DP625" s="196"/>
      <c r="DQ625" s="196"/>
      <c r="DR625" s="196"/>
      <c r="DS625" s="196"/>
      <c r="DT625" s="196"/>
      <c r="DU625" s="196"/>
      <c r="DV625" s="196"/>
      <c r="DW625" s="196"/>
      <c r="DX625" s="196"/>
      <c r="DY625" s="196"/>
      <c r="DZ625" s="196"/>
      <c r="EA625" s="196"/>
      <c r="EB625" s="196"/>
      <c r="EC625" s="196"/>
      <c r="ED625" s="196"/>
      <c r="EE625" s="196"/>
      <c r="EF625" s="196"/>
      <c r="EG625" s="196"/>
      <c r="EH625" s="196"/>
      <c r="EI625" s="196"/>
      <c r="EJ625" s="196"/>
      <c r="EK625" s="196"/>
      <c r="EL625" s="196"/>
      <c r="EM625" s="196"/>
      <c r="EN625" s="196"/>
      <c r="EO625" s="196"/>
      <c r="EP625" s="196"/>
      <c r="EQ625" s="196"/>
      <c r="ER625" s="196"/>
      <c r="ES625" s="196"/>
      <c r="ET625" s="196"/>
      <c r="EU625" s="196"/>
      <c r="EV625" s="196"/>
      <c r="EW625" s="196"/>
      <c r="EX625" s="196"/>
      <c r="EY625" s="196"/>
      <c r="EZ625" s="196"/>
      <c r="FA625" s="196"/>
      <c r="FB625" s="196"/>
      <c r="FC625" s="196"/>
      <c r="FD625" s="196"/>
      <c r="FE625" s="196"/>
      <c r="FF625" s="196"/>
      <c r="FG625" s="196"/>
      <c r="FH625" s="196"/>
      <c r="FI625" s="196"/>
      <c r="FJ625" s="196"/>
      <c r="FK625" s="196"/>
      <c r="FL625" s="196"/>
      <c r="FM625" s="196"/>
      <c r="FN625" s="196"/>
      <c r="FO625" s="196"/>
      <c r="FP625" s="196"/>
      <c r="FQ625" s="196"/>
      <c r="FR625" s="196"/>
      <c r="FS625" s="196"/>
      <c r="FT625" s="196"/>
      <c r="FU625" s="196"/>
      <c r="FV625" s="196"/>
      <c r="FW625" s="196"/>
      <c r="FX625" s="196"/>
      <c r="FY625" s="196"/>
      <c r="FZ625" s="196"/>
      <c r="GA625" s="196"/>
      <c r="GB625" s="196"/>
      <c r="GC625" s="196"/>
      <c r="GD625" s="196"/>
      <c r="GE625" s="196"/>
      <c r="GF625" s="196"/>
      <c r="GG625" s="196"/>
      <c r="GH625" s="196"/>
      <c r="GI625" s="196"/>
      <c r="GJ625" s="196"/>
      <c r="GK625" s="196"/>
      <c r="GL625" s="196"/>
      <c r="GM625" s="196"/>
      <c r="GN625" s="196"/>
      <c r="GO625" s="196"/>
      <c r="GP625" s="196"/>
      <c r="GQ625" s="196"/>
      <c r="GR625" s="196"/>
      <c r="GS625" s="196"/>
      <c r="GT625" s="196"/>
      <c r="GU625" s="196"/>
      <c r="GV625" s="196"/>
      <c r="GW625" s="196"/>
      <c r="GX625" s="196"/>
      <c r="GY625" s="196"/>
      <c r="GZ625" s="196"/>
      <c r="HA625" s="196"/>
      <c r="HB625" s="196"/>
      <c r="HC625" s="196"/>
      <c r="HD625" s="196"/>
      <c r="HE625" s="196"/>
      <c r="HF625" s="196"/>
      <c r="HG625" s="196"/>
      <c r="HH625" s="196"/>
      <c r="HI625" s="196"/>
      <c r="HJ625" s="196"/>
      <c r="HK625" s="196"/>
      <c r="HL625" s="196"/>
      <c r="HM625" s="196"/>
      <c r="HN625" s="196"/>
      <c r="HO625" s="196"/>
      <c r="HP625" s="196"/>
      <c r="HQ625" s="196"/>
      <c r="HR625" s="196"/>
      <c r="HS625" s="196"/>
      <c r="HT625" s="196"/>
      <c r="HU625" s="196"/>
      <c r="HV625" s="196"/>
      <c r="HW625" s="196"/>
      <c r="HX625" s="196"/>
      <c r="HY625" s="196"/>
      <c r="HZ625" s="196"/>
      <c r="IA625" s="196"/>
      <c r="IB625" s="196"/>
      <c r="IC625" s="196"/>
      <c r="ID625" s="196"/>
      <c r="IE625" s="196"/>
      <c r="IF625" s="196"/>
      <c r="IG625" s="196"/>
      <c r="IH625" s="196"/>
      <c r="II625" s="196"/>
      <c r="IJ625" s="196"/>
      <c r="IK625" s="196"/>
      <c r="IL625" s="196"/>
      <c r="IM625" s="196"/>
      <c r="IN625" s="196"/>
      <c r="IO625" s="196"/>
      <c r="IP625" s="196"/>
      <c r="IQ625" s="196"/>
      <c r="IR625" s="196"/>
      <c r="IS625" s="196"/>
      <c r="IT625" s="196"/>
      <c r="IU625" s="196"/>
      <c r="IV625" s="196"/>
    </row>
    <row r="626" spans="1:256" customFormat="1">
      <c r="A626" s="195" t="s">
        <v>2133</v>
      </c>
      <c r="B626" s="195" t="s">
        <v>16</v>
      </c>
      <c r="C626" s="195" t="s">
        <v>17</v>
      </c>
      <c r="D626" s="195" t="s">
        <v>1847</v>
      </c>
      <c r="E626" s="195" t="s">
        <v>2134</v>
      </c>
      <c r="F626" s="195" t="s">
        <v>19</v>
      </c>
      <c r="G626" s="195" t="s">
        <v>2288</v>
      </c>
      <c r="H626" s="195" t="s">
        <v>2332</v>
      </c>
      <c r="I626" s="195" t="s">
        <v>1801</v>
      </c>
      <c r="J626" s="195" t="s">
        <v>22</v>
      </c>
      <c r="K626" s="195" t="s">
        <v>443</v>
      </c>
      <c r="L626" s="195">
        <v>8</v>
      </c>
      <c r="M626" s="195" t="s">
        <v>1767</v>
      </c>
      <c r="N626" s="195"/>
      <c r="O626" s="195"/>
      <c r="P626" s="196"/>
      <c r="Q626" s="196"/>
      <c r="R626" s="196"/>
      <c r="S626" s="196"/>
      <c r="T626" s="196"/>
      <c r="U626" s="196"/>
      <c r="V626" s="196"/>
      <c r="W626" s="196"/>
      <c r="X626" s="196"/>
      <c r="Y626" s="196"/>
      <c r="Z626" s="196"/>
      <c r="AA626" s="196"/>
      <c r="AB626" s="196"/>
      <c r="AC626" s="196"/>
      <c r="AD626" s="196"/>
      <c r="AE626" s="196"/>
      <c r="AF626" s="196"/>
      <c r="AG626" s="196"/>
      <c r="AH626" s="196"/>
      <c r="AI626" s="196"/>
      <c r="AJ626" s="196"/>
      <c r="AK626" s="196"/>
      <c r="AL626" s="196"/>
      <c r="AM626" s="196"/>
      <c r="AN626" s="196"/>
      <c r="AO626" s="196"/>
      <c r="AP626" s="196"/>
      <c r="AQ626" s="196"/>
      <c r="AR626" s="196"/>
      <c r="AS626" s="196"/>
      <c r="AT626" s="196"/>
      <c r="AU626" s="196"/>
      <c r="AV626" s="196"/>
      <c r="AW626" s="196"/>
      <c r="AX626" s="196"/>
      <c r="AY626" s="196"/>
      <c r="AZ626" s="196"/>
      <c r="BA626" s="196"/>
      <c r="BB626" s="196"/>
      <c r="BC626" s="196"/>
      <c r="BD626" s="196"/>
      <c r="BE626" s="196"/>
      <c r="BF626" s="196"/>
      <c r="BG626" s="196"/>
      <c r="BH626" s="196"/>
      <c r="BI626" s="196"/>
      <c r="BJ626" s="196"/>
      <c r="BK626" s="196"/>
      <c r="BL626" s="196"/>
      <c r="BM626" s="196"/>
      <c r="BN626" s="196"/>
      <c r="BO626" s="196"/>
      <c r="BP626" s="196"/>
      <c r="BQ626" s="196"/>
      <c r="BR626" s="196"/>
      <c r="BS626" s="196"/>
      <c r="BT626" s="196"/>
      <c r="BU626" s="196"/>
      <c r="BV626" s="196"/>
      <c r="BW626" s="196"/>
      <c r="BX626" s="196"/>
      <c r="BY626" s="196"/>
      <c r="BZ626" s="196"/>
      <c r="CA626" s="196"/>
      <c r="CB626" s="196"/>
      <c r="CC626" s="196"/>
      <c r="CD626" s="196"/>
      <c r="CE626" s="196"/>
      <c r="CF626" s="196"/>
      <c r="CG626" s="196"/>
      <c r="CH626" s="196"/>
      <c r="CI626" s="196"/>
      <c r="CJ626" s="196"/>
      <c r="CK626" s="196"/>
      <c r="CL626" s="196"/>
      <c r="CM626" s="196"/>
      <c r="CN626" s="196"/>
      <c r="CO626" s="196"/>
      <c r="CP626" s="196"/>
      <c r="CQ626" s="196"/>
      <c r="CR626" s="196"/>
      <c r="CS626" s="196"/>
      <c r="CT626" s="196"/>
      <c r="CU626" s="196"/>
      <c r="CV626" s="196"/>
      <c r="CW626" s="196"/>
      <c r="CX626" s="196"/>
      <c r="CY626" s="196"/>
      <c r="CZ626" s="196"/>
      <c r="DA626" s="196"/>
      <c r="DB626" s="196"/>
      <c r="DC626" s="196"/>
      <c r="DD626" s="196"/>
      <c r="DE626" s="196"/>
      <c r="DF626" s="196"/>
      <c r="DG626" s="196"/>
      <c r="DH626" s="196"/>
      <c r="DI626" s="196"/>
      <c r="DJ626" s="196"/>
      <c r="DK626" s="196"/>
      <c r="DL626" s="196"/>
      <c r="DM626" s="196"/>
      <c r="DN626" s="196"/>
      <c r="DO626" s="196"/>
      <c r="DP626" s="196"/>
      <c r="DQ626" s="196"/>
      <c r="DR626" s="196"/>
      <c r="DS626" s="196"/>
      <c r="DT626" s="196"/>
      <c r="DU626" s="196"/>
      <c r="DV626" s="196"/>
      <c r="DW626" s="196"/>
      <c r="DX626" s="196"/>
      <c r="DY626" s="196"/>
      <c r="DZ626" s="196"/>
      <c r="EA626" s="196"/>
      <c r="EB626" s="196"/>
      <c r="EC626" s="196"/>
      <c r="ED626" s="196"/>
      <c r="EE626" s="196"/>
      <c r="EF626" s="196"/>
      <c r="EG626" s="196"/>
      <c r="EH626" s="196"/>
      <c r="EI626" s="196"/>
      <c r="EJ626" s="196"/>
      <c r="EK626" s="196"/>
      <c r="EL626" s="196"/>
      <c r="EM626" s="196"/>
      <c r="EN626" s="196"/>
      <c r="EO626" s="196"/>
      <c r="EP626" s="196"/>
      <c r="EQ626" s="196"/>
      <c r="ER626" s="196"/>
      <c r="ES626" s="196"/>
      <c r="ET626" s="196"/>
      <c r="EU626" s="196"/>
      <c r="EV626" s="196"/>
      <c r="EW626" s="196"/>
      <c r="EX626" s="196"/>
      <c r="EY626" s="196"/>
      <c r="EZ626" s="196"/>
      <c r="FA626" s="196"/>
      <c r="FB626" s="196"/>
      <c r="FC626" s="196"/>
      <c r="FD626" s="196"/>
      <c r="FE626" s="196"/>
      <c r="FF626" s="196"/>
      <c r="FG626" s="196"/>
      <c r="FH626" s="196"/>
      <c r="FI626" s="196"/>
      <c r="FJ626" s="196"/>
      <c r="FK626" s="196"/>
      <c r="FL626" s="196"/>
      <c r="FM626" s="196"/>
      <c r="FN626" s="196"/>
      <c r="FO626" s="196"/>
      <c r="FP626" s="196"/>
      <c r="FQ626" s="196"/>
      <c r="FR626" s="196"/>
      <c r="FS626" s="196"/>
      <c r="FT626" s="196"/>
      <c r="FU626" s="196"/>
      <c r="FV626" s="196"/>
      <c r="FW626" s="196"/>
      <c r="FX626" s="196"/>
      <c r="FY626" s="196"/>
      <c r="FZ626" s="196"/>
      <c r="GA626" s="196"/>
      <c r="GB626" s="196"/>
      <c r="GC626" s="196"/>
      <c r="GD626" s="196"/>
      <c r="GE626" s="196"/>
      <c r="GF626" s="196"/>
      <c r="GG626" s="196"/>
      <c r="GH626" s="196"/>
      <c r="GI626" s="196"/>
      <c r="GJ626" s="196"/>
      <c r="GK626" s="196"/>
      <c r="GL626" s="196"/>
      <c r="GM626" s="196"/>
      <c r="GN626" s="196"/>
      <c r="GO626" s="196"/>
      <c r="GP626" s="196"/>
      <c r="GQ626" s="196"/>
      <c r="GR626" s="196"/>
      <c r="GS626" s="196"/>
      <c r="GT626" s="196"/>
      <c r="GU626" s="196"/>
      <c r="GV626" s="196"/>
      <c r="GW626" s="196"/>
      <c r="GX626" s="196"/>
      <c r="GY626" s="196"/>
      <c r="GZ626" s="196"/>
      <c r="HA626" s="196"/>
      <c r="HB626" s="196"/>
      <c r="HC626" s="196"/>
      <c r="HD626" s="196"/>
      <c r="HE626" s="196"/>
      <c r="HF626" s="196"/>
      <c r="HG626" s="196"/>
      <c r="HH626" s="196"/>
      <c r="HI626" s="196"/>
      <c r="HJ626" s="196"/>
      <c r="HK626" s="196"/>
      <c r="HL626" s="196"/>
      <c r="HM626" s="196"/>
      <c r="HN626" s="196"/>
      <c r="HO626" s="196"/>
      <c r="HP626" s="196"/>
      <c r="HQ626" s="196"/>
      <c r="HR626" s="196"/>
      <c r="HS626" s="196"/>
      <c r="HT626" s="196"/>
      <c r="HU626" s="196"/>
      <c r="HV626" s="196"/>
      <c r="HW626" s="196"/>
      <c r="HX626" s="196"/>
      <c r="HY626" s="196"/>
      <c r="HZ626" s="196"/>
      <c r="IA626" s="196"/>
      <c r="IB626" s="196"/>
      <c r="IC626" s="196"/>
      <c r="ID626" s="196"/>
      <c r="IE626" s="196"/>
      <c r="IF626" s="196"/>
      <c r="IG626" s="196"/>
      <c r="IH626" s="196"/>
      <c r="II626" s="196"/>
      <c r="IJ626" s="196"/>
      <c r="IK626" s="196"/>
      <c r="IL626" s="196"/>
      <c r="IM626" s="196"/>
      <c r="IN626" s="196"/>
      <c r="IO626" s="196"/>
      <c r="IP626" s="196"/>
      <c r="IQ626" s="196"/>
      <c r="IR626" s="196"/>
      <c r="IS626" s="196"/>
      <c r="IT626" s="196"/>
      <c r="IU626" s="196"/>
      <c r="IV626" s="196"/>
    </row>
    <row r="627" spans="1:256" customFormat="1">
      <c r="A627" s="195" t="s">
        <v>2133</v>
      </c>
      <c r="B627" s="195" t="s">
        <v>16</v>
      </c>
      <c r="C627" s="195" t="s">
        <v>17</v>
      </c>
      <c r="D627" s="195" t="s">
        <v>1847</v>
      </c>
      <c r="E627" s="195" t="s">
        <v>2134</v>
      </c>
      <c r="F627" s="195" t="s">
        <v>19</v>
      </c>
      <c r="G627" s="195" t="s">
        <v>2290</v>
      </c>
      <c r="H627" s="195" t="s">
        <v>2333</v>
      </c>
      <c r="I627" s="195" t="s">
        <v>1802</v>
      </c>
      <c r="J627" s="195" t="s">
        <v>22</v>
      </c>
      <c r="K627" s="195" t="s">
        <v>443</v>
      </c>
      <c r="L627" s="195">
        <v>8</v>
      </c>
      <c r="M627" s="195" t="s">
        <v>1767</v>
      </c>
      <c r="N627" s="195"/>
      <c r="O627" s="195"/>
      <c r="P627" s="196"/>
      <c r="Q627" s="196"/>
      <c r="R627" s="196"/>
      <c r="S627" s="196"/>
      <c r="T627" s="196"/>
      <c r="U627" s="196"/>
      <c r="V627" s="196"/>
      <c r="W627" s="196"/>
      <c r="X627" s="196"/>
      <c r="Y627" s="196"/>
      <c r="Z627" s="196"/>
      <c r="AA627" s="196"/>
      <c r="AB627" s="196"/>
      <c r="AC627" s="196"/>
      <c r="AD627" s="196"/>
      <c r="AE627" s="196"/>
      <c r="AF627" s="196"/>
      <c r="AG627" s="196"/>
      <c r="AH627" s="196"/>
      <c r="AI627" s="196"/>
      <c r="AJ627" s="196"/>
      <c r="AK627" s="196"/>
      <c r="AL627" s="196"/>
      <c r="AM627" s="196"/>
      <c r="AN627" s="196"/>
      <c r="AO627" s="196"/>
      <c r="AP627" s="196"/>
      <c r="AQ627" s="196"/>
      <c r="AR627" s="196"/>
      <c r="AS627" s="196"/>
      <c r="AT627" s="196"/>
      <c r="AU627" s="196"/>
      <c r="AV627" s="196"/>
      <c r="AW627" s="196"/>
      <c r="AX627" s="196"/>
      <c r="AY627" s="196"/>
      <c r="AZ627" s="196"/>
      <c r="BA627" s="196"/>
      <c r="BB627" s="196"/>
      <c r="BC627" s="196"/>
      <c r="BD627" s="196"/>
      <c r="BE627" s="196"/>
      <c r="BF627" s="196"/>
      <c r="BG627" s="196"/>
      <c r="BH627" s="196"/>
      <c r="BI627" s="196"/>
      <c r="BJ627" s="196"/>
      <c r="BK627" s="196"/>
      <c r="BL627" s="196"/>
      <c r="BM627" s="196"/>
      <c r="BN627" s="196"/>
      <c r="BO627" s="196"/>
      <c r="BP627" s="196"/>
      <c r="BQ627" s="196"/>
      <c r="BR627" s="196"/>
      <c r="BS627" s="196"/>
      <c r="BT627" s="196"/>
      <c r="BU627" s="196"/>
      <c r="BV627" s="196"/>
      <c r="BW627" s="196"/>
      <c r="BX627" s="196"/>
      <c r="BY627" s="196"/>
      <c r="BZ627" s="196"/>
      <c r="CA627" s="196"/>
      <c r="CB627" s="196"/>
      <c r="CC627" s="196"/>
      <c r="CD627" s="196"/>
      <c r="CE627" s="196"/>
      <c r="CF627" s="196"/>
      <c r="CG627" s="196"/>
      <c r="CH627" s="196"/>
      <c r="CI627" s="196"/>
      <c r="CJ627" s="196"/>
      <c r="CK627" s="196"/>
      <c r="CL627" s="196"/>
      <c r="CM627" s="196"/>
      <c r="CN627" s="196"/>
      <c r="CO627" s="196"/>
      <c r="CP627" s="196"/>
      <c r="CQ627" s="196"/>
      <c r="CR627" s="196"/>
      <c r="CS627" s="196"/>
      <c r="CT627" s="196"/>
      <c r="CU627" s="196"/>
      <c r="CV627" s="196"/>
      <c r="CW627" s="196"/>
      <c r="CX627" s="196"/>
      <c r="CY627" s="196"/>
      <c r="CZ627" s="196"/>
      <c r="DA627" s="196"/>
      <c r="DB627" s="196"/>
      <c r="DC627" s="196"/>
      <c r="DD627" s="196"/>
      <c r="DE627" s="196"/>
      <c r="DF627" s="196"/>
      <c r="DG627" s="196"/>
      <c r="DH627" s="196"/>
      <c r="DI627" s="196"/>
      <c r="DJ627" s="196"/>
      <c r="DK627" s="196"/>
      <c r="DL627" s="196"/>
      <c r="DM627" s="196"/>
      <c r="DN627" s="196"/>
      <c r="DO627" s="196"/>
      <c r="DP627" s="196"/>
      <c r="DQ627" s="196"/>
      <c r="DR627" s="196"/>
      <c r="DS627" s="196"/>
      <c r="DT627" s="196"/>
      <c r="DU627" s="196"/>
      <c r="DV627" s="196"/>
      <c r="DW627" s="196"/>
      <c r="DX627" s="196"/>
      <c r="DY627" s="196"/>
      <c r="DZ627" s="196"/>
      <c r="EA627" s="196"/>
      <c r="EB627" s="196"/>
      <c r="EC627" s="196"/>
      <c r="ED627" s="196"/>
      <c r="EE627" s="196"/>
      <c r="EF627" s="196"/>
      <c r="EG627" s="196"/>
      <c r="EH627" s="196"/>
      <c r="EI627" s="196"/>
      <c r="EJ627" s="196"/>
      <c r="EK627" s="196"/>
      <c r="EL627" s="196"/>
      <c r="EM627" s="196"/>
      <c r="EN627" s="196"/>
      <c r="EO627" s="196"/>
      <c r="EP627" s="196"/>
      <c r="EQ627" s="196"/>
      <c r="ER627" s="196"/>
      <c r="ES627" s="196"/>
      <c r="ET627" s="196"/>
      <c r="EU627" s="196"/>
      <c r="EV627" s="196"/>
      <c r="EW627" s="196"/>
      <c r="EX627" s="196"/>
      <c r="EY627" s="196"/>
      <c r="EZ627" s="196"/>
      <c r="FA627" s="196"/>
      <c r="FB627" s="196"/>
      <c r="FC627" s="196"/>
      <c r="FD627" s="196"/>
      <c r="FE627" s="196"/>
      <c r="FF627" s="196"/>
      <c r="FG627" s="196"/>
      <c r="FH627" s="196"/>
      <c r="FI627" s="196"/>
      <c r="FJ627" s="196"/>
      <c r="FK627" s="196"/>
      <c r="FL627" s="196"/>
      <c r="FM627" s="196"/>
      <c r="FN627" s="196"/>
      <c r="FO627" s="196"/>
      <c r="FP627" s="196"/>
      <c r="FQ627" s="196"/>
      <c r="FR627" s="196"/>
      <c r="FS627" s="196"/>
      <c r="FT627" s="196"/>
      <c r="FU627" s="196"/>
      <c r="FV627" s="196"/>
      <c r="FW627" s="196"/>
      <c r="FX627" s="196"/>
      <c r="FY627" s="196"/>
      <c r="FZ627" s="196"/>
      <c r="GA627" s="196"/>
      <c r="GB627" s="196"/>
      <c r="GC627" s="196"/>
      <c r="GD627" s="196"/>
      <c r="GE627" s="196"/>
      <c r="GF627" s="196"/>
      <c r="GG627" s="196"/>
      <c r="GH627" s="196"/>
      <c r="GI627" s="196"/>
      <c r="GJ627" s="196"/>
      <c r="GK627" s="196"/>
      <c r="GL627" s="196"/>
      <c r="GM627" s="196"/>
      <c r="GN627" s="196"/>
      <c r="GO627" s="196"/>
      <c r="GP627" s="196"/>
      <c r="GQ627" s="196"/>
      <c r="GR627" s="196"/>
      <c r="GS627" s="196"/>
      <c r="GT627" s="196"/>
      <c r="GU627" s="196"/>
      <c r="GV627" s="196"/>
      <c r="GW627" s="196"/>
      <c r="GX627" s="196"/>
      <c r="GY627" s="196"/>
      <c r="GZ627" s="196"/>
      <c r="HA627" s="196"/>
      <c r="HB627" s="196"/>
      <c r="HC627" s="196"/>
      <c r="HD627" s="196"/>
      <c r="HE627" s="196"/>
      <c r="HF627" s="196"/>
      <c r="HG627" s="196"/>
      <c r="HH627" s="196"/>
      <c r="HI627" s="196"/>
      <c r="HJ627" s="196"/>
      <c r="HK627" s="196"/>
      <c r="HL627" s="196"/>
      <c r="HM627" s="196"/>
      <c r="HN627" s="196"/>
      <c r="HO627" s="196"/>
      <c r="HP627" s="196"/>
      <c r="HQ627" s="196"/>
      <c r="HR627" s="196"/>
      <c r="HS627" s="196"/>
      <c r="HT627" s="196"/>
      <c r="HU627" s="196"/>
      <c r="HV627" s="196"/>
      <c r="HW627" s="196"/>
      <c r="HX627" s="196"/>
      <c r="HY627" s="196"/>
      <c r="HZ627" s="196"/>
      <c r="IA627" s="196"/>
      <c r="IB627" s="196"/>
      <c r="IC627" s="196"/>
      <c r="ID627" s="196"/>
      <c r="IE627" s="196"/>
      <c r="IF627" s="196"/>
      <c r="IG627" s="196"/>
      <c r="IH627" s="196"/>
      <c r="II627" s="196"/>
      <c r="IJ627" s="196"/>
      <c r="IK627" s="196"/>
      <c r="IL627" s="196"/>
      <c r="IM627" s="196"/>
      <c r="IN627" s="196"/>
      <c r="IO627" s="196"/>
      <c r="IP627" s="196"/>
      <c r="IQ627" s="196"/>
      <c r="IR627" s="196"/>
      <c r="IS627" s="196"/>
      <c r="IT627" s="196"/>
      <c r="IU627" s="196"/>
      <c r="IV627" s="196"/>
    </row>
    <row r="628" spans="1:256" customFormat="1">
      <c r="A628" s="195" t="s">
        <v>2133</v>
      </c>
      <c r="B628" s="195" t="s">
        <v>16</v>
      </c>
      <c r="C628" s="195" t="s">
        <v>17</v>
      </c>
      <c r="D628" s="195" t="s">
        <v>1847</v>
      </c>
      <c r="E628" s="195" t="s">
        <v>2134</v>
      </c>
      <c r="F628" s="195" t="s">
        <v>19</v>
      </c>
      <c r="G628" s="195" t="s">
        <v>2292</v>
      </c>
      <c r="H628" s="195" t="s">
        <v>2334</v>
      </c>
      <c r="I628" s="195" t="s">
        <v>1839</v>
      </c>
      <c r="J628" s="195" t="s">
        <v>22</v>
      </c>
      <c r="K628" s="195" t="s">
        <v>443</v>
      </c>
      <c r="L628" s="195">
        <v>8</v>
      </c>
      <c r="M628" s="195" t="s">
        <v>1767</v>
      </c>
      <c r="N628" s="195"/>
      <c r="O628" s="195"/>
      <c r="P628" s="196"/>
      <c r="Q628" s="196"/>
      <c r="R628" s="196"/>
      <c r="S628" s="196"/>
      <c r="T628" s="196"/>
      <c r="U628" s="196"/>
      <c r="V628" s="196"/>
      <c r="W628" s="196"/>
      <c r="X628" s="196"/>
      <c r="Y628" s="196"/>
      <c r="Z628" s="196"/>
      <c r="AA628" s="196"/>
      <c r="AB628" s="196"/>
      <c r="AC628" s="196"/>
      <c r="AD628" s="196"/>
      <c r="AE628" s="196"/>
      <c r="AF628" s="196"/>
      <c r="AG628" s="196"/>
      <c r="AH628" s="196"/>
      <c r="AI628" s="196"/>
      <c r="AJ628" s="196"/>
      <c r="AK628" s="196"/>
      <c r="AL628" s="196"/>
      <c r="AM628" s="196"/>
      <c r="AN628" s="196"/>
      <c r="AO628" s="196"/>
      <c r="AP628" s="196"/>
      <c r="AQ628" s="196"/>
      <c r="AR628" s="196"/>
      <c r="AS628" s="196"/>
      <c r="AT628" s="196"/>
      <c r="AU628" s="196"/>
      <c r="AV628" s="196"/>
      <c r="AW628" s="196"/>
      <c r="AX628" s="196"/>
      <c r="AY628" s="196"/>
      <c r="AZ628" s="196"/>
      <c r="BA628" s="196"/>
      <c r="BB628" s="196"/>
      <c r="BC628" s="196"/>
      <c r="BD628" s="196"/>
      <c r="BE628" s="196"/>
      <c r="BF628" s="196"/>
      <c r="BG628" s="196"/>
      <c r="BH628" s="196"/>
      <c r="BI628" s="196"/>
      <c r="BJ628" s="196"/>
      <c r="BK628" s="196"/>
      <c r="BL628" s="196"/>
      <c r="BM628" s="196"/>
      <c r="BN628" s="196"/>
      <c r="BO628" s="196"/>
      <c r="BP628" s="196"/>
      <c r="BQ628" s="196"/>
      <c r="BR628" s="196"/>
      <c r="BS628" s="196"/>
      <c r="BT628" s="196"/>
      <c r="BU628" s="196"/>
      <c r="BV628" s="196"/>
      <c r="BW628" s="196"/>
      <c r="BX628" s="196"/>
      <c r="BY628" s="196"/>
      <c r="BZ628" s="196"/>
      <c r="CA628" s="196"/>
      <c r="CB628" s="196"/>
      <c r="CC628" s="196"/>
      <c r="CD628" s="196"/>
      <c r="CE628" s="196"/>
      <c r="CF628" s="196"/>
      <c r="CG628" s="196"/>
      <c r="CH628" s="196"/>
      <c r="CI628" s="196"/>
      <c r="CJ628" s="196"/>
      <c r="CK628" s="196"/>
      <c r="CL628" s="196"/>
      <c r="CM628" s="196"/>
      <c r="CN628" s="196"/>
      <c r="CO628" s="196"/>
      <c r="CP628" s="196"/>
      <c r="CQ628" s="196"/>
      <c r="CR628" s="196"/>
      <c r="CS628" s="196"/>
      <c r="CT628" s="196"/>
      <c r="CU628" s="196"/>
      <c r="CV628" s="196"/>
      <c r="CW628" s="196"/>
      <c r="CX628" s="196"/>
      <c r="CY628" s="196"/>
      <c r="CZ628" s="196"/>
      <c r="DA628" s="196"/>
      <c r="DB628" s="196"/>
      <c r="DC628" s="196"/>
      <c r="DD628" s="196"/>
      <c r="DE628" s="196"/>
      <c r="DF628" s="196"/>
      <c r="DG628" s="196"/>
      <c r="DH628" s="196"/>
      <c r="DI628" s="196"/>
      <c r="DJ628" s="196"/>
      <c r="DK628" s="196"/>
      <c r="DL628" s="196"/>
      <c r="DM628" s="196"/>
      <c r="DN628" s="196"/>
      <c r="DO628" s="196"/>
      <c r="DP628" s="196"/>
      <c r="DQ628" s="196"/>
      <c r="DR628" s="196"/>
      <c r="DS628" s="196"/>
      <c r="DT628" s="196"/>
      <c r="DU628" s="196"/>
      <c r="DV628" s="196"/>
      <c r="DW628" s="196"/>
      <c r="DX628" s="196"/>
      <c r="DY628" s="196"/>
      <c r="DZ628" s="196"/>
      <c r="EA628" s="196"/>
      <c r="EB628" s="196"/>
      <c r="EC628" s="196"/>
      <c r="ED628" s="196"/>
      <c r="EE628" s="196"/>
      <c r="EF628" s="196"/>
      <c r="EG628" s="196"/>
      <c r="EH628" s="196"/>
      <c r="EI628" s="196"/>
      <c r="EJ628" s="196"/>
      <c r="EK628" s="196"/>
      <c r="EL628" s="196"/>
      <c r="EM628" s="196"/>
      <c r="EN628" s="196"/>
      <c r="EO628" s="196"/>
      <c r="EP628" s="196"/>
      <c r="EQ628" s="196"/>
      <c r="ER628" s="196"/>
      <c r="ES628" s="196"/>
      <c r="ET628" s="196"/>
      <c r="EU628" s="196"/>
      <c r="EV628" s="196"/>
      <c r="EW628" s="196"/>
      <c r="EX628" s="196"/>
      <c r="EY628" s="196"/>
      <c r="EZ628" s="196"/>
      <c r="FA628" s="196"/>
      <c r="FB628" s="196"/>
      <c r="FC628" s="196"/>
      <c r="FD628" s="196"/>
      <c r="FE628" s="196"/>
      <c r="FF628" s="196"/>
      <c r="FG628" s="196"/>
      <c r="FH628" s="196"/>
      <c r="FI628" s="196"/>
      <c r="FJ628" s="196"/>
      <c r="FK628" s="196"/>
      <c r="FL628" s="196"/>
      <c r="FM628" s="196"/>
      <c r="FN628" s="196"/>
      <c r="FO628" s="196"/>
      <c r="FP628" s="196"/>
      <c r="FQ628" s="196"/>
      <c r="FR628" s="196"/>
      <c r="FS628" s="196"/>
      <c r="FT628" s="196"/>
      <c r="FU628" s="196"/>
      <c r="FV628" s="196"/>
      <c r="FW628" s="196"/>
      <c r="FX628" s="196"/>
      <c r="FY628" s="196"/>
      <c r="FZ628" s="196"/>
      <c r="GA628" s="196"/>
      <c r="GB628" s="196"/>
      <c r="GC628" s="196"/>
      <c r="GD628" s="196"/>
      <c r="GE628" s="196"/>
      <c r="GF628" s="196"/>
      <c r="GG628" s="196"/>
      <c r="GH628" s="196"/>
      <c r="GI628" s="196"/>
      <c r="GJ628" s="196"/>
      <c r="GK628" s="196"/>
      <c r="GL628" s="196"/>
      <c r="GM628" s="196"/>
      <c r="GN628" s="196"/>
      <c r="GO628" s="196"/>
      <c r="GP628" s="196"/>
      <c r="GQ628" s="196"/>
      <c r="GR628" s="196"/>
      <c r="GS628" s="196"/>
      <c r="GT628" s="196"/>
      <c r="GU628" s="196"/>
      <c r="GV628" s="196"/>
      <c r="GW628" s="196"/>
      <c r="GX628" s="196"/>
      <c r="GY628" s="196"/>
      <c r="GZ628" s="196"/>
      <c r="HA628" s="196"/>
      <c r="HB628" s="196"/>
      <c r="HC628" s="196"/>
      <c r="HD628" s="196"/>
      <c r="HE628" s="196"/>
      <c r="HF628" s="196"/>
      <c r="HG628" s="196"/>
      <c r="HH628" s="196"/>
      <c r="HI628" s="196"/>
      <c r="HJ628" s="196"/>
      <c r="HK628" s="196"/>
      <c r="HL628" s="196"/>
      <c r="HM628" s="196"/>
      <c r="HN628" s="196"/>
      <c r="HO628" s="196"/>
      <c r="HP628" s="196"/>
      <c r="HQ628" s="196"/>
      <c r="HR628" s="196"/>
      <c r="HS628" s="196"/>
      <c r="HT628" s="196"/>
      <c r="HU628" s="196"/>
      <c r="HV628" s="196"/>
      <c r="HW628" s="196"/>
      <c r="HX628" s="196"/>
      <c r="HY628" s="196"/>
      <c r="HZ628" s="196"/>
      <c r="IA628" s="196"/>
      <c r="IB628" s="196"/>
      <c r="IC628" s="196"/>
      <c r="ID628" s="196"/>
      <c r="IE628" s="196"/>
      <c r="IF628" s="196"/>
      <c r="IG628" s="196"/>
      <c r="IH628" s="196"/>
      <c r="II628" s="196"/>
      <c r="IJ628" s="196"/>
      <c r="IK628" s="196"/>
      <c r="IL628" s="196"/>
      <c r="IM628" s="196"/>
      <c r="IN628" s="196"/>
      <c r="IO628" s="196"/>
      <c r="IP628" s="196"/>
      <c r="IQ628" s="196"/>
      <c r="IR628" s="196"/>
      <c r="IS628" s="196"/>
      <c r="IT628" s="196"/>
      <c r="IU628" s="196"/>
      <c r="IV628" s="196"/>
    </row>
    <row r="629" spans="1:256" customFormat="1">
      <c r="A629" s="195" t="s">
        <v>2133</v>
      </c>
      <c r="B629" s="195" t="s">
        <v>16</v>
      </c>
      <c r="C629" s="195" t="s">
        <v>17</v>
      </c>
      <c r="D629" s="195" t="s">
        <v>1847</v>
      </c>
      <c r="E629" s="195" t="s">
        <v>2134</v>
      </c>
      <c r="F629" s="195" t="s">
        <v>19</v>
      </c>
      <c r="G629" s="195" t="s">
        <v>2294</v>
      </c>
      <c r="H629" s="195" t="s">
        <v>2335</v>
      </c>
      <c r="I629" s="195" t="s">
        <v>1803</v>
      </c>
      <c r="J629" s="195" t="s">
        <v>22</v>
      </c>
      <c r="K629" s="195" t="s">
        <v>443</v>
      </c>
      <c r="L629" s="195">
        <v>8</v>
      </c>
      <c r="M629" s="195" t="s">
        <v>1767</v>
      </c>
      <c r="N629" s="195"/>
      <c r="O629" s="195"/>
      <c r="P629" s="196"/>
      <c r="Q629" s="196"/>
      <c r="R629" s="196"/>
      <c r="S629" s="196"/>
      <c r="T629" s="196"/>
      <c r="U629" s="196"/>
      <c r="V629" s="196"/>
      <c r="W629" s="196"/>
      <c r="X629" s="196"/>
      <c r="Y629" s="196"/>
      <c r="Z629" s="196"/>
      <c r="AA629" s="196"/>
      <c r="AB629" s="196"/>
      <c r="AC629" s="196"/>
      <c r="AD629" s="196"/>
      <c r="AE629" s="196"/>
      <c r="AF629" s="196"/>
      <c r="AG629" s="196"/>
      <c r="AH629" s="196"/>
      <c r="AI629" s="196"/>
      <c r="AJ629" s="196"/>
      <c r="AK629" s="196"/>
      <c r="AL629" s="196"/>
      <c r="AM629" s="196"/>
      <c r="AN629" s="196"/>
      <c r="AO629" s="196"/>
      <c r="AP629" s="196"/>
      <c r="AQ629" s="196"/>
      <c r="AR629" s="196"/>
      <c r="AS629" s="196"/>
      <c r="AT629" s="196"/>
      <c r="AU629" s="196"/>
      <c r="AV629" s="196"/>
      <c r="AW629" s="196"/>
      <c r="AX629" s="196"/>
      <c r="AY629" s="196"/>
      <c r="AZ629" s="196"/>
      <c r="BA629" s="196"/>
      <c r="BB629" s="196"/>
      <c r="BC629" s="196"/>
      <c r="BD629" s="196"/>
      <c r="BE629" s="196"/>
      <c r="BF629" s="196"/>
      <c r="BG629" s="196"/>
      <c r="BH629" s="196"/>
      <c r="BI629" s="196"/>
      <c r="BJ629" s="196"/>
      <c r="BK629" s="196"/>
      <c r="BL629" s="196"/>
      <c r="BM629" s="196"/>
      <c r="BN629" s="196"/>
      <c r="BO629" s="196"/>
      <c r="BP629" s="196"/>
      <c r="BQ629" s="196"/>
      <c r="BR629" s="196"/>
      <c r="BS629" s="196"/>
      <c r="BT629" s="196"/>
      <c r="BU629" s="196"/>
      <c r="BV629" s="196"/>
      <c r="BW629" s="196"/>
      <c r="BX629" s="196"/>
      <c r="BY629" s="196"/>
      <c r="BZ629" s="196"/>
      <c r="CA629" s="196"/>
      <c r="CB629" s="196"/>
      <c r="CC629" s="196"/>
      <c r="CD629" s="196"/>
      <c r="CE629" s="196"/>
      <c r="CF629" s="196"/>
      <c r="CG629" s="196"/>
      <c r="CH629" s="196"/>
      <c r="CI629" s="196"/>
      <c r="CJ629" s="196"/>
      <c r="CK629" s="196"/>
      <c r="CL629" s="196"/>
      <c r="CM629" s="196"/>
      <c r="CN629" s="196"/>
      <c r="CO629" s="196"/>
      <c r="CP629" s="196"/>
      <c r="CQ629" s="196"/>
      <c r="CR629" s="196"/>
      <c r="CS629" s="196"/>
      <c r="CT629" s="196"/>
      <c r="CU629" s="196"/>
      <c r="CV629" s="196"/>
      <c r="CW629" s="196"/>
      <c r="CX629" s="196"/>
      <c r="CY629" s="196"/>
      <c r="CZ629" s="196"/>
      <c r="DA629" s="196"/>
      <c r="DB629" s="196"/>
      <c r="DC629" s="196"/>
      <c r="DD629" s="196"/>
      <c r="DE629" s="196"/>
      <c r="DF629" s="196"/>
      <c r="DG629" s="196"/>
      <c r="DH629" s="196"/>
      <c r="DI629" s="196"/>
      <c r="DJ629" s="196"/>
      <c r="DK629" s="196"/>
      <c r="DL629" s="196"/>
      <c r="DM629" s="196"/>
      <c r="DN629" s="196"/>
      <c r="DO629" s="196"/>
      <c r="DP629" s="196"/>
      <c r="DQ629" s="196"/>
      <c r="DR629" s="196"/>
      <c r="DS629" s="196"/>
      <c r="DT629" s="196"/>
      <c r="DU629" s="196"/>
      <c r="DV629" s="196"/>
      <c r="DW629" s="196"/>
      <c r="DX629" s="196"/>
      <c r="DY629" s="196"/>
      <c r="DZ629" s="196"/>
      <c r="EA629" s="196"/>
      <c r="EB629" s="196"/>
      <c r="EC629" s="196"/>
      <c r="ED629" s="196"/>
      <c r="EE629" s="196"/>
      <c r="EF629" s="196"/>
      <c r="EG629" s="196"/>
      <c r="EH629" s="196"/>
      <c r="EI629" s="196"/>
      <c r="EJ629" s="196"/>
      <c r="EK629" s="196"/>
      <c r="EL629" s="196"/>
      <c r="EM629" s="196"/>
      <c r="EN629" s="196"/>
      <c r="EO629" s="196"/>
      <c r="EP629" s="196"/>
      <c r="EQ629" s="196"/>
      <c r="ER629" s="196"/>
      <c r="ES629" s="196"/>
      <c r="ET629" s="196"/>
      <c r="EU629" s="196"/>
      <c r="EV629" s="196"/>
      <c r="EW629" s="196"/>
      <c r="EX629" s="196"/>
      <c r="EY629" s="196"/>
      <c r="EZ629" s="196"/>
      <c r="FA629" s="196"/>
      <c r="FB629" s="196"/>
      <c r="FC629" s="196"/>
      <c r="FD629" s="196"/>
      <c r="FE629" s="196"/>
      <c r="FF629" s="196"/>
      <c r="FG629" s="196"/>
      <c r="FH629" s="196"/>
      <c r="FI629" s="196"/>
      <c r="FJ629" s="196"/>
      <c r="FK629" s="196"/>
      <c r="FL629" s="196"/>
      <c r="FM629" s="196"/>
      <c r="FN629" s="196"/>
      <c r="FO629" s="196"/>
      <c r="FP629" s="196"/>
      <c r="FQ629" s="196"/>
      <c r="FR629" s="196"/>
      <c r="FS629" s="196"/>
      <c r="FT629" s="196"/>
      <c r="FU629" s="196"/>
      <c r="FV629" s="196"/>
      <c r="FW629" s="196"/>
      <c r="FX629" s="196"/>
      <c r="FY629" s="196"/>
      <c r="FZ629" s="196"/>
      <c r="GA629" s="196"/>
      <c r="GB629" s="196"/>
      <c r="GC629" s="196"/>
      <c r="GD629" s="196"/>
      <c r="GE629" s="196"/>
      <c r="GF629" s="196"/>
      <c r="GG629" s="196"/>
      <c r="GH629" s="196"/>
      <c r="GI629" s="196"/>
      <c r="GJ629" s="196"/>
      <c r="GK629" s="196"/>
      <c r="GL629" s="196"/>
      <c r="GM629" s="196"/>
      <c r="GN629" s="196"/>
      <c r="GO629" s="196"/>
      <c r="GP629" s="196"/>
      <c r="GQ629" s="196"/>
      <c r="GR629" s="196"/>
      <c r="GS629" s="196"/>
      <c r="GT629" s="196"/>
      <c r="GU629" s="196"/>
      <c r="GV629" s="196"/>
      <c r="GW629" s="196"/>
      <c r="GX629" s="196"/>
      <c r="GY629" s="196"/>
      <c r="GZ629" s="196"/>
      <c r="HA629" s="196"/>
      <c r="HB629" s="196"/>
      <c r="HC629" s="196"/>
      <c r="HD629" s="196"/>
      <c r="HE629" s="196"/>
      <c r="HF629" s="196"/>
      <c r="HG629" s="196"/>
      <c r="HH629" s="196"/>
      <c r="HI629" s="196"/>
      <c r="HJ629" s="196"/>
      <c r="HK629" s="196"/>
      <c r="HL629" s="196"/>
      <c r="HM629" s="196"/>
      <c r="HN629" s="196"/>
      <c r="HO629" s="196"/>
      <c r="HP629" s="196"/>
      <c r="HQ629" s="196"/>
      <c r="HR629" s="196"/>
      <c r="HS629" s="196"/>
      <c r="HT629" s="196"/>
      <c r="HU629" s="196"/>
      <c r="HV629" s="196"/>
      <c r="HW629" s="196"/>
      <c r="HX629" s="196"/>
      <c r="HY629" s="196"/>
      <c r="HZ629" s="196"/>
      <c r="IA629" s="196"/>
      <c r="IB629" s="196"/>
      <c r="IC629" s="196"/>
      <c r="ID629" s="196"/>
      <c r="IE629" s="196"/>
      <c r="IF629" s="196"/>
      <c r="IG629" s="196"/>
      <c r="IH629" s="196"/>
      <c r="II629" s="196"/>
      <c r="IJ629" s="196"/>
      <c r="IK629" s="196"/>
      <c r="IL629" s="196"/>
      <c r="IM629" s="196"/>
      <c r="IN629" s="196"/>
      <c r="IO629" s="196"/>
      <c r="IP629" s="196"/>
      <c r="IQ629" s="196"/>
      <c r="IR629" s="196"/>
      <c r="IS629" s="196"/>
      <c r="IT629" s="196"/>
      <c r="IU629" s="196"/>
      <c r="IV629" s="196"/>
    </row>
    <row r="630" spans="1:256" customFormat="1">
      <c r="A630" s="195" t="s">
        <v>2133</v>
      </c>
      <c r="B630" s="195" t="s">
        <v>16</v>
      </c>
      <c r="C630" s="195" t="s">
        <v>17</v>
      </c>
      <c r="D630" s="195" t="s">
        <v>1847</v>
      </c>
      <c r="E630" s="195" t="s">
        <v>2134</v>
      </c>
      <c r="F630" s="195" t="s">
        <v>19</v>
      </c>
      <c r="G630" s="195" t="s">
        <v>2296</v>
      </c>
      <c r="H630" s="195" t="s">
        <v>2336</v>
      </c>
      <c r="I630" s="195" t="s">
        <v>1804</v>
      </c>
      <c r="J630" s="195" t="s">
        <v>22</v>
      </c>
      <c r="K630" s="195" t="s">
        <v>443</v>
      </c>
      <c r="L630" s="195">
        <v>8</v>
      </c>
      <c r="M630" s="195" t="s">
        <v>1767</v>
      </c>
      <c r="N630" s="195"/>
      <c r="O630" s="195"/>
      <c r="P630" s="196"/>
      <c r="Q630" s="196"/>
      <c r="R630" s="196"/>
      <c r="S630" s="196"/>
      <c r="T630" s="196"/>
      <c r="U630" s="196"/>
      <c r="V630" s="196"/>
      <c r="W630" s="196"/>
      <c r="X630" s="196"/>
      <c r="Y630" s="196"/>
      <c r="Z630" s="196"/>
      <c r="AA630" s="196"/>
      <c r="AB630" s="196"/>
      <c r="AC630" s="196"/>
      <c r="AD630" s="196"/>
      <c r="AE630" s="196"/>
      <c r="AF630" s="196"/>
      <c r="AG630" s="196"/>
      <c r="AH630" s="196"/>
      <c r="AI630" s="196"/>
      <c r="AJ630" s="196"/>
      <c r="AK630" s="196"/>
      <c r="AL630" s="196"/>
      <c r="AM630" s="196"/>
      <c r="AN630" s="196"/>
      <c r="AO630" s="196"/>
      <c r="AP630" s="196"/>
      <c r="AQ630" s="196"/>
      <c r="AR630" s="196"/>
      <c r="AS630" s="196"/>
      <c r="AT630" s="196"/>
      <c r="AU630" s="196"/>
      <c r="AV630" s="196"/>
      <c r="AW630" s="196"/>
      <c r="AX630" s="196"/>
      <c r="AY630" s="196"/>
      <c r="AZ630" s="196"/>
      <c r="BA630" s="196"/>
      <c r="BB630" s="196"/>
      <c r="BC630" s="196"/>
      <c r="BD630" s="196"/>
      <c r="BE630" s="196"/>
      <c r="BF630" s="196"/>
      <c r="BG630" s="196"/>
      <c r="BH630" s="196"/>
      <c r="BI630" s="196"/>
      <c r="BJ630" s="196"/>
      <c r="BK630" s="196"/>
      <c r="BL630" s="196"/>
      <c r="BM630" s="196"/>
      <c r="BN630" s="196"/>
      <c r="BO630" s="196"/>
      <c r="BP630" s="196"/>
      <c r="BQ630" s="196"/>
      <c r="BR630" s="196"/>
      <c r="BS630" s="196"/>
      <c r="BT630" s="196"/>
      <c r="BU630" s="196"/>
      <c r="BV630" s="196"/>
      <c r="BW630" s="196"/>
      <c r="BX630" s="196"/>
      <c r="BY630" s="196"/>
      <c r="BZ630" s="196"/>
      <c r="CA630" s="196"/>
      <c r="CB630" s="196"/>
      <c r="CC630" s="196"/>
      <c r="CD630" s="196"/>
      <c r="CE630" s="196"/>
      <c r="CF630" s="196"/>
      <c r="CG630" s="196"/>
      <c r="CH630" s="196"/>
      <c r="CI630" s="196"/>
      <c r="CJ630" s="196"/>
      <c r="CK630" s="196"/>
      <c r="CL630" s="196"/>
      <c r="CM630" s="196"/>
      <c r="CN630" s="196"/>
      <c r="CO630" s="196"/>
      <c r="CP630" s="196"/>
      <c r="CQ630" s="196"/>
      <c r="CR630" s="196"/>
      <c r="CS630" s="196"/>
      <c r="CT630" s="196"/>
      <c r="CU630" s="196"/>
      <c r="CV630" s="196"/>
      <c r="CW630" s="196"/>
      <c r="CX630" s="196"/>
      <c r="CY630" s="196"/>
      <c r="CZ630" s="196"/>
      <c r="DA630" s="196"/>
      <c r="DB630" s="196"/>
      <c r="DC630" s="196"/>
      <c r="DD630" s="196"/>
      <c r="DE630" s="196"/>
      <c r="DF630" s="196"/>
      <c r="DG630" s="196"/>
      <c r="DH630" s="196"/>
      <c r="DI630" s="196"/>
      <c r="DJ630" s="196"/>
      <c r="DK630" s="196"/>
      <c r="DL630" s="196"/>
      <c r="DM630" s="196"/>
      <c r="DN630" s="196"/>
      <c r="DO630" s="196"/>
      <c r="DP630" s="196"/>
      <c r="DQ630" s="196"/>
      <c r="DR630" s="196"/>
      <c r="DS630" s="196"/>
      <c r="DT630" s="196"/>
      <c r="DU630" s="196"/>
      <c r="DV630" s="196"/>
      <c r="DW630" s="196"/>
      <c r="DX630" s="196"/>
      <c r="DY630" s="196"/>
      <c r="DZ630" s="196"/>
      <c r="EA630" s="196"/>
      <c r="EB630" s="196"/>
      <c r="EC630" s="196"/>
      <c r="ED630" s="196"/>
      <c r="EE630" s="196"/>
      <c r="EF630" s="196"/>
      <c r="EG630" s="196"/>
      <c r="EH630" s="196"/>
      <c r="EI630" s="196"/>
      <c r="EJ630" s="196"/>
      <c r="EK630" s="196"/>
      <c r="EL630" s="196"/>
      <c r="EM630" s="196"/>
      <c r="EN630" s="196"/>
      <c r="EO630" s="196"/>
      <c r="EP630" s="196"/>
      <c r="EQ630" s="196"/>
      <c r="ER630" s="196"/>
      <c r="ES630" s="196"/>
      <c r="ET630" s="196"/>
      <c r="EU630" s="196"/>
      <c r="EV630" s="196"/>
      <c r="EW630" s="196"/>
      <c r="EX630" s="196"/>
      <c r="EY630" s="196"/>
      <c r="EZ630" s="196"/>
      <c r="FA630" s="196"/>
      <c r="FB630" s="196"/>
      <c r="FC630" s="196"/>
      <c r="FD630" s="196"/>
      <c r="FE630" s="196"/>
      <c r="FF630" s="196"/>
      <c r="FG630" s="196"/>
      <c r="FH630" s="196"/>
      <c r="FI630" s="196"/>
      <c r="FJ630" s="196"/>
      <c r="FK630" s="196"/>
      <c r="FL630" s="196"/>
      <c r="FM630" s="196"/>
      <c r="FN630" s="196"/>
      <c r="FO630" s="196"/>
      <c r="FP630" s="196"/>
      <c r="FQ630" s="196"/>
      <c r="FR630" s="196"/>
      <c r="FS630" s="196"/>
      <c r="FT630" s="196"/>
      <c r="FU630" s="196"/>
      <c r="FV630" s="196"/>
      <c r="FW630" s="196"/>
      <c r="FX630" s="196"/>
      <c r="FY630" s="196"/>
      <c r="FZ630" s="196"/>
      <c r="GA630" s="196"/>
      <c r="GB630" s="196"/>
      <c r="GC630" s="196"/>
      <c r="GD630" s="196"/>
      <c r="GE630" s="196"/>
      <c r="GF630" s="196"/>
      <c r="GG630" s="196"/>
      <c r="GH630" s="196"/>
      <c r="GI630" s="196"/>
      <c r="GJ630" s="196"/>
      <c r="GK630" s="196"/>
      <c r="GL630" s="196"/>
      <c r="GM630" s="196"/>
      <c r="GN630" s="196"/>
      <c r="GO630" s="196"/>
      <c r="GP630" s="196"/>
      <c r="GQ630" s="196"/>
      <c r="GR630" s="196"/>
      <c r="GS630" s="196"/>
      <c r="GT630" s="196"/>
      <c r="GU630" s="196"/>
      <c r="GV630" s="196"/>
      <c r="GW630" s="196"/>
      <c r="GX630" s="196"/>
      <c r="GY630" s="196"/>
      <c r="GZ630" s="196"/>
      <c r="HA630" s="196"/>
      <c r="HB630" s="196"/>
      <c r="HC630" s="196"/>
      <c r="HD630" s="196"/>
      <c r="HE630" s="196"/>
      <c r="HF630" s="196"/>
      <c r="HG630" s="196"/>
      <c r="HH630" s="196"/>
      <c r="HI630" s="196"/>
      <c r="HJ630" s="196"/>
      <c r="HK630" s="196"/>
      <c r="HL630" s="196"/>
      <c r="HM630" s="196"/>
      <c r="HN630" s="196"/>
      <c r="HO630" s="196"/>
      <c r="HP630" s="196"/>
      <c r="HQ630" s="196"/>
      <c r="HR630" s="196"/>
      <c r="HS630" s="196"/>
      <c r="HT630" s="196"/>
      <c r="HU630" s="196"/>
      <c r="HV630" s="196"/>
      <c r="HW630" s="196"/>
      <c r="HX630" s="196"/>
      <c r="HY630" s="196"/>
      <c r="HZ630" s="196"/>
      <c r="IA630" s="196"/>
      <c r="IB630" s="196"/>
      <c r="IC630" s="196"/>
      <c r="ID630" s="196"/>
      <c r="IE630" s="196"/>
      <c r="IF630" s="196"/>
      <c r="IG630" s="196"/>
      <c r="IH630" s="196"/>
      <c r="II630" s="196"/>
      <c r="IJ630" s="196"/>
      <c r="IK630" s="196"/>
      <c r="IL630" s="196"/>
      <c r="IM630" s="196"/>
      <c r="IN630" s="196"/>
      <c r="IO630" s="196"/>
      <c r="IP630" s="196"/>
      <c r="IQ630" s="196"/>
      <c r="IR630" s="196"/>
      <c r="IS630" s="196"/>
      <c r="IT630" s="196"/>
      <c r="IU630" s="196"/>
      <c r="IV630" s="196"/>
    </row>
    <row r="631" spans="1:256" customFormat="1">
      <c r="A631" s="195" t="s">
        <v>2133</v>
      </c>
      <c r="B631" s="195" t="s">
        <v>16</v>
      </c>
      <c r="C631" s="195" t="s">
        <v>17</v>
      </c>
      <c r="D631" s="195" t="s">
        <v>1847</v>
      </c>
      <c r="E631" s="195" t="s">
        <v>2134</v>
      </c>
      <c r="F631" s="195" t="s">
        <v>19</v>
      </c>
      <c r="G631" s="195" t="s">
        <v>2298</v>
      </c>
      <c r="H631" s="195" t="s">
        <v>2337</v>
      </c>
      <c r="I631" s="195" t="s">
        <v>1805</v>
      </c>
      <c r="J631" s="195" t="s">
        <v>22</v>
      </c>
      <c r="K631" s="195" t="s">
        <v>443</v>
      </c>
      <c r="L631" s="195">
        <v>8</v>
      </c>
      <c r="M631" s="195" t="s">
        <v>1767</v>
      </c>
      <c r="N631" s="195"/>
      <c r="O631" s="195"/>
      <c r="P631" s="196"/>
      <c r="Q631" s="196"/>
      <c r="R631" s="196"/>
      <c r="S631" s="196"/>
      <c r="T631" s="196"/>
      <c r="U631" s="196"/>
      <c r="V631" s="196"/>
      <c r="W631" s="196"/>
      <c r="X631" s="196"/>
      <c r="Y631" s="196"/>
      <c r="Z631" s="196"/>
      <c r="AA631" s="196"/>
      <c r="AB631" s="196"/>
      <c r="AC631" s="196"/>
      <c r="AD631" s="196"/>
      <c r="AE631" s="196"/>
      <c r="AF631" s="196"/>
      <c r="AG631" s="196"/>
      <c r="AH631" s="196"/>
      <c r="AI631" s="196"/>
      <c r="AJ631" s="196"/>
      <c r="AK631" s="196"/>
      <c r="AL631" s="196"/>
      <c r="AM631" s="196"/>
      <c r="AN631" s="196"/>
      <c r="AO631" s="196"/>
      <c r="AP631" s="196"/>
      <c r="AQ631" s="196"/>
      <c r="AR631" s="196"/>
      <c r="AS631" s="196"/>
      <c r="AT631" s="196"/>
      <c r="AU631" s="196"/>
      <c r="AV631" s="196"/>
      <c r="AW631" s="196"/>
      <c r="AX631" s="196"/>
      <c r="AY631" s="196"/>
      <c r="AZ631" s="196"/>
      <c r="BA631" s="196"/>
      <c r="BB631" s="196"/>
      <c r="BC631" s="196"/>
      <c r="BD631" s="196"/>
      <c r="BE631" s="196"/>
      <c r="BF631" s="196"/>
      <c r="BG631" s="196"/>
      <c r="BH631" s="196"/>
      <c r="BI631" s="196"/>
      <c r="BJ631" s="196"/>
      <c r="BK631" s="196"/>
      <c r="BL631" s="196"/>
      <c r="BM631" s="196"/>
      <c r="BN631" s="196"/>
      <c r="BO631" s="196"/>
      <c r="BP631" s="196"/>
      <c r="BQ631" s="196"/>
      <c r="BR631" s="196"/>
      <c r="BS631" s="196"/>
      <c r="BT631" s="196"/>
      <c r="BU631" s="196"/>
      <c r="BV631" s="196"/>
      <c r="BW631" s="196"/>
      <c r="BX631" s="196"/>
      <c r="BY631" s="196"/>
      <c r="BZ631" s="196"/>
      <c r="CA631" s="196"/>
      <c r="CB631" s="196"/>
      <c r="CC631" s="196"/>
      <c r="CD631" s="196"/>
      <c r="CE631" s="196"/>
      <c r="CF631" s="196"/>
      <c r="CG631" s="196"/>
      <c r="CH631" s="196"/>
      <c r="CI631" s="196"/>
      <c r="CJ631" s="196"/>
      <c r="CK631" s="196"/>
      <c r="CL631" s="196"/>
      <c r="CM631" s="196"/>
      <c r="CN631" s="196"/>
      <c r="CO631" s="196"/>
      <c r="CP631" s="196"/>
      <c r="CQ631" s="196"/>
      <c r="CR631" s="196"/>
      <c r="CS631" s="196"/>
      <c r="CT631" s="196"/>
      <c r="CU631" s="196"/>
      <c r="CV631" s="196"/>
      <c r="CW631" s="196"/>
      <c r="CX631" s="196"/>
      <c r="CY631" s="196"/>
      <c r="CZ631" s="196"/>
      <c r="DA631" s="196"/>
      <c r="DB631" s="196"/>
      <c r="DC631" s="196"/>
      <c r="DD631" s="196"/>
      <c r="DE631" s="196"/>
      <c r="DF631" s="196"/>
      <c r="DG631" s="196"/>
      <c r="DH631" s="196"/>
      <c r="DI631" s="196"/>
      <c r="DJ631" s="196"/>
      <c r="DK631" s="196"/>
      <c r="DL631" s="196"/>
      <c r="DM631" s="196"/>
      <c r="DN631" s="196"/>
      <c r="DO631" s="196"/>
      <c r="DP631" s="196"/>
      <c r="DQ631" s="196"/>
      <c r="DR631" s="196"/>
      <c r="DS631" s="196"/>
      <c r="DT631" s="196"/>
      <c r="DU631" s="196"/>
      <c r="DV631" s="196"/>
      <c r="DW631" s="196"/>
      <c r="DX631" s="196"/>
      <c r="DY631" s="196"/>
      <c r="DZ631" s="196"/>
      <c r="EA631" s="196"/>
      <c r="EB631" s="196"/>
      <c r="EC631" s="196"/>
      <c r="ED631" s="196"/>
      <c r="EE631" s="196"/>
      <c r="EF631" s="196"/>
      <c r="EG631" s="196"/>
      <c r="EH631" s="196"/>
      <c r="EI631" s="196"/>
      <c r="EJ631" s="196"/>
      <c r="EK631" s="196"/>
      <c r="EL631" s="196"/>
      <c r="EM631" s="196"/>
      <c r="EN631" s="196"/>
      <c r="EO631" s="196"/>
      <c r="EP631" s="196"/>
      <c r="EQ631" s="196"/>
      <c r="ER631" s="196"/>
      <c r="ES631" s="196"/>
      <c r="ET631" s="196"/>
      <c r="EU631" s="196"/>
      <c r="EV631" s="196"/>
      <c r="EW631" s="196"/>
      <c r="EX631" s="196"/>
      <c r="EY631" s="196"/>
      <c r="EZ631" s="196"/>
      <c r="FA631" s="196"/>
      <c r="FB631" s="196"/>
      <c r="FC631" s="196"/>
      <c r="FD631" s="196"/>
      <c r="FE631" s="196"/>
      <c r="FF631" s="196"/>
      <c r="FG631" s="196"/>
      <c r="FH631" s="196"/>
      <c r="FI631" s="196"/>
      <c r="FJ631" s="196"/>
      <c r="FK631" s="196"/>
      <c r="FL631" s="196"/>
      <c r="FM631" s="196"/>
      <c r="FN631" s="196"/>
      <c r="FO631" s="196"/>
      <c r="FP631" s="196"/>
      <c r="FQ631" s="196"/>
      <c r="FR631" s="196"/>
      <c r="FS631" s="196"/>
      <c r="FT631" s="196"/>
      <c r="FU631" s="196"/>
      <c r="FV631" s="196"/>
      <c r="FW631" s="196"/>
      <c r="FX631" s="196"/>
      <c r="FY631" s="196"/>
      <c r="FZ631" s="196"/>
      <c r="GA631" s="196"/>
      <c r="GB631" s="196"/>
      <c r="GC631" s="196"/>
      <c r="GD631" s="196"/>
      <c r="GE631" s="196"/>
      <c r="GF631" s="196"/>
      <c r="GG631" s="196"/>
      <c r="GH631" s="196"/>
      <c r="GI631" s="196"/>
      <c r="GJ631" s="196"/>
      <c r="GK631" s="196"/>
      <c r="GL631" s="196"/>
      <c r="GM631" s="196"/>
      <c r="GN631" s="196"/>
      <c r="GO631" s="196"/>
      <c r="GP631" s="196"/>
      <c r="GQ631" s="196"/>
      <c r="GR631" s="196"/>
      <c r="GS631" s="196"/>
      <c r="GT631" s="196"/>
      <c r="GU631" s="196"/>
      <c r="GV631" s="196"/>
      <c r="GW631" s="196"/>
      <c r="GX631" s="196"/>
      <c r="GY631" s="196"/>
      <c r="GZ631" s="196"/>
      <c r="HA631" s="196"/>
      <c r="HB631" s="196"/>
      <c r="HC631" s="196"/>
      <c r="HD631" s="196"/>
      <c r="HE631" s="196"/>
      <c r="HF631" s="196"/>
      <c r="HG631" s="196"/>
      <c r="HH631" s="196"/>
      <c r="HI631" s="196"/>
      <c r="HJ631" s="196"/>
      <c r="HK631" s="196"/>
      <c r="HL631" s="196"/>
      <c r="HM631" s="196"/>
      <c r="HN631" s="196"/>
      <c r="HO631" s="196"/>
      <c r="HP631" s="196"/>
      <c r="HQ631" s="196"/>
      <c r="HR631" s="196"/>
      <c r="HS631" s="196"/>
      <c r="HT631" s="196"/>
      <c r="HU631" s="196"/>
      <c r="HV631" s="196"/>
      <c r="HW631" s="196"/>
      <c r="HX631" s="196"/>
      <c r="HY631" s="196"/>
      <c r="HZ631" s="196"/>
      <c r="IA631" s="196"/>
      <c r="IB631" s="196"/>
      <c r="IC631" s="196"/>
      <c r="ID631" s="196"/>
      <c r="IE631" s="196"/>
      <c r="IF631" s="196"/>
      <c r="IG631" s="196"/>
      <c r="IH631" s="196"/>
      <c r="II631" s="196"/>
      <c r="IJ631" s="196"/>
      <c r="IK631" s="196"/>
      <c r="IL631" s="196"/>
      <c r="IM631" s="196"/>
      <c r="IN631" s="196"/>
      <c r="IO631" s="196"/>
      <c r="IP631" s="196"/>
      <c r="IQ631" s="196"/>
      <c r="IR631" s="196"/>
      <c r="IS631" s="196"/>
      <c r="IT631" s="196"/>
      <c r="IU631" s="196"/>
      <c r="IV631" s="196"/>
    </row>
    <row r="632" spans="1:256" customFormat="1">
      <c r="A632" s="195" t="s">
        <v>2133</v>
      </c>
      <c r="B632" s="195" t="s">
        <v>16</v>
      </c>
      <c r="C632" s="195" t="s">
        <v>17</v>
      </c>
      <c r="D632" s="195" t="s">
        <v>1847</v>
      </c>
      <c r="E632" s="195" t="s">
        <v>2134</v>
      </c>
      <c r="F632" s="195" t="s">
        <v>19</v>
      </c>
      <c r="G632" s="195" t="s">
        <v>2300</v>
      </c>
      <c r="H632" s="195" t="s">
        <v>2338</v>
      </c>
      <c r="I632" s="195" t="s">
        <v>1806</v>
      </c>
      <c r="J632" s="195" t="s">
        <v>22</v>
      </c>
      <c r="K632" s="195" t="s">
        <v>443</v>
      </c>
      <c r="L632" s="195">
        <v>8</v>
      </c>
      <c r="M632" s="195" t="s">
        <v>1767</v>
      </c>
      <c r="N632" s="195"/>
      <c r="O632" s="195"/>
      <c r="P632" s="196"/>
      <c r="Q632" s="196"/>
      <c r="R632" s="196"/>
      <c r="S632" s="196"/>
      <c r="T632" s="196"/>
      <c r="U632" s="196"/>
      <c r="V632" s="196"/>
      <c r="W632" s="196"/>
      <c r="X632" s="196"/>
      <c r="Y632" s="196"/>
      <c r="Z632" s="196"/>
      <c r="AA632" s="196"/>
      <c r="AB632" s="196"/>
      <c r="AC632" s="196"/>
      <c r="AD632" s="196"/>
      <c r="AE632" s="196"/>
      <c r="AF632" s="196"/>
      <c r="AG632" s="196"/>
      <c r="AH632" s="196"/>
      <c r="AI632" s="196"/>
      <c r="AJ632" s="196"/>
      <c r="AK632" s="196"/>
      <c r="AL632" s="196"/>
      <c r="AM632" s="196"/>
      <c r="AN632" s="196"/>
      <c r="AO632" s="196"/>
      <c r="AP632" s="196"/>
      <c r="AQ632" s="196"/>
      <c r="AR632" s="196"/>
      <c r="AS632" s="196"/>
      <c r="AT632" s="196"/>
      <c r="AU632" s="196"/>
      <c r="AV632" s="196"/>
      <c r="AW632" s="196"/>
      <c r="AX632" s="196"/>
      <c r="AY632" s="196"/>
      <c r="AZ632" s="196"/>
      <c r="BA632" s="196"/>
      <c r="BB632" s="196"/>
      <c r="BC632" s="196"/>
      <c r="BD632" s="196"/>
      <c r="BE632" s="196"/>
      <c r="BF632" s="196"/>
      <c r="BG632" s="196"/>
      <c r="BH632" s="196"/>
      <c r="BI632" s="196"/>
      <c r="BJ632" s="196"/>
      <c r="BK632" s="196"/>
      <c r="BL632" s="196"/>
      <c r="BM632" s="196"/>
      <c r="BN632" s="196"/>
      <c r="BO632" s="196"/>
      <c r="BP632" s="196"/>
      <c r="BQ632" s="196"/>
      <c r="BR632" s="196"/>
      <c r="BS632" s="196"/>
      <c r="BT632" s="196"/>
      <c r="BU632" s="196"/>
      <c r="BV632" s="196"/>
      <c r="BW632" s="196"/>
      <c r="BX632" s="196"/>
      <c r="BY632" s="196"/>
      <c r="BZ632" s="196"/>
      <c r="CA632" s="196"/>
      <c r="CB632" s="196"/>
      <c r="CC632" s="196"/>
      <c r="CD632" s="196"/>
      <c r="CE632" s="196"/>
      <c r="CF632" s="196"/>
      <c r="CG632" s="196"/>
      <c r="CH632" s="196"/>
      <c r="CI632" s="196"/>
      <c r="CJ632" s="196"/>
      <c r="CK632" s="196"/>
      <c r="CL632" s="196"/>
      <c r="CM632" s="196"/>
      <c r="CN632" s="196"/>
      <c r="CO632" s="196"/>
      <c r="CP632" s="196"/>
      <c r="CQ632" s="196"/>
      <c r="CR632" s="196"/>
      <c r="CS632" s="196"/>
      <c r="CT632" s="196"/>
      <c r="CU632" s="196"/>
      <c r="CV632" s="196"/>
      <c r="CW632" s="196"/>
      <c r="CX632" s="196"/>
      <c r="CY632" s="196"/>
      <c r="CZ632" s="196"/>
      <c r="DA632" s="196"/>
      <c r="DB632" s="196"/>
      <c r="DC632" s="196"/>
      <c r="DD632" s="196"/>
      <c r="DE632" s="196"/>
      <c r="DF632" s="196"/>
      <c r="DG632" s="196"/>
      <c r="DH632" s="196"/>
      <c r="DI632" s="196"/>
      <c r="DJ632" s="196"/>
      <c r="DK632" s="196"/>
      <c r="DL632" s="196"/>
      <c r="DM632" s="196"/>
      <c r="DN632" s="196"/>
      <c r="DO632" s="196"/>
      <c r="DP632" s="196"/>
      <c r="DQ632" s="196"/>
      <c r="DR632" s="196"/>
      <c r="DS632" s="196"/>
      <c r="DT632" s="196"/>
      <c r="DU632" s="196"/>
      <c r="DV632" s="196"/>
      <c r="DW632" s="196"/>
      <c r="DX632" s="196"/>
      <c r="DY632" s="196"/>
      <c r="DZ632" s="196"/>
      <c r="EA632" s="196"/>
      <c r="EB632" s="196"/>
      <c r="EC632" s="196"/>
      <c r="ED632" s="196"/>
      <c r="EE632" s="196"/>
      <c r="EF632" s="196"/>
      <c r="EG632" s="196"/>
      <c r="EH632" s="196"/>
      <c r="EI632" s="196"/>
      <c r="EJ632" s="196"/>
      <c r="EK632" s="196"/>
      <c r="EL632" s="196"/>
      <c r="EM632" s="196"/>
      <c r="EN632" s="196"/>
      <c r="EO632" s="196"/>
      <c r="EP632" s="196"/>
      <c r="EQ632" s="196"/>
      <c r="ER632" s="196"/>
      <c r="ES632" s="196"/>
      <c r="ET632" s="196"/>
      <c r="EU632" s="196"/>
      <c r="EV632" s="196"/>
      <c r="EW632" s="196"/>
      <c r="EX632" s="196"/>
      <c r="EY632" s="196"/>
      <c r="EZ632" s="196"/>
      <c r="FA632" s="196"/>
      <c r="FB632" s="196"/>
      <c r="FC632" s="196"/>
      <c r="FD632" s="196"/>
      <c r="FE632" s="196"/>
      <c r="FF632" s="196"/>
      <c r="FG632" s="196"/>
      <c r="FH632" s="196"/>
      <c r="FI632" s="196"/>
      <c r="FJ632" s="196"/>
      <c r="FK632" s="196"/>
      <c r="FL632" s="196"/>
      <c r="FM632" s="196"/>
      <c r="FN632" s="196"/>
      <c r="FO632" s="196"/>
      <c r="FP632" s="196"/>
      <c r="FQ632" s="196"/>
      <c r="FR632" s="196"/>
      <c r="FS632" s="196"/>
      <c r="FT632" s="196"/>
      <c r="FU632" s="196"/>
      <c r="FV632" s="196"/>
      <c r="FW632" s="196"/>
      <c r="FX632" s="196"/>
      <c r="FY632" s="196"/>
      <c r="FZ632" s="196"/>
      <c r="GA632" s="196"/>
      <c r="GB632" s="196"/>
      <c r="GC632" s="196"/>
      <c r="GD632" s="196"/>
      <c r="GE632" s="196"/>
      <c r="GF632" s="196"/>
      <c r="GG632" s="196"/>
      <c r="GH632" s="196"/>
      <c r="GI632" s="196"/>
      <c r="GJ632" s="196"/>
      <c r="GK632" s="196"/>
      <c r="GL632" s="196"/>
      <c r="GM632" s="196"/>
      <c r="GN632" s="196"/>
      <c r="GO632" s="196"/>
      <c r="GP632" s="196"/>
      <c r="GQ632" s="196"/>
      <c r="GR632" s="196"/>
      <c r="GS632" s="196"/>
      <c r="GT632" s="196"/>
      <c r="GU632" s="196"/>
      <c r="GV632" s="196"/>
      <c r="GW632" s="196"/>
      <c r="GX632" s="196"/>
      <c r="GY632" s="196"/>
      <c r="GZ632" s="196"/>
      <c r="HA632" s="196"/>
      <c r="HB632" s="196"/>
      <c r="HC632" s="196"/>
      <c r="HD632" s="196"/>
      <c r="HE632" s="196"/>
      <c r="HF632" s="196"/>
      <c r="HG632" s="196"/>
      <c r="HH632" s="196"/>
      <c r="HI632" s="196"/>
      <c r="HJ632" s="196"/>
      <c r="HK632" s="196"/>
      <c r="HL632" s="196"/>
      <c r="HM632" s="196"/>
      <c r="HN632" s="196"/>
      <c r="HO632" s="196"/>
      <c r="HP632" s="196"/>
      <c r="HQ632" s="196"/>
      <c r="HR632" s="196"/>
      <c r="HS632" s="196"/>
      <c r="HT632" s="196"/>
      <c r="HU632" s="196"/>
      <c r="HV632" s="196"/>
      <c r="HW632" s="196"/>
      <c r="HX632" s="196"/>
      <c r="HY632" s="196"/>
      <c r="HZ632" s="196"/>
      <c r="IA632" s="196"/>
      <c r="IB632" s="196"/>
      <c r="IC632" s="196"/>
      <c r="ID632" s="196"/>
      <c r="IE632" s="196"/>
      <c r="IF632" s="196"/>
      <c r="IG632" s="196"/>
      <c r="IH632" s="196"/>
      <c r="II632" s="196"/>
      <c r="IJ632" s="196"/>
      <c r="IK632" s="196"/>
      <c r="IL632" s="196"/>
      <c r="IM632" s="196"/>
      <c r="IN632" s="196"/>
      <c r="IO632" s="196"/>
      <c r="IP632" s="196"/>
      <c r="IQ632" s="196"/>
      <c r="IR632" s="196"/>
      <c r="IS632" s="196"/>
      <c r="IT632" s="196"/>
      <c r="IU632" s="196"/>
      <c r="IV632" s="196"/>
    </row>
    <row r="633" spans="1:256" customFormat="1">
      <c r="A633" s="195" t="s">
        <v>2133</v>
      </c>
      <c r="B633" s="195" t="s">
        <v>16</v>
      </c>
      <c r="C633" s="195" t="s">
        <v>17</v>
      </c>
      <c r="D633" s="195" t="s">
        <v>1847</v>
      </c>
      <c r="E633" s="195" t="s">
        <v>2134</v>
      </c>
      <c r="F633" s="195" t="s">
        <v>19</v>
      </c>
      <c r="G633" s="195" t="s">
        <v>2302</v>
      </c>
      <c r="H633" s="195" t="s">
        <v>2339</v>
      </c>
      <c r="I633" s="195" t="s">
        <v>1840</v>
      </c>
      <c r="J633" s="195" t="s">
        <v>22</v>
      </c>
      <c r="K633" s="195" t="s">
        <v>443</v>
      </c>
      <c r="L633" s="195">
        <v>8</v>
      </c>
      <c r="M633" s="195" t="s">
        <v>1767</v>
      </c>
      <c r="N633" s="195"/>
      <c r="O633" s="195"/>
      <c r="P633" s="196"/>
      <c r="Q633" s="196"/>
      <c r="R633" s="196"/>
      <c r="S633" s="196"/>
      <c r="T633" s="196"/>
      <c r="U633" s="196"/>
      <c r="V633" s="196"/>
      <c r="W633" s="196"/>
      <c r="X633" s="196"/>
      <c r="Y633" s="196"/>
      <c r="Z633" s="196"/>
      <c r="AA633" s="196"/>
      <c r="AB633" s="196"/>
      <c r="AC633" s="196"/>
      <c r="AD633" s="196"/>
      <c r="AE633" s="196"/>
      <c r="AF633" s="196"/>
      <c r="AG633" s="196"/>
      <c r="AH633" s="196"/>
      <c r="AI633" s="196"/>
      <c r="AJ633" s="196"/>
      <c r="AK633" s="196"/>
      <c r="AL633" s="196"/>
      <c r="AM633" s="196"/>
      <c r="AN633" s="196"/>
      <c r="AO633" s="196"/>
      <c r="AP633" s="196"/>
      <c r="AQ633" s="196"/>
      <c r="AR633" s="196"/>
      <c r="AS633" s="196"/>
      <c r="AT633" s="196"/>
      <c r="AU633" s="196"/>
      <c r="AV633" s="196"/>
      <c r="AW633" s="196"/>
      <c r="AX633" s="196"/>
      <c r="AY633" s="196"/>
      <c r="AZ633" s="196"/>
      <c r="BA633" s="196"/>
      <c r="BB633" s="196"/>
      <c r="BC633" s="196"/>
      <c r="BD633" s="196"/>
      <c r="BE633" s="196"/>
      <c r="BF633" s="196"/>
      <c r="BG633" s="196"/>
      <c r="BH633" s="196"/>
      <c r="BI633" s="196"/>
      <c r="BJ633" s="196"/>
      <c r="BK633" s="196"/>
      <c r="BL633" s="196"/>
      <c r="BM633" s="196"/>
      <c r="BN633" s="196"/>
      <c r="BO633" s="196"/>
      <c r="BP633" s="196"/>
      <c r="BQ633" s="196"/>
      <c r="BR633" s="196"/>
      <c r="BS633" s="196"/>
      <c r="BT633" s="196"/>
      <c r="BU633" s="196"/>
      <c r="BV633" s="196"/>
      <c r="BW633" s="196"/>
      <c r="BX633" s="196"/>
      <c r="BY633" s="196"/>
      <c r="BZ633" s="196"/>
      <c r="CA633" s="196"/>
      <c r="CB633" s="196"/>
      <c r="CC633" s="196"/>
      <c r="CD633" s="196"/>
      <c r="CE633" s="196"/>
      <c r="CF633" s="196"/>
      <c r="CG633" s="196"/>
      <c r="CH633" s="196"/>
      <c r="CI633" s="196"/>
      <c r="CJ633" s="196"/>
      <c r="CK633" s="196"/>
      <c r="CL633" s="196"/>
      <c r="CM633" s="196"/>
      <c r="CN633" s="196"/>
      <c r="CO633" s="196"/>
      <c r="CP633" s="196"/>
      <c r="CQ633" s="196"/>
      <c r="CR633" s="196"/>
      <c r="CS633" s="196"/>
      <c r="CT633" s="196"/>
      <c r="CU633" s="196"/>
      <c r="CV633" s="196"/>
      <c r="CW633" s="196"/>
      <c r="CX633" s="196"/>
      <c r="CY633" s="196"/>
      <c r="CZ633" s="196"/>
      <c r="DA633" s="196"/>
      <c r="DB633" s="196"/>
      <c r="DC633" s="196"/>
      <c r="DD633" s="196"/>
      <c r="DE633" s="196"/>
      <c r="DF633" s="196"/>
      <c r="DG633" s="196"/>
      <c r="DH633" s="196"/>
      <c r="DI633" s="196"/>
      <c r="DJ633" s="196"/>
      <c r="DK633" s="196"/>
      <c r="DL633" s="196"/>
      <c r="DM633" s="196"/>
      <c r="DN633" s="196"/>
      <c r="DO633" s="196"/>
      <c r="DP633" s="196"/>
      <c r="DQ633" s="196"/>
      <c r="DR633" s="196"/>
      <c r="DS633" s="196"/>
      <c r="DT633" s="196"/>
      <c r="DU633" s="196"/>
      <c r="DV633" s="196"/>
      <c r="DW633" s="196"/>
      <c r="DX633" s="196"/>
      <c r="DY633" s="196"/>
      <c r="DZ633" s="196"/>
      <c r="EA633" s="196"/>
      <c r="EB633" s="196"/>
      <c r="EC633" s="196"/>
      <c r="ED633" s="196"/>
      <c r="EE633" s="196"/>
      <c r="EF633" s="196"/>
      <c r="EG633" s="196"/>
      <c r="EH633" s="196"/>
      <c r="EI633" s="196"/>
      <c r="EJ633" s="196"/>
      <c r="EK633" s="196"/>
      <c r="EL633" s="196"/>
      <c r="EM633" s="196"/>
      <c r="EN633" s="196"/>
      <c r="EO633" s="196"/>
      <c r="EP633" s="196"/>
      <c r="EQ633" s="196"/>
      <c r="ER633" s="196"/>
      <c r="ES633" s="196"/>
      <c r="ET633" s="196"/>
      <c r="EU633" s="196"/>
      <c r="EV633" s="196"/>
      <c r="EW633" s="196"/>
      <c r="EX633" s="196"/>
      <c r="EY633" s="196"/>
      <c r="EZ633" s="196"/>
      <c r="FA633" s="196"/>
      <c r="FB633" s="196"/>
      <c r="FC633" s="196"/>
      <c r="FD633" s="196"/>
      <c r="FE633" s="196"/>
      <c r="FF633" s="196"/>
      <c r="FG633" s="196"/>
      <c r="FH633" s="196"/>
      <c r="FI633" s="196"/>
      <c r="FJ633" s="196"/>
      <c r="FK633" s="196"/>
      <c r="FL633" s="196"/>
      <c r="FM633" s="196"/>
      <c r="FN633" s="196"/>
      <c r="FO633" s="196"/>
      <c r="FP633" s="196"/>
      <c r="FQ633" s="196"/>
      <c r="FR633" s="196"/>
      <c r="FS633" s="196"/>
      <c r="FT633" s="196"/>
      <c r="FU633" s="196"/>
      <c r="FV633" s="196"/>
      <c r="FW633" s="196"/>
      <c r="FX633" s="196"/>
      <c r="FY633" s="196"/>
      <c r="FZ633" s="196"/>
      <c r="GA633" s="196"/>
      <c r="GB633" s="196"/>
      <c r="GC633" s="196"/>
      <c r="GD633" s="196"/>
      <c r="GE633" s="196"/>
      <c r="GF633" s="196"/>
      <c r="GG633" s="196"/>
      <c r="GH633" s="196"/>
      <c r="GI633" s="196"/>
      <c r="GJ633" s="196"/>
      <c r="GK633" s="196"/>
      <c r="GL633" s="196"/>
      <c r="GM633" s="196"/>
      <c r="GN633" s="196"/>
      <c r="GO633" s="196"/>
      <c r="GP633" s="196"/>
      <c r="GQ633" s="196"/>
      <c r="GR633" s="196"/>
      <c r="GS633" s="196"/>
      <c r="GT633" s="196"/>
      <c r="GU633" s="196"/>
      <c r="GV633" s="196"/>
      <c r="GW633" s="196"/>
      <c r="GX633" s="196"/>
      <c r="GY633" s="196"/>
      <c r="GZ633" s="196"/>
      <c r="HA633" s="196"/>
      <c r="HB633" s="196"/>
      <c r="HC633" s="196"/>
      <c r="HD633" s="196"/>
      <c r="HE633" s="196"/>
      <c r="HF633" s="196"/>
      <c r="HG633" s="196"/>
      <c r="HH633" s="196"/>
      <c r="HI633" s="196"/>
      <c r="HJ633" s="196"/>
      <c r="HK633" s="196"/>
      <c r="HL633" s="196"/>
      <c r="HM633" s="196"/>
      <c r="HN633" s="196"/>
      <c r="HO633" s="196"/>
      <c r="HP633" s="196"/>
      <c r="HQ633" s="196"/>
      <c r="HR633" s="196"/>
      <c r="HS633" s="196"/>
      <c r="HT633" s="196"/>
      <c r="HU633" s="196"/>
      <c r="HV633" s="196"/>
      <c r="HW633" s="196"/>
      <c r="HX633" s="196"/>
      <c r="HY633" s="196"/>
      <c r="HZ633" s="196"/>
      <c r="IA633" s="196"/>
      <c r="IB633" s="196"/>
      <c r="IC633" s="196"/>
      <c r="ID633" s="196"/>
      <c r="IE633" s="196"/>
      <c r="IF633" s="196"/>
      <c r="IG633" s="196"/>
      <c r="IH633" s="196"/>
      <c r="II633" s="196"/>
      <c r="IJ633" s="196"/>
      <c r="IK633" s="196"/>
      <c r="IL633" s="196"/>
      <c r="IM633" s="196"/>
      <c r="IN633" s="196"/>
      <c r="IO633" s="196"/>
      <c r="IP633" s="196"/>
      <c r="IQ633" s="196"/>
      <c r="IR633" s="196"/>
      <c r="IS633" s="196"/>
      <c r="IT633" s="196"/>
      <c r="IU633" s="196"/>
      <c r="IV633" s="196"/>
    </row>
    <row r="634" spans="1:256" customFormat="1">
      <c r="A634" s="195" t="s">
        <v>2133</v>
      </c>
      <c r="B634" s="195" t="s">
        <v>16</v>
      </c>
      <c r="C634" s="195" t="s">
        <v>17</v>
      </c>
      <c r="D634" s="195" t="s">
        <v>1847</v>
      </c>
      <c r="E634" s="195" t="s">
        <v>2134</v>
      </c>
      <c r="F634" s="195" t="s">
        <v>19</v>
      </c>
      <c r="G634" s="195" t="s">
        <v>2304</v>
      </c>
      <c r="H634" s="195" t="s">
        <v>2340</v>
      </c>
      <c r="I634" s="195" t="s">
        <v>1807</v>
      </c>
      <c r="J634" s="195" t="s">
        <v>22</v>
      </c>
      <c r="K634" s="195" t="s">
        <v>443</v>
      </c>
      <c r="L634" s="195">
        <v>8</v>
      </c>
      <c r="M634" s="195" t="s">
        <v>1767</v>
      </c>
      <c r="N634" s="195"/>
      <c r="O634" s="195"/>
      <c r="P634" s="196"/>
      <c r="Q634" s="196"/>
      <c r="R634" s="196"/>
      <c r="S634" s="196"/>
      <c r="T634" s="196"/>
      <c r="U634" s="196"/>
      <c r="V634" s="196"/>
      <c r="W634" s="196"/>
      <c r="X634" s="196"/>
      <c r="Y634" s="196"/>
      <c r="Z634" s="196"/>
      <c r="AA634" s="196"/>
      <c r="AB634" s="196"/>
      <c r="AC634" s="196"/>
      <c r="AD634" s="196"/>
      <c r="AE634" s="196"/>
      <c r="AF634" s="196"/>
      <c r="AG634" s="196"/>
      <c r="AH634" s="196"/>
      <c r="AI634" s="196"/>
      <c r="AJ634" s="196"/>
      <c r="AK634" s="196"/>
      <c r="AL634" s="196"/>
      <c r="AM634" s="196"/>
      <c r="AN634" s="196"/>
      <c r="AO634" s="196"/>
      <c r="AP634" s="196"/>
      <c r="AQ634" s="196"/>
      <c r="AR634" s="196"/>
      <c r="AS634" s="196"/>
      <c r="AT634" s="196"/>
      <c r="AU634" s="196"/>
      <c r="AV634" s="196"/>
      <c r="AW634" s="196"/>
      <c r="AX634" s="196"/>
      <c r="AY634" s="196"/>
      <c r="AZ634" s="196"/>
      <c r="BA634" s="196"/>
      <c r="BB634" s="196"/>
      <c r="BC634" s="196"/>
      <c r="BD634" s="196"/>
      <c r="BE634" s="196"/>
      <c r="BF634" s="196"/>
      <c r="BG634" s="196"/>
      <c r="BH634" s="196"/>
      <c r="BI634" s="196"/>
      <c r="BJ634" s="196"/>
      <c r="BK634" s="196"/>
      <c r="BL634" s="196"/>
      <c r="BM634" s="196"/>
      <c r="BN634" s="196"/>
      <c r="BO634" s="196"/>
      <c r="BP634" s="196"/>
      <c r="BQ634" s="196"/>
      <c r="BR634" s="196"/>
      <c r="BS634" s="196"/>
      <c r="BT634" s="196"/>
      <c r="BU634" s="196"/>
      <c r="BV634" s="196"/>
      <c r="BW634" s="196"/>
      <c r="BX634" s="196"/>
      <c r="BY634" s="196"/>
      <c r="BZ634" s="196"/>
      <c r="CA634" s="196"/>
      <c r="CB634" s="196"/>
      <c r="CC634" s="196"/>
      <c r="CD634" s="196"/>
      <c r="CE634" s="196"/>
      <c r="CF634" s="196"/>
      <c r="CG634" s="196"/>
      <c r="CH634" s="196"/>
      <c r="CI634" s="196"/>
      <c r="CJ634" s="196"/>
      <c r="CK634" s="196"/>
      <c r="CL634" s="196"/>
      <c r="CM634" s="196"/>
      <c r="CN634" s="196"/>
      <c r="CO634" s="196"/>
      <c r="CP634" s="196"/>
      <c r="CQ634" s="196"/>
      <c r="CR634" s="196"/>
      <c r="CS634" s="196"/>
      <c r="CT634" s="196"/>
      <c r="CU634" s="196"/>
      <c r="CV634" s="196"/>
      <c r="CW634" s="196"/>
      <c r="CX634" s="196"/>
      <c r="CY634" s="196"/>
      <c r="CZ634" s="196"/>
      <c r="DA634" s="196"/>
      <c r="DB634" s="196"/>
      <c r="DC634" s="196"/>
      <c r="DD634" s="196"/>
      <c r="DE634" s="196"/>
      <c r="DF634" s="196"/>
      <c r="DG634" s="196"/>
      <c r="DH634" s="196"/>
      <c r="DI634" s="196"/>
      <c r="DJ634" s="196"/>
      <c r="DK634" s="196"/>
      <c r="DL634" s="196"/>
      <c r="DM634" s="196"/>
      <c r="DN634" s="196"/>
      <c r="DO634" s="196"/>
      <c r="DP634" s="196"/>
      <c r="DQ634" s="196"/>
      <c r="DR634" s="196"/>
      <c r="DS634" s="196"/>
      <c r="DT634" s="196"/>
      <c r="DU634" s="196"/>
      <c r="DV634" s="196"/>
      <c r="DW634" s="196"/>
      <c r="DX634" s="196"/>
      <c r="DY634" s="196"/>
      <c r="DZ634" s="196"/>
      <c r="EA634" s="196"/>
      <c r="EB634" s="196"/>
      <c r="EC634" s="196"/>
      <c r="ED634" s="196"/>
      <c r="EE634" s="196"/>
      <c r="EF634" s="196"/>
      <c r="EG634" s="196"/>
      <c r="EH634" s="196"/>
      <c r="EI634" s="196"/>
      <c r="EJ634" s="196"/>
      <c r="EK634" s="196"/>
      <c r="EL634" s="196"/>
      <c r="EM634" s="196"/>
      <c r="EN634" s="196"/>
      <c r="EO634" s="196"/>
      <c r="EP634" s="196"/>
      <c r="EQ634" s="196"/>
      <c r="ER634" s="196"/>
      <c r="ES634" s="196"/>
      <c r="ET634" s="196"/>
      <c r="EU634" s="196"/>
      <c r="EV634" s="196"/>
      <c r="EW634" s="196"/>
      <c r="EX634" s="196"/>
      <c r="EY634" s="196"/>
      <c r="EZ634" s="196"/>
      <c r="FA634" s="196"/>
      <c r="FB634" s="196"/>
      <c r="FC634" s="196"/>
      <c r="FD634" s="196"/>
      <c r="FE634" s="196"/>
      <c r="FF634" s="196"/>
      <c r="FG634" s="196"/>
      <c r="FH634" s="196"/>
      <c r="FI634" s="196"/>
      <c r="FJ634" s="196"/>
      <c r="FK634" s="196"/>
      <c r="FL634" s="196"/>
      <c r="FM634" s="196"/>
      <c r="FN634" s="196"/>
      <c r="FO634" s="196"/>
      <c r="FP634" s="196"/>
      <c r="FQ634" s="196"/>
      <c r="FR634" s="196"/>
      <c r="FS634" s="196"/>
      <c r="FT634" s="196"/>
      <c r="FU634" s="196"/>
      <c r="FV634" s="196"/>
      <c r="FW634" s="196"/>
      <c r="FX634" s="196"/>
      <c r="FY634" s="196"/>
      <c r="FZ634" s="196"/>
      <c r="GA634" s="196"/>
      <c r="GB634" s="196"/>
      <c r="GC634" s="196"/>
      <c r="GD634" s="196"/>
      <c r="GE634" s="196"/>
      <c r="GF634" s="196"/>
      <c r="GG634" s="196"/>
      <c r="GH634" s="196"/>
      <c r="GI634" s="196"/>
      <c r="GJ634" s="196"/>
      <c r="GK634" s="196"/>
      <c r="GL634" s="196"/>
      <c r="GM634" s="196"/>
      <c r="GN634" s="196"/>
      <c r="GO634" s="196"/>
      <c r="GP634" s="196"/>
      <c r="GQ634" s="196"/>
      <c r="GR634" s="196"/>
      <c r="GS634" s="196"/>
      <c r="GT634" s="196"/>
      <c r="GU634" s="196"/>
      <c r="GV634" s="196"/>
      <c r="GW634" s="196"/>
      <c r="GX634" s="196"/>
      <c r="GY634" s="196"/>
      <c r="GZ634" s="196"/>
      <c r="HA634" s="196"/>
      <c r="HB634" s="196"/>
      <c r="HC634" s="196"/>
      <c r="HD634" s="196"/>
      <c r="HE634" s="196"/>
      <c r="HF634" s="196"/>
      <c r="HG634" s="196"/>
      <c r="HH634" s="196"/>
      <c r="HI634" s="196"/>
      <c r="HJ634" s="196"/>
      <c r="HK634" s="196"/>
      <c r="HL634" s="196"/>
      <c r="HM634" s="196"/>
      <c r="HN634" s="196"/>
      <c r="HO634" s="196"/>
      <c r="HP634" s="196"/>
      <c r="HQ634" s="196"/>
      <c r="HR634" s="196"/>
      <c r="HS634" s="196"/>
      <c r="HT634" s="196"/>
      <c r="HU634" s="196"/>
      <c r="HV634" s="196"/>
      <c r="HW634" s="196"/>
      <c r="HX634" s="196"/>
      <c r="HY634" s="196"/>
      <c r="HZ634" s="196"/>
      <c r="IA634" s="196"/>
      <c r="IB634" s="196"/>
      <c r="IC634" s="196"/>
      <c r="ID634" s="196"/>
      <c r="IE634" s="196"/>
      <c r="IF634" s="196"/>
      <c r="IG634" s="196"/>
      <c r="IH634" s="196"/>
      <c r="II634" s="196"/>
      <c r="IJ634" s="196"/>
      <c r="IK634" s="196"/>
      <c r="IL634" s="196"/>
      <c r="IM634" s="196"/>
      <c r="IN634" s="196"/>
      <c r="IO634" s="196"/>
      <c r="IP634" s="196"/>
      <c r="IQ634" s="196"/>
      <c r="IR634" s="196"/>
      <c r="IS634" s="196"/>
      <c r="IT634" s="196"/>
      <c r="IU634" s="196"/>
      <c r="IV634" s="196"/>
    </row>
    <row r="635" spans="1:256" customFormat="1">
      <c r="A635" s="195" t="s">
        <v>2133</v>
      </c>
      <c r="B635" s="195" t="s">
        <v>16</v>
      </c>
      <c r="C635" s="195" t="s">
        <v>17</v>
      </c>
      <c r="D635" s="195" t="s">
        <v>1847</v>
      </c>
      <c r="E635" s="195" t="s">
        <v>2134</v>
      </c>
      <c r="F635" s="195" t="s">
        <v>19</v>
      </c>
      <c r="G635" s="195" t="s">
        <v>2306</v>
      </c>
      <c r="H635" s="195" t="s">
        <v>2341</v>
      </c>
      <c r="I635" s="195" t="s">
        <v>1808</v>
      </c>
      <c r="J635" s="195" t="s">
        <v>22</v>
      </c>
      <c r="K635" s="195" t="s">
        <v>443</v>
      </c>
      <c r="L635" s="195">
        <v>8</v>
      </c>
      <c r="M635" s="195" t="s">
        <v>1767</v>
      </c>
      <c r="N635" s="195"/>
      <c r="O635" s="195"/>
      <c r="P635" s="196"/>
      <c r="Q635" s="196"/>
      <c r="R635" s="196"/>
      <c r="S635" s="196"/>
      <c r="T635" s="196"/>
      <c r="U635" s="196"/>
      <c r="V635" s="196"/>
      <c r="W635" s="196"/>
      <c r="X635" s="196"/>
      <c r="Y635" s="196"/>
      <c r="Z635" s="196"/>
      <c r="AA635" s="196"/>
      <c r="AB635" s="196"/>
      <c r="AC635" s="196"/>
      <c r="AD635" s="196"/>
      <c r="AE635" s="196"/>
      <c r="AF635" s="196"/>
      <c r="AG635" s="196"/>
      <c r="AH635" s="196"/>
      <c r="AI635" s="196"/>
      <c r="AJ635" s="196"/>
      <c r="AK635" s="196"/>
      <c r="AL635" s="196"/>
      <c r="AM635" s="196"/>
      <c r="AN635" s="196"/>
      <c r="AO635" s="196"/>
      <c r="AP635" s="196"/>
      <c r="AQ635" s="196"/>
      <c r="AR635" s="196"/>
      <c r="AS635" s="196"/>
      <c r="AT635" s="196"/>
      <c r="AU635" s="196"/>
      <c r="AV635" s="196"/>
      <c r="AW635" s="196"/>
      <c r="AX635" s="196"/>
      <c r="AY635" s="196"/>
      <c r="AZ635" s="196"/>
      <c r="BA635" s="196"/>
      <c r="BB635" s="196"/>
      <c r="BC635" s="196"/>
      <c r="BD635" s="196"/>
      <c r="BE635" s="196"/>
      <c r="BF635" s="196"/>
      <c r="BG635" s="196"/>
      <c r="BH635" s="196"/>
      <c r="BI635" s="196"/>
      <c r="BJ635" s="196"/>
      <c r="BK635" s="196"/>
      <c r="BL635" s="196"/>
      <c r="BM635" s="196"/>
      <c r="BN635" s="196"/>
      <c r="BO635" s="196"/>
      <c r="BP635" s="196"/>
      <c r="BQ635" s="196"/>
      <c r="BR635" s="196"/>
      <c r="BS635" s="196"/>
      <c r="BT635" s="196"/>
      <c r="BU635" s="196"/>
      <c r="BV635" s="196"/>
      <c r="BW635" s="196"/>
      <c r="BX635" s="196"/>
      <c r="BY635" s="196"/>
      <c r="BZ635" s="196"/>
      <c r="CA635" s="196"/>
      <c r="CB635" s="196"/>
      <c r="CC635" s="196"/>
      <c r="CD635" s="196"/>
      <c r="CE635" s="196"/>
      <c r="CF635" s="196"/>
      <c r="CG635" s="196"/>
      <c r="CH635" s="196"/>
      <c r="CI635" s="196"/>
      <c r="CJ635" s="196"/>
      <c r="CK635" s="196"/>
      <c r="CL635" s="196"/>
      <c r="CM635" s="196"/>
      <c r="CN635" s="196"/>
      <c r="CO635" s="196"/>
      <c r="CP635" s="196"/>
      <c r="CQ635" s="196"/>
      <c r="CR635" s="196"/>
      <c r="CS635" s="196"/>
      <c r="CT635" s="196"/>
      <c r="CU635" s="196"/>
      <c r="CV635" s="196"/>
      <c r="CW635" s="196"/>
      <c r="CX635" s="196"/>
      <c r="CY635" s="196"/>
      <c r="CZ635" s="196"/>
      <c r="DA635" s="196"/>
      <c r="DB635" s="196"/>
      <c r="DC635" s="196"/>
      <c r="DD635" s="196"/>
      <c r="DE635" s="196"/>
      <c r="DF635" s="196"/>
      <c r="DG635" s="196"/>
      <c r="DH635" s="196"/>
      <c r="DI635" s="196"/>
      <c r="DJ635" s="196"/>
      <c r="DK635" s="196"/>
      <c r="DL635" s="196"/>
      <c r="DM635" s="196"/>
      <c r="DN635" s="196"/>
      <c r="DO635" s="196"/>
      <c r="DP635" s="196"/>
      <c r="DQ635" s="196"/>
      <c r="DR635" s="196"/>
      <c r="DS635" s="196"/>
      <c r="DT635" s="196"/>
      <c r="DU635" s="196"/>
      <c r="DV635" s="196"/>
      <c r="DW635" s="196"/>
      <c r="DX635" s="196"/>
      <c r="DY635" s="196"/>
      <c r="DZ635" s="196"/>
      <c r="EA635" s="196"/>
      <c r="EB635" s="196"/>
      <c r="EC635" s="196"/>
      <c r="ED635" s="196"/>
      <c r="EE635" s="196"/>
      <c r="EF635" s="196"/>
      <c r="EG635" s="196"/>
      <c r="EH635" s="196"/>
      <c r="EI635" s="196"/>
      <c r="EJ635" s="196"/>
      <c r="EK635" s="196"/>
      <c r="EL635" s="196"/>
      <c r="EM635" s="196"/>
      <c r="EN635" s="196"/>
      <c r="EO635" s="196"/>
      <c r="EP635" s="196"/>
      <c r="EQ635" s="196"/>
      <c r="ER635" s="196"/>
      <c r="ES635" s="196"/>
      <c r="ET635" s="196"/>
      <c r="EU635" s="196"/>
      <c r="EV635" s="196"/>
      <c r="EW635" s="196"/>
      <c r="EX635" s="196"/>
      <c r="EY635" s="196"/>
      <c r="EZ635" s="196"/>
      <c r="FA635" s="196"/>
      <c r="FB635" s="196"/>
      <c r="FC635" s="196"/>
      <c r="FD635" s="196"/>
      <c r="FE635" s="196"/>
      <c r="FF635" s="196"/>
      <c r="FG635" s="196"/>
      <c r="FH635" s="196"/>
      <c r="FI635" s="196"/>
      <c r="FJ635" s="196"/>
      <c r="FK635" s="196"/>
      <c r="FL635" s="196"/>
      <c r="FM635" s="196"/>
      <c r="FN635" s="196"/>
      <c r="FO635" s="196"/>
      <c r="FP635" s="196"/>
      <c r="FQ635" s="196"/>
      <c r="FR635" s="196"/>
      <c r="FS635" s="196"/>
      <c r="FT635" s="196"/>
      <c r="FU635" s="196"/>
      <c r="FV635" s="196"/>
      <c r="FW635" s="196"/>
      <c r="FX635" s="196"/>
      <c r="FY635" s="196"/>
      <c r="FZ635" s="196"/>
      <c r="GA635" s="196"/>
      <c r="GB635" s="196"/>
      <c r="GC635" s="196"/>
      <c r="GD635" s="196"/>
      <c r="GE635" s="196"/>
      <c r="GF635" s="196"/>
      <c r="GG635" s="196"/>
      <c r="GH635" s="196"/>
      <c r="GI635" s="196"/>
      <c r="GJ635" s="196"/>
      <c r="GK635" s="196"/>
      <c r="GL635" s="196"/>
      <c r="GM635" s="196"/>
      <c r="GN635" s="196"/>
      <c r="GO635" s="196"/>
      <c r="GP635" s="196"/>
      <c r="GQ635" s="196"/>
      <c r="GR635" s="196"/>
      <c r="GS635" s="196"/>
      <c r="GT635" s="196"/>
      <c r="GU635" s="196"/>
      <c r="GV635" s="196"/>
      <c r="GW635" s="196"/>
      <c r="GX635" s="196"/>
      <c r="GY635" s="196"/>
      <c r="GZ635" s="196"/>
      <c r="HA635" s="196"/>
      <c r="HB635" s="196"/>
      <c r="HC635" s="196"/>
      <c r="HD635" s="196"/>
      <c r="HE635" s="196"/>
      <c r="HF635" s="196"/>
      <c r="HG635" s="196"/>
      <c r="HH635" s="196"/>
      <c r="HI635" s="196"/>
      <c r="HJ635" s="196"/>
      <c r="HK635" s="196"/>
      <c r="HL635" s="196"/>
      <c r="HM635" s="196"/>
      <c r="HN635" s="196"/>
      <c r="HO635" s="196"/>
      <c r="HP635" s="196"/>
      <c r="HQ635" s="196"/>
      <c r="HR635" s="196"/>
      <c r="HS635" s="196"/>
      <c r="HT635" s="196"/>
      <c r="HU635" s="196"/>
      <c r="HV635" s="196"/>
      <c r="HW635" s="196"/>
      <c r="HX635" s="196"/>
      <c r="HY635" s="196"/>
      <c r="HZ635" s="196"/>
      <c r="IA635" s="196"/>
      <c r="IB635" s="196"/>
      <c r="IC635" s="196"/>
      <c r="ID635" s="196"/>
      <c r="IE635" s="196"/>
      <c r="IF635" s="196"/>
      <c r="IG635" s="196"/>
      <c r="IH635" s="196"/>
      <c r="II635" s="196"/>
      <c r="IJ635" s="196"/>
      <c r="IK635" s="196"/>
      <c r="IL635" s="196"/>
      <c r="IM635" s="196"/>
      <c r="IN635" s="196"/>
      <c r="IO635" s="196"/>
      <c r="IP635" s="196"/>
      <c r="IQ635" s="196"/>
      <c r="IR635" s="196"/>
      <c r="IS635" s="196"/>
      <c r="IT635" s="196"/>
      <c r="IU635" s="196"/>
      <c r="IV635" s="196"/>
    </row>
    <row r="636" spans="1:256" customFormat="1">
      <c r="A636" s="195" t="s">
        <v>2133</v>
      </c>
      <c r="B636" s="195" t="s">
        <v>16</v>
      </c>
      <c r="C636" s="195" t="s">
        <v>17</v>
      </c>
      <c r="D636" s="195" t="s">
        <v>1847</v>
      </c>
      <c r="E636" s="195" t="s">
        <v>2134</v>
      </c>
      <c r="F636" s="195" t="s">
        <v>19</v>
      </c>
      <c r="G636" s="195" t="s">
        <v>2308</v>
      </c>
      <c r="H636" s="195" t="s">
        <v>2342</v>
      </c>
      <c r="I636" s="195" t="s">
        <v>1809</v>
      </c>
      <c r="J636" s="195" t="s">
        <v>22</v>
      </c>
      <c r="K636" s="195" t="s">
        <v>443</v>
      </c>
      <c r="L636" s="195">
        <v>8</v>
      </c>
      <c r="M636" s="195" t="s">
        <v>1767</v>
      </c>
      <c r="N636" s="195"/>
      <c r="O636" s="195"/>
      <c r="P636" s="196"/>
      <c r="Q636" s="196"/>
      <c r="R636" s="196"/>
      <c r="S636" s="196"/>
      <c r="T636" s="196"/>
      <c r="U636" s="196"/>
      <c r="V636" s="196"/>
      <c r="W636" s="196"/>
      <c r="X636" s="196"/>
      <c r="Y636" s="196"/>
      <c r="Z636" s="196"/>
      <c r="AA636" s="196"/>
      <c r="AB636" s="196"/>
      <c r="AC636" s="196"/>
      <c r="AD636" s="196"/>
      <c r="AE636" s="196"/>
      <c r="AF636" s="196"/>
      <c r="AG636" s="196"/>
      <c r="AH636" s="196"/>
      <c r="AI636" s="196"/>
      <c r="AJ636" s="196"/>
      <c r="AK636" s="196"/>
      <c r="AL636" s="196"/>
      <c r="AM636" s="196"/>
      <c r="AN636" s="196"/>
      <c r="AO636" s="196"/>
      <c r="AP636" s="196"/>
      <c r="AQ636" s="196"/>
      <c r="AR636" s="196"/>
      <c r="AS636" s="196"/>
      <c r="AT636" s="196"/>
      <c r="AU636" s="196"/>
      <c r="AV636" s="196"/>
      <c r="AW636" s="196"/>
      <c r="AX636" s="196"/>
      <c r="AY636" s="196"/>
      <c r="AZ636" s="196"/>
      <c r="BA636" s="196"/>
      <c r="BB636" s="196"/>
      <c r="BC636" s="196"/>
      <c r="BD636" s="196"/>
      <c r="BE636" s="196"/>
      <c r="BF636" s="196"/>
      <c r="BG636" s="196"/>
      <c r="BH636" s="196"/>
      <c r="BI636" s="196"/>
      <c r="BJ636" s="196"/>
      <c r="BK636" s="196"/>
      <c r="BL636" s="196"/>
      <c r="BM636" s="196"/>
      <c r="BN636" s="196"/>
      <c r="BO636" s="196"/>
      <c r="BP636" s="196"/>
      <c r="BQ636" s="196"/>
      <c r="BR636" s="196"/>
      <c r="BS636" s="196"/>
      <c r="BT636" s="196"/>
      <c r="BU636" s="196"/>
      <c r="BV636" s="196"/>
      <c r="BW636" s="196"/>
      <c r="BX636" s="196"/>
      <c r="BY636" s="196"/>
      <c r="BZ636" s="196"/>
      <c r="CA636" s="196"/>
      <c r="CB636" s="196"/>
      <c r="CC636" s="196"/>
      <c r="CD636" s="196"/>
      <c r="CE636" s="196"/>
      <c r="CF636" s="196"/>
      <c r="CG636" s="196"/>
      <c r="CH636" s="196"/>
      <c r="CI636" s="196"/>
      <c r="CJ636" s="196"/>
      <c r="CK636" s="196"/>
      <c r="CL636" s="196"/>
      <c r="CM636" s="196"/>
      <c r="CN636" s="196"/>
      <c r="CO636" s="196"/>
      <c r="CP636" s="196"/>
      <c r="CQ636" s="196"/>
      <c r="CR636" s="196"/>
      <c r="CS636" s="196"/>
      <c r="CT636" s="196"/>
      <c r="CU636" s="196"/>
      <c r="CV636" s="196"/>
      <c r="CW636" s="196"/>
      <c r="CX636" s="196"/>
      <c r="CY636" s="196"/>
      <c r="CZ636" s="196"/>
      <c r="DA636" s="196"/>
      <c r="DB636" s="196"/>
      <c r="DC636" s="196"/>
      <c r="DD636" s="196"/>
      <c r="DE636" s="196"/>
      <c r="DF636" s="196"/>
      <c r="DG636" s="196"/>
      <c r="DH636" s="196"/>
      <c r="DI636" s="196"/>
      <c r="DJ636" s="196"/>
      <c r="DK636" s="196"/>
      <c r="DL636" s="196"/>
      <c r="DM636" s="196"/>
      <c r="DN636" s="196"/>
      <c r="DO636" s="196"/>
      <c r="DP636" s="196"/>
      <c r="DQ636" s="196"/>
      <c r="DR636" s="196"/>
      <c r="DS636" s="196"/>
      <c r="DT636" s="196"/>
      <c r="DU636" s="196"/>
      <c r="DV636" s="196"/>
      <c r="DW636" s="196"/>
      <c r="DX636" s="196"/>
      <c r="DY636" s="196"/>
      <c r="DZ636" s="196"/>
      <c r="EA636" s="196"/>
      <c r="EB636" s="196"/>
      <c r="EC636" s="196"/>
      <c r="ED636" s="196"/>
      <c r="EE636" s="196"/>
      <c r="EF636" s="196"/>
      <c r="EG636" s="196"/>
      <c r="EH636" s="196"/>
      <c r="EI636" s="196"/>
      <c r="EJ636" s="196"/>
      <c r="EK636" s="196"/>
      <c r="EL636" s="196"/>
      <c r="EM636" s="196"/>
      <c r="EN636" s="196"/>
      <c r="EO636" s="196"/>
      <c r="EP636" s="196"/>
      <c r="EQ636" s="196"/>
      <c r="ER636" s="196"/>
      <c r="ES636" s="196"/>
      <c r="ET636" s="196"/>
      <c r="EU636" s="196"/>
      <c r="EV636" s="196"/>
      <c r="EW636" s="196"/>
      <c r="EX636" s="196"/>
      <c r="EY636" s="196"/>
      <c r="EZ636" s="196"/>
      <c r="FA636" s="196"/>
      <c r="FB636" s="196"/>
      <c r="FC636" s="196"/>
      <c r="FD636" s="196"/>
      <c r="FE636" s="196"/>
      <c r="FF636" s="196"/>
      <c r="FG636" s="196"/>
      <c r="FH636" s="196"/>
      <c r="FI636" s="196"/>
      <c r="FJ636" s="196"/>
      <c r="FK636" s="196"/>
      <c r="FL636" s="196"/>
      <c r="FM636" s="196"/>
      <c r="FN636" s="196"/>
      <c r="FO636" s="196"/>
      <c r="FP636" s="196"/>
      <c r="FQ636" s="196"/>
      <c r="FR636" s="196"/>
      <c r="FS636" s="196"/>
      <c r="FT636" s="196"/>
      <c r="FU636" s="196"/>
      <c r="FV636" s="196"/>
      <c r="FW636" s="196"/>
      <c r="FX636" s="196"/>
      <c r="FY636" s="196"/>
      <c r="FZ636" s="196"/>
      <c r="GA636" s="196"/>
      <c r="GB636" s="196"/>
      <c r="GC636" s="196"/>
      <c r="GD636" s="196"/>
      <c r="GE636" s="196"/>
      <c r="GF636" s="196"/>
      <c r="GG636" s="196"/>
      <c r="GH636" s="196"/>
      <c r="GI636" s="196"/>
      <c r="GJ636" s="196"/>
      <c r="GK636" s="196"/>
      <c r="GL636" s="196"/>
      <c r="GM636" s="196"/>
      <c r="GN636" s="196"/>
      <c r="GO636" s="196"/>
      <c r="GP636" s="196"/>
      <c r="GQ636" s="196"/>
      <c r="GR636" s="196"/>
      <c r="GS636" s="196"/>
      <c r="GT636" s="196"/>
      <c r="GU636" s="196"/>
      <c r="GV636" s="196"/>
      <c r="GW636" s="196"/>
      <c r="GX636" s="196"/>
      <c r="GY636" s="196"/>
      <c r="GZ636" s="196"/>
      <c r="HA636" s="196"/>
      <c r="HB636" s="196"/>
      <c r="HC636" s="196"/>
      <c r="HD636" s="196"/>
      <c r="HE636" s="196"/>
      <c r="HF636" s="196"/>
      <c r="HG636" s="196"/>
      <c r="HH636" s="196"/>
      <c r="HI636" s="196"/>
      <c r="HJ636" s="196"/>
      <c r="HK636" s="196"/>
      <c r="HL636" s="196"/>
      <c r="HM636" s="196"/>
      <c r="HN636" s="196"/>
      <c r="HO636" s="196"/>
      <c r="HP636" s="196"/>
      <c r="HQ636" s="196"/>
      <c r="HR636" s="196"/>
      <c r="HS636" s="196"/>
      <c r="HT636" s="196"/>
      <c r="HU636" s="196"/>
      <c r="HV636" s="196"/>
      <c r="HW636" s="196"/>
      <c r="HX636" s="196"/>
      <c r="HY636" s="196"/>
      <c r="HZ636" s="196"/>
      <c r="IA636" s="196"/>
      <c r="IB636" s="196"/>
      <c r="IC636" s="196"/>
      <c r="ID636" s="196"/>
      <c r="IE636" s="196"/>
      <c r="IF636" s="196"/>
      <c r="IG636" s="196"/>
      <c r="IH636" s="196"/>
      <c r="II636" s="196"/>
      <c r="IJ636" s="196"/>
      <c r="IK636" s="196"/>
      <c r="IL636" s="196"/>
      <c r="IM636" s="196"/>
      <c r="IN636" s="196"/>
      <c r="IO636" s="196"/>
      <c r="IP636" s="196"/>
      <c r="IQ636" s="196"/>
      <c r="IR636" s="196"/>
      <c r="IS636" s="196"/>
      <c r="IT636" s="196"/>
      <c r="IU636" s="196"/>
      <c r="IV636" s="196"/>
    </row>
    <row r="637" spans="1:256" customFormat="1">
      <c r="A637" s="195" t="s">
        <v>2133</v>
      </c>
      <c r="B637" s="195" t="s">
        <v>16</v>
      </c>
      <c r="C637" s="195" t="s">
        <v>17</v>
      </c>
      <c r="D637" s="195" t="s">
        <v>1847</v>
      </c>
      <c r="E637" s="195" t="s">
        <v>2134</v>
      </c>
      <c r="F637" s="195" t="s">
        <v>19</v>
      </c>
      <c r="G637" s="195" t="s">
        <v>2310</v>
      </c>
      <c r="H637" s="195" t="s">
        <v>2343</v>
      </c>
      <c r="I637" s="195" t="s">
        <v>1810</v>
      </c>
      <c r="J637" s="195" t="s">
        <v>22</v>
      </c>
      <c r="K637" s="195" t="s">
        <v>443</v>
      </c>
      <c r="L637" s="195">
        <v>8</v>
      </c>
      <c r="M637" s="195" t="s">
        <v>1767</v>
      </c>
      <c r="N637" s="195"/>
      <c r="O637" s="195"/>
      <c r="P637" s="196"/>
      <c r="Q637" s="196"/>
      <c r="R637" s="196"/>
      <c r="S637" s="196"/>
      <c r="T637" s="196"/>
      <c r="U637" s="196"/>
      <c r="V637" s="196"/>
      <c r="W637" s="196"/>
      <c r="X637" s="196"/>
      <c r="Y637" s="196"/>
      <c r="Z637" s="196"/>
      <c r="AA637" s="196"/>
      <c r="AB637" s="196"/>
      <c r="AC637" s="196"/>
      <c r="AD637" s="196"/>
      <c r="AE637" s="196"/>
      <c r="AF637" s="196"/>
      <c r="AG637" s="196"/>
      <c r="AH637" s="196"/>
      <c r="AI637" s="196"/>
      <c r="AJ637" s="196"/>
      <c r="AK637" s="196"/>
      <c r="AL637" s="196"/>
      <c r="AM637" s="196"/>
      <c r="AN637" s="196"/>
      <c r="AO637" s="196"/>
      <c r="AP637" s="196"/>
      <c r="AQ637" s="196"/>
      <c r="AR637" s="196"/>
      <c r="AS637" s="196"/>
      <c r="AT637" s="196"/>
      <c r="AU637" s="196"/>
      <c r="AV637" s="196"/>
      <c r="AW637" s="196"/>
      <c r="AX637" s="196"/>
      <c r="AY637" s="196"/>
      <c r="AZ637" s="196"/>
      <c r="BA637" s="196"/>
      <c r="BB637" s="196"/>
      <c r="BC637" s="196"/>
      <c r="BD637" s="196"/>
      <c r="BE637" s="196"/>
      <c r="BF637" s="196"/>
      <c r="BG637" s="196"/>
      <c r="BH637" s="196"/>
      <c r="BI637" s="196"/>
      <c r="BJ637" s="196"/>
      <c r="BK637" s="196"/>
      <c r="BL637" s="196"/>
      <c r="BM637" s="196"/>
      <c r="BN637" s="196"/>
      <c r="BO637" s="196"/>
      <c r="BP637" s="196"/>
      <c r="BQ637" s="196"/>
      <c r="BR637" s="196"/>
      <c r="BS637" s="196"/>
      <c r="BT637" s="196"/>
      <c r="BU637" s="196"/>
      <c r="BV637" s="196"/>
      <c r="BW637" s="196"/>
      <c r="BX637" s="196"/>
      <c r="BY637" s="196"/>
      <c r="BZ637" s="196"/>
      <c r="CA637" s="196"/>
      <c r="CB637" s="196"/>
      <c r="CC637" s="196"/>
      <c r="CD637" s="196"/>
      <c r="CE637" s="196"/>
      <c r="CF637" s="196"/>
      <c r="CG637" s="196"/>
      <c r="CH637" s="196"/>
      <c r="CI637" s="196"/>
      <c r="CJ637" s="196"/>
      <c r="CK637" s="196"/>
      <c r="CL637" s="196"/>
      <c r="CM637" s="196"/>
      <c r="CN637" s="196"/>
      <c r="CO637" s="196"/>
      <c r="CP637" s="196"/>
      <c r="CQ637" s="196"/>
      <c r="CR637" s="196"/>
      <c r="CS637" s="196"/>
      <c r="CT637" s="196"/>
      <c r="CU637" s="196"/>
      <c r="CV637" s="196"/>
      <c r="CW637" s="196"/>
      <c r="CX637" s="196"/>
      <c r="CY637" s="196"/>
      <c r="CZ637" s="196"/>
      <c r="DA637" s="196"/>
      <c r="DB637" s="196"/>
      <c r="DC637" s="196"/>
      <c r="DD637" s="196"/>
      <c r="DE637" s="196"/>
      <c r="DF637" s="196"/>
      <c r="DG637" s="196"/>
      <c r="DH637" s="196"/>
      <c r="DI637" s="196"/>
      <c r="DJ637" s="196"/>
      <c r="DK637" s="196"/>
      <c r="DL637" s="196"/>
      <c r="DM637" s="196"/>
      <c r="DN637" s="196"/>
      <c r="DO637" s="196"/>
      <c r="DP637" s="196"/>
      <c r="DQ637" s="196"/>
      <c r="DR637" s="196"/>
      <c r="DS637" s="196"/>
      <c r="DT637" s="196"/>
      <c r="DU637" s="196"/>
      <c r="DV637" s="196"/>
      <c r="DW637" s="196"/>
      <c r="DX637" s="196"/>
      <c r="DY637" s="196"/>
      <c r="DZ637" s="196"/>
      <c r="EA637" s="196"/>
      <c r="EB637" s="196"/>
      <c r="EC637" s="196"/>
      <c r="ED637" s="196"/>
      <c r="EE637" s="196"/>
      <c r="EF637" s="196"/>
      <c r="EG637" s="196"/>
      <c r="EH637" s="196"/>
      <c r="EI637" s="196"/>
      <c r="EJ637" s="196"/>
      <c r="EK637" s="196"/>
      <c r="EL637" s="196"/>
      <c r="EM637" s="196"/>
      <c r="EN637" s="196"/>
      <c r="EO637" s="196"/>
      <c r="EP637" s="196"/>
      <c r="EQ637" s="196"/>
      <c r="ER637" s="196"/>
      <c r="ES637" s="196"/>
      <c r="ET637" s="196"/>
      <c r="EU637" s="196"/>
      <c r="EV637" s="196"/>
      <c r="EW637" s="196"/>
      <c r="EX637" s="196"/>
      <c r="EY637" s="196"/>
      <c r="EZ637" s="196"/>
      <c r="FA637" s="196"/>
      <c r="FB637" s="196"/>
      <c r="FC637" s="196"/>
      <c r="FD637" s="196"/>
      <c r="FE637" s="196"/>
      <c r="FF637" s="196"/>
      <c r="FG637" s="196"/>
      <c r="FH637" s="196"/>
      <c r="FI637" s="196"/>
      <c r="FJ637" s="196"/>
      <c r="FK637" s="196"/>
      <c r="FL637" s="196"/>
      <c r="FM637" s="196"/>
      <c r="FN637" s="196"/>
      <c r="FO637" s="196"/>
      <c r="FP637" s="196"/>
      <c r="FQ637" s="196"/>
      <c r="FR637" s="196"/>
      <c r="FS637" s="196"/>
      <c r="FT637" s="196"/>
      <c r="FU637" s="196"/>
      <c r="FV637" s="196"/>
      <c r="FW637" s="196"/>
      <c r="FX637" s="196"/>
      <c r="FY637" s="196"/>
      <c r="FZ637" s="196"/>
      <c r="GA637" s="196"/>
      <c r="GB637" s="196"/>
      <c r="GC637" s="196"/>
      <c r="GD637" s="196"/>
      <c r="GE637" s="196"/>
      <c r="GF637" s="196"/>
      <c r="GG637" s="196"/>
      <c r="GH637" s="196"/>
      <c r="GI637" s="196"/>
      <c r="GJ637" s="196"/>
      <c r="GK637" s="196"/>
      <c r="GL637" s="196"/>
      <c r="GM637" s="196"/>
      <c r="GN637" s="196"/>
      <c r="GO637" s="196"/>
      <c r="GP637" s="196"/>
      <c r="GQ637" s="196"/>
      <c r="GR637" s="196"/>
      <c r="GS637" s="196"/>
      <c r="GT637" s="196"/>
      <c r="GU637" s="196"/>
      <c r="GV637" s="196"/>
      <c r="GW637" s="196"/>
      <c r="GX637" s="196"/>
      <c r="GY637" s="196"/>
      <c r="GZ637" s="196"/>
      <c r="HA637" s="196"/>
      <c r="HB637" s="196"/>
      <c r="HC637" s="196"/>
      <c r="HD637" s="196"/>
      <c r="HE637" s="196"/>
      <c r="HF637" s="196"/>
      <c r="HG637" s="196"/>
      <c r="HH637" s="196"/>
      <c r="HI637" s="196"/>
      <c r="HJ637" s="196"/>
      <c r="HK637" s="196"/>
      <c r="HL637" s="196"/>
      <c r="HM637" s="196"/>
      <c r="HN637" s="196"/>
      <c r="HO637" s="196"/>
      <c r="HP637" s="196"/>
      <c r="HQ637" s="196"/>
      <c r="HR637" s="196"/>
      <c r="HS637" s="196"/>
      <c r="HT637" s="196"/>
      <c r="HU637" s="196"/>
      <c r="HV637" s="196"/>
      <c r="HW637" s="196"/>
      <c r="HX637" s="196"/>
      <c r="HY637" s="196"/>
      <c r="HZ637" s="196"/>
      <c r="IA637" s="196"/>
      <c r="IB637" s="196"/>
      <c r="IC637" s="196"/>
      <c r="ID637" s="196"/>
      <c r="IE637" s="196"/>
      <c r="IF637" s="196"/>
      <c r="IG637" s="196"/>
      <c r="IH637" s="196"/>
      <c r="II637" s="196"/>
      <c r="IJ637" s="196"/>
      <c r="IK637" s="196"/>
      <c r="IL637" s="196"/>
      <c r="IM637" s="196"/>
      <c r="IN637" s="196"/>
      <c r="IO637" s="196"/>
      <c r="IP637" s="196"/>
      <c r="IQ637" s="196"/>
      <c r="IR637" s="196"/>
      <c r="IS637" s="196"/>
      <c r="IT637" s="196"/>
      <c r="IU637" s="196"/>
      <c r="IV637" s="196"/>
    </row>
    <row r="638" spans="1:256" customFormat="1">
      <c r="A638" s="195" t="s">
        <v>2133</v>
      </c>
      <c r="B638" s="195" t="s">
        <v>16</v>
      </c>
      <c r="C638" s="195" t="s">
        <v>17</v>
      </c>
      <c r="D638" s="195" t="s">
        <v>1847</v>
      </c>
      <c r="E638" s="195" t="s">
        <v>2134</v>
      </c>
      <c r="F638" s="195" t="s">
        <v>19</v>
      </c>
      <c r="G638" s="195" t="s">
        <v>2312</v>
      </c>
      <c r="H638" s="195" t="s">
        <v>2344</v>
      </c>
      <c r="I638" s="195" t="s">
        <v>1841</v>
      </c>
      <c r="J638" s="195" t="s">
        <v>22</v>
      </c>
      <c r="K638" s="195" t="s">
        <v>443</v>
      </c>
      <c r="L638" s="195">
        <v>8</v>
      </c>
      <c r="M638" s="195" t="s">
        <v>1767</v>
      </c>
      <c r="N638" s="195"/>
      <c r="O638" s="195"/>
      <c r="P638" s="196"/>
      <c r="Q638" s="196"/>
      <c r="R638" s="196"/>
      <c r="S638" s="196"/>
      <c r="T638" s="196"/>
      <c r="U638" s="196"/>
      <c r="V638" s="196"/>
      <c r="W638" s="196"/>
      <c r="X638" s="196"/>
      <c r="Y638" s="196"/>
      <c r="Z638" s="196"/>
      <c r="AA638" s="196"/>
      <c r="AB638" s="196"/>
      <c r="AC638" s="196"/>
      <c r="AD638" s="196"/>
      <c r="AE638" s="196"/>
      <c r="AF638" s="196"/>
      <c r="AG638" s="196"/>
      <c r="AH638" s="196"/>
      <c r="AI638" s="196"/>
      <c r="AJ638" s="196"/>
      <c r="AK638" s="196"/>
      <c r="AL638" s="196"/>
      <c r="AM638" s="196"/>
      <c r="AN638" s="196"/>
      <c r="AO638" s="196"/>
      <c r="AP638" s="196"/>
      <c r="AQ638" s="196"/>
      <c r="AR638" s="196"/>
      <c r="AS638" s="196"/>
      <c r="AT638" s="196"/>
      <c r="AU638" s="196"/>
      <c r="AV638" s="196"/>
      <c r="AW638" s="196"/>
      <c r="AX638" s="196"/>
      <c r="AY638" s="196"/>
      <c r="AZ638" s="196"/>
      <c r="BA638" s="196"/>
      <c r="BB638" s="196"/>
      <c r="BC638" s="196"/>
      <c r="BD638" s="196"/>
      <c r="BE638" s="196"/>
      <c r="BF638" s="196"/>
      <c r="BG638" s="196"/>
      <c r="BH638" s="196"/>
      <c r="BI638" s="196"/>
      <c r="BJ638" s="196"/>
      <c r="BK638" s="196"/>
      <c r="BL638" s="196"/>
      <c r="BM638" s="196"/>
      <c r="BN638" s="196"/>
      <c r="BO638" s="196"/>
      <c r="BP638" s="196"/>
      <c r="BQ638" s="196"/>
      <c r="BR638" s="196"/>
      <c r="BS638" s="196"/>
      <c r="BT638" s="196"/>
      <c r="BU638" s="196"/>
      <c r="BV638" s="196"/>
      <c r="BW638" s="196"/>
      <c r="BX638" s="196"/>
      <c r="BY638" s="196"/>
      <c r="BZ638" s="196"/>
      <c r="CA638" s="196"/>
      <c r="CB638" s="196"/>
      <c r="CC638" s="196"/>
      <c r="CD638" s="196"/>
      <c r="CE638" s="196"/>
      <c r="CF638" s="196"/>
      <c r="CG638" s="196"/>
      <c r="CH638" s="196"/>
      <c r="CI638" s="196"/>
      <c r="CJ638" s="196"/>
      <c r="CK638" s="196"/>
      <c r="CL638" s="196"/>
      <c r="CM638" s="196"/>
      <c r="CN638" s="196"/>
      <c r="CO638" s="196"/>
      <c r="CP638" s="196"/>
      <c r="CQ638" s="196"/>
      <c r="CR638" s="196"/>
      <c r="CS638" s="196"/>
      <c r="CT638" s="196"/>
      <c r="CU638" s="196"/>
      <c r="CV638" s="196"/>
      <c r="CW638" s="196"/>
      <c r="CX638" s="196"/>
      <c r="CY638" s="196"/>
      <c r="CZ638" s="196"/>
      <c r="DA638" s="196"/>
      <c r="DB638" s="196"/>
      <c r="DC638" s="196"/>
      <c r="DD638" s="196"/>
      <c r="DE638" s="196"/>
      <c r="DF638" s="196"/>
      <c r="DG638" s="196"/>
      <c r="DH638" s="196"/>
      <c r="DI638" s="196"/>
      <c r="DJ638" s="196"/>
      <c r="DK638" s="196"/>
      <c r="DL638" s="196"/>
      <c r="DM638" s="196"/>
      <c r="DN638" s="196"/>
      <c r="DO638" s="196"/>
      <c r="DP638" s="196"/>
      <c r="DQ638" s="196"/>
      <c r="DR638" s="196"/>
      <c r="DS638" s="196"/>
      <c r="DT638" s="196"/>
      <c r="DU638" s="196"/>
      <c r="DV638" s="196"/>
      <c r="DW638" s="196"/>
      <c r="DX638" s="196"/>
      <c r="DY638" s="196"/>
      <c r="DZ638" s="196"/>
      <c r="EA638" s="196"/>
      <c r="EB638" s="196"/>
      <c r="EC638" s="196"/>
      <c r="ED638" s="196"/>
      <c r="EE638" s="196"/>
      <c r="EF638" s="196"/>
      <c r="EG638" s="196"/>
      <c r="EH638" s="196"/>
      <c r="EI638" s="196"/>
      <c r="EJ638" s="196"/>
      <c r="EK638" s="196"/>
      <c r="EL638" s="196"/>
      <c r="EM638" s="196"/>
      <c r="EN638" s="196"/>
      <c r="EO638" s="196"/>
      <c r="EP638" s="196"/>
      <c r="EQ638" s="196"/>
      <c r="ER638" s="196"/>
      <c r="ES638" s="196"/>
      <c r="ET638" s="196"/>
      <c r="EU638" s="196"/>
      <c r="EV638" s="196"/>
      <c r="EW638" s="196"/>
      <c r="EX638" s="196"/>
      <c r="EY638" s="196"/>
      <c r="EZ638" s="196"/>
      <c r="FA638" s="196"/>
      <c r="FB638" s="196"/>
      <c r="FC638" s="196"/>
      <c r="FD638" s="196"/>
      <c r="FE638" s="196"/>
      <c r="FF638" s="196"/>
      <c r="FG638" s="196"/>
      <c r="FH638" s="196"/>
      <c r="FI638" s="196"/>
      <c r="FJ638" s="196"/>
      <c r="FK638" s="196"/>
      <c r="FL638" s="196"/>
      <c r="FM638" s="196"/>
      <c r="FN638" s="196"/>
      <c r="FO638" s="196"/>
      <c r="FP638" s="196"/>
      <c r="FQ638" s="196"/>
      <c r="FR638" s="196"/>
      <c r="FS638" s="196"/>
      <c r="FT638" s="196"/>
      <c r="FU638" s="196"/>
      <c r="FV638" s="196"/>
      <c r="FW638" s="196"/>
      <c r="FX638" s="196"/>
      <c r="FY638" s="196"/>
      <c r="FZ638" s="196"/>
      <c r="GA638" s="196"/>
      <c r="GB638" s="196"/>
      <c r="GC638" s="196"/>
      <c r="GD638" s="196"/>
      <c r="GE638" s="196"/>
      <c r="GF638" s="196"/>
      <c r="GG638" s="196"/>
      <c r="GH638" s="196"/>
      <c r="GI638" s="196"/>
      <c r="GJ638" s="196"/>
      <c r="GK638" s="196"/>
      <c r="GL638" s="196"/>
      <c r="GM638" s="196"/>
      <c r="GN638" s="196"/>
      <c r="GO638" s="196"/>
      <c r="GP638" s="196"/>
      <c r="GQ638" s="196"/>
      <c r="GR638" s="196"/>
      <c r="GS638" s="196"/>
      <c r="GT638" s="196"/>
      <c r="GU638" s="196"/>
      <c r="GV638" s="196"/>
      <c r="GW638" s="196"/>
      <c r="GX638" s="196"/>
      <c r="GY638" s="196"/>
      <c r="GZ638" s="196"/>
      <c r="HA638" s="196"/>
      <c r="HB638" s="196"/>
      <c r="HC638" s="196"/>
      <c r="HD638" s="196"/>
      <c r="HE638" s="196"/>
      <c r="HF638" s="196"/>
      <c r="HG638" s="196"/>
      <c r="HH638" s="196"/>
      <c r="HI638" s="196"/>
      <c r="HJ638" s="196"/>
      <c r="HK638" s="196"/>
      <c r="HL638" s="196"/>
      <c r="HM638" s="196"/>
      <c r="HN638" s="196"/>
      <c r="HO638" s="196"/>
      <c r="HP638" s="196"/>
      <c r="HQ638" s="196"/>
      <c r="HR638" s="196"/>
      <c r="HS638" s="196"/>
      <c r="HT638" s="196"/>
      <c r="HU638" s="196"/>
      <c r="HV638" s="196"/>
      <c r="HW638" s="196"/>
      <c r="HX638" s="196"/>
      <c r="HY638" s="196"/>
      <c r="HZ638" s="196"/>
      <c r="IA638" s="196"/>
      <c r="IB638" s="196"/>
      <c r="IC638" s="196"/>
      <c r="ID638" s="196"/>
      <c r="IE638" s="196"/>
      <c r="IF638" s="196"/>
      <c r="IG638" s="196"/>
      <c r="IH638" s="196"/>
      <c r="II638" s="196"/>
      <c r="IJ638" s="196"/>
      <c r="IK638" s="196"/>
      <c r="IL638" s="196"/>
      <c r="IM638" s="196"/>
      <c r="IN638" s="196"/>
      <c r="IO638" s="196"/>
      <c r="IP638" s="196"/>
      <c r="IQ638" s="196"/>
      <c r="IR638" s="196"/>
      <c r="IS638" s="196"/>
      <c r="IT638" s="196"/>
      <c r="IU638" s="196"/>
      <c r="IV638" s="196"/>
    </row>
    <row r="639" spans="1:256" customFormat="1">
      <c r="A639" s="195" t="s">
        <v>2133</v>
      </c>
      <c r="B639" s="195" t="s">
        <v>16</v>
      </c>
      <c r="C639" s="195" t="s">
        <v>17</v>
      </c>
      <c r="D639" s="195" t="s">
        <v>1847</v>
      </c>
      <c r="E639" s="195" t="s">
        <v>2134</v>
      </c>
      <c r="F639" s="195" t="s">
        <v>19</v>
      </c>
      <c r="G639" s="195" t="s">
        <v>2689</v>
      </c>
      <c r="H639" s="195" t="s">
        <v>2692</v>
      </c>
      <c r="I639" s="195" t="s">
        <v>2693</v>
      </c>
      <c r="J639" s="195" t="s">
        <v>22</v>
      </c>
      <c r="K639" s="195" t="s">
        <v>443</v>
      </c>
      <c r="L639" s="195">
        <v>8</v>
      </c>
      <c r="M639" s="195" t="s">
        <v>1767</v>
      </c>
      <c r="N639" s="195"/>
      <c r="O639" s="195"/>
      <c r="P639" s="196"/>
      <c r="Q639" s="196"/>
      <c r="R639" s="196"/>
      <c r="S639" s="196"/>
      <c r="T639" s="196"/>
      <c r="U639" s="196"/>
      <c r="V639" s="196"/>
      <c r="W639" s="196"/>
      <c r="X639" s="196"/>
      <c r="Y639" s="196"/>
      <c r="Z639" s="196"/>
      <c r="AA639" s="196"/>
      <c r="AB639" s="196"/>
      <c r="AC639" s="196"/>
      <c r="AD639" s="196"/>
      <c r="AE639" s="196"/>
      <c r="AF639" s="196"/>
      <c r="AG639" s="196"/>
      <c r="AH639" s="196"/>
      <c r="AI639" s="196"/>
      <c r="AJ639" s="196"/>
      <c r="AK639" s="196"/>
      <c r="AL639" s="196"/>
      <c r="AM639" s="196"/>
      <c r="AN639" s="196"/>
      <c r="AO639" s="196"/>
      <c r="AP639" s="196"/>
      <c r="AQ639" s="196"/>
      <c r="AR639" s="196"/>
      <c r="AS639" s="196"/>
      <c r="AT639" s="196"/>
      <c r="AU639" s="196"/>
      <c r="AV639" s="196"/>
      <c r="AW639" s="196"/>
      <c r="AX639" s="196"/>
      <c r="AY639" s="196"/>
      <c r="AZ639" s="196"/>
      <c r="BA639" s="196"/>
      <c r="BB639" s="196"/>
      <c r="BC639" s="196"/>
      <c r="BD639" s="196"/>
      <c r="BE639" s="196"/>
      <c r="BF639" s="196"/>
      <c r="BG639" s="196"/>
      <c r="BH639" s="196"/>
      <c r="BI639" s="196"/>
      <c r="BJ639" s="196"/>
      <c r="BK639" s="196"/>
      <c r="BL639" s="196"/>
      <c r="BM639" s="196"/>
      <c r="BN639" s="196"/>
      <c r="BO639" s="196"/>
      <c r="BP639" s="196"/>
      <c r="BQ639" s="196"/>
      <c r="BR639" s="196"/>
      <c r="BS639" s="196"/>
      <c r="BT639" s="196"/>
      <c r="BU639" s="196"/>
      <c r="BV639" s="196"/>
      <c r="BW639" s="196"/>
      <c r="BX639" s="196"/>
      <c r="BY639" s="196"/>
      <c r="BZ639" s="196"/>
      <c r="CA639" s="196"/>
      <c r="CB639" s="196"/>
      <c r="CC639" s="196"/>
      <c r="CD639" s="196"/>
      <c r="CE639" s="196"/>
      <c r="CF639" s="196"/>
      <c r="CG639" s="196"/>
      <c r="CH639" s="196"/>
      <c r="CI639" s="196"/>
      <c r="CJ639" s="196"/>
      <c r="CK639" s="196"/>
      <c r="CL639" s="196"/>
      <c r="CM639" s="196"/>
      <c r="CN639" s="196"/>
      <c r="CO639" s="196"/>
      <c r="CP639" s="196"/>
      <c r="CQ639" s="196"/>
      <c r="CR639" s="196"/>
      <c r="CS639" s="196"/>
      <c r="CT639" s="196"/>
      <c r="CU639" s="196"/>
      <c r="CV639" s="196"/>
      <c r="CW639" s="196"/>
      <c r="CX639" s="196"/>
      <c r="CY639" s="196"/>
      <c r="CZ639" s="196"/>
      <c r="DA639" s="196"/>
      <c r="DB639" s="196"/>
      <c r="DC639" s="196"/>
      <c r="DD639" s="196"/>
      <c r="DE639" s="196"/>
      <c r="DF639" s="196"/>
      <c r="DG639" s="196"/>
      <c r="DH639" s="196"/>
      <c r="DI639" s="196"/>
      <c r="DJ639" s="196"/>
      <c r="DK639" s="196"/>
      <c r="DL639" s="196"/>
      <c r="DM639" s="196"/>
      <c r="DN639" s="196"/>
      <c r="DO639" s="196"/>
      <c r="DP639" s="196"/>
      <c r="DQ639" s="196"/>
      <c r="DR639" s="196"/>
      <c r="DS639" s="196"/>
      <c r="DT639" s="196"/>
      <c r="DU639" s="196"/>
      <c r="DV639" s="196"/>
      <c r="DW639" s="196"/>
      <c r="DX639" s="196"/>
      <c r="DY639" s="196"/>
      <c r="DZ639" s="196"/>
      <c r="EA639" s="196"/>
      <c r="EB639" s="196"/>
      <c r="EC639" s="196"/>
      <c r="ED639" s="196"/>
      <c r="EE639" s="196"/>
      <c r="EF639" s="196"/>
      <c r="EG639" s="196"/>
      <c r="EH639" s="196"/>
      <c r="EI639" s="196"/>
      <c r="EJ639" s="196"/>
      <c r="EK639" s="196"/>
      <c r="EL639" s="196"/>
      <c r="EM639" s="196"/>
      <c r="EN639" s="196"/>
      <c r="EO639" s="196"/>
      <c r="EP639" s="196"/>
      <c r="EQ639" s="196"/>
      <c r="ER639" s="196"/>
      <c r="ES639" s="196"/>
      <c r="ET639" s="196"/>
      <c r="EU639" s="196"/>
      <c r="EV639" s="196"/>
      <c r="EW639" s="196"/>
      <c r="EX639" s="196"/>
      <c r="EY639" s="196"/>
      <c r="EZ639" s="196"/>
      <c r="FA639" s="196"/>
      <c r="FB639" s="196"/>
      <c r="FC639" s="196"/>
      <c r="FD639" s="196"/>
      <c r="FE639" s="196"/>
      <c r="FF639" s="196"/>
      <c r="FG639" s="196"/>
      <c r="FH639" s="196"/>
      <c r="FI639" s="196"/>
      <c r="FJ639" s="196"/>
      <c r="FK639" s="196"/>
      <c r="FL639" s="196"/>
      <c r="FM639" s="196"/>
      <c r="FN639" s="196"/>
      <c r="FO639" s="196"/>
      <c r="FP639" s="196"/>
      <c r="FQ639" s="196"/>
      <c r="FR639" s="196"/>
      <c r="FS639" s="196"/>
      <c r="FT639" s="196"/>
      <c r="FU639" s="196"/>
      <c r="FV639" s="196"/>
      <c r="FW639" s="196"/>
      <c r="FX639" s="196"/>
      <c r="FY639" s="196"/>
      <c r="FZ639" s="196"/>
      <c r="GA639" s="196"/>
      <c r="GB639" s="196"/>
      <c r="GC639" s="196"/>
      <c r="GD639" s="196"/>
      <c r="GE639" s="196"/>
      <c r="GF639" s="196"/>
      <c r="GG639" s="196"/>
      <c r="GH639" s="196"/>
      <c r="GI639" s="196"/>
      <c r="GJ639" s="196"/>
      <c r="GK639" s="196"/>
      <c r="GL639" s="196"/>
      <c r="GM639" s="196"/>
      <c r="GN639" s="196"/>
      <c r="GO639" s="196"/>
      <c r="GP639" s="196"/>
      <c r="GQ639" s="196"/>
      <c r="GR639" s="196"/>
      <c r="GS639" s="196"/>
      <c r="GT639" s="196"/>
      <c r="GU639" s="196"/>
      <c r="GV639" s="196"/>
      <c r="GW639" s="196"/>
      <c r="GX639" s="196"/>
      <c r="GY639" s="196"/>
      <c r="GZ639" s="196"/>
      <c r="HA639" s="196"/>
      <c r="HB639" s="196"/>
      <c r="HC639" s="196"/>
      <c r="HD639" s="196"/>
      <c r="HE639" s="196"/>
      <c r="HF639" s="196"/>
      <c r="HG639" s="196"/>
      <c r="HH639" s="196"/>
      <c r="HI639" s="196"/>
      <c r="HJ639" s="196"/>
      <c r="HK639" s="196"/>
      <c r="HL639" s="196"/>
      <c r="HM639" s="196"/>
      <c r="HN639" s="196"/>
      <c r="HO639" s="196"/>
      <c r="HP639" s="196"/>
      <c r="HQ639" s="196"/>
      <c r="HR639" s="196"/>
      <c r="HS639" s="196"/>
      <c r="HT639" s="196"/>
      <c r="HU639" s="196"/>
      <c r="HV639" s="196"/>
      <c r="HW639" s="196"/>
      <c r="HX639" s="196"/>
      <c r="HY639" s="196"/>
      <c r="HZ639" s="196"/>
      <c r="IA639" s="196"/>
      <c r="IB639" s="196"/>
      <c r="IC639" s="196"/>
      <c r="ID639" s="196"/>
      <c r="IE639" s="196"/>
      <c r="IF639" s="196"/>
      <c r="IG639" s="196"/>
      <c r="IH639" s="196"/>
      <c r="II639" s="196"/>
      <c r="IJ639" s="196"/>
      <c r="IK639" s="196"/>
      <c r="IL639" s="196"/>
      <c r="IM639" s="196"/>
      <c r="IN639" s="196"/>
      <c r="IO639" s="196"/>
      <c r="IP639" s="196"/>
      <c r="IQ639" s="196"/>
      <c r="IR639" s="196"/>
      <c r="IS639" s="196"/>
      <c r="IT639" s="196"/>
      <c r="IU639" s="196"/>
      <c r="IV639" s="196"/>
    </row>
    <row r="640" spans="1:256" customFormat="1">
      <c r="A640" s="195" t="s">
        <v>2133</v>
      </c>
      <c r="B640" s="195" t="s">
        <v>16</v>
      </c>
      <c r="C640" s="195" t="s">
        <v>17</v>
      </c>
      <c r="D640" s="195" t="s">
        <v>1847</v>
      </c>
      <c r="E640" s="195" t="s">
        <v>2134</v>
      </c>
      <c r="F640" s="195" t="s">
        <v>19</v>
      </c>
      <c r="G640" s="195" t="s">
        <v>2314</v>
      </c>
      <c r="H640" s="195" t="s">
        <v>2345</v>
      </c>
      <c r="I640" s="195" t="s">
        <v>1811</v>
      </c>
      <c r="J640" s="195" t="s">
        <v>22</v>
      </c>
      <c r="K640" s="195" t="s">
        <v>443</v>
      </c>
      <c r="L640" s="195">
        <v>8</v>
      </c>
      <c r="M640" s="195" t="s">
        <v>1767</v>
      </c>
      <c r="N640" s="195"/>
      <c r="O640" s="195"/>
      <c r="P640" s="196"/>
      <c r="Q640" s="196"/>
      <c r="R640" s="196"/>
      <c r="S640" s="196"/>
      <c r="T640" s="196"/>
      <c r="U640" s="196"/>
      <c r="V640" s="196"/>
      <c r="W640" s="196"/>
      <c r="X640" s="196"/>
      <c r="Y640" s="196"/>
      <c r="Z640" s="196"/>
      <c r="AA640" s="196"/>
      <c r="AB640" s="196"/>
      <c r="AC640" s="196"/>
      <c r="AD640" s="196"/>
      <c r="AE640" s="196"/>
      <c r="AF640" s="196"/>
      <c r="AG640" s="196"/>
      <c r="AH640" s="196"/>
      <c r="AI640" s="196"/>
      <c r="AJ640" s="196"/>
      <c r="AK640" s="196"/>
      <c r="AL640" s="196"/>
      <c r="AM640" s="196"/>
      <c r="AN640" s="196"/>
      <c r="AO640" s="196"/>
      <c r="AP640" s="196"/>
      <c r="AQ640" s="196"/>
      <c r="AR640" s="196"/>
      <c r="AS640" s="196"/>
      <c r="AT640" s="196"/>
      <c r="AU640" s="196"/>
      <c r="AV640" s="196"/>
      <c r="AW640" s="196"/>
      <c r="AX640" s="196"/>
      <c r="AY640" s="196"/>
      <c r="AZ640" s="196"/>
      <c r="BA640" s="196"/>
      <c r="BB640" s="196"/>
      <c r="BC640" s="196"/>
      <c r="BD640" s="196"/>
      <c r="BE640" s="196"/>
      <c r="BF640" s="196"/>
      <c r="BG640" s="196"/>
      <c r="BH640" s="196"/>
      <c r="BI640" s="196"/>
      <c r="BJ640" s="196"/>
      <c r="BK640" s="196"/>
      <c r="BL640" s="196"/>
      <c r="BM640" s="196"/>
      <c r="BN640" s="196"/>
      <c r="BO640" s="196"/>
      <c r="BP640" s="196"/>
      <c r="BQ640" s="196"/>
      <c r="BR640" s="196"/>
      <c r="BS640" s="196"/>
      <c r="BT640" s="196"/>
      <c r="BU640" s="196"/>
      <c r="BV640" s="196"/>
      <c r="BW640" s="196"/>
      <c r="BX640" s="196"/>
      <c r="BY640" s="196"/>
      <c r="BZ640" s="196"/>
      <c r="CA640" s="196"/>
      <c r="CB640" s="196"/>
      <c r="CC640" s="196"/>
      <c r="CD640" s="196"/>
      <c r="CE640" s="196"/>
      <c r="CF640" s="196"/>
      <c r="CG640" s="196"/>
      <c r="CH640" s="196"/>
      <c r="CI640" s="196"/>
      <c r="CJ640" s="196"/>
      <c r="CK640" s="196"/>
      <c r="CL640" s="196"/>
      <c r="CM640" s="196"/>
      <c r="CN640" s="196"/>
      <c r="CO640" s="196"/>
      <c r="CP640" s="196"/>
      <c r="CQ640" s="196"/>
      <c r="CR640" s="196"/>
      <c r="CS640" s="196"/>
      <c r="CT640" s="196"/>
      <c r="CU640" s="196"/>
      <c r="CV640" s="196"/>
      <c r="CW640" s="196"/>
      <c r="CX640" s="196"/>
      <c r="CY640" s="196"/>
      <c r="CZ640" s="196"/>
      <c r="DA640" s="196"/>
      <c r="DB640" s="196"/>
      <c r="DC640" s="196"/>
      <c r="DD640" s="196"/>
      <c r="DE640" s="196"/>
      <c r="DF640" s="196"/>
      <c r="DG640" s="196"/>
      <c r="DH640" s="196"/>
      <c r="DI640" s="196"/>
      <c r="DJ640" s="196"/>
      <c r="DK640" s="196"/>
      <c r="DL640" s="196"/>
      <c r="DM640" s="196"/>
      <c r="DN640" s="196"/>
      <c r="DO640" s="196"/>
      <c r="DP640" s="196"/>
      <c r="DQ640" s="196"/>
      <c r="DR640" s="196"/>
      <c r="DS640" s="196"/>
      <c r="DT640" s="196"/>
      <c r="DU640" s="196"/>
      <c r="DV640" s="196"/>
      <c r="DW640" s="196"/>
      <c r="DX640" s="196"/>
      <c r="DY640" s="196"/>
      <c r="DZ640" s="196"/>
      <c r="EA640" s="196"/>
      <c r="EB640" s="196"/>
      <c r="EC640" s="196"/>
      <c r="ED640" s="196"/>
      <c r="EE640" s="196"/>
      <c r="EF640" s="196"/>
      <c r="EG640" s="196"/>
      <c r="EH640" s="196"/>
      <c r="EI640" s="196"/>
      <c r="EJ640" s="196"/>
      <c r="EK640" s="196"/>
      <c r="EL640" s="196"/>
      <c r="EM640" s="196"/>
      <c r="EN640" s="196"/>
      <c r="EO640" s="196"/>
      <c r="EP640" s="196"/>
      <c r="EQ640" s="196"/>
      <c r="ER640" s="196"/>
      <c r="ES640" s="196"/>
      <c r="ET640" s="196"/>
      <c r="EU640" s="196"/>
      <c r="EV640" s="196"/>
      <c r="EW640" s="196"/>
      <c r="EX640" s="196"/>
      <c r="EY640" s="196"/>
      <c r="EZ640" s="196"/>
      <c r="FA640" s="196"/>
      <c r="FB640" s="196"/>
      <c r="FC640" s="196"/>
      <c r="FD640" s="196"/>
      <c r="FE640" s="196"/>
      <c r="FF640" s="196"/>
      <c r="FG640" s="196"/>
      <c r="FH640" s="196"/>
      <c r="FI640" s="196"/>
      <c r="FJ640" s="196"/>
      <c r="FK640" s="196"/>
      <c r="FL640" s="196"/>
      <c r="FM640" s="196"/>
      <c r="FN640" s="196"/>
      <c r="FO640" s="196"/>
      <c r="FP640" s="196"/>
      <c r="FQ640" s="196"/>
      <c r="FR640" s="196"/>
      <c r="FS640" s="196"/>
      <c r="FT640" s="196"/>
      <c r="FU640" s="196"/>
      <c r="FV640" s="196"/>
      <c r="FW640" s="196"/>
      <c r="FX640" s="196"/>
      <c r="FY640" s="196"/>
      <c r="FZ640" s="196"/>
      <c r="GA640" s="196"/>
      <c r="GB640" s="196"/>
      <c r="GC640" s="196"/>
      <c r="GD640" s="196"/>
      <c r="GE640" s="196"/>
      <c r="GF640" s="196"/>
      <c r="GG640" s="196"/>
      <c r="GH640" s="196"/>
      <c r="GI640" s="196"/>
      <c r="GJ640" s="196"/>
      <c r="GK640" s="196"/>
      <c r="GL640" s="196"/>
      <c r="GM640" s="196"/>
      <c r="GN640" s="196"/>
      <c r="GO640" s="196"/>
      <c r="GP640" s="196"/>
      <c r="GQ640" s="196"/>
      <c r="GR640" s="196"/>
      <c r="GS640" s="196"/>
      <c r="GT640" s="196"/>
      <c r="GU640" s="196"/>
      <c r="GV640" s="196"/>
      <c r="GW640" s="196"/>
      <c r="GX640" s="196"/>
      <c r="GY640" s="196"/>
      <c r="GZ640" s="196"/>
      <c r="HA640" s="196"/>
      <c r="HB640" s="196"/>
      <c r="HC640" s="196"/>
      <c r="HD640" s="196"/>
      <c r="HE640" s="196"/>
      <c r="HF640" s="196"/>
      <c r="HG640" s="196"/>
      <c r="HH640" s="196"/>
      <c r="HI640" s="196"/>
      <c r="HJ640" s="196"/>
      <c r="HK640" s="196"/>
      <c r="HL640" s="196"/>
      <c r="HM640" s="196"/>
      <c r="HN640" s="196"/>
      <c r="HO640" s="196"/>
      <c r="HP640" s="196"/>
      <c r="HQ640" s="196"/>
      <c r="HR640" s="196"/>
      <c r="HS640" s="196"/>
      <c r="HT640" s="196"/>
      <c r="HU640" s="196"/>
      <c r="HV640" s="196"/>
      <c r="HW640" s="196"/>
      <c r="HX640" s="196"/>
      <c r="HY640" s="196"/>
      <c r="HZ640" s="196"/>
      <c r="IA640" s="196"/>
      <c r="IB640" s="196"/>
      <c r="IC640" s="196"/>
      <c r="ID640" s="196"/>
      <c r="IE640" s="196"/>
      <c r="IF640" s="196"/>
      <c r="IG640" s="196"/>
      <c r="IH640" s="196"/>
      <c r="II640" s="196"/>
      <c r="IJ640" s="196"/>
      <c r="IK640" s="196"/>
      <c r="IL640" s="196"/>
      <c r="IM640" s="196"/>
      <c r="IN640" s="196"/>
      <c r="IO640" s="196"/>
      <c r="IP640" s="196"/>
      <c r="IQ640" s="196"/>
      <c r="IR640" s="196"/>
      <c r="IS640" s="196"/>
      <c r="IT640" s="196"/>
      <c r="IU640" s="196"/>
      <c r="IV640" s="196"/>
    </row>
    <row r="641" spans="1:256" customFormat="1">
      <c r="A641" s="195" t="s">
        <v>2133</v>
      </c>
      <c r="B641" s="195" t="s">
        <v>16</v>
      </c>
      <c r="C641" s="195" t="s">
        <v>17</v>
      </c>
      <c r="D641" s="195" t="s">
        <v>1847</v>
      </c>
      <c r="E641" s="195" t="s">
        <v>2134</v>
      </c>
      <c r="F641" s="195" t="s">
        <v>19</v>
      </c>
      <c r="G641" s="195" t="s">
        <v>2644</v>
      </c>
      <c r="H641" s="195" t="s">
        <v>2650</v>
      </c>
      <c r="I641" s="195" t="s">
        <v>2651</v>
      </c>
      <c r="J641" s="195" t="s">
        <v>22</v>
      </c>
      <c r="K641" s="195" t="s">
        <v>443</v>
      </c>
      <c r="L641" s="195">
        <v>8</v>
      </c>
      <c r="M641" s="195" t="s">
        <v>1767</v>
      </c>
      <c r="N641" s="195"/>
      <c r="O641" s="195"/>
      <c r="P641" s="196"/>
      <c r="Q641" s="196"/>
      <c r="R641" s="196"/>
      <c r="S641" s="196"/>
      <c r="T641" s="196"/>
      <c r="U641" s="196"/>
      <c r="V641" s="196"/>
      <c r="W641" s="196"/>
      <c r="X641" s="196"/>
      <c r="Y641" s="196"/>
      <c r="Z641" s="196"/>
      <c r="AA641" s="196"/>
      <c r="AB641" s="196"/>
      <c r="AC641" s="196"/>
      <c r="AD641" s="196"/>
      <c r="AE641" s="196"/>
      <c r="AF641" s="196"/>
      <c r="AG641" s="196"/>
      <c r="AH641" s="196"/>
      <c r="AI641" s="196"/>
      <c r="AJ641" s="196"/>
      <c r="AK641" s="196"/>
      <c r="AL641" s="196"/>
      <c r="AM641" s="196"/>
      <c r="AN641" s="196"/>
      <c r="AO641" s="196"/>
      <c r="AP641" s="196"/>
      <c r="AQ641" s="196"/>
      <c r="AR641" s="196"/>
      <c r="AS641" s="196"/>
      <c r="AT641" s="196"/>
      <c r="AU641" s="196"/>
      <c r="AV641" s="196"/>
      <c r="AW641" s="196"/>
      <c r="AX641" s="196"/>
      <c r="AY641" s="196"/>
      <c r="AZ641" s="196"/>
      <c r="BA641" s="196"/>
      <c r="BB641" s="196"/>
      <c r="BC641" s="196"/>
      <c r="BD641" s="196"/>
      <c r="BE641" s="196"/>
      <c r="BF641" s="196"/>
      <c r="BG641" s="196"/>
      <c r="BH641" s="196"/>
      <c r="BI641" s="196"/>
      <c r="BJ641" s="196"/>
      <c r="BK641" s="196"/>
      <c r="BL641" s="196"/>
      <c r="BM641" s="196"/>
      <c r="BN641" s="196"/>
      <c r="BO641" s="196"/>
      <c r="BP641" s="196"/>
      <c r="BQ641" s="196"/>
      <c r="BR641" s="196"/>
      <c r="BS641" s="196"/>
      <c r="BT641" s="196"/>
      <c r="BU641" s="196"/>
      <c r="BV641" s="196"/>
      <c r="BW641" s="196"/>
      <c r="BX641" s="196"/>
      <c r="BY641" s="196"/>
      <c r="BZ641" s="196"/>
      <c r="CA641" s="196"/>
      <c r="CB641" s="196"/>
      <c r="CC641" s="196"/>
      <c r="CD641" s="196"/>
      <c r="CE641" s="196"/>
      <c r="CF641" s="196"/>
      <c r="CG641" s="196"/>
      <c r="CH641" s="196"/>
      <c r="CI641" s="196"/>
      <c r="CJ641" s="196"/>
      <c r="CK641" s="196"/>
      <c r="CL641" s="196"/>
      <c r="CM641" s="196"/>
      <c r="CN641" s="196"/>
      <c r="CO641" s="196"/>
      <c r="CP641" s="196"/>
      <c r="CQ641" s="196"/>
      <c r="CR641" s="196"/>
      <c r="CS641" s="196"/>
      <c r="CT641" s="196"/>
      <c r="CU641" s="196"/>
      <c r="CV641" s="196"/>
      <c r="CW641" s="196"/>
      <c r="CX641" s="196"/>
      <c r="CY641" s="196"/>
      <c r="CZ641" s="196"/>
      <c r="DA641" s="196"/>
      <c r="DB641" s="196"/>
      <c r="DC641" s="196"/>
      <c r="DD641" s="196"/>
      <c r="DE641" s="196"/>
      <c r="DF641" s="196"/>
      <c r="DG641" s="196"/>
      <c r="DH641" s="196"/>
      <c r="DI641" s="196"/>
      <c r="DJ641" s="196"/>
      <c r="DK641" s="196"/>
      <c r="DL641" s="196"/>
      <c r="DM641" s="196"/>
      <c r="DN641" s="196"/>
      <c r="DO641" s="196"/>
      <c r="DP641" s="196"/>
      <c r="DQ641" s="196"/>
      <c r="DR641" s="196"/>
      <c r="DS641" s="196"/>
      <c r="DT641" s="196"/>
      <c r="DU641" s="196"/>
      <c r="DV641" s="196"/>
      <c r="DW641" s="196"/>
      <c r="DX641" s="196"/>
      <c r="DY641" s="196"/>
      <c r="DZ641" s="196"/>
      <c r="EA641" s="196"/>
      <c r="EB641" s="196"/>
      <c r="EC641" s="196"/>
      <c r="ED641" s="196"/>
      <c r="EE641" s="196"/>
      <c r="EF641" s="196"/>
      <c r="EG641" s="196"/>
      <c r="EH641" s="196"/>
      <c r="EI641" s="196"/>
      <c r="EJ641" s="196"/>
      <c r="EK641" s="196"/>
      <c r="EL641" s="196"/>
      <c r="EM641" s="196"/>
      <c r="EN641" s="196"/>
      <c r="EO641" s="196"/>
      <c r="EP641" s="196"/>
      <c r="EQ641" s="196"/>
      <c r="ER641" s="196"/>
      <c r="ES641" s="196"/>
      <c r="ET641" s="196"/>
      <c r="EU641" s="196"/>
      <c r="EV641" s="196"/>
      <c r="EW641" s="196"/>
      <c r="EX641" s="196"/>
      <c r="EY641" s="196"/>
      <c r="EZ641" s="196"/>
      <c r="FA641" s="196"/>
      <c r="FB641" s="196"/>
      <c r="FC641" s="196"/>
      <c r="FD641" s="196"/>
      <c r="FE641" s="196"/>
      <c r="FF641" s="196"/>
      <c r="FG641" s="196"/>
      <c r="FH641" s="196"/>
      <c r="FI641" s="196"/>
      <c r="FJ641" s="196"/>
      <c r="FK641" s="196"/>
      <c r="FL641" s="196"/>
      <c r="FM641" s="196"/>
      <c r="FN641" s="196"/>
      <c r="FO641" s="196"/>
      <c r="FP641" s="196"/>
      <c r="FQ641" s="196"/>
      <c r="FR641" s="196"/>
      <c r="FS641" s="196"/>
      <c r="FT641" s="196"/>
      <c r="FU641" s="196"/>
      <c r="FV641" s="196"/>
      <c r="FW641" s="196"/>
      <c r="FX641" s="196"/>
      <c r="FY641" s="196"/>
      <c r="FZ641" s="196"/>
      <c r="GA641" s="196"/>
      <c r="GB641" s="196"/>
      <c r="GC641" s="196"/>
      <c r="GD641" s="196"/>
      <c r="GE641" s="196"/>
      <c r="GF641" s="196"/>
      <c r="GG641" s="196"/>
      <c r="GH641" s="196"/>
      <c r="GI641" s="196"/>
      <c r="GJ641" s="196"/>
      <c r="GK641" s="196"/>
      <c r="GL641" s="196"/>
      <c r="GM641" s="196"/>
      <c r="GN641" s="196"/>
      <c r="GO641" s="196"/>
      <c r="GP641" s="196"/>
      <c r="GQ641" s="196"/>
      <c r="GR641" s="196"/>
      <c r="GS641" s="196"/>
      <c r="GT641" s="196"/>
      <c r="GU641" s="196"/>
      <c r="GV641" s="196"/>
      <c r="GW641" s="196"/>
      <c r="GX641" s="196"/>
      <c r="GY641" s="196"/>
      <c r="GZ641" s="196"/>
      <c r="HA641" s="196"/>
      <c r="HB641" s="196"/>
      <c r="HC641" s="196"/>
      <c r="HD641" s="196"/>
      <c r="HE641" s="196"/>
      <c r="HF641" s="196"/>
      <c r="HG641" s="196"/>
      <c r="HH641" s="196"/>
      <c r="HI641" s="196"/>
      <c r="HJ641" s="196"/>
      <c r="HK641" s="196"/>
      <c r="HL641" s="196"/>
      <c r="HM641" s="196"/>
      <c r="HN641" s="196"/>
      <c r="HO641" s="196"/>
      <c r="HP641" s="196"/>
      <c r="HQ641" s="196"/>
      <c r="HR641" s="196"/>
      <c r="HS641" s="196"/>
      <c r="HT641" s="196"/>
      <c r="HU641" s="196"/>
      <c r="HV641" s="196"/>
      <c r="HW641" s="196"/>
      <c r="HX641" s="196"/>
      <c r="HY641" s="196"/>
      <c r="HZ641" s="196"/>
      <c r="IA641" s="196"/>
      <c r="IB641" s="196"/>
      <c r="IC641" s="196"/>
      <c r="ID641" s="196"/>
      <c r="IE641" s="196"/>
      <c r="IF641" s="196"/>
      <c r="IG641" s="196"/>
      <c r="IH641" s="196"/>
      <c r="II641" s="196"/>
      <c r="IJ641" s="196"/>
      <c r="IK641" s="196"/>
      <c r="IL641" s="196"/>
      <c r="IM641" s="196"/>
      <c r="IN641" s="196"/>
      <c r="IO641" s="196"/>
      <c r="IP641" s="196"/>
      <c r="IQ641" s="196"/>
      <c r="IR641" s="196"/>
      <c r="IS641" s="196"/>
      <c r="IT641" s="196"/>
      <c r="IU641" s="196"/>
      <c r="IV641" s="196"/>
    </row>
    <row r="642" spans="1:256" customFormat="1">
      <c r="A642" s="195" t="s">
        <v>2133</v>
      </c>
      <c r="B642" s="195" t="s">
        <v>16</v>
      </c>
      <c r="C642" s="195" t="s">
        <v>17</v>
      </c>
      <c r="D642" s="195" t="s">
        <v>1847</v>
      </c>
      <c r="E642" s="195" t="s">
        <v>2134</v>
      </c>
      <c r="F642" s="195" t="s">
        <v>19</v>
      </c>
      <c r="G642" s="195" t="s">
        <v>2647</v>
      </c>
      <c r="H642" s="195" t="s">
        <v>2652</v>
      </c>
      <c r="I642" s="195" t="s">
        <v>2653</v>
      </c>
      <c r="J642" s="195" t="s">
        <v>22</v>
      </c>
      <c r="K642" s="195" t="s">
        <v>443</v>
      </c>
      <c r="L642" s="195">
        <v>8</v>
      </c>
      <c r="M642" s="195" t="s">
        <v>1767</v>
      </c>
      <c r="N642" s="195"/>
      <c r="O642" s="195"/>
      <c r="P642" s="196"/>
      <c r="Q642" s="196"/>
      <c r="R642" s="196"/>
      <c r="S642" s="196"/>
      <c r="T642" s="196"/>
      <c r="U642" s="196"/>
      <c r="V642" s="196"/>
      <c r="W642" s="196"/>
      <c r="X642" s="196"/>
      <c r="Y642" s="196"/>
      <c r="Z642" s="196"/>
      <c r="AA642" s="196"/>
      <c r="AB642" s="196"/>
      <c r="AC642" s="196"/>
      <c r="AD642" s="196"/>
      <c r="AE642" s="196"/>
      <c r="AF642" s="196"/>
      <c r="AG642" s="196"/>
      <c r="AH642" s="196"/>
      <c r="AI642" s="196"/>
      <c r="AJ642" s="196"/>
      <c r="AK642" s="196"/>
      <c r="AL642" s="196"/>
      <c r="AM642" s="196"/>
      <c r="AN642" s="196"/>
      <c r="AO642" s="196"/>
      <c r="AP642" s="196"/>
      <c r="AQ642" s="196"/>
      <c r="AR642" s="196"/>
      <c r="AS642" s="196"/>
      <c r="AT642" s="196"/>
      <c r="AU642" s="196"/>
      <c r="AV642" s="196"/>
      <c r="AW642" s="196"/>
      <c r="AX642" s="196"/>
      <c r="AY642" s="196"/>
      <c r="AZ642" s="196"/>
      <c r="BA642" s="196"/>
      <c r="BB642" s="196"/>
      <c r="BC642" s="196"/>
      <c r="BD642" s="196"/>
      <c r="BE642" s="196"/>
      <c r="BF642" s="196"/>
      <c r="BG642" s="196"/>
      <c r="BH642" s="196"/>
      <c r="BI642" s="196"/>
      <c r="BJ642" s="196"/>
      <c r="BK642" s="196"/>
      <c r="BL642" s="196"/>
      <c r="BM642" s="196"/>
      <c r="BN642" s="196"/>
      <c r="BO642" s="196"/>
      <c r="BP642" s="196"/>
      <c r="BQ642" s="196"/>
      <c r="BR642" s="196"/>
      <c r="BS642" s="196"/>
      <c r="BT642" s="196"/>
      <c r="BU642" s="196"/>
      <c r="BV642" s="196"/>
      <c r="BW642" s="196"/>
      <c r="BX642" s="196"/>
      <c r="BY642" s="196"/>
      <c r="BZ642" s="196"/>
      <c r="CA642" s="196"/>
      <c r="CB642" s="196"/>
      <c r="CC642" s="196"/>
      <c r="CD642" s="196"/>
      <c r="CE642" s="196"/>
      <c r="CF642" s="196"/>
      <c r="CG642" s="196"/>
      <c r="CH642" s="196"/>
      <c r="CI642" s="196"/>
      <c r="CJ642" s="196"/>
      <c r="CK642" s="196"/>
      <c r="CL642" s="196"/>
      <c r="CM642" s="196"/>
      <c r="CN642" s="196"/>
      <c r="CO642" s="196"/>
      <c r="CP642" s="196"/>
      <c r="CQ642" s="196"/>
      <c r="CR642" s="196"/>
      <c r="CS642" s="196"/>
      <c r="CT642" s="196"/>
      <c r="CU642" s="196"/>
      <c r="CV642" s="196"/>
      <c r="CW642" s="196"/>
      <c r="CX642" s="196"/>
      <c r="CY642" s="196"/>
      <c r="CZ642" s="196"/>
      <c r="DA642" s="196"/>
      <c r="DB642" s="196"/>
      <c r="DC642" s="196"/>
      <c r="DD642" s="196"/>
      <c r="DE642" s="196"/>
      <c r="DF642" s="196"/>
      <c r="DG642" s="196"/>
      <c r="DH642" s="196"/>
      <c r="DI642" s="196"/>
      <c r="DJ642" s="196"/>
      <c r="DK642" s="196"/>
      <c r="DL642" s="196"/>
      <c r="DM642" s="196"/>
      <c r="DN642" s="196"/>
      <c r="DO642" s="196"/>
      <c r="DP642" s="196"/>
      <c r="DQ642" s="196"/>
      <c r="DR642" s="196"/>
      <c r="DS642" s="196"/>
      <c r="DT642" s="196"/>
      <c r="DU642" s="196"/>
      <c r="DV642" s="196"/>
      <c r="DW642" s="196"/>
      <c r="DX642" s="196"/>
      <c r="DY642" s="196"/>
      <c r="DZ642" s="196"/>
      <c r="EA642" s="196"/>
      <c r="EB642" s="196"/>
      <c r="EC642" s="196"/>
      <c r="ED642" s="196"/>
      <c r="EE642" s="196"/>
      <c r="EF642" s="196"/>
      <c r="EG642" s="196"/>
      <c r="EH642" s="196"/>
      <c r="EI642" s="196"/>
      <c r="EJ642" s="196"/>
      <c r="EK642" s="196"/>
      <c r="EL642" s="196"/>
      <c r="EM642" s="196"/>
      <c r="EN642" s="196"/>
      <c r="EO642" s="196"/>
      <c r="EP642" s="196"/>
      <c r="EQ642" s="196"/>
      <c r="ER642" s="196"/>
      <c r="ES642" s="196"/>
      <c r="ET642" s="196"/>
      <c r="EU642" s="196"/>
      <c r="EV642" s="196"/>
      <c r="EW642" s="196"/>
      <c r="EX642" s="196"/>
      <c r="EY642" s="196"/>
      <c r="EZ642" s="196"/>
      <c r="FA642" s="196"/>
      <c r="FB642" s="196"/>
      <c r="FC642" s="196"/>
      <c r="FD642" s="196"/>
      <c r="FE642" s="196"/>
      <c r="FF642" s="196"/>
      <c r="FG642" s="196"/>
      <c r="FH642" s="196"/>
      <c r="FI642" s="196"/>
      <c r="FJ642" s="196"/>
      <c r="FK642" s="196"/>
      <c r="FL642" s="196"/>
      <c r="FM642" s="196"/>
      <c r="FN642" s="196"/>
      <c r="FO642" s="196"/>
      <c r="FP642" s="196"/>
      <c r="FQ642" s="196"/>
      <c r="FR642" s="196"/>
      <c r="FS642" s="196"/>
      <c r="FT642" s="196"/>
      <c r="FU642" s="196"/>
      <c r="FV642" s="196"/>
      <c r="FW642" s="196"/>
      <c r="FX642" s="196"/>
      <c r="FY642" s="196"/>
      <c r="FZ642" s="196"/>
      <c r="GA642" s="196"/>
      <c r="GB642" s="196"/>
      <c r="GC642" s="196"/>
      <c r="GD642" s="196"/>
      <c r="GE642" s="196"/>
      <c r="GF642" s="196"/>
      <c r="GG642" s="196"/>
      <c r="GH642" s="196"/>
      <c r="GI642" s="196"/>
      <c r="GJ642" s="196"/>
      <c r="GK642" s="196"/>
      <c r="GL642" s="196"/>
      <c r="GM642" s="196"/>
      <c r="GN642" s="196"/>
      <c r="GO642" s="196"/>
      <c r="GP642" s="196"/>
      <c r="GQ642" s="196"/>
      <c r="GR642" s="196"/>
      <c r="GS642" s="196"/>
      <c r="GT642" s="196"/>
      <c r="GU642" s="196"/>
      <c r="GV642" s="196"/>
      <c r="GW642" s="196"/>
      <c r="GX642" s="196"/>
      <c r="GY642" s="196"/>
      <c r="GZ642" s="196"/>
      <c r="HA642" s="196"/>
      <c r="HB642" s="196"/>
      <c r="HC642" s="196"/>
      <c r="HD642" s="196"/>
      <c r="HE642" s="196"/>
      <c r="HF642" s="196"/>
      <c r="HG642" s="196"/>
      <c r="HH642" s="196"/>
      <c r="HI642" s="196"/>
      <c r="HJ642" s="196"/>
      <c r="HK642" s="196"/>
      <c r="HL642" s="196"/>
      <c r="HM642" s="196"/>
      <c r="HN642" s="196"/>
      <c r="HO642" s="196"/>
      <c r="HP642" s="196"/>
      <c r="HQ642" s="196"/>
      <c r="HR642" s="196"/>
      <c r="HS642" s="196"/>
      <c r="HT642" s="196"/>
      <c r="HU642" s="196"/>
      <c r="HV642" s="196"/>
      <c r="HW642" s="196"/>
      <c r="HX642" s="196"/>
      <c r="HY642" s="196"/>
      <c r="HZ642" s="196"/>
      <c r="IA642" s="196"/>
      <c r="IB642" s="196"/>
      <c r="IC642" s="196"/>
      <c r="ID642" s="196"/>
      <c r="IE642" s="196"/>
      <c r="IF642" s="196"/>
      <c r="IG642" s="196"/>
      <c r="IH642" s="196"/>
      <c r="II642" s="196"/>
      <c r="IJ642" s="196"/>
      <c r="IK642" s="196"/>
      <c r="IL642" s="196"/>
      <c r="IM642" s="196"/>
      <c r="IN642" s="196"/>
      <c r="IO642" s="196"/>
      <c r="IP642" s="196"/>
      <c r="IQ642" s="196"/>
      <c r="IR642" s="196"/>
      <c r="IS642" s="196"/>
      <c r="IT642" s="196"/>
      <c r="IU642" s="196"/>
      <c r="IV642" s="196"/>
    </row>
    <row r="643" spans="1:256" customFormat="1">
      <c r="A643" s="195" t="s">
        <v>2136</v>
      </c>
      <c r="B643" s="195" t="s">
        <v>16</v>
      </c>
      <c r="C643" s="195" t="s">
        <v>17</v>
      </c>
      <c r="D643" s="195" t="s">
        <v>1976</v>
      </c>
      <c r="E643" s="195" t="s">
        <v>2137</v>
      </c>
      <c r="F643" s="195" t="s">
        <v>19</v>
      </c>
      <c r="G643" s="195" t="s">
        <v>1766</v>
      </c>
      <c r="H643" s="195" t="s">
        <v>2138</v>
      </c>
      <c r="I643" s="195" t="s">
        <v>1812</v>
      </c>
      <c r="J643" s="195" t="s">
        <v>22</v>
      </c>
      <c r="K643" s="195" t="s">
        <v>443</v>
      </c>
      <c r="L643" s="195">
        <v>8</v>
      </c>
      <c r="M643" s="195" t="s">
        <v>1767</v>
      </c>
      <c r="N643" s="195"/>
      <c r="O643" s="195"/>
      <c r="P643" s="196"/>
      <c r="Q643" s="196"/>
      <c r="R643" s="196"/>
      <c r="S643" s="196"/>
      <c r="T643" s="196"/>
      <c r="U643" s="196"/>
      <c r="V643" s="196"/>
      <c r="W643" s="196"/>
      <c r="X643" s="196"/>
      <c r="Y643" s="196"/>
      <c r="Z643" s="196"/>
      <c r="AA643" s="196"/>
      <c r="AB643" s="196"/>
      <c r="AC643" s="196"/>
      <c r="AD643" s="196"/>
      <c r="AE643" s="196"/>
      <c r="AF643" s="196"/>
      <c r="AG643" s="196"/>
      <c r="AH643" s="196"/>
      <c r="AI643" s="196"/>
      <c r="AJ643" s="196"/>
      <c r="AK643" s="196"/>
      <c r="AL643" s="196"/>
      <c r="AM643" s="196"/>
      <c r="AN643" s="196"/>
      <c r="AO643" s="196"/>
      <c r="AP643" s="196"/>
      <c r="AQ643" s="196"/>
      <c r="AR643" s="196"/>
      <c r="AS643" s="196"/>
      <c r="AT643" s="196"/>
      <c r="AU643" s="196"/>
      <c r="AV643" s="196"/>
      <c r="AW643" s="196"/>
      <c r="AX643" s="196"/>
      <c r="AY643" s="196"/>
      <c r="AZ643" s="196"/>
      <c r="BA643" s="196"/>
      <c r="BB643" s="196"/>
      <c r="BC643" s="196"/>
      <c r="BD643" s="196"/>
      <c r="BE643" s="196"/>
      <c r="BF643" s="196"/>
      <c r="BG643" s="196"/>
      <c r="BH643" s="196"/>
      <c r="BI643" s="196"/>
      <c r="BJ643" s="196"/>
      <c r="BK643" s="196"/>
      <c r="BL643" s="196"/>
      <c r="BM643" s="196"/>
      <c r="BN643" s="196"/>
      <c r="BO643" s="196"/>
      <c r="BP643" s="196"/>
      <c r="BQ643" s="196"/>
      <c r="BR643" s="196"/>
      <c r="BS643" s="196"/>
      <c r="BT643" s="196"/>
      <c r="BU643" s="196"/>
      <c r="BV643" s="196"/>
      <c r="BW643" s="196"/>
      <c r="BX643" s="196"/>
      <c r="BY643" s="196"/>
      <c r="BZ643" s="196"/>
      <c r="CA643" s="196"/>
      <c r="CB643" s="196"/>
      <c r="CC643" s="196"/>
      <c r="CD643" s="196"/>
      <c r="CE643" s="196"/>
      <c r="CF643" s="196"/>
      <c r="CG643" s="196"/>
      <c r="CH643" s="196"/>
      <c r="CI643" s="196"/>
      <c r="CJ643" s="196"/>
      <c r="CK643" s="196"/>
      <c r="CL643" s="196"/>
      <c r="CM643" s="196"/>
      <c r="CN643" s="196"/>
      <c r="CO643" s="196"/>
      <c r="CP643" s="196"/>
      <c r="CQ643" s="196"/>
      <c r="CR643" s="196"/>
      <c r="CS643" s="196"/>
      <c r="CT643" s="196"/>
      <c r="CU643" s="196"/>
      <c r="CV643" s="196"/>
      <c r="CW643" s="196"/>
      <c r="CX643" s="196"/>
      <c r="CY643" s="196"/>
      <c r="CZ643" s="196"/>
      <c r="DA643" s="196"/>
      <c r="DB643" s="196"/>
      <c r="DC643" s="196"/>
      <c r="DD643" s="196"/>
      <c r="DE643" s="196"/>
      <c r="DF643" s="196"/>
      <c r="DG643" s="196"/>
      <c r="DH643" s="196"/>
      <c r="DI643" s="196"/>
      <c r="DJ643" s="196"/>
      <c r="DK643" s="196"/>
      <c r="DL643" s="196"/>
      <c r="DM643" s="196"/>
      <c r="DN643" s="196"/>
      <c r="DO643" s="196"/>
      <c r="DP643" s="196"/>
      <c r="DQ643" s="196"/>
      <c r="DR643" s="196"/>
      <c r="DS643" s="196"/>
      <c r="DT643" s="196"/>
      <c r="DU643" s="196"/>
      <c r="DV643" s="196"/>
      <c r="DW643" s="196"/>
      <c r="DX643" s="196"/>
      <c r="DY643" s="196"/>
      <c r="DZ643" s="196"/>
      <c r="EA643" s="196"/>
      <c r="EB643" s="196"/>
      <c r="EC643" s="196"/>
      <c r="ED643" s="196"/>
      <c r="EE643" s="196"/>
      <c r="EF643" s="196"/>
      <c r="EG643" s="196"/>
      <c r="EH643" s="196"/>
      <c r="EI643" s="196"/>
      <c r="EJ643" s="196"/>
      <c r="EK643" s="196"/>
      <c r="EL643" s="196"/>
      <c r="EM643" s="196"/>
      <c r="EN643" s="196"/>
      <c r="EO643" s="196"/>
      <c r="EP643" s="196"/>
      <c r="EQ643" s="196"/>
      <c r="ER643" s="196"/>
      <c r="ES643" s="196"/>
      <c r="ET643" s="196"/>
      <c r="EU643" s="196"/>
      <c r="EV643" s="196"/>
      <c r="EW643" s="196"/>
      <c r="EX643" s="196"/>
      <c r="EY643" s="196"/>
      <c r="EZ643" s="196"/>
      <c r="FA643" s="196"/>
      <c r="FB643" s="196"/>
      <c r="FC643" s="196"/>
      <c r="FD643" s="196"/>
      <c r="FE643" s="196"/>
      <c r="FF643" s="196"/>
      <c r="FG643" s="196"/>
      <c r="FH643" s="196"/>
      <c r="FI643" s="196"/>
      <c r="FJ643" s="196"/>
      <c r="FK643" s="196"/>
      <c r="FL643" s="196"/>
      <c r="FM643" s="196"/>
      <c r="FN643" s="196"/>
      <c r="FO643" s="196"/>
      <c r="FP643" s="196"/>
      <c r="FQ643" s="196"/>
      <c r="FR643" s="196"/>
      <c r="FS643" s="196"/>
      <c r="FT643" s="196"/>
      <c r="FU643" s="196"/>
      <c r="FV643" s="196"/>
      <c r="FW643" s="196"/>
      <c r="FX643" s="196"/>
      <c r="FY643" s="196"/>
      <c r="FZ643" s="196"/>
      <c r="GA643" s="196"/>
      <c r="GB643" s="196"/>
      <c r="GC643" s="196"/>
      <c r="GD643" s="196"/>
      <c r="GE643" s="196"/>
      <c r="GF643" s="196"/>
      <c r="GG643" s="196"/>
      <c r="GH643" s="196"/>
      <c r="GI643" s="196"/>
      <c r="GJ643" s="196"/>
      <c r="GK643" s="196"/>
      <c r="GL643" s="196"/>
      <c r="GM643" s="196"/>
      <c r="GN643" s="196"/>
      <c r="GO643" s="196"/>
      <c r="GP643" s="196"/>
      <c r="GQ643" s="196"/>
      <c r="GR643" s="196"/>
      <c r="GS643" s="196"/>
      <c r="GT643" s="196"/>
      <c r="GU643" s="196"/>
      <c r="GV643" s="196"/>
      <c r="GW643" s="196"/>
      <c r="GX643" s="196"/>
      <c r="GY643" s="196"/>
      <c r="GZ643" s="196"/>
      <c r="HA643" s="196"/>
      <c r="HB643" s="196"/>
      <c r="HC643" s="196"/>
      <c r="HD643" s="196"/>
      <c r="HE643" s="196"/>
      <c r="HF643" s="196"/>
      <c r="HG643" s="196"/>
      <c r="HH643" s="196"/>
      <c r="HI643" s="196"/>
      <c r="HJ643" s="196"/>
      <c r="HK643" s="196"/>
      <c r="HL643" s="196"/>
      <c r="HM643" s="196"/>
      <c r="HN643" s="196"/>
      <c r="HO643" s="196"/>
      <c r="HP643" s="196"/>
      <c r="HQ643" s="196"/>
      <c r="HR643" s="196"/>
      <c r="HS643" s="196"/>
      <c r="HT643" s="196"/>
      <c r="HU643" s="196"/>
      <c r="HV643" s="196"/>
      <c r="HW643" s="196"/>
      <c r="HX643" s="196"/>
      <c r="HY643" s="196"/>
      <c r="HZ643" s="196"/>
      <c r="IA643" s="196"/>
      <c r="IB643" s="196"/>
      <c r="IC643" s="196"/>
      <c r="ID643" s="196"/>
      <c r="IE643" s="196"/>
      <c r="IF643" s="196"/>
      <c r="IG643" s="196"/>
      <c r="IH643" s="196"/>
      <c r="II643" s="196"/>
      <c r="IJ643" s="196"/>
      <c r="IK643" s="196"/>
      <c r="IL643" s="196"/>
      <c r="IM643" s="196"/>
      <c r="IN643" s="196"/>
      <c r="IO643" s="196"/>
      <c r="IP643" s="196"/>
      <c r="IQ643" s="196"/>
      <c r="IR643" s="196"/>
      <c r="IS643" s="196"/>
      <c r="IT643" s="196"/>
      <c r="IU643" s="196"/>
      <c r="IV643" s="196"/>
    </row>
    <row r="644" spans="1:256" customFormat="1">
      <c r="A644" s="195" t="s">
        <v>2136</v>
      </c>
      <c r="B644" s="195" t="s">
        <v>16</v>
      </c>
      <c r="C644" s="195" t="s">
        <v>17</v>
      </c>
      <c r="D644" s="195" t="s">
        <v>1976</v>
      </c>
      <c r="E644" s="195" t="s">
        <v>2137</v>
      </c>
      <c r="F644" s="195" t="s">
        <v>19</v>
      </c>
      <c r="G644" s="195" t="s">
        <v>2256</v>
      </c>
      <c r="H644" s="195" t="s">
        <v>2346</v>
      </c>
      <c r="I644" s="195" t="s">
        <v>1813</v>
      </c>
      <c r="J644" s="195" t="s">
        <v>22</v>
      </c>
      <c r="K644" s="195" t="s">
        <v>443</v>
      </c>
      <c r="L644" s="195">
        <v>8</v>
      </c>
      <c r="M644" s="195" t="s">
        <v>1767</v>
      </c>
      <c r="N644" s="195"/>
      <c r="O644" s="195"/>
      <c r="P644" s="196"/>
      <c r="Q644" s="196"/>
      <c r="R644" s="196"/>
      <c r="S644" s="196"/>
      <c r="T644" s="196"/>
      <c r="U644" s="196"/>
      <c r="V644" s="196"/>
      <c r="W644" s="196"/>
      <c r="X644" s="196"/>
      <c r="Y644" s="196"/>
      <c r="Z644" s="196"/>
      <c r="AA644" s="196"/>
      <c r="AB644" s="196"/>
      <c r="AC644" s="196"/>
      <c r="AD644" s="196"/>
      <c r="AE644" s="196"/>
      <c r="AF644" s="196"/>
      <c r="AG644" s="196"/>
      <c r="AH644" s="196"/>
      <c r="AI644" s="196"/>
      <c r="AJ644" s="196"/>
      <c r="AK644" s="196"/>
      <c r="AL644" s="196"/>
      <c r="AM644" s="196"/>
      <c r="AN644" s="196"/>
      <c r="AO644" s="196"/>
      <c r="AP644" s="196"/>
      <c r="AQ644" s="196"/>
      <c r="AR644" s="196"/>
      <c r="AS644" s="196"/>
      <c r="AT644" s="196"/>
      <c r="AU644" s="196"/>
      <c r="AV644" s="196"/>
      <c r="AW644" s="196"/>
      <c r="AX644" s="196"/>
      <c r="AY644" s="196"/>
      <c r="AZ644" s="196"/>
      <c r="BA644" s="196"/>
      <c r="BB644" s="196"/>
      <c r="BC644" s="196"/>
      <c r="BD644" s="196"/>
      <c r="BE644" s="196"/>
      <c r="BF644" s="196"/>
      <c r="BG644" s="196"/>
      <c r="BH644" s="196"/>
      <c r="BI644" s="196"/>
      <c r="BJ644" s="196"/>
      <c r="BK644" s="196"/>
      <c r="BL644" s="196"/>
      <c r="BM644" s="196"/>
      <c r="BN644" s="196"/>
      <c r="BO644" s="196"/>
      <c r="BP644" s="196"/>
      <c r="BQ644" s="196"/>
      <c r="BR644" s="196"/>
      <c r="BS644" s="196"/>
      <c r="BT644" s="196"/>
      <c r="BU644" s="196"/>
      <c r="BV644" s="196"/>
      <c r="BW644" s="196"/>
      <c r="BX644" s="196"/>
      <c r="BY644" s="196"/>
      <c r="BZ644" s="196"/>
      <c r="CA644" s="196"/>
      <c r="CB644" s="196"/>
      <c r="CC644" s="196"/>
      <c r="CD644" s="196"/>
      <c r="CE644" s="196"/>
      <c r="CF644" s="196"/>
      <c r="CG644" s="196"/>
      <c r="CH644" s="196"/>
      <c r="CI644" s="196"/>
      <c r="CJ644" s="196"/>
      <c r="CK644" s="196"/>
      <c r="CL644" s="196"/>
      <c r="CM644" s="196"/>
      <c r="CN644" s="196"/>
      <c r="CO644" s="196"/>
      <c r="CP644" s="196"/>
      <c r="CQ644" s="196"/>
      <c r="CR644" s="196"/>
      <c r="CS644" s="196"/>
      <c r="CT644" s="196"/>
      <c r="CU644" s="196"/>
      <c r="CV644" s="196"/>
      <c r="CW644" s="196"/>
      <c r="CX644" s="196"/>
      <c r="CY644" s="196"/>
      <c r="CZ644" s="196"/>
      <c r="DA644" s="196"/>
      <c r="DB644" s="196"/>
      <c r="DC644" s="196"/>
      <c r="DD644" s="196"/>
      <c r="DE644" s="196"/>
      <c r="DF644" s="196"/>
      <c r="DG644" s="196"/>
      <c r="DH644" s="196"/>
      <c r="DI644" s="196"/>
      <c r="DJ644" s="196"/>
      <c r="DK644" s="196"/>
      <c r="DL644" s="196"/>
      <c r="DM644" s="196"/>
      <c r="DN644" s="196"/>
      <c r="DO644" s="196"/>
      <c r="DP644" s="196"/>
      <c r="DQ644" s="196"/>
      <c r="DR644" s="196"/>
      <c r="DS644" s="196"/>
      <c r="DT644" s="196"/>
      <c r="DU644" s="196"/>
      <c r="DV644" s="196"/>
      <c r="DW644" s="196"/>
      <c r="DX644" s="196"/>
      <c r="DY644" s="196"/>
      <c r="DZ644" s="196"/>
      <c r="EA644" s="196"/>
      <c r="EB644" s="196"/>
      <c r="EC644" s="196"/>
      <c r="ED644" s="196"/>
      <c r="EE644" s="196"/>
      <c r="EF644" s="196"/>
      <c r="EG644" s="196"/>
      <c r="EH644" s="196"/>
      <c r="EI644" s="196"/>
      <c r="EJ644" s="196"/>
      <c r="EK644" s="196"/>
      <c r="EL644" s="196"/>
      <c r="EM644" s="196"/>
      <c r="EN644" s="196"/>
      <c r="EO644" s="196"/>
      <c r="EP644" s="196"/>
      <c r="EQ644" s="196"/>
      <c r="ER644" s="196"/>
      <c r="ES644" s="196"/>
      <c r="ET644" s="196"/>
      <c r="EU644" s="196"/>
      <c r="EV644" s="196"/>
      <c r="EW644" s="196"/>
      <c r="EX644" s="196"/>
      <c r="EY644" s="196"/>
      <c r="EZ644" s="196"/>
      <c r="FA644" s="196"/>
      <c r="FB644" s="196"/>
      <c r="FC644" s="196"/>
      <c r="FD644" s="196"/>
      <c r="FE644" s="196"/>
      <c r="FF644" s="196"/>
      <c r="FG644" s="196"/>
      <c r="FH644" s="196"/>
      <c r="FI644" s="196"/>
      <c r="FJ644" s="196"/>
      <c r="FK644" s="196"/>
      <c r="FL644" s="196"/>
      <c r="FM644" s="196"/>
      <c r="FN644" s="196"/>
      <c r="FO644" s="196"/>
      <c r="FP644" s="196"/>
      <c r="FQ644" s="196"/>
      <c r="FR644" s="196"/>
      <c r="FS644" s="196"/>
      <c r="FT644" s="196"/>
      <c r="FU644" s="196"/>
      <c r="FV644" s="196"/>
      <c r="FW644" s="196"/>
      <c r="FX644" s="196"/>
      <c r="FY644" s="196"/>
      <c r="FZ644" s="196"/>
      <c r="GA644" s="196"/>
      <c r="GB644" s="196"/>
      <c r="GC644" s="196"/>
      <c r="GD644" s="196"/>
      <c r="GE644" s="196"/>
      <c r="GF644" s="196"/>
      <c r="GG644" s="196"/>
      <c r="GH644" s="196"/>
      <c r="GI644" s="196"/>
      <c r="GJ644" s="196"/>
      <c r="GK644" s="196"/>
      <c r="GL644" s="196"/>
      <c r="GM644" s="196"/>
      <c r="GN644" s="196"/>
      <c r="GO644" s="196"/>
      <c r="GP644" s="196"/>
      <c r="GQ644" s="196"/>
      <c r="GR644" s="196"/>
      <c r="GS644" s="196"/>
      <c r="GT644" s="196"/>
      <c r="GU644" s="196"/>
      <c r="GV644" s="196"/>
      <c r="GW644" s="196"/>
      <c r="GX644" s="196"/>
      <c r="GY644" s="196"/>
      <c r="GZ644" s="196"/>
      <c r="HA644" s="196"/>
      <c r="HB644" s="196"/>
      <c r="HC644" s="196"/>
      <c r="HD644" s="196"/>
      <c r="HE644" s="196"/>
      <c r="HF644" s="196"/>
      <c r="HG644" s="196"/>
      <c r="HH644" s="196"/>
      <c r="HI644" s="196"/>
      <c r="HJ644" s="196"/>
      <c r="HK644" s="196"/>
      <c r="HL644" s="196"/>
      <c r="HM644" s="196"/>
      <c r="HN644" s="196"/>
      <c r="HO644" s="196"/>
      <c r="HP644" s="196"/>
      <c r="HQ644" s="196"/>
      <c r="HR644" s="196"/>
      <c r="HS644" s="196"/>
      <c r="HT644" s="196"/>
      <c r="HU644" s="196"/>
      <c r="HV644" s="196"/>
      <c r="HW644" s="196"/>
      <c r="HX644" s="196"/>
      <c r="HY644" s="196"/>
      <c r="HZ644" s="196"/>
      <c r="IA644" s="196"/>
      <c r="IB644" s="196"/>
      <c r="IC644" s="196"/>
      <c r="ID644" s="196"/>
      <c r="IE644" s="196"/>
      <c r="IF644" s="196"/>
      <c r="IG644" s="196"/>
      <c r="IH644" s="196"/>
      <c r="II644" s="196"/>
      <c r="IJ644" s="196"/>
      <c r="IK644" s="196"/>
      <c r="IL644" s="196"/>
      <c r="IM644" s="196"/>
      <c r="IN644" s="196"/>
      <c r="IO644" s="196"/>
      <c r="IP644" s="196"/>
      <c r="IQ644" s="196"/>
      <c r="IR644" s="196"/>
      <c r="IS644" s="196"/>
      <c r="IT644" s="196"/>
      <c r="IU644" s="196"/>
      <c r="IV644" s="196"/>
    </row>
    <row r="645" spans="1:256" customFormat="1">
      <c r="A645" s="195" t="s">
        <v>2136</v>
      </c>
      <c r="B645" s="195" t="s">
        <v>16</v>
      </c>
      <c r="C645" s="195" t="s">
        <v>17</v>
      </c>
      <c r="D645" s="195" t="s">
        <v>1976</v>
      </c>
      <c r="E645" s="195" t="s">
        <v>2137</v>
      </c>
      <c r="F645" s="195" t="s">
        <v>19</v>
      </c>
      <c r="G645" s="195" t="s">
        <v>2258</v>
      </c>
      <c r="H645" s="195" t="s">
        <v>2347</v>
      </c>
      <c r="I645" s="195" t="s">
        <v>1814</v>
      </c>
      <c r="J645" s="195" t="s">
        <v>22</v>
      </c>
      <c r="K645" s="195" t="s">
        <v>443</v>
      </c>
      <c r="L645" s="195">
        <v>8</v>
      </c>
      <c r="M645" s="195" t="s">
        <v>1767</v>
      </c>
      <c r="N645" s="195"/>
      <c r="O645" s="195"/>
      <c r="P645" s="196"/>
      <c r="Q645" s="196"/>
      <c r="R645" s="196"/>
      <c r="S645" s="196"/>
      <c r="T645" s="196"/>
      <c r="U645" s="196"/>
      <c r="V645" s="196"/>
      <c r="W645" s="196"/>
      <c r="X645" s="196"/>
      <c r="Y645" s="196"/>
      <c r="Z645" s="196"/>
      <c r="AA645" s="196"/>
      <c r="AB645" s="196"/>
      <c r="AC645" s="196"/>
      <c r="AD645" s="196"/>
      <c r="AE645" s="196"/>
      <c r="AF645" s="196"/>
      <c r="AG645" s="196"/>
      <c r="AH645" s="196"/>
      <c r="AI645" s="196"/>
      <c r="AJ645" s="196"/>
      <c r="AK645" s="196"/>
      <c r="AL645" s="196"/>
      <c r="AM645" s="196"/>
      <c r="AN645" s="196"/>
      <c r="AO645" s="196"/>
      <c r="AP645" s="196"/>
      <c r="AQ645" s="196"/>
      <c r="AR645" s="196"/>
      <c r="AS645" s="196"/>
      <c r="AT645" s="196"/>
      <c r="AU645" s="196"/>
      <c r="AV645" s="196"/>
      <c r="AW645" s="196"/>
      <c r="AX645" s="196"/>
      <c r="AY645" s="196"/>
      <c r="AZ645" s="196"/>
      <c r="BA645" s="196"/>
      <c r="BB645" s="196"/>
      <c r="BC645" s="196"/>
      <c r="BD645" s="196"/>
      <c r="BE645" s="196"/>
      <c r="BF645" s="196"/>
      <c r="BG645" s="196"/>
      <c r="BH645" s="196"/>
      <c r="BI645" s="196"/>
      <c r="BJ645" s="196"/>
      <c r="BK645" s="196"/>
      <c r="BL645" s="196"/>
      <c r="BM645" s="196"/>
      <c r="BN645" s="196"/>
      <c r="BO645" s="196"/>
      <c r="BP645" s="196"/>
      <c r="BQ645" s="196"/>
      <c r="BR645" s="196"/>
      <c r="BS645" s="196"/>
      <c r="BT645" s="196"/>
      <c r="BU645" s="196"/>
      <c r="BV645" s="196"/>
      <c r="BW645" s="196"/>
      <c r="BX645" s="196"/>
      <c r="BY645" s="196"/>
      <c r="BZ645" s="196"/>
      <c r="CA645" s="196"/>
      <c r="CB645" s="196"/>
      <c r="CC645" s="196"/>
      <c r="CD645" s="196"/>
      <c r="CE645" s="196"/>
      <c r="CF645" s="196"/>
      <c r="CG645" s="196"/>
      <c r="CH645" s="196"/>
      <c r="CI645" s="196"/>
      <c r="CJ645" s="196"/>
      <c r="CK645" s="196"/>
      <c r="CL645" s="196"/>
      <c r="CM645" s="196"/>
      <c r="CN645" s="196"/>
      <c r="CO645" s="196"/>
      <c r="CP645" s="196"/>
      <c r="CQ645" s="196"/>
      <c r="CR645" s="196"/>
      <c r="CS645" s="196"/>
      <c r="CT645" s="196"/>
      <c r="CU645" s="196"/>
      <c r="CV645" s="196"/>
      <c r="CW645" s="196"/>
      <c r="CX645" s="196"/>
      <c r="CY645" s="196"/>
      <c r="CZ645" s="196"/>
      <c r="DA645" s="196"/>
      <c r="DB645" s="196"/>
      <c r="DC645" s="196"/>
      <c r="DD645" s="196"/>
      <c r="DE645" s="196"/>
      <c r="DF645" s="196"/>
      <c r="DG645" s="196"/>
      <c r="DH645" s="196"/>
      <c r="DI645" s="196"/>
      <c r="DJ645" s="196"/>
      <c r="DK645" s="196"/>
      <c r="DL645" s="196"/>
      <c r="DM645" s="196"/>
      <c r="DN645" s="196"/>
      <c r="DO645" s="196"/>
      <c r="DP645" s="196"/>
      <c r="DQ645" s="196"/>
      <c r="DR645" s="196"/>
      <c r="DS645" s="196"/>
      <c r="DT645" s="196"/>
      <c r="DU645" s="196"/>
      <c r="DV645" s="196"/>
      <c r="DW645" s="196"/>
      <c r="DX645" s="196"/>
      <c r="DY645" s="196"/>
      <c r="DZ645" s="196"/>
      <c r="EA645" s="196"/>
      <c r="EB645" s="196"/>
      <c r="EC645" s="196"/>
      <c r="ED645" s="196"/>
      <c r="EE645" s="196"/>
      <c r="EF645" s="196"/>
      <c r="EG645" s="196"/>
      <c r="EH645" s="196"/>
      <c r="EI645" s="196"/>
      <c r="EJ645" s="196"/>
      <c r="EK645" s="196"/>
      <c r="EL645" s="196"/>
      <c r="EM645" s="196"/>
      <c r="EN645" s="196"/>
      <c r="EO645" s="196"/>
      <c r="EP645" s="196"/>
      <c r="EQ645" s="196"/>
      <c r="ER645" s="196"/>
      <c r="ES645" s="196"/>
      <c r="ET645" s="196"/>
      <c r="EU645" s="196"/>
      <c r="EV645" s="196"/>
      <c r="EW645" s="196"/>
      <c r="EX645" s="196"/>
      <c r="EY645" s="196"/>
      <c r="EZ645" s="196"/>
      <c r="FA645" s="196"/>
      <c r="FB645" s="196"/>
      <c r="FC645" s="196"/>
      <c r="FD645" s="196"/>
      <c r="FE645" s="196"/>
      <c r="FF645" s="196"/>
      <c r="FG645" s="196"/>
      <c r="FH645" s="196"/>
      <c r="FI645" s="196"/>
      <c r="FJ645" s="196"/>
      <c r="FK645" s="196"/>
      <c r="FL645" s="196"/>
      <c r="FM645" s="196"/>
      <c r="FN645" s="196"/>
      <c r="FO645" s="196"/>
      <c r="FP645" s="196"/>
      <c r="FQ645" s="196"/>
      <c r="FR645" s="196"/>
      <c r="FS645" s="196"/>
      <c r="FT645" s="196"/>
      <c r="FU645" s="196"/>
      <c r="FV645" s="196"/>
      <c r="FW645" s="196"/>
      <c r="FX645" s="196"/>
      <c r="FY645" s="196"/>
      <c r="FZ645" s="196"/>
      <c r="GA645" s="196"/>
      <c r="GB645" s="196"/>
      <c r="GC645" s="196"/>
      <c r="GD645" s="196"/>
      <c r="GE645" s="196"/>
      <c r="GF645" s="196"/>
      <c r="GG645" s="196"/>
      <c r="GH645" s="196"/>
      <c r="GI645" s="196"/>
      <c r="GJ645" s="196"/>
      <c r="GK645" s="196"/>
      <c r="GL645" s="196"/>
      <c r="GM645" s="196"/>
      <c r="GN645" s="196"/>
      <c r="GO645" s="196"/>
      <c r="GP645" s="196"/>
      <c r="GQ645" s="196"/>
      <c r="GR645" s="196"/>
      <c r="GS645" s="196"/>
      <c r="GT645" s="196"/>
      <c r="GU645" s="196"/>
      <c r="GV645" s="196"/>
      <c r="GW645" s="196"/>
      <c r="GX645" s="196"/>
      <c r="GY645" s="196"/>
      <c r="GZ645" s="196"/>
      <c r="HA645" s="196"/>
      <c r="HB645" s="196"/>
      <c r="HC645" s="196"/>
      <c r="HD645" s="196"/>
      <c r="HE645" s="196"/>
      <c r="HF645" s="196"/>
      <c r="HG645" s="196"/>
      <c r="HH645" s="196"/>
      <c r="HI645" s="196"/>
      <c r="HJ645" s="196"/>
      <c r="HK645" s="196"/>
      <c r="HL645" s="196"/>
      <c r="HM645" s="196"/>
      <c r="HN645" s="196"/>
      <c r="HO645" s="196"/>
      <c r="HP645" s="196"/>
      <c r="HQ645" s="196"/>
      <c r="HR645" s="196"/>
      <c r="HS645" s="196"/>
      <c r="HT645" s="196"/>
      <c r="HU645" s="196"/>
      <c r="HV645" s="196"/>
      <c r="HW645" s="196"/>
      <c r="HX645" s="196"/>
      <c r="HY645" s="196"/>
      <c r="HZ645" s="196"/>
      <c r="IA645" s="196"/>
      <c r="IB645" s="196"/>
      <c r="IC645" s="196"/>
      <c r="ID645" s="196"/>
      <c r="IE645" s="196"/>
      <c r="IF645" s="196"/>
      <c r="IG645" s="196"/>
      <c r="IH645" s="196"/>
      <c r="II645" s="196"/>
      <c r="IJ645" s="196"/>
      <c r="IK645" s="196"/>
      <c r="IL645" s="196"/>
      <c r="IM645" s="196"/>
      <c r="IN645" s="196"/>
      <c r="IO645" s="196"/>
      <c r="IP645" s="196"/>
      <c r="IQ645" s="196"/>
      <c r="IR645" s="196"/>
      <c r="IS645" s="196"/>
      <c r="IT645" s="196"/>
      <c r="IU645" s="196"/>
      <c r="IV645" s="196"/>
    </row>
    <row r="646" spans="1:256" customFormat="1">
      <c r="A646" s="195" t="s">
        <v>2136</v>
      </c>
      <c r="B646" s="195" t="s">
        <v>16</v>
      </c>
      <c r="C646" s="195" t="s">
        <v>17</v>
      </c>
      <c r="D646" s="195" t="s">
        <v>1976</v>
      </c>
      <c r="E646" s="195" t="s">
        <v>2137</v>
      </c>
      <c r="F646" s="195" t="s">
        <v>19</v>
      </c>
      <c r="G646" s="195" t="s">
        <v>2260</v>
      </c>
      <c r="H646" s="195" t="s">
        <v>2348</v>
      </c>
      <c r="I646" s="195" t="s">
        <v>1815</v>
      </c>
      <c r="J646" s="195" t="s">
        <v>22</v>
      </c>
      <c r="K646" s="195" t="s">
        <v>443</v>
      </c>
      <c r="L646" s="195">
        <v>8</v>
      </c>
      <c r="M646" s="195" t="s">
        <v>1767</v>
      </c>
      <c r="N646" s="195"/>
      <c r="O646" s="195"/>
      <c r="P646" s="196"/>
      <c r="Q646" s="196"/>
      <c r="R646" s="196"/>
      <c r="S646" s="196"/>
      <c r="T646" s="196"/>
      <c r="U646" s="196"/>
      <c r="V646" s="196"/>
      <c r="W646" s="196"/>
      <c r="X646" s="196"/>
      <c r="Y646" s="196"/>
      <c r="Z646" s="196"/>
      <c r="AA646" s="196"/>
      <c r="AB646" s="196"/>
      <c r="AC646" s="196"/>
      <c r="AD646" s="196"/>
      <c r="AE646" s="196"/>
      <c r="AF646" s="196"/>
      <c r="AG646" s="196"/>
      <c r="AH646" s="196"/>
      <c r="AI646" s="196"/>
      <c r="AJ646" s="196"/>
      <c r="AK646" s="196"/>
      <c r="AL646" s="196"/>
      <c r="AM646" s="196"/>
      <c r="AN646" s="196"/>
      <c r="AO646" s="196"/>
      <c r="AP646" s="196"/>
      <c r="AQ646" s="196"/>
      <c r="AR646" s="196"/>
      <c r="AS646" s="196"/>
      <c r="AT646" s="196"/>
      <c r="AU646" s="196"/>
      <c r="AV646" s="196"/>
      <c r="AW646" s="196"/>
      <c r="AX646" s="196"/>
      <c r="AY646" s="196"/>
      <c r="AZ646" s="196"/>
      <c r="BA646" s="196"/>
      <c r="BB646" s="196"/>
      <c r="BC646" s="196"/>
      <c r="BD646" s="196"/>
      <c r="BE646" s="196"/>
      <c r="BF646" s="196"/>
      <c r="BG646" s="196"/>
      <c r="BH646" s="196"/>
      <c r="BI646" s="196"/>
      <c r="BJ646" s="196"/>
      <c r="BK646" s="196"/>
      <c r="BL646" s="196"/>
      <c r="BM646" s="196"/>
      <c r="BN646" s="196"/>
      <c r="BO646" s="196"/>
      <c r="BP646" s="196"/>
      <c r="BQ646" s="196"/>
      <c r="BR646" s="196"/>
      <c r="BS646" s="196"/>
      <c r="BT646" s="196"/>
      <c r="BU646" s="196"/>
      <c r="BV646" s="196"/>
      <c r="BW646" s="196"/>
      <c r="BX646" s="196"/>
      <c r="BY646" s="196"/>
      <c r="BZ646" s="196"/>
      <c r="CA646" s="196"/>
      <c r="CB646" s="196"/>
      <c r="CC646" s="196"/>
      <c r="CD646" s="196"/>
      <c r="CE646" s="196"/>
      <c r="CF646" s="196"/>
      <c r="CG646" s="196"/>
      <c r="CH646" s="196"/>
      <c r="CI646" s="196"/>
      <c r="CJ646" s="196"/>
      <c r="CK646" s="196"/>
      <c r="CL646" s="196"/>
      <c r="CM646" s="196"/>
      <c r="CN646" s="196"/>
      <c r="CO646" s="196"/>
      <c r="CP646" s="196"/>
      <c r="CQ646" s="196"/>
      <c r="CR646" s="196"/>
      <c r="CS646" s="196"/>
      <c r="CT646" s="196"/>
      <c r="CU646" s="196"/>
      <c r="CV646" s="196"/>
      <c r="CW646" s="196"/>
      <c r="CX646" s="196"/>
      <c r="CY646" s="196"/>
      <c r="CZ646" s="196"/>
      <c r="DA646" s="196"/>
      <c r="DB646" s="196"/>
      <c r="DC646" s="196"/>
      <c r="DD646" s="196"/>
      <c r="DE646" s="196"/>
      <c r="DF646" s="196"/>
      <c r="DG646" s="196"/>
      <c r="DH646" s="196"/>
      <c r="DI646" s="196"/>
      <c r="DJ646" s="196"/>
      <c r="DK646" s="196"/>
      <c r="DL646" s="196"/>
      <c r="DM646" s="196"/>
      <c r="DN646" s="196"/>
      <c r="DO646" s="196"/>
      <c r="DP646" s="196"/>
      <c r="DQ646" s="196"/>
      <c r="DR646" s="196"/>
      <c r="DS646" s="196"/>
      <c r="DT646" s="196"/>
      <c r="DU646" s="196"/>
      <c r="DV646" s="196"/>
      <c r="DW646" s="196"/>
      <c r="DX646" s="196"/>
      <c r="DY646" s="196"/>
      <c r="DZ646" s="196"/>
      <c r="EA646" s="196"/>
      <c r="EB646" s="196"/>
      <c r="EC646" s="196"/>
      <c r="ED646" s="196"/>
      <c r="EE646" s="196"/>
      <c r="EF646" s="196"/>
      <c r="EG646" s="196"/>
      <c r="EH646" s="196"/>
      <c r="EI646" s="196"/>
      <c r="EJ646" s="196"/>
      <c r="EK646" s="196"/>
      <c r="EL646" s="196"/>
      <c r="EM646" s="196"/>
      <c r="EN646" s="196"/>
      <c r="EO646" s="196"/>
      <c r="EP646" s="196"/>
      <c r="EQ646" s="196"/>
      <c r="ER646" s="196"/>
      <c r="ES646" s="196"/>
      <c r="ET646" s="196"/>
      <c r="EU646" s="196"/>
      <c r="EV646" s="196"/>
      <c r="EW646" s="196"/>
      <c r="EX646" s="196"/>
      <c r="EY646" s="196"/>
      <c r="EZ646" s="196"/>
      <c r="FA646" s="196"/>
      <c r="FB646" s="196"/>
      <c r="FC646" s="196"/>
      <c r="FD646" s="196"/>
      <c r="FE646" s="196"/>
      <c r="FF646" s="196"/>
      <c r="FG646" s="196"/>
      <c r="FH646" s="196"/>
      <c r="FI646" s="196"/>
      <c r="FJ646" s="196"/>
      <c r="FK646" s="196"/>
      <c r="FL646" s="196"/>
      <c r="FM646" s="196"/>
      <c r="FN646" s="196"/>
      <c r="FO646" s="196"/>
      <c r="FP646" s="196"/>
      <c r="FQ646" s="196"/>
      <c r="FR646" s="196"/>
      <c r="FS646" s="196"/>
      <c r="FT646" s="196"/>
      <c r="FU646" s="196"/>
      <c r="FV646" s="196"/>
      <c r="FW646" s="196"/>
      <c r="FX646" s="196"/>
      <c r="FY646" s="196"/>
      <c r="FZ646" s="196"/>
      <c r="GA646" s="196"/>
      <c r="GB646" s="196"/>
      <c r="GC646" s="196"/>
      <c r="GD646" s="196"/>
      <c r="GE646" s="196"/>
      <c r="GF646" s="196"/>
      <c r="GG646" s="196"/>
      <c r="GH646" s="196"/>
      <c r="GI646" s="196"/>
      <c r="GJ646" s="196"/>
      <c r="GK646" s="196"/>
      <c r="GL646" s="196"/>
      <c r="GM646" s="196"/>
      <c r="GN646" s="196"/>
      <c r="GO646" s="196"/>
      <c r="GP646" s="196"/>
      <c r="GQ646" s="196"/>
      <c r="GR646" s="196"/>
      <c r="GS646" s="196"/>
      <c r="GT646" s="196"/>
      <c r="GU646" s="196"/>
      <c r="GV646" s="196"/>
      <c r="GW646" s="196"/>
      <c r="GX646" s="196"/>
      <c r="GY646" s="196"/>
      <c r="GZ646" s="196"/>
      <c r="HA646" s="196"/>
      <c r="HB646" s="196"/>
      <c r="HC646" s="196"/>
      <c r="HD646" s="196"/>
      <c r="HE646" s="196"/>
      <c r="HF646" s="196"/>
      <c r="HG646" s="196"/>
      <c r="HH646" s="196"/>
      <c r="HI646" s="196"/>
      <c r="HJ646" s="196"/>
      <c r="HK646" s="196"/>
      <c r="HL646" s="196"/>
      <c r="HM646" s="196"/>
      <c r="HN646" s="196"/>
      <c r="HO646" s="196"/>
      <c r="HP646" s="196"/>
      <c r="HQ646" s="196"/>
      <c r="HR646" s="196"/>
      <c r="HS646" s="196"/>
      <c r="HT646" s="196"/>
      <c r="HU646" s="196"/>
      <c r="HV646" s="196"/>
      <c r="HW646" s="196"/>
      <c r="HX646" s="196"/>
      <c r="HY646" s="196"/>
      <c r="HZ646" s="196"/>
      <c r="IA646" s="196"/>
      <c r="IB646" s="196"/>
      <c r="IC646" s="196"/>
      <c r="ID646" s="196"/>
      <c r="IE646" s="196"/>
      <c r="IF646" s="196"/>
      <c r="IG646" s="196"/>
      <c r="IH646" s="196"/>
      <c r="II646" s="196"/>
      <c r="IJ646" s="196"/>
      <c r="IK646" s="196"/>
      <c r="IL646" s="196"/>
      <c r="IM646" s="196"/>
      <c r="IN646" s="196"/>
      <c r="IO646" s="196"/>
      <c r="IP646" s="196"/>
      <c r="IQ646" s="196"/>
      <c r="IR646" s="196"/>
      <c r="IS646" s="196"/>
      <c r="IT646" s="196"/>
      <c r="IU646" s="196"/>
      <c r="IV646" s="196"/>
    </row>
    <row r="647" spans="1:256" customFormat="1">
      <c r="A647" s="195" t="s">
        <v>2136</v>
      </c>
      <c r="B647" s="195" t="s">
        <v>16</v>
      </c>
      <c r="C647" s="195" t="s">
        <v>17</v>
      </c>
      <c r="D647" s="195" t="s">
        <v>1976</v>
      </c>
      <c r="E647" s="195" t="s">
        <v>2137</v>
      </c>
      <c r="F647" s="195" t="s">
        <v>19</v>
      </c>
      <c r="G647" s="195" t="s">
        <v>2262</v>
      </c>
      <c r="H647" s="195" t="s">
        <v>2349</v>
      </c>
      <c r="I647" s="195" t="s">
        <v>1816</v>
      </c>
      <c r="J647" s="195" t="s">
        <v>22</v>
      </c>
      <c r="K647" s="195" t="s">
        <v>443</v>
      </c>
      <c r="L647" s="195">
        <v>8</v>
      </c>
      <c r="M647" s="195" t="s">
        <v>1767</v>
      </c>
      <c r="N647" s="195"/>
      <c r="O647" s="195"/>
      <c r="P647" s="196"/>
      <c r="Q647" s="196"/>
      <c r="R647" s="196"/>
      <c r="S647" s="196"/>
      <c r="T647" s="196"/>
      <c r="U647" s="196"/>
      <c r="V647" s="196"/>
      <c r="W647" s="196"/>
      <c r="X647" s="196"/>
      <c r="Y647" s="196"/>
      <c r="Z647" s="196"/>
      <c r="AA647" s="196"/>
      <c r="AB647" s="196"/>
      <c r="AC647" s="196"/>
      <c r="AD647" s="196"/>
      <c r="AE647" s="196"/>
      <c r="AF647" s="196"/>
      <c r="AG647" s="196"/>
      <c r="AH647" s="196"/>
      <c r="AI647" s="196"/>
      <c r="AJ647" s="196"/>
      <c r="AK647" s="196"/>
      <c r="AL647" s="196"/>
      <c r="AM647" s="196"/>
      <c r="AN647" s="196"/>
      <c r="AO647" s="196"/>
      <c r="AP647" s="196"/>
      <c r="AQ647" s="196"/>
      <c r="AR647" s="196"/>
      <c r="AS647" s="196"/>
      <c r="AT647" s="196"/>
      <c r="AU647" s="196"/>
      <c r="AV647" s="196"/>
      <c r="AW647" s="196"/>
      <c r="AX647" s="196"/>
      <c r="AY647" s="196"/>
      <c r="AZ647" s="196"/>
      <c r="BA647" s="196"/>
      <c r="BB647" s="196"/>
      <c r="BC647" s="196"/>
      <c r="BD647" s="196"/>
      <c r="BE647" s="196"/>
      <c r="BF647" s="196"/>
      <c r="BG647" s="196"/>
      <c r="BH647" s="196"/>
      <c r="BI647" s="196"/>
      <c r="BJ647" s="196"/>
      <c r="BK647" s="196"/>
      <c r="BL647" s="196"/>
      <c r="BM647" s="196"/>
      <c r="BN647" s="196"/>
      <c r="BO647" s="196"/>
      <c r="BP647" s="196"/>
      <c r="BQ647" s="196"/>
      <c r="BR647" s="196"/>
      <c r="BS647" s="196"/>
      <c r="BT647" s="196"/>
      <c r="BU647" s="196"/>
      <c r="BV647" s="196"/>
      <c r="BW647" s="196"/>
      <c r="BX647" s="196"/>
      <c r="BY647" s="196"/>
      <c r="BZ647" s="196"/>
      <c r="CA647" s="196"/>
      <c r="CB647" s="196"/>
      <c r="CC647" s="196"/>
      <c r="CD647" s="196"/>
      <c r="CE647" s="196"/>
      <c r="CF647" s="196"/>
      <c r="CG647" s="196"/>
      <c r="CH647" s="196"/>
      <c r="CI647" s="196"/>
      <c r="CJ647" s="196"/>
      <c r="CK647" s="196"/>
      <c r="CL647" s="196"/>
      <c r="CM647" s="196"/>
      <c r="CN647" s="196"/>
      <c r="CO647" s="196"/>
      <c r="CP647" s="196"/>
      <c r="CQ647" s="196"/>
      <c r="CR647" s="196"/>
      <c r="CS647" s="196"/>
      <c r="CT647" s="196"/>
      <c r="CU647" s="196"/>
      <c r="CV647" s="196"/>
      <c r="CW647" s="196"/>
      <c r="CX647" s="196"/>
      <c r="CY647" s="196"/>
      <c r="CZ647" s="196"/>
      <c r="DA647" s="196"/>
      <c r="DB647" s="196"/>
      <c r="DC647" s="196"/>
      <c r="DD647" s="196"/>
      <c r="DE647" s="196"/>
      <c r="DF647" s="196"/>
      <c r="DG647" s="196"/>
      <c r="DH647" s="196"/>
      <c r="DI647" s="196"/>
      <c r="DJ647" s="196"/>
      <c r="DK647" s="196"/>
      <c r="DL647" s="196"/>
      <c r="DM647" s="196"/>
      <c r="DN647" s="196"/>
      <c r="DO647" s="196"/>
      <c r="DP647" s="196"/>
      <c r="DQ647" s="196"/>
      <c r="DR647" s="196"/>
      <c r="DS647" s="196"/>
      <c r="DT647" s="196"/>
      <c r="DU647" s="196"/>
      <c r="DV647" s="196"/>
      <c r="DW647" s="196"/>
      <c r="DX647" s="196"/>
      <c r="DY647" s="196"/>
      <c r="DZ647" s="196"/>
      <c r="EA647" s="196"/>
      <c r="EB647" s="196"/>
      <c r="EC647" s="196"/>
      <c r="ED647" s="196"/>
      <c r="EE647" s="196"/>
      <c r="EF647" s="196"/>
      <c r="EG647" s="196"/>
      <c r="EH647" s="196"/>
      <c r="EI647" s="196"/>
      <c r="EJ647" s="196"/>
      <c r="EK647" s="196"/>
      <c r="EL647" s="196"/>
      <c r="EM647" s="196"/>
      <c r="EN647" s="196"/>
      <c r="EO647" s="196"/>
      <c r="EP647" s="196"/>
      <c r="EQ647" s="196"/>
      <c r="ER647" s="196"/>
      <c r="ES647" s="196"/>
      <c r="ET647" s="196"/>
      <c r="EU647" s="196"/>
      <c r="EV647" s="196"/>
      <c r="EW647" s="196"/>
      <c r="EX647" s="196"/>
      <c r="EY647" s="196"/>
      <c r="EZ647" s="196"/>
      <c r="FA647" s="196"/>
      <c r="FB647" s="196"/>
      <c r="FC647" s="196"/>
      <c r="FD647" s="196"/>
      <c r="FE647" s="196"/>
      <c r="FF647" s="196"/>
      <c r="FG647" s="196"/>
      <c r="FH647" s="196"/>
      <c r="FI647" s="196"/>
      <c r="FJ647" s="196"/>
      <c r="FK647" s="196"/>
      <c r="FL647" s="196"/>
      <c r="FM647" s="196"/>
      <c r="FN647" s="196"/>
      <c r="FO647" s="196"/>
      <c r="FP647" s="196"/>
      <c r="FQ647" s="196"/>
      <c r="FR647" s="196"/>
      <c r="FS647" s="196"/>
      <c r="FT647" s="196"/>
      <c r="FU647" s="196"/>
      <c r="FV647" s="196"/>
      <c r="FW647" s="196"/>
      <c r="FX647" s="196"/>
      <c r="FY647" s="196"/>
      <c r="FZ647" s="196"/>
      <c r="GA647" s="196"/>
      <c r="GB647" s="196"/>
      <c r="GC647" s="196"/>
      <c r="GD647" s="196"/>
      <c r="GE647" s="196"/>
      <c r="GF647" s="196"/>
      <c r="GG647" s="196"/>
      <c r="GH647" s="196"/>
      <c r="GI647" s="196"/>
      <c r="GJ647" s="196"/>
      <c r="GK647" s="196"/>
      <c r="GL647" s="196"/>
      <c r="GM647" s="196"/>
      <c r="GN647" s="196"/>
      <c r="GO647" s="196"/>
      <c r="GP647" s="196"/>
      <c r="GQ647" s="196"/>
      <c r="GR647" s="196"/>
      <c r="GS647" s="196"/>
      <c r="GT647" s="196"/>
      <c r="GU647" s="196"/>
      <c r="GV647" s="196"/>
      <c r="GW647" s="196"/>
      <c r="GX647" s="196"/>
      <c r="GY647" s="196"/>
      <c r="GZ647" s="196"/>
      <c r="HA647" s="196"/>
      <c r="HB647" s="196"/>
      <c r="HC647" s="196"/>
      <c r="HD647" s="196"/>
      <c r="HE647" s="196"/>
      <c r="HF647" s="196"/>
      <c r="HG647" s="196"/>
      <c r="HH647" s="196"/>
      <c r="HI647" s="196"/>
      <c r="HJ647" s="196"/>
      <c r="HK647" s="196"/>
      <c r="HL647" s="196"/>
      <c r="HM647" s="196"/>
      <c r="HN647" s="196"/>
      <c r="HO647" s="196"/>
      <c r="HP647" s="196"/>
      <c r="HQ647" s="196"/>
      <c r="HR647" s="196"/>
      <c r="HS647" s="196"/>
      <c r="HT647" s="196"/>
      <c r="HU647" s="196"/>
      <c r="HV647" s="196"/>
      <c r="HW647" s="196"/>
      <c r="HX647" s="196"/>
      <c r="HY647" s="196"/>
      <c r="HZ647" s="196"/>
      <c r="IA647" s="196"/>
      <c r="IB647" s="196"/>
      <c r="IC647" s="196"/>
      <c r="ID647" s="196"/>
      <c r="IE647" s="196"/>
      <c r="IF647" s="196"/>
      <c r="IG647" s="196"/>
      <c r="IH647" s="196"/>
      <c r="II647" s="196"/>
      <c r="IJ647" s="196"/>
      <c r="IK647" s="196"/>
      <c r="IL647" s="196"/>
      <c r="IM647" s="196"/>
      <c r="IN647" s="196"/>
      <c r="IO647" s="196"/>
      <c r="IP647" s="196"/>
      <c r="IQ647" s="196"/>
      <c r="IR647" s="196"/>
      <c r="IS647" s="196"/>
      <c r="IT647" s="196"/>
      <c r="IU647" s="196"/>
      <c r="IV647" s="196"/>
    </row>
    <row r="648" spans="1:256" customFormat="1">
      <c r="A648" s="195" t="s">
        <v>2136</v>
      </c>
      <c r="B648" s="195" t="s">
        <v>16</v>
      </c>
      <c r="C648" s="195" t="s">
        <v>17</v>
      </c>
      <c r="D648" s="195" t="s">
        <v>1976</v>
      </c>
      <c r="E648" s="195" t="s">
        <v>2137</v>
      </c>
      <c r="F648" s="195" t="s">
        <v>19</v>
      </c>
      <c r="G648" s="195" t="s">
        <v>2264</v>
      </c>
      <c r="H648" s="195" t="s">
        <v>2350</v>
      </c>
      <c r="I648" s="195" t="s">
        <v>2065</v>
      </c>
      <c r="J648" s="195" t="s">
        <v>22</v>
      </c>
      <c r="K648" s="195" t="s">
        <v>443</v>
      </c>
      <c r="L648" s="195">
        <v>8</v>
      </c>
      <c r="M648" s="195" t="s">
        <v>1767</v>
      </c>
      <c r="N648" s="195"/>
      <c r="O648" s="195"/>
      <c r="P648" s="196"/>
      <c r="Q648" s="196"/>
      <c r="R648" s="196"/>
      <c r="S648" s="196"/>
      <c r="T648" s="196"/>
      <c r="U648" s="196"/>
      <c r="V648" s="196"/>
      <c r="W648" s="196"/>
      <c r="X648" s="196"/>
      <c r="Y648" s="196"/>
      <c r="Z648" s="196"/>
      <c r="AA648" s="196"/>
      <c r="AB648" s="196"/>
      <c r="AC648" s="196"/>
      <c r="AD648" s="196"/>
      <c r="AE648" s="196"/>
      <c r="AF648" s="196"/>
      <c r="AG648" s="196"/>
      <c r="AH648" s="196"/>
      <c r="AI648" s="196"/>
      <c r="AJ648" s="196"/>
      <c r="AK648" s="196"/>
      <c r="AL648" s="196"/>
      <c r="AM648" s="196"/>
      <c r="AN648" s="196"/>
      <c r="AO648" s="196"/>
      <c r="AP648" s="196"/>
      <c r="AQ648" s="196"/>
      <c r="AR648" s="196"/>
      <c r="AS648" s="196"/>
      <c r="AT648" s="196"/>
      <c r="AU648" s="196"/>
      <c r="AV648" s="196"/>
      <c r="AW648" s="196"/>
      <c r="AX648" s="196"/>
      <c r="AY648" s="196"/>
      <c r="AZ648" s="196"/>
      <c r="BA648" s="196"/>
      <c r="BB648" s="196"/>
      <c r="BC648" s="196"/>
      <c r="BD648" s="196"/>
      <c r="BE648" s="196"/>
      <c r="BF648" s="196"/>
      <c r="BG648" s="196"/>
      <c r="BH648" s="196"/>
      <c r="BI648" s="196"/>
      <c r="BJ648" s="196"/>
      <c r="BK648" s="196"/>
      <c r="BL648" s="196"/>
      <c r="BM648" s="196"/>
      <c r="BN648" s="196"/>
      <c r="BO648" s="196"/>
      <c r="BP648" s="196"/>
      <c r="BQ648" s="196"/>
      <c r="BR648" s="196"/>
      <c r="BS648" s="196"/>
      <c r="BT648" s="196"/>
      <c r="BU648" s="196"/>
      <c r="BV648" s="196"/>
      <c r="BW648" s="196"/>
      <c r="BX648" s="196"/>
      <c r="BY648" s="196"/>
      <c r="BZ648" s="196"/>
      <c r="CA648" s="196"/>
      <c r="CB648" s="196"/>
      <c r="CC648" s="196"/>
      <c r="CD648" s="196"/>
      <c r="CE648" s="196"/>
      <c r="CF648" s="196"/>
      <c r="CG648" s="196"/>
      <c r="CH648" s="196"/>
      <c r="CI648" s="196"/>
      <c r="CJ648" s="196"/>
      <c r="CK648" s="196"/>
      <c r="CL648" s="196"/>
      <c r="CM648" s="196"/>
      <c r="CN648" s="196"/>
      <c r="CO648" s="196"/>
      <c r="CP648" s="196"/>
      <c r="CQ648" s="196"/>
      <c r="CR648" s="196"/>
      <c r="CS648" s="196"/>
      <c r="CT648" s="196"/>
      <c r="CU648" s="196"/>
      <c r="CV648" s="196"/>
      <c r="CW648" s="196"/>
      <c r="CX648" s="196"/>
      <c r="CY648" s="196"/>
      <c r="CZ648" s="196"/>
      <c r="DA648" s="196"/>
      <c r="DB648" s="196"/>
      <c r="DC648" s="196"/>
      <c r="DD648" s="196"/>
      <c r="DE648" s="196"/>
      <c r="DF648" s="196"/>
      <c r="DG648" s="196"/>
      <c r="DH648" s="196"/>
      <c r="DI648" s="196"/>
      <c r="DJ648" s="196"/>
      <c r="DK648" s="196"/>
      <c r="DL648" s="196"/>
      <c r="DM648" s="196"/>
      <c r="DN648" s="196"/>
      <c r="DO648" s="196"/>
      <c r="DP648" s="196"/>
      <c r="DQ648" s="196"/>
      <c r="DR648" s="196"/>
      <c r="DS648" s="196"/>
      <c r="DT648" s="196"/>
      <c r="DU648" s="196"/>
      <c r="DV648" s="196"/>
      <c r="DW648" s="196"/>
      <c r="DX648" s="196"/>
      <c r="DY648" s="196"/>
      <c r="DZ648" s="196"/>
      <c r="EA648" s="196"/>
      <c r="EB648" s="196"/>
      <c r="EC648" s="196"/>
      <c r="ED648" s="196"/>
      <c r="EE648" s="196"/>
      <c r="EF648" s="196"/>
      <c r="EG648" s="196"/>
      <c r="EH648" s="196"/>
      <c r="EI648" s="196"/>
      <c r="EJ648" s="196"/>
      <c r="EK648" s="196"/>
      <c r="EL648" s="196"/>
      <c r="EM648" s="196"/>
      <c r="EN648" s="196"/>
      <c r="EO648" s="196"/>
      <c r="EP648" s="196"/>
      <c r="EQ648" s="196"/>
      <c r="ER648" s="196"/>
      <c r="ES648" s="196"/>
      <c r="ET648" s="196"/>
      <c r="EU648" s="196"/>
      <c r="EV648" s="196"/>
      <c r="EW648" s="196"/>
      <c r="EX648" s="196"/>
      <c r="EY648" s="196"/>
      <c r="EZ648" s="196"/>
      <c r="FA648" s="196"/>
      <c r="FB648" s="196"/>
      <c r="FC648" s="196"/>
      <c r="FD648" s="196"/>
      <c r="FE648" s="196"/>
      <c r="FF648" s="196"/>
      <c r="FG648" s="196"/>
      <c r="FH648" s="196"/>
      <c r="FI648" s="196"/>
      <c r="FJ648" s="196"/>
      <c r="FK648" s="196"/>
      <c r="FL648" s="196"/>
      <c r="FM648" s="196"/>
      <c r="FN648" s="196"/>
      <c r="FO648" s="196"/>
      <c r="FP648" s="196"/>
      <c r="FQ648" s="196"/>
      <c r="FR648" s="196"/>
      <c r="FS648" s="196"/>
      <c r="FT648" s="196"/>
      <c r="FU648" s="196"/>
      <c r="FV648" s="196"/>
      <c r="FW648" s="196"/>
      <c r="FX648" s="196"/>
      <c r="FY648" s="196"/>
      <c r="FZ648" s="196"/>
      <c r="GA648" s="196"/>
      <c r="GB648" s="196"/>
      <c r="GC648" s="196"/>
      <c r="GD648" s="196"/>
      <c r="GE648" s="196"/>
      <c r="GF648" s="196"/>
      <c r="GG648" s="196"/>
      <c r="GH648" s="196"/>
      <c r="GI648" s="196"/>
      <c r="GJ648" s="196"/>
      <c r="GK648" s="196"/>
      <c r="GL648" s="196"/>
      <c r="GM648" s="196"/>
      <c r="GN648" s="196"/>
      <c r="GO648" s="196"/>
      <c r="GP648" s="196"/>
      <c r="GQ648" s="196"/>
      <c r="GR648" s="196"/>
      <c r="GS648" s="196"/>
      <c r="GT648" s="196"/>
      <c r="GU648" s="196"/>
      <c r="GV648" s="196"/>
      <c r="GW648" s="196"/>
      <c r="GX648" s="196"/>
      <c r="GY648" s="196"/>
      <c r="GZ648" s="196"/>
      <c r="HA648" s="196"/>
      <c r="HB648" s="196"/>
      <c r="HC648" s="196"/>
      <c r="HD648" s="196"/>
      <c r="HE648" s="196"/>
      <c r="HF648" s="196"/>
      <c r="HG648" s="196"/>
      <c r="HH648" s="196"/>
      <c r="HI648" s="196"/>
      <c r="HJ648" s="196"/>
      <c r="HK648" s="196"/>
      <c r="HL648" s="196"/>
      <c r="HM648" s="196"/>
      <c r="HN648" s="196"/>
      <c r="HO648" s="196"/>
      <c r="HP648" s="196"/>
      <c r="HQ648" s="196"/>
      <c r="HR648" s="196"/>
      <c r="HS648" s="196"/>
      <c r="HT648" s="196"/>
      <c r="HU648" s="196"/>
      <c r="HV648" s="196"/>
      <c r="HW648" s="196"/>
      <c r="HX648" s="196"/>
      <c r="HY648" s="196"/>
      <c r="HZ648" s="196"/>
      <c r="IA648" s="196"/>
      <c r="IB648" s="196"/>
      <c r="IC648" s="196"/>
      <c r="ID648" s="196"/>
      <c r="IE648" s="196"/>
      <c r="IF648" s="196"/>
      <c r="IG648" s="196"/>
      <c r="IH648" s="196"/>
      <c r="II648" s="196"/>
      <c r="IJ648" s="196"/>
      <c r="IK648" s="196"/>
      <c r="IL648" s="196"/>
      <c r="IM648" s="196"/>
      <c r="IN648" s="196"/>
      <c r="IO648" s="196"/>
      <c r="IP648" s="196"/>
      <c r="IQ648" s="196"/>
      <c r="IR648" s="196"/>
      <c r="IS648" s="196"/>
      <c r="IT648" s="196"/>
      <c r="IU648" s="196"/>
      <c r="IV648" s="196"/>
    </row>
    <row r="649" spans="1:256" customFormat="1">
      <c r="A649" s="195" t="s">
        <v>2136</v>
      </c>
      <c r="B649" s="195" t="s">
        <v>16</v>
      </c>
      <c r="C649" s="195" t="s">
        <v>17</v>
      </c>
      <c r="D649" s="195" t="s">
        <v>1976</v>
      </c>
      <c r="E649" s="195" t="s">
        <v>2137</v>
      </c>
      <c r="F649" s="195" t="s">
        <v>19</v>
      </c>
      <c r="G649" s="195" t="s">
        <v>2266</v>
      </c>
      <c r="H649" s="195" t="s">
        <v>2351</v>
      </c>
      <c r="I649" s="195" t="s">
        <v>2066</v>
      </c>
      <c r="J649" s="195" t="s">
        <v>22</v>
      </c>
      <c r="K649" s="195" t="s">
        <v>443</v>
      </c>
      <c r="L649" s="195">
        <v>8</v>
      </c>
      <c r="M649" s="195" t="s">
        <v>1767</v>
      </c>
      <c r="N649" s="195"/>
      <c r="O649" s="195"/>
      <c r="P649" s="196"/>
      <c r="Q649" s="196"/>
      <c r="R649" s="196"/>
      <c r="S649" s="196"/>
      <c r="T649" s="196"/>
      <c r="U649" s="196"/>
      <c r="V649" s="196"/>
      <c r="W649" s="196"/>
      <c r="X649" s="196"/>
      <c r="Y649" s="196"/>
      <c r="Z649" s="196"/>
      <c r="AA649" s="196"/>
      <c r="AB649" s="196"/>
      <c r="AC649" s="196"/>
      <c r="AD649" s="196"/>
      <c r="AE649" s="196"/>
      <c r="AF649" s="196"/>
      <c r="AG649" s="196"/>
      <c r="AH649" s="196"/>
      <c r="AI649" s="196"/>
      <c r="AJ649" s="196"/>
      <c r="AK649" s="196"/>
      <c r="AL649" s="196"/>
      <c r="AM649" s="196"/>
      <c r="AN649" s="196"/>
      <c r="AO649" s="196"/>
      <c r="AP649" s="196"/>
      <c r="AQ649" s="196"/>
      <c r="AR649" s="196"/>
      <c r="AS649" s="196"/>
      <c r="AT649" s="196"/>
      <c r="AU649" s="196"/>
      <c r="AV649" s="196"/>
      <c r="AW649" s="196"/>
      <c r="AX649" s="196"/>
      <c r="AY649" s="196"/>
      <c r="AZ649" s="196"/>
      <c r="BA649" s="196"/>
      <c r="BB649" s="196"/>
      <c r="BC649" s="196"/>
      <c r="BD649" s="196"/>
      <c r="BE649" s="196"/>
      <c r="BF649" s="196"/>
      <c r="BG649" s="196"/>
      <c r="BH649" s="196"/>
      <c r="BI649" s="196"/>
      <c r="BJ649" s="196"/>
      <c r="BK649" s="196"/>
      <c r="BL649" s="196"/>
      <c r="BM649" s="196"/>
      <c r="BN649" s="196"/>
      <c r="BO649" s="196"/>
      <c r="BP649" s="196"/>
      <c r="BQ649" s="196"/>
      <c r="BR649" s="196"/>
      <c r="BS649" s="196"/>
      <c r="BT649" s="196"/>
      <c r="BU649" s="196"/>
      <c r="BV649" s="196"/>
      <c r="BW649" s="196"/>
      <c r="BX649" s="196"/>
      <c r="BY649" s="196"/>
      <c r="BZ649" s="196"/>
      <c r="CA649" s="196"/>
      <c r="CB649" s="196"/>
      <c r="CC649" s="196"/>
      <c r="CD649" s="196"/>
      <c r="CE649" s="196"/>
      <c r="CF649" s="196"/>
      <c r="CG649" s="196"/>
      <c r="CH649" s="196"/>
      <c r="CI649" s="196"/>
      <c r="CJ649" s="196"/>
      <c r="CK649" s="196"/>
      <c r="CL649" s="196"/>
      <c r="CM649" s="196"/>
      <c r="CN649" s="196"/>
      <c r="CO649" s="196"/>
      <c r="CP649" s="196"/>
      <c r="CQ649" s="196"/>
      <c r="CR649" s="196"/>
      <c r="CS649" s="196"/>
      <c r="CT649" s="196"/>
      <c r="CU649" s="196"/>
      <c r="CV649" s="196"/>
      <c r="CW649" s="196"/>
      <c r="CX649" s="196"/>
      <c r="CY649" s="196"/>
      <c r="CZ649" s="196"/>
      <c r="DA649" s="196"/>
      <c r="DB649" s="196"/>
      <c r="DC649" s="196"/>
      <c r="DD649" s="196"/>
      <c r="DE649" s="196"/>
      <c r="DF649" s="196"/>
      <c r="DG649" s="196"/>
      <c r="DH649" s="196"/>
      <c r="DI649" s="196"/>
      <c r="DJ649" s="196"/>
      <c r="DK649" s="196"/>
      <c r="DL649" s="196"/>
      <c r="DM649" s="196"/>
      <c r="DN649" s="196"/>
      <c r="DO649" s="196"/>
      <c r="DP649" s="196"/>
      <c r="DQ649" s="196"/>
      <c r="DR649" s="196"/>
      <c r="DS649" s="196"/>
      <c r="DT649" s="196"/>
      <c r="DU649" s="196"/>
      <c r="DV649" s="196"/>
      <c r="DW649" s="196"/>
      <c r="DX649" s="196"/>
      <c r="DY649" s="196"/>
      <c r="DZ649" s="196"/>
      <c r="EA649" s="196"/>
      <c r="EB649" s="196"/>
      <c r="EC649" s="196"/>
      <c r="ED649" s="196"/>
      <c r="EE649" s="196"/>
      <c r="EF649" s="196"/>
      <c r="EG649" s="196"/>
      <c r="EH649" s="196"/>
      <c r="EI649" s="196"/>
      <c r="EJ649" s="196"/>
      <c r="EK649" s="196"/>
      <c r="EL649" s="196"/>
      <c r="EM649" s="196"/>
      <c r="EN649" s="196"/>
      <c r="EO649" s="196"/>
      <c r="EP649" s="196"/>
      <c r="EQ649" s="196"/>
      <c r="ER649" s="196"/>
      <c r="ES649" s="196"/>
      <c r="ET649" s="196"/>
      <c r="EU649" s="196"/>
      <c r="EV649" s="196"/>
      <c r="EW649" s="196"/>
      <c r="EX649" s="196"/>
      <c r="EY649" s="196"/>
      <c r="EZ649" s="196"/>
      <c r="FA649" s="196"/>
      <c r="FB649" s="196"/>
      <c r="FC649" s="196"/>
      <c r="FD649" s="196"/>
      <c r="FE649" s="196"/>
      <c r="FF649" s="196"/>
      <c r="FG649" s="196"/>
      <c r="FH649" s="196"/>
      <c r="FI649" s="196"/>
      <c r="FJ649" s="196"/>
      <c r="FK649" s="196"/>
      <c r="FL649" s="196"/>
      <c r="FM649" s="196"/>
      <c r="FN649" s="196"/>
      <c r="FO649" s="196"/>
      <c r="FP649" s="196"/>
      <c r="FQ649" s="196"/>
      <c r="FR649" s="196"/>
      <c r="FS649" s="196"/>
      <c r="FT649" s="196"/>
      <c r="FU649" s="196"/>
      <c r="FV649" s="196"/>
      <c r="FW649" s="196"/>
      <c r="FX649" s="196"/>
      <c r="FY649" s="196"/>
      <c r="FZ649" s="196"/>
      <c r="GA649" s="196"/>
      <c r="GB649" s="196"/>
      <c r="GC649" s="196"/>
      <c r="GD649" s="196"/>
      <c r="GE649" s="196"/>
      <c r="GF649" s="196"/>
      <c r="GG649" s="196"/>
      <c r="GH649" s="196"/>
      <c r="GI649" s="196"/>
      <c r="GJ649" s="196"/>
      <c r="GK649" s="196"/>
      <c r="GL649" s="196"/>
      <c r="GM649" s="196"/>
      <c r="GN649" s="196"/>
      <c r="GO649" s="196"/>
      <c r="GP649" s="196"/>
      <c r="GQ649" s="196"/>
      <c r="GR649" s="196"/>
      <c r="GS649" s="196"/>
      <c r="GT649" s="196"/>
      <c r="GU649" s="196"/>
      <c r="GV649" s="196"/>
      <c r="GW649" s="196"/>
      <c r="GX649" s="196"/>
      <c r="GY649" s="196"/>
      <c r="GZ649" s="196"/>
      <c r="HA649" s="196"/>
      <c r="HB649" s="196"/>
      <c r="HC649" s="196"/>
      <c r="HD649" s="196"/>
      <c r="HE649" s="196"/>
      <c r="HF649" s="196"/>
      <c r="HG649" s="196"/>
      <c r="HH649" s="196"/>
      <c r="HI649" s="196"/>
      <c r="HJ649" s="196"/>
      <c r="HK649" s="196"/>
      <c r="HL649" s="196"/>
      <c r="HM649" s="196"/>
      <c r="HN649" s="196"/>
      <c r="HO649" s="196"/>
      <c r="HP649" s="196"/>
      <c r="HQ649" s="196"/>
      <c r="HR649" s="196"/>
      <c r="HS649" s="196"/>
      <c r="HT649" s="196"/>
      <c r="HU649" s="196"/>
      <c r="HV649" s="196"/>
      <c r="HW649" s="196"/>
      <c r="HX649" s="196"/>
      <c r="HY649" s="196"/>
      <c r="HZ649" s="196"/>
      <c r="IA649" s="196"/>
      <c r="IB649" s="196"/>
      <c r="IC649" s="196"/>
      <c r="ID649" s="196"/>
      <c r="IE649" s="196"/>
      <c r="IF649" s="196"/>
      <c r="IG649" s="196"/>
      <c r="IH649" s="196"/>
      <c r="II649" s="196"/>
      <c r="IJ649" s="196"/>
      <c r="IK649" s="196"/>
      <c r="IL649" s="196"/>
      <c r="IM649" s="196"/>
      <c r="IN649" s="196"/>
      <c r="IO649" s="196"/>
      <c r="IP649" s="196"/>
      <c r="IQ649" s="196"/>
      <c r="IR649" s="196"/>
      <c r="IS649" s="196"/>
      <c r="IT649" s="196"/>
      <c r="IU649" s="196"/>
      <c r="IV649" s="196"/>
    </row>
    <row r="650" spans="1:256" customFormat="1">
      <c r="A650" s="195" t="s">
        <v>2136</v>
      </c>
      <c r="B650" s="195" t="s">
        <v>16</v>
      </c>
      <c r="C650" s="195" t="s">
        <v>17</v>
      </c>
      <c r="D650" s="195" t="s">
        <v>1976</v>
      </c>
      <c r="E650" s="195" t="s">
        <v>2137</v>
      </c>
      <c r="F650" s="195" t="s">
        <v>19</v>
      </c>
      <c r="G650" s="195" t="s">
        <v>2268</v>
      </c>
      <c r="H650" s="195" t="s">
        <v>2352</v>
      </c>
      <c r="I650" s="195" t="s">
        <v>2067</v>
      </c>
      <c r="J650" s="195" t="s">
        <v>22</v>
      </c>
      <c r="K650" s="195" t="s">
        <v>443</v>
      </c>
      <c r="L650" s="195">
        <v>8</v>
      </c>
      <c r="M650" s="195" t="s">
        <v>1767</v>
      </c>
      <c r="N650" s="195"/>
      <c r="O650" s="195"/>
      <c r="P650" s="196"/>
      <c r="Q650" s="196"/>
      <c r="R650" s="196"/>
      <c r="S650" s="196"/>
      <c r="T650" s="196"/>
      <c r="U650" s="196"/>
      <c r="V650" s="196"/>
      <c r="W650" s="196"/>
      <c r="X650" s="196"/>
      <c r="Y650" s="196"/>
      <c r="Z650" s="196"/>
      <c r="AA650" s="196"/>
      <c r="AB650" s="196"/>
      <c r="AC650" s="196"/>
      <c r="AD650" s="196"/>
      <c r="AE650" s="196"/>
      <c r="AF650" s="196"/>
      <c r="AG650" s="196"/>
      <c r="AH650" s="196"/>
      <c r="AI650" s="196"/>
      <c r="AJ650" s="196"/>
      <c r="AK650" s="196"/>
      <c r="AL650" s="196"/>
      <c r="AM650" s="196"/>
      <c r="AN650" s="196"/>
      <c r="AO650" s="196"/>
      <c r="AP650" s="196"/>
      <c r="AQ650" s="196"/>
      <c r="AR650" s="196"/>
      <c r="AS650" s="196"/>
      <c r="AT650" s="196"/>
      <c r="AU650" s="196"/>
      <c r="AV650" s="196"/>
      <c r="AW650" s="196"/>
      <c r="AX650" s="196"/>
      <c r="AY650" s="196"/>
      <c r="AZ650" s="196"/>
      <c r="BA650" s="196"/>
      <c r="BB650" s="196"/>
      <c r="BC650" s="196"/>
      <c r="BD650" s="196"/>
      <c r="BE650" s="196"/>
      <c r="BF650" s="196"/>
      <c r="BG650" s="196"/>
      <c r="BH650" s="196"/>
      <c r="BI650" s="196"/>
      <c r="BJ650" s="196"/>
      <c r="BK650" s="196"/>
      <c r="BL650" s="196"/>
      <c r="BM650" s="196"/>
      <c r="BN650" s="196"/>
      <c r="BO650" s="196"/>
      <c r="BP650" s="196"/>
      <c r="BQ650" s="196"/>
      <c r="BR650" s="196"/>
      <c r="BS650" s="196"/>
      <c r="BT650" s="196"/>
      <c r="BU650" s="196"/>
      <c r="BV650" s="196"/>
      <c r="BW650" s="196"/>
      <c r="BX650" s="196"/>
      <c r="BY650" s="196"/>
      <c r="BZ650" s="196"/>
      <c r="CA650" s="196"/>
      <c r="CB650" s="196"/>
      <c r="CC650" s="196"/>
      <c r="CD650" s="196"/>
      <c r="CE650" s="196"/>
      <c r="CF650" s="196"/>
      <c r="CG650" s="196"/>
      <c r="CH650" s="196"/>
      <c r="CI650" s="196"/>
      <c r="CJ650" s="196"/>
      <c r="CK650" s="196"/>
      <c r="CL650" s="196"/>
      <c r="CM650" s="196"/>
      <c r="CN650" s="196"/>
      <c r="CO650" s="196"/>
      <c r="CP650" s="196"/>
      <c r="CQ650" s="196"/>
      <c r="CR650" s="196"/>
      <c r="CS650" s="196"/>
      <c r="CT650" s="196"/>
      <c r="CU650" s="196"/>
      <c r="CV650" s="196"/>
      <c r="CW650" s="196"/>
      <c r="CX650" s="196"/>
      <c r="CY650" s="196"/>
      <c r="CZ650" s="196"/>
      <c r="DA650" s="196"/>
      <c r="DB650" s="196"/>
      <c r="DC650" s="196"/>
      <c r="DD650" s="196"/>
      <c r="DE650" s="196"/>
      <c r="DF650" s="196"/>
      <c r="DG650" s="196"/>
      <c r="DH650" s="196"/>
      <c r="DI650" s="196"/>
      <c r="DJ650" s="196"/>
      <c r="DK650" s="196"/>
      <c r="DL650" s="196"/>
      <c r="DM650" s="196"/>
      <c r="DN650" s="196"/>
      <c r="DO650" s="196"/>
      <c r="DP650" s="196"/>
      <c r="DQ650" s="196"/>
      <c r="DR650" s="196"/>
      <c r="DS650" s="196"/>
      <c r="DT650" s="196"/>
      <c r="DU650" s="196"/>
      <c r="DV650" s="196"/>
      <c r="DW650" s="196"/>
      <c r="DX650" s="196"/>
      <c r="DY650" s="196"/>
      <c r="DZ650" s="196"/>
      <c r="EA650" s="196"/>
      <c r="EB650" s="196"/>
      <c r="EC650" s="196"/>
      <c r="ED650" s="196"/>
      <c r="EE650" s="196"/>
      <c r="EF650" s="196"/>
      <c r="EG650" s="196"/>
      <c r="EH650" s="196"/>
      <c r="EI650" s="196"/>
      <c r="EJ650" s="196"/>
      <c r="EK650" s="196"/>
      <c r="EL650" s="196"/>
      <c r="EM650" s="196"/>
      <c r="EN650" s="196"/>
      <c r="EO650" s="196"/>
      <c r="EP650" s="196"/>
      <c r="EQ650" s="196"/>
      <c r="ER650" s="196"/>
      <c r="ES650" s="196"/>
      <c r="ET650" s="196"/>
      <c r="EU650" s="196"/>
      <c r="EV650" s="196"/>
      <c r="EW650" s="196"/>
      <c r="EX650" s="196"/>
      <c r="EY650" s="196"/>
      <c r="EZ650" s="196"/>
      <c r="FA650" s="196"/>
      <c r="FB650" s="196"/>
      <c r="FC650" s="196"/>
      <c r="FD650" s="196"/>
      <c r="FE650" s="196"/>
      <c r="FF650" s="196"/>
      <c r="FG650" s="196"/>
      <c r="FH650" s="196"/>
      <c r="FI650" s="196"/>
      <c r="FJ650" s="196"/>
      <c r="FK650" s="196"/>
      <c r="FL650" s="196"/>
      <c r="FM650" s="196"/>
      <c r="FN650" s="196"/>
      <c r="FO650" s="196"/>
      <c r="FP650" s="196"/>
      <c r="FQ650" s="196"/>
      <c r="FR650" s="196"/>
      <c r="FS650" s="196"/>
      <c r="FT650" s="196"/>
      <c r="FU650" s="196"/>
      <c r="FV650" s="196"/>
      <c r="FW650" s="196"/>
      <c r="FX650" s="196"/>
      <c r="FY650" s="196"/>
      <c r="FZ650" s="196"/>
      <c r="GA650" s="196"/>
      <c r="GB650" s="196"/>
      <c r="GC650" s="196"/>
      <c r="GD650" s="196"/>
      <c r="GE650" s="196"/>
      <c r="GF650" s="196"/>
      <c r="GG650" s="196"/>
      <c r="GH650" s="196"/>
      <c r="GI650" s="196"/>
      <c r="GJ650" s="196"/>
      <c r="GK650" s="196"/>
      <c r="GL650" s="196"/>
      <c r="GM650" s="196"/>
      <c r="GN650" s="196"/>
      <c r="GO650" s="196"/>
      <c r="GP650" s="196"/>
      <c r="GQ650" s="196"/>
      <c r="GR650" s="196"/>
      <c r="GS650" s="196"/>
      <c r="GT650" s="196"/>
      <c r="GU650" s="196"/>
      <c r="GV650" s="196"/>
      <c r="GW650" s="196"/>
      <c r="GX650" s="196"/>
      <c r="GY650" s="196"/>
      <c r="GZ650" s="196"/>
      <c r="HA650" s="196"/>
      <c r="HB650" s="196"/>
      <c r="HC650" s="196"/>
      <c r="HD650" s="196"/>
      <c r="HE650" s="196"/>
      <c r="HF650" s="196"/>
      <c r="HG650" s="196"/>
      <c r="HH650" s="196"/>
      <c r="HI650" s="196"/>
      <c r="HJ650" s="196"/>
      <c r="HK650" s="196"/>
      <c r="HL650" s="196"/>
      <c r="HM650" s="196"/>
      <c r="HN650" s="196"/>
      <c r="HO650" s="196"/>
      <c r="HP650" s="196"/>
      <c r="HQ650" s="196"/>
      <c r="HR650" s="196"/>
      <c r="HS650" s="196"/>
      <c r="HT650" s="196"/>
      <c r="HU650" s="196"/>
      <c r="HV650" s="196"/>
      <c r="HW650" s="196"/>
      <c r="HX650" s="196"/>
      <c r="HY650" s="196"/>
      <c r="HZ650" s="196"/>
      <c r="IA650" s="196"/>
      <c r="IB650" s="196"/>
      <c r="IC650" s="196"/>
      <c r="ID650" s="196"/>
      <c r="IE650" s="196"/>
      <c r="IF650" s="196"/>
      <c r="IG650" s="196"/>
      <c r="IH650" s="196"/>
      <c r="II650" s="196"/>
      <c r="IJ650" s="196"/>
      <c r="IK650" s="196"/>
      <c r="IL650" s="196"/>
      <c r="IM650" s="196"/>
      <c r="IN650" s="196"/>
      <c r="IO650" s="196"/>
      <c r="IP650" s="196"/>
      <c r="IQ650" s="196"/>
      <c r="IR650" s="196"/>
      <c r="IS650" s="196"/>
      <c r="IT650" s="196"/>
      <c r="IU650" s="196"/>
      <c r="IV650" s="196"/>
    </row>
    <row r="651" spans="1:256" customFormat="1">
      <c r="A651" s="195" t="s">
        <v>2136</v>
      </c>
      <c r="B651" s="195" t="s">
        <v>16</v>
      </c>
      <c r="C651" s="195" t="s">
        <v>17</v>
      </c>
      <c r="D651" s="195" t="s">
        <v>1976</v>
      </c>
      <c r="E651" s="195" t="s">
        <v>2137</v>
      </c>
      <c r="F651" s="195" t="s">
        <v>19</v>
      </c>
      <c r="G651" s="195" t="s">
        <v>2270</v>
      </c>
      <c r="H651" s="195" t="s">
        <v>2353</v>
      </c>
      <c r="I651" s="195" t="s">
        <v>2068</v>
      </c>
      <c r="J651" s="195" t="s">
        <v>22</v>
      </c>
      <c r="K651" s="195" t="s">
        <v>443</v>
      </c>
      <c r="L651" s="195">
        <v>8</v>
      </c>
      <c r="M651" s="195" t="s">
        <v>1767</v>
      </c>
      <c r="N651" s="195"/>
      <c r="O651" s="195"/>
      <c r="P651" s="196"/>
      <c r="Q651" s="196"/>
      <c r="R651" s="196"/>
      <c r="S651" s="196"/>
      <c r="T651" s="196"/>
      <c r="U651" s="196"/>
      <c r="V651" s="196"/>
      <c r="W651" s="196"/>
      <c r="X651" s="196"/>
      <c r="Y651" s="196"/>
      <c r="Z651" s="196"/>
      <c r="AA651" s="196"/>
      <c r="AB651" s="196"/>
      <c r="AC651" s="196"/>
      <c r="AD651" s="196"/>
      <c r="AE651" s="196"/>
      <c r="AF651" s="196"/>
      <c r="AG651" s="196"/>
      <c r="AH651" s="196"/>
      <c r="AI651" s="196"/>
      <c r="AJ651" s="196"/>
      <c r="AK651" s="196"/>
      <c r="AL651" s="196"/>
      <c r="AM651" s="196"/>
      <c r="AN651" s="196"/>
      <c r="AO651" s="196"/>
      <c r="AP651" s="196"/>
      <c r="AQ651" s="196"/>
      <c r="AR651" s="196"/>
      <c r="AS651" s="196"/>
      <c r="AT651" s="196"/>
      <c r="AU651" s="196"/>
      <c r="AV651" s="196"/>
      <c r="AW651" s="196"/>
      <c r="AX651" s="196"/>
      <c r="AY651" s="196"/>
      <c r="AZ651" s="196"/>
      <c r="BA651" s="196"/>
      <c r="BB651" s="196"/>
      <c r="BC651" s="196"/>
      <c r="BD651" s="196"/>
      <c r="BE651" s="196"/>
      <c r="BF651" s="196"/>
      <c r="BG651" s="196"/>
      <c r="BH651" s="196"/>
      <c r="BI651" s="196"/>
      <c r="BJ651" s="196"/>
      <c r="BK651" s="196"/>
      <c r="BL651" s="196"/>
      <c r="BM651" s="196"/>
      <c r="BN651" s="196"/>
      <c r="BO651" s="196"/>
      <c r="BP651" s="196"/>
      <c r="BQ651" s="196"/>
      <c r="BR651" s="196"/>
      <c r="BS651" s="196"/>
      <c r="BT651" s="196"/>
      <c r="BU651" s="196"/>
      <c r="BV651" s="196"/>
      <c r="BW651" s="196"/>
      <c r="BX651" s="196"/>
      <c r="BY651" s="196"/>
      <c r="BZ651" s="196"/>
      <c r="CA651" s="196"/>
      <c r="CB651" s="196"/>
      <c r="CC651" s="196"/>
      <c r="CD651" s="196"/>
      <c r="CE651" s="196"/>
      <c r="CF651" s="196"/>
      <c r="CG651" s="196"/>
      <c r="CH651" s="196"/>
      <c r="CI651" s="196"/>
      <c r="CJ651" s="196"/>
      <c r="CK651" s="196"/>
      <c r="CL651" s="196"/>
      <c r="CM651" s="196"/>
      <c r="CN651" s="196"/>
      <c r="CO651" s="196"/>
      <c r="CP651" s="196"/>
      <c r="CQ651" s="196"/>
      <c r="CR651" s="196"/>
      <c r="CS651" s="196"/>
      <c r="CT651" s="196"/>
      <c r="CU651" s="196"/>
      <c r="CV651" s="196"/>
      <c r="CW651" s="196"/>
      <c r="CX651" s="196"/>
      <c r="CY651" s="196"/>
      <c r="CZ651" s="196"/>
      <c r="DA651" s="196"/>
      <c r="DB651" s="196"/>
      <c r="DC651" s="196"/>
      <c r="DD651" s="196"/>
      <c r="DE651" s="196"/>
      <c r="DF651" s="196"/>
      <c r="DG651" s="196"/>
      <c r="DH651" s="196"/>
      <c r="DI651" s="196"/>
      <c r="DJ651" s="196"/>
      <c r="DK651" s="196"/>
      <c r="DL651" s="196"/>
      <c r="DM651" s="196"/>
      <c r="DN651" s="196"/>
      <c r="DO651" s="196"/>
      <c r="DP651" s="196"/>
      <c r="DQ651" s="196"/>
      <c r="DR651" s="196"/>
      <c r="DS651" s="196"/>
      <c r="DT651" s="196"/>
      <c r="DU651" s="196"/>
      <c r="DV651" s="196"/>
      <c r="DW651" s="196"/>
      <c r="DX651" s="196"/>
      <c r="DY651" s="196"/>
      <c r="DZ651" s="196"/>
      <c r="EA651" s="196"/>
      <c r="EB651" s="196"/>
      <c r="EC651" s="196"/>
      <c r="ED651" s="196"/>
      <c r="EE651" s="196"/>
      <c r="EF651" s="196"/>
      <c r="EG651" s="196"/>
      <c r="EH651" s="196"/>
      <c r="EI651" s="196"/>
      <c r="EJ651" s="196"/>
      <c r="EK651" s="196"/>
      <c r="EL651" s="196"/>
      <c r="EM651" s="196"/>
      <c r="EN651" s="196"/>
      <c r="EO651" s="196"/>
      <c r="EP651" s="196"/>
      <c r="EQ651" s="196"/>
      <c r="ER651" s="196"/>
      <c r="ES651" s="196"/>
      <c r="ET651" s="196"/>
      <c r="EU651" s="196"/>
      <c r="EV651" s="196"/>
      <c r="EW651" s="196"/>
      <c r="EX651" s="196"/>
      <c r="EY651" s="196"/>
      <c r="EZ651" s="196"/>
      <c r="FA651" s="196"/>
      <c r="FB651" s="196"/>
      <c r="FC651" s="196"/>
      <c r="FD651" s="196"/>
      <c r="FE651" s="196"/>
      <c r="FF651" s="196"/>
      <c r="FG651" s="196"/>
      <c r="FH651" s="196"/>
      <c r="FI651" s="196"/>
      <c r="FJ651" s="196"/>
      <c r="FK651" s="196"/>
      <c r="FL651" s="196"/>
      <c r="FM651" s="196"/>
      <c r="FN651" s="196"/>
      <c r="FO651" s="196"/>
      <c r="FP651" s="196"/>
      <c r="FQ651" s="196"/>
      <c r="FR651" s="196"/>
      <c r="FS651" s="196"/>
      <c r="FT651" s="196"/>
      <c r="FU651" s="196"/>
      <c r="FV651" s="196"/>
      <c r="FW651" s="196"/>
      <c r="FX651" s="196"/>
      <c r="FY651" s="196"/>
      <c r="FZ651" s="196"/>
      <c r="GA651" s="196"/>
      <c r="GB651" s="196"/>
      <c r="GC651" s="196"/>
      <c r="GD651" s="196"/>
      <c r="GE651" s="196"/>
      <c r="GF651" s="196"/>
      <c r="GG651" s="196"/>
      <c r="GH651" s="196"/>
      <c r="GI651" s="196"/>
      <c r="GJ651" s="196"/>
      <c r="GK651" s="196"/>
      <c r="GL651" s="196"/>
      <c r="GM651" s="196"/>
      <c r="GN651" s="196"/>
      <c r="GO651" s="196"/>
      <c r="GP651" s="196"/>
      <c r="GQ651" s="196"/>
      <c r="GR651" s="196"/>
      <c r="GS651" s="196"/>
      <c r="GT651" s="196"/>
      <c r="GU651" s="196"/>
      <c r="GV651" s="196"/>
      <c r="GW651" s="196"/>
      <c r="GX651" s="196"/>
      <c r="GY651" s="196"/>
      <c r="GZ651" s="196"/>
      <c r="HA651" s="196"/>
      <c r="HB651" s="196"/>
      <c r="HC651" s="196"/>
      <c r="HD651" s="196"/>
      <c r="HE651" s="196"/>
      <c r="HF651" s="196"/>
      <c r="HG651" s="196"/>
      <c r="HH651" s="196"/>
      <c r="HI651" s="196"/>
      <c r="HJ651" s="196"/>
      <c r="HK651" s="196"/>
      <c r="HL651" s="196"/>
      <c r="HM651" s="196"/>
      <c r="HN651" s="196"/>
      <c r="HO651" s="196"/>
      <c r="HP651" s="196"/>
      <c r="HQ651" s="196"/>
      <c r="HR651" s="196"/>
      <c r="HS651" s="196"/>
      <c r="HT651" s="196"/>
      <c r="HU651" s="196"/>
      <c r="HV651" s="196"/>
      <c r="HW651" s="196"/>
      <c r="HX651" s="196"/>
      <c r="HY651" s="196"/>
      <c r="HZ651" s="196"/>
      <c r="IA651" s="196"/>
      <c r="IB651" s="196"/>
      <c r="IC651" s="196"/>
      <c r="ID651" s="196"/>
      <c r="IE651" s="196"/>
      <c r="IF651" s="196"/>
      <c r="IG651" s="196"/>
      <c r="IH651" s="196"/>
      <c r="II651" s="196"/>
      <c r="IJ651" s="196"/>
      <c r="IK651" s="196"/>
      <c r="IL651" s="196"/>
      <c r="IM651" s="196"/>
      <c r="IN651" s="196"/>
      <c r="IO651" s="196"/>
      <c r="IP651" s="196"/>
      <c r="IQ651" s="196"/>
      <c r="IR651" s="196"/>
      <c r="IS651" s="196"/>
      <c r="IT651" s="196"/>
      <c r="IU651" s="196"/>
      <c r="IV651" s="196"/>
    </row>
    <row r="652" spans="1:256" customFormat="1">
      <c r="A652" s="195" t="s">
        <v>2136</v>
      </c>
      <c r="B652" s="195" t="s">
        <v>16</v>
      </c>
      <c r="C652" s="195" t="s">
        <v>17</v>
      </c>
      <c r="D652" s="195" t="s">
        <v>1976</v>
      </c>
      <c r="E652" s="195" t="s">
        <v>2137</v>
      </c>
      <c r="F652" s="195" t="s">
        <v>19</v>
      </c>
      <c r="G652" s="195" t="s">
        <v>2272</v>
      </c>
      <c r="H652" s="195" t="s">
        <v>2354</v>
      </c>
      <c r="I652" s="195" t="s">
        <v>2069</v>
      </c>
      <c r="J652" s="195" t="s">
        <v>22</v>
      </c>
      <c r="K652" s="195" t="s">
        <v>443</v>
      </c>
      <c r="L652" s="195">
        <v>8</v>
      </c>
      <c r="M652" s="195" t="s">
        <v>1767</v>
      </c>
      <c r="N652" s="195"/>
      <c r="O652" s="195"/>
      <c r="P652" s="196"/>
      <c r="Q652" s="196"/>
      <c r="R652" s="196"/>
      <c r="S652" s="196"/>
      <c r="T652" s="196"/>
      <c r="U652" s="196"/>
      <c r="V652" s="196"/>
      <c r="W652" s="196"/>
      <c r="X652" s="196"/>
      <c r="Y652" s="196"/>
      <c r="Z652" s="196"/>
      <c r="AA652" s="196"/>
      <c r="AB652" s="196"/>
      <c r="AC652" s="196"/>
      <c r="AD652" s="196"/>
      <c r="AE652" s="196"/>
      <c r="AF652" s="196"/>
      <c r="AG652" s="196"/>
      <c r="AH652" s="196"/>
      <c r="AI652" s="196"/>
      <c r="AJ652" s="196"/>
      <c r="AK652" s="196"/>
      <c r="AL652" s="196"/>
      <c r="AM652" s="196"/>
      <c r="AN652" s="196"/>
      <c r="AO652" s="196"/>
      <c r="AP652" s="196"/>
      <c r="AQ652" s="196"/>
      <c r="AR652" s="196"/>
      <c r="AS652" s="196"/>
      <c r="AT652" s="196"/>
      <c r="AU652" s="196"/>
      <c r="AV652" s="196"/>
      <c r="AW652" s="196"/>
      <c r="AX652" s="196"/>
      <c r="AY652" s="196"/>
      <c r="AZ652" s="196"/>
      <c r="BA652" s="196"/>
      <c r="BB652" s="196"/>
      <c r="BC652" s="196"/>
      <c r="BD652" s="196"/>
      <c r="BE652" s="196"/>
      <c r="BF652" s="196"/>
      <c r="BG652" s="196"/>
      <c r="BH652" s="196"/>
      <c r="BI652" s="196"/>
      <c r="BJ652" s="196"/>
      <c r="BK652" s="196"/>
      <c r="BL652" s="196"/>
      <c r="BM652" s="196"/>
      <c r="BN652" s="196"/>
      <c r="BO652" s="196"/>
      <c r="BP652" s="196"/>
      <c r="BQ652" s="196"/>
      <c r="BR652" s="196"/>
      <c r="BS652" s="196"/>
      <c r="BT652" s="196"/>
      <c r="BU652" s="196"/>
      <c r="BV652" s="196"/>
      <c r="BW652" s="196"/>
      <c r="BX652" s="196"/>
      <c r="BY652" s="196"/>
      <c r="BZ652" s="196"/>
      <c r="CA652" s="196"/>
      <c r="CB652" s="196"/>
      <c r="CC652" s="196"/>
      <c r="CD652" s="196"/>
      <c r="CE652" s="196"/>
      <c r="CF652" s="196"/>
      <c r="CG652" s="196"/>
      <c r="CH652" s="196"/>
      <c r="CI652" s="196"/>
      <c r="CJ652" s="196"/>
      <c r="CK652" s="196"/>
      <c r="CL652" s="196"/>
      <c r="CM652" s="196"/>
      <c r="CN652" s="196"/>
      <c r="CO652" s="196"/>
      <c r="CP652" s="196"/>
      <c r="CQ652" s="196"/>
      <c r="CR652" s="196"/>
      <c r="CS652" s="196"/>
      <c r="CT652" s="196"/>
      <c r="CU652" s="196"/>
      <c r="CV652" s="196"/>
      <c r="CW652" s="196"/>
      <c r="CX652" s="196"/>
      <c r="CY652" s="196"/>
      <c r="CZ652" s="196"/>
      <c r="DA652" s="196"/>
      <c r="DB652" s="196"/>
      <c r="DC652" s="196"/>
      <c r="DD652" s="196"/>
      <c r="DE652" s="196"/>
      <c r="DF652" s="196"/>
      <c r="DG652" s="196"/>
      <c r="DH652" s="196"/>
      <c r="DI652" s="196"/>
      <c r="DJ652" s="196"/>
      <c r="DK652" s="196"/>
      <c r="DL652" s="196"/>
      <c r="DM652" s="196"/>
      <c r="DN652" s="196"/>
      <c r="DO652" s="196"/>
      <c r="DP652" s="196"/>
      <c r="DQ652" s="196"/>
      <c r="DR652" s="196"/>
      <c r="DS652" s="196"/>
      <c r="DT652" s="196"/>
      <c r="DU652" s="196"/>
      <c r="DV652" s="196"/>
      <c r="DW652" s="196"/>
      <c r="DX652" s="196"/>
      <c r="DY652" s="196"/>
      <c r="DZ652" s="196"/>
      <c r="EA652" s="196"/>
      <c r="EB652" s="196"/>
      <c r="EC652" s="196"/>
      <c r="ED652" s="196"/>
      <c r="EE652" s="196"/>
      <c r="EF652" s="196"/>
      <c r="EG652" s="196"/>
      <c r="EH652" s="196"/>
      <c r="EI652" s="196"/>
      <c r="EJ652" s="196"/>
      <c r="EK652" s="196"/>
      <c r="EL652" s="196"/>
      <c r="EM652" s="196"/>
      <c r="EN652" s="196"/>
      <c r="EO652" s="196"/>
      <c r="EP652" s="196"/>
      <c r="EQ652" s="196"/>
      <c r="ER652" s="196"/>
      <c r="ES652" s="196"/>
      <c r="ET652" s="196"/>
      <c r="EU652" s="196"/>
      <c r="EV652" s="196"/>
      <c r="EW652" s="196"/>
      <c r="EX652" s="196"/>
      <c r="EY652" s="196"/>
      <c r="EZ652" s="196"/>
      <c r="FA652" s="196"/>
      <c r="FB652" s="196"/>
      <c r="FC652" s="196"/>
      <c r="FD652" s="196"/>
      <c r="FE652" s="196"/>
      <c r="FF652" s="196"/>
      <c r="FG652" s="196"/>
      <c r="FH652" s="196"/>
      <c r="FI652" s="196"/>
      <c r="FJ652" s="196"/>
      <c r="FK652" s="196"/>
      <c r="FL652" s="196"/>
      <c r="FM652" s="196"/>
      <c r="FN652" s="196"/>
      <c r="FO652" s="196"/>
      <c r="FP652" s="196"/>
      <c r="FQ652" s="196"/>
      <c r="FR652" s="196"/>
      <c r="FS652" s="196"/>
      <c r="FT652" s="196"/>
      <c r="FU652" s="196"/>
      <c r="FV652" s="196"/>
      <c r="FW652" s="196"/>
      <c r="FX652" s="196"/>
      <c r="FY652" s="196"/>
      <c r="FZ652" s="196"/>
      <c r="GA652" s="196"/>
      <c r="GB652" s="196"/>
      <c r="GC652" s="196"/>
      <c r="GD652" s="196"/>
      <c r="GE652" s="196"/>
      <c r="GF652" s="196"/>
      <c r="GG652" s="196"/>
      <c r="GH652" s="196"/>
      <c r="GI652" s="196"/>
      <c r="GJ652" s="196"/>
      <c r="GK652" s="196"/>
      <c r="GL652" s="196"/>
      <c r="GM652" s="196"/>
      <c r="GN652" s="196"/>
      <c r="GO652" s="196"/>
      <c r="GP652" s="196"/>
      <c r="GQ652" s="196"/>
      <c r="GR652" s="196"/>
      <c r="GS652" s="196"/>
      <c r="GT652" s="196"/>
      <c r="GU652" s="196"/>
      <c r="GV652" s="196"/>
      <c r="GW652" s="196"/>
      <c r="GX652" s="196"/>
      <c r="GY652" s="196"/>
      <c r="GZ652" s="196"/>
      <c r="HA652" s="196"/>
      <c r="HB652" s="196"/>
      <c r="HC652" s="196"/>
      <c r="HD652" s="196"/>
      <c r="HE652" s="196"/>
      <c r="HF652" s="196"/>
      <c r="HG652" s="196"/>
      <c r="HH652" s="196"/>
      <c r="HI652" s="196"/>
      <c r="HJ652" s="196"/>
      <c r="HK652" s="196"/>
      <c r="HL652" s="196"/>
      <c r="HM652" s="196"/>
      <c r="HN652" s="196"/>
      <c r="HO652" s="196"/>
      <c r="HP652" s="196"/>
      <c r="HQ652" s="196"/>
      <c r="HR652" s="196"/>
      <c r="HS652" s="196"/>
      <c r="HT652" s="196"/>
      <c r="HU652" s="196"/>
      <c r="HV652" s="196"/>
      <c r="HW652" s="196"/>
      <c r="HX652" s="196"/>
      <c r="HY652" s="196"/>
      <c r="HZ652" s="196"/>
      <c r="IA652" s="196"/>
      <c r="IB652" s="196"/>
      <c r="IC652" s="196"/>
      <c r="ID652" s="196"/>
      <c r="IE652" s="196"/>
      <c r="IF652" s="196"/>
      <c r="IG652" s="196"/>
      <c r="IH652" s="196"/>
      <c r="II652" s="196"/>
      <c r="IJ652" s="196"/>
      <c r="IK652" s="196"/>
      <c r="IL652" s="196"/>
      <c r="IM652" s="196"/>
      <c r="IN652" s="196"/>
      <c r="IO652" s="196"/>
      <c r="IP652" s="196"/>
      <c r="IQ652" s="196"/>
      <c r="IR652" s="196"/>
      <c r="IS652" s="196"/>
      <c r="IT652" s="196"/>
      <c r="IU652" s="196"/>
      <c r="IV652" s="196"/>
    </row>
    <row r="653" spans="1:256" customFormat="1">
      <c r="A653" s="195" t="s">
        <v>2136</v>
      </c>
      <c r="B653" s="195" t="s">
        <v>16</v>
      </c>
      <c r="C653" s="195" t="s">
        <v>17</v>
      </c>
      <c r="D653" s="195" t="s">
        <v>1976</v>
      </c>
      <c r="E653" s="195" t="s">
        <v>2137</v>
      </c>
      <c r="F653" s="195" t="s">
        <v>19</v>
      </c>
      <c r="G653" s="195" t="s">
        <v>2274</v>
      </c>
      <c r="H653" s="195" t="s">
        <v>2355</v>
      </c>
      <c r="I653" s="195" t="s">
        <v>1817</v>
      </c>
      <c r="J653" s="195" t="s">
        <v>22</v>
      </c>
      <c r="K653" s="195" t="s">
        <v>443</v>
      </c>
      <c r="L653" s="195">
        <v>8</v>
      </c>
      <c r="M653" s="195" t="s">
        <v>1767</v>
      </c>
      <c r="N653" s="195"/>
      <c r="O653" s="195"/>
      <c r="P653" s="196"/>
      <c r="Q653" s="196"/>
      <c r="R653" s="196"/>
      <c r="S653" s="196"/>
      <c r="T653" s="196"/>
      <c r="U653" s="196"/>
      <c r="V653" s="196"/>
      <c r="W653" s="196"/>
      <c r="X653" s="196"/>
      <c r="Y653" s="196"/>
      <c r="Z653" s="196"/>
      <c r="AA653" s="196"/>
      <c r="AB653" s="196"/>
      <c r="AC653" s="196"/>
      <c r="AD653" s="196"/>
      <c r="AE653" s="196"/>
      <c r="AF653" s="196"/>
      <c r="AG653" s="196"/>
      <c r="AH653" s="196"/>
      <c r="AI653" s="196"/>
      <c r="AJ653" s="196"/>
      <c r="AK653" s="196"/>
      <c r="AL653" s="196"/>
      <c r="AM653" s="196"/>
      <c r="AN653" s="196"/>
      <c r="AO653" s="196"/>
      <c r="AP653" s="196"/>
      <c r="AQ653" s="196"/>
      <c r="AR653" s="196"/>
      <c r="AS653" s="196"/>
      <c r="AT653" s="196"/>
      <c r="AU653" s="196"/>
      <c r="AV653" s="196"/>
      <c r="AW653" s="196"/>
      <c r="AX653" s="196"/>
      <c r="AY653" s="196"/>
      <c r="AZ653" s="196"/>
      <c r="BA653" s="196"/>
      <c r="BB653" s="196"/>
      <c r="BC653" s="196"/>
      <c r="BD653" s="196"/>
      <c r="BE653" s="196"/>
      <c r="BF653" s="196"/>
      <c r="BG653" s="196"/>
      <c r="BH653" s="196"/>
      <c r="BI653" s="196"/>
      <c r="BJ653" s="196"/>
      <c r="BK653" s="196"/>
      <c r="BL653" s="196"/>
      <c r="BM653" s="196"/>
      <c r="BN653" s="196"/>
      <c r="BO653" s="196"/>
      <c r="BP653" s="196"/>
      <c r="BQ653" s="196"/>
      <c r="BR653" s="196"/>
      <c r="BS653" s="196"/>
      <c r="BT653" s="196"/>
      <c r="BU653" s="196"/>
      <c r="BV653" s="196"/>
      <c r="BW653" s="196"/>
      <c r="BX653" s="196"/>
      <c r="BY653" s="196"/>
      <c r="BZ653" s="196"/>
      <c r="CA653" s="196"/>
      <c r="CB653" s="196"/>
      <c r="CC653" s="196"/>
      <c r="CD653" s="196"/>
      <c r="CE653" s="196"/>
      <c r="CF653" s="196"/>
      <c r="CG653" s="196"/>
      <c r="CH653" s="196"/>
      <c r="CI653" s="196"/>
      <c r="CJ653" s="196"/>
      <c r="CK653" s="196"/>
      <c r="CL653" s="196"/>
      <c r="CM653" s="196"/>
      <c r="CN653" s="196"/>
      <c r="CO653" s="196"/>
      <c r="CP653" s="196"/>
      <c r="CQ653" s="196"/>
      <c r="CR653" s="196"/>
      <c r="CS653" s="196"/>
      <c r="CT653" s="196"/>
      <c r="CU653" s="196"/>
      <c r="CV653" s="196"/>
      <c r="CW653" s="196"/>
      <c r="CX653" s="196"/>
      <c r="CY653" s="196"/>
      <c r="CZ653" s="196"/>
      <c r="DA653" s="196"/>
      <c r="DB653" s="196"/>
      <c r="DC653" s="196"/>
      <c r="DD653" s="196"/>
      <c r="DE653" s="196"/>
      <c r="DF653" s="196"/>
      <c r="DG653" s="196"/>
      <c r="DH653" s="196"/>
      <c r="DI653" s="196"/>
      <c r="DJ653" s="196"/>
      <c r="DK653" s="196"/>
      <c r="DL653" s="196"/>
      <c r="DM653" s="196"/>
      <c r="DN653" s="196"/>
      <c r="DO653" s="196"/>
      <c r="DP653" s="196"/>
      <c r="DQ653" s="196"/>
      <c r="DR653" s="196"/>
      <c r="DS653" s="196"/>
      <c r="DT653" s="196"/>
      <c r="DU653" s="196"/>
      <c r="DV653" s="196"/>
      <c r="DW653" s="196"/>
      <c r="DX653" s="196"/>
      <c r="DY653" s="196"/>
      <c r="DZ653" s="196"/>
      <c r="EA653" s="196"/>
      <c r="EB653" s="196"/>
      <c r="EC653" s="196"/>
      <c r="ED653" s="196"/>
      <c r="EE653" s="196"/>
      <c r="EF653" s="196"/>
      <c r="EG653" s="196"/>
      <c r="EH653" s="196"/>
      <c r="EI653" s="196"/>
      <c r="EJ653" s="196"/>
      <c r="EK653" s="196"/>
      <c r="EL653" s="196"/>
      <c r="EM653" s="196"/>
      <c r="EN653" s="196"/>
      <c r="EO653" s="196"/>
      <c r="EP653" s="196"/>
      <c r="EQ653" s="196"/>
      <c r="ER653" s="196"/>
      <c r="ES653" s="196"/>
      <c r="ET653" s="196"/>
      <c r="EU653" s="196"/>
      <c r="EV653" s="196"/>
      <c r="EW653" s="196"/>
      <c r="EX653" s="196"/>
      <c r="EY653" s="196"/>
      <c r="EZ653" s="196"/>
      <c r="FA653" s="196"/>
      <c r="FB653" s="196"/>
      <c r="FC653" s="196"/>
      <c r="FD653" s="196"/>
      <c r="FE653" s="196"/>
      <c r="FF653" s="196"/>
      <c r="FG653" s="196"/>
      <c r="FH653" s="196"/>
      <c r="FI653" s="196"/>
      <c r="FJ653" s="196"/>
      <c r="FK653" s="196"/>
      <c r="FL653" s="196"/>
      <c r="FM653" s="196"/>
      <c r="FN653" s="196"/>
      <c r="FO653" s="196"/>
      <c r="FP653" s="196"/>
      <c r="FQ653" s="196"/>
      <c r="FR653" s="196"/>
      <c r="FS653" s="196"/>
      <c r="FT653" s="196"/>
      <c r="FU653" s="196"/>
      <c r="FV653" s="196"/>
      <c r="FW653" s="196"/>
      <c r="FX653" s="196"/>
      <c r="FY653" s="196"/>
      <c r="FZ653" s="196"/>
      <c r="GA653" s="196"/>
      <c r="GB653" s="196"/>
      <c r="GC653" s="196"/>
      <c r="GD653" s="196"/>
      <c r="GE653" s="196"/>
      <c r="GF653" s="196"/>
      <c r="GG653" s="196"/>
      <c r="GH653" s="196"/>
      <c r="GI653" s="196"/>
      <c r="GJ653" s="196"/>
      <c r="GK653" s="196"/>
      <c r="GL653" s="196"/>
      <c r="GM653" s="196"/>
      <c r="GN653" s="196"/>
      <c r="GO653" s="196"/>
      <c r="GP653" s="196"/>
      <c r="GQ653" s="196"/>
      <c r="GR653" s="196"/>
      <c r="GS653" s="196"/>
      <c r="GT653" s="196"/>
      <c r="GU653" s="196"/>
      <c r="GV653" s="196"/>
      <c r="GW653" s="196"/>
      <c r="GX653" s="196"/>
      <c r="GY653" s="196"/>
      <c r="GZ653" s="196"/>
      <c r="HA653" s="196"/>
      <c r="HB653" s="196"/>
      <c r="HC653" s="196"/>
      <c r="HD653" s="196"/>
      <c r="HE653" s="196"/>
      <c r="HF653" s="196"/>
      <c r="HG653" s="196"/>
      <c r="HH653" s="196"/>
      <c r="HI653" s="196"/>
      <c r="HJ653" s="196"/>
      <c r="HK653" s="196"/>
      <c r="HL653" s="196"/>
      <c r="HM653" s="196"/>
      <c r="HN653" s="196"/>
      <c r="HO653" s="196"/>
      <c r="HP653" s="196"/>
      <c r="HQ653" s="196"/>
      <c r="HR653" s="196"/>
      <c r="HS653" s="196"/>
      <c r="HT653" s="196"/>
      <c r="HU653" s="196"/>
      <c r="HV653" s="196"/>
      <c r="HW653" s="196"/>
      <c r="HX653" s="196"/>
      <c r="HY653" s="196"/>
      <c r="HZ653" s="196"/>
      <c r="IA653" s="196"/>
      <c r="IB653" s="196"/>
      <c r="IC653" s="196"/>
      <c r="ID653" s="196"/>
      <c r="IE653" s="196"/>
      <c r="IF653" s="196"/>
      <c r="IG653" s="196"/>
      <c r="IH653" s="196"/>
      <c r="II653" s="196"/>
      <c r="IJ653" s="196"/>
      <c r="IK653" s="196"/>
      <c r="IL653" s="196"/>
      <c r="IM653" s="196"/>
      <c r="IN653" s="196"/>
      <c r="IO653" s="196"/>
      <c r="IP653" s="196"/>
      <c r="IQ653" s="196"/>
      <c r="IR653" s="196"/>
      <c r="IS653" s="196"/>
      <c r="IT653" s="196"/>
      <c r="IU653" s="196"/>
      <c r="IV653" s="196"/>
    </row>
    <row r="654" spans="1:256" customFormat="1">
      <c r="A654" s="195" t="s">
        <v>2136</v>
      </c>
      <c r="B654" s="195" t="s">
        <v>16</v>
      </c>
      <c r="C654" s="195" t="s">
        <v>17</v>
      </c>
      <c r="D654" s="195" t="s">
        <v>1976</v>
      </c>
      <c r="E654" s="195" t="s">
        <v>2137</v>
      </c>
      <c r="F654" s="195" t="s">
        <v>19</v>
      </c>
      <c r="G654" s="195" t="s">
        <v>2276</v>
      </c>
      <c r="H654" s="195" t="s">
        <v>2356</v>
      </c>
      <c r="I654" s="195" t="s">
        <v>1818</v>
      </c>
      <c r="J654" s="195" t="s">
        <v>22</v>
      </c>
      <c r="K654" s="195" t="s">
        <v>443</v>
      </c>
      <c r="L654" s="195">
        <v>8</v>
      </c>
      <c r="M654" s="195" t="s">
        <v>1767</v>
      </c>
      <c r="N654" s="195"/>
      <c r="O654" s="195"/>
      <c r="P654" s="196"/>
      <c r="Q654" s="196"/>
      <c r="R654" s="196"/>
      <c r="S654" s="196"/>
      <c r="T654" s="196"/>
      <c r="U654" s="196"/>
      <c r="V654" s="196"/>
      <c r="W654" s="196"/>
      <c r="X654" s="196"/>
      <c r="Y654" s="196"/>
      <c r="Z654" s="196"/>
      <c r="AA654" s="196"/>
      <c r="AB654" s="196"/>
      <c r="AC654" s="196"/>
      <c r="AD654" s="196"/>
      <c r="AE654" s="196"/>
      <c r="AF654" s="196"/>
      <c r="AG654" s="196"/>
      <c r="AH654" s="196"/>
      <c r="AI654" s="196"/>
      <c r="AJ654" s="196"/>
      <c r="AK654" s="196"/>
      <c r="AL654" s="196"/>
      <c r="AM654" s="196"/>
      <c r="AN654" s="196"/>
      <c r="AO654" s="196"/>
      <c r="AP654" s="196"/>
      <c r="AQ654" s="196"/>
      <c r="AR654" s="196"/>
      <c r="AS654" s="196"/>
      <c r="AT654" s="196"/>
      <c r="AU654" s="196"/>
      <c r="AV654" s="196"/>
      <c r="AW654" s="196"/>
      <c r="AX654" s="196"/>
      <c r="AY654" s="196"/>
      <c r="AZ654" s="196"/>
      <c r="BA654" s="196"/>
      <c r="BB654" s="196"/>
      <c r="BC654" s="196"/>
      <c r="BD654" s="196"/>
      <c r="BE654" s="196"/>
      <c r="BF654" s="196"/>
      <c r="BG654" s="196"/>
      <c r="BH654" s="196"/>
      <c r="BI654" s="196"/>
      <c r="BJ654" s="196"/>
      <c r="BK654" s="196"/>
      <c r="BL654" s="196"/>
      <c r="BM654" s="196"/>
      <c r="BN654" s="196"/>
      <c r="BO654" s="196"/>
      <c r="BP654" s="196"/>
      <c r="BQ654" s="196"/>
      <c r="BR654" s="196"/>
      <c r="BS654" s="196"/>
      <c r="BT654" s="196"/>
      <c r="BU654" s="196"/>
      <c r="BV654" s="196"/>
      <c r="BW654" s="196"/>
      <c r="BX654" s="196"/>
      <c r="BY654" s="196"/>
      <c r="BZ654" s="196"/>
      <c r="CA654" s="196"/>
      <c r="CB654" s="196"/>
      <c r="CC654" s="196"/>
      <c r="CD654" s="196"/>
      <c r="CE654" s="196"/>
      <c r="CF654" s="196"/>
      <c r="CG654" s="196"/>
      <c r="CH654" s="196"/>
      <c r="CI654" s="196"/>
      <c r="CJ654" s="196"/>
      <c r="CK654" s="196"/>
      <c r="CL654" s="196"/>
      <c r="CM654" s="196"/>
      <c r="CN654" s="196"/>
      <c r="CO654" s="196"/>
      <c r="CP654" s="196"/>
      <c r="CQ654" s="196"/>
      <c r="CR654" s="196"/>
      <c r="CS654" s="196"/>
      <c r="CT654" s="196"/>
      <c r="CU654" s="196"/>
      <c r="CV654" s="196"/>
      <c r="CW654" s="196"/>
      <c r="CX654" s="196"/>
      <c r="CY654" s="196"/>
      <c r="CZ654" s="196"/>
      <c r="DA654" s="196"/>
      <c r="DB654" s="196"/>
      <c r="DC654" s="196"/>
      <c r="DD654" s="196"/>
      <c r="DE654" s="196"/>
      <c r="DF654" s="196"/>
      <c r="DG654" s="196"/>
      <c r="DH654" s="196"/>
      <c r="DI654" s="196"/>
      <c r="DJ654" s="196"/>
      <c r="DK654" s="196"/>
      <c r="DL654" s="196"/>
      <c r="DM654" s="196"/>
      <c r="DN654" s="196"/>
      <c r="DO654" s="196"/>
      <c r="DP654" s="196"/>
      <c r="DQ654" s="196"/>
      <c r="DR654" s="196"/>
      <c r="DS654" s="196"/>
      <c r="DT654" s="196"/>
      <c r="DU654" s="196"/>
      <c r="DV654" s="196"/>
      <c r="DW654" s="196"/>
      <c r="DX654" s="196"/>
      <c r="DY654" s="196"/>
      <c r="DZ654" s="196"/>
      <c r="EA654" s="196"/>
      <c r="EB654" s="196"/>
      <c r="EC654" s="196"/>
      <c r="ED654" s="196"/>
      <c r="EE654" s="196"/>
      <c r="EF654" s="196"/>
      <c r="EG654" s="196"/>
      <c r="EH654" s="196"/>
      <c r="EI654" s="196"/>
      <c r="EJ654" s="196"/>
      <c r="EK654" s="196"/>
      <c r="EL654" s="196"/>
      <c r="EM654" s="196"/>
      <c r="EN654" s="196"/>
      <c r="EO654" s="196"/>
      <c r="EP654" s="196"/>
      <c r="EQ654" s="196"/>
      <c r="ER654" s="196"/>
      <c r="ES654" s="196"/>
      <c r="ET654" s="196"/>
      <c r="EU654" s="196"/>
      <c r="EV654" s="196"/>
      <c r="EW654" s="196"/>
      <c r="EX654" s="196"/>
      <c r="EY654" s="196"/>
      <c r="EZ654" s="196"/>
      <c r="FA654" s="196"/>
      <c r="FB654" s="196"/>
      <c r="FC654" s="196"/>
      <c r="FD654" s="196"/>
      <c r="FE654" s="196"/>
      <c r="FF654" s="196"/>
      <c r="FG654" s="196"/>
      <c r="FH654" s="196"/>
      <c r="FI654" s="196"/>
      <c r="FJ654" s="196"/>
      <c r="FK654" s="196"/>
      <c r="FL654" s="196"/>
      <c r="FM654" s="196"/>
      <c r="FN654" s="196"/>
      <c r="FO654" s="196"/>
      <c r="FP654" s="196"/>
      <c r="FQ654" s="196"/>
      <c r="FR654" s="196"/>
      <c r="FS654" s="196"/>
      <c r="FT654" s="196"/>
      <c r="FU654" s="196"/>
      <c r="FV654" s="196"/>
      <c r="FW654" s="196"/>
      <c r="FX654" s="196"/>
      <c r="FY654" s="196"/>
      <c r="FZ654" s="196"/>
      <c r="GA654" s="196"/>
      <c r="GB654" s="196"/>
      <c r="GC654" s="196"/>
      <c r="GD654" s="196"/>
      <c r="GE654" s="196"/>
      <c r="GF654" s="196"/>
      <c r="GG654" s="196"/>
      <c r="GH654" s="196"/>
      <c r="GI654" s="196"/>
      <c r="GJ654" s="196"/>
      <c r="GK654" s="196"/>
      <c r="GL654" s="196"/>
      <c r="GM654" s="196"/>
      <c r="GN654" s="196"/>
      <c r="GO654" s="196"/>
      <c r="GP654" s="196"/>
      <c r="GQ654" s="196"/>
      <c r="GR654" s="196"/>
      <c r="GS654" s="196"/>
      <c r="GT654" s="196"/>
      <c r="GU654" s="196"/>
      <c r="GV654" s="196"/>
      <c r="GW654" s="196"/>
      <c r="GX654" s="196"/>
      <c r="GY654" s="196"/>
      <c r="GZ654" s="196"/>
      <c r="HA654" s="196"/>
      <c r="HB654" s="196"/>
      <c r="HC654" s="196"/>
      <c r="HD654" s="196"/>
      <c r="HE654" s="196"/>
      <c r="HF654" s="196"/>
      <c r="HG654" s="196"/>
      <c r="HH654" s="196"/>
      <c r="HI654" s="196"/>
      <c r="HJ654" s="196"/>
      <c r="HK654" s="196"/>
      <c r="HL654" s="196"/>
      <c r="HM654" s="196"/>
      <c r="HN654" s="196"/>
      <c r="HO654" s="196"/>
      <c r="HP654" s="196"/>
      <c r="HQ654" s="196"/>
      <c r="HR654" s="196"/>
      <c r="HS654" s="196"/>
      <c r="HT654" s="196"/>
      <c r="HU654" s="196"/>
      <c r="HV654" s="196"/>
      <c r="HW654" s="196"/>
      <c r="HX654" s="196"/>
      <c r="HY654" s="196"/>
      <c r="HZ654" s="196"/>
      <c r="IA654" s="196"/>
      <c r="IB654" s="196"/>
      <c r="IC654" s="196"/>
      <c r="ID654" s="196"/>
      <c r="IE654" s="196"/>
      <c r="IF654" s="196"/>
      <c r="IG654" s="196"/>
      <c r="IH654" s="196"/>
      <c r="II654" s="196"/>
      <c r="IJ654" s="196"/>
      <c r="IK654" s="196"/>
      <c r="IL654" s="196"/>
      <c r="IM654" s="196"/>
      <c r="IN654" s="196"/>
      <c r="IO654" s="196"/>
      <c r="IP654" s="196"/>
      <c r="IQ654" s="196"/>
      <c r="IR654" s="196"/>
      <c r="IS654" s="196"/>
      <c r="IT654" s="196"/>
      <c r="IU654" s="196"/>
      <c r="IV654" s="196"/>
    </row>
    <row r="655" spans="1:256" customFormat="1">
      <c r="A655" s="195" t="s">
        <v>2136</v>
      </c>
      <c r="B655" s="195" t="s">
        <v>16</v>
      </c>
      <c r="C655" s="195" t="s">
        <v>17</v>
      </c>
      <c r="D655" s="195" t="s">
        <v>1976</v>
      </c>
      <c r="E655" s="195" t="s">
        <v>2137</v>
      </c>
      <c r="F655" s="195" t="s">
        <v>19</v>
      </c>
      <c r="G655" s="195" t="s">
        <v>2278</v>
      </c>
      <c r="H655" s="195" t="s">
        <v>2357</v>
      </c>
      <c r="I655" s="195" t="s">
        <v>1819</v>
      </c>
      <c r="J655" s="195" t="s">
        <v>22</v>
      </c>
      <c r="K655" s="195" t="s">
        <v>443</v>
      </c>
      <c r="L655" s="195">
        <v>8</v>
      </c>
      <c r="M655" s="195" t="s">
        <v>1767</v>
      </c>
      <c r="N655" s="195"/>
      <c r="O655" s="195"/>
      <c r="P655" s="196"/>
      <c r="Q655" s="196"/>
      <c r="R655" s="196"/>
      <c r="S655" s="196"/>
      <c r="T655" s="196"/>
      <c r="U655" s="196"/>
      <c r="V655" s="196"/>
      <c r="W655" s="196"/>
      <c r="X655" s="196"/>
      <c r="Y655" s="196"/>
      <c r="Z655" s="196"/>
      <c r="AA655" s="196"/>
      <c r="AB655" s="196"/>
      <c r="AC655" s="196"/>
      <c r="AD655" s="196"/>
      <c r="AE655" s="196"/>
      <c r="AF655" s="196"/>
      <c r="AG655" s="196"/>
      <c r="AH655" s="196"/>
      <c r="AI655" s="196"/>
      <c r="AJ655" s="196"/>
      <c r="AK655" s="196"/>
      <c r="AL655" s="196"/>
      <c r="AM655" s="196"/>
      <c r="AN655" s="196"/>
      <c r="AO655" s="196"/>
      <c r="AP655" s="196"/>
      <c r="AQ655" s="196"/>
      <c r="AR655" s="196"/>
      <c r="AS655" s="196"/>
      <c r="AT655" s="196"/>
      <c r="AU655" s="196"/>
      <c r="AV655" s="196"/>
      <c r="AW655" s="196"/>
      <c r="AX655" s="196"/>
      <c r="AY655" s="196"/>
      <c r="AZ655" s="196"/>
      <c r="BA655" s="196"/>
      <c r="BB655" s="196"/>
      <c r="BC655" s="196"/>
      <c r="BD655" s="196"/>
      <c r="BE655" s="196"/>
      <c r="BF655" s="196"/>
      <c r="BG655" s="196"/>
      <c r="BH655" s="196"/>
      <c r="BI655" s="196"/>
      <c r="BJ655" s="196"/>
      <c r="BK655" s="196"/>
      <c r="BL655" s="196"/>
      <c r="BM655" s="196"/>
      <c r="BN655" s="196"/>
      <c r="BO655" s="196"/>
      <c r="BP655" s="196"/>
      <c r="BQ655" s="196"/>
      <c r="BR655" s="196"/>
      <c r="BS655" s="196"/>
      <c r="BT655" s="196"/>
      <c r="BU655" s="196"/>
      <c r="BV655" s="196"/>
      <c r="BW655" s="196"/>
      <c r="BX655" s="196"/>
      <c r="BY655" s="196"/>
      <c r="BZ655" s="196"/>
      <c r="CA655" s="196"/>
      <c r="CB655" s="196"/>
      <c r="CC655" s="196"/>
      <c r="CD655" s="196"/>
      <c r="CE655" s="196"/>
      <c r="CF655" s="196"/>
      <c r="CG655" s="196"/>
      <c r="CH655" s="196"/>
      <c r="CI655" s="196"/>
      <c r="CJ655" s="196"/>
      <c r="CK655" s="196"/>
      <c r="CL655" s="196"/>
      <c r="CM655" s="196"/>
      <c r="CN655" s="196"/>
      <c r="CO655" s="196"/>
      <c r="CP655" s="196"/>
      <c r="CQ655" s="196"/>
      <c r="CR655" s="196"/>
      <c r="CS655" s="196"/>
      <c r="CT655" s="196"/>
      <c r="CU655" s="196"/>
      <c r="CV655" s="196"/>
      <c r="CW655" s="196"/>
      <c r="CX655" s="196"/>
      <c r="CY655" s="196"/>
      <c r="CZ655" s="196"/>
      <c r="DA655" s="196"/>
      <c r="DB655" s="196"/>
      <c r="DC655" s="196"/>
      <c r="DD655" s="196"/>
      <c r="DE655" s="196"/>
      <c r="DF655" s="196"/>
      <c r="DG655" s="196"/>
      <c r="DH655" s="196"/>
      <c r="DI655" s="196"/>
      <c r="DJ655" s="196"/>
      <c r="DK655" s="196"/>
      <c r="DL655" s="196"/>
      <c r="DM655" s="196"/>
      <c r="DN655" s="196"/>
      <c r="DO655" s="196"/>
      <c r="DP655" s="196"/>
      <c r="DQ655" s="196"/>
      <c r="DR655" s="196"/>
      <c r="DS655" s="196"/>
      <c r="DT655" s="196"/>
      <c r="DU655" s="196"/>
      <c r="DV655" s="196"/>
      <c r="DW655" s="196"/>
      <c r="DX655" s="196"/>
      <c r="DY655" s="196"/>
      <c r="DZ655" s="196"/>
      <c r="EA655" s="196"/>
      <c r="EB655" s="196"/>
      <c r="EC655" s="196"/>
      <c r="ED655" s="196"/>
      <c r="EE655" s="196"/>
      <c r="EF655" s="196"/>
      <c r="EG655" s="196"/>
      <c r="EH655" s="196"/>
      <c r="EI655" s="196"/>
      <c r="EJ655" s="196"/>
      <c r="EK655" s="196"/>
      <c r="EL655" s="196"/>
      <c r="EM655" s="196"/>
      <c r="EN655" s="196"/>
      <c r="EO655" s="196"/>
      <c r="EP655" s="196"/>
      <c r="EQ655" s="196"/>
      <c r="ER655" s="196"/>
      <c r="ES655" s="196"/>
      <c r="ET655" s="196"/>
      <c r="EU655" s="196"/>
      <c r="EV655" s="196"/>
      <c r="EW655" s="196"/>
      <c r="EX655" s="196"/>
      <c r="EY655" s="196"/>
      <c r="EZ655" s="196"/>
      <c r="FA655" s="196"/>
      <c r="FB655" s="196"/>
      <c r="FC655" s="196"/>
      <c r="FD655" s="196"/>
      <c r="FE655" s="196"/>
      <c r="FF655" s="196"/>
      <c r="FG655" s="196"/>
      <c r="FH655" s="196"/>
      <c r="FI655" s="196"/>
      <c r="FJ655" s="196"/>
      <c r="FK655" s="196"/>
      <c r="FL655" s="196"/>
      <c r="FM655" s="196"/>
      <c r="FN655" s="196"/>
      <c r="FO655" s="196"/>
      <c r="FP655" s="196"/>
      <c r="FQ655" s="196"/>
      <c r="FR655" s="196"/>
      <c r="FS655" s="196"/>
      <c r="FT655" s="196"/>
      <c r="FU655" s="196"/>
      <c r="FV655" s="196"/>
      <c r="FW655" s="196"/>
      <c r="FX655" s="196"/>
      <c r="FY655" s="196"/>
      <c r="FZ655" s="196"/>
      <c r="GA655" s="196"/>
      <c r="GB655" s="196"/>
      <c r="GC655" s="196"/>
      <c r="GD655" s="196"/>
      <c r="GE655" s="196"/>
      <c r="GF655" s="196"/>
      <c r="GG655" s="196"/>
      <c r="GH655" s="196"/>
      <c r="GI655" s="196"/>
      <c r="GJ655" s="196"/>
      <c r="GK655" s="196"/>
      <c r="GL655" s="196"/>
      <c r="GM655" s="196"/>
      <c r="GN655" s="196"/>
      <c r="GO655" s="196"/>
      <c r="GP655" s="196"/>
      <c r="GQ655" s="196"/>
      <c r="GR655" s="196"/>
      <c r="GS655" s="196"/>
      <c r="GT655" s="196"/>
      <c r="GU655" s="196"/>
      <c r="GV655" s="196"/>
      <c r="GW655" s="196"/>
      <c r="GX655" s="196"/>
      <c r="GY655" s="196"/>
      <c r="GZ655" s="196"/>
      <c r="HA655" s="196"/>
      <c r="HB655" s="196"/>
      <c r="HC655" s="196"/>
      <c r="HD655" s="196"/>
      <c r="HE655" s="196"/>
      <c r="HF655" s="196"/>
      <c r="HG655" s="196"/>
      <c r="HH655" s="196"/>
      <c r="HI655" s="196"/>
      <c r="HJ655" s="196"/>
      <c r="HK655" s="196"/>
      <c r="HL655" s="196"/>
      <c r="HM655" s="196"/>
      <c r="HN655" s="196"/>
      <c r="HO655" s="196"/>
      <c r="HP655" s="196"/>
      <c r="HQ655" s="196"/>
      <c r="HR655" s="196"/>
      <c r="HS655" s="196"/>
      <c r="HT655" s="196"/>
      <c r="HU655" s="196"/>
      <c r="HV655" s="196"/>
      <c r="HW655" s="196"/>
      <c r="HX655" s="196"/>
      <c r="HY655" s="196"/>
      <c r="HZ655" s="196"/>
      <c r="IA655" s="196"/>
      <c r="IB655" s="196"/>
      <c r="IC655" s="196"/>
      <c r="ID655" s="196"/>
      <c r="IE655" s="196"/>
      <c r="IF655" s="196"/>
      <c r="IG655" s="196"/>
      <c r="IH655" s="196"/>
      <c r="II655" s="196"/>
      <c r="IJ655" s="196"/>
      <c r="IK655" s="196"/>
      <c r="IL655" s="196"/>
      <c r="IM655" s="196"/>
      <c r="IN655" s="196"/>
      <c r="IO655" s="196"/>
      <c r="IP655" s="196"/>
      <c r="IQ655" s="196"/>
      <c r="IR655" s="196"/>
      <c r="IS655" s="196"/>
      <c r="IT655" s="196"/>
      <c r="IU655" s="196"/>
      <c r="IV655" s="196"/>
    </row>
    <row r="656" spans="1:256" customFormat="1">
      <c r="A656" s="195" t="s">
        <v>2136</v>
      </c>
      <c r="B656" s="195" t="s">
        <v>16</v>
      </c>
      <c r="C656" s="195" t="s">
        <v>17</v>
      </c>
      <c r="D656" s="195" t="s">
        <v>1976</v>
      </c>
      <c r="E656" s="195" t="s">
        <v>2137</v>
      </c>
      <c r="F656" s="195" t="s">
        <v>19</v>
      </c>
      <c r="G656" s="195" t="s">
        <v>2280</v>
      </c>
      <c r="H656" s="195" t="s">
        <v>2358</v>
      </c>
      <c r="I656" s="195" t="s">
        <v>1820</v>
      </c>
      <c r="J656" s="195" t="s">
        <v>22</v>
      </c>
      <c r="K656" s="195" t="s">
        <v>443</v>
      </c>
      <c r="L656" s="195">
        <v>8</v>
      </c>
      <c r="M656" s="195" t="s">
        <v>1767</v>
      </c>
      <c r="N656" s="195"/>
      <c r="O656" s="195"/>
      <c r="P656" s="196"/>
      <c r="Q656" s="196"/>
      <c r="R656" s="196"/>
      <c r="S656" s="196"/>
      <c r="T656" s="196"/>
      <c r="U656" s="196"/>
      <c r="V656" s="196"/>
      <c r="W656" s="196"/>
      <c r="X656" s="196"/>
      <c r="Y656" s="196"/>
      <c r="Z656" s="196"/>
      <c r="AA656" s="196"/>
      <c r="AB656" s="196"/>
      <c r="AC656" s="196"/>
      <c r="AD656" s="196"/>
      <c r="AE656" s="196"/>
      <c r="AF656" s="196"/>
      <c r="AG656" s="196"/>
      <c r="AH656" s="196"/>
      <c r="AI656" s="196"/>
      <c r="AJ656" s="196"/>
      <c r="AK656" s="196"/>
      <c r="AL656" s="196"/>
      <c r="AM656" s="196"/>
      <c r="AN656" s="196"/>
      <c r="AO656" s="196"/>
      <c r="AP656" s="196"/>
      <c r="AQ656" s="196"/>
      <c r="AR656" s="196"/>
      <c r="AS656" s="196"/>
      <c r="AT656" s="196"/>
      <c r="AU656" s="196"/>
      <c r="AV656" s="196"/>
      <c r="AW656" s="196"/>
      <c r="AX656" s="196"/>
      <c r="AY656" s="196"/>
      <c r="AZ656" s="196"/>
      <c r="BA656" s="196"/>
      <c r="BB656" s="196"/>
      <c r="BC656" s="196"/>
      <c r="BD656" s="196"/>
      <c r="BE656" s="196"/>
      <c r="BF656" s="196"/>
      <c r="BG656" s="196"/>
      <c r="BH656" s="196"/>
      <c r="BI656" s="196"/>
      <c r="BJ656" s="196"/>
      <c r="BK656" s="196"/>
      <c r="BL656" s="196"/>
      <c r="BM656" s="196"/>
      <c r="BN656" s="196"/>
      <c r="BO656" s="196"/>
      <c r="BP656" s="196"/>
      <c r="BQ656" s="196"/>
      <c r="BR656" s="196"/>
      <c r="BS656" s="196"/>
      <c r="BT656" s="196"/>
      <c r="BU656" s="196"/>
      <c r="BV656" s="196"/>
      <c r="BW656" s="196"/>
      <c r="BX656" s="196"/>
      <c r="BY656" s="196"/>
      <c r="BZ656" s="196"/>
      <c r="CA656" s="196"/>
      <c r="CB656" s="196"/>
      <c r="CC656" s="196"/>
      <c r="CD656" s="196"/>
      <c r="CE656" s="196"/>
      <c r="CF656" s="196"/>
      <c r="CG656" s="196"/>
      <c r="CH656" s="196"/>
      <c r="CI656" s="196"/>
      <c r="CJ656" s="196"/>
      <c r="CK656" s="196"/>
      <c r="CL656" s="196"/>
      <c r="CM656" s="196"/>
      <c r="CN656" s="196"/>
      <c r="CO656" s="196"/>
      <c r="CP656" s="196"/>
      <c r="CQ656" s="196"/>
      <c r="CR656" s="196"/>
      <c r="CS656" s="196"/>
      <c r="CT656" s="196"/>
      <c r="CU656" s="196"/>
      <c r="CV656" s="196"/>
      <c r="CW656" s="196"/>
      <c r="CX656" s="196"/>
      <c r="CY656" s="196"/>
      <c r="CZ656" s="196"/>
      <c r="DA656" s="196"/>
      <c r="DB656" s="196"/>
      <c r="DC656" s="196"/>
      <c r="DD656" s="196"/>
      <c r="DE656" s="196"/>
      <c r="DF656" s="196"/>
      <c r="DG656" s="196"/>
      <c r="DH656" s="196"/>
      <c r="DI656" s="196"/>
      <c r="DJ656" s="196"/>
      <c r="DK656" s="196"/>
      <c r="DL656" s="196"/>
      <c r="DM656" s="196"/>
      <c r="DN656" s="196"/>
      <c r="DO656" s="196"/>
      <c r="DP656" s="196"/>
      <c r="DQ656" s="196"/>
      <c r="DR656" s="196"/>
      <c r="DS656" s="196"/>
      <c r="DT656" s="196"/>
      <c r="DU656" s="196"/>
      <c r="DV656" s="196"/>
      <c r="DW656" s="196"/>
      <c r="DX656" s="196"/>
      <c r="DY656" s="196"/>
      <c r="DZ656" s="196"/>
      <c r="EA656" s="196"/>
      <c r="EB656" s="196"/>
      <c r="EC656" s="196"/>
      <c r="ED656" s="196"/>
      <c r="EE656" s="196"/>
      <c r="EF656" s="196"/>
      <c r="EG656" s="196"/>
      <c r="EH656" s="196"/>
      <c r="EI656" s="196"/>
      <c r="EJ656" s="196"/>
      <c r="EK656" s="196"/>
      <c r="EL656" s="196"/>
      <c r="EM656" s="196"/>
      <c r="EN656" s="196"/>
      <c r="EO656" s="196"/>
      <c r="EP656" s="196"/>
      <c r="EQ656" s="196"/>
      <c r="ER656" s="196"/>
      <c r="ES656" s="196"/>
      <c r="ET656" s="196"/>
      <c r="EU656" s="196"/>
      <c r="EV656" s="196"/>
      <c r="EW656" s="196"/>
      <c r="EX656" s="196"/>
      <c r="EY656" s="196"/>
      <c r="EZ656" s="196"/>
      <c r="FA656" s="196"/>
      <c r="FB656" s="196"/>
      <c r="FC656" s="196"/>
      <c r="FD656" s="196"/>
      <c r="FE656" s="196"/>
      <c r="FF656" s="196"/>
      <c r="FG656" s="196"/>
      <c r="FH656" s="196"/>
      <c r="FI656" s="196"/>
      <c r="FJ656" s="196"/>
      <c r="FK656" s="196"/>
      <c r="FL656" s="196"/>
      <c r="FM656" s="196"/>
      <c r="FN656" s="196"/>
      <c r="FO656" s="196"/>
      <c r="FP656" s="196"/>
      <c r="FQ656" s="196"/>
      <c r="FR656" s="196"/>
      <c r="FS656" s="196"/>
      <c r="FT656" s="196"/>
      <c r="FU656" s="196"/>
      <c r="FV656" s="196"/>
      <c r="FW656" s="196"/>
      <c r="FX656" s="196"/>
      <c r="FY656" s="196"/>
      <c r="FZ656" s="196"/>
      <c r="GA656" s="196"/>
      <c r="GB656" s="196"/>
      <c r="GC656" s="196"/>
      <c r="GD656" s="196"/>
      <c r="GE656" s="196"/>
      <c r="GF656" s="196"/>
      <c r="GG656" s="196"/>
      <c r="GH656" s="196"/>
      <c r="GI656" s="196"/>
      <c r="GJ656" s="196"/>
      <c r="GK656" s="196"/>
      <c r="GL656" s="196"/>
      <c r="GM656" s="196"/>
      <c r="GN656" s="196"/>
      <c r="GO656" s="196"/>
      <c r="GP656" s="196"/>
      <c r="GQ656" s="196"/>
      <c r="GR656" s="196"/>
      <c r="GS656" s="196"/>
      <c r="GT656" s="196"/>
      <c r="GU656" s="196"/>
      <c r="GV656" s="196"/>
      <c r="GW656" s="196"/>
      <c r="GX656" s="196"/>
      <c r="GY656" s="196"/>
      <c r="GZ656" s="196"/>
      <c r="HA656" s="196"/>
      <c r="HB656" s="196"/>
      <c r="HC656" s="196"/>
      <c r="HD656" s="196"/>
      <c r="HE656" s="196"/>
      <c r="HF656" s="196"/>
      <c r="HG656" s="196"/>
      <c r="HH656" s="196"/>
      <c r="HI656" s="196"/>
      <c r="HJ656" s="196"/>
      <c r="HK656" s="196"/>
      <c r="HL656" s="196"/>
      <c r="HM656" s="196"/>
      <c r="HN656" s="196"/>
      <c r="HO656" s="196"/>
      <c r="HP656" s="196"/>
      <c r="HQ656" s="196"/>
      <c r="HR656" s="196"/>
      <c r="HS656" s="196"/>
      <c r="HT656" s="196"/>
      <c r="HU656" s="196"/>
      <c r="HV656" s="196"/>
      <c r="HW656" s="196"/>
      <c r="HX656" s="196"/>
      <c r="HY656" s="196"/>
      <c r="HZ656" s="196"/>
      <c r="IA656" s="196"/>
      <c r="IB656" s="196"/>
      <c r="IC656" s="196"/>
      <c r="ID656" s="196"/>
      <c r="IE656" s="196"/>
      <c r="IF656" s="196"/>
      <c r="IG656" s="196"/>
      <c r="IH656" s="196"/>
      <c r="II656" s="196"/>
      <c r="IJ656" s="196"/>
      <c r="IK656" s="196"/>
      <c r="IL656" s="196"/>
      <c r="IM656" s="196"/>
      <c r="IN656" s="196"/>
      <c r="IO656" s="196"/>
      <c r="IP656" s="196"/>
      <c r="IQ656" s="196"/>
      <c r="IR656" s="196"/>
      <c r="IS656" s="196"/>
      <c r="IT656" s="196"/>
      <c r="IU656" s="196"/>
      <c r="IV656" s="196"/>
    </row>
    <row r="657" spans="1:256" customFormat="1">
      <c r="A657" s="195" t="s">
        <v>2136</v>
      </c>
      <c r="B657" s="195" t="s">
        <v>16</v>
      </c>
      <c r="C657" s="195" t="s">
        <v>17</v>
      </c>
      <c r="D657" s="195" t="s">
        <v>1976</v>
      </c>
      <c r="E657" s="195" t="s">
        <v>2137</v>
      </c>
      <c r="F657" s="195" t="s">
        <v>19</v>
      </c>
      <c r="G657" s="195" t="s">
        <v>2282</v>
      </c>
      <c r="H657" s="195" t="s">
        <v>2359</v>
      </c>
      <c r="I657" s="195" t="s">
        <v>1842</v>
      </c>
      <c r="J657" s="195" t="s">
        <v>22</v>
      </c>
      <c r="K657" s="195" t="s">
        <v>443</v>
      </c>
      <c r="L657" s="195">
        <v>8</v>
      </c>
      <c r="M657" s="195" t="s">
        <v>1767</v>
      </c>
      <c r="N657" s="195"/>
      <c r="O657" s="195"/>
      <c r="P657" s="196"/>
      <c r="Q657" s="196"/>
      <c r="R657" s="196"/>
      <c r="S657" s="196"/>
      <c r="T657" s="196"/>
      <c r="U657" s="196"/>
      <c r="V657" s="196"/>
      <c r="W657" s="196"/>
      <c r="X657" s="196"/>
      <c r="Y657" s="196"/>
      <c r="Z657" s="196"/>
      <c r="AA657" s="196"/>
      <c r="AB657" s="196"/>
      <c r="AC657" s="196"/>
      <c r="AD657" s="196"/>
      <c r="AE657" s="196"/>
      <c r="AF657" s="196"/>
      <c r="AG657" s="196"/>
      <c r="AH657" s="196"/>
      <c r="AI657" s="196"/>
      <c r="AJ657" s="196"/>
      <c r="AK657" s="196"/>
      <c r="AL657" s="196"/>
      <c r="AM657" s="196"/>
      <c r="AN657" s="196"/>
      <c r="AO657" s="196"/>
      <c r="AP657" s="196"/>
      <c r="AQ657" s="196"/>
      <c r="AR657" s="196"/>
      <c r="AS657" s="196"/>
      <c r="AT657" s="196"/>
      <c r="AU657" s="196"/>
      <c r="AV657" s="196"/>
      <c r="AW657" s="196"/>
      <c r="AX657" s="196"/>
      <c r="AY657" s="196"/>
      <c r="AZ657" s="196"/>
      <c r="BA657" s="196"/>
      <c r="BB657" s="196"/>
      <c r="BC657" s="196"/>
      <c r="BD657" s="196"/>
      <c r="BE657" s="196"/>
      <c r="BF657" s="196"/>
      <c r="BG657" s="196"/>
      <c r="BH657" s="196"/>
      <c r="BI657" s="196"/>
      <c r="BJ657" s="196"/>
      <c r="BK657" s="196"/>
      <c r="BL657" s="196"/>
      <c r="BM657" s="196"/>
      <c r="BN657" s="196"/>
      <c r="BO657" s="196"/>
      <c r="BP657" s="196"/>
      <c r="BQ657" s="196"/>
      <c r="BR657" s="196"/>
      <c r="BS657" s="196"/>
      <c r="BT657" s="196"/>
      <c r="BU657" s="196"/>
      <c r="BV657" s="196"/>
      <c r="BW657" s="196"/>
      <c r="BX657" s="196"/>
      <c r="BY657" s="196"/>
      <c r="BZ657" s="196"/>
      <c r="CA657" s="196"/>
      <c r="CB657" s="196"/>
      <c r="CC657" s="196"/>
      <c r="CD657" s="196"/>
      <c r="CE657" s="196"/>
      <c r="CF657" s="196"/>
      <c r="CG657" s="196"/>
      <c r="CH657" s="196"/>
      <c r="CI657" s="196"/>
      <c r="CJ657" s="196"/>
      <c r="CK657" s="196"/>
      <c r="CL657" s="196"/>
      <c r="CM657" s="196"/>
      <c r="CN657" s="196"/>
      <c r="CO657" s="196"/>
      <c r="CP657" s="196"/>
      <c r="CQ657" s="196"/>
      <c r="CR657" s="196"/>
      <c r="CS657" s="196"/>
      <c r="CT657" s="196"/>
      <c r="CU657" s="196"/>
      <c r="CV657" s="196"/>
      <c r="CW657" s="196"/>
      <c r="CX657" s="196"/>
      <c r="CY657" s="196"/>
      <c r="CZ657" s="196"/>
      <c r="DA657" s="196"/>
      <c r="DB657" s="196"/>
      <c r="DC657" s="196"/>
      <c r="DD657" s="196"/>
      <c r="DE657" s="196"/>
      <c r="DF657" s="196"/>
      <c r="DG657" s="196"/>
      <c r="DH657" s="196"/>
      <c r="DI657" s="196"/>
      <c r="DJ657" s="196"/>
      <c r="DK657" s="196"/>
      <c r="DL657" s="196"/>
      <c r="DM657" s="196"/>
      <c r="DN657" s="196"/>
      <c r="DO657" s="196"/>
      <c r="DP657" s="196"/>
      <c r="DQ657" s="196"/>
      <c r="DR657" s="196"/>
      <c r="DS657" s="196"/>
      <c r="DT657" s="196"/>
      <c r="DU657" s="196"/>
      <c r="DV657" s="196"/>
      <c r="DW657" s="196"/>
      <c r="DX657" s="196"/>
      <c r="DY657" s="196"/>
      <c r="DZ657" s="196"/>
      <c r="EA657" s="196"/>
      <c r="EB657" s="196"/>
      <c r="EC657" s="196"/>
      <c r="ED657" s="196"/>
      <c r="EE657" s="196"/>
      <c r="EF657" s="196"/>
      <c r="EG657" s="196"/>
      <c r="EH657" s="196"/>
      <c r="EI657" s="196"/>
      <c r="EJ657" s="196"/>
      <c r="EK657" s="196"/>
      <c r="EL657" s="196"/>
      <c r="EM657" s="196"/>
      <c r="EN657" s="196"/>
      <c r="EO657" s="196"/>
      <c r="EP657" s="196"/>
      <c r="EQ657" s="196"/>
      <c r="ER657" s="196"/>
      <c r="ES657" s="196"/>
      <c r="ET657" s="196"/>
      <c r="EU657" s="196"/>
      <c r="EV657" s="196"/>
      <c r="EW657" s="196"/>
      <c r="EX657" s="196"/>
      <c r="EY657" s="196"/>
      <c r="EZ657" s="196"/>
      <c r="FA657" s="196"/>
      <c r="FB657" s="196"/>
      <c r="FC657" s="196"/>
      <c r="FD657" s="196"/>
      <c r="FE657" s="196"/>
      <c r="FF657" s="196"/>
      <c r="FG657" s="196"/>
      <c r="FH657" s="196"/>
      <c r="FI657" s="196"/>
      <c r="FJ657" s="196"/>
      <c r="FK657" s="196"/>
      <c r="FL657" s="196"/>
      <c r="FM657" s="196"/>
      <c r="FN657" s="196"/>
      <c r="FO657" s="196"/>
      <c r="FP657" s="196"/>
      <c r="FQ657" s="196"/>
      <c r="FR657" s="196"/>
      <c r="FS657" s="196"/>
      <c r="FT657" s="196"/>
      <c r="FU657" s="196"/>
      <c r="FV657" s="196"/>
      <c r="FW657" s="196"/>
      <c r="FX657" s="196"/>
      <c r="FY657" s="196"/>
      <c r="FZ657" s="196"/>
      <c r="GA657" s="196"/>
      <c r="GB657" s="196"/>
      <c r="GC657" s="196"/>
      <c r="GD657" s="196"/>
      <c r="GE657" s="196"/>
      <c r="GF657" s="196"/>
      <c r="GG657" s="196"/>
      <c r="GH657" s="196"/>
      <c r="GI657" s="196"/>
      <c r="GJ657" s="196"/>
      <c r="GK657" s="196"/>
      <c r="GL657" s="196"/>
      <c r="GM657" s="196"/>
      <c r="GN657" s="196"/>
      <c r="GO657" s="196"/>
      <c r="GP657" s="196"/>
      <c r="GQ657" s="196"/>
      <c r="GR657" s="196"/>
      <c r="GS657" s="196"/>
      <c r="GT657" s="196"/>
      <c r="GU657" s="196"/>
      <c r="GV657" s="196"/>
      <c r="GW657" s="196"/>
      <c r="GX657" s="196"/>
      <c r="GY657" s="196"/>
      <c r="GZ657" s="196"/>
      <c r="HA657" s="196"/>
      <c r="HB657" s="196"/>
      <c r="HC657" s="196"/>
      <c r="HD657" s="196"/>
      <c r="HE657" s="196"/>
      <c r="HF657" s="196"/>
      <c r="HG657" s="196"/>
      <c r="HH657" s="196"/>
      <c r="HI657" s="196"/>
      <c r="HJ657" s="196"/>
      <c r="HK657" s="196"/>
      <c r="HL657" s="196"/>
      <c r="HM657" s="196"/>
      <c r="HN657" s="196"/>
      <c r="HO657" s="196"/>
      <c r="HP657" s="196"/>
      <c r="HQ657" s="196"/>
      <c r="HR657" s="196"/>
      <c r="HS657" s="196"/>
      <c r="HT657" s="196"/>
      <c r="HU657" s="196"/>
      <c r="HV657" s="196"/>
      <c r="HW657" s="196"/>
      <c r="HX657" s="196"/>
      <c r="HY657" s="196"/>
      <c r="HZ657" s="196"/>
      <c r="IA657" s="196"/>
      <c r="IB657" s="196"/>
      <c r="IC657" s="196"/>
      <c r="ID657" s="196"/>
      <c r="IE657" s="196"/>
      <c r="IF657" s="196"/>
      <c r="IG657" s="196"/>
      <c r="IH657" s="196"/>
      <c r="II657" s="196"/>
      <c r="IJ657" s="196"/>
      <c r="IK657" s="196"/>
      <c r="IL657" s="196"/>
      <c r="IM657" s="196"/>
      <c r="IN657" s="196"/>
      <c r="IO657" s="196"/>
      <c r="IP657" s="196"/>
      <c r="IQ657" s="196"/>
      <c r="IR657" s="196"/>
      <c r="IS657" s="196"/>
      <c r="IT657" s="196"/>
      <c r="IU657" s="196"/>
      <c r="IV657" s="196"/>
    </row>
    <row r="658" spans="1:256" customFormat="1">
      <c r="A658" s="195" t="s">
        <v>2136</v>
      </c>
      <c r="B658" s="195" t="s">
        <v>16</v>
      </c>
      <c r="C658" s="195" t="s">
        <v>17</v>
      </c>
      <c r="D658" s="195" t="s">
        <v>1976</v>
      </c>
      <c r="E658" s="195" t="s">
        <v>2137</v>
      </c>
      <c r="F658" s="195" t="s">
        <v>19</v>
      </c>
      <c r="G658" s="195" t="s">
        <v>2284</v>
      </c>
      <c r="H658" s="195" t="s">
        <v>2360</v>
      </c>
      <c r="I658" s="195" t="s">
        <v>1821</v>
      </c>
      <c r="J658" s="195" t="s">
        <v>22</v>
      </c>
      <c r="K658" s="195" t="s">
        <v>443</v>
      </c>
      <c r="L658" s="195">
        <v>8</v>
      </c>
      <c r="M658" s="195" t="s">
        <v>1767</v>
      </c>
      <c r="N658" s="195"/>
      <c r="O658" s="195"/>
      <c r="P658" s="196"/>
      <c r="Q658" s="196"/>
      <c r="R658" s="196"/>
      <c r="S658" s="196"/>
      <c r="T658" s="196"/>
      <c r="U658" s="196"/>
      <c r="V658" s="196"/>
      <c r="W658" s="196"/>
      <c r="X658" s="196"/>
      <c r="Y658" s="196"/>
      <c r="Z658" s="196"/>
      <c r="AA658" s="196"/>
      <c r="AB658" s="196"/>
      <c r="AC658" s="196"/>
      <c r="AD658" s="196"/>
      <c r="AE658" s="196"/>
      <c r="AF658" s="196"/>
      <c r="AG658" s="196"/>
      <c r="AH658" s="196"/>
      <c r="AI658" s="196"/>
      <c r="AJ658" s="196"/>
      <c r="AK658" s="196"/>
      <c r="AL658" s="196"/>
      <c r="AM658" s="196"/>
      <c r="AN658" s="196"/>
      <c r="AO658" s="196"/>
      <c r="AP658" s="196"/>
      <c r="AQ658" s="196"/>
      <c r="AR658" s="196"/>
      <c r="AS658" s="196"/>
      <c r="AT658" s="196"/>
      <c r="AU658" s="196"/>
      <c r="AV658" s="196"/>
      <c r="AW658" s="196"/>
      <c r="AX658" s="196"/>
      <c r="AY658" s="196"/>
      <c r="AZ658" s="196"/>
      <c r="BA658" s="196"/>
      <c r="BB658" s="196"/>
      <c r="BC658" s="196"/>
      <c r="BD658" s="196"/>
      <c r="BE658" s="196"/>
      <c r="BF658" s="196"/>
      <c r="BG658" s="196"/>
      <c r="BH658" s="196"/>
      <c r="BI658" s="196"/>
      <c r="BJ658" s="196"/>
      <c r="BK658" s="196"/>
      <c r="BL658" s="196"/>
      <c r="BM658" s="196"/>
      <c r="BN658" s="196"/>
      <c r="BO658" s="196"/>
      <c r="BP658" s="196"/>
      <c r="BQ658" s="196"/>
      <c r="BR658" s="196"/>
      <c r="BS658" s="196"/>
      <c r="BT658" s="196"/>
      <c r="BU658" s="196"/>
      <c r="BV658" s="196"/>
      <c r="BW658" s="196"/>
      <c r="BX658" s="196"/>
      <c r="BY658" s="196"/>
      <c r="BZ658" s="196"/>
      <c r="CA658" s="196"/>
      <c r="CB658" s="196"/>
      <c r="CC658" s="196"/>
      <c r="CD658" s="196"/>
      <c r="CE658" s="196"/>
      <c r="CF658" s="196"/>
      <c r="CG658" s="196"/>
      <c r="CH658" s="196"/>
      <c r="CI658" s="196"/>
      <c r="CJ658" s="196"/>
      <c r="CK658" s="196"/>
      <c r="CL658" s="196"/>
      <c r="CM658" s="196"/>
      <c r="CN658" s="196"/>
      <c r="CO658" s="196"/>
      <c r="CP658" s="196"/>
      <c r="CQ658" s="196"/>
      <c r="CR658" s="196"/>
      <c r="CS658" s="196"/>
      <c r="CT658" s="196"/>
      <c r="CU658" s="196"/>
      <c r="CV658" s="196"/>
      <c r="CW658" s="196"/>
      <c r="CX658" s="196"/>
      <c r="CY658" s="196"/>
      <c r="CZ658" s="196"/>
      <c r="DA658" s="196"/>
      <c r="DB658" s="196"/>
      <c r="DC658" s="196"/>
      <c r="DD658" s="196"/>
      <c r="DE658" s="196"/>
      <c r="DF658" s="196"/>
      <c r="DG658" s="196"/>
      <c r="DH658" s="196"/>
      <c r="DI658" s="196"/>
      <c r="DJ658" s="196"/>
      <c r="DK658" s="196"/>
      <c r="DL658" s="196"/>
      <c r="DM658" s="196"/>
      <c r="DN658" s="196"/>
      <c r="DO658" s="196"/>
      <c r="DP658" s="196"/>
      <c r="DQ658" s="196"/>
      <c r="DR658" s="196"/>
      <c r="DS658" s="196"/>
      <c r="DT658" s="196"/>
      <c r="DU658" s="196"/>
      <c r="DV658" s="196"/>
      <c r="DW658" s="196"/>
      <c r="DX658" s="196"/>
      <c r="DY658" s="196"/>
      <c r="DZ658" s="196"/>
      <c r="EA658" s="196"/>
      <c r="EB658" s="196"/>
      <c r="EC658" s="196"/>
      <c r="ED658" s="196"/>
      <c r="EE658" s="196"/>
      <c r="EF658" s="196"/>
      <c r="EG658" s="196"/>
      <c r="EH658" s="196"/>
      <c r="EI658" s="196"/>
      <c r="EJ658" s="196"/>
      <c r="EK658" s="196"/>
      <c r="EL658" s="196"/>
      <c r="EM658" s="196"/>
      <c r="EN658" s="196"/>
      <c r="EO658" s="196"/>
      <c r="EP658" s="196"/>
      <c r="EQ658" s="196"/>
      <c r="ER658" s="196"/>
      <c r="ES658" s="196"/>
      <c r="ET658" s="196"/>
      <c r="EU658" s="196"/>
      <c r="EV658" s="196"/>
      <c r="EW658" s="196"/>
      <c r="EX658" s="196"/>
      <c r="EY658" s="196"/>
      <c r="EZ658" s="196"/>
      <c r="FA658" s="196"/>
      <c r="FB658" s="196"/>
      <c r="FC658" s="196"/>
      <c r="FD658" s="196"/>
      <c r="FE658" s="196"/>
      <c r="FF658" s="196"/>
      <c r="FG658" s="196"/>
      <c r="FH658" s="196"/>
      <c r="FI658" s="196"/>
      <c r="FJ658" s="196"/>
      <c r="FK658" s="196"/>
      <c r="FL658" s="196"/>
      <c r="FM658" s="196"/>
      <c r="FN658" s="196"/>
      <c r="FO658" s="196"/>
      <c r="FP658" s="196"/>
      <c r="FQ658" s="196"/>
      <c r="FR658" s="196"/>
      <c r="FS658" s="196"/>
      <c r="FT658" s="196"/>
      <c r="FU658" s="196"/>
      <c r="FV658" s="196"/>
      <c r="FW658" s="196"/>
      <c r="FX658" s="196"/>
      <c r="FY658" s="196"/>
      <c r="FZ658" s="196"/>
      <c r="GA658" s="196"/>
      <c r="GB658" s="196"/>
      <c r="GC658" s="196"/>
      <c r="GD658" s="196"/>
      <c r="GE658" s="196"/>
      <c r="GF658" s="196"/>
      <c r="GG658" s="196"/>
      <c r="GH658" s="196"/>
      <c r="GI658" s="196"/>
      <c r="GJ658" s="196"/>
      <c r="GK658" s="196"/>
      <c r="GL658" s="196"/>
      <c r="GM658" s="196"/>
      <c r="GN658" s="196"/>
      <c r="GO658" s="196"/>
      <c r="GP658" s="196"/>
      <c r="GQ658" s="196"/>
      <c r="GR658" s="196"/>
      <c r="GS658" s="196"/>
      <c r="GT658" s="196"/>
      <c r="GU658" s="196"/>
      <c r="GV658" s="196"/>
      <c r="GW658" s="196"/>
      <c r="GX658" s="196"/>
      <c r="GY658" s="196"/>
      <c r="GZ658" s="196"/>
      <c r="HA658" s="196"/>
      <c r="HB658" s="196"/>
      <c r="HC658" s="196"/>
      <c r="HD658" s="196"/>
      <c r="HE658" s="196"/>
      <c r="HF658" s="196"/>
      <c r="HG658" s="196"/>
      <c r="HH658" s="196"/>
      <c r="HI658" s="196"/>
      <c r="HJ658" s="196"/>
      <c r="HK658" s="196"/>
      <c r="HL658" s="196"/>
      <c r="HM658" s="196"/>
      <c r="HN658" s="196"/>
      <c r="HO658" s="196"/>
      <c r="HP658" s="196"/>
      <c r="HQ658" s="196"/>
      <c r="HR658" s="196"/>
      <c r="HS658" s="196"/>
      <c r="HT658" s="196"/>
      <c r="HU658" s="196"/>
      <c r="HV658" s="196"/>
      <c r="HW658" s="196"/>
      <c r="HX658" s="196"/>
      <c r="HY658" s="196"/>
      <c r="HZ658" s="196"/>
      <c r="IA658" s="196"/>
      <c r="IB658" s="196"/>
      <c r="IC658" s="196"/>
      <c r="ID658" s="196"/>
      <c r="IE658" s="196"/>
      <c r="IF658" s="196"/>
      <c r="IG658" s="196"/>
      <c r="IH658" s="196"/>
      <c r="II658" s="196"/>
      <c r="IJ658" s="196"/>
      <c r="IK658" s="196"/>
      <c r="IL658" s="196"/>
      <c r="IM658" s="196"/>
      <c r="IN658" s="196"/>
      <c r="IO658" s="196"/>
      <c r="IP658" s="196"/>
      <c r="IQ658" s="196"/>
      <c r="IR658" s="196"/>
      <c r="IS658" s="196"/>
      <c r="IT658" s="196"/>
      <c r="IU658" s="196"/>
      <c r="IV658" s="196"/>
    </row>
    <row r="659" spans="1:256" customFormat="1">
      <c r="A659" s="195" t="s">
        <v>2136</v>
      </c>
      <c r="B659" s="195" t="s">
        <v>16</v>
      </c>
      <c r="C659" s="195" t="s">
        <v>17</v>
      </c>
      <c r="D659" s="195" t="s">
        <v>1976</v>
      </c>
      <c r="E659" s="195" t="s">
        <v>2137</v>
      </c>
      <c r="F659" s="195" t="s">
        <v>19</v>
      </c>
      <c r="G659" s="195" t="s">
        <v>2286</v>
      </c>
      <c r="H659" s="195" t="s">
        <v>2361</v>
      </c>
      <c r="I659" s="195" t="s">
        <v>1822</v>
      </c>
      <c r="J659" s="195" t="s">
        <v>22</v>
      </c>
      <c r="K659" s="195" t="s">
        <v>443</v>
      </c>
      <c r="L659" s="195">
        <v>8</v>
      </c>
      <c r="M659" s="195" t="s">
        <v>1767</v>
      </c>
      <c r="N659" s="195"/>
      <c r="O659" s="195"/>
      <c r="P659" s="196"/>
      <c r="Q659" s="196"/>
      <c r="R659" s="196"/>
      <c r="S659" s="196"/>
      <c r="T659" s="196"/>
      <c r="U659" s="196"/>
      <c r="V659" s="196"/>
      <c r="W659" s="196"/>
      <c r="X659" s="196"/>
      <c r="Y659" s="196"/>
      <c r="Z659" s="196"/>
      <c r="AA659" s="196"/>
      <c r="AB659" s="196"/>
      <c r="AC659" s="196"/>
      <c r="AD659" s="196"/>
      <c r="AE659" s="196"/>
      <c r="AF659" s="196"/>
      <c r="AG659" s="196"/>
      <c r="AH659" s="196"/>
      <c r="AI659" s="196"/>
      <c r="AJ659" s="196"/>
      <c r="AK659" s="196"/>
      <c r="AL659" s="196"/>
      <c r="AM659" s="196"/>
      <c r="AN659" s="196"/>
      <c r="AO659" s="196"/>
      <c r="AP659" s="196"/>
      <c r="AQ659" s="196"/>
      <c r="AR659" s="196"/>
      <c r="AS659" s="196"/>
      <c r="AT659" s="196"/>
      <c r="AU659" s="196"/>
      <c r="AV659" s="196"/>
      <c r="AW659" s="196"/>
      <c r="AX659" s="196"/>
      <c r="AY659" s="196"/>
      <c r="AZ659" s="196"/>
      <c r="BA659" s="196"/>
      <c r="BB659" s="196"/>
      <c r="BC659" s="196"/>
      <c r="BD659" s="196"/>
      <c r="BE659" s="196"/>
      <c r="BF659" s="196"/>
      <c r="BG659" s="196"/>
      <c r="BH659" s="196"/>
      <c r="BI659" s="196"/>
      <c r="BJ659" s="196"/>
      <c r="BK659" s="196"/>
      <c r="BL659" s="196"/>
      <c r="BM659" s="196"/>
      <c r="BN659" s="196"/>
      <c r="BO659" s="196"/>
      <c r="BP659" s="196"/>
      <c r="BQ659" s="196"/>
      <c r="BR659" s="196"/>
      <c r="BS659" s="196"/>
      <c r="BT659" s="196"/>
      <c r="BU659" s="196"/>
      <c r="BV659" s="196"/>
      <c r="BW659" s="196"/>
      <c r="BX659" s="196"/>
      <c r="BY659" s="196"/>
      <c r="BZ659" s="196"/>
      <c r="CA659" s="196"/>
      <c r="CB659" s="196"/>
      <c r="CC659" s="196"/>
      <c r="CD659" s="196"/>
      <c r="CE659" s="196"/>
      <c r="CF659" s="196"/>
      <c r="CG659" s="196"/>
      <c r="CH659" s="196"/>
      <c r="CI659" s="196"/>
      <c r="CJ659" s="196"/>
      <c r="CK659" s="196"/>
      <c r="CL659" s="196"/>
      <c r="CM659" s="196"/>
      <c r="CN659" s="196"/>
      <c r="CO659" s="196"/>
      <c r="CP659" s="196"/>
      <c r="CQ659" s="196"/>
      <c r="CR659" s="196"/>
      <c r="CS659" s="196"/>
      <c r="CT659" s="196"/>
      <c r="CU659" s="196"/>
      <c r="CV659" s="196"/>
      <c r="CW659" s="196"/>
      <c r="CX659" s="196"/>
      <c r="CY659" s="196"/>
      <c r="CZ659" s="196"/>
      <c r="DA659" s="196"/>
      <c r="DB659" s="196"/>
      <c r="DC659" s="196"/>
      <c r="DD659" s="196"/>
      <c r="DE659" s="196"/>
      <c r="DF659" s="196"/>
      <c r="DG659" s="196"/>
      <c r="DH659" s="196"/>
      <c r="DI659" s="196"/>
      <c r="DJ659" s="196"/>
      <c r="DK659" s="196"/>
      <c r="DL659" s="196"/>
      <c r="DM659" s="196"/>
      <c r="DN659" s="196"/>
      <c r="DO659" s="196"/>
      <c r="DP659" s="196"/>
      <c r="DQ659" s="196"/>
      <c r="DR659" s="196"/>
      <c r="DS659" s="196"/>
      <c r="DT659" s="196"/>
      <c r="DU659" s="196"/>
      <c r="DV659" s="196"/>
      <c r="DW659" s="196"/>
      <c r="DX659" s="196"/>
      <c r="DY659" s="196"/>
      <c r="DZ659" s="196"/>
      <c r="EA659" s="196"/>
      <c r="EB659" s="196"/>
      <c r="EC659" s="196"/>
      <c r="ED659" s="196"/>
      <c r="EE659" s="196"/>
      <c r="EF659" s="196"/>
      <c r="EG659" s="196"/>
      <c r="EH659" s="196"/>
      <c r="EI659" s="196"/>
      <c r="EJ659" s="196"/>
      <c r="EK659" s="196"/>
      <c r="EL659" s="196"/>
      <c r="EM659" s="196"/>
      <c r="EN659" s="196"/>
      <c r="EO659" s="196"/>
      <c r="EP659" s="196"/>
      <c r="EQ659" s="196"/>
      <c r="ER659" s="196"/>
      <c r="ES659" s="196"/>
      <c r="ET659" s="196"/>
      <c r="EU659" s="196"/>
      <c r="EV659" s="196"/>
      <c r="EW659" s="196"/>
      <c r="EX659" s="196"/>
      <c r="EY659" s="196"/>
      <c r="EZ659" s="196"/>
      <c r="FA659" s="196"/>
      <c r="FB659" s="196"/>
      <c r="FC659" s="196"/>
      <c r="FD659" s="196"/>
      <c r="FE659" s="196"/>
      <c r="FF659" s="196"/>
      <c r="FG659" s="196"/>
      <c r="FH659" s="196"/>
      <c r="FI659" s="196"/>
      <c r="FJ659" s="196"/>
      <c r="FK659" s="196"/>
      <c r="FL659" s="196"/>
      <c r="FM659" s="196"/>
      <c r="FN659" s="196"/>
      <c r="FO659" s="196"/>
      <c r="FP659" s="196"/>
      <c r="FQ659" s="196"/>
      <c r="FR659" s="196"/>
      <c r="FS659" s="196"/>
      <c r="FT659" s="196"/>
      <c r="FU659" s="196"/>
      <c r="FV659" s="196"/>
      <c r="FW659" s="196"/>
      <c r="FX659" s="196"/>
      <c r="FY659" s="196"/>
      <c r="FZ659" s="196"/>
      <c r="GA659" s="196"/>
      <c r="GB659" s="196"/>
      <c r="GC659" s="196"/>
      <c r="GD659" s="196"/>
      <c r="GE659" s="196"/>
      <c r="GF659" s="196"/>
      <c r="GG659" s="196"/>
      <c r="GH659" s="196"/>
      <c r="GI659" s="196"/>
      <c r="GJ659" s="196"/>
      <c r="GK659" s="196"/>
      <c r="GL659" s="196"/>
      <c r="GM659" s="196"/>
      <c r="GN659" s="196"/>
      <c r="GO659" s="196"/>
      <c r="GP659" s="196"/>
      <c r="GQ659" s="196"/>
      <c r="GR659" s="196"/>
      <c r="GS659" s="196"/>
      <c r="GT659" s="196"/>
      <c r="GU659" s="196"/>
      <c r="GV659" s="196"/>
      <c r="GW659" s="196"/>
      <c r="GX659" s="196"/>
      <c r="GY659" s="196"/>
      <c r="GZ659" s="196"/>
      <c r="HA659" s="196"/>
      <c r="HB659" s="196"/>
      <c r="HC659" s="196"/>
      <c r="HD659" s="196"/>
      <c r="HE659" s="196"/>
      <c r="HF659" s="196"/>
      <c r="HG659" s="196"/>
      <c r="HH659" s="196"/>
      <c r="HI659" s="196"/>
      <c r="HJ659" s="196"/>
      <c r="HK659" s="196"/>
      <c r="HL659" s="196"/>
      <c r="HM659" s="196"/>
      <c r="HN659" s="196"/>
      <c r="HO659" s="196"/>
      <c r="HP659" s="196"/>
      <c r="HQ659" s="196"/>
      <c r="HR659" s="196"/>
      <c r="HS659" s="196"/>
      <c r="HT659" s="196"/>
      <c r="HU659" s="196"/>
      <c r="HV659" s="196"/>
      <c r="HW659" s="196"/>
      <c r="HX659" s="196"/>
      <c r="HY659" s="196"/>
      <c r="HZ659" s="196"/>
      <c r="IA659" s="196"/>
      <c r="IB659" s="196"/>
      <c r="IC659" s="196"/>
      <c r="ID659" s="196"/>
      <c r="IE659" s="196"/>
      <c r="IF659" s="196"/>
      <c r="IG659" s="196"/>
      <c r="IH659" s="196"/>
      <c r="II659" s="196"/>
      <c r="IJ659" s="196"/>
      <c r="IK659" s="196"/>
      <c r="IL659" s="196"/>
      <c r="IM659" s="196"/>
      <c r="IN659" s="196"/>
      <c r="IO659" s="196"/>
      <c r="IP659" s="196"/>
      <c r="IQ659" s="196"/>
      <c r="IR659" s="196"/>
      <c r="IS659" s="196"/>
      <c r="IT659" s="196"/>
      <c r="IU659" s="196"/>
      <c r="IV659" s="196"/>
    </row>
    <row r="660" spans="1:256" customFormat="1">
      <c r="A660" s="195" t="s">
        <v>2136</v>
      </c>
      <c r="B660" s="195" t="s">
        <v>16</v>
      </c>
      <c r="C660" s="195" t="s">
        <v>17</v>
      </c>
      <c r="D660" s="195" t="s">
        <v>1976</v>
      </c>
      <c r="E660" s="195" t="s">
        <v>2137</v>
      </c>
      <c r="F660" s="195" t="s">
        <v>19</v>
      </c>
      <c r="G660" s="195" t="s">
        <v>2288</v>
      </c>
      <c r="H660" s="195" t="s">
        <v>2362</v>
      </c>
      <c r="I660" s="195" t="s">
        <v>1823</v>
      </c>
      <c r="J660" s="195" t="s">
        <v>22</v>
      </c>
      <c r="K660" s="195" t="s">
        <v>443</v>
      </c>
      <c r="L660" s="195">
        <v>8</v>
      </c>
      <c r="M660" s="195" t="s">
        <v>1767</v>
      </c>
      <c r="N660" s="195"/>
      <c r="O660" s="195"/>
      <c r="P660" s="196"/>
      <c r="Q660" s="196"/>
      <c r="R660" s="196"/>
      <c r="S660" s="196"/>
      <c r="T660" s="196"/>
      <c r="U660" s="196"/>
      <c r="V660" s="196"/>
      <c r="W660" s="196"/>
      <c r="X660" s="196"/>
      <c r="Y660" s="196"/>
      <c r="Z660" s="196"/>
      <c r="AA660" s="196"/>
      <c r="AB660" s="196"/>
      <c r="AC660" s="196"/>
      <c r="AD660" s="196"/>
      <c r="AE660" s="196"/>
      <c r="AF660" s="196"/>
      <c r="AG660" s="196"/>
      <c r="AH660" s="196"/>
      <c r="AI660" s="196"/>
      <c r="AJ660" s="196"/>
      <c r="AK660" s="196"/>
      <c r="AL660" s="196"/>
      <c r="AM660" s="196"/>
      <c r="AN660" s="196"/>
      <c r="AO660" s="196"/>
      <c r="AP660" s="196"/>
      <c r="AQ660" s="196"/>
      <c r="AR660" s="196"/>
      <c r="AS660" s="196"/>
      <c r="AT660" s="196"/>
      <c r="AU660" s="196"/>
      <c r="AV660" s="196"/>
      <c r="AW660" s="196"/>
      <c r="AX660" s="196"/>
      <c r="AY660" s="196"/>
      <c r="AZ660" s="196"/>
      <c r="BA660" s="196"/>
      <c r="BB660" s="196"/>
      <c r="BC660" s="196"/>
      <c r="BD660" s="196"/>
      <c r="BE660" s="196"/>
      <c r="BF660" s="196"/>
      <c r="BG660" s="196"/>
      <c r="BH660" s="196"/>
      <c r="BI660" s="196"/>
      <c r="BJ660" s="196"/>
      <c r="BK660" s="196"/>
      <c r="BL660" s="196"/>
      <c r="BM660" s="196"/>
      <c r="BN660" s="196"/>
      <c r="BO660" s="196"/>
      <c r="BP660" s="196"/>
      <c r="BQ660" s="196"/>
      <c r="BR660" s="196"/>
      <c r="BS660" s="196"/>
      <c r="BT660" s="196"/>
      <c r="BU660" s="196"/>
      <c r="BV660" s="196"/>
      <c r="BW660" s="196"/>
      <c r="BX660" s="196"/>
      <c r="BY660" s="196"/>
      <c r="BZ660" s="196"/>
      <c r="CA660" s="196"/>
      <c r="CB660" s="196"/>
      <c r="CC660" s="196"/>
      <c r="CD660" s="196"/>
      <c r="CE660" s="196"/>
      <c r="CF660" s="196"/>
      <c r="CG660" s="196"/>
      <c r="CH660" s="196"/>
      <c r="CI660" s="196"/>
      <c r="CJ660" s="196"/>
      <c r="CK660" s="196"/>
      <c r="CL660" s="196"/>
      <c r="CM660" s="196"/>
      <c r="CN660" s="196"/>
      <c r="CO660" s="196"/>
      <c r="CP660" s="196"/>
      <c r="CQ660" s="196"/>
      <c r="CR660" s="196"/>
      <c r="CS660" s="196"/>
      <c r="CT660" s="196"/>
      <c r="CU660" s="196"/>
      <c r="CV660" s="196"/>
      <c r="CW660" s="196"/>
      <c r="CX660" s="196"/>
      <c r="CY660" s="196"/>
      <c r="CZ660" s="196"/>
      <c r="DA660" s="196"/>
      <c r="DB660" s="196"/>
      <c r="DC660" s="196"/>
      <c r="DD660" s="196"/>
      <c r="DE660" s="196"/>
      <c r="DF660" s="196"/>
      <c r="DG660" s="196"/>
      <c r="DH660" s="196"/>
      <c r="DI660" s="196"/>
      <c r="DJ660" s="196"/>
      <c r="DK660" s="196"/>
      <c r="DL660" s="196"/>
      <c r="DM660" s="196"/>
      <c r="DN660" s="196"/>
      <c r="DO660" s="196"/>
      <c r="DP660" s="196"/>
      <c r="DQ660" s="196"/>
      <c r="DR660" s="196"/>
      <c r="DS660" s="196"/>
      <c r="DT660" s="196"/>
      <c r="DU660" s="196"/>
      <c r="DV660" s="196"/>
      <c r="DW660" s="196"/>
      <c r="DX660" s="196"/>
      <c r="DY660" s="196"/>
      <c r="DZ660" s="196"/>
      <c r="EA660" s="196"/>
      <c r="EB660" s="196"/>
      <c r="EC660" s="196"/>
      <c r="ED660" s="196"/>
      <c r="EE660" s="196"/>
      <c r="EF660" s="196"/>
      <c r="EG660" s="196"/>
      <c r="EH660" s="196"/>
      <c r="EI660" s="196"/>
      <c r="EJ660" s="196"/>
      <c r="EK660" s="196"/>
      <c r="EL660" s="196"/>
      <c r="EM660" s="196"/>
      <c r="EN660" s="196"/>
      <c r="EO660" s="196"/>
      <c r="EP660" s="196"/>
      <c r="EQ660" s="196"/>
      <c r="ER660" s="196"/>
      <c r="ES660" s="196"/>
      <c r="ET660" s="196"/>
      <c r="EU660" s="196"/>
      <c r="EV660" s="196"/>
      <c r="EW660" s="196"/>
      <c r="EX660" s="196"/>
      <c r="EY660" s="196"/>
      <c r="EZ660" s="196"/>
      <c r="FA660" s="196"/>
      <c r="FB660" s="196"/>
      <c r="FC660" s="196"/>
      <c r="FD660" s="196"/>
      <c r="FE660" s="196"/>
      <c r="FF660" s="196"/>
      <c r="FG660" s="196"/>
      <c r="FH660" s="196"/>
      <c r="FI660" s="196"/>
      <c r="FJ660" s="196"/>
      <c r="FK660" s="196"/>
      <c r="FL660" s="196"/>
      <c r="FM660" s="196"/>
      <c r="FN660" s="196"/>
      <c r="FO660" s="196"/>
      <c r="FP660" s="196"/>
      <c r="FQ660" s="196"/>
      <c r="FR660" s="196"/>
      <c r="FS660" s="196"/>
      <c r="FT660" s="196"/>
      <c r="FU660" s="196"/>
      <c r="FV660" s="196"/>
      <c r="FW660" s="196"/>
      <c r="FX660" s="196"/>
      <c r="FY660" s="196"/>
      <c r="FZ660" s="196"/>
      <c r="GA660" s="196"/>
      <c r="GB660" s="196"/>
      <c r="GC660" s="196"/>
      <c r="GD660" s="196"/>
      <c r="GE660" s="196"/>
      <c r="GF660" s="196"/>
      <c r="GG660" s="196"/>
      <c r="GH660" s="196"/>
      <c r="GI660" s="196"/>
      <c r="GJ660" s="196"/>
      <c r="GK660" s="196"/>
      <c r="GL660" s="196"/>
      <c r="GM660" s="196"/>
      <c r="GN660" s="196"/>
      <c r="GO660" s="196"/>
      <c r="GP660" s="196"/>
      <c r="GQ660" s="196"/>
      <c r="GR660" s="196"/>
      <c r="GS660" s="196"/>
      <c r="GT660" s="196"/>
      <c r="GU660" s="196"/>
      <c r="GV660" s="196"/>
      <c r="GW660" s="196"/>
      <c r="GX660" s="196"/>
      <c r="GY660" s="196"/>
      <c r="GZ660" s="196"/>
      <c r="HA660" s="196"/>
      <c r="HB660" s="196"/>
      <c r="HC660" s="196"/>
      <c r="HD660" s="196"/>
      <c r="HE660" s="196"/>
      <c r="HF660" s="196"/>
      <c r="HG660" s="196"/>
      <c r="HH660" s="196"/>
      <c r="HI660" s="196"/>
      <c r="HJ660" s="196"/>
      <c r="HK660" s="196"/>
      <c r="HL660" s="196"/>
      <c r="HM660" s="196"/>
      <c r="HN660" s="196"/>
      <c r="HO660" s="196"/>
      <c r="HP660" s="196"/>
      <c r="HQ660" s="196"/>
      <c r="HR660" s="196"/>
      <c r="HS660" s="196"/>
      <c r="HT660" s="196"/>
      <c r="HU660" s="196"/>
      <c r="HV660" s="196"/>
      <c r="HW660" s="196"/>
      <c r="HX660" s="196"/>
      <c r="HY660" s="196"/>
      <c r="HZ660" s="196"/>
      <c r="IA660" s="196"/>
      <c r="IB660" s="196"/>
      <c r="IC660" s="196"/>
      <c r="ID660" s="196"/>
      <c r="IE660" s="196"/>
      <c r="IF660" s="196"/>
      <c r="IG660" s="196"/>
      <c r="IH660" s="196"/>
      <c r="II660" s="196"/>
      <c r="IJ660" s="196"/>
      <c r="IK660" s="196"/>
      <c r="IL660" s="196"/>
      <c r="IM660" s="196"/>
      <c r="IN660" s="196"/>
      <c r="IO660" s="196"/>
      <c r="IP660" s="196"/>
      <c r="IQ660" s="196"/>
      <c r="IR660" s="196"/>
      <c r="IS660" s="196"/>
      <c r="IT660" s="196"/>
      <c r="IU660" s="196"/>
      <c r="IV660" s="196"/>
    </row>
    <row r="661" spans="1:256" customFormat="1">
      <c r="A661" s="195" t="s">
        <v>2136</v>
      </c>
      <c r="B661" s="195" t="s">
        <v>16</v>
      </c>
      <c r="C661" s="195" t="s">
        <v>17</v>
      </c>
      <c r="D661" s="195" t="s">
        <v>1976</v>
      </c>
      <c r="E661" s="195" t="s">
        <v>2137</v>
      </c>
      <c r="F661" s="195" t="s">
        <v>19</v>
      </c>
      <c r="G661" s="195" t="s">
        <v>2290</v>
      </c>
      <c r="H661" s="195" t="s">
        <v>2363</v>
      </c>
      <c r="I661" s="195" t="s">
        <v>1824</v>
      </c>
      <c r="J661" s="195" t="s">
        <v>22</v>
      </c>
      <c r="K661" s="195" t="s">
        <v>443</v>
      </c>
      <c r="L661" s="195">
        <v>8</v>
      </c>
      <c r="M661" s="195" t="s">
        <v>1767</v>
      </c>
      <c r="N661" s="195"/>
      <c r="O661" s="195"/>
      <c r="P661" s="196"/>
      <c r="Q661" s="196"/>
      <c r="R661" s="196"/>
      <c r="S661" s="196"/>
      <c r="T661" s="196"/>
      <c r="U661" s="196"/>
      <c r="V661" s="196"/>
      <c r="W661" s="196"/>
      <c r="X661" s="196"/>
      <c r="Y661" s="196"/>
      <c r="Z661" s="196"/>
      <c r="AA661" s="196"/>
      <c r="AB661" s="196"/>
      <c r="AC661" s="196"/>
      <c r="AD661" s="196"/>
      <c r="AE661" s="196"/>
      <c r="AF661" s="196"/>
      <c r="AG661" s="196"/>
      <c r="AH661" s="196"/>
      <c r="AI661" s="196"/>
      <c r="AJ661" s="196"/>
      <c r="AK661" s="196"/>
      <c r="AL661" s="196"/>
      <c r="AM661" s="196"/>
      <c r="AN661" s="196"/>
      <c r="AO661" s="196"/>
      <c r="AP661" s="196"/>
      <c r="AQ661" s="196"/>
      <c r="AR661" s="196"/>
      <c r="AS661" s="196"/>
      <c r="AT661" s="196"/>
      <c r="AU661" s="196"/>
      <c r="AV661" s="196"/>
      <c r="AW661" s="196"/>
      <c r="AX661" s="196"/>
      <c r="AY661" s="196"/>
      <c r="AZ661" s="196"/>
      <c r="BA661" s="196"/>
      <c r="BB661" s="196"/>
      <c r="BC661" s="196"/>
      <c r="BD661" s="196"/>
      <c r="BE661" s="196"/>
      <c r="BF661" s="196"/>
      <c r="BG661" s="196"/>
      <c r="BH661" s="196"/>
      <c r="BI661" s="196"/>
      <c r="BJ661" s="196"/>
      <c r="BK661" s="196"/>
      <c r="BL661" s="196"/>
      <c r="BM661" s="196"/>
      <c r="BN661" s="196"/>
      <c r="BO661" s="196"/>
      <c r="BP661" s="196"/>
      <c r="BQ661" s="196"/>
      <c r="BR661" s="196"/>
      <c r="BS661" s="196"/>
      <c r="BT661" s="196"/>
      <c r="BU661" s="196"/>
      <c r="BV661" s="196"/>
      <c r="BW661" s="196"/>
      <c r="BX661" s="196"/>
      <c r="BY661" s="196"/>
      <c r="BZ661" s="196"/>
      <c r="CA661" s="196"/>
      <c r="CB661" s="196"/>
      <c r="CC661" s="196"/>
      <c r="CD661" s="196"/>
      <c r="CE661" s="196"/>
      <c r="CF661" s="196"/>
      <c r="CG661" s="196"/>
      <c r="CH661" s="196"/>
      <c r="CI661" s="196"/>
      <c r="CJ661" s="196"/>
      <c r="CK661" s="196"/>
      <c r="CL661" s="196"/>
      <c r="CM661" s="196"/>
      <c r="CN661" s="196"/>
      <c r="CO661" s="196"/>
      <c r="CP661" s="196"/>
      <c r="CQ661" s="196"/>
      <c r="CR661" s="196"/>
      <c r="CS661" s="196"/>
      <c r="CT661" s="196"/>
      <c r="CU661" s="196"/>
      <c r="CV661" s="196"/>
      <c r="CW661" s="196"/>
      <c r="CX661" s="196"/>
      <c r="CY661" s="196"/>
      <c r="CZ661" s="196"/>
      <c r="DA661" s="196"/>
      <c r="DB661" s="196"/>
      <c r="DC661" s="196"/>
      <c r="DD661" s="196"/>
      <c r="DE661" s="196"/>
      <c r="DF661" s="196"/>
      <c r="DG661" s="196"/>
      <c r="DH661" s="196"/>
      <c r="DI661" s="196"/>
      <c r="DJ661" s="196"/>
      <c r="DK661" s="196"/>
      <c r="DL661" s="196"/>
      <c r="DM661" s="196"/>
      <c r="DN661" s="196"/>
      <c r="DO661" s="196"/>
      <c r="DP661" s="196"/>
      <c r="DQ661" s="196"/>
      <c r="DR661" s="196"/>
      <c r="DS661" s="196"/>
      <c r="DT661" s="196"/>
      <c r="DU661" s="196"/>
      <c r="DV661" s="196"/>
      <c r="DW661" s="196"/>
      <c r="DX661" s="196"/>
      <c r="DY661" s="196"/>
      <c r="DZ661" s="196"/>
      <c r="EA661" s="196"/>
      <c r="EB661" s="196"/>
      <c r="EC661" s="196"/>
      <c r="ED661" s="196"/>
      <c r="EE661" s="196"/>
      <c r="EF661" s="196"/>
      <c r="EG661" s="196"/>
      <c r="EH661" s="196"/>
      <c r="EI661" s="196"/>
      <c r="EJ661" s="196"/>
      <c r="EK661" s="196"/>
      <c r="EL661" s="196"/>
      <c r="EM661" s="196"/>
      <c r="EN661" s="196"/>
      <c r="EO661" s="196"/>
      <c r="EP661" s="196"/>
      <c r="EQ661" s="196"/>
      <c r="ER661" s="196"/>
      <c r="ES661" s="196"/>
      <c r="ET661" s="196"/>
      <c r="EU661" s="196"/>
      <c r="EV661" s="196"/>
      <c r="EW661" s="196"/>
      <c r="EX661" s="196"/>
      <c r="EY661" s="196"/>
      <c r="EZ661" s="196"/>
      <c r="FA661" s="196"/>
      <c r="FB661" s="196"/>
      <c r="FC661" s="196"/>
      <c r="FD661" s="196"/>
      <c r="FE661" s="196"/>
      <c r="FF661" s="196"/>
      <c r="FG661" s="196"/>
      <c r="FH661" s="196"/>
      <c r="FI661" s="196"/>
      <c r="FJ661" s="196"/>
      <c r="FK661" s="196"/>
      <c r="FL661" s="196"/>
      <c r="FM661" s="196"/>
      <c r="FN661" s="196"/>
      <c r="FO661" s="196"/>
      <c r="FP661" s="196"/>
      <c r="FQ661" s="196"/>
      <c r="FR661" s="196"/>
      <c r="FS661" s="196"/>
      <c r="FT661" s="196"/>
      <c r="FU661" s="196"/>
      <c r="FV661" s="196"/>
      <c r="FW661" s="196"/>
      <c r="FX661" s="196"/>
      <c r="FY661" s="196"/>
      <c r="FZ661" s="196"/>
      <c r="GA661" s="196"/>
      <c r="GB661" s="196"/>
      <c r="GC661" s="196"/>
      <c r="GD661" s="196"/>
      <c r="GE661" s="196"/>
      <c r="GF661" s="196"/>
      <c r="GG661" s="196"/>
      <c r="GH661" s="196"/>
      <c r="GI661" s="196"/>
      <c r="GJ661" s="196"/>
      <c r="GK661" s="196"/>
      <c r="GL661" s="196"/>
      <c r="GM661" s="196"/>
      <c r="GN661" s="196"/>
      <c r="GO661" s="196"/>
      <c r="GP661" s="196"/>
      <c r="GQ661" s="196"/>
      <c r="GR661" s="196"/>
      <c r="GS661" s="196"/>
      <c r="GT661" s="196"/>
      <c r="GU661" s="196"/>
      <c r="GV661" s="196"/>
      <c r="GW661" s="196"/>
      <c r="GX661" s="196"/>
      <c r="GY661" s="196"/>
      <c r="GZ661" s="196"/>
      <c r="HA661" s="196"/>
      <c r="HB661" s="196"/>
      <c r="HC661" s="196"/>
      <c r="HD661" s="196"/>
      <c r="HE661" s="196"/>
      <c r="HF661" s="196"/>
      <c r="HG661" s="196"/>
      <c r="HH661" s="196"/>
      <c r="HI661" s="196"/>
      <c r="HJ661" s="196"/>
      <c r="HK661" s="196"/>
      <c r="HL661" s="196"/>
      <c r="HM661" s="196"/>
      <c r="HN661" s="196"/>
      <c r="HO661" s="196"/>
      <c r="HP661" s="196"/>
      <c r="HQ661" s="196"/>
      <c r="HR661" s="196"/>
      <c r="HS661" s="196"/>
      <c r="HT661" s="196"/>
      <c r="HU661" s="196"/>
      <c r="HV661" s="196"/>
      <c r="HW661" s="196"/>
      <c r="HX661" s="196"/>
      <c r="HY661" s="196"/>
      <c r="HZ661" s="196"/>
      <c r="IA661" s="196"/>
      <c r="IB661" s="196"/>
      <c r="IC661" s="196"/>
      <c r="ID661" s="196"/>
      <c r="IE661" s="196"/>
      <c r="IF661" s="196"/>
      <c r="IG661" s="196"/>
      <c r="IH661" s="196"/>
      <c r="II661" s="196"/>
      <c r="IJ661" s="196"/>
      <c r="IK661" s="196"/>
      <c r="IL661" s="196"/>
      <c r="IM661" s="196"/>
      <c r="IN661" s="196"/>
      <c r="IO661" s="196"/>
      <c r="IP661" s="196"/>
      <c r="IQ661" s="196"/>
      <c r="IR661" s="196"/>
      <c r="IS661" s="196"/>
      <c r="IT661" s="196"/>
      <c r="IU661" s="196"/>
      <c r="IV661" s="196"/>
    </row>
    <row r="662" spans="1:256" customFormat="1">
      <c r="A662" s="195" t="s">
        <v>2136</v>
      </c>
      <c r="B662" s="195" t="s">
        <v>16</v>
      </c>
      <c r="C662" s="195" t="s">
        <v>17</v>
      </c>
      <c r="D662" s="195" t="s">
        <v>1976</v>
      </c>
      <c r="E662" s="195" t="s">
        <v>2137</v>
      </c>
      <c r="F662" s="195" t="s">
        <v>19</v>
      </c>
      <c r="G662" s="195" t="s">
        <v>2292</v>
      </c>
      <c r="H662" s="195" t="s">
        <v>2364</v>
      </c>
      <c r="I662" s="195" t="s">
        <v>1843</v>
      </c>
      <c r="J662" s="195" t="s">
        <v>22</v>
      </c>
      <c r="K662" s="195" t="s">
        <v>443</v>
      </c>
      <c r="L662" s="195">
        <v>8</v>
      </c>
      <c r="M662" s="195" t="s">
        <v>1767</v>
      </c>
      <c r="N662" s="195"/>
      <c r="O662" s="195"/>
      <c r="P662" s="196"/>
      <c r="Q662" s="196"/>
      <c r="R662" s="196"/>
      <c r="S662" s="196"/>
      <c r="T662" s="196"/>
      <c r="U662" s="196"/>
      <c r="V662" s="196"/>
      <c r="W662" s="196"/>
      <c r="X662" s="196"/>
      <c r="Y662" s="196"/>
      <c r="Z662" s="196"/>
      <c r="AA662" s="196"/>
      <c r="AB662" s="196"/>
      <c r="AC662" s="196"/>
      <c r="AD662" s="196"/>
      <c r="AE662" s="196"/>
      <c r="AF662" s="196"/>
      <c r="AG662" s="196"/>
      <c r="AH662" s="196"/>
      <c r="AI662" s="196"/>
      <c r="AJ662" s="196"/>
      <c r="AK662" s="196"/>
      <c r="AL662" s="196"/>
      <c r="AM662" s="196"/>
      <c r="AN662" s="196"/>
      <c r="AO662" s="196"/>
      <c r="AP662" s="196"/>
      <c r="AQ662" s="196"/>
      <c r="AR662" s="196"/>
      <c r="AS662" s="196"/>
      <c r="AT662" s="196"/>
      <c r="AU662" s="196"/>
      <c r="AV662" s="196"/>
      <c r="AW662" s="196"/>
      <c r="AX662" s="196"/>
      <c r="AY662" s="196"/>
      <c r="AZ662" s="196"/>
      <c r="BA662" s="196"/>
      <c r="BB662" s="196"/>
      <c r="BC662" s="196"/>
      <c r="BD662" s="196"/>
      <c r="BE662" s="196"/>
      <c r="BF662" s="196"/>
      <c r="BG662" s="196"/>
      <c r="BH662" s="196"/>
      <c r="BI662" s="196"/>
      <c r="BJ662" s="196"/>
      <c r="BK662" s="196"/>
      <c r="BL662" s="196"/>
      <c r="BM662" s="196"/>
      <c r="BN662" s="196"/>
      <c r="BO662" s="196"/>
      <c r="BP662" s="196"/>
      <c r="BQ662" s="196"/>
      <c r="BR662" s="196"/>
      <c r="BS662" s="196"/>
      <c r="BT662" s="196"/>
      <c r="BU662" s="196"/>
      <c r="BV662" s="196"/>
      <c r="BW662" s="196"/>
      <c r="BX662" s="196"/>
      <c r="BY662" s="196"/>
      <c r="BZ662" s="196"/>
      <c r="CA662" s="196"/>
      <c r="CB662" s="196"/>
      <c r="CC662" s="196"/>
      <c r="CD662" s="196"/>
      <c r="CE662" s="196"/>
      <c r="CF662" s="196"/>
      <c r="CG662" s="196"/>
      <c r="CH662" s="196"/>
      <c r="CI662" s="196"/>
      <c r="CJ662" s="196"/>
      <c r="CK662" s="196"/>
      <c r="CL662" s="196"/>
      <c r="CM662" s="196"/>
      <c r="CN662" s="196"/>
      <c r="CO662" s="196"/>
      <c r="CP662" s="196"/>
      <c r="CQ662" s="196"/>
      <c r="CR662" s="196"/>
      <c r="CS662" s="196"/>
      <c r="CT662" s="196"/>
      <c r="CU662" s="196"/>
      <c r="CV662" s="196"/>
      <c r="CW662" s="196"/>
      <c r="CX662" s="196"/>
      <c r="CY662" s="196"/>
      <c r="CZ662" s="196"/>
      <c r="DA662" s="196"/>
      <c r="DB662" s="196"/>
      <c r="DC662" s="196"/>
      <c r="DD662" s="196"/>
      <c r="DE662" s="196"/>
      <c r="DF662" s="196"/>
      <c r="DG662" s="196"/>
      <c r="DH662" s="196"/>
      <c r="DI662" s="196"/>
      <c r="DJ662" s="196"/>
      <c r="DK662" s="196"/>
      <c r="DL662" s="196"/>
      <c r="DM662" s="196"/>
      <c r="DN662" s="196"/>
      <c r="DO662" s="196"/>
      <c r="DP662" s="196"/>
      <c r="DQ662" s="196"/>
      <c r="DR662" s="196"/>
      <c r="DS662" s="196"/>
      <c r="DT662" s="196"/>
      <c r="DU662" s="196"/>
      <c r="DV662" s="196"/>
      <c r="DW662" s="196"/>
      <c r="DX662" s="196"/>
      <c r="DY662" s="196"/>
      <c r="DZ662" s="196"/>
      <c r="EA662" s="196"/>
      <c r="EB662" s="196"/>
      <c r="EC662" s="196"/>
      <c r="ED662" s="196"/>
      <c r="EE662" s="196"/>
      <c r="EF662" s="196"/>
      <c r="EG662" s="196"/>
      <c r="EH662" s="196"/>
      <c r="EI662" s="196"/>
      <c r="EJ662" s="196"/>
      <c r="EK662" s="196"/>
      <c r="EL662" s="196"/>
      <c r="EM662" s="196"/>
      <c r="EN662" s="196"/>
      <c r="EO662" s="196"/>
      <c r="EP662" s="196"/>
      <c r="EQ662" s="196"/>
      <c r="ER662" s="196"/>
      <c r="ES662" s="196"/>
      <c r="ET662" s="196"/>
      <c r="EU662" s="196"/>
      <c r="EV662" s="196"/>
      <c r="EW662" s="196"/>
      <c r="EX662" s="196"/>
      <c r="EY662" s="196"/>
      <c r="EZ662" s="196"/>
      <c r="FA662" s="196"/>
      <c r="FB662" s="196"/>
      <c r="FC662" s="196"/>
      <c r="FD662" s="196"/>
      <c r="FE662" s="196"/>
      <c r="FF662" s="196"/>
      <c r="FG662" s="196"/>
      <c r="FH662" s="196"/>
      <c r="FI662" s="196"/>
      <c r="FJ662" s="196"/>
      <c r="FK662" s="196"/>
      <c r="FL662" s="196"/>
      <c r="FM662" s="196"/>
      <c r="FN662" s="196"/>
      <c r="FO662" s="196"/>
      <c r="FP662" s="196"/>
      <c r="FQ662" s="196"/>
      <c r="FR662" s="196"/>
      <c r="FS662" s="196"/>
      <c r="FT662" s="196"/>
      <c r="FU662" s="196"/>
      <c r="FV662" s="196"/>
      <c r="FW662" s="196"/>
      <c r="FX662" s="196"/>
      <c r="FY662" s="196"/>
      <c r="FZ662" s="196"/>
      <c r="GA662" s="196"/>
      <c r="GB662" s="196"/>
      <c r="GC662" s="196"/>
      <c r="GD662" s="196"/>
      <c r="GE662" s="196"/>
      <c r="GF662" s="196"/>
      <c r="GG662" s="196"/>
      <c r="GH662" s="196"/>
      <c r="GI662" s="196"/>
      <c r="GJ662" s="196"/>
      <c r="GK662" s="196"/>
      <c r="GL662" s="196"/>
      <c r="GM662" s="196"/>
      <c r="GN662" s="196"/>
      <c r="GO662" s="196"/>
      <c r="GP662" s="196"/>
      <c r="GQ662" s="196"/>
      <c r="GR662" s="196"/>
      <c r="GS662" s="196"/>
      <c r="GT662" s="196"/>
      <c r="GU662" s="196"/>
      <c r="GV662" s="196"/>
      <c r="GW662" s="196"/>
      <c r="GX662" s="196"/>
      <c r="GY662" s="196"/>
      <c r="GZ662" s="196"/>
      <c r="HA662" s="196"/>
      <c r="HB662" s="196"/>
      <c r="HC662" s="196"/>
      <c r="HD662" s="196"/>
      <c r="HE662" s="196"/>
      <c r="HF662" s="196"/>
      <c r="HG662" s="196"/>
      <c r="HH662" s="196"/>
      <c r="HI662" s="196"/>
      <c r="HJ662" s="196"/>
      <c r="HK662" s="196"/>
      <c r="HL662" s="196"/>
      <c r="HM662" s="196"/>
      <c r="HN662" s="196"/>
      <c r="HO662" s="196"/>
      <c r="HP662" s="196"/>
      <c r="HQ662" s="196"/>
      <c r="HR662" s="196"/>
      <c r="HS662" s="196"/>
      <c r="HT662" s="196"/>
      <c r="HU662" s="196"/>
      <c r="HV662" s="196"/>
      <c r="HW662" s="196"/>
      <c r="HX662" s="196"/>
      <c r="HY662" s="196"/>
      <c r="HZ662" s="196"/>
      <c r="IA662" s="196"/>
      <c r="IB662" s="196"/>
      <c r="IC662" s="196"/>
      <c r="ID662" s="196"/>
      <c r="IE662" s="196"/>
      <c r="IF662" s="196"/>
      <c r="IG662" s="196"/>
      <c r="IH662" s="196"/>
      <c r="II662" s="196"/>
      <c r="IJ662" s="196"/>
      <c r="IK662" s="196"/>
      <c r="IL662" s="196"/>
      <c r="IM662" s="196"/>
      <c r="IN662" s="196"/>
      <c r="IO662" s="196"/>
      <c r="IP662" s="196"/>
      <c r="IQ662" s="196"/>
      <c r="IR662" s="196"/>
      <c r="IS662" s="196"/>
      <c r="IT662" s="196"/>
      <c r="IU662" s="196"/>
      <c r="IV662" s="196"/>
    </row>
    <row r="663" spans="1:256" customFormat="1">
      <c r="A663" s="195" t="s">
        <v>2136</v>
      </c>
      <c r="B663" s="195" t="s">
        <v>16</v>
      </c>
      <c r="C663" s="195" t="s">
        <v>17</v>
      </c>
      <c r="D663" s="195" t="s">
        <v>1976</v>
      </c>
      <c r="E663" s="195" t="s">
        <v>2137</v>
      </c>
      <c r="F663" s="195" t="s">
        <v>19</v>
      </c>
      <c r="G663" s="195" t="s">
        <v>2294</v>
      </c>
      <c r="H663" s="195" t="s">
        <v>2365</v>
      </c>
      <c r="I663" s="195" t="s">
        <v>1825</v>
      </c>
      <c r="J663" s="195" t="s">
        <v>22</v>
      </c>
      <c r="K663" s="195" t="s">
        <v>443</v>
      </c>
      <c r="L663" s="195">
        <v>8</v>
      </c>
      <c r="M663" s="195" t="s">
        <v>1767</v>
      </c>
      <c r="N663" s="195"/>
      <c r="O663" s="195"/>
      <c r="P663" s="196"/>
      <c r="Q663" s="196"/>
      <c r="R663" s="196"/>
      <c r="S663" s="196"/>
      <c r="T663" s="196"/>
      <c r="U663" s="196"/>
      <c r="V663" s="196"/>
      <c r="W663" s="196"/>
      <c r="X663" s="196"/>
      <c r="Y663" s="196"/>
      <c r="Z663" s="196"/>
      <c r="AA663" s="196"/>
      <c r="AB663" s="196"/>
      <c r="AC663" s="196"/>
      <c r="AD663" s="196"/>
      <c r="AE663" s="196"/>
      <c r="AF663" s="196"/>
      <c r="AG663" s="196"/>
      <c r="AH663" s="196"/>
      <c r="AI663" s="196"/>
      <c r="AJ663" s="196"/>
      <c r="AK663" s="196"/>
      <c r="AL663" s="196"/>
      <c r="AM663" s="196"/>
      <c r="AN663" s="196"/>
      <c r="AO663" s="196"/>
      <c r="AP663" s="196"/>
      <c r="AQ663" s="196"/>
      <c r="AR663" s="196"/>
      <c r="AS663" s="196"/>
      <c r="AT663" s="196"/>
      <c r="AU663" s="196"/>
      <c r="AV663" s="196"/>
      <c r="AW663" s="196"/>
      <c r="AX663" s="196"/>
      <c r="AY663" s="196"/>
      <c r="AZ663" s="196"/>
      <c r="BA663" s="196"/>
      <c r="BB663" s="196"/>
      <c r="BC663" s="196"/>
      <c r="BD663" s="196"/>
      <c r="BE663" s="196"/>
      <c r="BF663" s="196"/>
      <c r="BG663" s="196"/>
      <c r="BH663" s="196"/>
      <c r="BI663" s="196"/>
      <c r="BJ663" s="196"/>
      <c r="BK663" s="196"/>
      <c r="BL663" s="196"/>
      <c r="BM663" s="196"/>
      <c r="BN663" s="196"/>
      <c r="BO663" s="196"/>
      <c r="BP663" s="196"/>
      <c r="BQ663" s="196"/>
      <c r="BR663" s="196"/>
      <c r="BS663" s="196"/>
      <c r="BT663" s="196"/>
      <c r="BU663" s="196"/>
      <c r="BV663" s="196"/>
      <c r="BW663" s="196"/>
      <c r="BX663" s="196"/>
      <c r="BY663" s="196"/>
      <c r="BZ663" s="196"/>
      <c r="CA663" s="196"/>
      <c r="CB663" s="196"/>
      <c r="CC663" s="196"/>
      <c r="CD663" s="196"/>
      <c r="CE663" s="196"/>
      <c r="CF663" s="196"/>
      <c r="CG663" s="196"/>
      <c r="CH663" s="196"/>
      <c r="CI663" s="196"/>
      <c r="CJ663" s="196"/>
      <c r="CK663" s="196"/>
      <c r="CL663" s="196"/>
      <c r="CM663" s="196"/>
      <c r="CN663" s="196"/>
      <c r="CO663" s="196"/>
      <c r="CP663" s="196"/>
      <c r="CQ663" s="196"/>
      <c r="CR663" s="196"/>
      <c r="CS663" s="196"/>
      <c r="CT663" s="196"/>
      <c r="CU663" s="196"/>
      <c r="CV663" s="196"/>
      <c r="CW663" s="196"/>
      <c r="CX663" s="196"/>
      <c r="CY663" s="196"/>
      <c r="CZ663" s="196"/>
      <c r="DA663" s="196"/>
      <c r="DB663" s="196"/>
      <c r="DC663" s="196"/>
      <c r="DD663" s="196"/>
      <c r="DE663" s="196"/>
      <c r="DF663" s="196"/>
      <c r="DG663" s="196"/>
      <c r="DH663" s="196"/>
      <c r="DI663" s="196"/>
      <c r="DJ663" s="196"/>
      <c r="DK663" s="196"/>
      <c r="DL663" s="196"/>
      <c r="DM663" s="196"/>
      <c r="DN663" s="196"/>
      <c r="DO663" s="196"/>
      <c r="DP663" s="196"/>
      <c r="DQ663" s="196"/>
      <c r="DR663" s="196"/>
      <c r="DS663" s="196"/>
      <c r="DT663" s="196"/>
      <c r="DU663" s="196"/>
      <c r="DV663" s="196"/>
      <c r="DW663" s="196"/>
      <c r="DX663" s="196"/>
      <c r="DY663" s="196"/>
      <c r="DZ663" s="196"/>
      <c r="EA663" s="196"/>
      <c r="EB663" s="196"/>
      <c r="EC663" s="196"/>
      <c r="ED663" s="196"/>
      <c r="EE663" s="196"/>
      <c r="EF663" s="196"/>
      <c r="EG663" s="196"/>
      <c r="EH663" s="196"/>
      <c r="EI663" s="196"/>
      <c r="EJ663" s="196"/>
      <c r="EK663" s="196"/>
      <c r="EL663" s="196"/>
      <c r="EM663" s="196"/>
      <c r="EN663" s="196"/>
      <c r="EO663" s="196"/>
      <c r="EP663" s="196"/>
      <c r="EQ663" s="196"/>
      <c r="ER663" s="196"/>
      <c r="ES663" s="196"/>
      <c r="ET663" s="196"/>
      <c r="EU663" s="196"/>
      <c r="EV663" s="196"/>
      <c r="EW663" s="196"/>
      <c r="EX663" s="196"/>
      <c r="EY663" s="196"/>
      <c r="EZ663" s="196"/>
      <c r="FA663" s="196"/>
      <c r="FB663" s="196"/>
      <c r="FC663" s="196"/>
      <c r="FD663" s="196"/>
      <c r="FE663" s="196"/>
      <c r="FF663" s="196"/>
      <c r="FG663" s="196"/>
      <c r="FH663" s="196"/>
      <c r="FI663" s="196"/>
      <c r="FJ663" s="196"/>
      <c r="FK663" s="196"/>
      <c r="FL663" s="196"/>
      <c r="FM663" s="196"/>
      <c r="FN663" s="196"/>
      <c r="FO663" s="196"/>
      <c r="FP663" s="196"/>
      <c r="FQ663" s="196"/>
      <c r="FR663" s="196"/>
      <c r="FS663" s="196"/>
      <c r="FT663" s="196"/>
      <c r="FU663" s="196"/>
      <c r="FV663" s="196"/>
      <c r="FW663" s="196"/>
      <c r="FX663" s="196"/>
      <c r="FY663" s="196"/>
      <c r="FZ663" s="196"/>
      <c r="GA663" s="196"/>
      <c r="GB663" s="196"/>
      <c r="GC663" s="196"/>
      <c r="GD663" s="196"/>
      <c r="GE663" s="196"/>
      <c r="GF663" s="196"/>
      <c r="GG663" s="196"/>
      <c r="GH663" s="196"/>
      <c r="GI663" s="196"/>
      <c r="GJ663" s="196"/>
      <c r="GK663" s="196"/>
      <c r="GL663" s="196"/>
      <c r="GM663" s="196"/>
      <c r="GN663" s="196"/>
      <c r="GO663" s="196"/>
      <c r="GP663" s="196"/>
      <c r="GQ663" s="196"/>
      <c r="GR663" s="196"/>
      <c r="GS663" s="196"/>
      <c r="GT663" s="196"/>
      <c r="GU663" s="196"/>
      <c r="GV663" s="196"/>
      <c r="GW663" s="196"/>
      <c r="GX663" s="196"/>
      <c r="GY663" s="196"/>
      <c r="GZ663" s="196"/>
      <c r="HA663" s="196"/>
      <c r="HB663" s="196"/>
      <c r="HC663" s="196"/>
      <c r="HD663" s="196"/>
      <c r="HE663" s="196"/>
      <c r="HF663" s="196"/>
      <c r="HG663" s="196"/>
      <c r="HH663" s="196"/>
      <c r="HI663" s="196"/>
      <c r="HJ663" s="196"/>
      <c r="HK663" s="196"/>
      <c r="HL663" s="196"/>
      <c r="HM663" s="196"/>
      <c r="HN663" s="196"/>
      <c r="HO663" s="196"/>
      <c r="HP663" s="196"/>
      <c r="HQ663" s="196"/>
      <c r="HR663" s="196"/>
      <c r="HS663" s="196"/>
      <c r="HT663" s="196"/>
      <c r="HU663" s="196"/>
      <c r="HV663" s="196"/>
      <c r="HW663" s="196"/>
      <c r="HX663" s="196"/>
      <c r="HY663" s="196"/>
      <c r="HZ663" s="196"/>
      <c r="IA663" s="196"/>
      <c r="IB663" s="196"/>
      <c r="IC663" s="196"/>
      <c r="ID663" s="196"/>
      <c r="IE663" s="196"/>
      <c r="IF663" s="196"/>
      <c r="IG663" s="196"/>
      <c r="IH663" s="196"/>
      <c r="II663" s="196"/>
      <c r="IJ663" s="196"/>
      <c r="IK663" s="196"/>
      <c r="IL663" s="196"/>
      <c r="IM663" s="196"/>
      <c r="IN663" s="196"/>
      <c r="IO663" s="196"/>
      <c r="IP663" s="196"/>
      <c r="IQ663" s="196"/>
      <c r="IR663" s="196"/>
      <c r="IS663" s="196"/>
      <c r="IT663" s="196"/>
      <c r="IU663" s="196"/>
      <c r="IV663" s="196"/>
    </row>
    <row r="664" spans="1:256" customFormat="1">
      <c r="A664" s="195" t="s">
        <v>2136</v>
      </c>
      <c r="B664" s="195" t="s">
        <v>16</v>
      </c>
      <c r="C664" s="195" t="s">
        <v>17</v>
      </c>
      <c r="D664" s="195" t="s">
        <v>1976</v>
      </c>
      <c r="E664" s="195" t="s">
        <v>2137</v>
      </c>
      <c r="F664" s="195" t="s">
        <v>19</v>
      </c>
      <c r="G664" s="195" t="s">
        <v>2296</v>
      </c>
      <c r="H664" s="195" t="s">
        <v>2366</v>
      </c>
      <c r="I664" s="195" t="s">
        <v>1826</v>
      </c>
      <c r="J664" s="195" t="s">
        <v>22</v>
      </c>
      <c r="K664" s="195" t="s">
        <v>443</v>
      </c>
      <c r="L664" s="195">
        <v>8</v>
      </c>
      <c r="M664" s="195" t="s">
        <v>1767</v>
      </c>
      <c r="N664" s="195"/>
      <c r="O664" s="195"/>
      <c r="P664" s="196"/>
      <c r="Q664" s="196"/>
      <c r="R664" s="196"/>
      <c r="S664" s="196"/>
      <c r="T664" s="196"/>
      <c r="U664" s="196"/>
      <c r="V664" s="196"/>
      <c r="W664" s="196"/>
      <c r="X664" s="196"/>
      <c r="Y664" s="196"/>
      <c r="Z664" s="196"/>
      <c r="AA664" s="196"/>
      <c r="AB664" s="196"/>
      <c r="AC664" s="196"/>
      <c r="AD664" s="196"/>
      <c r="AE664" s="196"/>
      <c r="AF664" s="196"/>
      <c r="AG664" s="196"/>
      <c r="AH664" s="196"/>
      <c r="AI664" s="196"/>
      <c r="AJ664" s="196"/>
      <c r="AK664" s="196"/>
      <c r="AL664" s="196"/>
      <c r="AM664" s="196"/>
      <c r="AN664" s="196"/>
      <c r="AO664" s="196"/>
      <c r="AP664" s="196"/>
      <c r="AQ664" s="196"/>
      <c r="AR664" s="196"/>
      <c r="AS664" s="196"/>
      <c r="AT664" s="196"/>
      <c r="AU664" s="196"/>
      <c r="AV664" s="196"/>
      <c r="AW664" s="196"/>
      <c r="AX664" s="196"/>
      <c r="AY664" s="196"/>
      <c r="AZ664" s="196"/>
      <c r="BA664" s="196"/>
      <c r="BB664" s="196"/>
      <c r="BC664" s="196"/>
      <c r="BD664" s="196"/>
      <c r="BE664" s="196"/>
      <c r="BF664" s="196"/>
      <c r="BG664" s="196"/>
      <c r="BH664" s="196"/>
      <c r="BI664" s="196"/>
      <c r="BJ664" s="196"/>
      <c r="BK664" s="196"/>
      <c r="BL664" s="196"/>
      <c r="BM664" s="196"/>
      <c r="BN664" s="196"/>
      <c r="BO664" s="196"/>
      <c r="BP664" s="196"/>
      <c r="BQ664" s="196"/>
      <c r="BR664" s="196"/>
      <c r="BS664" s="196"/>
      <c r="BT664" s="196"/>
      <c r="BU664" s="196"/>
      <c r="BV664" s="196"/>
      <c r="BW664" s="196"/>
      <c r="BX664" s="196"/>
      <c r="BY664" s="196"/>
      <c r="BZ664" s="196"/>
      <c r="CA664" s="196"/>
      <c r="CB664" s="196"/>
      <c r="CC664" s="196"/>
      <c r="CD664" s="196"/>
      <c r="CE664" s="196"/>
      <c r="CF664" s="196"/>
      <c r="CG664" s="196"/>
      <c r="CH664" s="196"/>
      <c r="CI664" s="196"/>
      <c r="CJ664" s="196"/>
      <c r="CK664" s="196"/>
      <c r="CL664" s="196"/>
      <c r="CM664" s="196"/>
      <c r="CN664" s="196"/>
      <c r="CO664" s="196"/>
      <c r="CP664" s="196"/>
      <c r="CQ664" s="196"/>
      <c r="CR664" s="196"/>
      <c r="CS664" s="196"/>
      <c r="CT664" s="196"/>
      <c r="CU664" s="196"/>
      <c r="CV664" s="196"/>
      <c r="CW664" s="196"/>
      <c r="CX664" s="196"/>
      <c r="CY664" s="196"/>
      <c r="CZ664" s="196"/>
      <c r="DA664" s="196"/>
      <c r="DB664" s="196"/>
      <c r="DC664" s="196"/>
      <c r="DD664" s="196"/>
      <c r="DE664" s="196"/>
      <c r="DF664" s="196"/>
      <c r="DG664" s="196"/>
      <c r="DH664" s="196"/>
      <c r="DI664" s="196"/>
      <c r="DJ664" s="196"/>
      <c r="DK664" s="196"/>
      <c r="DL664" s="196"/>
      <c r="DM664" s="196"/>
      <c r="DN664" s="196"/>
      <c r="DO664" s="196"/>
      <c r="DP664" s="196"/>
      <c r="DQ664" s="196"/>
      <c r="DR664" s="196"/>
      <c r="DS664" s="196"/>
      <c r="DT664" s="196"/>
      <c r="DU664" s="196"/>
      <c r="DV664" s="196"/>
      <c r="DW664" s="196"/>
      <c r="DX664" s="196"/>
      <c r="DY664" s="196"/>
      <c r="DZ664" s="196"/>
      <c r="EA664" s="196"/>
      <c r="EB664" s="196"/>
      <c r="EC664" s="196"/>
      <c r="ED664" s="196"/>
      <c r="EE664" s="196"/>
      <c r="EF664" s="196"/>
      <c r="EG664" s="196"/>
      <c r="EH664" s="196"/>
      <c r="EI664" s="196"/>
      <c r="EJ664" s="196"/>
      <c r="EK664" s="196"/>
      <c r="EL664" s="196"/>
      <c r="EM664" s="196"/>
      <c r="EN664" s="196"/>
      <c r="EO664" s="196"/>
      <c r="EP664" s="196"/>
      <c r="EQ664" s="196"/>
      <c r="ER664" s="196"/>
      <c r="ES664" s="196"/>
      <c r="ET664" s="196"/>
      <c r="EU664" s="196"/>
      <c r="EV664" s="196"/>
      <c r="EW664" s="196"/>
      <c r="EX664" s="196"/>
      <c r="EY664" s="196"/>
      <c r="EZ664" s="196"/>
      <c r="FA664" s="196"/>
      <c r="FB664" s="196"/>
      <c r="FC664" s="196"/>
      <c r="FD664" s="196"/>
      <c r="FE664" s="196"/>
      <c r="FF664" s="196"/>
      <c r="FG664" s="196"/>
      <c r="FH664" s="196"/>
      <c r="FI664" s="196"/>
      <c r="FJ664" s="196"/>
      <c r="FK664" s="196"/>
      <c r="FL664" s="196"/>
      <c r="FM664" s="196"/>
      <c r="FN664" s="196"/>
      <c r="FO664" s="196"/>
      <c r="FP664" s="196"/>
      <c r="FQ664" s="196"/>
      <c r="FR664" s="196"/>
      <c r="FS664" s="196"/>
      <c r="FT664" s="196"/>
      <c r="FU664" s="196"/>
      <c r="FV664" s="196"/>
      <c r="FW664" s="196"/>
      <c r="FX664" s="196"/>
      <c r="FY664" s="196"/>
      <c r="FZ664" s="196"/>
      <c r="GA664" s="196"/>
      <c r="GB664" s="196"/>
      <c r="GC664" s="196"/>
      <c r="GD664" s="196"/>
      <c r="GE664" s="196"/>
      <c r="GF664" s="196"/>
      <c r="GG664" s="196"/>
      <c r="GH664" s="196"/>
      <c r="GI664" s="196"/>
      <c r="GJ664" s="196"/>
      <c r="GK664" s="196"/>
      <c r="GL664" s="196"/>
      <c r="GM664" s="196"/>
      <c r="GN664" s="196"/>
      <c r="GO664" s="196"/>
      <c r="GP664" s="196"/>
      <c r="GQ664" s="196"/>
      <c r="GR664" s="196"/>
      <c r="GS664" s="196"/>
      <c r="GT664" s="196"/>
      <c r="GU664" s="196"/>
      <c r="GV664" s="196"/>
      <c r="GW664" s="196"/>
      <c r="GX664" s="196"/>
      <c r="GY664" s="196"/>
      <c r="GZ664" s="196"/>
      <c r="HA664" s="196"/>
      <c r="HB664" s="196"/>
      <c r="HC664" s="196"/>
      <c r="HD664" s="196"/>
      <c r="HE664" s="196"/>
      <c r="HF664" s="196"/>
      <c r="HG664" s="196"/>
      <c r="HH664" s="196"/>
      <c r="HI664" s="196"/>
      <c r="HJ664" s="196"/>
      <c r="HK664" s="196"/>
      <c r="HL664" s="196"/>
      <c r="HM664" s="196"/>
      <c r="HN664" s="196"/>
      <c r="HO664" s="196"/>
      <c r="HP664" s="196"/>
      <c r="HQ664" s="196"/>
      <c r="HR664" s="196"/>
      <c r="HS664" s="196"/>
      <c r="HT664" s="196"/>
      <c r="HU664" s="196"/>
      <c r="HV664" s="196"/>
      <c r="HW664" s="196"/>
      <c r="HX664" s="196"/>
      <c r="HY664" s="196"/>
      <c r="HZ664" s="196"/>
      <c r="IA664" s="196"/>
      <c r="IB664" s="196"/>
      <c r="IC664" s="196"/>
      <c r="ID664" s="196"/>
      <c r="IE664" s="196"/>
      <c r="IF664" s="196"/>
      <c r="IG664" s="196"/>
      <c r="IH664" s="196"/>
      <c r="II664" s="196"/>
      <c r="IJ664" s="196"/>
      <c r="IK664" s="196"/>
      <c r="IL664" s="196"/>
      <c r="IM664" s="196"/>
      <c r="IN664" s="196"/>
      <c r="IO664" s="196"/>
      <c r="IP664" s="196"/>
      <c r="IQ664" s="196"/>
      <c r="IR664" s="196"/>
      <c r="IS664" s="196"/>
      <c r="IT664" s="196"/>
      <c r="IU664" s="196"/>
      <c r="IV664" s="196"/>
    </row>
    <row r="665" spans="1:256" customFormat="1">
      <c r="A665" s="195" t="s">
        <v>2136</v>
      </c>
      <c r="B665" s="195" t="s">
        <v>16</v>
      </c>
      <c r="C665" s="195" t="s">
        <v>17</v>
      </c>
      <c r="D665" s="195" t="s">
        <v>1976</v>
      </c>
      <c r="E665" s="195" t="s">
        <v>2137</v>
      </c>
      <c r="F665" s="195" t="s">
        <v>19</v>
      </c>
      <c r="G665" s="195" t="s">
        <v>2298</v>
      </c>
      <c r="H665" s="195" t="s">
        <v>2367</v>
      </c>
      <c r="I665" s="195" t="s">
        <v>1827</v>
      </c>
      <c r="J665" s="195" t="s">
        <v>22</v>
      </c>
      <c r="K665" s="195" t="s">
        <v>443</v>
      </c>
      <c r="L665" s="195">
        <v>8</v>
      </c>
      <c r="M665" s="195" t="s">
        <v>1767</v>
      </c>
      <c r="N665" s="195"/>
      <c r="O665" s="195"/>
      <c r="P665" s="196"/>
      <c r="Q665" s="196"/>
      <c r="R665" s="196"/>
      <c r="S665" s="196"/>
      <c r="T665" s="196"/>
      <c r="U665" s="196"/>
      <c r="V665" s="196"/>
      <c r="W665" s="196"/>
      <c r="X665" s="196"/>
      <c r="Y665" s="196"/>
      <c r="Z665" s="196"/>
      <c r="AA665" s="196"/>
      <c r="AB665" s="196"/>
      <c r="AC665" s="196"/>
      <c r="AD665" s="196"/>
      <c r="AE665" s="196"/>
      <c r="AF665" s="196"/>
      <c r="AG665" s="196"/>
      <c r="AH665" s="196"/>
      <c r="AI665" s="196"/>
      <c r="AJ665" s="196"/>
      <c r="AK665" s="196"/>
      <c r="AL665" s="196"/>
      <c r="AM665" s="196"/>
      <c r="AN665" s="196"/>
      <c r="AO665" s="196"/>
      <c r="AP665" s="196"/>
      <c r="AQ665" s="196"/>
      <c r="AR665" s="196"/>
      <c r="AS665" s="196"/>
      <c r="AT665" s="196"/>
      <c r="AU665" s="196"/>
      <c r="AV665" s="196"/>
      <c r="AW665" s="196"/>
      <c r="AX665" s="196"/>
      <c r="AY665" s="196"/>
      <c r="AZ665" s="196"/>
      <c r="BA665" s="196"/>
      <c r="BB665" s="196"/>
      <c r="BC665" s="196"/>
      <c r="BD665" s="196"/>
      <c r="BE665" s="196"/>
      <c r="BF665" s="196"/>
      <c r="BG665" s="196"/>
      <c r="BH665" s="196"/>
      <c r="BI665" s="196"/>
      <c r="BJ665" s="196"/>
      <c r="BK665" s="196"/>
      <c r="BL665" s="196"/>
      <c r="BM665" s="196"/>
      <c r="BN665" s="196"/>
      <c r="BO665" s="196"/>
      <c r="BP665" s="196"/>
      <c r="BQ665" s="196"/>
      <c r="BR665" s="196"/>
      <c r="BS665" s="196"/>
      <c r="BT665" s="196"/>
      <c r="BU665" s="196"/>
      <c r="BV665" s="196"/>
      <c r="BW665" s="196"/>
      <c r="BX665" s="196"/>
      <c r="BY665" s="196"/>
      <c r="BZ665" s="196"/>
      <c r="CA665" s="196"/>
      <c r="CB665" s="196"/>
      <c r="CC665" s="196"/>
      <c r="CD665" s="196"/>
      <c r="CE665" s="196"/>
      <c r="CF665" s="196"/>
      <c r="CG665" s="196"/>
      <c r="CH665" s="196"/>
      <c r="CI665" s="196"/>
      <c r="CJ665" s="196"/>
      <c r="CK665" s="196"/>
      <c r="CL665" s="196"/>
      <c r="CM665" s="196"/>
      <c r="CN665" s="196"/>
      <c r="CO665" s="196"/>
      <c r="CP665" s="196"/>
      <c r="CQ665" s="196"/>
      <c r="CR665" s="196"/>
      <c r="CS665" s="196"/>
      <c r="CT665" s="196"/>
      <c r="CU665" s="196"/>
      <c r="CV665" s="196"/>
      <c r="CW665" s="196"/>
      <c r="CX665" s="196"/>
      <c r="CY665" s="196"/>
      <c r="CZ665" s="196"/>
      <c r="DA665" s="196"/>
      <c r="DB665" s="196"/>
      <c r="DC665" s="196"/>
      <c r="DD665" s="196"/>
      <c r="DE665" s="196"/>
      <c r="DF665" s="196"/>
      <c r="DG665" s="196"/>
      <c r="DH665" s="196"/>
      <c r="DI665" s="196"/>
      <c r="DJ665" s="196"/>
      <c r="DK665" s="196"/>
      <c r="DL665" s="196"/>
      <c r="DM665" s="196"/>
      <c r="DN665" s="196"/>
      <c r="DO665" s="196"/>
      <c r="DP665" s="196"/>
      <c r="DQ665" s="196"/>
      <c r="DR665" s="196"/>
      <c r="DS665" s="196"/>
      <c r="DT665" s="196"/>
      <c r="DU665" s="196"/>
      <c r="DV665" s="196"/>
      <c r="DW665" s="196"/>
      <c r="DX665" s="196"/>
      <c r="DY665" s="196"/>
      <c r="DZ665" s="196"/>
      <c r="EA665" s="196"/>
      <c r="EB665" s="196"/>
      <c r="EC665" s="196"/>
      <c r="ED665" s="196"/>
      <c r="EE665" s="196"/>
      <c r="EF665" s="196"/>
      <c r="EG665" s="196"/>
      <c r="EH665" s="196"/>
      <c r="EI665" s="196"/>
      <c r="EJ665" s="196"/>
      <c r="EK665" s="196"/>
      <c r="EL665" s="196"/>
      <c r="EM665" s="196"/>
      <c r="EN665" s="196"/>
      <c r="EO665" s="196"/>
      <c r="EP665" s="196"/>
      <c r="EQ665" s="196"/>
      <c r="ER665" s="196"/>
      <c r="ES665" s="196"/>
      <c r="ET665" s="196"/>
      <c r="EU665" s="196"/>
      <c r="EV665" s="196"/>
      <c r="EW665" s="196"/>
      <c r="EX665" s="196"/>
      <c r="EY665" s="196"/>
      <c r="EZ665" s="196"/>
      <c r="FA665" s="196"/>
      <c r="FB665" s="196"/>
      <c r="FC665" s="196"/>
      <c r="FD665" s="196"/>
      <c r="FE665" s="196"/>
      <c r="FF665" s="196"/>
      <c r="FG665" s="196"/>
      <c r="FH665" s="196"/>
      <c r="FI665" s="196"/>
      <c r="FJ665" s="196"/>
      <c r="FK665" s="196"/>
      <c r="FL665" s="196"/>
      <c r="FM665" s="196"/>
      <c r="FN665" s="196"/>
      <c r="FO665" s="196"/>
      <c r="FP665" s="196"/>
      <c r="FQ665" s="196"/>
      <c r="FR665" s="196"/>
      <c r="FS665" s="196"/>
      <c r="FT665" s="196"/>
      <c r="FU665" s="196"/>
      <c r="FV665" s="196"/>
      <c r="FW665" s="196"/>
      <c r="FX665" s="196"/>
      <c r="FY665" s="196"/>
      <c r="FZ665" s="196"/>
      <c r="GA665" s="196"/>
      <c r="GB665" s="196"/>
      <c r="GC665" s="196"/>
      <c r="GD665" s="196"/>
      <c r="GE665" s="196"/>
      <c r="GF665" s="196"/>
      <c r="GG665" s="196"/>
      <c r="GH665" s="196"/>
      <c r="GI665" s="196"/>
      <c r="GJ665" s="196"/>
      <c r="GK665" s="196"/>
      <c r="GL665" s="196"/>
      <c r="GM665" s="196"/>
      <c r="GN665" s="196"/>
      <c r="GO665" s="196"/>
      <c r="GP665" s="196"/>
      <c r="GQ665" s="196"/>
      <c r="GR665" s="196"/>
      <c r="GS665" s="196"/>
      <c r="GT665" s="196"/>
      <c r="GU665" s="196"/>
      <c r="GV665" s="196"/>
      <c r="GW665" s="196"/>
      <c r="GX665" s="196"/>
      <c r="GY665" s="196"/>
      <c r="GZ665" s="196"/>
      <c r="HA665" s="196"/>
      <c r="HB665" s="196"/>
      <c r="HC665" s="196"/>
      <c r="HD665" s="196"/>
      <c r="HE665" s="196"/>
      <c r="HF665" s="196"/>
      <c r="HG665" s="196"/>
      <c r="HH665" s="196"/>
      <c r="HI665" s="196"/>
      <c r="HJ665" s="196"/>
      <c r="HK665" s="196"/>
      <c r="HL665" s="196"/>
      <c r="HM665" s="196"/>
      <c r="HN665" s="196"/>
      <c r="HO665" s="196"/>
      <c r="HP665" s="196"/>
      <c r="HQ665" s="196"/>
      <c r="HR665" s="196"/>
      <c r="HS665" s="196"/>
      <c r="HT665" s="196"/>
      <c r="HU665" s="196"/>
      <c r="HV665" s="196"/>
      <c r="HW665" s="196"/>
      <c r="HX665" s="196"/>
      <c r="HY665" s="196"/>
      <c r="HZ665" s="196"/>
      <c r="IA665" s="196"/>
      <c r="IB665" s="196"/>
      <c r="IC665" s="196"/>
      <c r="ID665" s="196"/>
      <c r="IE665" s="196"/>
      <c r="IF665" s="196"/>
      <c r="IG665" s="196"/>
      <c r="IH665" s="196"/>
      <c r="II665" s="196"/>
      <c r="IJ665" s="196"/>
      <c r="IK665" s="196"/>
      <c r="IL665" s="196"/>
      <c r="IM665" s="196"/>
      <c r="IN665" s="196"/>
      <c r="IO665" s="196"/>
      <c r="IP665" s="196"/>
      <c r="IQ665" s="196"/>
      <c r="IR665" s="196"/>
      <c r="IS665" s="196"/>
      <c r="IT665" s="196"/>
      <c r="IU665" s="196"/>
      <c r="IV665" s="196"/>
    </row>
    <row r="666" spans="1:256" customFormat="1">
      <c r="A666" s="195" t="s">
        <v>2136</v>
      </c>
      <c r="B666" s="195" t="s">
        <v>16</v>
      </c>
      <c r="C666" s="195" t="s">
        <v>17</v>
      </c>
      <c r="D666" s="195" t="s">
        <v>1976</v>
      </c>
      <c r="E666" s="195" t="s">
        <v>2137</v>
      </c>
      <c r="F666" s="195" t="s">
        <v>19</v>
      </c>
      <c r="G666" s="195" t="s">
        <v>2300</v>
      </c>
      <c r="H666" s="195" t="s">
        <v>2368</v>
      </c>
      <c r="I666" s="195" t="s">
        <v>1828</v>
      </c>
      <c r="J666" s="195" t="s">
        <v>22</v>
      </c>
      <c r="K666" s="195" t="s">
        <v>443</v>
      </c>
      <c r="L666" s="195">
        <v>8</v>
      </c>
      <c r="M666" s="195" t="s">
        <v>1767</v>
      </c>
      <c r="N666" s="195"/>
      <c r="O666" s="195"/>
      <c r="P666" s="196"/>
      <c r="Q666" s="196"/>
      <c r="R666" s="196"/>
      <c r="S666" s="196"/>
      <c r="T666" s="196"/>
      <c r="U666" s="196"/>
      <c r="V666" s="196"/>
      <c r="W666" s="196"/>
      <c r="X666" s="196"/>
      <c r="Y666" s="196"/>
      <c r="Z666" s="196"/>
      <c r="AA666" s="196"/>
      <c r="AB666" s="196"/>
      <c r="AC666" s="196"/>
      <c r="AD666" s="196"/>
      <c r="AE666" s="196"/>
      <c r="AF666" s="196"/>
      <c r="AG666" s="196"/>
      <c r="AH666" s="196"/>
      <c r="AI666" s="196"/>
      <c r="AJ666" s="196"/>
      <c r="AK666" s="196"/>
      <c r="AL666" s="196"/>
      <c r="AM666" s="196"/>
      <c r="AN666" s="196"/>
      <c r="AO666" s="196"/>
      <c r="AP666" s="196"/>
      <c r="AQ666" s="196"/>
      <c r="AR666" s="196"/>
      <c r="AS666" s="196"/>
      <c r="AT666" s="196"/>
      <c r="AU666" s="196"/>
      <c r="AV666" s="196"/>
      <c r="AW666" s="196"/>
      <c r="AX666" s="196"/>
      <c r="AY666" s="196"/>
      <c r="AZ666" s="196"/>
      <c r="BA666" s="196"/>
      <c r="BB666" s="196"/>
      <c r="BC666" s="196"/>
      <c r="BD666" s="196"/>
      <c r="BE666" s="196"/>
      <c r="BF666" s="196"/>
      <c r="BG666" s="196"/>
      <c r="BH666" s="196"/>
      <c r="BI666" s="196"/>
      <c r="BJ666" s="196"/>
      <c r="BK666" s="196"/>
      <c r="BL666" s="196"/>
      <c r="BM666" s="196"/>
      <c r="BN666" s="196"/>
      <c r="BO666" s="196"/>
      <c r="BP666" s="196"/>
      <c r="BQ666" s="196"/>
      <c r="BR666" s="196"/>
      <c r="BS666" s="196"/>
      <c r="BT666" s="196"/>
      <c r="BU666" s="196"/>
      <c r="BV666" s="196"/>
      <c r="BW666" s="196"/>
      <c r="BX666" s="196"/>
      <c r="BY666" s="196"/>
      <c r="BZ666" s="196"/>
      <c r="CA666" s="196"/>
      <c r="CB666" s="196"/>
      <c r="CC666" s="196"/>
      <c r="CD666" s="196"/>
      <c r="CE666" s="196"/>
      <c r="CF666" s="196"/>
      <c r="CG666" s="196"/>
      <c r="CH666" s="196"/>
      <c r="CI666" s="196"/>
      <c r="CJ666" s="196"/>
      <c r="CK666" s="196"/>
      <c r="CL666" s="196"/>
      <c r="CM666" s="196"/>
      <c r="CN666" s="196"/>
      <c r="CO666" s="196"/>
      <c r="CP666" s="196"/>
      <c r="CQ666" s="196"/>
      <c r="CR666" s="196"/>
      <c r="CS666" s="196"/>
      <c r="CT666" s="196"/>
      <c r="CU666" s="196"/>
      <c r="CV666" s="196"/>
      <c r="CW666" s="196"/>
      <c r="CX666" s="196"/>
      <c r="CY666" s="196"/>
      <c r="CZ666" s="196"/>
      <c r="DA666" s="196"/>
      <c r="DB666" s="196"/>
      <c r="DC666" s="196"/>
      <c r="DD666" s="196"/>
      <c r="DE666" s="196"/>
      <c r="DF666" s="196"/>
      <c r="DG666" s="196"/>
      <c r="DH666" s="196"/>
      <c r="DI666" s="196"/>
      <c r="DJ666" s="196"/>
      <c r="DK666" s="196"/>
      <c r="DL666" s="196"/>
      <c r="DM666" s="196"/>
      <c r="DN666" s="196"/>
      <c r="DO666" s="196"/>
      <c r="DP666" s="196"/>
      <c r="DQ666" s="196"/>
      <c r="DR666" s="196"/>
      <c r="DS666" s="196"/>
      <c r="DT666" s="196"/>
      <c r="DU666" s="196"/>
      <c r="DV666" s="196"/>
      <c r="DW666" s="196"/>
      <c r="DX666" s="196"/>
      <c r="DY666" s="196"/>
      <c r="DZ666" s="196"/>
      <c r="EA666" s="196"/>
      <c r="EB666" s="196"/>
      <c r="EC666" s="196"/>
      <c r="ED666" s="196"/>
      <c r="EE666" s="196"/>
      <c r="EF666" s="196"/>
      <c r="EG666" s="196"/>
      <c r="EH666" s="196"/>
      <c r="EI666" s="196"/>
      <c r="EJ666" s="196"/>
      <c r="EK666" s="196"/>
      <c r="EL666" s="196"/>
      <c r="EM666" s="196"/>
      <c r="EN666" s="196"/>
      <c r="EO666" s="196"/>
      <c r="EP666" s="196"/>
      <c r="EQ666" s="196"/>
      <c r="ER666" s="196"/>
      <c r="ES666" s="196"/>
      <c r="ET666" s="196"/>
      <c r="EU666" s="196"/>
      <c r="EV666" s="196"/>
      <c r="EW666" s="196"/>
      <c r="EX666" s="196"/>
      <c r="EY666" s="196"/>
      <c r="EZ666" s="196"/>
      <c r="FA666" s="196"/>
      <c r="FB666" s="196"/>
      <c r="FC666" s="196"/>
      <c r="FD666" s="196"/>
      <c r="FE666" s="196"/>
      <c r="FF666" s="196"/>
      <c r="FG666" s="196"/>
      <c r="FH666" s="196"/>
      <c r="FI666" s="196"/>
      <c r="FJ666" s="196"/>
      <c r="FK666" s="196"/>
      <c r="FL666" s="196"/>
      <c r="FM666" s="196"/>
      <c r="FN666" s="196"/>
      <c r="FO666" s="196"/>
      <c r="FP666" s="196"/>
      <c r="FQ666" s="196"/>
      <c r="FR666" s="196"/>
      <c r="FS666" s="196"/>
      <c r="FT666" s="196"/>
      <c r="FU666" s="196"/>
      <c r="FV666" s="196"/>
      <c r="FW666" s="196"/>
      <c r="FX666" s="196"/>
      <c r="FY666" s="196"/>
      <c r="FZ666" s="196"/>
      <c r="GA666" s="196"/>
      <c r="GB666" s="196"/>
      <c r="GC666" s="196"/>
      <c r="GD666" s="196"/>
      <c r="GE666" s="196"/>
      <c r="GF666" s="196"/>
      <c r="GG666" s="196"/>
      <c r="GH666" s="196"/>
      <c r="GI666" s="196"/>
      <c r="GJ666" s="196"/>
      <c r="GK666" s="196"/>
      <c r="GL666" s="196"/>
      <c r="GM666" s="196"/>
      <c r="GN666" s="196"/>
      <c r="GO666" s="196"/>
      <c r="GP666" s="196"/>
      <c r="GQ666" s="196"/>
      <c r="GR666" s="196"/>
      <c r="GS666" s="196"/>
      <c r="GT666" s="196"/>
      <c r="GU666" s="196"/>
      <c r="GV666" s="196"/>
      <c r="GW666" s="196"/>
      <c r="GX666" s="196"/>
      <c r="GY666" s="196"/>
      <c r="GZ666" s="196"/>
      <c r="HA666" s="196"/>
      <c r="HB666" s="196"/>
      <c r="HC666" s="196"/>
      <c r="HD666" s="196"/>
      <c r="HE666" s="196"/>
      <c r="HF666" s="196"/>
      <c r="HG666" s="196"/>
      <c r="HH666" s="196"/>
      <c r="HI666" s="196"/>
      <c r="HJ666" s="196"/>
      <c r="HK666" s="196"/>
      <c r="HL666" s="196"/>
      <c r="HM666" s="196"/>
      <c r="HN666" s="196"/>
      <c r="HO666" s="196"/>
      <c r="HP666" s="196"/>
      <c r="HQ666" s="196"/>
      <c r="HR666" s="196"/>
      <c r="HS666" s="196"/>
      <c r="HT666" s="196"/>
      <c r="HU666" s="196"/>
      <c r="HV666" s="196"/>
      <c r="HW666" s="196"/>
      <c r="HX666" s="196"/>
      <c r="HY666" s="196"/>
      <c r="HZ666" s="196"/>
      <c r="IA666" s="196"/>
      <c r="IB666" s="196"/>
      <c r="IC666" s="196"/>
      <c r="ID666" s="196"/>
      <c r="IE666" s="196"/>
      <c r="IF666" s="196"/>
      <c r="IG666" s="196"/>
      <c r="IH666" s="196"/>
      <c r="II666" s="196"/>
      <c r="IJ666" s="196"/>
      <c r="IK666" s="196"/>
      <c r="IL666" s="196"/>
      <c r="IM666" s="196"/>
      <c r="IN666" s="196"/>
      <c r="IO666" s="196"/>
      <c r="IP666" s="196"/>
      <c r="IQ666" s="196"/>
      <c r="IR666" s="196"/>
      <c r="IS666" s="196"/>
      <c r="IT666" s="196"/>
      <c r="IU666" s="196"/>
      <c r="IV666" s="196"/>
    </row>
    <row r="667" spans="1:256" customFormat="1">
      <c r="A667" s="195" t="s">
        <v>2136</v>
      </c>
      <c r="B667" s="195" t="s">
        <v>16</v>
      </c>
      <c r="C667" s="195" t="s">
        <v>17</v>
      </c>
      <c r="D667" s="195" t="s">
        <v>1976</v>
      </c>
      <c r="E667" s="195" t="s">
        <v>2137</v>
      </c>
      <c r="F667" s="195" t="s">
        <v>19</v>
      </c>
      <c r="G667" s="195" t="s">
        <v>2302</v>
      </c>
      <c r="H667" s="195" t="s">
        <v>2369</v>
      </c>
      <c r="I667" s="195" t="s">
        <v>1844</v>
      </c>
      <c r="J667" s="195" t="s">
        <v>22</v>
      </c>
      <c r="K667" s="195" t="s">
        <v>443</v>
      </c>
      <c r="L667" s="195">
        <v>8</v>
      </c>
      <c r="M667" s="195" t="s">
        <v>1767</v>
      </c>
      <c r="N667" s="195"/>
      <c r="O667" s="195"/>
      <c r="P667" s="196"/>
      <c r="Q667" s="196"/>
      <c r="R667" s="196"/>
      <c r="S667" s="196"/>
      <c r="T667" s="196"/>
      <c r="U667" s="196"/>
      <c r="V667" s="196"/>
      <c r="W667" s="196"/>
      <c r="X667" s="196"/>
      <c r="Y667" s="196"/>
      <c r="Z667" s="196"/>
      <c r="AA667" s="196"/>
      <c r="AB667" s="196"/>
      <c r="AC667" s="196"/>
      <c r="AD667" s="196"/>
      <c r="AE667" s="196"/>
      <c r="AF667" s="196"/>
      <c r="AG667" s="196"/>
      <c r="AH667" s="196"/>
      <c r="AI667" s="196"/>
      <c r="AJ667" s="196"/>
      <c r="AK667" s="196"/>
      <c r="AL667" s="196"/>
      <c r="AM667" s="196"/>
      <c r="AN667" s="196"/>
      <c r="AO667" s="196"/>
      <c r="AP667" s="196"/>
      <c r="AQ667" s="196"/>
      <c r="AR667" s="196"/>
      <c r="AS667" s="196"/>
      <c r="AT667" s="196"/>
      <c r="AU667" s="196"/>
      <c r="AV667" s="196"/>
      <c r="AW667" s="196"/>
      <c r="AX667" s="196"/>
      <c r="AY667" s="196"/>
      <c r="AZ667" s="196"/>
      <c r="BA667" s="196"/>
      <c r="BB667" s="196"/>
      <c r="BC667" s="196"/>
      <c r="BD667" s="196"/>
      <c r="BE667" s="196"/>
      <c r="BF667" s="196"/>
      <c r="BG667" s="196"/>
      <c r="BH667" s="196"/>
      <c r="BI667" s="196"/>
      <c r="BJ667" s="196"/>
      <c r="BK667" s="196"/>
      <c r="BL667" s="196"/>
      <c r="BM667" s="196"/>
      <c r="BN667" s="196"/>
      <c r="BO667" s="196"/>
      <c r="BP667" s="196"/>
      <c r="BQ667" s="196"/>
      <c r="BR667" s="196"/>
      <c r="BS667" s="196"/>
      <c r="BT667" s="196"/>
      <c r="BU667" s="196"/>
      <c r="BV667" s="196"/>
      <c r="BW667" s="196"/>
      <c r="BX667" s="196"/>
      <c r="BY667" s="196"/>
      <c r="BZ667" s="196"/>
      <c r="CA667" s="196"/>
      <c r="CB667" s="196"/>
      <c r="CC667" s="196"/>
      <c r="CD667" s="196"/>
      <c r="CE667" s="196"/>
      <c r="CF667" s="196"/>
      <c r="CG667" s="196"/>
      <c r="CH667" s="196"/>
      <c r="CI667" s="196"/>
      <c r="CJ667" s="196"/>
      <c r="CK667" s="196"/>
      <c r="CL667" s="196"/>
      <c r="CM667" s="196"/>
      <c r="CN667" s="196"/>
      <c r="CO667" s="196"/>
      <c r="CP667" s="196"/>
      <c r="CQ667" s="196"/>
      <c r="CR667" s="196"/>
      <c r="CS667" s="196"/>
      <c r="CT667" s="196"/>
      <c r="CU667" s="196"/>
      <c r="CV667" s="196"/>
      <c r="CW667" s="196"/>
      <c r="CX667" s="196"/>
      <c r="CY667" s="196"/>
      <c r="CZ667" s="196"/>
      <c r="DA667" s="196"/>
      <c r="DB667" s="196"/>
      <c r="DC667" s="196"/>
      <c r="DD667" s="196"/>
      <c r="DE667" s="196"/>
      <c r="DF667" s="196"/>
      <c r="DG667" s="196"/>
      <c r="DH667" s="196"/>
      <c r="DI667" s="196"/>
      <c r="DJ667" s="196"/>
      <c r="DK667" s="196"/>
      <c r="DL667" s="196"/>
      <c r="DM667" s="196"/>
      <c r="DN667" s="196"/>
      <c r="DO667" s="196"/>
      <c r="DP667" s="196"/>
      <c r="DQ667" s="196"/>
      <c r="DR667" s="196"/>
      <c r="DS667" s="196"/>
      <c r="DT667" s="196"/>
      <c r="DU667" s="196"/>
      <c r="DV667" s="196"/>
      <c r="DW667" s="196"/>
      <c r="DX667" s="196"/>
      <c r="DY667" s="196"/>
      <c r="DZ667" s="196"/>
      <c r="EA667" s="196"/>
      <c r="EB667" s="196"/>
      <c r="EC667" s="196"/>
      <c r="ED667" s="196"/>
      <c r="EE667" s="196"/>
      <c r="EF667" s="196"/>
      <c r="EG667" s="196"/>
      <c r="EH667" s="196"/>
      <c r="EI667" s="196"/>
      <c r="EJ667" s="196"/>
      <c r="EK667" s="196"/>
      <c r="EL667" s="196"/>
      <c r="EM667" s="196"/>
      <c r="EN667" s="196"/>
      <c r="EO667" s="196"/>
      <c r="EP667" s="196"/>
      <c r="EQ667" s="196"/>
      <c r="ER667" s="196"/>
      <c r="ES667" s="196"/>
      <c r="ET667" s="196"/>
      <c r="EU667" s="196"/>
      <c r="EV667" s="196"/>
      <c r="EW667" s="196"/>
      <c r="EX667" s="196"/>
      <c r="EY667" s="196"/>
      <c r="EZ667" s="196"/>
      <c r="FA667" s="196"/>
      <c r="FB667" s="196"/>
      <c r="FC667" s="196"/>
      <c r="FD667" s="196"/>
      <c r="FE667" s="196"/>
      <c r="FF667" s="196"/>
      <c r="FG667" s="196"/>
      <c r="FH667" s="196"/>
      <c r="FI667" s="196"/>
      <c r="FJ667" s="196"/>
      <c r="FK667" s="196"/>
      <c r="FL667" s="196"/>
      <c r="FM667" s="196"/>
      <c r="FN667" s="196"/>
      <c r="FO667" s="196"/>
      <c r="FP667" s="196"/>
      <c r="FQ667" s="196"/>
      <c r="FR667" s="196"/>
      <c r="FS667" s="196"/>
      <c r="FT667" s="196"/>
      <c r="FU667" s="196"/>
      <c r="FV667" s="196"/>
      <c r="FW667" s="196"/>
      <c r="FX667" s="196"/>
      <c r="FY667" s="196"/>
      <c r="FZ667" s="196"/>
      <c r="GA667" s="196"/>
      <c r="GB667" s="196"/>
      <c r="GC667" s="196"/>
      <c r="GD667" s="196"/>
      <c r="GE667" s="196"/>
      <c r="GF667" s="196"/>
      <c r="GG667" s="196"/>
      <c r="GH667" s="196"/>
      <c r="GI667" s="196"/>
      <c r="GJ667" s="196"/>
      <c r="GK667" s="196"/>
      <c r="GL667" s="196"/>
      <c r="GM667" s="196"/>
      <c r="GN667" s="196"/>
      <c r="GO667" s="196"/>
      <c r="GP667" s="196"/>
      <c r="GQ667" s="196"/>
      <c r="GR667" s="196"/>
      <c r="GS667" s="196"/>
      <c r="GT667" s="196"/>
      <c r="GU667" s="196"/>
      <c r="GV667" s="196"/>
      <c r="GW667" s="196"/>
      <c r="GX667" s="196"/>
      <c r="GY667" s="196"/>
      <c r="GZ667" s="196"/>
      <c r="HA667" s="196"/>
      <c r="HB667" s="196"/>
      <c r="HC667" s="196"/>
      <c r="HD667" s="196"/>
      <c r="HE667" s="196"/>
      <c r="HF667" s="196"/>
      <c r="HG667" s="196"/>
      <c r="HH667" s="196"/>
      <c r="HI667" s="196"/>
      <c r="HJ667" s="196"/>
      <c r="HK667" s="196"/>
      <c r="HL667" s="196"/>
      <c r="HM667" s="196"/>
      <c r="HN667" s="196"/>
      <c r="HO667" s="196"/>
      <c r="HP667" s="196"/>
      <c r="HQ667" s="196"/>
      <c r="HR667" s="196"/>
      <c r="HS667" s="196"/>
      <c r="HT667" s="196"/>
      <c r="HU667" s="196"/>
      <c r="HV667" s="196"/>
      <c r="HW667" s="196"/>
      <c r="HX667" s="196"/>
      <c r="HY667" s="196"/>
      <c r="HZ667" s="196"/>
      <c r="IA667" s="196"/>
      <c r="IB667" s="196"/>
      <c r="IC667" s="196"/>
      <c r="ID667" s="196"/>
      <c r="IE667" s="196"/>
      <c r="IF667" s="196"/>
      <c r="IG667" s="196"/>
      <c r="IH667" s="196"/>
      <c r="II667" s="196"/>
      <c r="IJ667" s="196"/>
      <c r="IK667" s="196"/>
      <c r="IL667" s="196"/>
      <c r="IM667" s="196"/>
      <c r="IN667" s="196"/>
      <c r="IO667" s="196"/>
      <c r="IP667" s="196"/>
      <c r="IQ667" s="196"/>
      <c r="IR667" s="196"/>
      <c r="IS667" s="196"/>
      <c r="IT667" s="196"/>
      <c r="IU667" s="196"/>
      <c r="IV667" s="196"/>
    </row>
    <row r="668" spans="1:256" customFormat="1">
      <c r="A668" s="195" t="s">
        <v>2136</v>
      </c>
      <c r="B668" s="195" t="s">
        <v>16</v>
      </c>
      <c r="C668" s="195" t="s">
        <v>17</v>
      </c>
      <c r="D668" s="195" t="s">
        <v>1976</v>
      </c>
      <c r="E668" s="195" t="s">
        <v>2137</v>
      </c>
      <c r="F668" s="195" t="s">
        <v>19</v>
      </c>
      <c r="G668" s="195" t="s">
        <v>2304</v>
      </c>
      <c r="H668" s="195" t="s">
        <v>2370</v>
      </c>
      <c r="I668" s="195" t="s">
        <v>1829</v>
      </c>
      <c r="J668" s="195" t="s">
        <v>22</v>
      </c>
      <c r="K668" s="195" t="s">
        <v>443</v>
      </c>
      <c r="L668" s="195">
        <v>8</v>
      </c>
      <c r="M668" s="195" t="s">
        <v>1767</v>
      </c>
      <c r="N668" s="195"/>
      <c r="O668" s="195"/>
      <c r="P668" s="196"/>
      <c r="Q668" s="196"/>
      <c r="R668" s="196"/>
      <c r="S668" s="196"/>
      <c r="T668" s="196"/>
      <c r="U668" s="196"/>
      <c r="V668" s="196"/>
      <c r="W668" s="196"/>
      <c r="X668" s="196"/>
      <c r="Y668" s="196"/>
      <c r="Z668" s="196"/>
      <c r="AA668" s="196"/>
      <c r="AB668" s="196"/>
      <c r="AC668" s="196"/>
      <c r="AD668" s="196"/>
      <c r="AE668" s="196"/>
      <c r="AF668" s="196"/>
      <c r="AG668" s="196"/>
      <c r="AH668" s="196"/>
      <c r="AI668" s="196"/>
      <c r="AJ668" s="196"/>
      <c r="AK668" s="196"/>
      <c r="AL668" s="196"/>
      <c r="AM668" s="196"/>
      <c r="AN668" s="196"/>
      <c r="AO668" s="196"/>
      <c r="AP668" s="196"/>
      <c r="AQ668" s="196"/>
      <c r="AR668" s="196"/>
      <c r="AS668" s="196"/>
      <c r="AT668" s="196"/>
      <c r="AU668" s="196"/>
      <c r="AV668" s="196"/>
      <c r="AW668" s="196"/>
      <c r="AX668" s="196"/>
      <c r="AY668" s="196"/>
      <c r="AZ668" s="196"/>
      <c r="BA668" s="196"/>
      <c r="BB668" s="196"/>
      <c r="BC668" s="196"/>
      <c r="BD668" s="196"/>
      <c r="BE668" s="196"/>
      <c r="BF668" s="196"/>
      <c r="BG668" s="196"/>
      <c r="BH668" s="196"/>
      <c r="BI668" s="196"/>
      <c r="BJ668" s="196"/>
      <c r="BK668" s="196"/>
      <c r="BL668" s="196"/>
      <c r="BM668" s="196"/>
      <c r="BN668" s="196"/>
      <c r="BO668" s="196"/>
      <c r="BP668" s="196"/>
      <c r="BQ668" s="196"/>
      <c r="BR668" s="196"/>
      <c r="BS668" s="196"/>
      <c r="BT668" s="196"/>
      <c r="BU668" s="196"/>
      <c r="BV668" s="196"/>
      <c r="BW668" s="196"/>
      <c r="BX668" s="196"/>
      <c r="BY668" s="196"/>
      <c r="BZ668" s="196"/>
      <c r="CA668" s="196"/>
      <c r="CB668" s="196"/>
      <c r="CC668" s="196"/>
      <c r="CD668" s="196"/>
      <c r="CE668" s="196"/>
      <c r="CF668" s="196"/>
      <c r="CG668" s="196"/>
      <c r="CH668" s="196"/>
      <c r="CI668" s="196"/>
      <c r="CJ668" s="196"/>
      <c r="CK668" s="196"/>
      <c r="CL668" s="196"/>
      <c r="CM668" s="196"/>
      <c r="CN668" s="196"/>
      <c r="CO668" s="196"/>
      <c r="CP668" s="196"/>
      <c r="CQ668" s="196"/>
      <c r="CR668" s="196"/>
      <c r="CS668" s="196"/>
      <c r="CT668" s="196"/>
      <c r="CU668" s="196"/>
      <c r="CV668" s="196"/>
      <c r="CW668" s="196"/>
      <c r="CX668" s="196"/>
      <c r="CY668" s="196"/>
      <c r="CZ668" s="196"/>
      <c r="DA668" s="196"/>
      <c r="DB668" s="196"/>
      <c r="DC668" s="196"/>
      <c r="DD668" s="196"/>
      <c r="DE668" s="196"/>
      <c r="DF668" s="196"/>
      <c r="DG668" s="196"/>
      <c r="DH668" s="196"/>
      <c r="DI668" s="196"/>
      <c r="DJ668" s="196"/>
      <c r="DK668" s="196"/>
      <c r="DL668" s="196"/>
      <c r="DM668" s="196"/>
      <c r="DN668" s="196"/>
      <c r="DO668" s="196"/>
      <c r="DP668" s="196"/>
      <c r="DQ668" s="196"/>
      <c r="DR668" s="196"/>
      <c r="DS668" s="196"/>
      <c r="DT668" s="196"/>
      <c r="DU668" s="196"/>
      <c r="DV668" s="196"/>
      <c r="DW668" s="196"/>
      <c r="DX668" s="196"/>
      <c r="DY668" s="196"/>
      <c r="DZ668" s="196"/>
      <c r="EA668" s="196"/>
      <c r="EB668" s="196"/>
      <c r="EC668" s="196"/>
      <c r="ED668" s="196"/>
      <c r="EE668" s="196"/>
      <c r="EF668" s="196"/>
      <c r="EG668" s="196"/>
      <c r="EH668" s="196"/>
      <c r="EI668" s="196"/>
      <c r="EJ668" s="196"/>
      <c r="EK668" s="196"/>
      <c r="EL668" s="196"/>
      <c r="EM668" s="196"/>
      <c r="EN668" s="196"/>
      <c r="EO668" s="196"/>
      <c r="EP668" s="196"/>
      <c r="EQ668" s="196"/>
      <c r="ER668" s="196"/>
      <c r="ES668" s="196"/>
      <c r="ET668" s="196"/>
      <c r="EU668" s="196"/>
      <c r="EV668" s="196"/>
      <c r="EW668" s="196"/>
      <c r="EX668" s="196"/>
      <c r="EY668" s="196"/>
      <c r="EZ668" s="196"/>
      <c r="FA668" s="196"/>
      <c r="FB668" s="196"/>
      <c r="FC668" s="196"/>
      <c r="FD668" s="196"/>
      <c r="FE668" s="196"/>
      <c r="FF668" s="196"/>
      <c r="FG668" s="196"/>
      <c r="FH668" s="196"/>
      <c r="FI668" s="196"/>
      <c r="FJ668" s="196"/>
      <c r="FK668" s="196"/>
      <c r="FL668" s="196"/>
      <c r="FM668" s="196"/>
      <c r="FN668" s="196"/>
      <c r="FO668" s="196"/>
      <c r="FP668" s="196"/>
      <c r="FQ668" s="196"/>
      <c r="FR668" s="196"/>
      <c r="FS668" s="196"/>
      <c r="FT668" s="196"/>
      <c r="FU668" s="196"/>
      <c r="FV668" s="196"/>
      <c r="FW668" s="196"/>
      <c r="FX668" s="196"/>
      <c r="FY668" s="196"/>
      <c r="FZ668" s="196"/>
      <c r="GA668" s="196"/>
      <c r="GB668" s="196"/>
      <c r="GC668" s="196"/>
      <c r="GD668" s="196"/>
      <c r="GE668" s="196"/>
      <c r="GF668" s="196"/>
      <c r="GG668" s="196"/>
      <c r="GH668" s="196"/>
      <c r="GI668" s="196"/>
      <c r="GJ668" s="196"/>
      <c r="GK668" s="196"/>
      <c r="GL668" s="196"/>
      <c r="GM668" s="196"/>
      <c r="GN668" s="196"/>
      <c r="GO668" s="196"/>
      <c r="GP668" s="196"/>
      <c r="GQ668" s="196"/>
      <c r="GR668" s="196"/>
      <c r="GS668" s="196"/>
      <c r="GT668" s="196"/>
      <c r="GU668" s="196"/>
      <c r="GV668" s="196"/>
      <c r="GW668" s="196"/>
      <c r="GX668" s="196"/>
      <c r="GY668" s="196"/>
      <c r="GZ668" s="196"/>
      <c r="HA668" s="196"/>
      <c r="HB668" s="196"/>
      <c r="HC668" s="196"/>
      <c r="HD668" s="196"/>
      <c r="HE668" s="196"/>
      <c r="HF668" s="196"/>
      <c r="HG668" s="196"/>
      <c r="HH668" s="196"/>
      <c r="HI668" s="196"/>
      <c r="HJ668" s="196"/>
      <c r="HK668" s="196"/>
      <c r="HL668" s="196"/>
      <c r="HM668" s="196"/>
      <c r="HN668" s="196"/>
      <c r="HO668" s="196"/>
      <c r="HP668" s="196"/>
      <c r="HQ668" s="196"/>
      <c r="HR668" s="196"/>
      <c r="HS668" s="196"/>
      <c r="HT668" s="196"/>
      <c r="HU668" s="196"/>
      <c r="HV668" s="196"/>
      <c r="HW668" s="196"/>
      <c r="HX668" s="196"/>
      <c r="HY668" s="196"/>
      <c r="HZ668" s="196"/>
      <c r="IA668" s="196"/>
      <c r="IB668" s="196"/>
      <c r="IC668" s="196"/>
      <c r="ID668" s="196"/>
      <c r="IE668" s="196"/>
      <c r="IF668" s="196"/>
      <c r="IG668" s="196"/>
      <c r="IH668" s="196"/>
      <c r="II668" s="196"/>
      <c r="IJ668" s="196"/>
      <c r="IK668" s="196"/>
      <c r="IL668" s="196"/>
      <c r="IM668" s="196"/>
      <c r="IN668" s="196"/>
      <c r="IO668" s="196"/>
      <c r="IP668" s="196"/>
      <c r="IQ668" s="196"/>
      <c r="IR668" s="196"/>
      <c r="IS668" s="196"/>
      <c r="IT668" s="196"/>
      <c r="IU668" s="196"/>
      <c r="IV668" s="196"/>
    </row>
    <row r="669" spans="1:256" customFormat="1">
      <c r="A669" s="195" t="s">
        <v>2136</v>
      </c>
      <c r="B669" s="195" t="s">
        <v>16</v>
      </c>
      <c r="C669" s="195" t="s">
        <v>17</v>
      </c>
      <c r="D669" s="195" t="s">
        <v>1976</v>
      </c>
      <c r="E669" s="195" t="s">
        <v>2137</v>
      </c>
      <c r="F669" s="195" t="s">
        <v>19</v>
      </c>
      <c r="G669" s="195" t="s">
        <v>2306</v>
      </c>
      <c r="H669" s="195" t="s">
        <v>2371</v>
      </c>
      <c r="I669" s="195" t="s">
        <v>1830</v>
      </c>
      <c r="J669" s="195" t="s">
        <v>22</v>
      </c>
      <c r="K669" s="195" t="s">
        <v>443</v>
      </c>
      <c r="L669" s="195">
        <v>8</v>
      </c>
      <c r="M669" s="195" t="s">
        <v>1767</v>
      </c>
      <c r="N669" s="195"/>
      <c r="O669" s="195"/>
      <c r="P669" s="196"/>
      <c r="Q669" s="196"/>
      <c r="R669" s="196"/>
      <c r="S669" s="196"/>
      <c r="T669" s="196"/>
      <c r="U669" s="196"/>
      <c r="V669" s="196"/>
      <c r="W669" s="196"/>
      <c r="X669" s="196"/>
      <c r="Y669" s="196"/>
      <c r="Z669" s="196"/>
      <c r="AA669" s="196"/>
      <c r="AB669" s="196"/>
      <c r="AC669" s="196"/>
      <c r="AD669" s="196"/>
      <c r="AE669" s="196"/>
      <c r="AF669" s="196"/>
      <c r="AG669" s="196"/>
      <c r="AH669" s="196"/>
      <c r="AI669" s="196"/>
      <c r="AJ669" s="196"/>
      <c r="AK669" s="196"/>
      <c r="AL669" s="196"/>
      <c r="AM669" s="196"/>
      <c r="AN669" s="196"/>
      <c r="AO669" s="196"/>
      <c r="AP669" s="196"/>
      <c r="AQ669" s="196"/>
      <c r="AR669" s="196"/>
      <c r="AS669" s="196"/>
      <c r="AT669" s="196"/>
      <c r="AU669" s="196"/>
      <c r="AV669" s="196"/>
      <c r="AW669" s="196"/>
      <c r="AX669" s="196"/>
      <c r="AY669" s="196"/>
      <c r="AZ669" s="196"/>
      <c r="BA669" s="196"/>
      <c r="BB669" s="196"/>
      <c r="BC669" s="196"/>
      <c r="BD669" s="196"/>
      <c r="BE669" s="196"/>
      <c r="BF669" s="196"/>
      <c r="BG669" s="196"/>
      <c r="BH669" s="196"/>
      <c r="BI669" s="196"/>
      <c r="BJ669" s="196"/>
      <c r="BK669" s="196"/>
      <c r="BL669" s="196"/>
      <c r="BM669" s="196"/>
      <c r="BN669" s="196"/>
      <c r="BO669" s="196"/>
      <c r="BP669" s="196"/>
      <c r="BQ669" s="196"/>
      <c r="BR669" s="196"/>
      <c r="BS669" s="196"/>
      <c r="BT669" s="196"/>
      <c r="BU669" s="196"/>
      <c r="BV669" s="196"/>
      <c r="BW669" s="196"/>
      <c r="BX669" s="196"/>
      <c r="BY669" s="196"/>
      <c r="BZ669" s="196"/>
      <c r="CA669" s="196"/>
      <c r="CB669" s="196"/>
      <c r="CC669" s="196"/>
      <c r="CD669" s="196"/>
      <c r="CE669" s="196"/>
      <c r="CF669" s="196"/>
      <c r="CG669" s="196"/>
      <c r="CH669" s="196"/>
      <c r="CI669" s="196"/>
      <c r="CJ669" s="196"/>
      <c r="CK669" s="196"/>
      <c r="CL669" s="196"/>
      <c r="CM669" s="196"/>
      <c r="CN669" s="196"/>
      <c r="CO669" s="196"/>
      <c r="CP669" s="196"/>
      <c r="CQ669" s="196"/>
      <c r="CR669" s="196"/>
      <c r="CS669" s="196"/>
      <c r="CT669" s="196"/>
      <c r="CU669" s="196"/>
      <c r="CV669" s="196"/>
      <c r="CW669" s="196"/>
      <c r="CX669" s="196"/>
      <c r="CY669" s="196"/>
      <c r="CZ669" s="196"/>
      <c r="DA669" s="196"/>
      <c r="DB669" s="196"/>
      <c r="DC669" s="196"/>
      <c r="DD669" s="196"/>
      <c r="DE669" s="196"/>
      <c r="DF669" s="196"/>
      <c r="DG669" s="196"/>
      <c r="DH669" s="196"/>
      <c r="DI669" s="196"/>
      <c r="DJ669" s="196"/>
      <c r="DK669" s="196"/>
      <c r="DL669" s="196"/>
      <c r="DM669" s="196"/>
      <c r="DN669" s="196"/>
      <c r="DO669" s="196"/>
      <c r="DP669" s="196"/>
      <c r="DQ669" s="196"/>
      <c r="DR669" s="196"/>
      <c r="DS669" s="196"/>
      <c r="DT669" s="196"/>
      <c r="DU669" s="196"/>
      <c r="DV669" s="196"/>
      <c r="DW669" s="196"/>
      <c r="DX669" s="196"/>
      <c r="DY669" s="196"/>
      <c r="DZ669" s="196"/>
      <c r="EA669" s="196"/>
      <c r="EB669" s="196"/>
      <c r="EC669" s="196"/>
      <c r="ED669" s="196"/>
      <c r="EE669" s="196"/>
      <c r="EF669" s="196"/>
      <c r="EG669" s="196"/>
      <c r="EH669" s="196"/>
      <c r="EI669" s="196"/>
      <c r="EJ669" s="196"/>
      <c r="EK669" s="196"/>
      <c r="EL669" s="196"/>
      <c r="EM669" s="196"/>
      <c r="EN669" s="196"/>
      <c r="EO669" s="196"/>
      <c r="EP669" s="196"/>
      <c r="EQ669" s="196"/>
      <c r="ER669" s="196"/>
      <c r="ES669" s="196"/>
      <c r="ET669" s="196"/>
      <c r="EU669" s="196"/>
      <c r="EV669" s="196"/>
      <c r="EW669" s="196"/>
      <c r="EX669" s="196"/>
      <c r="EY669" s="196"/>
      <c r="EZ669" s="196"/>
      <c r="FA669" s="196"/>
      <c r="FB669" s="196"/>
      <c r="FC669" s="196"/>
      <c r="FD669" s="196"/>
      <c r="FE669" s="196"/>
      <c r="FF669" s="196"/>
      <c r="FG669" s="196"/>
      <c r="FH669" s="196"/>
      <c r="FI669" s="196"/>
      <c r="FJ669" s="196"/>
      <c r="FK669" s="196"/>
      <c r="FL669" s="196"/>
      <c r="FM669" s="196"/>
      <c r="FN669" s="196"/>
      <c r="FO669" s="196"/>
      <c r="FP669" s="196"/>
      <c r="FQ669" s="196"/>
      <c r="FR669" s="196"/>
      <c r="FS669" s="196"/>
      <c r="FT669" s="196"/>
      <c r="FU669" s="196"/>
      <c r="FV669" s="196"/>
      <c r="FW669" s="196"/>
      <c r="FX669" s="196"/>
      <c r="FY669" s="196"/>
      <c r="FZ669" s="196"/>
      <c r="GA669" s="196"/>
      <c r="GB669" s="196"/>
      <c r="GC669" s="196"/>
      <c r="GD669" s="196"/>
      <c r="GE669" s="196"/>
      <c r="GF669" s="196"/>
      <c r="GG669" s="196"/>
      <c r="GH669" s="196"/>
      <c r="GI669" s="196"/>
      <c r="GJ669" s="196"/>
      <c r="GK669" s="196"/>
      <c r="GL669" s="196"/>
      <c r="GM669" s="196"/>
      <c r="GN669" s="196"/>
      <c r="GO669" s="196"/>
      <c r="GP669" s="196"/>
      <c r="GQ669" s="196"/>
      <c r="GR669" s="196"/>
      <c r="GS669" s="196"/>
      <c r="GT669" s="196"/>
      <c r="GU669" s="196"/>
      <c r="GV669" s="196"/>
      <c r="GW669" s="196"/>
      <c r="GX669" s="196"/>
      <c r="GY669" s="196"/>
      <c r="GZ669" s="196"/>
      <c r="HA669" s="196"/>
      <c r="HB669" s="196"/>
      <c r="HC669" s="196"/>
      <c r="HD669" s="196"/>
      <c r="HE669" s="196"/>
      <c r="HF669" s="196"/>
      <c r="HG669" s="196"/>
      <c r="HH669" s="196"/>
      <c r="HI669" s="196"/>
      <c r="HJ669" s="196"/>
      <c r="HK669" s="196"/>
      <c r="HL669" s="196"/>
      <c r="HM669" s="196"/>
      <c r="HN669" s="196"/>
      <c r="HO669" s="196"/>
      <c r="HP669" s="196"/>
      <c r="HQ669" s="196"/>
      <c r="HR669" s="196"/>
      <c r="HS669" s="196"/>
      <c r="HT669" s="196"/>
      <c r="HU669" s="196"/>
      <c r="HV669" s="196"/>
      <c r="HW669" s="196"/>
      <c r="HX669" s="196"/>
      <c r="HY669" s="196"/>
      <c r="HZ669" s="196"/>
      <c r="IA669" s="196"/>
      <c r="IB669" s="196"/>
      <c r="IC669" s="196"/>
      <c r="ID669" s="196"/>
      <c r="IE669" s="196"/>
      <c r="IF669" s="196"/>
      <c r="IG669" s="196"/>
      <c r="IH669" s="196"/>
      <c r="II669" s="196"/>
      <c r="IJ669" s="196"/>
      <c r="IK669" s="196"/>
      <c r="IL669" s="196"/>
      <c r="IM669" s="196"/>
      <c r="IN669" s="196"/>
      <c r="IO669" s="196"/>
      <c r="IP669" s="196"/>
      <c r="IQ669" s="196"/>
      <c r="IR669" s="196"/>
      <c r="IS669" s="196"/>
      <c r="IT669" s="196"/>
      <c r="IU669" s="196"/>
      <c r="IV669" s="196"/>
    </row>
    <row r="670" spans="1:256" customFormat="1">
      <c r="A670" s="195" t="s">
        <v>2136</v>
      </c>
      <c r="B670" s="195" t="s">
        <v>16</v>
      </c>
      <c r="C670" s="195" t="s">
        <v>17</v>
      </c>
      <c r="D670" s="195" t="s">
        <v>1976</v>
      </c>
      <c r="E670" s="195" t="s">
        <v>2137</v>
      </c>
      <c r="F670" s="195" t="s">
        <v>19</v>
      </c>
      <c r="G670" s="195" t="s">
        <v>2308</v>
      </c>
      <c r="H670" s="195" t="s">
        <v>2372</v>
      </c>
      <c r="I670" s="195" t="s">
        <v>1831</v>
      </c>
      <c r="J670" s="195" t="s">
        <v>22</v>
      </c>
      <c r="K670" s="195" t="s">
        <v>443</v>
      </c>
      <c r="L670" s="195">
        <v>8</v>
      </c>
      <c r="M670" s="195" t="s">
        <v>1767</v>
      </c>
      <c r="N670" s="195"/>
      <c r="O670" s="195"/>
      <c r="P670" s="196"/>
      <c r="Q670" s="196"/>
      <c r="R670" s="196"/>
      <c r="S670" s="196"/>
      <c r="T670" s="196"/>
      <c r="U670" s="196"/>
      <c r="V670" s="196"/>
      <c r="W670" s="196"/>
      <c r="X670" s="196"/>
      <c r="Y670" s="196"/>
      <c r="Z670" s="196"/>
      <c r="AA670" s="196"/>
      <c r="AB670" s="196"/>
      <c r="AC670" s="196"/>
      <c r="AD670" s="196"/>
      <c r="AE670" s="196"/>
      <c r="AF670" s="196"/>
      <c r="AG670" s="196"/>
      <c r="AH670" s="196"/>
      <c r="AI670" s="196"/>
      <c r="AJ670" s="196"/>
      <c r="AK670" s="196"/>
      <c r="AL670" s="196"/>
      <c r="AM670" s="196"/>
      <c r="AN670" s="196"/>
      <c r="AO670" s="196"/>
      <c r="AP670" s="196"/>
      <c r="AQ670" s="196"/>
      <c r="AR670" s="196"/>
      <c r="AS670" s="196"/>
      <c r="AT670" s="196"/>
      <c r="AU670" s="196"/>
      <c r="AV670" s="196"/>
      <c r="AW670" s="196"/>
      <c r="AX670" s="196"/>
      <c r="AY670" s="196"/>
      <c r="AZ670" s="196"/>
      <c r="BA670" s="196"/>
      <c r="BB670" s="196"/>
      <c r="BC670" s="196"/>
      <c r="BD670" s="196"/>
      <c r="BE670" s="196"/>
      <c r="BF670" s="196"/>
      <c r="BG670" s="196"/>
      <c r="BH670" s="196"/>
      <c r="BI670" s="196"/>
      <c r="BJ670" s="196"/>
      <c r="BK670" s="196"/>
      <c r="BL670" s="196"/>
      <c r="BM670" s="196"/>
      <c r="BN670" s="196"/>
      <c r="BO670" s="196"/>
      <c r="BP670" s="196"/>
      <c r="BQ670" s="196"/>
      <c r="BR670" s="196"/>
      <c r="BS670" s="196"/>
      <c r="BT670" s="196"/>
      <c r="BU670" s="196"/>
      <c r="BV670" s="196"/>
      <c r="BW670" s="196"/>
      <c r="BX670" s="196"/>
      <c r="BY670" s="196"/>
      <c r="BZ670" s="196"/>
      <c r="CA670" s="196"/>
      <c r="CB670" s="196"/>
      <c r="CC670" s="196"/>
      <c r="CD670" s="196"/>
      <c r="CE670" s="196"/>
      <c r="CF670" s="196"/>
      <c r="CG670" s="196"/>
      <c r="CH670" s="196"/>
      <c r="CI670" s="196"/>
      <c r="CJ670" s="196"/>
      <c r="CK670" s="196"/>
      <c r="CL670" s="196"/>
      <c r="CM670" s="196"/>
      <c r="CN670" s="196"/>
      <c r="CO670" s="196"/>
      <c r="CP670" s="196"/>
      <c r="CQ670" s="196"/>
      <c r="CR670" s="196"/>
      <c r="CS670" s="196"/>
      <c r="CT670" s="196"/>
      <c r="CU670" s="196"/>
      <c r="CV670" s="196"/>
      <c r="CW670" s="196"/>
      <c r="CX670" s="196"/>
      <c r="CY670" s="196"/>
      <c r="CZ670" s="196"/>
      <c r="DA670" s="196"/>
      <c r="DB670" s="196"/>
      <c r="DC670" s="196"/>
      <c r="DD670" s="196"/>
      <c r="DE670" s="196"/>
      <c r="DF670" s="196"/>
      <c r="DG670" s="196"/>
      <c r="DH670" s="196"/>
      <c r="DI670" s="196"/>
      <c r="DJ670" s="196"/>
      <c r="DK670" s="196"/>
      <c r="DL670" s="196"/>
      <c r="DM670" s="196"/>
      <c r="DN670" s="196"/>
      <c r="DO670" s="196"/>
      <c r="DP670" s="196"/>
      <c r="DQ670" s="196"/>
      <c r="DR670" s="196"/>
      <c r="DS670" s="196"/>
      <c r="DT670" s="196"/>
      <c r="DU670" s="196"/>
      <c r="DV670" s="196"/>
      <c r="DW670" s="196"/>
      <c r="DX670" s="196"/>
      <c r="DY670" s="196"/>
      <c r="DZ670" s="196"/>
      <c r="EA670" s="196"/>
      <c r="EB670" s="196"/>
      <c r="EC670" s="196"/>
      <c r="ED670" s="196"/>
      <c r="EE670" s="196"/>
      <c r="EF670" s="196"/>
      <c r="EG670" s="196"/>
      <c r="EH670" s="196"/>
      <c r="EI670" s="196"/>
      <c r="EJ670" s="196"/>
      <c r="EK670" s="196"/>
      <c r="EL670" s="196"/>
      <c r="EM670" s="196"/>
      <c r="EN670" s="196"/>
      <c r="EO670" s="196"/>
      <c r="EP670" s="196"/>
      <c r="EQ670" s="196"/>
      <c r="ER670" s="196"/>
      <c r="ES670" s="196"/>
      <c r="ET670" s="196"/>
      <c r="EU670" s="196"/>
      <c r="EV670" s="196"/>
      <c r="EW670" s="196"/>
      <c r="EX670" s="196"/>
      <c r="EY670" s="196"/>
      <c r="EZ670" s="196"/>
      <c r="FA670" s="196"/>
      <c r="FB670" s="196"/>
      <c r="FC670" s="196"/>
      <c r="FD670" s="196"/>
      <c r="FE670" s="196"/>
      <c r="FF670" s="196"/>
      <c r="FG670" s="196"/>
      <c r="FH670" s="196"/>
      <c r="FI670" s="196"/>
      <c r="FJ670" s="196"/>
      <c r="FK670" s="196"/>
      <c r="FL670" s="196"/>
      <c r="FM670" s="196"/>
      <c r="FN670" s="196"/>
      <c r="FO670" s="196"/>
      <c r="FP670" s="196"/>
      <c r="FQ670" s="196"/>
      <c r="FR670" s="196"/>
      <c r="FS670" s="196"/>
      <c r="FT670" s="196"/>
      <c r="FU670" s="196"/>
      <c r="FV670" s="196"/>
      <c r="FW670" s="196"/>
      <c r="FX670" s="196"/>
      <c r="FY670" s="196"/>
      <c r="FZ670" s="196"/>
      <c r="GA670" s="196"/>
      <c r="GB670" s="196"/>
      <c r="GC670" s="196"/>
      <c r="GD670" s="196"/>
      <c r="GE670" s="196"/>
      <c r="GF670" s="196"/>
      <c r="GG670" s="196"/>
      <c r="GH670" s="196"/>
      <c r="GI670" s="196"/>
      <c r="GJ670" s="196"/>
      <c r="GK670" s="196"/>
      <c r="GL670" s="196"/>
      <c r="GM670" s="196"/>
      <c r="GN670" s="196"/>
      <c r="GO670" s="196"/>
      <c r="GP670" s="196"/>
      <c r="GQ670" s="196"/>
      <c r="GR670" s="196"/>
      <c r="GS670" s="196"/>
      <c r="GT670" s="196"/>
      <c r="GU670" s="196"/>
      <c r="GV670" s="196"/>
      <c r="GW670" s="196"/>
      <c r="GX670" s="196"/>
      <c r="GY670" s="196"/>
      <c r="GZ670" s="196"/>
      <c r="HA670" s="196"/>
      <c r="HB670" s="196"/>
      <c r="HC670" s="196"/>
      <c r="HD670" s="196"/>
      <c r="HE670" s="196"/>
      <c r="HF670" s="196"/>
      <c r="HG670" s="196"/>
      <c r="HH670" s="196"/>
      <c r="HI670" s="196"/>
      <c r="HJ670" s="196"/>
      <c r="HK670" s="196"/>
      <c r="HL670" s="196"/>
      <c r="HM670" s="196"/>
      <c r="HN670" s="196"/>
      <c r="HO670" s="196"/>
      <c r="HP670" s="196"/>
      <c r="HQ670" s="196"/>
      <c r="HR670" s="196"/>
      <c r="HS670" s="196"/>
      <c r="HT670" s="196"/>
      <c r="HU670" s="196"/>
      <c r="HV670" s="196"/>
      <c r="HW670" s="196"/>
      <c r="HX670" s="196"/>
      <c r="HY670" s="196"/>
      <c r="HZ670" s="196"/>
      <c r="IA670" s="196"/>
      <c r="IB670" s="196"/>
      <c r="IC670" s="196"/>
      <c r="ID670" s="196"/>
      <c r="IE670" s="196"/>
      <c r="IF670" s="196"/>
      <c r="IG670" s="196"/>
      <c r="IH670" s="196"/>
      <c r="II670" s="196"/>
      <c r="IJ670" s="196"/>
      <c r="IK670" s="196"/>
      <c r="IL670" s="196"/>
      <c r="IM670" s="196"/>
      <c r="IN670" s="196"/>
      <c r="IO670" s="196"/>
      <c r="IP670" s="196"/>
      <c r="IQ670" s="196"/>
      <c r="IR670" s="196"/>
      <c r="IS670" s="196"/>
      <c r="IT670" s="196"/>
      <c r="IU670" s="196"/>
      <c r="IV670" s="196"/>
    </row>
    <row r="671" spans="1:256" customFormat="1">
      <c r="A671" s="195" t="s">
        <v>2136</v>
      </c>
      <c r="B671" s="195" t="s">
        <v>16</v>
      </c>
      <c r="C671" s="195" t="s">
        <v>17</v>
      </c>
      <c r="D671" s="195" t="s">
        <v>1976</v>
      </c>
      <c r="E671" s="195" t="s">
        <v>2137</v>
      </c>
      <c r="F671" s="195" t="s">
        <v>19</v>
      </c>
      <c r="G671" s="195" t="s">
        <v>2310</v>
      </c>
      <c r="H671" s="195" t="s">
        <v>2373</v>
      </c>
      <c r="I671" s="195" t="s">
        <v>1832</v>
      </c>
      <c r="J671" s="195" t="s">
        <v>22</v>
      </c>
      <c r="K671" s="195" t="s">
        <v>443</v>
      </c>
      <c r="L671" s="195">
        <v>8</v>
      </c>
      <c r="M671" s="195" t="s">
        <v>1767</v>
      </c>
      <c r="N671" s="195"/>
      <c r="O671" s="195"/>
      <c r="P671" s="196"/>
      <c r="Q671" s="196"/>
      <c r="R671" s="196"/>
      <c r="S671" s="196"/>
      <c r="T671" s="196"/>
      <c r="U671" s="196"/>
      <c r="V671" s="196"/>
      <c r="W671" s="196"/>
      <c r="X671" s="196"/>
      <c r="Y671" s="196"/>
      <c r="Z671" s="196"/>
      <c r="AA671" s="196"/>
      <c r="AB671" s="196"/>
      <c r="AC671" s="196"/>
      <c r="AD671" s="196"/>
      <c r="AE671" s="196"/>
      <c r="AF671" s="196"/>
      <c r="AG671" s="196"/>
      <c r="AH671" s="196"/>
      <c r="AI671" s="196"/>
      <c r="AJ671" s="196"/>
      <c r="AK671" s="196"/>
      <c r="AL671" s="196"/>
      <c r="AM671" s="196"/>
      <c r="AN671" s="196"/>
      <c r="AO671" s="196"/>
      <c r="AP671" s="196"/>
      <c r="AQ671" s="196"/>
      <c r="AR671" s="196"/>
      <c r="AS671" s="196"/>
      <c r="AT671" s="196"/>
      <c r="AU671" s="196"/>
      <c r="AV671" s="196"/>
      <c r="AW671" s="196"/>
      <c r="AX671" s="196"/>
      <c r="AY671" s="196"/>
      <c r="AZ671" s="196"/>
      <c r="BA671" s="196"/>
      <c r="BB671" s="196"/>
      <c r="BC671" s="196"/>
      <c r="BD671" s="196"/>
      <c r="BE671" s="196"/>
      <c r="BF671" s="196"/>
      <c r="BG671" s="196"/>
      <c r="BH671" s="196"/>
      <c r="BI671" s="196"/>
      <c r="BJ671" s="196"/>
      <c r="BK671" s="196"/>
      <c r="BL671" s="196"/>
      <c r="BM671" s="196"/>
      <c r="BN671" s="196"/>
      <c r="BO671" s="196"/>
      <c r="BP671" s="196"/>
      <c r="BQ671" s="196"/>
      <c r="BR671" s="196"/>
      <c r="BS671" s="196"/>
      <c r="BT671" s="196"/>
      <c r="BU671" s="196"/>
      <c r="BV671" s="196"/>
      <c r="BW671" s="196"/>
      <c r="BX671" s="196"/>
      <c r="BY671" s="196"/>
      <c r="BZ671" s="196"/>
      <c r="CA671" s="196"/>
      <c r="CB671" s="196"/>
      <c r="CC671" s="196"/>
      <c r="CD671" s="196"/>
      <c r="CE671" s="196"/>
      <c r="CF671" s="196"/>
      <c r="CG671" s="196"/>
      <c r="CH671" s="196"/>
      <c r="CI671" s="196"/>
      <c r="CJ671" s="196"/>
      <c r="CK671" s="196"/>
      <c r="CL671" s="196"/>
      <c r="CM671" s="196"/>
      <c r="CN671" s="196"/>
      <c r="CO671" s="196"/>
      <c r="CP671" s="196"/>
      <c r="CQ671" s="196"/>
      <c r="CR671" s="196"/>
      <c r="CS671" s="196"/>
      <c r="CT671" s="196"/>
      <c r="CU671" s="196"/>
      <c r="CV671" s="196"/>
      <c r="CW671" s="196"/>
      <c r="CX671" s="196"/>
      <c r="CY671" s="196"/>
      <c r="CZ671" s="196"/>
      <c r="DA671" s="196"/>
      <c r="DB671" s="196"/>
      <c r="DC671" s="196"/>
      <c r="DD671" s="196"/>
      <c r="DE671" s="196"/>
      <c r="DF671" s="196"/>
      <c r="DG671" s="196"/>
      <c r="DH671" s="196"/>
      <c r="DI671" s="196"/>
      <c r="DJ671" s="196"/>
      <c r="DK671" s="196"/>
      <c r="DL671" s="196"/>
      <c r="DM671" s="196"/>
      <c r="DN671" s="196"/>
      <c r="DO671" s="196"/>
      <c r="DP671" s="196"/>
      <c r="DQ671" s="196"/>
      <c r="DR671" s="196"/>
      <c r="DS671" s="196"/>
      <c r="DT671" s="196"/>
      <c r="DU671" s="196"/>
      <c r="DV671" s="196"/>
      <c r="DW671" s="196"/>
      <c r="DX671" s="196"/>
      <c r="DY671" s="196"/>
      <c r="DZ671" s="196"/>
      <c r="EA671" s="196"/>
      <c r="EB671" s="196"/>
      <c r="EC671" s="196"/>
      <c r="ED671" s="196"/>
      <c r="EE671" s="196"/>
      <c r="EF671" s="196"/>
      <c r="EG671" s="196"/>
      <c r="EH671" s="196"/>
      <c r="EI671" s="196"/>
      <c r="EJ671" s="196"/>
      <c r="EK671" s="196"/>
      <c r="EL671" s="196"/>
      <c r="EM671" s="196"/>
      <c r="EN671" s="196"/>
      <c r="EO671" s="196"/>
      <c r="EP671" s="196"/>
      <c r="EQ671" s="196"/>
      <c r="ER671" s="196"/>
      <c r="ES671" s="196"/>
      <c r="ET671" s="196"/>
      <c r="EU671" s="196"/>
      <c r="EV671" s="196"/>
      <c r="EW671" s="196"/>
      <c r="EX671" s="196"/>
      <c r="EY671" s="196"/>
      <c r="EZ671" s="196"/>
      <c r="FA671" s="196"/>
      <c r="FB671" s="196"/>
      <c r="FC671" s="196"/>
      <c r="FD671" s="196"/>
      <c r="FE671" s="196"/>
      <c r="FF671" s="196"/>
      <c r="FG671" s="196"/>
      <c r="FH671" s="196"/>
      <c r="FI671" s="196"/>
      <c r="FJ671" s="196"/>
      <c r="FK671" s="196"/>
      <c r="FL671" s="196"/>
      <c r="FM671" s="196"/>
      <c r="FN671" s="196"/>
      <c r="FO671" s="196"/>
      <c r="FP671" s="196"/>
      <c r="FQ671" s="196"/>
      <c r="FR671" s="196"/>
      <c r="FS671" s="196"/>
      <c r="FT671" s="196"/>
      <c r="FU671" s="196"/>
      <c r="FV671" s="196"/>
      <c r="FW671" s="196"/>
      <c r="FX671" s="196"/>
      <c r="FY671" s="196"/>
      <c r="FZ671" s="196"/>
      <c r="GA671" s="196"/>
      <c r="GB671" s="196"/>
      <c r="GC671" s="196"/>
      <c r="GD671" s="196"/>
      <c r="GE671" s="196"/>
      <c r="GF671" s="196"/>
      <c r="GG671" s="196"/>
      <c r="GH671" s="196"/>
      <c r="GI671" s="196"/>
      <c r="GJ671" s="196"/>
      <c r="GK671" s="196"/>
      <c r="GL671" s="196"/>
      <c r="GM671" s="196"/>
      <c r="GN671" s="196"/>
      <c r="GO671" s="196"/>
      <c r="GP671" s="196"/>
      <c r="GQ671" s="196"/>
      <c r="GR671" s="196"/>
      <c r="GS671" s="196"/>
      <c r="GT671" s="196"/>
      <c r="GU671" s="196"/>
      <c r="GV671" s="196"/>
      <c r="GW671" s="196"/>
      <c r="GX671" s="196"/>
      <c r="GY671" s="196"/>
      <c r="GZ671" s="196"/>
      <c r="HA671" s="196"/>
      <c r="HB671" s="196"/>
      <c r="HC671" s="196"/>
      <c r="HD671" s="196"/>
      <c r="HE671" s="196"/>
      <c r="HF671" s="196"/>
      <c r="HG671" s="196"/>
      <c r="HH671" s="196"/>
      <c r="HI671" s="196"/>
      <c r="HJ671" s="196"/>
      <c r="HK671" s="196"/>
      <c r="HL671" s="196"/>
      <c r="HM671" s="196"/>
      <c r="HN671" s="196"/>
      <c r="HO671" s="196"/>
      <c r="HP671" s="196"/>
      <c r="HQ671" s="196"/>
      <c r="HR671" s="196"/>
      <c r="HS671" s="196"/>
      <c r="HT671" s="196"/>
      <c r="HU671" s="196"/>
      <c r="HV671" s="196"/>
      <c r="HW671" s="196"/>
      <c r="HX671" s="196"/>
      <c r="HY671" s="196"/>
      <c r="HZ671" s="196"/>
      <c r="IA671" s="196"/>
      <c r="IB671" s="196"/>
      <c r="IC671" s="196"/>
      <c r="ID671" s="196"/>
      <c r="IE671" s="196"/>
      <c r="IF671" s="196"/>
      <c r="IG671" s="196"/>
      <c r="IH671" s="196"/>
      <c r="II671" s="196"/>
      <c r="IJ671" s="196"/>
      <c r="IK671" s="196"/>
      <c r="IL671" s="196"/>
      <c r="IM671" s="196"/>
      <c r="IN671" s="196"/>
      <c r="IO671" s="196"/>
      <c r="IP671" s="196"/>
      <c r="IQ671" s="196"/>
      <c r="IR671" s="196"/>
      <c r="IS671" s="196"/>
      <c r="IT671" s="196"/>
      <c r="IU671" s="196"/>
      <c r="IV671" s="196"/>
    </row>
    <row r="672" spans="1:256" customFormat="1">
      <c r="A672" s="195" t="s">
        <v>2136</v>
      </c>
      <c r="B672" s="195" t="s">
        <v>16</v>
      </c>
      <c r="C672" s="195" t="s">
        <v>17</v>
      </c>
      <c r="D672" s="195" t="s">
        <v>1976</v>
      </c>
      <c r="E672" s="195" t="s">
        <v>2137</v>
      </c>
      <c r="F672" s="195" t="s">
        <v>19</v>
      </c>
      <c r="G672" s="195" t="s">
        <v>2312</v>
      </c>
      <c r="H672" s="195" t="s">
        <v>2374</v>
      </c>
      <c r="I672" s="195" t="s">
        <v>1845</v>
      </c>
      <c r="J672" s="195" t="s">
        <v>22</v>
      </c>
      <c r="K672" s="195" t="s">
        <v>443</v>
      </c>
      <c r="L672" s="195">
        <v>8</v>
      </c>
      <c r="M672" s="195" t="s">
        <v>1767</v>
      </c>
      <c r="N672" s="195"/>
      <c r="O672" s="195"/>
      <c r="P672" s="196"/>
      <c r="Q672" s="196"/>
      <c r="R672" s="196"/>
      <c r="S672" s="196"/>
      <c r="T672" s="196"/>
      <c r="U672" s="196"/>
      <c r="V672" s="196"/>
      <c r="W672" s="196"/>
      <c r="X672" s="196"/>
      <c r="Y672" s="196"/>
      <c r="Z672" s="196"/>
      <c r="AA672" s="196"/>
      <c r="AB672" s="196"/>
      <c r="AC672" s="196"/>
      <c r="AD672" s="196"/>
      <c r="AE672" s="196"/>
      <c r="AF672" s="196"/>
      <c r="AG672" s="196"/>
      <c r="AH672" s="196"/>
      <c r="AI672" s="196"/>
      <c r="AJ672" s="196"/>
      <c r="AK672" s="196"/>
      <c r="AL672" s="196"/>
      <c r="AM672" s="196"/>
      <c r="AN672" s="196"/>
      <c r="AO672" s="196"/>
      <c r="AP672" s="196"/>
      <c r="AQ672" s="196"/>
      <c r="AR672" s="196"/>
      <c r="AS672" s="196"/>
      <c r="AT672" s="196"/>
      <c r="AU672" s="196"/>
      <c r="AV672" s="196"/>
      <c r="AW672" s="196"/>
      <c r="AX672" s="196"/>
      <c r="AY672" s="196"/>
      <c r="AZ672" s="196"/>
      <c r="BA672" s="196"/>
      <c r="BB672" s="196"/>
      <c r="BC672" s="196"/>
      <c r="BD672" s="196"/>
      <c r="BE672" s="196"/>
      <c r="BF672" s="196"/>
      <c r="BG672" s="196"/>
      <c r="BH672" s="196"/>
      <c r="BI672" s="196"/>
      <c r="BJ672" s="196"/>
      <c r="BK672" s="196"/>
      <c r="BL672" s="196"/>
      <c r="BM672" s="196"/>
      <c r="BN672" s="196"/>
      <c r="BO672" s="196"/>
      <c r="BP672" s="196"/>
      <c r="BQ672" s="196"/>
      <c r="BR672" s="196"/>
      <c r="BS672" s="196"/>
      <c r="BT672" s="196"/>
      <c r="BU672" s="196"/>
      <c r="BV672" s="196"/>
      <c r="BW672" s="196"/>
      <c r="BX672" s="196"/>
      <c r="BY672" s="196"/>
      <c r="BZ672" s="196"/>
      <c r="CA672" s="196"/>
      <c r="CB672" s="196"/>
      <c r="CC672" s="196"/>
      <c r="CD672" s="196"/>
      <c r="CE672" s="196"/>
      <c r="CF672" s="196"/>
      <c r="CG672" s="196"/>
      <c r="CH672" s="196"/>
      <c r="CI672" s="196"/>
      <c r="CJ672" s="196"/>
      <c r="CK672" s="196"/>
      <c r="CL672" s="196"/>
      <c r="CM672" s="196"/>
      <c r="CN672" s="196"/>
      <c r="CO672" s="196"/>
      <c r="CP672" s="196"/>
      <c r="CQ672" s="196"/>
      <c r="CR672" s="196"/>
      <c r="CS672" s="196"/>
      <c r="CT672" s="196"/>
      <c r="CU672" s="196"/>
      <c r="CV672" s="196"/>
      <c r="CW672" s="196"/>
      <c r="CX672" s="196"/>
      <c r="CY672" s="196"/>
      <c r="CZ672" s="196"/>
      <c r="DA672" s="196"/>
      <c r="DB672" s="196"/>
      <c r="DC672" s="196"/>
      <c r="DD672" s="196"/>
      <c r="DE672" s="196"/>
      <c r="DF672" s="196"/>
      <c r="DG672" s="196"/>
      <c r="DH672" s="196"/>
      <c r="DI672" s="196"/>
      <c r="DJ672" s="196"/>
      <c r="DK672" s="196"/>
      <c r="DL672" s="196"/>
      <c r="DM672" s="196"/>
      <c r="DN672" s="196"/>
      <c r="DO672" s="196"/>
      <c r="DP672" s="196"/>
      <c r="DQ672" s="196"/>
      <c r="DR672" s="196"/>
      <c r="DS672" s="196"/>
      <c r="DT672" s="196"/>
      <c r="DU672" s="196"/>
      <c r="DV672" s="196"/>
      <c r="DW672" s="196"/>
      <c r="DX672" s="196"/>
      <c r="DY672" s="196"/>
      <c r="DZ672" s="196"/>
      <c r="EA672" s="196"/>
      <c r="EB672" s="196"/>
      <c r="EC672" s="196"/>
      <c r="ED672" s="196"/>
      <c r="EE672" s="196"/>
      <c r="EF672" s="196"/>
      <c r="EG672" s="196"/>
      <c r="EH672" s="196"/>
      <c r="EI672" s="196"/>
      <c r="EJ672" s="196"/>
      <c r="EK672" s="196"/>
      <c r="EL672" s="196"/>
      <c r="EM672" s="196"/>
      <c r="EN672" s="196"/>
      <c r="EO672" s="196"/>
      <c r="EP672" s="196"/>
      <c r="EQ672" s="196"/>
      <c r="ER672" s="196"/>
      <c r="ES672" s="196"/>
      <c r="ET672" s="196"/>
      <c r="EU672" s="196"/>
      <c r="EV672" s="196"/>
      <c r="EW672" s="196"/>
      <c r="EX672" s="196"/>
      <c r="EY672" s="196"/>
      <c r="EZ672" s="196"/>
      <c r="FA672" s="196"/>
      <c r="FB672" s="196"/>
      <c r="FC672" s="196"/>
      <c r="FD672" s="196"/>
      <c r="FE672" s="196"/>
      <c r="FF672" s="196"/>
      <c r="FG672" s="196"/>
      <c r="FH672" s="196"/>
      <c r="FI672" s="196"/>
      <c r="FJ672" s="196"/>
      <c r="FK672" s="196"/>
      <c r="FL672" s="196"/>
      <c r="FM672" s="196"/>
      <c r="FN672" s="196"/>
      <c r="FO672" s="196"/>
      <c r="FP672" s="196"/>
      <c r="FQ672" s="196"/>
      <c r="FR672" s="196"/>
      <c r="FS672" s="196"/>
      <c r="FT672" s="196"/>
      <c r="FU672" s="196"/>
      <c r="FV672" s="196"/>
      <c r="FW672" s="196"/>
      <c r="FX672" s="196"/>
      <c r="FY672" s="196"/>
      <c r="FZ672" s="196"/>
      <c r="GA672" s="196"/>
      <c r="GB672" s="196"/>
      <c r="GC672" s="196"/>
      <c r="GD672" s="196"/>
      <c r="GE672" s="196"/>
      <c r="GF672" s="196"/>
      <c r="GG672" s="196"/>
      <c r="GH672" s="196"/>
      <c r="GI672" s="196"/>
      <c r="GJ672" s="196"/>
      <c r="GK672" s="196"/>
      <c r="GL672" s="196"/>
      <c r="GM672" s="196"/>
      <c r="GN672" s="196"/>
      <c r="GO672" s="196"/>
      <c r="GP672" s="196"/>
      <c r="GQ672" s="196"/>
      <c r="GR672" s="196"/>
      <c r="GS672" s="196"/>
      <c r="GT672" s="196"/>
      <c r="GU672" s="196"/>
      <c r="GV672" s="196"/>
      <c r="GW672" s="196"/>
      <c r="GX672" s="196"/>
      <c r="GY672" s="196"/>
      <c r="GZ672" s="196"/>
      <c r="HA672" s="196"/>
      <c r="HB672" s="196"/>
      <c r="HC672" s="196"/>
      <c r="HD672" s="196"/>
      <c r="HE672" s="196"/>
      <c r="HF672" s="196"/>
      <c r="HG672" s="196"/>
      <c r="HH672" s="196"/>
      <c r="HI672" s="196"/>
      <c r="HJ672" s="196"/>
      <c r="HK672" s="196"/>
      <c r="HL672" s="196"/>
      <c r="HM672" s="196"/>
      <c r="HN672" s="196"/>
      <c r="HO672" s="196"/>
      <c r="HP672" s="196"/>
      <c r="HQ672" s="196"/>
      <c r="HR672" s="196"/>
      <c r="HS672" s="196"/>
      <c r="HT672" s="196"/>
      <c r="HU672" s="196"/>
      <c r="HV672" s="196"/>
      <c r="HW672" s="196"/>
      <c r="HX672" s="196"/>
      <c r="HY672" s="196"/>
      <c r="HZ672" s="196"/>
      <c r="IA672" s="196"/>
      <c r="IB672" s="196"/>
      <c r="IC672" s="196"/>
      <c r="ID672" s="196"/>
      <c r="IE672" s="196"/>
      <c r="IF672" s="196"/>
      <c r="IG672" s="196"/>
      <c r="IH672" s="196"/>
      <c r="II672" s="196"/>
      <c r="IJ672" s="196"/>
      <c r="IK672" s="196"/>
      <c r="IL672" s="196"/>
      <c r="IM672" s="196"/>
      <c r="IN672" s="196"/>
      <c r="IO672" s="196"/>
      <c r="IP672" s="196"/>
      <c r="IQ672" s="196"/>
      <c r="IR672" s="196"/>
      <c r="IS672" s="196"/>
      <c r="IT672" s="196"/>
      <c r="IU672" s="196"/>
      <c r="IV672" s="196"/>
    </row>
    <row r="673" spans="1:256" customFormat="1">
      <c r="A673" s="195" t="s">
        <v>2136</v>
      </c>
      <c r="B673" s="195" t="s">
        <v>16</v>
      </c>
      <c r="C673" s="195" t="s">
        <v>17</v>
      </c>
      <c r="D673" s="195" t="s">
        <v>1976</v>
      </c>
      <c r="E673" s="195" t="s">
        <v>2137</v>
      </c>
      <c r="F673" s="195" t="s">
        <v>19</v>
      </c>
      <c r="G673" s="195" t="s">
        <v>2689</v>
      </c>
      <c r="H673" s="195" t="s">
        <v>2694</v>
      </c>
      <c r="I673" s="195" t="s">
        <v>2695</v>
      </c>
      <c r="J673" s="195" t="s">
        <v>22</v>
      </c>
      <c r="K673" s="195" t="s">
        <v>443</v>
      </c>
      <c r="L673" s="195">
        <v>8</v>
      </c>
      <c r="M673" s="195" t="s">
        <v>1767</v>
      </c>
      <c r="N673" s="195"/>
      <c r="O673" s="195"/>
      <c r="P673" s="196"/>
      <c r="Q673" s="196"/>
      <c r="R673" s="196"/>
      <c r="S673" s="196"/>
      <c r="T673" s="196"/>
      <c r="U673" s="196"/>
      <c r="V673" s="196"/>
      <c r="W673" s="196"/>
      <c r="X673" s="196"/>
      <c r="Y673" s="196"/>
      <c r="Z673" s="196"/>
      <c r="AA673" s="196"/>
      <c r="AB673" s="196"/>
      <c r="AC673" s="196"/>
      <c r="AD673" s="196"/>
      <c r="AE673" s="196"/>
      <c r="AF673" s="196"/>
      <c r="AG673" s="196"/>
      <c r="AH673" s="196"/>
      <c r="AI673" s="196"/>
      <c r="AJ673" s="196"/>
      <c r="AK673" s="196"/>
      <c r="AL673" s="196"/>
      <c r="AM673" s="196"/>
      <c r="AN673" s="196"/>
      <c r="AO673" s="196"/>
      <c r="AP673" s="196"/>
      <c r="AQ673" s="196"/>
      <c r="AR673" s="196"/>
      <c r="AS673" s="196"/>
      <c r="AT673" s="196"/>
      <c r="AU673" s="196"/>
      <c r="AV673" s="196"/>
      <c r="AW673" s="196"/>
      <c r="AX673" s="196"/>
      <c r="AY673" s="196"/>
      <c r="AZ673" s="196"/>
      <c r="BA673" s="196"/>
      <c r="BB673" s="196"/>
      <c r="BC673" s="196"/>
      <c r="BD673" s="196"/>
      <c r="BE673" s="196"/>
      <c r="BF673" s="196"/>
      <c r="BG673" s="196"/>
      <c r="BH673" s="196"/>
      <c r="BI673" s="196"/>
      <c r="BJ673" s="196"/>
      <c r="BK673" s="196"/>
      <c r="BL673" s="196"/>
      <c r="BM673" s="196"/>
      <c r="BN673" s="196"/>
      <c r="BO673" s="196"/>
      <c r="BP673" s="196"/>
      <c r="BQ673" s="196"/>
      <c r="BR673" s="196"/>
      <c r="BS673" s="196"/>
      <c r="BT673" s="196"/>
      <c r="BU673" s="196"/>
      <c r="BV673" s="196"/>
      <c r="BW673" s="196"/>
      <c r="BX673" s="196"/>
      <c r="BY673" s="196"/>
      <c r="BZ673" s="196"/>
      <c r="CA673" s="196"/>
      <c r="CB673" s="196"/>
      <c r="CC673" s="196"/>
      <c r="CD673" s="196"/>
      <c r="CE673" s="196"/>
      <c r="CF673" s="196"/>
      <c r="CG673" s="196"/>
      <c r="CH673" s="196"/>
      <c r="CI673" s="196"/>
      <c r="CJ673" s="196"/>
      <c r="CK673" s="196"/>
      <c r="CL673" s="196"/>
      <c r="CM673" s="196"/>
      <c r="CN673" s="196"/>
      <c r="CO673" s="196"/>
      <c r="CP673" s="196"/>
      <c r="CQ673" s="196"/>
      <c r="CR673" s="196"/>
      <c r="CS673" s="196"/>
      <c r="CT673" s="196"/>
      <c r="CU673" s="196"/>
      <c r="CV673" s="196"/>
      <c r="CW673" s="196"/>
      <c r="CX673" s="196"/>
      <c r="CY673" s="196"/>
      <c r="CZ673" s="196"/>
      <c r="DA673" s="196"/>
      <c r="DB673" s="196"/>
      <c r="DC673" s="196"/>
      <c r="DD673" s="196"/>
      <c r="DE673" s="196"/>
      <c r="DF673" s="196"/>
      <c r="DG673" s="196"/>
      <c r="DH673" s="196"/>
      <c r="DI673" s="196"/>
      <c r="DJ673" s="196"/>
      <c r="DK673" s="196"/>
      <c r="DL673" s="196"/>
      <c r="DM673" s="196"/>
      <c r="DN673" s="196"/>
      <c r="DO673" s="196"/>
      <c r="DP673" s="196"/>
      <c r="DQ673" s="196"/>
      <c r="DR673" s="196"/>
      <c r="DS673" s="196"/>
      <c r="DT673" s="196"/>
      <c r="DU673" s="196"/>
      <c r="DV673" s="196"/>
      <c r="DW673" s="196"/>
      <c r="DX673" s="196"/>
      <c r="DY673" s="196"/>
      <c r="DZ673" s="196"/>
      <c r="EA673" s="196"/>
      <c r="EB673" s="196"/>
      <c r="EC673" s="196"/>
      <c r="ED673" s="196"/>
      <c r="EE673" s="196"/>
      <c r="EF673" s="196"/>
      <c r="EG673" s="196"/>
      <c r="EH673" s="196"/>
      <c r="EI673" s="196"/>
      <c r="EJ673" s="196"/>
      <c r="EK673" s="196"/>
      <c r="EL673" s="196"/>
      <c r="EM673" s="196"/>
      <c r="EN673" s="196"/>
      <c r="EO673" s="196"/>
      <c r="EP673" s="196"/>
      <c r="EQ673" s="196"/>
      <c r="ER673" s="196"/>
      <c r="ES673" s="196"/>
      <c r="ET673" s="196"/>
      <c r="EU673" s="196"/>
      <c r="EV673" s="196"/>
      <c r="EW673" s="196"/>
      <c r="EX673" s="196"/>
      <c r="EY673" s="196"/>
      <c r="EZ673" s="196"/>
      <c r="FA673" s="196"/>
      <c r="FB673" s="196"/>
      <c r="FC673" s="196"/>
      <c r="FD673" s="196"/>
      <c r="FE673" s="196"/>
      <c r="FF673" s="196"/>
      <c r="FG673" s="196"/>
      <c r="FH673" s="196"/>
      <c r="FI673" s="196"/>
      <c r="FJ673" s="196"/>
      <c r="FK673" s="196"/>
      <c r="FL673" s="196"/>
      <c r="FM673" s="196"/>
      <c r="FN673" s="196"/>
      <c r="FO673" s="196"/>
      <c r="FP673" s="196"/>
      <c r="FQ673" s="196"/>
      <c r="FR673" s="196"/>
      <c r="FS673" s="196"/>
      <c r="FT673" s="196"/>
      <c r="FU673" s="196"/>
      <c r="FV673" s="196"/>
      <c r="FW673" s="196"/>
      <c r="FX673" s="196"/>
      <c r="FY673" s="196"/>
      <c r="FZ673" s="196"/>
      <c r="GA673" s="196"/>
      <c r="GB673" s="196"/>
      <c r="GC673" s="196"/>
      <c r="GD673" s="196"/>
      <c r="GE673" s="196"/>
      <c r="GF673" s="196"/>
      <c r="GG673" s="196"/>
      <c r="GH673" s="196"/>
      <c r="GI673" s="196"/>
      <c r="GJ673" s="196"/>
      <c r="GK673" s="196"/>
      <c r="GL673" s="196"/>
      <c r="GM673" s="196"/>
      <c r="GN673" s="196"/>
      <c r="GO673" s="196"/>
      <c r="GP673" s="196"/>
      <c r="GQ673" s="196"/>
      <c r="GR673" s="196"/>
      <c r="GS673" s="196"/>
      <c r="GT673" s="196"/>
      <c r="GU673" s="196"/>
      <c r="GV673" s="196"/>
      <c r="GW673" s="196"/>
      <c r="GX673" s="196"/>
      <c r="GY673" s="196"/>
      <c r="GZ673" s="196"/>
      <c r="HA673" s="196"/>
      <c r="HB673" s="196"/>
      <c r="HC673" s="196"/>
      <c r="HD673" s="196"/>
      <c r="HE673" s="196"/>
      <c r="HF673" s="196"/>
      <c r="HG673" s="196"/>
      <c r="HH673" s="196"/>
      <c r="HI673" s="196"/>
      <c r="HJ673" s="196"/>
      <c r="HK673" s="196"/>
      <c r="HL673" s="196"/>
      <c r="HM673" s="196"/>
      <c r="HN673" s="196"/>
      <c r="HO673" s="196"/>
      <c r="HP673" s="196"/>
      <c r="HQ673" s="196"/>
      <c r="HR673" s="196"/>
      <c r="HS673" s="196"/>
      <c r="HT673" s="196"/>
      <c r="HU673" s="196"/>
      <c r="HV673" s="196"/>
      <c r="HW673" s="196"/>
      <c r="HX673" s="196"/>
      <c r="HY673" s="196"/>
      <c r="HZ673" s="196"/>
      <c r="IA673" s="196"/>
      <c r="IB673" s="196"/>
      <c r="IC673" s="196"/>
      <c r="ID673" s="196"/>
      <c r="IE673" s="196"/>
      <c r="IF673" s="196"/>
      <c r="IG673" s="196"/>
      <c r="IH673" s="196"/>
      <c r="II673" s="196"/>
      <c r="IJ673" s="196"/>
      <c r="IK673" s="196"/>
      <c r="IL673" s="196"/>
      <c r="IM673" s="196"/>
      <c r="IN673" s="196"/>
      <c r="IO673" s="196"/>
      <c r="IP673" s="196"/>
      <c r="IQ673" s="196"/>
      <c r="IR673" s="196"/>
      <c r="IS673" s="196"/>
      <c r="IT673" s="196"/>
      <c r="IU673" s="196"/>
      <c r="IV673" s="196"/>
    </row>
    <row r="674" spans="1:256" customFormat="1">
      <c r="A674" s="195" t="s">
        <v>2136</v>
      </c>
      <c r="B674" s="195" t="s">
        <v>16</v>
      </c>
      <c r="C674" s="195" t="s">
        <v>17</v>
      </c>
      <c r="D674" s="195" t="s">
        <v>1976</v>
      </c>
      <c r="E674" s="195" t="s">
        <v>2137</v>
      </c>
      <c r="F674" s="195" t="s">
        <v>19</v>
      </c>
      <c r="G674" s="195" t="s">
        <v>2314</v>
      </c>
      <c r="H674" s="195" t="s">
        <v>2375</v>
      </c>
      <c r="I674" s="195" t="s">
        <v>1833</v>
      </c>
      <c r="J674" s="195" t="s">
        <v>22</v>
      </c>
      <c r="K674" s="195" t="s">
        <v>443</v>
      </c>
      <c r="L674" s="195">
        <v>8</v>
      </c>
      <c r="M674" s="195" t="s">
        <v>1767</v>
      </c>
      <c r="N674" s="195"/>
      <c r="O674" s="195"/>
      <c r="P674" s="196"/>
      <c r="Q674" s="196"/>
      <c r="R674" s="196"/>
      <c r="S674" s="196"/>
      <c r="T674" s="196"/>
      <c r="U674" s="196"/>
      <c r="V674" s="196"/>
      <c r="W674" s="196"/>
      <c r="X674" s="196"/>
      <c r="Y674" s="196"/>
      <c r="Z674" s="196"/>
      <c r="AA674" s="196"/>
      <c r="AB674" s="196"/>
      <c r="AC674" s="196"/>
      <c r="AD674" s="196"/>
      <c r="AE674" s="196"/>
      <c r="AF674" s="196"/>
      <c r="AG674" s="196"/>
      <c r="AH674" s="196"/>
      <c r="AI674" s="196"/>
      <c r="AJ674" s="196"/>
      <c r="AK674" s="196"/>
      <c r="AL674" s="196"/>
      <c r="AM674" s="196"/>
      <c r="AN674" s="196"/>
      <c r="AO674" s="196"/>
      <c r="AP674" s="196"/>
      <c r="AQ674" s="196"/>
      <c r="AR674" s="196"/>
      <c r="AS674" s="196"/>
      <c r="AT674" s="196"/>
      <c r="AU674" s="196"/>
      <c r="AV674" s="196"/>
      <c r="AW674" s="196"/>
      <c r="AX674" s="196"/>
      <c r="AY674" s="196"/>
      <c r="AZ674" s="196"/>
      <c r="BA674" s="196"/>
      <c r="BB674" s="196"/>
      <c r="BC674" s="196"/>
      <c r="BD674" s="196"/>
      <c r="BE674" s="196"/>
      <c r="BF674" s="196"/>
      <c r="BG674" s="196"/>
      <c r="BH674" s="196"/>
      <c r="BI674" s="196"/>
      <c r="BJ674" s="196"/>
      <c r="BK674" s="196"/>
      <c r="BL674" s="196"/>
      <c r="BM674" s="196"/>
      <c r="BN674" s="196"/>
      <c r="BO674" s="196"/>
      <c r="BP674" s="196"/>
      <c r="BQ674" s="196"/>
      <c r="BR674" s="196"/>
      <c r="BS674" s="196"/>
      <c r="BT674" s="196"/>
      <c r="BU674" s="196"/>
      <c r="BV674" s="196"/>
      <c r="BW674" s="196"/>
      <c r="BX674" s="196"/>
      <c r="BY674" s="196"/>
      <c r="BZ674" s="196"/>
      <c r="CA674" s="196"/>
      <c r="CB674" s="196"/>
      <c r="CC674" s="196"/>
      <c r="CD674" s="196"/>
      <c r="CE674" s="196"/>
      <c r="CF674" s="196"/>
      <c r="CG674" s="196"/>
      <c r="CH674" s="196"/>
      <c r="CI674" s="196"/>
      <c r="CJ674" s="196"/>
      <c r="CK674" s="196"/>
      <c r="CL674" s="196"/>
      <c r="CM674" s="196"/>
      <c r="CN674" s="196"/>
      <c r="CO674" s="196"/>
      <c r="CP674" s="196"/>
      <c r="CQ674" s="196"/>
      <c r="CR674" s="196"/>
      <c r="CS674" s="196"/>
      <c r="CT674" s="196"/>
      <c r="CU674" s="196"/>
      <c r="CV674" s="196"/>
      <c r="CW674" s="196"/>
      <c r="CX674" s="196"/>
      <c r="CY674" s="196"/>
      <c r="CZ674" s="196"/>
      <c r="DA674" s="196"/>
      <c r="DB674" s="196"/>
      <c r="DC674" s="196"/>
      <c r="DD674" s="196"/>
      <c r="DE674" s="196"/>
      <c r="DF674" s="196"/>
      <c r="DG674" s="196"/>
      <c r="DH674" s="196"/>
      <c r="DI674" s="196"/>
      <c r="DJ674" s="196"/>
      <c r="DK674" s="196"/>
      <c r="DL674" s="196"/>
      <c r="DM674" s="196"/>
      <c r="DN674" s="196"/>
      <c r="DO674" s="196"/>
      <c r="DP674" s="196"/>
      <c r="DQ674" s="196"/>
      <c r="DR674" s="196"/>
      <c r="DS674" s="196"/>
      <c r="DT674" s="196"/>
      <c r="DU674" s="196"/>
      <c r="DV674" s="196"/>
      <c r="DW674" s="196"/>
      <c r="DX674" s="196"/>
      <c r="DY674" s="196"/>
      <c r="DZ674" s="196"/>
      <c r="EA674" s="196"/>
      <c r="EB674" s="196"/>
      <c r="EC674" s="196"/>
      <c r="ED674" s="196"/>
      <c r="EE674" s="196"/>
      <c r="EF674" s="196"/>
      <c r="EG674" s="196"/>
      <c r="EH674" s="196"/>
      <c r="EI674" s="196"/>
      <c r="EJ674" s="196"/>
      <c r="EK674" s="196"/>
      <c r="EL674" s="196"/>
      <c r="EM674" s="196"/>
      <c r="EN674" s="196"/>
      <c r="EO674" s="196"/>
      <c r="EP674" s="196"/>
      <c r="EQ674" s="196"/>
      <c r="ER674" s="196"/>
      <c r="ES674" s="196"/>
      <c r="ET674" s="196"/>
      <c r="EU674" s="196"/>
      <c r="EV674" s="196"/>
      <c r="EW674" s="196"/>
      <c r="EX674" s="196"/>
      <c r="EY674" s="196"/>
      <c r="EZ674" s="196"/>
      <c r="FA674" s="196"/>
      <c r="FB674" s="196"/>
      <c r="FC674" s="196"/>
      <c r="FD674" s="196"/>
      <c r="FE674" s="196"/>
      <c r="FF674" s="196"/>
      <c r="FG674" s="196"/>
      <c r="FH674" s="196"/>
      <c r="FI674" s="196"/>
      <c r="FJ674" s="196"/>
      <c r="FK674" s="196"/>
      <c r="FL674" s="196"/>
      <c r="FM674" s="196"/>
      <c r="FN674" s="196"/>
      <c r="FO674" s="196"/>
      <c r="FP674" s="196"/>
      <c r="FQ674" s="196"/>
      <c r="FR674" s="196"/>
      <c r="FS674" s="196"/>
      <c r="FT674" s="196"/>
      <c r="FU674" s="196"/>
      <c r="FV674" s="196"/>
      <c r="FW674" s="196"/>
      <c r="FX674" s="196"/>
      <c r="FY674" s="196"/>
      <c r="FZ674" s="196"/>
      <c r="GA674" s="196"/>
      <c r="GB674" s="196"/>
      <c r="GC674" s="196"/>
      <c r="GD674" s="196"/>
      <c r="GE674" s="196"/>
      <c r="GF674" s="196"/>
      <c r="GG674" s="196"/>
      <c r="GH674" s="196"/>
      <c r="GI674" s="196"/>
      <c r="GJ674" s="196"/>
      <c r="GK674" s="196"/>
      <c r="GL674" s="196"/>
      <c r="GM674" s="196"/>
      <c r="GN674" s="196"/>
      <c r="GO674" s="196"/>
      <c r="GP674" s="196"/>
      <c r="GQ674" s="196"/>
      <c r="GR674" s="196"/>
      <c r="GS674" s="196"/>
      <c r="GT674" s="196"/>
      <c r="GU674" s="196"/>
      <c r="GV674" s="196"/>
      <c r="GW674" s="196"/>
      <c r="GX674" s="196"/>
      <c r="GY674" s="196"/>
      <c r="GZ674" s="196"/>
      <c r="HA674" s="196"/>
      <c r="HB674" s="196"/>
      <c r="HC674" s="196"/>
      <c r="HD674" s="196"/>
      <c r="HE674" s="196"/>
      <c r="HF674" s="196"/>
      <c r="HG674" s="196"/>
      <c r="HH674" s="196"/>
      <c r="HI674" s="196"/>
      <c r="HJ674" s="196"/>
      <c r="HK674" s="196"/>
      <c r="HL674" s="196"/>
      <c r="HM674" s="196"/>
      <c r="HN674" s="196"/>
      <c r="HO674" s="196"/>
      <c r="HP674" s="196"/>
      <c r="HQ674" s="196"/>
      <c r="HR674" s="196"/>
      <c r="HS674" s="196"/>
      <c r="HT674" s="196"/>
      <c r="HU674" s="196"/>
      <c r="HV674" s="196"/>
      <c r="HW674" s="196"/>
      <c r="HX674" s="196"/>
      <c r="HY674" s="196"/>
      <c r="HZ674" s="196"/>
      <c r="IA674" s="196"/>
      <c r="IB674" s="196"/>
      <c r="IC674" s="196"/>
      <c r="ID674" s="196"/>
      <c r="IE674" s="196"/>
      <c r="IF674" s="196"/>
      <c r="IG674" s="196"/>
      <c r="IH674" s="196"/>
      <c r="II674" s="196"/>
      <c r="IJ674" s="196"/>
      <c r="IK674" s="196"/>
      <c r="IL674" s="196"/>
      <c r="IM674" s="196"/>
      <c r="IN674" s="196"/>
      <c r="IO674" s="196"/>
      <c r="IP674" s="196"/>
      <c r="IQ674" s="196"/>
      <c r="IR674" s="196"/>
      <c r="IS674" s="196"/>
      <c r="IT674" s="196"/>
      <c r="IU674" s="196"/>
      <c r="IV674" s="196"/>
    </row>
    <row r="675" spans="1:256" customFormat="1">
      <c r="A675" s="195" t="s">
        <v>2136</v>
      </c>
      <c r="B675" s="195" t="s">
        <v>16</v>
      </c>
      <c r="C675" s="195" t="s">
        <v>17</v>
      </c>
      <c r="D675" s="195" t="s">
        <v>1976</v>
      </c>
      <c r="E675" s="195" t="s">
        <v>2137</v>
      </c>
      <c r="F675" s="195" t="s">
        <v>19</v>
      </c>
      <c r="G675" s="195" t="s">
        <v>2028</v>
      </c>
      <c r="H675" s="195" t="s">
        <v>2139</v>
      </c>
      <c r="I675" s="195" t="s">
        <v>2023</v>
      </c>
      <c r="J675" s="195" t="s">
        <v>22</v>
      </c>
      <c r="K675" s="195" t="s">
        <v>549</v>
      </c>
      <c r="L675" s="195">
        <v>8</v>
      </c>
      <c r="M675" s="195" t="s">
        <v>1767</v>
      </c>
      <c r="N675" s="195"/>
      <c r="O675" s="195"/>
      <c r="P675" s="196"/>
      <c r="Q675" s="196"/>
      <c r="R675" s="196"/>
      <c r="S675" s="196"/>
      <c r="T675" s="196"/>
      <c r="U675" s="196"/>
      <c r="V675" s="196"/>
      <c r="W675" s="196"/>
      <c r="X675" s="196"/>
      <c r="Y675" s="196"/>
      <c r="Z675" s="196"/>
      <c r="AA675" s="196"/>
      <c r="AB675" s="196"/>
      <c r="AC675" s="196"/>
      <c r="AD675" s="196"/>
      <c r="AE675" s="196"/>
      <c r="AF675" s="196"/>
      <c r="AG675" s="196"/>
      <c r="AH675" s="196"/>
      <c r="AI675" s="196"/>
      <c r="AJ675" s="196"/>
      <c r="AK675" s="196"/>
      <c r="AL675" s="196"/>
      <c r="AM675" s="196"/>
      <c r="AN675" s="196"/>
      <c r="AO675" s="196"/>
      <c r="AP675" s="196"/>
      <c r="AQ675" s="196"/>
      <c r="AR675" s="196"/>
      <c r="AS675" s="196"/>
      <c r="AT675" s="196"/>
      <c r="AU675" s="196"/>
      <c r="AV675" s="196"/>
      <c r="AW675" s="196"/>
      <c r="AX675" s="196"/>
      <c r="AY675" s="196"/>
      <c r="AZ675" s="196"/>
      <c r="BA675" s="196"/>
      <c r="BB675" s="196"/>
      <c r="BC675" s="196"/>
      <c r="BD675" s="196"/>
      <c r="BE675" s="196"/>
      <c r="BF675" s="196"/>
      <c r="BG675" s="196"/>
      <c r="BH675" s="196"/>
      <c r="BI675" s="196"/>
      <c r="BJ675" s="196"/>
      <c r="BK675" s="196"/>
      <c r="BL675" s="196"/>
      <c r="BM675" s="196"/>
      <c r="BN675" s="196"/>
      <c r="BO675" s="196"/>
      <c r="BP675" s="196"/>
      <c r="BQ675" s="196"/>
      <c r="BR675" s="196"/>
      <c r="BS675" s="196"/>
      <c r="BT675" s="196"/>
      <c r="BU675" s="196"/>
      <c r="BV675" s="196"/>
      <c r="BW675" s="196"/>
      <c r="BX675" s="196"/>
      <c r="BY675" s="196"/>
      <c r="BZ675" s="196"/>
      <c r="CA675" s="196"/>
      <c r="CB675" s="196"/>
      <c r="CC675" s="196"/>
      <c r="CD675" s="196"/>
      <c r="CE675" s="196"/>
      <c r="CF675" s="196"/>
      <c r="CG675" s="196"/>
      <c r="CH675" s="196"/>
      <c r="CI675" s="196"/>
      <c r="CJ675" s="196"/>
      <c r="CK675" s="196"/>
      <c r="CL675" s="196"/>
      <c r="CM675" s="196"/>
      <c r="CN675" s="196"/>
      <c r="CO675" s="196"/>
      <c r="CP675" s="196"/>
      <c r="CQ675" s="196"/>
      <c r="CR675" s="196"/>
      <c r="CS675" s="196"/>
      <c r="CT675" s="196"/>
      <c r="CU675" s="196"/>
      <c r="CV675" s="196"/>
      <c r="CW675" s="196"/>
      <c r="CX675" s="196"/>
      <c r="CY675" s="196"/>
      <c r="CZ675" s="196"/>
      <c r="DA675" s="196"/>
      <c r="DB675" s="196"/>
      <c r="DC675" s="196"/>
      <c r="DD675" s="196"/>
      <c r="DE675" s="196"/>
      <c r="DF675" s="196"/>
      <c r="DG675" s="196"/>
      <c r="DH675" s="196"/>
      <c r="DI675" s="196"/>
      <c r="DJ675" s="196"/>
      <c r="DK675" s="196"/>
      <c r="DL675" s="196"/>
      <c r="DM675" s="196"/>
      <c r="DN675" s="196"/>
      <c r="DO675" s="196"/>
      <c r="DP675" s="196"/>
      <c r="DQ675" s="196"/>
      <c r="DR675" s="196"/>
      <c r="DS675" s="196"/>
      <c r="DT675" s="196"/>
      <c r="DU675" s="196"/>
      <c r="DV675" s="196"/>
      <c r="DW675" s="196"/>
      <c r="DX675" s="196"/>
      <c r="DY675" s="196"/>
      <c r="DZ675" s="196"/>
      <c r="EA675" s="196"/>
      <c r="EB675" s="196"/>
      <c r="EC675" s="196"/>
      <c r="ED675" s="196"/>
      <c r="EE675" s="196"/>
      <c r="EF675" s="196"/>
      <c r="EG675" s="196"/>
      <c r="EH675" s="196"/>
      <c r="EI675" s="196"/>
      <c r="EJ675" s="196"/>
      <c r="EK675" s="196"/>
      <c r="EL675" s="196"/>
      <c r="EM675" s="196"/>
      <c r="EN675" s="196"/>
      <c r="EO675" s="196"/>
      <c r="EP675" s="196"/>
      <c r="EQ675" s="196"/>
      <c r="ER675" s="196"/>
      <c r="ES675" s="196"/>
      <c r="ET675" s="196"/>
      <c r="EU675" s="196"/>
      <c r="EV675" s="196"/>
      <c r="EW675" s="196"/>
      <c r="EX675" s="196"/>
      <c r="EY675" s="196"/>
      <c r="EZ675" s="196"/>
      <c r="FA675" s="196"/>
      <c r="FB675" s="196"/>
      <c r="FC675" s="196"/>
      <c r="FD675" s="196"/>
      <c r="FE675" s="196"/>
      <c r="FF675" s="196"/>
      <c r="FG675" s="196"/>
      <c r="FH675" s="196"/>
      <c r="FI675" s="196"/>
      <c r="FJ675" s="196"/>
      <c r="FK675" s="196"/>
      <c r="FL675" s="196"/>
      <c r="FM675" s="196"/>
      <c r="FN675" s="196"/>
      <c r="FO675" s="196"/>
      <c r="FP675" s="196"/>
      <c r="FQ675" s="196"/>
      <c r="FR675" s="196"/>
      <c r="FS675" s="196"/>
      <c r="FT675" s="196"/>
      <c r="FU675" s="196"/>
      <c r="FV675" s="196"/>
      <c r="FW675" s="196"/>
      <c r="FX675" s="196"/>
      <c r="FY675" s="196"/>
      <c r="FZ675" s="196"/>
      <c r="GA675" s="196"/>
      <c r="GB675" s="196"/>
      <c r="GC675" s="196"/>
      <c r="GD675" s="196"/>
      <c r="GE675" s="196"/>
      <c r="GF675" s="196"/>
      <c r="GG675" s="196"/>
      <c r="GH675" s="196"/>
      <c r="GI675" s="196"/>
      <c r="GJ675" s="196"/>
      <c r="GK675" s="196"/>
      <c r="GL675" s="196"/>
      <c r="GM675" s="196"/>
      <c r="GN675" s="196"/>
      <c r="GO675" s="196"/>
      <c r="GP675" s="196"/>
      <c r="GQ675" s="196"/>
      <c r="GR675" s="196"/>
      <c r="GS675" s="196"/>
      <c r="GT675" s="196"/>
      <c r="GU675" s="196"/>
      <c r="GV675" s="196"/>
      <c r="GW675" s="196"/>
      <c r="GX675" s="196"/>
      <c r="GY675" s="196"/>
      <c r="GZ675" s="196"/>
      <c r="HA675" s="196"/>
      <c r="HB675" s="196"/>
      <c r="HC675" s="196"/>
      <c r="HD675" s="196"/>
      <c r="HE675" s="196"/>
      <c r="HF675" s="196"/>
      <c r="HG675" s="196"/>
      <c r="HH675" s="196"/>
      <c r="HI675" s="196"/>
      <c r="HJ675" s="196"/>
      <c r="HK675" s="196"/>
      <c r="HL675" s="196"/>
      <c r="HM675" s="196"/>
      <c r="HN675" s="196"/>
      <c r="HO675" s="196"/>
      <c r="HP675" s="196"/>
      <c r="HQ675" s="196"/>
      <c r="HR675" s="196"/>
      <c r="HS675" s="196"/>
      <c r="HT675" s="196"/>
      <c r="HU675" s="196"/>
      <c r="HV675" s="196"/>
      <c r="HW675" s="196"/>
      <c r="HX675" s="196"/>
      <c r="HY675" s="196"/>
      <c r="HZ675" s="196"/>
      <c r="IA675" s="196"/>
      <c r="IB675" s="196"/>
      <c r="IC675" s="196"/>
      <c r="ID675" s="196"/>
      <c r="IE675" s="196"/>
      <c r="IF675" s="196"/>
      <c r="IG675" s="196"/>
      <c r="IH675" s="196"/>
      <c r="II675" s="196"/>
      <c r="IJ675" s="196"/>
      <c r="IK675" s="196"/>
      <c r="IL675" s="196"/>
      <c r="IM675" s="196"/>
      <c r="IN675" s="196"/>
      <c r="IO675" s="196"/>
      <c r="IP675" s="196"/>
      <c r="IQ675" s="196"/>
      <c r="IR675" s="196"/>
      <c r="IS675" s="196"/>
      <c r="IT675" s="196"/>
      <c r="IU675" s="196"/>
      <c r="IV675" s="196"/>
    </row>
    <row r="676" spans="1:256" customFormat="1">
      <c r="A676" s="195" t="s">
        <v>2136</v>
      </c>
      <c r="B676" s="195" t="s">
        <v>16</v>
      </c>
      <c r="C676" s="195" t="s">
        <v>17</v>
      </c>
      <c r="D676" s="195" t="s">
        <v>1976</v>
      </c>
      <c r="E676" s="195" t="s">
        <v>2137</v>
      </c>
      <c r="F676" s="195" t="s">
        <v>19</v>
      </c>
      <c r="G676" s="195" t="s">
        <v>2029</v>
      </c>
      <c r="H676" s="195" t="s">
        <v>2140</v>
      </c>
      <c r="I676" s="195" t="s">
        <v>2024</v>
      </c>
      <c r="J676" s="195" t="s">
        <v>22</v>
      </c>
      <c r="K676" s="195" t="s">
        <v>549</v>
      </c>
      <c r="L676" s="195">
        <v>8</v>
      </c>
      <c r="M676" s="195" t="s">
        <v>1767</v>
      </c>
      <c r="N676" s="195"/>
      <c r="O676" s="195"/>
      <c r="P676" s="196"/>
      <c r="Q676" s="196"/>
      <c r="R676" s="196"/>
      <c r="S676" s="196"/>
      <c r="T676" s="196"/>
      <c r="U676" s="196"/>
      <c r="V676" s="196"/>
      <c r="W676" s="196"/>
      <c r="X676" s="196"/>
      <c r="Y676" s="196"/>
      <c r="Z676" s="196"/>
      <c r="AA676" s="196"/>
      <c r="AB676" s="196"/>
      <c r="AC676" s="196"/>
      <c r="AD676" s="196"/>
      <c r="AE676" s="196"/>
      <c r="AF676" s="196"/>
      <c r="AG676" s="196"/>
      <c r="AH676" s="196"/>
      <c r="AI676" s="196"/>
      <c r="AJ676" s="196"/>
      <c r="AK676" s="196"/>
      <c r="AL676" s="196"/>
      <c r="AM676" s="196"/>
      <c r="AN676" s="196"/>
      <c r="AO676" s="196"/>
      <c r="AP676" s="196"/>
      <c r="AQ676" s="196"/>
      <c r="AR676" s="196"/>
      <c r="AS676" s="196"/>
      <c r="AT676" s="196"/>
      <c r="AU676" s="196"/>
      <c r="AV676" s="196"/>
      <c r="AW676" s="196"/>
      <c r="AX676" s="196"/>
      <c r="AY676" s="196"/>
      <c r="AZ676" s="196"/>
      <c r="BA676" s="196"/>
      <c r="BB676" s="196"/>
      <c r="BC676" s="196"/>
      <c r="BD676" s="196"/>
      <c r="BE676" s="196"/>
      <c r="BF676" s="196"/>
      <c r="BG676" s="196"/>
      <c r="BH676" s="196"/>
      <c r="BI676" s="196"/>
      <c r="BJ676" s="196"/>
      <c r="BK676" s="196"/>
      <c r="BL676" s="196"/>
      <c r="BM676" s="196"/>
      <c r="BN676" s="196"/>
      <c r="BO676" s="196"/>
      <c r="BP676" s="196"/>
      <c r="BQ676" s="196"/>
      <c r="BR676" s="196"/>
      <c r="BS676" s="196"/>
      <c r="BT676" s="196"/>
      <c r="BU676" s="196"/>
      <c r="BV676" s="196"/>
      <c r="BW676" s="196"/>
      <c r="BX676" s="196"/>
      <c r="BY676" s="196"/>
      <c r="BZ676" s="196"/>
      <c r="CA676" s="196"/>
      <c r="CB676" s="196"/>
      <c r="CC676" s="196"/>
      <c r="CD676" s="196"/>
      <c r="CE676" s="196"/>
      <c r="CF676" s="196"/>
      <c r="CG676" s="196"/>
      <c r="CH676" s="196"/>
      <c r="CI676" s="196"/>
      <c r="CJ676" s="196"/>
      <c r="CK676" s="196"/>
      <c r="CL676" s="196"/>
      <c r="CM676" s="196"/>
      <c r="CN676" s="196"/>
      <c r="CO676" s="196"/>
      <c r="CP676" s="196"/>
      <c r="CQ676" s="196"/>
      <c r="CR676" s="196"/>
      <c r="CS676" s="196"/>
      <c r="CT676" s="196"/>
      <c r="CU676" s="196"/>
      <c r="CV676" s="196"/>
      <c r="CW676" s="196"/>
      <c r="CX676" s="196"/>
      <c r="CY676" s="196"/>
      <c r="CZ676" s="196"/>
      <c r="DA676" s="196"/>
      <c r="DB676" s="196"/>
      <c r="DC676" s="196"/>
      <c r="DD676" s="196"/>
      <c r="DE676" s="196"/>
      <c r="DF676" s="196"/>
      <c r="DG676" s="196"/>
      <c r="DH676" s="196"/>
      <c r="DI676" s="196"/>
      <c r="DJ676" s="196"/>
      <c r="DK676" s="196"/>
      <c r="DL676" s="196"/>
      <c r="DM676" s="196"/>
      <c r="DN676" s="196"/>
      <c r="DO676" s="196"/>
      <c r="DP676" s="196"/>
      <c r="DQ676" s="196"/>
      <c r="DR676" s="196"/>
      <c r="DS676" s="196"/>
      <c r="DT676" s="196"/>
      <c r="DU676" s="196"/>
      <c r="DV676" s="196"/>
      <c r="DW676" s="196"/>
      <c r="DX676" s="196"/>
      <c r="DY676" s="196"/>
      <c r="DZ676" s="196"/>
      <c r="EA676" s="196"/>
      <c r="EB676" s="196"/>
      <c r="EC676" s="196"/>
      <c r="ED676" s="196"/>
      <c r="EE676" s="196"/>
      <c r="EF676" s="196"/>
      <c r="EG676" s="196"/>
      <c r="EH676" s="196"/>
      <c r="EI676" s="196"/>
      <c r="EJ676" s="196"/>
      <c r="EK676" s="196"/>
      <c r="EL676" s="196"/>
      <c r="EM676" s="196"/>
      <c r="EN676" s="196"/>
      <c r="EO676" s="196"/>
      <c r="EP676" s="196"/>
      <c r="EQ676" s="196"/>
      <c r="ER676" s="196"/>
      <c r="ES676" s="196"/>
      <c r="ET676" s="196"/>
      <c r="EU676" s="196"/>
      <c r="EV676" s="196"/>
      <c r="EW676" s="196"/>
      <c r="EX676" s="196"/>
      <c r="EY676" s="196"/>
      <c r="EZ676" s="196"/>
      <c r="FA676" s="196"/>
      <c r="FB676" s="196"/>
      <c r="FC676" s="196"/>
      <c r="FD676" s="196"/>
      <c r="FE676" s="196"/>
      <c r="FF676" s="196"/>
      <c r="FG676" s="196"/>
      <c r="FH676" s="196"/>
      <c r="FI676" s="196"/>
      <c r="FJ676" s="196"/>
      <c r="FK676" s="196"/>
      <c r="FL676" s="196"/>
      <c r="FM676" s="196"/>
      <c r="FN676" s="196"/>
      <c r="FO676" s="196"/>
      <c r="FP676" s="196"/>
      <c r="FQ676" s="196"/>
      <c r="FR676" s="196"/>
      <c r="FS676" s="196"/>
      <c r="FT676" s="196"/>
      <c r="FU676" s="196"/>
      <c r="FV676" s="196"/>
      <c r="FW676" s="196"/>
      <c r="FX676" s="196"/>
      <c r="FY676" s="196"/>
      <c r="FZ676" s="196"/>
      <c r="GA676" s="196"/>
      <c r="GB676" s="196"/>
      <c r="GC676" s="196"/>
      <c r="GD676" s="196"/>
      <c r="GE676" s="196"/>
      <c r="GF676" s="196"/>
      <c r="GG676" s="196"/>
      <c r="GH676" s="196"/>
      <c r="GI676" s="196"/>
      <c r="GJ676" s="196"/>
      <c r="GK676" s="196"/>
      <c r="GL676" s="196"/>
      <c r="GM676" s="196"/>
      <c r="GN676" s="196"/>
      <c r="GO676" s="196"/>
      <c r="GP676" s="196"/>
      <c r="GQ676" s="196"/>
      <c r="GR676" s="196"/>
      <c r="GS676" s="196"/>
      <c r="GT676" s="196"/>
      <c r="GU676" s="196"/>
      <c r="GV676" s="196"/>
      <c r="GW676" s="196"/>
      <c r="GX676" s="196"/>
      <c r="GY676" s="196"/>
      <c r="GZ676" s="196"/>
      <c r="HA676" s="196"/>
      <c r="HB676" s="196"/>
      <c r="HC676" s="196"/>
      <c r="HD676" s="196"/>
      <c r="HE676" s="196"/>
      <c r="HF676" s="196"/>
      <c r="HG676" s="196"/>
      <c r="HH676" s="196"/>
      <c r="HI676" s="196"/>
      <c r="HJ676" s="196"/>
      <c r="HK676" s="196"/>
      <c r="HL676" s="196"/>
      <c r="HM676" s="196"/>
      <c r="HN676" s="196"/>
      <c r="HO676" s="196"/>
      <c r="HP676" s="196"/>
      <c r="HQ676" s="196"/>
      <c r="HR676" s="196"/>
      <c r="HS676" s="196"/>
      <c r="HT676" s="196"/>
      <c r="HU676" s="196"/>
      <c r="HV676" s="196"/>
      <c r="HW676" s="196"/>
      <c r="HX676" s="196"/>
      <c r="HY676" s="196"/>
      <c r="HZ676" s="196"/>
      <c r="IA676" s="196"/>
      <c r="IB676" s="196"/>
      <c r="IC676" s="196"/>
      <c r="ID676" s="196"/>
      <c r="IE676" s="196"/>
      <c r="IF676" s="196"/>
      <c r="IG676" s="196"/>
      <c r="IH676" s="196"/>
      <c r="II676" s="196"/>
      <c r="IJ676" s="196"/>
      <c r="IK676" s="196"/>
      <c r="IL676" s="196"/>
      <c r="IM676" s="196"/>
      <c r="IN676" s="196"/>
      <c r="IO676" s="196"/>
      <c r="IP676" s="196"/>
      <c r="IQ676" s="196"/>
      <c r="IR676" s="196"/>
      <c r="IS676" s="196"/>
      <c r="IT676" s="196"/>
      <c r="IU676" s="196"/>
      <c r="IV676" s="196"/>
    </row>
    <row r="677" spans="1:256" customFormat="1">
      <c r="A677" s="195" t="s">
        <v>2136</v>
      </c>
      <c r="B677" s="195" t="s">
        <v>16</v>
      </c>
      <c r="C677" s="195" t="s">
        <v>17</v>
      </c>
      <c r="D677" s="195" t="s">
        <v>1976</v>
      </c>
      <c r="E677" s="195" t="s">
        <v>2137</v>
      </c>
      <c r="F677" s="195" t="s">
        <v>19</v>
      </c>
      <c r="G677" s="195" t="s">
        <v>2030</v>
      </c>
      <c r="H677" s="195" t="s">
        <v>2141</v>
      </c>
      <c r="I677" s="195" t="s">
        <v>2025</v>
      </c>
      <c r="J677" s="195" t="s">
        <v>22</v>
      </c>
      <c r="K677" s="195" t="s">
        <v>549</v>
      </c>
      <c r="L677" s="195">
        <v>8</v>
      </c>
      <c r="M677" s="195" t="s">
        <v>1767</v>
      </c>
      <c r="N677" s="195"/>
      <c r="O677" s="195"/>
      <c r="P677" s="196"/>
      <c r="Q677" s="196"/>
      <c r="R677" s="196"/>
      <c r="S677" s="196"/>
      <c r="T677" s="196"/>
      <c r="U677" s="196"/>
      <c r="V677" s="196"/>
      <c r="W677" s="196"/>
      <c r="X677" s="196"/>
      <c r="Y677" s="196"/>
      <c r="Z677" s="196"/>
      <c r="AA677" s="196"/>
      <c r="AB677" s="196"/>
      <c r="AC677" s="196"/>
      <c r="AD677" s="196"/>
      <c r="AE677" s="196"/>
      <c r="AF677" s="196"/>
      <c r="AG677" s="196"/>
      <c r="AH677" s="196"/>
      <c r="AI677" s="196"/>
      <c r="AJ677" s="196"/>
      <c r="AK677" s="196"/>
      <c r="AL677" s="196"/>
      <c r="AM677" s="196"/>
      <c r="AN677" s="196"/>
      <c r="AO677" s="196"/>
      <c r="AP677" s="196"/>
      <c r="AQ677" s="196"/>
      <c r="AR677" s="196"/>
      <c r="AS677" s="196"/>
      <c r="AT677" s="196"/>
      <c r="AU677" s="196"/>
      <c r="AV677" s="196"/>
      <c r="AW677" s="196"/>
      <c r="AX677" s="196"/>
      <c r="AY677" s="196"/>
      <c r="AZ677" s="196"/>
      <c r="BA677" s="196"/>
      <c r="BB677" s="196"/>
      <c r="BC677" s="196"/>
      <c r="BD677" s="196"/>
      <c r="BE677" s="196"/>
      <c r="BF677" s="196"/>
      <c r="BG677" s="196"/>
      <c r="BH677" s="196"/>
      <c r="BI677" s="196"/>
      <c r="BJ677" s="196"/>
      <c r="BK677" s="196"/>
      <c r="BL677" s="196"/>
      <c r="BM677" s="196"/>
      <c r="BN677" s="196"/>
      <c r="BO677" s="196"/>
      <c r="BP677" s="196"/>
      <c r="BQ677" s="196"/>
      <c r="BR677" s="196"/>
      <c r="BS677" s="196"/>
      <c r="BT677" s="196"/>
      <c r="BU677" s="196"/>
      <c r="BV677" s="196"/>
      <c r="BW677" s="196"/>
      <c r="BX677" s="196"/>
      <c r="BY677" s="196"/>
      <c r="BZ677" s="196"/>
      <c r="CA677" s="196"/>
      <c r="CB677" s="196"/>
      <c r="CC677" s="196"/>
      <c r="CD677" s="196"/>
      <c r="CE677" s="196"/>
      <c r="CF677" s="196"/>
      <c r="CG677" s="196"/>
      <c r="CH677" s="196"/>
      <c r="CI677" s="196"/>
      <c r="CJ677" s="196"/>
      <c r="CK677" s="196"/>
      <c r="CL677" s="196"/>
      <c r="CM677" s="196"/>
      <c r="CN677" s="196"/>
      <c r="CO677" s="196"/>
      <c r="CP677" s="196"/>
      <c r="CQ677" s="196"/>
      <c r="CR677" s="196"/>
      <c r="CS677" s="196"/>
      <c r="CT677" s="196"/>
      <c r="CU677" s="196"/>
      <c r="CV677" s="196"/>
      <c r="CW677" s="196"/>
      <c r="CX677" s="196"/>
      <c r="CY677" s="196"/>
      <c r="CZ677" s="196"/>
      <c r="DA677" s="196"/>
      <c r="DB677" s="196"/>
      <c r="DC677" s="196"/>
      <c r="DD677" s="196"/>
      <c r="DE677" s="196"/>
      <c r="DF677" s="196"/>
      <c r="DG677" s="196"/>
      <c r="DH677" s="196"/>
      <c r="DI677" s="196"/>
      <c r="DJ677" s="196"/>
      <c r="DK677" s="196"/>
      <c r="DL677" s="196"/>
      <c r="DM677" s="196"/>
      <c r="DN677" s="196"/>
      <c r="DO677" s="196"/>
      <c r="DP677" s="196"/>
      <c r="DQ677" s="196"/>
      <c r="DR677" s="196"/>
      <c r="DS677" s="196"/>
      <c r="DT677" s="196"/>
      <c r="DU677" s="196"/>
      <c r="DV677" s="196"/>
      <c r="DW677" s="196"/>
      <c r="DX677" s="196"/>
      <c r="DY677" s="196"/>
      <c r="DZ677" s="196"/>
      <c r="EA677" s="196"/>
      <c r="EB677" s="196"/>
      <c r="EC677" s="196"/>
      <c r="ED677" s="196"/>
      <c r="EE677" s="196"/>
      <c r="EF677" s="196"/>
      <c r="EG677" s="196"/>
      <c r="EH677" s="196"/>
      <c r="EI677" s="196"/>
      <c r="EJ677" s="196"/>
      <c r="EK677" s="196"/>
      <c r="EL677" s="196"/>
      <c r="EM677" s="196"/>
      <c r="EN677" s="196"/>
      <c r="EO677" s="196"/>
      <c r="EP677" s="196"/>
      <c r="EQ677" s="196"/>
      <c r="ER677" s="196"/>
      <c r="ES677" s="196"/>
      <c r="ET677" s="196"/>
      <c r="EU677" s="196"/>
      <c r="EV677" s="196"/>
      <c r="EW677" s="196"/>
      <c r="EX677" s="196"/>
      <c r="EY677" s="196"/>
      <c r="EZ677" s="196"/>
      <c r="FA677" s="196"/>
      <c r="FB677" s="196"/>
      <c r="FC677" s="196"/>
      <c r="FD677" s="196"/>
      <c r="FE677" s="196"/>
      <c r="FF677" s="196"/>
      <c r="FG677" s="196"/>
      <c r="FH677" s="196"/>
      <c r="FI677" s="196"/>
      <c r="FJ677" s="196"/>
      <c r="FK677" s="196"/>
      <c r="FL677" s="196"/>
      <c r="FM677" s="196"/>
      <c r="FN677" s="196"/>
      <c r="FO677" s="196"/>
      <c r="FP677" s="196"/>
      <c r="FQ677" s="196"/>
      <c r="FR677" s="196"/>
      <c r="FS677" s="196"/>
      <c r="FT677" s="196"/>
      <c r="FU677" s="196"/>
      <c r="FV677" s="196"/>
      <c r="FW677" s="196"/>
      <c r="FX677" s="196"/>
      <c r="FY677" s="196"/>
      <c r="FZ677" s="196"/>
      <c r="GA677" s="196"/>
      <c r="GB677" s="196"/>
      <c r="GC677" s="196"/>
      <c r="GD677" s="196"/>
      <c r="GE677" s="196"/>
      <c r="GF677" s="196"/>
      <c r="GG677" s="196"/>
      <c r="GH677" s="196"/>
      <c r="GI677" s="196"/>
      <c r="GJ677" s="196"/>
      <c r="GK677" s="196"/>
      <c r="GL677" s="196"/>
      <c r="GM677" s="196"/>
      <c r="GN677" s="196"/>
      <c r="GO677" s="196"/>
      <c r="GP677" s="196"/>
      <c r="GQ677" s="196"/>
      <c r="GR677" s="196"/>
      <c r="GS677" s="196"/>
      <c r="GT677" s="196"/>
      <c r="GU677" s="196"/>
      <c r="GV677" s="196"/>
      <c r="GW677" s="196"/>
      <c r="GX677" s="196"/>
      <c r="GY677" s="196"/>
      <c r="GZ677" s="196"/>
      <c r="HA677" s="196"/>
      <c r="HB677" s="196"/>
      <c r="HC677" s="196"/>
      <c r="HD677" s="196"/>
      <c r="HE677" s="196"/>
      <c r="HF677" s="196"/>
      <c r="HG677" s="196"/>
      <c r="HH677" s="196"/>
      <c r="HI677" s="196"/>
      <c r="HJ677" s="196"/>
      <c r="HK677" s="196"/>
      <c r="HL677" s="196"/>
      <c r="HM677" s="196"/>
      <c r="HN677" s="196"/>
      <c r="HO677" s="196"/>
      <c r="HP677" s="196"/>
      <c r="HQ677" s="196"/>
      <c r="HR677" s="196"/>
      <c r="HS677" s="196"/>
      <c r="HT677" s="196"/>
      <c r="HU677" s="196"/>
      <c r="HV677" s="196"/>
      <c r="HW677" s="196"/>
      <c r="HX677" s="196"/>
      <c r="HY677" s="196"/>
      <c r="HZ677" s="196"/>
      <c r="IA677" s="196"/>
      <c r="IB677" s="196"/>
      <c r="IC677" s="196"/>
      <c r="ID677" s="196"/>
      <c r="IE677" s="196"/>
      <c r="IF677" s="196"/>
      <c r="IG677" s="196"/>
      <c r="IH677" s="196"/>
      <c r="II677" s="196"/>
      <c r="IJ677" s="196"/>
      <c r="IK677" s="196"/>
      <c r="IL677" s="196"/>
      <c r="IM677" s="196"/>
      <c r="IN677" s="196"/>
      <c r="IO677" s="196"/>
      <c r="IP677" s="196"/>
      <c r="IQ677" s="196"/>
      <c r="IR677" s="196"/>
      <c r="IS677" s="196"/>
      <c r="IT677" s="196"/>
      <c r="IU677" s="196"/>
      <c r="IV677" s="196"/>
    </row>
    <row r="678" spans="1:256" customFormat="1">
      <c r="A678" s="195" t="s">
        <v>2136</v>
      </c>
      <c r="B678" s="195" t="s">
        <v>16</v>
      </c>
      <c r="C678" s="195" t="s">
        <v>17</v>
      </c>
      <c r="D678" s="195" t="s">
        <v>1976</v>
      </c>
      <c r="E678" s="195" t="s">
        <v>2137</v>
      </c>
      <c r="F678" s="195" t="s">
        <v>19</v>
      </c>
      <c r="G678" s="195" t="s">
        <v>2412</v>
      </c>
      <c r="H678" s="195" t="s">
        <v>2416</v>
      </c>
      <c r="I678" s="195" t="s">
        <v>2016</v>
      </c>
      <c r="J678" s="195" t="s">
        <v>22</v>
      </c>
      <c r="K678" s="195" t="s">
        <v>549</v>
      </c>
      <c r="L678" s="195">
        <v>8</v>
      </c>
      <c r="M678" s="195" t="s">
        <v>1767</v>
      </c>
      <c r="N678" s="195"/>
      <c r="O678" s="195"/>
      <c r="P678" s="196"/>
      <c r="Q678" s="196"/>
      <c r="R678" s="196"/>
      <c r="S678" s="196"/>
      <c r="T678" s="196"/>
      <c r="U678" s="196"/>
      <c r="V678" s="196"/>
      <c r="W678" s="196"/>
      <c r="X678" s="196"/>
      <c r="Y678" s="196"/>
      <c r="Z678" s="196"/>
      <c r="AA678" s="196"/>
      <c r="AB678" s="196"/>
      <c r="AC678" s="196"/>
      <c r="AD678" s="196"/>
      <c r="AE678" s="196"/>
      <c r="AF678" s="196"/>
      <c r="AG678" s="196"/>
      <c r="AH678" s="196"/>
      <c r="AI678" s="196"/>
      <c r="AJ678" s="196"/>
      <c r="AK678" s="196"/>
      <c r="AL678" s="196"/>
      <c r="AM678" s="196"/>
      <c r="AN678" s="196"/>
      <c r="AO678" s="196"/>
      <c r="AP678" s="196"/>
      <c r="AQ678" s="196"/>
      <c r="AR678" s="196"/>
      <c r="AS678" s="196"/>
      <c r="AT678" s="196"/>
      <c r="AU678" s="196"/>
      <c r="AV678" s="196"/>
      <c r="AW678" s="196"/>
      <c r="AX678" s="196"/>
      <c r="AY678" s="196"/>
      <c r="AZ678" s="196"/>
      <c r="BA678" s="196"/>
      <c r="BB678" s="196"/>
      <c r="BC678" s="196"/>
      <c r="BD678" s="196"/>
      <c r="BE678" s="196"/>
      <c r="BF678" s="196"/>
      <c r="BG678" s="196"/>
      <c r="BH678" s="196"/>
      <c r="BI678" s="196"/>
      <c r="BJ678" s="196"/>
      <c r="BK678" s="196"/>
      <c r="BL678" s="196"/>
      <c r="BM678" s="196"/>
      <c r="BN678" s="196"/>
      <c r="BO678" s="196"/>
      <c r="BP678" s="196"/>
      <c r="BQ678" s="196"/>
      <c r="BR678" s="196"/>
      <c r="BS678" s="196"/>
      <c r="BT678" s="196"/>
      <c r="BU678" s="196"/>
      <c r="BV678" s="196"/>
      <c r="BW678" s="196"/>
      <c r="BX678" s="196"/>
      <c r="BY678" s="196"/>
      <c r="BZ678" s="196"/>
      <c r="CA678" s="196"/>
      <c r="CB678" s="196"/>
      <c r="CC678" s="196"/>
      <c r="CD678" s="196"/>
      <c r="CE678" s="196"/>
      <c r="CF678" s="196"/>
      <c r="CG678" s="196"/>
      <c r="CH678" s="196"/>
      <c r="CI678" s="196"/>
      <c r="CJ678" s="196"/>
      <c r="CK678" s="196"/>
      <c r="CL678" s="196"/>
      <c r="CM678" s="196"/>
      <c r="CN678" s="196"/>
      <c r="CO678" s="196"/>
      <c r="CP678" s="196"/>
      <c r="CQ678" s="196"/>
      <c r="CR678" s="196"/>
      <c r="CS678" s="196"/>
      <c r="CT678" s="196"/>
      <c r="CU678" s="196"/>
      <c r="CV678" s="196"/>
      <c r="CW678" s="196"/>
      <c r="CX678" s="196"/>
      <c r="CY678" s="196"/>
      <c r="CZ678" s="196"/>
      <c r="DA678" s="196"/>
      <c r="DB678" s="196"/>
      <c r="DC678" s="196"/>
      <c r="DD678" s="196"/>
      <c r="DE678" s="196"/>
      <c r="DF678" s="196"/>
      <c r="DG678" s="196"/>
      <c r="DH678" s="196"/>
      <c r="DI678" s="196"/>
      <c r="DJ678" s="196"/>
      <c r="DK678" s="196"/>
      <c r="DL678" s="196"/>
      <c r="DM678" s="196"/>
      <c r="DN678" s="196"/>
      <c r="DO678" s="196"/>
      <c r="DP678" s="196"/>
      <c r="DQ678" s="196"/>
      <c r="DR678" s="196"/>
      <c r="DS678" s="196"/>
      <c r="DT678" s="196"/>
      <c r="DU678" s="196"/>
      <c r="DV678" s="196"/>
      <c r="DW678" s="196"/>
      <c r="DX678" s="196"/>
      <c r="DY678" s="196"/>
      <c r="DZ678" s="196"/>
      <c r="EA678" s="196"/>
      <c r="EB678" s="196"/>
      <c r="EC678" s="196"/>
      <c r="ED678" s="196"/>
      <c r="EE678" s="196"/>
      <c r="EF678" s="196"/>
      <c r="EG678" s="196"/>
      <c r="EH678" s="196"/>
      <c r="EI678" s="196"/>
      <c r="EJ678" s="196"/>
      <c r="EK678" s="196"/>
      <c r="EL678" s="196"/>
      <c r="EM678" s="196"/>
      <c r="EN678" s="196"/>
      <c r="EO678" s="196"/>
      <c r="EP678" s="196"/>
      <c r="EQ678" s="196"/>
      <c r="ER678" s="196"/>
      <c r="ES678" s="196"/>
      <c r="ET678" s="196"/>
      <c r="EU678" s="196"/>
      <c r="EV678" s="196"/>
      <c r="EW678" s="196"/>
      <c r="EX678" s="196"/>
      <c r="EY678" s="196"/>
      <c r="EZ678" s="196"/>
      <c r="FA678" s="196"/>
      <c r="FB678" s="196"/>
      <c r="FC678" s="196"/>
      <c r="FD678" s="196"/>
      <c r="FE678" s="196"/>
      <c r="FF678" s="196"/>
      <c r="FG678" s="196"/>
      <c r="FH678" s="196"/>
      <c r="FI678" s="196"/>
      <c r="FJ678" s="196"/>
      <c r="FK678" s="196"/>
      <c r="FL678" s="196"/>
      <c r="FM678" s="196"/>
      <c r="FN678" s="196"/>
      <c r="FO678" s="196"/>
      <c r="FP678" s="196"/>
      <c r="FQ678" s="196"/>
      <c r="FR678" s="196"/>
      <c r="FS678" s="196"/>
      <c r="FT678" s="196"/>
      <c r="FU678" s="196"/>
      <c r="FV678" s="196"/>
      <c r="FW678" s="196"/>
      <c r="FX678" s="196"/>
      <c r="FY678" s="196"/>
      <c r="FZ678" s="196"/>
      <c r="GA678" s="196"/>
      <c r="GB678" s="196"/>
      <c r="GC678" s="196"/>
      <c r="GD678" s="196"/>
      <c r="GE678" s="196"/>
      <c r="GF678" s="196"/>
      <c r="GG678" s="196"/>
      <c r="GH678" s="196"/>
      <c r="GI678" s="196"/>
      <c r="GJ678" s="196"/>
      <c r="GK678" s="196"/>
      <c r="GL678" s="196"/>
      <c r="GM678" s="196"/>
      <c r="GN678" s="196"/>
      <c r="GO678" s="196"/>
      <c r="GP678" s="196"/>
      <c r="GQ678" s="196"/>
      <c r="GR678" s="196"/>
      <c r="GS678" s="196"/>
      <c r="GT678" s="196"/>
      <c r="GU678" s="196"/>
      <c r="GV678" s="196"/>
      <c r="GW678" s="196"/>
      <c r="GX678" s="196"/>
      <c r="GY678" s="196"/>
      <c r="GZ678" s="196"/>
      <c r="HA678" s="196"/>
      <c r="HB678" s="196"/>
      <c r="HC678" s="196"/>
      <c r="HD678" s="196"/>
      <c r="HE678" s="196"/>
      <c r="HF678" s="196"/>
      <c r="HG678" s="196"/>
      <c r="HH678" s="196"/>
      <c r="HI678" s="196"/>
      <c r="HJ678" s="196"/>
      <c r="HK678" s="196"/>
      <c r="HL678" s="196"/>
      <c r="HM678" s="196"/>
      <c r="HN678" s="196"/>
      <c r="HO678" s="196"/>
      <c r="HP678" s="196"/>
      <c r="HQ678" s="196"/>
      <c r="HR678" s="196"/>
      <c r="HS678" s="196"/>
      <c r="HT678" s="196"/>
      <c r="HU678" s="196"/>
      <c r="HV678" s="196"/>
      <c r="HW678" s="196"/>
      <c r="HX678" s="196"/>
      <c r="HY678" s="196"/>
      <c r="HZ678" s="196"/>
      <c r="IA678" s="196"/>
      <c r="IB678" s="196"/>
      <c r="IC678" s="196"/>
      <c r="ID678" s="196"/>
      <c r="IE678" s="196"/>
      <c r="IF678" s="196"/>
      <c r="IG678" s="196"/>
      <c r="IH678" s="196"/>
      <c r="II678" s="196"/>
      <c r="IJ678" s="196"/>
      <c r="IK678" s="196"/>
      <c r="IL678" s="196"/>
      <c r="IM678" s="196"/>
      <c r="IN678" s="196"/>
      <c r="IO678" s="196"/>
      <c r="IP678" s="196"/>
      <c r="IQ678" s="196"/>
      <c r="IR678" s="196"/>
      <c r="IS678" s="196"/>
      <c r="IT678" s="196"/>
      <c r="IU678" s="196"/>
      <c r="IV678" s="196"/>
    </row>
    <row r="679" spans="1:256" customFormat="1">
      <c r="A679" s="195" t="s">
        <v>2136</v>
      </c>
      <c r="B679" s="195" t="s">
        <v>16</v>
      </c>
      <c r="C679" s="195" t="s">
        <v>17</v>
      </c>
      <c r="D679" s="195" t="s">
        <v>1976</v>
      </c>
      <c r="E679" s="195" t="s">
        <v>2137</v>
      </c>
      <c r="F679" s="195" t="s">
        <v>19</v>
      </c>
      <c r="G679" s="195" t="s">
        <v>2413</v>
      </c>
      <c r="H679" s="195" t="s">
        <v>2417</v>
      </c>
      <c r="I679" s="195" t="s">
        <v>2017</v>
      </c>
      <c r="J679" s="195" t="s">
        <v>113</v>
      </c>
      <c r="K679" s="195" t="s">
        <v>549</v>
      </c>
      <c r="L679" s="195">
        <v>4</v>
      </c>
      <c r="M679" s="195" t="s">
        <v>1767</v>
      </c>
      <c r="N679" s="195"/>
      <c r="O679" s="195"/>
      <c r="P679" s="196"/>
      <c r="Q679" s="196"/>
      <c r="R679" s="196"/>
      <c r="S679" s="196"/>
      <c r="T679" s="196"/>
      <c r="U679" s="196"/>
      <c r="V679" s="196"/>
      <c r="W679" s="196"/>
      <c r="X679" s="196"/>
      <c r="Y679" s="196"/>
      <c r="Z679" s="196"/>
      <c r="AA679" s="196"/>
      <c r="AB679" s="196"/>
      <c r="AC679" s="196"/>
      <c r="AD679" s="196"/>
      <c r="AE679" s="196"/>
      <c r="AF679" s="196"/>
      <c r="AG679" s="196"/>
      <c r="AH679" s="196"/>
      <c r="AI679" s="196"/>
      <c r="AJ679" s="196"/>
      <c r="AK679" s="196"/>
      <c r="AL679" s="196"/>
      <c r="AM679" s="196"/>
      <c r="AN679" s="196"/>
      <c r="AO679" s="196"/>
      <c r="AP679" s="196"/>
      <c r="AQ679" s="196"/>
      <c r="AR679" s="196"/>
      <c r="AS679" s="196"/>
      <c r="AT679" s="196"/>
      <c r="AU679" s="196"/>
      <c r="AV679" s="196"/>
      <c r="AW679" s="196"/>
      <c r="AX679" s="196"/>
      <c r="AY679" s="196"/>
      <c r="AZ679" s="196"/>
      <c r="BA679" s="196"/>
      <c r="BB679" s="196"/>
      <c r="BC679" s="196"/>
      <c r="BD679" s="196"/>
      <c r="BE679" s="196"/>
      <c r="BF679" s="196"/>
      <c r="BG679" s="196"/>
      <c r="BH679" s="196"/>
      <c r="BI679" s="196"/>
      <c r="BJ679" s="196"/>
      <c r="BK679" s="196"/>
      <c r="BL679" s="196"/>
      <c r="BM679" s="196"/>
      <c r="BN679" s="196"/>
      <c r="BO679" s="196"/>
      <c r="BP679" s="196"/>
      <c r="BQ679" s="196"/>
      <c r="BR679" s="196"/>
      <c r="BS679" s="196"/>
      <c r="BT679" s="196"/>
      <c r="BU679" s="196"/>
      <c r="BV679" s="196"/>
      <c r="BW679" s="196"/>
      <c r="BX679" s="196"/>
      <c r="BY679" s="196"/>
      <c r="BZ679" s="196"/>
      <c r="CA679" s="196"/>
      <c r="CB679" s="196"/>
      <c r="CC679" s="196"/>
      <c r="CD679" s="196"/>
      <c r="CE679" s="196"/>
      <c r="CF679" s="196"/>
      <c r="CG679" s="196"/>
      <c r="CH679" s="196"/>
      <c r="CI679" s="196"/>
      <c r="CJ679" s="196"/>
      <c r="CK679" s="196"/>
      <c r="CL679" s="196"/>
      <c r="CM679" s="196"/>
      <c r="CN679" s="196"/>
      <c r="CO679" s="196"/>
      <c r="CP679" s="196"/>
      <c r="CQ679" s="196"/>
      <c r="CR679" s="196"/>
      <c r="CS679" s="196"/>
      <c r="CT679" s="196"/>
      <c r="CU679" s="196"/>
      <c r="CV679" s="196"/>
      <c r="CW679" s="196"/>
      <c r="CX679" s="196"/>
      <c r="CY679" s="196"/>
      <c r="CZ679" s="196"/>
      <c r="DA679" s="196"/>
      <c r="DB679" s="196"/>
      <c r="DC679" s="196"/>
      <c r="DD679" s="196"/>
      <c r="DE679" s="196"/>
      <c r="DF679" s="196"/>
      <c r="DG679" s="196"/>
      <c r="DH679" s="196"/>
      <c r="DI679" s="196"/>
      <c r="DJ679" s="196"/>
      <c r="DK679" s="196"/>
      <c r="DL679" s="196"/>
      <c r="DM679" s="196"/>
      <c r="DN679" s="196"/>
      <c r="DO679" s="196"/>
      <c r="DP679" s="196"/>
      <c r="DQ679" s="196"/>
      <c r="DR679" s="196"/>
      <c r="DS679" s="196"/>
      <c r="DT679" s="196"/>
      <c r="DU679" s="196"/>
      <c r="DV679" s="196"/>
      <c r="DW679" s="196"/>
      <c r="DX679" s="196"/>
      <c r="DY679" s="196"/>
      <c r="DZ679" s="196"/>
      <c r="EA679" s="196"/>
      <c r="EB679" s="196"/>
      <c r="EC679" s="196"/>
      <c r="ED679" s="196"/>
      <c r="EE679" s="196"/>
      <c r="EF679" s="196"/>
      <c r="EG679" s="196"/>
      <c r="EH679" s="196"/>
      <c r="EI679" s="196"/>
      <c r="EJ679" s="196"/>
      <c r="EK679" s="196"/>
      <c r="EL679" s="196"/>
      <c r="EM679" s="196"/>
      <c r="EN679" s="196"/>
      <c r="EO679" s="196"/>
      <c r="EP679" s="196"/>
      <c r="EQ679" s="196"/>
      <c r="ER679" s="196"/>
      <c r="ES679" s="196"/>
      <c r="ET679" s="196"/>
      <c r="EU679" s="196"/>
      <c r="EV679" s="196"/>
      <c r="EW679" s="196"/>
      <c r="EX679" s="196"/>
      <c r="EY679" s="196"/>
      <c r="EZ679" s="196"/>
      <c r="FA679" s="196"/>
      <c r="FB679" s="196"/>
      <c r="FC679" s="196"/>
      <c r="FD679" s="196"/>
      <c r="FE679" s="196"/>
      <c r="FF679" s="196"/>
      <c r="FG679" s="196"/>
      <c r="FH679" s="196"/>
      <c r="FI679" s="196"/>
      <c r="FJ679" s="196"/>
      <c r="FK679" s="196"/>
      <c r="FL679" s="196"/>
      <c r="FM679" s="196"/>
      <c r="FN679" s="196"/>
      <c r="FO679" s="196"/>
      <c r="FP679" s="196"/>
      <c r="FQ679" s="196"/>
      <c r="FR679" s="196"/>
      <c r="FS679" s="196"/>
      <c r="FT679" s="196"/>
      <c r="FU679" s="196"/>
      <c r="FV679" s="196"/>
      <c r="FW679" s="196"/>
      <c r="FX679" s="196"/>
      <c r="FY679" s="196"/>
      <c r="FZ679" s="196"/>
      <c r="GA679" s="196"/>
      <c r="GB679" s="196"/>
      <c r="GC679" s="196"/>
      <c r="GD679" s="196"/>
      <c r="GE679" s="196"/>
      <c r="GF679" s="196"/>
      <c r="GG679" s="196"/>
      <c r="GH679" s="196"/>
      <c r="GI679" s="196"/>
      <c r="GJ679" s="196"/>
      <c r="GK679" s="196"/>
      <c r="GL679" s="196"/>
      <c r="GM679" s="196"/>
      <c r="GN679" s="196"/>
      <c r="GO679" s="196"/>
      <c r="GP679" s="196"/>
      <c r="GQ679" s="196"/>
      <c r="GR679" s="196"/>
      <c r="GS679" s="196"/>
      <c r="GT679" s="196"/>
      <c r="GU679" s="196"/>
      <c r="GV679" s="196"/>
      <c r="GW679" s="196"/>
      <c r="GX679" s="196"/>
      <c r="GY679" s="196"/>
      <c r="GZ679" s="196"/>
      <c r="HA679" s="196"/>
      <c r="HB679" s="196"/>
      <c r="HC679" s="196"/>
      <c r="HD679" s="196"/>
      <c r="HE679" s="196"/>
      <c r="HF679" s="196"/>
      <c r="HG679" s="196"/>
      <c r="HH679" s="196"/>
      <c r="HI679" s="196"/>
      <c r="HJ679" s="196"/>
      <c r="HK679" s="196"/>
      <c r="HL679" s="196"/>
      <c r="HM679" s="196"/>
      <c r="HN679" s="196"/>
      <c r="HO679" s="196"/>
      <c r="HP679" s="196"/>
      <c r="HQ679" s="196"/>
      <c r="HR679" s="196"/>
      <c r="HS679" s="196"/>
      <c r="HT679" s="196"/>
      <c r="HU679" s="196"/>
      <c r="HV679" s="196"/>
      <c r="HW679" s="196"/>
      <c r="HX679" s="196"/>
      <c r="HY679" s="196"/>
      <c r="HZ679" s="196"/>
      <c r="IA679" s="196"/>
      <c r="IB679" s="196"/>
      <c r="IC679" s="196"/>
      <c r="ID679" s="196"/>
      <c r="IE679" s="196"/>
      <c r="IF679" s="196"/>
      <c r="IG679" s="196"/>
      <c r="IH679" s="196"/>
      <c r="II679" s="196"/>
      <c r="IJ679" s="196"/>
      <c r="IK679" s="196"/>
      <c r="IL679" s="196"/>
      <c r="IM679" s="196"/>
      <c r="IN679" s="196"/>
      <c r="IO679" s="196"/>
      <c r="IP679" s="196"/>
      <c r="IQ679" s="196"/>
      <c r="IR679" s="196"/>
      <c r="IS679" s="196"/>
      <c r="IT679" s="196"/>
      <c r="IU679" s="196"/>
      <c r="IV679" s="196"/>
    </row>
    <row r="680" spans="1:256" customFormat="1">
      <c r="A680" s="195" t="s">
        <v>2136</v>
      </c>
      <c r="B680" s="195" t="s">
        <v>16</v>
      </c>
      <c r="C680" s="195" t="s">
        <v>17</v>
      </c>
      <c r="D680" s="195" t="s">
        <v>1976</v>
      </c>
      <c r="E680" s="195" t="s">
        <v>2137</v>
      </c>
      <c r="F680" s="195" t="s">
        <v>19</v>
      </c>
      <c r="G680" s="195" t="s">
        <v>2414</v>
      </c>
      <c r="H680" s="195" t="s">
        <v>2418</v>
      </c>
      <c r="I680" s="195" t="s">
        <v>2018</v>
      </c>
      <c r="J680" s="195" t="s">
        <v>22</v>
      </c>
      <c r="K680" s="195" t="s">
        <v>549</v>
      </c>
      <c r="L680" s="195">
        <v>8</v>
      </c>
      <c r="M680" s="195" t="s">
        <v>1767</v>
      </c>
      <c r="N680" s="195"/>
      <c r="O680" s="195"/>
      <c r="P680" s="196"/>
      <c r="Q680" s="196"/>
      <c r="R680" s="196"/>
      <c r="S680" s="196"/>
      <c r="T680" s="196"/>
      <c r="U680" s="196"/>
      <c r="V680" s="196"/>
      <c r="W680" s="196"/>
      <c r="X680" s="196"/>
      <c r="Y680" s="196"/>
      <c r="Z680" s="196"/>
      <c r="AA680" s="196"/>
      <c r="AB680" s="196"/>
      <c r="AC680" s="196"/>
      <c r="AD680" s="196"/>
      <c r="AE680" s="196"/>
      <c r="AF680" s="196"/>
      <c r="AG680" s="196"/>
      <c r="AH680" s="196"/>
      <c r="AI680" s="196"/>
      <c r="AJ680" s="196"/>
      <c r="AK680" s="196"/>
      <c r="AL680" s="196"/>
      <c r="AM680" s="196"/>
      <c r="AN680" s="196"/>
      <c r="AO680" s="196"/>
      <c r="AP680" s="196"/>
      <c r="AQ680" s="196"/>
      <c r="AR680" s="196"/>
      <c r="AS680" s="196"/>
      <c r="AT680" s="196"/>
      <c r="AU680" s="196"/>
      <c r="AV680" s="196"/>
      <c r="AW680" s="196"/>
      <c r="AX680" s="196"/>
      <c r="AY680" s="196"/>
      <c r="AZ680" s="196"/>
      <c r="BA680" s="196"/>
      <c r="BB680" s="196"/>
      <c r="BC680" s="196"/>
      <c r="BD680" s="196"/>
      <c r="BE680" s="196"/>
      <c r="BF680" s="196"/>
      <c r="BG680" s="196"/>
      <c r="BH680" s="196"/>
      <c r="BI680" s="196"/>
      <c r="BJ680" s="196"/>
      <c r="BK680" s="196"/>
      <c r="BL680" s="196"/>
      <c r="BM680" s="196"/>
      <c r="BN680" s="196"/>
      <c r="BO680" s="196"/>
      <c r="BP680" s="196"/>
      <c r="BQ680" s="196"/>
      <c r="BR680" s="196"/>
      <c r="BS680" s="196"/>
      <c r="BT680" s="196"/>
      <c r="BU680" s="196"/>
      <c r="BV680" s="196"/>
      <c r="BW680" s="196"/>
      <c r="BX680" s="196"/>
      <c r="BY680" s="196"/>
      <c r="BZ680" s="196"/>
      <c r="CA680" s="196"/>
      <c r="CB680" s="196"/>
      <c r="CC680" s="196"/>
      <c r="CD680" s="196"/>
      <c r="CE680" s="196"/>
      <c r="CF680" s="196"/>
      <c r="CG680" s="196"/>
      <c r="CH680" s="196"/>
      <c r="CI680" s="196"/>
      <c r="CJ680" s="196"/>
      <c r="CK680" s="196"/>
      <c r="CL680" s="196"/>
      <c r="CM680" s="196"/>
      <c r="CN680" s="196"/>
      <c r="CO680" s="196"/>
      <c r="CP680" s="196"/>
      <c r="CQ680" s="196"/>
      <c r="CR680" s="196"/>
      <c r="CS680" s="196"/>
      <c r="CT680" s="196"/>
      <c r="CU680" s="196"/>
      <c r="CV680" s="196"/>
      <c r="CW680" s="196"/>
      <c r="CX680" s="196"/>
      <c r="CY680" s="196"/>
      <c r="CZ680" s="196"/>
      <c r="DA680" s="196"/>
      <c r="DB680" s="196"/>
      <c r="DC680" s="196"/>
      <c r="DD680" s="196"/>
      <c r="DE680" s="196"/>
      <c r="DF680" s="196"/>
      <c r="DG680" s="196"/>
      <c r="DH680" s="196"/>
      <c r="DI680" s="196"/>
      <c r="DJ680" s="196"/>
      <c r="DK680" s="196"/>
      <c r="DL680" s="196"/>
      <c r="DM680" s="196"/>
      <c r="DN680" s="196"/>
      <c r="DO680" s="196"/>
      <c r="DP680" s="196"/>
      <c r="DQ680" s="196"/>
      <c r="DR680" s="196"/>
      <c r="DS680" s="196"/>
      <c r="DT680" s="196"/>
      <c r="DU680" s="196"/>
      <c r="DV680" s="196"/>
      <c r="DW680" s="196"/>
      <c r="DX680" s="196"/>
      <c r="DY680" s="196"/>
      <c r="DZ680" s="196"/>
      <c r="EA680" s="196"/>
      <c r="EB680" s="196"/>
      <c r="EC680" s="196"/>
      <c r="ED680" s="196"/>
      <c r="EE680" s="196"/>
      <c r="EF680" s="196"/>
      <c r="EG680" s="196"/>
      <c r="EH680" s="196"/>
      <c r="EI680" s="196"/>
      <c r="EJ680" s="196"/>
      <c r="EK680" s="196"/>
      <c r="EL680" s="196"/>
      <c r="EM680" s="196"/>
      <c r="EN680" s="196"/>
      <c r="EO680" s="196"/>
      <c r="EP680" s="196"/>
      <c r="EQ680" s="196"/>
      <c r="ER680" s="196"/>
      <c r="ES680" s="196"/>
      <c r="ET680" s="196"/>
      <c r="EU680" s="196"/>
      <c r="EV680" s="196"/>
      <c r="EW680" s="196"/>
      <c r="EX680" s="196"/>
      <c r="EY680" s="196"/>
      <c r="EZ680" s="196"/>
      <c r="FA680" s="196"/>
      <c r="FB680" s="196"/>
      <c r="FC680" s="196"/>
      <c r="FD680" s="196"/>
      <c r="FE680" s="196"/>
      <c r="FF680" s="196"/>
      <c r="FG680" s="196"/>
      <c r="FH680" s="196"/>
      <c r="FI680" s="196"/>
      <c r="FJ680" s="196"/>
      <c r="FK680" s="196"/>
      <c r="FL680" s="196"/>
      <c r="FM680" s="196"/>
      <c r="FN680" s="196"/>
      <c r="FO680" s="196"/>
      <c r="FP680" s="196"/>
      <c r="FQ680" s="196"/>
      <c r="FR680" s="196"/>
      <c r="FS680" s="196"/>
      <c r="FT680" s="196"/>
      <c r="FU680" s="196"/>
      <c r="FV680" s="196"/>
      <c r="FW680" s="196"/>
      <c r="FX680" s="196"/>
      <c r="FY680" s="196"/>
      <c r="FZ680" s="196"/>
      <c r="GA680" s="196"/>
      <c r="GB680" s="196"/>
      <c r="GC680" s="196"/>
      <c r="GD680" s="196"/>
      <c r="GE680" s="196"/>
      <c r="GF680" s="196"/>
      <c r="GG680" s="196"/>
      <c r="GH680" s="196"/>
      <c r="GI680" s="196"/>
      <c r="GJ680" s="196"/>
      <c r="GK680" s="196"/>
      <c r="GL680" s="196"/>
      <c r="GM680" s="196"/>
      <c r="GN680" s="196"/>
      <c r="GO680" s="196"/>
      <c r="GP680" s="196"/>
      <c r="GQ680" s="196"/>
      <c r="GR680" s="196"/>
      <c r="GS680" s="196"/>
      <c r="GT680" s="196"/>
      <c r="GU680" s="196"/>
      <c r="GV680" s="196"/>
      <c r="GW680" s="196"/>
      <c r="GX680" s="196"/>
      <c r="GY680" s="196"/>
      <c r="GZ680" s="196"/>
      <c r="HA680" s="196"/>
      <c r="HB680" s="196"/>
      <c r="HC680" s="196"/>
      <c r="HD680" s="196"/>
      <c r="HE680" s="196"/>
      <c r="HF680" s="196"/>
      <c r="HG680" s="196"/>
      <c r="HH680" s="196"/>
      <c r="HI680" s="196"/>
      <c r="HJ680" s="196"/>
      <c r="HK680" s="196"/>
      <c r="HL680" s="196"/>
      <c r="HM680" s="196"/>
      <c r="HN680" s="196"/>
      <c r="HO680" s="196"/>
      <c r="HP680" s="196"/>
      <c r="HQ680" s="196"/>
      <c r="HR680" s="196"/>
      <c r="HS680" s="196"/>
      <c r="HT680" s="196"/>
      <c r="HU680" s="196"/>
      <c r="HV680" s="196"/>
      <c r="HW680" s="196"/>
      <c r="HX680" s="196"/>
      <c r="HY680" s="196"/>
      <c r="HZ680" s="196"/>
      <c r="IA680" s="196"/>
      <c r="IB680" s="196"/>
      <c r="IC680" s="196"/>
      <c r="ID680" s="196"/>
      <c r="IE680" s="196"/>
      <c r="IF680" s="196"/>
      <c r="IG680" s="196"/>
      <c r="IH680" s="196"/>
      <c r="II680" s="196"/>
      <c r="IJ680" s="196"/>
      <c r="IK680" s="196"/>
      <c r="IL680" s="196"/>
      <c r="IM680" s="196"/>
      <c r="IN680" s="196"/>
      <c r="IO680" s="196"/>
      <c r="IP680" s="196"/>
      <c r="IQ680" s="196"/>
      <c r="IR680" s="196"/>
      <c r="IS680" s="196"/>
      <c r="IT680" s="196"/>
      <c r="IU680" s="196"/>
      <c r="IV680" s="196"/>
    </row>
    <row r="681" spans="1:256" customFormat="1">
      <c r="A681" s="195" t="s">
        <v>2136</v>
      </c>
      <c r="B681" s="195" t="s">
        <v>16</v>
      </c>
      <c r="C681" s="195" t="s">
        <v>17</v>
      </c>
      <c r="D681" s="195" t="s">
        <v>1976</v>
      </c>
      <c r="E681" s="195" t="s">
        <v>2137</v>
      </c>
      <c r="F681" s="195" t="s">
        <v>19</v>
      </c>
      <c r="G681" s="195" t="s">
        <v>2415</v>
      </c>
      <c r="H681" s="195" t="s">
        <v>2419</v>
      </c>
      <c r="I681" s="195" t="s">
        <v>2019</v>
      </c>
      <c r="J681" s="195" t="s">
        <v>113</v>
      </c>
      <c r="K681" s="195" t="s">
        <v>549</v>
      </c>
      <c r="L681" s="195">
        <v>4</v>
      </c>
      <c r="M681" s="195" t="s">
        <v>1767</v>
      </c>
      <c r="N681" s="195"/>
      <c r="O681" s="195"/>
      <c r="P681" s="196"/>
      <c r="Q681" s="196"/>
      <c r="R681" s="196"/>
      <c r="S681" s="196"/>
      <c r="T681" s="196"/>
      <c r="U681" s="196"/>
      <c r="V681" s="196"/>
      <c r="W681" s="196"/>
      <c r="X681" s="196"/>
      <c r="Y681" s="196"/>
      <c r="Z681" s="196"/>
      <c r="AA681" s="196"/>
      <c r="AB681" s="196"/>
      <c r="AC681" s="196"/>
      <c r="AD681" s="196"/>
      <c r="AE681" s="196"/>
      <c r="AF681" s="196"/>
      <c r="AG681" s="196"/>
      <c r="AH681" s="196"/>
      <c r="AI681" s="196"/>
      <c r="AJ681" s="196"/>
      <c r="AK681" s="196"/>
      <c r="AL681" s="196"/>
      <c r="AM681" s="196"/>
      <c r="AN681" s="196"/>
      <c r="AO681" s="196"/>
      <c r="AP681" s="196"/>
      <c r="AQ681" s="196"/>
      <c r="AR681" s="196"/>
      <c r="AS681" s="196"/>
      <c r="AT681" s="196"/>
      <c r="AU681" s="196"/>
      <c r="AV681" s="196"/>
      <c r="AW681" s="196"/>
      <c r="AX681" s="196"/>
      <c r="AY681" s="196"/>
      <c r="AZ681" s="196"/>
      <c r="BA681" s="196"/>
      <c r="BB681" s="196"/>
      <c r="BC681" s="196"/>
      <c r="BD681" s="196"/>
      <c r="BE681" s="196"/>
      <c r="BF681" s="196"/>
      <c r="BG681" s="196"/>
      <c r="BH681" s="196"/>
      <c r="BI681" s="196"/>
      <c r="BJ681" s="196"/>
      <c r="BK681" s="196"/>
      <c r="BL681" s="196"/>
      <c r="BM681" s="196"/>
      <c r="BN681" s="196"/>
      <c r="BO681" s="196"/>
      <c r="BP681" s="196"/>
      <c r="BQ681" s="196"/>
      <c r="BR681" s="196"/>
      <c r="BS681" s="196"/>
      <c r="BT681" s="196"/>
      <c r="BU681" s="196"/>
      <c r="BV681" s="196"/>
      <c r="BW681" s="196"/>
      <c r="BX681" s="196"/>
      <c r="BY681" s="196"/>
      <c r="BZ681" s="196"/>
      <c r="CA681" s="196"/>
      <c r="CB681" s="196"/>
      <c r="CC681" s="196"/>
      <c r="CD681" s="196"/>
      <c r="CE681" s="196"/>
      <c r="CF681" s="196"/>
      <c r="CG681" s="196"/>
      <c r="CH681" s="196"/>
      <c r="CI681" s="196"/>
      <c r="CJ681" s="196"/>
      <c r="CK681" s="196"/>
      <c r="CL681" s="196"/>
      <c r="CM681" s="196"/>
      <c r="CN681" s="196"/>
      <c r="CO681" s="196"/>
      <c r="CP681" s="196"/>
      <c r="CQ681" s="196"/>
      <c r="CR681" s="196"/>
      <c r="CS681" s="196"/>
      <c r="CT681" s="196"/>
      <c r="CU681" s="196"/>
      <c r="CV681" s="196"/>
      <c r="CW681" s="196"/>
      <c r="CX681" s="196"/>
      <c r="CY681" s="196"/>
      <c r="CZ681" s="196"/>
      <c r="DA681" s="196"/>
      <c r="DB681" s="196"/>
      <c r="DC681" s="196"/>
      <c r="DD681" s="196"/>
      <c r="DE681" s="196"/>
      <c r="DF681" s="196"/>
      <c r="DG681" s="196"/>
      <c r="DH681" s="196"/>
      <c r="DI681" s="196"/>
      <c r="DJ681" s="196"/>
      <c r="DK681" s="196"/>
      <c r="DL681" s="196"/>
      <c r="DM681" s="196"/>
      <c r="DN681" s="196"/>
      <c r="DO681" s="196"/>
      <c r="DP681" s="196"/>
      <c r="DQ681" s="196"/>
      <c r="DR681" s="196"/>
      <c r="DS681" s="196"/>
      <c r="DT681" s="196"/>
      <c r="DU681" s="196"/>
      <c r="DV681" s="196"/>
      <c r="DW681" s="196"/>
      <c r="DX681" s="196"/>
      <c r="DY681" s="196"/>
      <c r="DZ681" s="196"/>
      <c r="EA681" s="196"/>
      <c r="EB681" s="196"/>
      <c r="EC681" s="196"/>
      <c r="ED681" s="196"/>
      <c r="EE681" s="196"/>
      <c r="EF681" s="196"/>
      <c r="EG681" s="196"/>
      <c r="EH681" s="196"/>
      <c r="EI681" s="196"/>
      <c r="EJ681" s="196"/>
      <c r="EK681" s="196"/>
      <c r="EL681" s="196"/>
      <c r="EM681" s="196"/>
      <c r="EN681" s="196"/>
      <c r="EO681" s="196"/>
      <c r="EP681" s="196"/>
      <c r="EQ681" s="196"/>
      <c r="ER681" s="196"/>
      <c r="ES681" s="196"/>
      <c r="ET681" s="196"/>
      <c r="EU681" s="196"/>
      <c r="EV681" s="196"/>
      <c r="EW681" s="196"/>
      <c r="EX681" s="196"/>
      <c r="EY681" s="196"/>
      <c r="EZ681" s="196"/>
      <c r="FA681" s="196"/>
      <c r="FB681" s="196"/>
      <c r="FC681" s="196"/>
      <c r="FD681" s="196"/>
      <c r="FE681" s="196"/>
      <c r="FF681" s="196"/>
      <c r="FG681" s="196"/>
      <c r="FH681" s="196"/>
      <c r="FI681" s="196"/>
      <c r="FJ681" s="196"/>
      <c r="FK681" s="196"/>
      <c r="FL681" s="196"/>
      <c r="FM681" s="196"/>
      <c r="FN681" s="196"/>
      <c r="FO681" s="196"/>
      <c r="FP681" s="196"/>
      <c r="FQ681" s="196"/>
      <c r="FR681" s="196"/>
      <c r="FS681" s="196"/>
      <c r="FT681" s="196"/>
      <c r="FU681" s="196"/>
      <c r="FV681" s="196"/>
      <c r="FW681" s="196"/>
      <c r="FX681" s="196"/>
      <c r="FY681" s="196"/>
      <c r="FZ681" s="196"/>
      <c r="GA681" s="196"/>
      <c r="GB681" s="196"/>
      <c r="GC681" s="196"/>
      <c r="GD681" s="196"/>
      <c r="GE681" s="196"/>
      <c r="GF681" s="196"/>
      <c r="GG681" s="196"/>
      <c r="GH681" s="196"/>
      <c r="GI681" s="196"/>
      <c r="GJ681" s="196"/>
      <c r="GK681" s="196"/>
      <c r="GL681" s="196"/>
      <c r="GM681" s="196"/>
      <c r="GN681" s="196"/>
      <c r="GO681" s="196"/>
      <c r="GP681" s="196"/>
      <c r="GQ681" s="196"/>
      <c r="GR681" s="196"/>
      <c r="GS681" s="196"/>
      <c r="GT681" s="196"/>
      <c r="GU681" s="196"/>
      <c r="GV681" s="196"/>
      <c r="GW681" s="196"/>
      <c r="GX681" s="196"/>
      <c r="GY681" s="196"/>
      <c r="GZ681" s="196"/>
      <c r="HA681" s="196"/>
      <c r="HB681" s="196"/>
      <c r="HC681" s="196"/>
      <c r="HD681" s="196"/>
      <c r="HE681" s="196"/>
      <c r="HF681" s="196"/>
      <c r="HG681" s="196"/>
      <c r="HH681" s="196"/>
      <c r="HI681" s="196"/>
      <c r="HJ681" s="196"/>
      <c r="HK681" s="196"/>
      <c r="HL681" s="196"/>
      <c r="HM681" s="196"/>
      <c r="HN681" s="196"/>
      <c r="HO681" s="196"/>
      <c r="HP681" s="196"/>
      <c r="HQ681" s="196"/>
      <c r="HR681" s="196"/>
      <c r="HS681" s="196"/>
      <c r="HT681" s="196"/>
      <c r="HU681" s="196"/>
      <c r="HV681" s="196"/>
      <c r="HW681" s="196"/>
      <c r="HX681" s="196"/>
      <c r="HY681" s="196"/>
      <c r="HZ681" s="196"/>
      <c r="IA681" s="196"/>
      <c r="IB681" s="196"/>
      <c r="IC681" s="196"/>
      <c r="ID681" s="196"/>
      <c r="IE681" s="196"/>
      <c r="IF681" s="196"/>
      <c r="IG681" s="196"/>
      <c r="IH681" s="196"/>
      <c r="II681" s="196"/>
      <c r="IJ681" s="196"/>
      <c r="IK681" s="196"/>
      <c r="IL681" s="196"/>
      <c r="IM681" s="196"/>
      <c r="IN681" s="196"/>
      <c r="IO681" s="196"/>
      <c r="IP681" s="196"/>
      <c r="IQ681" s="196"/>
      <c r="IR681" s="196"/>
      <c r="IS681" s="196"/>
      <c r="IT681" s="196"/>
      <c r="IU681" s="196"/>
      <c r="IV681" s="196"/>
    </row>
    <row r="682" spans="1:256" customFormat="1">
      <c r="A682" s="195" t="s">
        <v>2136</v>
      </c>
      <c r="B682" s="195" t="s">
        <v>16</v>
      </c>
      <c r="C682" s="195" t="s">
        <v>17</v>
      </c>
      <c r="D682" s="195" t="s">
        <v>1976</v>
      </c>
      <c r="E682" s="195" t="s">
        <v>2137</v>
      </c>
      <c r="F682" s="195" t="s">
        <v>19</v>
      </c>
      <c r="G682" s="195" t="s">
        <v>2439</v>
      </c>
      <c r="H682" s="195" t="s">
        <v>2470</v>
      </c>
      <c r="I682" s="195" t="s">
        <v>2501</v>
      </c>
      <c r="J682" s="195" t="s">
        <v>22</v>
      </c>
      <c r="K682" s="195" t="s">
        <v>1997</v>
      </c>
      <c r="L682" s="195">
        <v>8</v>
      </c>
      <c r="M682" s="195" t="s">
        <v>1767</v>
      </c>
      <c r="N682" s="195"/>
      <c r="O682" s="195"/>
      <c r="P682" s="196"/>
      <c r="Q682" s="196"/>
      <c r="R682" s="196"/>
      <c r="S682" s="196"/>
      <c r="T682" s="196"/>
      <c r="U682" s="196"/>
      <c r="V682" s="196"/>
      <c r="W682" s="196"/>
      <c r="X682" s="196"/>
      <c r="Y682" s="196"/>
      <c r="Z682" s="196"/>
      <c r="AA682" s="196"/>
      <c r="AB682" s="196"/>
      <c r="AC682" s="196"/>
      <c r="AD682" s="196"/>
      <c r="AE682" s="196"/>
      <c r="AF682" s="196"/>
      <c r="AG682" s="196"/>
      <c r="AH682" s="196"/>
      <c r="AI682" s="196"/>
      <c r="AJ682" s="196"/>
      <c r="AK682" s="196"/>
      <c r="AL682" s="196"/>
      <c r="AM682" s="196"/>
      <c r="AN682" s="196"/>
      <c r="AO682" s="196"/>
      <c r="AP682" s="196"/>
      <c r="AQ682" s="196"/>
      <c r="AR682" s="196"/>
      <c r="AS682" s="196"/>
      <c r="AT682" s="196"/>
      <c r="AU682" s="196"/>
      <c r="AV682" s="196"/>
      <c r="AW682" s="196"/>
      <c r="AX682" s="196"/>
      <c r="AY682" s="196"/>
      <c r="AZ682" s="196"/>
      <c r="BA682" s="196"/>
      <c r="BB682" s="196"/>
      <c r="BC682" s="196"/>
      <c r="BD682" s="196"/>
      <c r="BE682" s="196"/>
      <c r="BF682" s="196"/>
      <c r="BG682" s="196"/>
      <c r="BH682" s="196"/>
      <c r="BI682" s="196"/>
      <c r="BJ682" s="196"/>
      <c r="BK682" s="196"/>
      <c r="BL682" s="196"/>
      <c r="BM682" s="196"/>
      <c r="BN682" s="196"/>
      <c r="BO682" s="196"/>
      <c r="BP682" s="196"/>
      <c r="BQ682" s="196"/>
      <c r="BR682" s="196"/>
      <c r="BS682" s="196"/>
      <c r="BT682" s="196"/>
      <c r="BU682" s="196"/>
      <c r="BV682" s="196"/>
      <c r="BW682" s="196"/>
      <c r="BX682" s="196"/>
      <c r="BY682" s="196"/>
      <c r="BZ682" s="196"/>
      <c r="CA682" s="196"/>
      <c r="CB682" s="196"/>
      <c r="CC682" s="196"/>
      <c r="CD682" s="196"/>
      <c r="CE682" s="196"/>
      <c r="CF682" s="196"/>
      <c r="CG682" s="196"/>
      <c r="CH682" s="196"/>
      <c r="CI682" s="196"/>
      <c r="CJ682" s="196"/>
      <c r="CK682" s="196"/>
      <c r="CL682" s="196"/>
      <c r="CM682" s="196"/>
      <c r="CN682" s="196"/>
      <c r="CO682" s="196"/>
      <c r="CP682" s="196"/>
      <c r="CQ682" s="196"/>
      <c r="CR682" s="196"/>
      <c r="CS682" s="196"/>
      <c r="CT682" s="196"/>
      <c r="CU682" s="196"/>
      <c r="CV682" s="196"/>
      <c r="CW682" s="196"/>
      <c r="CX682" s="196"/>
      <c r="CY682" s="196"/>
      <c r="CZ682" s="196"/>
      <c r="DA682" s="196"/>
      <c r="DB682" s="196"/>
      <c r="DC682" s="196"/>
      <c r="DD682" s="196"/>
      <c r="DE682" s="196"/>
      <c r="DF682" s="196"/>
      <c r="DG682" s="196"/>
      <c r="DH682" s="196"/>
      <c r="DI682" s="196"/>
      <c r="DJ682" s="196"/>
      <c r="DK682" s="196"/>
      <c r="DL682" s="196"/>
      <c r="DM682" s="196"/>
      <c r="DN682" s="196"/>
      <c r="DO682" s="196"/>
      <c r="DP682" s="196"/>
      <c r="DQ682" s="196"/>
      <c r="DR682" s="196"/>
      <c r="DS682" s="196"/>
      <c r="DT682" s="196"/>
      <c r="DU682" s="196"/>
      <c r="DV682" s="196"/>
      <c r="DW682" s="196"/>
      <c r="DX682" s="196"/>
      <c r="DY682" s="196"/>
      <c r="DZ682" s="196"/>
      <c r="EA682" s="196"/>
      <c r="EB682" s="196"/>
      <c r="EC682" s="196"/>
      <c r="ED682" s="196"/>
      <c r="EE682" s="196"/>
      <c r="EF682" s="196"/>
      <c r="EG682" s="196"/>
      <c r="EH682" s="196"/>
      <c r="EI682" s="196"/>
      <c r="EJ682" s="196"/>
      <c r="EK682" s="196"/>
      <c r="EL682" s="196"/>
      <c r="EM682" s="196"/>
      <c r="EN682" s="196"/>
      <c r="EO682" s="196"/>
      <c r="EP682" s="196"/>
      <c r="EQ682" s="196"/>
      <c r="ER682" s="196"/>
      <c r="ES682" s="196"/>
      <c r="ET682" s="196"/>
      <c r="EU682" s="196"/>
      <c r="EV682" s="196"/>
      <c r="EW682" s="196"/>
      <c r="EX682" s="196"/>
      <c r="EY682" s="196"/>
      <c r="EZ682" s="196"/>
      <c r="FA682" s="196"/>
      <c r="FB682" s="196"/>
      <c r="FC682" s="196"/>
      <c r="FD682" s="196"/>
      <c r="FE682" s="196"/>
      <c r="FF682" s="196"/>
      <c r="FG682" s="196"/>
      <c r="FH682" s="196"/>
      <c r="FI682" s="196"/>
      <c r="FJ682" s="196"/>
      <c r="FK682" s="196"/>
      <c r="FL682" s="196"/>
      <c r="FM682" s="196"/>
      <c r="FN682" s="196"/>
      <c r="FO682" s="196"/>
      <c r="FP682" s="196"/>
      <c r="FQ682" s="196"/>
      <c r="FR682" s="196"/>
      <c r="FS682" s="196"/>
      <c r="FT682" s="196"/>
      <c r="FU682" s="196"/>
      <c r="FV682" s="196"/>
      <c r="FW682" s="196"/>
      <c r="FX682" s="196"/>
      <c r="FY682" s="196"/>
      <c r="FZ682" s="196"/>
      <c r="GA682" s="196"/>
      <c r="GB682" s="196"/>
      <c r="GC682" s="196"/>
      <c r="GD682" s="196"/>
      <c r="GE682" s="196"/>
      <c r="GF682" s="196"/>
      <c r="GG682" s="196"/>
      <c r="GH682" s="196"/>
      <c r="GI682" s="196"/>
      <c r="GJ682" s="196"/>
      <c r="GK682" s="196"/>
      <c r="GL682" s="196"/>
      <c r="GM682" s="196"/>
      <c r="GN682" s="196"/>
      <c r="GO682" s="196"/>
      <c r="GP682" s="196"/>
      <c r="GQ682" s="196"/>
      <c r="GR682" s="196"/>
      <c r="GS682" s="196"/>
      <c r="GT682" s="196"/>
      <c r="GU682" s="196"/>
      <c r="GV682" s="196"/>
      <c r="GW682" s="196"/>
      <c r="GX682" s="196"/>
      <c r="GY682" s="196"/>
      <c r="GZ682" s="196"/>
      <c r="HA682" s="196"/>
      <c r="HB682" s="196"/>
      <c r="HC682" s="196"/>
      <c r="HD682" s="196"/>
      <c r="HE682" s="196"/>
      <c r="HF682" s="196"/>
      <c r="HG682" s="196"/>
      <c r="HH682" s="196"/>
      <c r="HI682" s="196"/>
      <c r="HJ682" s="196"/>
      <c r="HK682" s="196"/>
      <c r="HL682" s="196"/>
      <c r="HM682" s="196"/>
      <c r="HN682" s="196"/>
      <c r="HO682" s="196"/>
      <c r="HP682" s="196"/>
      <c r="HQ682" s="196"/>
      <c r="HR682" s="196"/>
      <c r="HS682" s="196"/>
      <c r="HT682" s="196"/>
      <c r="HU682" s="196"/>
      <c r="HV682" s="196"/>
      <c r="HW682" s="196"/>
      <c r="HX682" s="196"/>
      <c r="HY682" s="196"/>
      <c r="HZ682" s="196"/>
      <c r="IA682" s="196"/>
      <c r="IB682" s="196"/>
      <c r="IC682" s="196"/>
      <c r="ID682" s="196"/>
      <c r="IE682" s="196"/>
      <c r="IF682" s="196"/>
      <c r="IG682" s="196"/>
      <c r="IH682" s="196"/>
      <c r="II682" s="196"/>
      <c r="IJ682" s="196"/>
      <c r="IK682" s="196"/>
      <c r="IL682" s="196"/>
      <c r="IM682" s="196"/>
      <c r="IN682" s="196"/>
      <c r="IO682" s="196"/>
      <c r="IP682" s="196"/>
      <c r="IQ682" s="196"/>
      <c r="IR682" s="196"/>
      <c r="IS682" s="196"/>
      <c r="IT682" s="196"/>
      <c r="IU682" s="196"/>
      <c r="IV682" s="196"/>
    </row>
    <row r="683" spans="1:256" customFormat="1">
      <c r="A683" s="195" t="s">
        <v>2136</v>
      </c>
      <c r="B683" s="195" t="s">
        <v>16</v>
      </c>
      <c r="C683" s="195" t="s">
        <v>17</v>
      </c>
      <c r="D683" s="195" t="s">
        <v>1976</v>
      </c>
      <c r="E683" s="195" t="s">
        <v>2137</v>
      </c>
      <c r="F683" s="195" t="s">
        <v>19</v>
      </c>
      <c r="G683" s="195" t="s">
        <v>2440</v>
      </c>
      <c r="H683" s="195" t="s">
        <v>2471</v>
      </c>
      <c r="I683" s="195" t="s">
        <v>2531</v>
      </c>
      <c r="J683" s="195" t="s">
        <v>22</v>
      </c>
      <c r="K683" s="195" t="s">
        <v>1997</v>
      </c>
      <c r="L683" s="195">
        <v>8</v>
      </c>
      <c r="M683" s="195" t="s">
        <v>1767</v>
      </c>
      <c r="N683" s="195"/>
      <c r="O683" s="195"/>
      <c r="P683" s="196"/>
      <c r="Q683" s="196"/>
      <c r="R683" s="196"/>
      <c r="S683" s="196"/>
      <c r="T683" s="196"/>
      <c r="U683" s="196"/>
      <c r="V683" s="196"/>
      <c r="W683" s="196"/>
      <c r="X683" s="196"/>
      <c r="Y683" s="196"/>
      <c r="Z683" s="196"/>
      <c r="AA683" s="196"/>
      <c r="AB683" s="196"/>
      <c r="AC683" s="196"/>
      <c r="AD683" s="196"/>
      <c r="AE683" s="196"/>
      <c r="AF683" s="196"/>
      <c r="AG683" s="196"/>
      <c r="AH683" s="196"/>
      <c r="AI683" s="196"/>
      <c r="AJ683" s="196"/>
      <c r="AK683" s="196"/>
      <c r="AL683" s="196"/>
      <c r="AM683" s="196"/>
      <c r="AN683" s="196"/>
      <c r="AO683" s="196"/>
      <c r="AP683" s="196"/>
      <c r="AQ683" s="196"/>
      <c r="AR683" s="196"/>
      <c r="AS683" s="196"/>
      <c r="AT683" s="196"/>
      <c r="AU683" s="196"/>
      <c r="AV683" s="196"/>
      <c r="AW683" s="196"/>
      <c r="AX683" s="196"/>
      <c r="AY683" s="196"/>
      <c r="AZ683" s="196"/>
      <c r="BA683" s="196"/>
      <c r="BB683" s="196"/>
      <c r="BC683" s="196"/>
      <c r="BD683" s="196"/>
      <c r="BE683" s="196"/>
      <c r="BF683" s="196"/>
      <c r="BG683" s="196"/>
      <c r="BH683" s="196"/>
      <c r="BI683" s="196"/>
      <c r="BJ683" s="196"/>
      <c r="BK683" s="196"/>
      <c r="BL683" s="196"/>
      <c r="BM683" s="196"/>
      <c r="BN683" s="196"/>
      <c r="BO683" s="196"/>
      <c r="BP683" s="196"/>
      <c r="BQ683" s="196"/>
      <c r="BR683" s="196"/>
      <c r="BS683" s="196"/>
      <c r="BT683" s="196"/>
      <c r="BU683" s="196"/>
      <c r="BV683" s="196"/>
      <c r="BW683" s="196"/>
      <c r="BX683" s="196"/>
      <c r="BY683" s="196"/>
      <c r="BZ683" s="196"/>
      <c r="CA683" s="196"/>
      <c r="CB683" s="196"/>
      <c r="CC683" s="196"/>
      <c r="CD683" s="196"/>
      <c r="CE683" s="196"/>
      <c r="CF683" s="196"/>
      <c r="CG683" s="196"/>
      <c r="CH683" s="196"/>
      <c r="CI683" s="196"/>
      <c r="CJ683" s="196"/>
      <c r="CK683" s="196"/>
      <c r="CL683" s="196"/>
      <c r="CM683" s="196"/>
      <c r="CN683" s="196"/>
      <c r="CO683" s="196"/>
      <c r="CP683" s="196"/>
      <c r="CQ683" s="196"/>
      <c r="CR683" s="196"/>
      <c r="CS683" s="196"/>
      <c r="CT683" s="196"/>
      <c r="CU683" s="196"/>
      <c r="CV683" s="196"/>
      <c r="CW683" s="196"/>
      <c r="CX683" s="196"/>
      <c r="CY683" s="196"/>
      <c r="CZ683" s="196"/>
      <c r="DA683" s="196"/>
      <c r="DB683" s="196"/>
      <c r="DC683" s="196"/>
      <c r="DD683" s="196"/>
      <c r="DE683" s="196"/>
      <c r="DF683" s="196"/>
      <c r="DG683" s="196"/>
      <c r="DH683" s="196"/>
      <c r="DI683" s="196"/>
      <c r="DJ683" s="196"/>
      <c r="DK683" s="196"/>
      <c r="DL683" s="196"/>
      <c r="DM683" s="196"/>
      <c r="DN683" s="196"/>
      <c r="DO683" s="196"/>
      <c r="DP683" s="196"/>
      <c r="DQ683" s="196"/>
      <c r="DR683" s="196"/>
      <c r="DS683" s="196"/>
      <c r="DT683" s="196"/>
      <c r="DU683" s="196"/>
      <c r="DV683" s="196"/>
      <c r="DW683" s="196"/>
      <c r="DX683" s="196"/>
      <c r="DY683" s="196"/>
      <c r="DZ683" s="196"/>
      <c r="EA683" s="196"/>
      <c r="EB683" s="196"/>
      <c r="EC683" s="196"/>
      <c r="ED683" s="196"/>
      <c r="EE683" s="196"/>
      <c r="EF683" s="196"/>
      <c r="EG683" s="196"/>
      <c r="EH683" s="196"/>
      <c r="EI683" s="196"/>
      <c r="EJ683" s="196"/>
      <c r="EK683" s="196"/>
      <c r="EL683" s="196"/>
      <c r="EM683" s="196"/>
      <c r="EN683" s="196"/>
      <c r="EO683" s="196"/>
      <c r="EP683" s="196"/>
      <c r="EQ683" s="196"/>
      <c r="ER683" s="196"/>
      <c r="ES683" s="196"/>
      <c r="ET683" s="196"/>
      <c r="EU683" s="196"/>
      <c r="EV683" s="196"/>
      <c r="EW683" s="196"/>
      <c r="EX683" s="196"/>
      <c r="EY683" s="196"/>
      <c r="EZ683" s="196"/>
      <c r="FA683" s="196"/>
      <c r="FB683" s="196"/>
      <c r="FC683" s="196"/>
      <c r="FD683" s="196"/>
      <c r="FE683" s="196"/>
      <c r="FF683" s="196"/>
      <c r="FG683" s="196"/>
      <c r="FH683" s="196"/>
      <c r="FI683" s="196"/>
      <c r="FJ683" s="196"/>
      <c r="FK683" s="196"/>
      <c r="FL683" s="196"/>
      <c r="FM683" s="196"/>
      <c r="FN683" s="196"/>
      <c r="FO683" s="196"/>
      <c r="FP683" s="196"/>
      <c r="FQ683" s="196"/>
      <c r="FR683" s="196"/>
      <c r="FS683" s="196"/>
      <c r="FT683" s="196"/>
      <c r="FU683" s="196"/>
      <c r="FV683" s="196"/>
      <c r="FW683" s="196"/>
      <c r="FX683" s="196"/>
      <c r="FY683" s="196"/>
      <c r="FZ683" s="196"/>
      <c r="GA683" s="196"/>
      <c r="GB683" s="196"/>
      <c r="GC683" s="196"/>
      <c r="GD683" s="196"/>
      <c r="GE683" s="196"/>
      <c r="GF683" s="196"/>
      <c r="GG683" s="196"/>
      <c r="GH683" s="196"/>
      <c r="GI683" s="196"/>
      <c r="GJ683" s="196"/>
      <c r="GK683" s="196"/>
      <c r="GL683" s="196"/>
      <c r="GM683" s="196"/>
      <c r="GN683" s="196"/>
      <c r="GO683" s="196"/>
      <c r="GP683" s="196"/>
      <c r="GQ683" s="196"/>
      <c r="GR683" s="196"/>
      <c r="GS683" s="196"/>
      <c r="GT683" s="196"/>
      <c r="GU683" s="196"/>
      <c r="GV683" s="196"/>
      <c r="GW683" s="196"/>
      <c r="GX683" s="196"/>
      <c r="GY683" s="196"/>
      <c r="GZ683" s="196"/>
      <c r="HA683" s="196"/>
      <c r="HB683" s="196"/>
      <c r="HC683" s="196"/>
      <c r="HD683" s="196"/>
      <c r="HE683" s="196"/>
      <c r="HF683" s="196"/>
      <c r="HG683" s="196"/>
      <c r="HH683" s="196"/>
      <c r="HI683" s="196"/>
      <c r="HJ683" s="196"/>
      <c r="HK683" s="196"/>
      <c r="HL683" s="196"/>
      <c r="HM683" s="196"/>
      <c r="HN683" s="196"/>
      <c r="HO683" s="196"/>
      <c r="HP683" s="196"/>
      <c r="HQ683" s="196"/>
      <c r="HR683" s="196"/>
      <c r="HS683" s="196"/>
      <c r="HT683" s="196"/>
      <c r="HU683" s="196"/>
      <c r="HV683" s="196"/>
      <c r="HW683" s="196"/>
      <c r="HX683" s="196"/>
      <c r="HY683" s="196"/>
      <c r="HZ683" s="196"/>
      <c r="IA683" s="196"/>
      <c r="IB683" s="196"/>
      <c r="IC683" s="196"/>
      <c r="ID683" s="196"/>
      <c r="IE683" s="196"/>
      <c r="IF683" s="196"/>
      <c r="IG683" s="196"/>
      <c r="IH683" s="196"/>
      <c r="II683" s="196"/>
      <c r="IJ683" s="196"/>
      <c r="IK683" s="196"/>
      <c r="IL683" s="196"/>
      <c r="IM683" s="196"/>
      <c r="IN683" s="196"/>
      <c r="IO683" s="196"/>
      <c r="IP683" s="196"/>
      <c r="IQ683" s="196"/>
      <c r="IR683" s="196"/>
      <c r="IS683" s="196"/>
      <c r="IT683" s="196"/>
      <c r="IU683" s="196"/>
      <c r="IV683" s="196"/>
    </row>
    <row r="684" spans="1:256" customFormat="1">
      <c r="A684" s="195" t="s">
        <v>2136</v>
      </c>
      <c r="B684" s="195" t="s">
        <v>16</v>
      </c>
      <c r="C684" s="195" t="s">
        <v>17</v>
      </c>
      <c r="D684" s="195" t="s">
        <v>1976</v>
      </c>
      <c r="E684" s="195" t="s">
        <v>2137</v>
      </c>
      <c r="F684" s="195" t="s">
        <v>19</v>
      </c>
      <c r="G684" s="195" t="s">
        <v>2441</v>
      </c>
      <c r="H684" s="195" t="s">
        <v>2472</v>
      </c>
      <c r="I684" s="195" t="s">
        <v>2530</v>
      </c>
      <c r="J684" s="195" t="s">
        <v>22</v>
      </c>
      <c r="K684" s="195" t="s">
        <v>1997</v>
      </c>
      <c r="L684" s="195">
        <v>8</v>
      </c>
      <c r="M684" s="195" t="s">
        <v>1767</v>
      </c>
      <c r="N684" s="195"/>
      <c r="O684" s="195"/>
      <c r="P684" s="196"/>
      <c r="Q684" s="196"/>
      <c r="R684" s="196"/>
      <c r="S684" s="196"/>
      <c r="T684" s="196"/>
      <c r="U684" s="196"/>
      <c r="V684" s="196"/>
      <c r="W684" s="196"/>
      <c r="X684" s="196"/>
      <c r="Y684" s="196"/>
      <c r="Z684" s="196"/>
      <c r="AA684" s="196"/>
      <c r="AB684" s="196"/>
      <c r="AC684" s="196"/>
      <c r="AD684" s="196"/>
      <c r="AE684" s="196"/>
      <c r="AF684" s="196"/>
      <c r="AG684" s="196"/>
      <c r="AH684" s="196"/>
      <c r="AI684" s="196"/>
      <c r="AJ684" s="196"/>
      <c r="AK684" s="196"/>
      <c r="AL684" s="196"/>
      <c r="AM684" s="196"/>
      <c r="AN684" s="196"/>
      <c r="AO684" s="196"/>
      <c r="AP684" s="196"/>
      <c r="AQ684" s="196"/>
      <c r="AR684" s="196"/>
      <c r="AS684" s="196"/>
      <c r="AT684" s="196"/>
      <c r="AU684" s="196"/>
      <c r="AV684" s="196"/>
      <c r="AW684" s="196"/>
      <c r="AX684" s="196"/>
      <c r="AY684" s="196"/>
      <c r="AZ684" s="196"/>
      <c r="BA684" s="196"/>
      <c r="BB684" s="196"/>
      <c r="BC684" s="196"/>
      <c r="BD684" s="196"/>
      <c r="BE684" s="196"/>
      <c r="BF684" s="196"/>
      <c r="BG684" s="196"/>
      <c r="BH684" s="196"/>
      <c r="BI684" s="196"/>
      <c r="BJ684" s="196"/>
      <c r="BK684" s="196"/>
      <c r="BL684" s="196"/>
      <c r="BM684" s="196"/>
      <c r="BN684" s="196"/>
      <c r="BO684" s="196"/>
      <c r="BP684" s="196"/>
      <c r="BQ684" s="196"/>
      <c r="BR684" s="196"/>
      <c r="BS684" s="196"/>
      <c r="BT684" s="196"/>
      <c r="BU684" s="196"/>
      <c r="BV684" s="196"/>
      <c r="BW684" s="196"/>
      <c r="BX684" s="196"/>
      <c r="BY684" s="196"/>
      <c r="BZ684" s="196"/>
      <c r="CA684" s="196"/>
      <c r="CB684" s="196"/>
      <c r="CC684" s="196"/>
      <c r="CD684" s="196"/>
      <c r="CE684" s="196"/>
      <c r="CF684" s="196"/>
      <c r="CG684" s="196"/>
      <c r="CH684" s="196"/>
      <c r="CI684" s="196"/>
      <c r="CJ684" s="196"/>
      <c r="CK684" s="196"/>
      <c r="CL684" s="196"/>
      <c r="CM684" s="196"/>
      <c r="CN684" s="196"/>
      <c r="CO684" s="196"/>
      <c r="CP684" s="196"/>
      <c r="CQ684" s="196"/>
      <c r="CR684" s="196"/>
      <c r="CS684" s="196"/>
      <c r="CT684" s="196"/>
      <c r="CU684" s="196"/>
      <c r="CV684" s="196"/>
      <c r="CW684" s="196"/>
      <c r="CX684" s="196"/>
      <c r="CY684" s="196"/>
      <c r="CZ684" s="196"/>
      <c r="DA684" s="196"/>
      <c r="DB684" s="196"/>
      <c r="DC684" s="196"/>
      <c r="DD684" s="196"/>
      <c r="DE684" s="196"/>
      <c r="DF684" s="196"/>
      <c r="DG684" s="196"/>
      <c r="DH684" s="196"/>
      <c r="DI684" s="196"/>
      <c r="DJ684" s="196"/>
      <c r="DK684" s="196"/>
      <c r="DL684" s="196"/>
      <c r="DM684" s="196"/>
      <c r="DN684" s="196"/>
      <c r="DO684" s="196"/>
      <c r="DP684" s="196"/>
      <c r="DQ684" s="196"/>
      <c r="DR684" s="196"/>
      <c r="DS684" s="196"/>
      <c r="DT684" s="196"/>
      <c r="DU684" s="196"/>
      <c r="DV684" s="196"/>
      <c r="DW684" s="196"/>
      <c r="DX684" s="196"/>
      <c r="DY684" s="196"/>
      <c r="DZ684" s="196"/>
      <c r="EA684" s="196"/>
      <c r="EB684" s="196"/>
      <c r="EC684" s="196"/>
      <c r="ED684" s="196"/>
      <c r="EE684" s="196"/>
      <c r="EF684" s="196"/>
      <c r="EG684" s="196"/>
      <c r="EH684" s="196"/>
      <c r="EI684" s="196"/>
      <c r="EJ684" s="196"/>
      <c r="EK684" s="196"/>
      <c r="EL684" s="196"/>
      <c r="EM684" s="196"/>
      <c r="EN684" s="196"/>
      <c r="EO684" s="196"/>
      <c r="EP684" s="196"/>
      <c r="EQ684" s="196"/>
      <c r="ER684" s="196"/>
      <c r="ES684" s="196"/>
      <c r="ET684" s="196"/>
      <c r="EU684" s="196"/>
      <c r="EV684" s="196"/>
      <c r="EW684" s="196"/>
      <c r="EX684" s="196"/>
      <c r="EY684" s="196"/>
      <c r="EZ684" s="196"/>
      <c r="FA684" s="196"/>
      <c r="FB684" s="196"/>
      <c r="FC684" s="196"/>
      <c r="FD684" s="196"/>
      <c r="FE684" s="196"/>
      <c r="FF684" s="196"/>
      <c r="FG684" s="196"/>
      <c r="FH684" s="196"/>
      <c r="FI684" s="196"/>
      <c r="FJ684" s="196"/>
      <c r="FK684" s="196"/>
      <c r="FL684" s="196"/>
      <c r="FM684" s="196"/>
      <c r="FN684" s="196"/>
      <c r="FO684" s="196"/>
      <c r="FP684" s="196"/>
      <c r="FQ684" s="196"/>
      <c r="FR684" s="196"/>
      <c r="FS684" s="196"/>
      <c r="FT684" s="196"/>
      <c r="FU684" s="196"/>
      <c r="FV684" s="196"/>
      <c r="FW684" s="196"/>
      <c r="FX684" s="196"/>
      <c r="FY684" s="196"/>
      <c r="FZ684" s="196"/>
      <c r="GA684" s="196"/>
      <c r="GB684" s="196"/>
      <c r="GC684" s="196"/>
      <c r="GD684" s="196"/>
      <c r="GE684" s="196"/>
      <c r="GF684" s="196"/>
      <c r="GG684" s="196"/>
      <c r="GH684" s="196"/>
      <c r="GI684" s="196"/>
      <c r="GJ684" s="196"/>
      <c r="GK684" s="196"/>
      <c r="GL684" s="196"/>
      <c r="GM684" s="196"/>
      <c r="GN684" s="196"/>
      <c r="GO684" s="196"/>
      <c r="GP684" s="196"/>
      <c r="GQ684" s="196"/>
      <c r="GR684" s="196"/>
      <c r="GS684" s="196"/>
      <c r="GT684" s="196"/>
      <c r="GU684" s="196"/>
      <c r="GV684" s="196"/>
      <c r="GW684" s="196"/>
      <c r="GX684" s="196"/>
      <c r="GY684" s="196"/>
      <c r="GZ684" s="196"/>
      <c r="HA684" s="196"/>
      <c r="HB684" s="196"/>
      <c r="HC684" s="196"/>
      <c r="HD684" s="196"/>
      <c r="HE684" s="196"/>
      <c r="HF684" s="196"/>
      <c r="HG684" s="196"/>
      <c r="HH684" s="196"/>
      <c r="HI684" s="196"/>
      <c r="HJ684" s="196"/>
      <c r="HK684" s="196"/>
      <c r="HL684" s="196"/>
      <c r="HM684" s="196"/>
      <c r="HN684" s="196"/>
      <c r="HO684" s="196"/>
      <c r="HP684" s="196"/>
      <c r="HQ684" s="196"/>
      <c r="HR684" s="196"/>
      <c r="HS684" s="196"/>
      <c r="HT684" s="196"/>
      <c r="HU684" s="196"/>
      <c r="HV684" s="196"/>
      <c r="HW684" s="196"/>
      <c r="HX684" s="196"/>
      <c r="HY684" s="196"/>
      <c r="HZ684" s="196"/>
      <c r="IA684" s="196"/>
      <c r="IB684" s="196"/>
      <c r="IC684" s="196"/>
      <c r="ID684" s="196"/>
      <c r="IE684" s="196"/>
      <c r="IF684" s="196"/>
      <c r="IG684" s="196"/>
      <c r="IH684" s="196"/>
      <c r="II684" s="196"/>
      <c r="IJ684" s="196"/>
      <c r="IK684" s="196"/>
      <c r="IL684" s="196"/>
      <c r="IM684" s="196"/>
      <c r="IN684" s="196"/>
      <c r="IO684" s="196"/>
      <c r="IP684" s="196"/>
      <c r="IQ684" s="196"/>
      <c r="IR684" s="196"/>
      <c r="IS684" s="196"/>
      <c r="IT684" s="196"/>
      <c r="IU684" s="196"/>
      <c r="IV684" s="196"/>
    </row>
    <row r="685" spans="1:256" customFormat="1">
      <c r="A685" s="195" t="s">
        <v>2136</v>
      </c>
      <c r="B685" s="195" t="s">
        <v>16</v>
      </c>
      <c r="C685" s="195" t="s">
        <v>17</v>
      </c>
      <c r="D685" s="195" t="s">
        <v>1976</v>
      </c>
      <c r="E685" s="195" t="s">
        <v>2137</v>
      </c>
      <c r="F685" s="195" t="s">
        <v>19</v>
      </c>
      <c r="G685" s="195" t="s">
        <v>2442</v>
      </c>
      <c r="H685" s="195" t="s">
        <v>2473</v>
      </c>
      <c r="I685" s="195" t="s">
        <v>2502</v>
      </c>
      <c r="J685" s="195" t="s">
        <v>22</v>
      </c>
      <c r="K685" s="195" t="s">
        <v>1997</v>
      </c>
      <c r="L685" s="195">
        <v>8</v>
      </c>
      <c r="M685" s="195" t="s">
        <v>1767</v>
      </c>
      <c r="N685" s="195"/>
      <c r="O685" s="195"/>
      <c r="P685" s="196"/>
      <c r="Q685" s="196"/>
      <c r="R685" s="196"/>
      <c r="S685" s="196"/>
      <c r="T685" s="196"/>
      <c r="U685" s="196"/>
      <c r="V685" s="196"/>
      <c r="W685" s="196"/>
      <c r="X685" s="196"/>
      <c r="Y685" s="196"/>
      <c r="Z685" s="196"/>
      <c r="AA685" s="196"/>
      <c r="AB685" s="196"/>
      <c r="AC685" s="196"/>
      <c r="AD685" s="196"/>
      <c r="AE685" s="196"/>
      <c r="AF685" s="196"/>
      <c r="AG685" s="196"/>
      <c r="AH685" s="196"/>
      <c r="AI685" s="196"/>
      <c r="AJ685" s="196"/>
      <c r="AK685" s="196"/>
      <c r="AL685" s="196"/>
      <c r="AM685" s="196"/>
      <c r="AN685" s="196"/>
      <c r="AO685" s="196"/>
      <c r="AP685" s="196"/>
      <c r="AQ685" s="196"/>
      <c r="AR685" s="196"/>
      <c r="AS685" s="196"/>
      <c r="AT685" s="196"/>
      <c r="AU685" s="196"/>
      <c r="AV685" s="196"/>
      <c r="AW685" s="196"/>
      <c r="AX685" s="196"/>
      <c r="AY685" s="196"/>
      <c r="AZ685" s="196"/>
      <c r="BA685" s="196"/>
      <c r="BB685" s="196"/>
      <c r="BC685" s="196"/>
      <c r="BD685" s="196"/>
      <c r="BE685" s="196"/>
      <c r="BF685" s="196"/>
      <c r="BG685" s="196"/>
      <c r="BH685" s="196"/>
      <c r="BI685" s="196"/>
      <c r="BJ685" s="196"/>
      <c r="BK685" s="196"/>
      <c r="BL685" s="196"/>
      <c r="BM685" s="196"/>
      <c r="BN685" s="196"/>
      <c r="BO685" s="196"/>
      <c r="BP685" s="196"/>
      <c r="BQ685" s="196"/>
      <c r="BR685" s="196"/>
      <c r="BS685" s="196"/>
      <c r="BT685" s="196"/>
      <c r="BU685" s="196"/>
      <c r="BV685" s="196"/>
      <c r="BW685" s="196"/>
      <c r="BX685" s="196"/>
      <c r="BY685" s="196"/>
      <c r="BZ685" s="196"/>
      <c r="CA685" s="196"/>
      <c r="CB685" s="196"/>
      <c r="CC685" s="196"/>
      <c r="CD685" s="196"/>
      <c r="CE685" s="196"/>
      <c r="CF685" s="196"/>
      <c r="CG685" s="196"/>
      <c r="CH685" s="196"/>
      <c r="CI685" s="196"/>
      <c r="CJ685" s="196"/>
      <c r="CK685" s="196"/>
      <c r="CL685" s="196"/>
      <c r="CM685" s="196"/>
      <c r="CN685" s="196"/>
      <c r="CO685" s="196"/>
      <c r="CP685" s="196"/>
      <c r="CQ685" s="196"/>
      <c r="CR685" s="196"/>
      <c r="CS685" s="196"/>
      <c r="CT685" s="196"/>
      <c r="CU685" s="196"/>
      <c r="CV685" s="196"/>
      <c r="CW685" s="196"/>
      <c r="CX685" s="196"/>
      <c r="CY685" s="196"/>
      <c r="CZ685" s="196"/>
      <c r="DA685" s="196"/>
      <c r="DB685" s="196"/>
      <c r="DC685" s="196"/>
      <c r="DD685" s="196"/>
      <c r="DE685" s="196"/>
      <c r="DF685" s="196"/>
      <c r="DG685" s="196"/>
      <c r="DH685" s="196"/>
      <c r="DI685" s="196"/>
      <c r="DJ685" s="196"/>
      <c r="DK685" s="196"/>
      <c r="DL685" s="196"/>
      <c r="DM685" s="196"/>
      <c r="DN685" s="196"/>
      <c r="DO685" s="196"/>
      <c r="DP685" s="196"/>
      <c r="DQ685" s="196"/>
      <c r="DR685" s="196"/>
      <c r="DS685" s="196"/>
      <c r="DT685" s="196"/>
      <c r="DU685" s="196"/>
      <c r="DV685" s="196"/>
      <c r="DW685" s="196"/>
      <c r="DX685" s="196"/>
      <c r="DY685" s="196"/>
      <c r="DZ685" s="196"/>
      <c r="EA685" s="196"/>
      <c r="EB685" s="196"/>
      <c r="EC685" s="196"/>
      <c r="ED685" s="196"/>
      <c r="EE685" s="196"/>
      <c r="EF685" s="196"/>
      <c r="EG685" s="196"/>
      <c r="EH685" s="196"/>
      <c r="EI685" s="196"/>
      <c r="EJ685" s="196"/>
      <c r="EK685" s="196"/>
      <c r="EL685" s="196"/>
      <c r="EM685" s="196"/>
      <c r="EN685" s="196"/>
      <c r="EO685" s="196"/>
      <c r="EP685" s="196"/>
      <c r="EQ685" s="196"/>
      <c r="ER685" s="196"/>
      <c r="ES685" s="196"/>
      <c r="ET685" s="196"/>
      <c r="EU685" s="196"/>
      <c r="EV685" s="196"/>
      <c r="EW685" s="196"/>
      <c r="EX685" s="196"/>
      <c r="EY685" s="196"/>
      <c r="EZ685" s="196"/>
      <c r="FA685" s="196"/>
      <c r="FB685" s="196"/>
      <c r="FC685" s="196"/>
      <c r="FD685" s="196"/>
      <c r="FE685" s="196"/>
      <c r="FF685" s="196"/>
      <c r="FG685" s="196"/>
      <c r="FH685" s="196"/>
      <c r="FI685" s="196"/>
      <c r="FJ685" s="196"/>
      <c r="FK685" s="196"/>
      <c r="FL685" s="196"/>
      <c r="FM685" s="196"/>
      <c r="FN685" s="196"/>
      <c r="FO685" s="196"/>
      <c r="FP685" s="196"/>
      <c r="FQ685" s="196"/>
      <c r="FR685" s="196"/>
      <c r="FS685" s="196"/>
      <c r="FT685" s="196"/>
      <c r="FU685" s="196"/>
      <c r="FV685" s="196"/>
      <c r="FW685" s="196"/>
      <c r="FX685" s="196"/>
      <c r="FY685" s="196"/>
      <c r="FZ685" s="196"/>
      <c r="GA685" s="196"/>
      <c r="GB685" s="196"/>
      <c r="GC685" s="196"/>
      <c r="GD685" s="196"/>
      <c r="GE685" s="196"/>
      <c r="GF685" s="196"/>
      <c r="GG685" s="196"/>
      <c r="GH685" s="196"/>
      <c r="GI685" s="196"/>
      <c r="GJ685" s="196"/>
      <c r="GK685" s="196"/>
      <c r="GL685" s="196"/>
      <c r="GM685" s="196"/>
      <c r="GN685" s="196"/>
      <c r="GO685" s="196"/>
      <c r="GP685" s="196"/>
      <c r="GQ685" s="196"/>
      <c r="GR685" s="196"/>
      <c r="GS685" s="196"/>
      <c r="GT685" s="196"/>
      <c r="GU685" s="196"/>
      <c r="GV685" s="196"/>
      <c r="GW685" s="196"/>
      <c r="GX685" s="196"/>
      <c r="GY685" s="196"/>
      <c r="GZ685" s="196"/>
      <c r="HA685" s="196"/>
      <c r="HB685" s="196"/>
      <c r="HC685" s="196"/>
      <c r="HD685" s="196"/>
      <c r="HE685" s="196"/>
      <c r="HF685" s="196"/>
      <c r="HG685" s="196"/>
      <c r="HH685" s="196"/>
      <c r="HI685" s="196"/>
      <c r="HJ685" s="196"/>
      <c r="HK685" s="196"/>
      <c r="HL685" s="196"/>
      <c r="HM685" s="196"/>
      <c r="HN685" s="196"/>
      <c r="HO685" s="196"/>
      <c r="HP685" s="196"/>
      <c r="HQ685" s="196"/>
      <c r="HR685" s="196"/>
      <c r="HS685" s="196"/>
      <c r="HT685" s="196"/>
      <c r="HU685" s="196"/>
      <c r="HV685" s="196"/>
      <c r="HW685" s="196"/>
      <c r="HX685" s="196"/>
      <c r="HY685" s="196"/>
      <c r="HZ685" s="196"/>
      <c r="IA685" s="196"/>
      <c r="IB685" s="196"/>
      <c r="IC685" s="196"/>
      <c r="ID685" s="196"/>
      <c r="IE685" s="196"/>
      <c r="IF685" s="196"/>
      <c r="IG685" s="196"/>
      <c r="IH685" s="196"/>
      <c r="II685" s="196"/>
      <c r="IJ685" s="196"/>
      <c r="IK685" s="196"/>
      <c r="IL685" s="196"/>
      <c r="IM685" s="196"/>
      <c r="IN685" s="196"/>
      <c r="IO685" s="196"/>
      <c r="IP685" s="196"/>
      <c r="IQ685" s="196"/>
      <c r="IR685" s="196"/>
      <c r="IS685" s="196"/>
      <c r="IT685" s="196"/>
      <c r="IU685" s="196"/>
      <c r="IV685" s="196"/>
    </row>
    <row r="686" spans="1:256" customFormat="1">
      <c r="A686" s="195" t="s">
        <v>2136</v>
      </c>
      <c r="B686" s="195" t="s">
        <v>16</v>
      </c>
      <c r="C686" s="195" t="s">
        <v>17</v>
      </c>
      <c r="D686" s="195" t="s">
        <v>1976</v>
      </c>
      <c r="E686" s="195" t="s">
        <v>2137</v>
      </c>
      <c r="F686" s="195" t="s">
        <v>19</v>
      </c>
      <c r="G686" s="195" t="s">
        <v>2443</v>
      </c>
      <c r="H686" s="195" t="s">
        <v>2474</v>
      </c>
      <c r="I686" s="195" t="s">
        <v>2503</v>
      </c>
      <c r="J686" s="195" t="s">
        <v>22</v>
      </c>
      <c r="K686" s="195" t="s">
        <v>1997</v>
      </c>
      <c r="L686" s="195">
        <v>8</v>
      </c>
      <c r="M686" s="195" t="s">
        <v>1767</v>
      </c>
      <c r="N686" s="195"/>
      <c r="O686" s="195"/>
      <c r="P686" s="196"/>
      <c r="Q686" s="196"/>
      <c r="R686" s="196"/>
      <c r="S686" s="196"/>
      <c r="T686" s="196"/>
      <c r="U686" s="196"/>
      <c r="V686" s="196"/>
      <c r="W686" s="196"/>
      <c r="X686" s="196"/>
      <c r="Y686" s="196"/>
      <c r="Z686" s="196"/>
      <c r="AA686" s="196"/>
      <c r="AB686" s="196"/>
      <c r="AC686" s="196"/>
      <c r="AD686" s="196"/>
      <c r="AE686" s="196"/>
      <c r="AF686" s="196"/>
      <c r="AG686" s="196"/>
      <c r="AH686" s="196"/>
      <c r="AI686" s="196"/>
      <c r="AJ686" s="196"/>
      <c r="AK686" s="196"/>
      <c r="AL686" s="196"/>
      <c r="AM686" s="196"/>
      <c r="AN686" s="196"/>
      <c r="AO686" s="196"/>
      <c r="AP686" s="196"/>
      <c r="AQ686" s="196"/>
      <c r="AR686" s="196"/>
      <c r="AS686" s="196"/>
      <c r="AT686" s="196"/>
      <c r="AU686" s="196"/>
      <c r="AV686" s="196"/>
      <c r="AW686" s="196"/>
      <c r="AX686" s="196"/>
      <c r="AY686" s="196"/>
      <c r="AZ686" s="196"/>
      <c r="BA686" s="196"/>
      <c r="BB686" s="196"/>
      <c r="BC686" s="196"/>
      <c r="BD686" s="196"/>
      <c r="BE686" s="196"/>
      <c r="BF686" s="196"/>
      <c r="BG686" s="196"/>
      <c r="BH686" s="196"/>
      <c r="BI686" s="196"/>
      <c r="BJ686" s="196"/>
      <c r="BK686" s="196"/>
      <c r="BL686" s="196"/>
      <c r="BM686" s="196"/>
      <c r="BN686" s="196"/>
      <c r="BO686" s="196"/>
      <c r="BP686" s="196"/>
      <c r="BQ686" s="196"/>
      <c r="BR686" s="196"/>
      <c r="BS686" s="196"/>
      <c r="BT686" s="196"/>
      <c r="BU686" s="196"/>
      <c r="BV686" s="196"/>
      <c r="BW686" s="196"/>
      <c r="BX686" s="196"/>
      <c r="BY686" s="196"/>
      <c r="BZ686" s="196"/>
      <c r="CA686" s="196"/>
      <c r="CB686" s="196"/>
      <c r="CC686" s="196"/>
      <c r="CD686" s="196"/>
      <c r="CE686" s="196"/>
      <c r="CF686" s="196"/>
      <c r="CG686" s="196"/>
      <c r="CH686" s="196"/>
      <c r="CI686" s="196"/>
      <c r="CJ686" s="196"/>
      <c r="CK686" s="196"/>
      <c r="CL686" s="196"/>
      <c r="CM686" s="196"/>
      <c r="CN686" s="196"/>
      <c r="CO686" s="196"/>
      <c r="CP686" s="196"/>
      <c r="CQ686" s="196"/>
      <c r="CR686" s="196"/>
      <c r="CS686" s="196"/>
      <c r="CT686" s="196"/>
      <c r="CU686" s="196"/>
      <c r="CV686" s="196"/>
      <c r="CW686" s="196"/>
      <c r="CX686" s="196"/>
      <c r="CY686" s="196"/>
      <c r="CZ686" s="196"/>
      <c r="DA686" s="196"/>
      <c r="DB686" s="196"/>
      <c r="DC686" s="196"/>
      <c r="DD686" s="196"/>
      <c r="DE686" s="196"/>
      <c r="DF686" s="196"/>
      <c r="DG686" s="196"/>
      <c r="DH686" s="196"/>
      <c r="DI686" s="196"/>
      <c r="DJ686" s="196"/>
      <c r="DK686" s="196"/>
      <c r="DL686" s="196"/>
      <c r="DM686" s="196"/>
      <c r="DN686" s="196"/>
      <c r="DO686" s="196"/>
      <c r="DP686" s="196"/>
      <c r="DQ686" s="196"/>
      <c r="DR686" s="196"/>
      <c r="DS686" s="196"/>
      <c r="DT686" s="196"/>
      <c r="DU686" s="196"/>
      <c r="DV686" s="196"/>
      <c r="DW686" s="196"/>
      <c r="DX686" s="196"/>
      <c r="DY686" s="196"/>
      <c r="DZ686" s="196"/>
      <c r="EA686" s="196"/>
      <c r="EB686" s="196"/>
      <c r="EC686" s="196"/>
      <c r="ED686" s="196"/>
      <c r="EE686" s="196"/>
      <c r="EF686" s="196"/>
      <c r="EG686" s="196"/>
      <c r="EH686" s="196"/>
      <c r="EI686" s="196"/>
      <c r="EJ686" s="196"/>
      <c r="EK686" s="196"/>
      <c r="EL686" s="196"/>
      <c r="EM686" s="196"/>
      <c r="EN686" s="196"/>
      <c r="EO686" s="196"/>
      <c r="EP686" s="196"/>
      <c r="EQ686" s="196"/>
      <c r="ER686" s="196"/>
      <c r="ES686" s="196"/>
      <c r="ET686" s="196"/>
      <c r="EU686" s="196"/>
      <c r="EV686" s="196"/>
      <c r="EW686" s="196"/>
      <c r="EX686" s="196"/>
      <c r="EY686" s="196"/>
      <c r="EZ686" s="196"/>
      <c r="FA686" s="196"/>
      <c r="FB686" s="196"/>
      <c r="FC686" s="196"/>
      <c r="FD686" s="196"/>
      <c r="FE686" s="196"/>
      <c r="FF686" s="196"/>
      <c r="FG686" s="196"/>
      <c r="FH686" s="196"/>
      <c r="FI686" s="196"/>
      <c r="FJ686" s="196"/>
      <c r="FK686" s="196"/>
      <c r="FL686" s="196"/>
      <c r="FM686" s="196"/>
      <c r="FN686" s="196"/>
      <c r="FO686" s="196"/>
      <c r="FP686" s="196"/>
      <c r="FQ686" s="196"/>
      <c r="FR686" s="196"/>
      <c r="FS686" s="196"/>
      <c r="FT686" s="196"/>
      <c r="FU686" s="196"/>
      <c r="FV686" s="196"/>
      <c r="FW686" s="196"/>
      <c r="FX686" s="196"/>
      <c r="FY686" s="196"/>
      <c r="FZ686" s="196"/>
      <c r="GA686" s="196"/>
      <c r="GB686" s="196"/>
      <c r="GC686" s="196"/>
      <c r="GD686" s="196"/>
      <c r="GE686" s="196"/>
      <c r="GF686" s="196"/>
      <c r="GG686" s="196"/>
      <c r="GH686" s="196"/>
      <c r="GI686" s="196"/>
      <c r="GJ686" s="196"/>
      <c r="GK686" s="196"/>
      <c r="GL686" s="196"/>
      <c r="GM686" s="196"/>
      <c r="GN686" s="196"/>
      <c r="GO686" s="196"/>
      <c r="GP686" s="196"/>
      <c r="GQ686" s="196"/>
      <c r="GR686" s="196"/>
      <c r="GS686" s="196"/>
      <c r="GT686" s="196"/>
      <c r="GU686" s="196"/>
      <c r="GV686" s="196"/>
      <c r="GW686" s="196"/>
      <c r="GX686" s="196"/>
      <c r="GY686" s="196"/>
      <c r="GZ686" s="196"/>
      <c r="HA686" s="196"/>
      <c r="HB686" s="196"/>
      <c r="HC686" s="196"/>
      <c r="HD686" s="196"/>
      <c r="HE686" s="196"/>
      <c r="HF686" s="196"/>
      <c r="HG686" s="196"/>
      <c r="HH686" s="196"/>
      <c r="HI686" s="196"/>
      <c r="HJ686" s="196"/>
      <c r="HK686" s="196"/>
      <c r="HL686" s="196"/>
      <c r="HM686" s="196"/>
      <c r="HN686" s="196"/>
      <c r="HO686" s="196"/>
      <c r="HP686" s="196"/>
      <c r="HQ686" s="196"/>
      <c r="HR686" s="196"/>
      <c r="HS686" s="196"/>
      <c r="HT686" s="196"/>
      <c r="HU686" s="196"/>
      <c r="HV686" s="196"/>
      <c r="HW686" s="196"/>
      <c r="HX686" s="196"/>
      <c r="HY686" s="196"/>
      <c r="HZ686" s="196"/>
      <c r="IA686" s="196"/>
      <c r="IB686" s="196"/>
      <c r="IC686" s="196"/>
      <c r="ID686" s="196"/>
      <c r="IE686" s="196"/>
      <c r="IF686" s="196"/>
      <c r="IG686" s="196"/>
      <c r="IH686" s="196"/>
      <c r="II686" s="196"/>
      <c r="IJ686" s="196"/>
      <c r="IK686" s="196"/>
      <c r="IL686" s="196"/>
      <c r="IM686" s="196"/>
      <c r="IN686" s="196"/>
      <c r="IO686" s="196"/>
      <c r="IP686" s="196"/>
      <c r="IQ686" s="196"/>
      <c r="IR686" s="196"/>
      <c r="IS686" s="196"/>
      <c r="IT686" s="196"/>
      <c r="IU686" s="196"/>
      <c r="IV686" s="196"/>
    </row>
    <row r="687" spans="1:256" customFormat="1">
      <c r="A687" s="195" t="s">
        <v>2136</v>
      </c>
      <c r="B687" s="195" t="s">
        <v>16</v>
      </c>
      <c r="C687" s="195" t="s">
        <v>17</v>
      </c>
      <c r="D687" s="195" t="s">
        <v>1976</v>
      </c>
      <c r="E687" s="195" t="s">
        <v>2137</v>
      </c>
      <c r="F687" s="195" t="s">
        <v>19</v>
      </c>
      <c r="G687" s="195" t="s">
        <v>2444</v>
      </c>
      <c r="H687" s="195" t="s">
        <v>2475</v>
      </c>
      <c r="I687" s="195" t="s">
        <v>2504</v>
      </c>
      <c r="J687" s="195" t="s">
        <v>22</v>
      </c>
      <c r="K687" s="195" t="s">
        <v>1997</v>
      </c>
      <c r="L687" s="195">
        <v>8</v>
      </c>
      <c r="M687" s="195" t="s">
        <v>1767</v>
      </c>
      <c r="N687" s="195"/>
      <c r="O687" s="195"/>
      <c r="P687" s="196"/>
      <c r="Q687" s="196"/>
      <c r="R687" s="196"/>
      <c r="S687" s="196"/>
      <c r="T687" s="196"/>
      <c r="U687" s="196"/>
      <c r="V687" s="196"/>
      <c r="W687" s="196"/>
      <c r="X687" s="196"/>
      <c r="Y687" s="196"/>
      <c r="Z687" s="196"/>
      <c r="AA687" s="196"/>
      <c r="AB687" s="196"/>
      <c r="AC687" s="196"/>
      <c r="AD687" s="196"/>
      <c r="AE687" s="196"/>
      <c r="AF687" s="196"/>
      <c r="AG687" s="196"/>
      <c r="AH687" s="196"/>
      <c r="AI687" s="196"/>
      <c r="AJ687" s="196"/>
      <c r="AK687" s="196"/>
      <c r="AL687" s="196"/>
      <c r="AM687" s="196"/>
      <c r="AN687" s="196"/>
      <c r="AO687" s="196"/>
      <c r="AP687" s="196"/>
      <c r="AQ687" s="196"/>
      <c r="AR687" s="196"/>
      <c r="AS687" s="196"/>
      <c r="AT687" s="196"/>
      <c r="AU687" s="196"/>
      <c r="AV687" s="196"/>
      <c r="AW687" s="196"/>
      <c r="AX687" s="196"/>
      <c r="AY687" s="196"/>
      <c r="AZ687" s="196"/>
      <c r="BA687" s="196"/>
      <c r="BB687" s="196"/>
      <c r="BC687" s="196"/>
      <c r="BD687" s="196"/>
      <c r="BE687" s="196"/>
      <c r="BF687" s="196"/>
      <c r="BG687" s="196"/>
      <c r="BH687" s="196"/>
      <c r="BI687" s="196"/>
      <c r="BJ687" s="196"/>
      <c r="BK687" s="196"/>
      <c r="BL687" s="196"/>
      <c r="BM687" s="196"/>
      <c r="BN687" s="196"/>
      <c r="BO687" s="196"/>
      <c r="BP687" s="196"/>
      <c r="BQ687" s="196"/>
      <c r="BR687" s="196"/>
      <c r="BS687" s="196"/>
      <c r="BT687" s="196"/>
      <c r="BU687" s="196"/>
      <c r="BV687" s="196"/>
      <c r="BW687" s="196"/>
      <c r="BX687" s="196"/>
      <c r="BY687" s="196"/>
      <c r="BZ687" s="196"/>
      <c r="CA687" s="196"/>
      <c r="CB687" s="196"/>
      <c r="CC687" s="196"/>
      <c r="CD687" s="196"/>
      <c r="CE687" s="196"/>
      <c r="CF687" s="196"/>
      <c r="CG687" s="196"/>
      <c r="CH687" s="196"/>
      <c r="CI687" s="196"/>
      <c r="CJ687" s="196"/>
      <c r="CK687" s="196"/>
      <c r="CL687" s="196"/>
      <c r="CM687" s="196"/>
      <c r="CN687" s="196"/>
      <c r="CO687" s="196"/>
      <c r="CP687" s="196"/>
      <c r="CQ687" s="196"/>
      <c r="CR687" s="196"/>
      <c r="CS687" s="196"/>
      <c r="CT687" s="196"/>
      <c r="CU687" s="196"/>
      <c r="CV687" s="196"/>
      <c r="CW687" s="196"/>
      <c r="CX687" s="196"/>
      <c r="CY687" s="196"/>
      <c r="CZ687" s="196"/>
      <c r="DA687" s="196"/>
      <c r="DB687" s="196"/>
      <c r="DC687" s="196"/>
      <c r="DD687" s="196"/>
      <c r="DE687" s="196"/>
      <c r="DF687" s="196"/>
      <c r="DG687" s="196"/>
      <c r="DH687" s="196"/>
      <c r="DI687" s="196"/>
      <c r="DJ687" s="196"/>
      <c r="DK687" s="196"/>
      <c r="DL687" s="196"/>
      <c r="DM687" s="196"/>
      <c r="DN687" s="196"/>
      <c r="DO687" s="196"/>
      <c r="DP687" s="196"/>
      <c r="DQ687" s="196"/>
      <c r="DR687" s="196"/>
      <c r="DS687" s="196"/>
      <c r="DT687" s="196"/>
      <c r="DU687" s="196"/>
      <c r="DV687" s="196"/>
      <c r="DW687" s="196"/>
      <c r="DX687" s="196"/>
      <c r="DY687" s="196"/>
      <c r="DZ687" s="196"/>
      <c r="EA687" s="196"/>
      <c r="EB687" s="196"/>
      <c r="EC687" s="196"/>
      <c r="ED687" s="196"/>
      <c r="EE687" s="196"/>
      <c r="EF687" s="196"/>
      <c r="EG687" s="196"/>
      <c r="EH687" s="196"/>
      <c r="EI687" s="196"/>
      <c r="EJ687" s="196"/>
      <c r="EK687" s="196"/>
      <c r="EL687" s="196"/>
      <c r="EM687" s="196"/>
      <c r="EN687" s="196"/>
      <c r="EO687" s="196"/>
      <c r="EP687" s="196"/>
      <c r="EQ687" s="196"/>
      <c r="ER687" s="196"/>
      <c r="ES687" s="196"/>
      <c r="ET687" s="196"/>
      <c r="EU687" s="196"/>
      <c r="EV687" s="196"/>
      <c r="EW687" s="196"/>
      <c r="EX687" s="196"/>
      <c r="EY687" s="196"/>
      <c r="EZ687" s="196"/>
      <c r="FA687" s="196"/>
      <c r="FB687" s="196"/>
      <c r="FC687" s="196"/>
      <c r="FD687" s="196"/>
      <c r="FE687" s="196"/>
      <c r="FF687" s="196"/>
      <c r="FG687" s="196"/>
      <c r="FH687" s="196"/>
      <c r="FI687" s="196"/>
      <c r="FJ687" s="196"/>
      <c r="FK687" s="196"/>
      <c r="FL687" s="196"/>
      <c r="FM687" s="196"/>
      <c r="FN687" s="196"/>
      <c r="FO687" s="196"/>
      <c r="FP687" s="196"/>
      <c r="FQ687" s="196"/>
      <c r="FR687" s="196"/>
      <c r="FS687" s="196"/>
      <c r="FT687" s="196"/>
      <c r="FU687" s="196"/>
      <c r="FV687" s="196"/>
      <c r="FW687" s="196"/>
      <c r="FX687" s="196"/>
      <c r="FY687" s="196"/>
      <c r="FZ687" s="196"/>
      <c r="GA687" s="196"/>
      <c r="GB687" s="196"/>
      <c r="GC687" s="196"/>
      <c r="GD687" s="196"/>
      <c r="GE687" s="196"/>
      <c r="GF687" s="196"/>
      <c r="GG687" s="196"/>
      <c r="GH687" s="196"/>
      <c r="GI687" s="196"/>
      <c r="GJ687" s="196"/>
      <c r="GK687" s="196"/>
      <c r="GL687" s="196"/>
      <c r="GM687" s="196"/>
      <c r="GN687" s="196"/>
      <c r="GO687" s="196"/>
      <c r="GP687" s="196"/>
      <c r="GQ687" s="196"/>
      <c r="GR687" s="196"/>
      <c r="GS687" s="196"/>
      <c r="GT687" s="196"/>
      <c r="GU687" s="196"/>
      <c r="GV687" s="196"/>
      <c r="GW687" s="196"/>
      <c r="GX687" s="196"/>
      <c r="GY687" s="196"/>
      <c r="GZ687" s="196"/>
      <c r="HA687" s="196"/>
      <c r="HB687" s="196"/>
      <c r="HC687" s="196"/>
      <c r="HD687" s="196"/>
      <c r="HE687" s="196"/>
      <c r="HF687" s="196"/>
      <c r="HG687" s="196"/>
      <c r="HH687" s="196"/>
      <c r="HI687" s="196"/>
      <c r="HJ687" s="196"/>
      <c r="HK687" s="196"/>
      <c r="HL687" s="196"/>
      <c r="HM687" s="196"/>
      <c r="HN687" s="196"/>
      <c r="HO687" s="196"/>
      <c r="HP687" s="196"/>
      <c r="HQ687" s="196"/>
      <c r="HR687" s="196"/>
      <c r="HS687" s="196"/>
      <c r="HT687" s="196"/>
      <c r="HU687" s="196"/>
      <c r="HV687" s="196"/>
      <c r="HW687" s="196"/>
      <c r="HX687" s="196"/>
      <c r="HY687" s="196"/>
      <c r="HZ687" s="196"/>
      <c r="IA687" s="196"/>
      <c r="IB687" s="196"/>
      <c r="IC687" s="196"/>
      <c r="ID687" s="196"/>
      <c r="IE687" s="196"/>
      <c r="IF687" s="196"/>
      <c r="IG687" s="196"/>
      <c r="IH687" s="196"/>
      <c r="II687" s="196"/>
      <c r="IJ687" s="196"/>
      <c r="IK687" s="196"/>
      <c r="IL687" s="196"/>
      <c r="IM687" s="196"/>
      <c r="IN687" s="196"/>
      <c r="IO687" s="196"/>
      <c r="IP687" s="196"/>
      <c r="IQ687" s="196"/>
      <c r="IR687" s="196"/>
      <c r="IS687" s="196"/>
      <c r="IT687" s="196"/>
      <c r="IU687" s="196"/>
      <c r="IV687" s="196"/>
    </row>
    <row r="688" spans="1:256" customFormat="1">
      <c r="A688" s="195" t="s">
        <v>2136</v>
      </c>
      <c r="B688" s="195" t="s">
        <v>16</v>
      </c>
      <c r="C688" s="195" t="s">
        <v>17</v>
      </c>
      <c r="D688" s="195" t="s">
        <v>1976</v>
      </c>
      <c r="E688" s="195" t="s">
        <v>2137</v>
      </c>
      <c r="F688" s="195" t="s">
        <v>19</v>
      </c>
      <c r="G688" s="195" t="s">
        <v>2445</v>
      </c>
      <c r="H688" s="195" t="s">
        <v>2476</v>
      </c>
      <c r="I688" s="195" t="s">
        <v>2505</v>
      </c>
      <c r="J688" s="195" t="s">
        <v>22</v>
      </c>
      <c r="K688" s="195" t="s">
        <v>1997</v>
      </c>
      <c r="L688" s="195">
        <v>8</v>
      </c>
      <c r="M688" s="195" t="s">
        <v>1767</v>
      </c>
      <c r="N688" s="195"/>
      <c r="O688" s="195"/>
      <c r="P688" s="196"/>
      <c r="Q688" s="196"/>
      <c r="R688" s="196"/>
      <c r="S688" s="196"/>
      <c r="T688" s="196"/>
      <c r="U688" s="196"/>
      <c r="V688" s="196"/>
      <c r="W688" s="196"/>
      <c r="X688" s="196"/>
      <c r="Y688" s="196"/>
      <c r="Z688" s="196"/>
      <c r="AA688" s="196"/>
      <c r="AB688" s="196"/>
      <c r="AC688" s="196"/>
      <c r="AD688" s="196"/>
      <c r="AE688" s="196"/>
      <c r="AF688" s="196"/>
      <c r="AG688" s="196"/>
      <c r="AH688" s="196"/>
      <c r="AI688" s="196"/>
      <c r="AJ688" s="196"/>
      <c r="AK688" s="196"/>
      <c r="AL688" s="196"/>
      <c r="AM688" s="196"/>
      <c r="AN688" s="196"/>
      <c r="AO688" s="196"/>
      <c r="AP688" s="196"/>
      <c r="AQ688" s="196"/>
      <c r="AR688" s="196"/>
      <c r="AS688" s="196"/>
      <c r="AT688" s="196"/>
      <c r="AU688" s="196"/>
      <c r="AV688" s="196"/>
      <c r="AW688" s="196"/>
      <c r="AX688" s="196"/>
      <c r="AY688" s="196"/>
      <c r="AZ688" s="196"/>
      <c r="BA688" s="196"/>
      <c r="BB688" s="196"/>
      <c r="BC688" s="196"/>
      <c r="BD688" s="196"/>
      <c r="BE688" s="196"/>
      <c r="BF688" s="196"/>
      <c r="BG688" s="196"/>
      <c r="BH688" s="196"/>
      <c r="BI688" s="196"/>
      <c r="BJ688" s="196"/>
      <c r="BK688" s="196"/>
      <c r="BL688" s="196"/>
      <c r="BM688" s="196"/>
      <c r="BN688" s="196"/>
      <c r="BO688" s="196"/>
      <c r="BP688" s="196"/>
      <c r="BQ688" s="196"/>
      <c r="BR688" s="196"/>
      <c r="BS688" s="196"/>
      <c r="BT688" s="196"/>
      <c r="BU688" s="196"/>
      <c r="BV688" s="196"/>
      <c r="BW688" s="196"/>
      <c r="BX688" s="196"/>
      <c r="BY688" s="196"/>
      <c r="BZ688" s="196"/>
      <c r="CA688" s="196"/>
      <c r="CB688" s="196"/>
      <c r="CC688" s="196"/>
      <c r="CD688" s="196"/>
      <c r="CE688" s="196"/>
      <c r="CF688" s="196"/>
      <c r="CG688" s="196"/>
      <c r="CH688" s="196"/>
      <c r="CI688" s="196"/>
      <c r="CJ688" s="196"/>
      <c r="CK688" s="196"/>
      <c r="CL688" s="196"/>
      <c r="CM688" s="196"/>
      <c r="CN688" s="196"/>
      <c r="CO688" s="196"/>
      <c r="CP688" s="196"/>
      <c r="CQ688" s="196"/>
      <c r="CR688" s="196"/>
      <c r="CS688" s="196"/>
      <c r="CT688" s="196"/>
      <c r="CU688" s="196"/>
      <c r="CV688" s="196"/>
      <c r="CW688" s="196"/>
      <c r="CX688" s="196"/>
      <c r="CY688" s="196"/>
      <c r="CZ688" s="196"/>
      <c r="DA688" s="196"/>
      <c r="DB688" s="196"/>
      <c r="DC688" s="196"/>
      <c r="DD688" s="196"/>
      <c r="DE688" s="196"/>
      <c r="DF688" s="196"/>
      <c r="DG688" s="196"/>
      <c r="DH688" s="196"/>
      <c r="DI688" s="196"/>
      <c r="DJ688" s="196"/>
      <c r="DK688" s="196"/>
      <c r="DL688" s="196"/>
      <c r="DM688" s="196"/>
      <c r="DN688" s="196"/>
      <c r="DO688" s="196"/>
      <c r="DP688" s="196"/>
      <c r="DQ688" s="196"/>
      <c r="DR688" s="196"/>
      <c r="DS688" s="196"/>
      <c r="DT688" s="196"/>
      <c r="DU688" s="196"/>
      <c r="DV688" s="196"/>
      <c r="DW688" s="196"/>
      <c r="DX688" s="196"/>
      <c r="DY688" s="196"/>
      <c r="DZ688" s="196"/>
      <c r="EA688" s="196"/>
      <c r="EB688" s="196"/>
      <c r="EC688" s="196"/>
      <c r="ED688" s="196"/>
      <c r="EE688" s="196"/>
      <c r="EF688" s="196"/>
      <c r="EG688" s="196"/>
      <c r="EH688" s="196"/>
      <c r="EI688" s="196"/>
      <c r="EJ688" s="196"/>
      <c r="EK688" s="196"/>
      <c r="EL688" s="196"/>
      <c r="EM688" s="196"/>
      <c r="EN688" s="196"/>
      <c r="EO688" s="196"/>
      <c r="EP688" s="196"/>
      <c r="EQ688" s="196"/>
      <c r="ER688" s="196"/>
      <c r="ES688" s="196"/>
      <c r="ET688" s="196"/>
      <c r="EU688" s="196"/>
      <c r="EV688" s="196"/>
      <c r="EW688" s="196"/>
      <c r="EX688" s="196"/>
      <c r="EY688" s="196"/>
      <c r="EZ688" s="196"/>
      <c r="FA688" s="196"/>
      <c r="FB688" s="196"/>
      <c r="FC688" s="196"/>
      <c r="FD688" s="196"/>
      <c r="FE688" s="196"/>
      <c r="FF688" s="196"/>
      <c r="FG688" s="196"/>
      <c r="FH688" s="196"/>
      <c r="FI688" s="196"/>
      <c r="FJ688" s="196"/>
      <c r="FK688" s="196"/>
      <c r="FL688" s="196"/>
      <c r="FM688" s="196"/>
      <c r="FN688" s="196"/>
      <c r="FO688" s="196"/>
      <c r="FP688" s="196"/>
      <c r="FQ688" s="196"/>
      <c r="FR688" s="196"/>
      <c r="FS688" s="196"/>
      <c r="FT688" s="196"/>
      <c r="FU688" s="196"/>
      <c r="FV688" s="196"/>
      <c r="FW688" s="196"/>
      <c r="FX688" s="196"/>
      <c r="FY688" s="196"/>
      <c r="FZ688" s="196"/>
      <c r="GA688" s="196"/>
      <c r="GB688" s="196"/>
      <c r="GC688" s="196"/>
      <c r="GD688" s="196"/>
      <c r="GE688" s="196"/>
      <c r="GF688" s="196"/>
      <c r="GG688" s="196"/>
      <c r="GH688" s="196"/>
      <c r="GI688" s="196"/>
      <c r="GJ688" s="196"/>
      <c r="GK688" s="196"/>
      <c r="GL688" s="196"/>
      <c r="GM688" s="196"/>
      <c r="GN688" s="196"/>
      <c r="GO688" s="196"/>
      <c r="GP688" s="196"/>
      <c r="GQ688" s="196"/>
      <c r="GR688" s="196"/>
      <c r="GS688" s="196"/>
      <c r="GT688" s="196"/>
      <c r="GU688" s="196"/>
      <c r="GV688" s="196"/>
      <c r="GW688" s="196"/>
      <c r="GX688" s="196"/>
      <c r="GY688" s="196"/>
      <c r="GZ688" s="196"/>
      <c r="HA688" s="196"/>
      <c r="HB688" s="196"/>
      <c r="HC688" s="196"/>
      <c r="HD688" s="196"/>
      <c r="HE688" s="196"/>
      <c r="HF688" s="196"/>
      <c r="HG688" s="196"/>
      <c r="HH688" s="196"/>
      <c r="HI688" s="196"/>
      <c r="HJ688" s="196"/>
      <c r="HK688" s="196"/>
      <c r="HL688" s="196"/>
      <c r="HM688" s="196"/>
      <c r="HN688" s="196"/>
      <c r="HO688" s="196"/>
      <c r="HP688" s="196"/>
      <c r="HQ688" s="196"/>
      <c r="HR688" s="196"/>
      <c r="HS688" s="196"/>
      <c r="HT688" s="196"/>
      <c r="HU688" s="196"/>
      <c r="HV688" s="196"/>
      <c r="HW688" s="196"/>
      <c r="HX688" s="196"/>
      <c r="HY688" s="196"/>
      <c r="HZ688" s="196"/>
      <c r="IA688" s="196"/>
      <c r="IB688" s="196"/>
      <c r="IC688" s="196"/>
      <c r="ID688" s="196"/>
      <c r="IE688" s="196"/>
      <c r="IF688" s="196"/>
      <c r="IG688" s="196"/>
      <c r="IH688" s="196"/>
      <c r="II688" s="196"/>
      <c r="IJ688" s="196"/>
      <c r="IK688" s="196"/>
      <c r="IL688" s="196"/>
      <c r="IM688" s="196"/>
      <c r="IN688" s="196"/>
      <c r="IO688" s="196"/>
      <c r="IP688" s="196"/>
      <c r="IQ688" s="196"/>
      <c r="IR688" s="196"/>
      <c r="IS688" s="196"/>
      <c r="IT688" s="196"/>
      <c r="IU688" s="196"/>
      <c r="IV688" s="196"/>
    </row>
    <row r="689" spans="1:256" customFormat="1">
      <c r="A689" s="195" t="s">
        <v>2136</v>
      </c>
      <c r="B689" s="195" t="s">
        <v>16</v>
      </c>
      <c r="C689" s="195" t="s">
        <v>17</v>
      </c>
      <c r="D689" s="195" t="s">
        <v>1976</v>
      </c>
      <c r="E689" s="195" t="s">
        <v>2137</v>
      </c>
      <c r="F689" s="195" t="s">
        <v>19</v>
      </c>
      <c r="G689" s="195" t="s">
        <v>2446</v>
      </c>
      <c r="H689" s="195" t="s">
        <v>2477</v>
      </c>
      <c r="I689" s="195" t="s">
        <v>2506</v>
      </c>
      <c r="J689" s="195" t="s">
        <v>22</v>
      </c>
      <c r="K689" s="195" t="s">
        <v>1997</v>
      </c>
      <c r="L689" s="195">
        <v>8</v>
      </c>
      <c r="M689" s="195" t="s">
        <v>1767</v>
      </c>
      <c r="N689" s="195"/>
      <c r="O689" s="195"/>
      <c r="P689" s="196"/>
      <c r="Q689" s="196"/>
      <c r="R689" s="196"/>
      <c r="S689" s="196"/>
      <c r="T689" s="196"/>
      <c r="U689" s="196"/>
      <c r="V689" s="196"/>
      <c r="W689" s="196"/>
      <c r="X689" s="196"/>
      <c r="Y689" s="196"/>
      <c r="Z689" s="196"/>
      <c r="AA689" s="196"/>
      <c r="AB689" s="196"/>
      <c r="AC689" s="196"/>
      <c r="AD689" s="196"/>
      <c r="AE689" s="196"/>
      <c r="AF689" s="196"/>
      <c r="AG689" s="196"/>
      <c r="AH689" s="196"/>
      <c r="AI689" s="196"/>
      <c r="AJ689" s="196"/>
      <c r="AK689" s="196"/>
      <c r="AL689" s="196"/>
      <c r="AM689" s="196"/>
      <c r="AN689" s="196"/>
      <c r="AO689" s="196"/>
      <c r="AP689" s="196"/>
      <c r="AQ689" s="196"/>
      <c r="AR689" s="196"/>
      <c r="AS689" s="196"/>
      <c r="AT689" s="196"/>
      <c r="AU689" s="196"/>
      <c r="AV689" s="196"/>
      <c r="AW689" s="196"/>
      <c r="AX689" s="196"/>
      <c r="AY689" s="196"/>
      <c r="AZ689" s="196"/>
      <c r="BA689" s="196"/>
      <c r="BB689" s="196"/>
      <c r="BC689" s="196"/>
      <c r="BD689" s="196"/>
      <c r="BE689" s="196"/>
      <c r="BF689" s="196"/>
      <c r="BG689" s="196"/>
      <c r="BH689" s="196"/>
      <c r="BI689" s="196"/>
      <c r="BJ689" s="196"/>
      <c r="BK689" s="196"/>
      <c r="BL689" s="196"/>
      <c r="BM689" s="196"/>
      <c r="BN689" s="196"/>
      <c r="BO689" s="196"/>
      <c r="BP689" s="196"/>
      <c r="BQ689" s="196"/>
      <c r="BR689" s="196"/>
      <c r="BS689" s="196"/>
      <c r="BT689" s="196"/>
      <c r="BU689" s="196"/>
      <c r="BV689" s="196"/>
      <c r="BW689" s="196"/>
      <c r="BX689" s="196"/>
      <c r="BY689" s="196"/>
      <c r="BZ689" s="196"/>
      <c r="CA689" s="196"/>
      <c r="CB689" s="196"/>
      <c r="CC689" s="196"/>
      <c r="CD689" s="196"/>
      <c r="CE689" s="196"/>
      <c r="CF689" s="196"/>
      <c r="CG689" s="196"/>
      <c r="CH689" s="196"/>
      <c r="CI689" s="196"/>
      <c r="CJ689" s="196"/>
      <c r="CK689" s="196"/>
      <c r="CL689" s="196"/>
      <c r="CM689" s="196"/>
      <c r="CN689" s="196"/>
      <c r="CO689" s="196"/>
      <c r="CP689" s="196"/>
      <c r="CQ689" s="196"/>
      <c r="CR689" s="196"/>
      <c r="CS689" s="196"/>
      <c r="CT689" s="196"/>
      <c r="CU689" s="196"/>
      <c r="CV689" s="196"/>
      <c r="CW689" s="196"/>
      <c r="CX689" s="196"/>
      <c r="CY689" s="196"/>
      <c r="CZ689" s="196"/>
      <c r="DA689" s="196"/>
      <c r="DB689" s="196"/>
      <c r="DC689" s="196"/>
      <c r="DD689" s="196"/>
      <c r="DE689" s="196"/>
      <c r="DF689" s="196"/>
      <c r="DG689" s="196"/>
      <c r="DH689" s="196"/>
      <c r="DI689" s="196"/>
      <c r="DJ689" s="196"/>
      <c r="DK689" s="196"/>
      <c r="DL689" s="196"/>
      <c r="DM689" s="196"/>
      <c r="DN689" s="196"/>
      <c r="DO689" s="196"/>
      <c r="DP689" s="196"/>
      <c r="DQ689" s="196"/>
      <c r="DR689" s="196"/>
      <c r="DS689" s="196"/>
      <c r="DT689" s="196"/>
      <c r="DU689" s="196"/>
      <c r="DV689" s="196"/>
      <c r="DW689" s="196"/>
      <c r="DX689" s="196"/>
      <c r="DY689" s="196"/>
      <c r="DZ689" s="196"/>
      <c r="EA689" s="196"/>
      <c r="EB689" s="196"/>
      <c r="EC689" s="196"/>
      <c r="ED689" s="196"/>
      <c r="EE689" s="196"/>
      <c r="EF689" s="196"/>
      <c r="EG689" s="196"/>
      <c r="EH689" s="196"/>
      <c r="EI689" s="196"/>
      <c r="EJ689" s="196"/>
      <c r="EK689" s="196"/>
      <c r="EL689" s="196"/>
      <c r="EM689" s="196"/>
      <c r="EN689" s="196"/>
      <c r="EO689" s="196"/>
      <c r="EP689" s="196"/>
      <c r="EQ689" s="196"/>
      <c r="ER689" s="196"/>
      <c r="ES689" s="196"/>
      <c r="ET689" s="196"/>
      <c r="EU689" s="196"/>
      <c r="EV689" s="196"/>
      <c r="EW689" s="196"/>
      <c r="EX689" s="196"/>
      <c r="EY689" s="196"/>
      <c r="EZ689" s="196"/>
      <c r="FA689" s="196"/>
      <c r="FB689" s="196"/>
      <c r="FC689" s="196"/>
      <c r="FD689" s="196"/>
      <c r="FE689" s="196"/>
      <c r="FF689" s="196"/>
      <c r="FG689" s="196"/>
      <c r="FH689" s="196"/>
      <c r="FI689" s="196"/>
      <c r="FJ689" s="196"/>
      <c r="FK689" s="196"/>
      <c r="FL689" s="196"/>
      <c r="FM689" s="196"/>
      <c r="FN689" s="196"/>
      <c r="FO689" s="196"/>
      <c r="FP689" s="196"/>
      <c r="FQ689" s="196"/>
      <c r="FR689" s="196"/>
      <c r="FS689" s="196"/>
      <c r="FT689" s="196"/>
      <c r="FU689" s="196"/>
      <c r="FV689" s="196"/>
      <c r="FW689" s="196"/>
      <c r="FX689" s="196"/>
      <c r="FY689" s="196"/>
      <c r="FZ689" s="196"/>
      <c r="GA689" s="196"/>
      <c r="GB689" s="196"/>
      <c r="GC689" s="196"/>
      <c r="GD689" s="196"/>
      <c r="GE689" s="196"/>
      <c r="GF689" s="196"/>
      <c r="GG689" s="196"/>
      <c r="GH689" s="196"/>
      <c r="GI689" s="196"/>
      <c r="GJ689" s="196"/>
      <c r="GK689" s="196"/>
      <c r="GL689" s="196"/>
      <c r="GM689" s="196"/>
      <c r="GN689" s="196"/>
      <c r="GO689" s="196"/>
      <c r="GP689" s="196"/>
      <c r="GQ689" s="196"/>
      <c r="GR689" s="196"/>
      <c r="GS689" s="196"/>
      <c r="GT689" s="196"/>
      <c r="GU689" s="196"/>
      <c r="GV689" s="196"/>
      <c r="GW689" s="196"/>
      <c r="GX689" s="196"/>
      <c r="GY689" s="196"/>
      <c r="GZ689" s="196"/>
      <c r="HA689" s="196"/>
      <c r="HB689" s="196"/>
      <c r="HC689" s="196"/>
      <c r="HD689" s="196"/>
      <c r="HE689" s="196"/>
      <c r="HF689" s="196"/>
      <c r="HG689" s="196"/>
      <c r="HH689" s="196"/>
      <c r="HI689" s="196"/>
      <c r="HJ689" s="196"/>
      <c r="HK689" s="196"/>
      <c r="HL689" s="196"/>
      <c r="HM689" s="196"/>
      <c r="HN689" s="196"/>
      <c r="HO689" s="196"/>
      <c r="HP689" s="196"/>
      <c r="HQ689" s="196"/>
      <c r="HR689" s="196"/>
      <c r="HS689" s="196"/>
      <c r="HT689" s="196"/>
      <c r="HU689" s="196"/>
      <c r="HV689" s="196"/>
      <c r="HW689" s="196"/>
      <c r="HX689" s="196"/>
      <c r="HY689" s="196"/>
      <c r="HZ689" s="196"/>
      <c r="IA689" s="196"/>
      <c r="IB689" s="196"/>
      <c r="IC689" s="196"/>
      <c r="ID689" s="196"/>
      <c r="IE689" s="196"/>
      <c r="IF689" s="196"/>
      <c r="IG689" s="196"/>
      <c r="IH689" s="196"/>
      <c r="II689" s="196"/>
      <c r="IJ689" s="196"/>
      <c r="IK689" s="196"/>
      <c r="IL689" s="196"/>
      <c r="IM689" s="196"/>
      <c r="IN689" s="196"/>
      <c r="IO689" s="196"/>
      <c r="IP689" s="196"/>
      <c r="IQ689" s="196"/>
      <c r="IR689" s="196"/>
      <c r="IS689" s="196"/>
      <c r="IT689" s="196"/>
      <c r="IU689" s="196"/>
      <c r="IV689" s="196"/>
    </row>
    <row r="690" spans="1:256" customFormat="1">
      <c r="A690" s="195" t="s">
        <v>2136</v>
      </c>
      <c r="B690" s="195" t="s">
        <v>16</v>
      </c>
      <c r="C690" s="195" t="s">
        <v>17</v>
      </c>
      <c r="D690" s="195" t="s">
        <v>1976</v>
      </c>
      <c r="E690" s="195" t="s">
        <v>2137</v>
      </c>
      <c r="F690" s="195" t="s">
        <v>19</v>
      </c>
      <c r="G690" s="195" t="s">
        <v>2447</v>
      </c>
      <c r="H690" s="195" t="s">
        <v>2478</v>
      </c>
      <c r="I690" s="195" t="s">
        <v>2507</v>
      </c>
      <c r="J690" s="195" t="s">
        <v>22</v>
      </c>
      <c r="K690" s="195" t="s">
        <v>1997</v>
      </c>
      <c r="L690" s="195">
        <v>8</v>
      </c>
      <c r="M690" s="195" t="s">
        <v>1767</v>
      </c>
      <c r="N690" s="195"/>
      <c r="O690" s="195"/>
      <c r="P690" s="196"/>
      <c r="Q690" s="196"/>
      <c r="R690" s="196"/>
      <c r="S690" s="196"/>
      <c r="T690" s="196"/>
      <c r="U690" s="196"/>
      <c r="V690" s="196"/>
      <c r="W690" s="196"/>
      <c r="X690" s="196"/>
      <c r="Y690" s="196"/>
      <c r="Z690" s="196"/>
      <c r="AA690" s="196"/>
      <c r="AB690" s="196"/>
      <c r="AC690" s="196"/>
      <c r="AD690" s="196"/>
      <c r="AE690" s="196"/>
      <c r="AF690" s="196"/>
      <c r="AG690" s="196"/>
      <c r="AH690" s="196"/>
      <c r="AI690" s="196"/>
      <c r="AJ690" s="196"/>
      <c r="AK690" s="196"/>
      <c r="AL690" s="196"/>
      <c r="AM690" s="196"/>
      <c r="AN690" s="196"/>
      <c r="AO690" s="196"/>
      <c r="AP690" s="196"/>
      <c r="AQ690" s="196"/>
      <c r="AR690" s="196"/>
      <c r="AS690" s="196"/>
      <c r="AT690" s="196"/>
      <c r="AU690" s="196"/>
      <c r="AV690" s="196"/>
      <c r="AW690" s="196"/>
      <c r="AX690" s="196"/>
      <c r="AY690" s="196"/>
      <c r="AZ690" s="196"/>
      <c r="BA690" s="196"/>
      <c r="BB690" s="196"/>
      <c r="BC690" s="196"/>
      <c r="BD690" s="196"/>
      <c r="BE690" s="196"/>
      <c r="BF690" s="196"/>
      <c r="BG690" s="196"/>
      <c r="BH690" s="196"/>
      <c r="BI690" s="196"/>
      <c r="BJ690" s="196"/>
      <c r="BK690" s="196"/>
      <c r="BL690" s="196"/>
      <c r="BM690" s="196"/>
      <c r="BN690" s="196"/>
      <c r="BO690" s="196"/>
      <c r="BP690" s="196"/>
      <c r="BQ690" s="196"/>
      <c r="BR690" s="196"/>
      <c r="BS690" s="196"/>
      <c r="BT690" s="196"/>
      <c r="BU690" s="196"/>
      <c r="BV690" s="196"/>
      <c r="BW690" s="196"/>
      <c r="BX690" s="196"/>
      <c r="BY690" s="196"/>
      <c r="BZ690" s="196"/>
      <c r="CA690" s="196"/>
      <c r="CB690" s="196"/>
      <c r="CC690" s="196"/>
      <c r="CD690" s="196"/>
      <c r="CE690" s="196"/>
      <c r="CF690" s="196"/>
      <c r="CG690" s="196"/>
      <c r="CH690" s="196"/>
      <c r="CI690" s="196"/>
      <c r="CJ690" s="196"/>
      <c r="CK690" s="196"/>
      <c r="CL690" s="196"/>
      <c r="CM690" s="196"/>
      <c r="CN690" s="196"/>
      <c r="CO690" s="196"/>
      <c r="CP690" s="196"/>
      <c r="CQ690" s="196"/>
      <c r="CR690" s="196"/>
      <c r="CS690" s="196"/>
      <c r="CT690" s="196"/>
      <c r="CU690" s="196"/>
      <c r="CV690" s="196"/>
      <c r="CW690" s="196"/>
      <c r="CX690" s="196"/>
      <c r="CY690" s="196"/>
      <c r="CZ690" s="196"/>
      <c r="DA690" s="196"/>
      <c r="DB690" s="196"/>
      <c r="DC690" s="196"/>
      <c r="DD690" s="196"/>
      <c r="DE690" s="196"/>
      <c r="DF690" s="196"/>
      <c r="DG690" s="196"/>
      <c r="DH690" s="196"/>
      <c r="DI690" s="196"/>
      <c r="DJ690" s="196"/>
      <c r="DK690" s="196"/>
      <c r="DL690" s="196"/>
      <c r="DM690" s="196"/>
      <c r="DN690" s="196"/>
      <c r="DO690" s="196"/>
      <c r="DP690" s="196"/>
      <c r="DQ690" s="196"/>
      <c r="DR690" s="196"/>
      <c r="DS690" s="196"/>
      <c r="DT690" s="196"/>
      <c r="DU690" s="196"/>
      <c r="DV690" s="196"/>
      <c r="DW690" s="196"/>
      <c r="DX690" s="196"/>
      <c r="DY690" s="196"/>
      <c r="DZ690" s="196"/>
      <c r="EA690" s="196"/>
      <c r="EB690" s="196"/>
      <c r="EC690" s="196"/>
      <c r="ED690" s="196"/>
      <c r="EE690" s="196"/>
      <c r="EF690" s="196"/>
      <c r="EG690" s="196"/>
      <c r="EH690" s="196"/>
      <c r="EI690" s="196"/>
      <c r="EJ690" s="196"/>
      <c r="EK690" s="196"/>
      <c r="EL690" s="196"/>
      <c r="EM690" s="196"/>
      <c r="EN690" s="196"/>
      <c r="EO690" s="196"/>
      <c r="EP690" s="196"/>
      <c r="EQ690" s="196"/>
      <c r="ER690" s="196"/>
      <c r="ES690" s="196"/>
      <c r="ET690" s="196"/>
      <c r="EU690" s="196"/>
      <c r="EV690" s="196"/>
      <c r="EW690" s="196"/>
      <c r="EX690" s="196"/>
      <c r="EY690" s="196"/>
      <c r="EZ690" s="196"/>
      <c r="FA690" s="196"/>
      <c r="FB690" s="196"/>
      <c r="FC690" s="196"/>
      <c r="FD690" s="196"/>
      <c r="FE690" s="196"/>
      <c r="FF690" s="196"/>
      <c r="FG690" s="196"/>
      <c r="FH690" s="196"/>
      <c r="FI690" s="196"/>
      <c r="FJ690" s="196"/>
      <c r="FK690" s="196"/>
      <c r="FL690" s="196"/>
      <c r="FM690" s="196"/>
      <c r="FN690" s="196"/>
      <c r="FO690" s="196"/>
      <c r="FP690" s="196"/>
      <c r="FQ690" s="196"/>
      <c r="FR690" s="196"/>
      <c r="FS690" s="196"/>
      <c r="FT690" s="196"/>
      <c r="FU690" s="196"/>
      <c r="FV690" s="196"/>
      <c r="FW690" s="196"/>
      <c r="FX690" s="196"/>
      <c r="FY690" s="196"/>
      <c r="FZ690" s="196"/>
      <c r="GA690" s="196"/>
      <c r="GB690" s="196"/>
      <c r="GC690" s="196"/>
      <c r="GD690" s="196"/>
      <c r="GE690" s="196"/>
      <c r="GF690" s="196"/>
      <c r="GG690" s="196"/>
      <c r="GH690" s="196"/>
      <c r="GI690" s="196"/>
      <c r="GJ690" s="196"/>
      <c r="GK690" s="196"/>
      <c r="GL690" s="196"/>
      <c r="GM690" s="196"/>
      <c r="GN690" s="196"/>
      <c r="GO690" s="196"/>
      <c r="GP690" s="196"/>
      <c r="GQ690" s="196"/>
      <c r="GR690" s="196"/>
      <c r="GS690" s="196"/>
      <c r="GT690" s="196"/>
      <c r="GU690" s="196"/>
      <c r="GV690" s="196"/>
      <c r="GW690" s="196"/>
      <c r="GX690" s="196"/>
      <c r="GY690" s="196"/>
      <c r="GZ690" s="196"/>
      <c r="HA690" s="196"/>
      <c r="HB690" s="196"/>
      <c r="HC690" s="196"/>
      <c r="HD690" s="196"/>
      <c r="HE690" s="196"/>
      <c r="HF690" s="196"/>
      <c r="HG690" s="196"/>
      <c r="HH690" s="196"/>
      <c r="HI690" s="196"/>
      <c r="HJ690" s="196"/>
      <c r="HK690" s="196"/>
      <c r="HL690" s="196"/>
      <c r="HM690" s="196"/>
      <c r="HN690" s="196"/>
      <c r="HO690" s="196"/>
      <c r="HP690" s="196"/>
      <c r="HQ690" s="196"/>
      <c r="HR690" s="196"/>
      <c r="HS690" s="196"/>
      <c r="HT690" s="196"/>
      <c r="HU690" s="196"/>
      <c r="HV690" s="196"/>
      <c r="HW690" s="196"/>
      <c r="HX690" s="196"/>
      <c r="HY690" s="196"/>
      <c r="HZ690" s="196"/>
      <c r="IA690" s="196"/>
      <c r="IB690" s="196"/>
      <c r="IC690" s="196"/>
      <c r="ID690" s="196"/>
      <c r="IE690" s="196"/>
      <c r="IF690" s="196"/>
      <c r="IG690" s="196"/>
      <c r="IH690" s="196"/>
      <c r="II690" s="196"/>
      <c r="IJ690" s="196"/>
      <c r="IK690" s="196"/>
      <c r="IL690" s="196"/>
      <c r="IM690" s="196"/>
      <c r="IN690" s="196"/>
      <c r="IO690" s="196"/>
      <c r="IP690" s="196"/>
      <c r="IQ690" s="196"/>
      <c r="IR690" s="196"/>
      <c r="IS690" s="196"/>
      <c r="IT690" s="196"/>
      <c r="IU690" s="196"/>
      <c r="IV690" s="196"/>
    </row>
    <row r="691" spans="1:256" customFormat="1">
      <c r="A691" s="195" t="s">
        <v>2136</v>
      </c>
      <c r="B691" s="195" t="s">
        <v>16</v>
      </c>
      <c r="C691" s="195" t="s">
        <v>17</v>
      </c>
      <c r="D691" s="195" t="s">
        <v>1976</v>
      </c>
      <c r="E691" s="195" t="s">
        <v>2137</v>
      </c>
      <c r="F691" s="195" t="s">
        <v>19</v>
      </c>
      <c r="G691" s="195" t="s">
        <v>2448</v>
      </c>
      <c r="H691" s="195" t="s">
        <v>2479</v>
      </c>
      <c r="I691" s="195" t="s">
        <v>2508</v>
      </c>
      <c r="J691" s="195" t="s">
        <v>22</v>
      </c>
      <c r="K691" s="195" t="s">
        <v>1997</v>
      </c>
      <c r="L691" s="195">
        <v>8</v>
      </c>
      <c r="M691" s="195" t="s">
        <v>1767</v>
      </c>
      <c r="N691" s="195"/>
      <c r="O691" s="195"/>
      <c r="P691" s="196"/>
      <c r="Q691" s="196"/>
      <c r="R691" s="196"/>
      <c r="S691" s="196"/>
      <c r="T691" s="196"/>
      <c r="U691" s="196"/>
      <c r="V691" s="196"/>
      <c r="W691" s="196"/>
      <c r="X691" s="196"/>
      <c r="Y691" s="196"/>
      <c r="Z691" s="196"/>
      <c r="AA691" s="196"/>
      <c r="AB691" s="196"/>
      <c r="AC691" s="196"/>
      <c r="AD691" s="196"/>
      <c r="AE691" s="196"/>
      <c r="AF691" s="196"/>
      <c r="AG691" s="196"/>
      <c r="AH691" s="196"/>
      <c r="AI691" s="196"/>
      <c r="AJ691" s="196"/>
      <c r="AK691" s="196"/>
      <c r="AL691" s="196"/>
      <c r="AM691" s="196"/>
      <c r="AN691" s="196"/>
      <c r="AO691" s="196"/>
      <c r="AP691" s="196"/>
      <c r="AQ691" s="196"/>
      <c r="AR691" s="196"/>
      <c r="AS691" s="196"/>
      <c r="AT691" s="196"/>
      <c r="AU691" s="196"/>
      <c r="AV691" s="196"/>
      <c r="AW691" s="196"/>
      <c r="AX691" s="196"/>
      <c r="AY691" s="196"/>
      <c r="AZ691" s="196"/>
      <c r="BA691" s="196"/>
      <c r="BB691" s="196"/>
      <c r="BC691" s="196"/>
      <c r="BD691" s="196"/>
      <c r="BE691" s="196"/>
      <c r="BF691" s="196"/>
      <c r="BG691" s="196"/>
      <c r="BH691" s="196"/>
      <c r="BI691" s="196"/>
      <c r="BJ691" s="196"/>
      <c r="BK691" s="196"/>
      <c r="BL691" s="196"/>
      <c r="BM691" s="196"/>
      <c r="BN691" s="196"/>
      <c r="BO691" s="196"/>
      <c r="BP691" s="196"/>
      <c r="BQ691" s="196"/>
      <c r="BR691" s="196"/>
      <c r="BS691" s="196"/>
      <c r="BT691" s="196"/>
      <c r="BU691" s="196"/>
      <c r="BV691" s="196"/>
      <c r="BW691" s="196"/>
      <c r="BX691" s="196"/>
      <c r="BY691" s="196"/>
      <c r="BZ691" s="196"/>
      <c r="CA691" s="196"/>
      <c r="CB691" s="196"/>
      <c r="CC691" s="196"/>
      <c r="CD691" s="196"/>
      <c r="CE691" s="196"/>
      <c r="CF691" s="196"/>
      <c r="CG691" s="196"/>
      <c r="CH691" s="196"/>
      <c r="CI691" s="196"/>
      <c r="CJ691" s="196"/>
      <c r="CK691" s="196"/>
      <c r="CL691" s="196"/>
      <c r="CM691" s="196"/>
      <c r="CN691" s="196"/>
      <c r="CO691" s="196"/>
      <c r="CP691" s="196"/>
      <c r="CQ691" s="196"/>
      <c r="CR691" s="196"/>
      <c r="CS691" s="196"/>
      <c r="CT691" s="196"/>
      <c r="CU691" s="196"/>
      <c r="CV691" s="196"/>
      <c r="CW691" s="196"/>
      <c r="CX691" s="196"/>
      <c r="CY691" s="196"/>
      <c r="CZ691" s="196"/>
      <c r="DA691" s="196"/>
      <c r="DB691" s="196"/>
      <c r="DC691" s="196"/>
      <c r="DD691" s="196"/>
      <c r="DE691" s="196"/>
      <c r="DF691" s="196"/>
      <c r="DG691" s="196"/>
      <c r="DH691" s="196"/>
      <c r="DI691" s="196"/>
      <c r="DJ691" s="196"/>
      <c r="DK691" s="196"/>
      <c r="DL691" s="196"/>
      <c r="DM691" s="196"/>
      <c r="DN691" s="196"/>
      <c r="DO691" s="196"/>
      <c r="DP691" s="196"/>
      <c r="DQ691" s="196"/>
      <c r="DR691" s="196"/>
      <c r="DS691" s="196"/>
      <c r="DT691" s="196"/>
      <c r="DU691" s="196"/>
      <c r="DV691" s="196"/>
      <c r="DW691" s="196"/>
      <c r="DX691" s="196"/>
      <c r="DY691" s="196"/>
      <c r="DZ691" s="196"/>
      <c r="EA691" s="196"/>
      <c r="EB691" s="196"/>
      <c r="EC691" s="196"/>
      <c r="ED691" s="196"/>
      <c r="EE691" s="196"/>
      <c r="EF691" s="196"/>
      <c r="EG691" s="196"/>
      <c r="EH691" s="196"/>
      <c r="EI691" s="196"/>
      <c r="EJ691" s="196"/>
      <c r="EK691" s="196"/>
      <c r="EL691" s="196"/>
      <c r="EM691" s="196"/>
      <c r="EN691" s="196"/>
      <c r="EO691" s="196"/>
      <c r="EP691" s="196"/>
      <c r="EQ691" s="196"/>
      <c r="ER691" s="196"/>
      <c r="ES691" s="196"/>
      <c r="ET691" s="196"/>
      <c r="EU691" s="196"/>
      <c r="EV691" s="196"/>
      <c r="EW691" s="196"/>
      <c r="EX691" s="196"/>
      <c r="EY691" s="196"/>
      <c r="EZ691" s="196"/>
      <c r="FA691" s="196"/>
      <c r="FB691" s="196"/>
      <c r="FC691" s="196"/>
      <c r="FD691" s="196"/>
      <c r="FE691" s="196"/>
      <c r="FF691" s="196"/>
      <c r="FG691" s="196"/>
      <c r="FH691" s="196"/>
      <c r="FI691" s="196"/>
      <c r="FJ691" s="196"/>
      <c r="FK691" s="196"/>
      <c r="FL691" s="196"/>
      <c r="FM691" s="196"/>
      <c r="FN691" s="196"/>
      <c r="FO691" s="196"/>
      <c r="FP691" s="196"/>
      <c r="FQ691" s="196"/>
      <c r="FR691" s="196"/>
      <c r="FS691" s="196"/>
      <c r="FT691" s="196"/>
      <c r="FU691" s="196"/>
      <c r="FV691" s="196"/>
      <c r="FW691" s="196"/>
      <c r="FX691" s="196"/>
      <c r="FY691" s="196"/>
      <c r="FZ691" s="196"/>
      <c r="GA691" s="196"/>
      <c r="GB691" s="196"/>
      <c r="GC691" s="196"/>
      <c r="GD691" s="196"/>
      <c r="GE691" s="196"/>
      <c r="GF691" s="196"/>
      <c r="GG691" s="196"/>
      <c r="GH691" s="196"/>
      <c r="GI691" s="196"/>
      <c r="GJ691" s="196"/>
      <c r="GK691" s="196"/>
      <c r="GL691" s="196"/>
      <c r="GM691" s="196"/>
      <c r="GN691" s="196"/>
      <c r="GO691" s="196"/>
      <c r="GP691" s="196"/>
      <c r="GQ691" s="196"/>
      <c r="GR691" s="196"/>
      <c r="GS691" s="196"/>
      <c r="GT691" s="196"/>
      <c r="GU691" s="196"/>
      <c r="GV691" s="196"/>
      <c r="GW691" s="196"/>
      <c r="GX691" s="196"/>
      <c r="GY691" s="196"/>
      <c r="GZ691" s="196"/>
      <c r="HA691" s="196"/>
      <c r="HB691" s="196"/>
      <c r="HC691" s="196"/>
      <c r="HD691" s="196"/>
      <c r="HE691" s="196"/>
      <c r="HF691" s="196"/>
      <c r="HG691" s="196"/>
      <c r="HH691" s="196"/>
      <c r="HI691" s="196"/>
      <c r="HJ691" s="196"/>
      <c r="HK691" s="196"/>
      <c r="HL691" s="196"/>
      <c r="HM691" s="196"/>
      <c r="HN691" s="196"/>
      <c r="HO691" s="196"/>
      <c r="HP691" s="196"/>
      <c r="HQ691" s="196"/>
      <c r="HR691" s="196"/>
      <c r="HS691" s="196"/>
      <c r="HT691" s="196"/>
      <c r="HU691" s="196"/>
      <c r="HV691" s="196"/>
      <c r="HW691" s="196"/>
      <c r="HX691" s="196"/>
      <c r="HY691" s="196"/>
      <c r="HZ691" s="196"/>
      <c r="IA691" s="196"/>
      <c r="IB691" s="196"/>
      <c r="IC691" s="196"/>
      <c r="ID691" s="196"/>
      <c r="IE691" s="196"/>
      <c r="IF691" s="196"/>
      <c r="IG691" s="196"/>
      <c r="IH691" s="196"/>
      <c r="II691" s="196"/>
      <c r="IJ691" s="196"/>
      <c r="IK691" s="196"/>
      <c r="IL691" s="196"/>
      <c r="IM691" s="196"/>
      <c r="IN691" s="196"/>
      <c r="IO691" s="196"/>
      <c r="IP691" s="196"/>
      <c r="IQ691" s="196"/>
      <c r="IR691" s="196"/>
      <c r="IS691" s="196"/>
      <c r="IT691" s="196"/>
      <c r="IU691" s="196"/>
      <c r="IV691" s="196"/>
    </row>
    <row r="692" spans="1:256" customFormat="1">
      <c r="A692" s="195" t="s">
        <v>2136</v>
      </c>
      <c r="B692" s="195" t="s">
        <v>16</v>
      </c>
      <c r="C692" s="195" t="s">
        <v>17</v>
      </c>
      <c r="D692" s="195" t="s">
        <v>1976</v>
      </c>
      <c r="E692" s="195" t="s">
        <v>2137</v>
      </c>
      <c r="F692" s="195" t="s">
        <v>19</v>
      </c>
      <c r="G692" s="195" t="s">
        <v>2449</v>
      </c>
      <c r="H692" s="195" t="s">
        <v>2480</v>
      </c>
      <c r="I692" s="195" t="s">
        <v>2509</v>
      </c>
      <c r="J692" s="195" t="s">
        <v>22</v>
      </c>
      <c r="K692" s="195" t="s">
        <v>1997</v>
      </c>
      <c r="L692" s="195">
        <v>8</v>
      </c>
      <c r="M692" s="195" t="s">
        <v>1767</v>
      </c>
      <c r="N692" s="195"/>
      <c r="O692" s="195"/>
      <c r="P692" s="196"/>
      <c r="Q692" s="196"/>
      <c r="R692" s="196"/>
      <c r="S692" s="196"/>
      <c r="T692" s="196"/>
      <c r="U692" s="196"/>
      <c r="V692" s="196"/>
      <c r="W692" s="196"/>
      <c r="X692" s="196"/>
      <c r="Y692" s="196"/>
      <c r="Z692" s="196"/>
      <c r="AA692" s="196"/>
      <c r="AB692" s="196"/>
      <c r="AC692" s="196"/>
      <c r="AD692" s="196"/>
      <c r="AE692" s="196"/>
      <c r="AF692" s="196"/>
      <c r="AG692" s="196"/>
      <c r="AH692" s="196"/>
      <c r="AI692" s="196"/>
      <c r="AJ692" s="196"/>
      <c r="AK692" s="196"/>
      <c r="AL692" s="196"/>
      <c r="AM692" s="196"/>
      <c r="AN692" s="196"/>
      <c r="AO692" s="196"/>
      <c r="AP692" s="196"/>
      <c r="AQ692" s="196"/>
      <c r="AR692" s="196"/>
      <c r="AS692" s="196"/>
      <c r="AT692" s="196"/>
      <c r="AU692" s="196"/>
      <c r="AV692" s="196"/>
      <c r="AW692" s="196"/>
      <c r="AX692" s="196"/>
      <c r="AY692" s="196"/>
      <c r="AZ692" s="196"/>
      <c r="BA692" s="196"/>
      <c r="BB692" s="196"/>
      <c r="BC692" s="196"/>
      <c r="BD692" s="196"/>
      <c r="BE692" s="196"/>
      <c r="BF692" s="196"/>
      <c r="BG692" s="196"/>
      <c r="BH692" s="196"/>
      <c r="BI692" s="196"/>
      <c r="BJ692" s="196"/>
      <c r="BK692" s="196"/>
      <c r="BL692" s="196"/>
      <c r="BM692" s="196"/>
      <c r="BN692" s="196"/>
      <c r="BO692" s="196"/>
      <c r="BP692" s="196"/>
      <c r="BQ692" s="196"/>
      <c r="BR692" s="196"/>
      <c r="BS692" s="196"/>
      <c r="BT692" s="196"/>
      <c r="BU692" s="196"/>
      <c r="BV692" s="196"/>
      <c r="BW692" s="196"/>
      <c r="BX692" s="196"/>
      <c r="BY692" s="196"/>
      <c r="BZ692" s="196"/>
      <c r="CA692" s="196"/>
      <c r="CB692" s="196"/>
      <c r="CC692" s="196"/>
      <c r="CD692" s="196"/>
      <c r="CE692" s="196"/>
      <c r="CF692" s="196"/>
      <c r="CG692" s="196"/>
      <c r="CH692" s="196"/>
      <c r="CI692" s="196"/>
      <c r="CJ692" s="196"/>
      <c r="CK692" s="196"/>
      <c r="CL692" s="196"/>
      <c r="CM692" s="196"/>
      <c r="CN692" s="196"/>
      <c r="CO692" s="196"/>
      <c r="CP692" s="196"/>
      <c r="CQ692" s="196"/>
      <c r="CR692" s="196"/>
      <c r="CS692" s="196"/>
      <c r="CT692" s="196"/>
      <c r="CU692" s="196"/>
      <c r="CV692" s="196"/>
      <c r="CW692" s="196"/>
      <c r="CX692" s="196"/>
      <c r="CY692" s="196"/>
      <c r="CZ692" s="196"/>
      <c r="DA692" s="196"/>
      <c r="DB692" s="196"/>
      <c r="DC692" s="196"/>
      <c r="DD692" s="196"/>
      <c r="DE692" s="196"/>
      <c r="DF692" s="196"/>
      <c r="DG692" s="196"/>
      <c r="DH692" s="196"/>
      <c r="DI692" s="196"/>
      <c r="DJ692" s="196"/>
      <c r="DK692" s="196"/>
      <c r="DL692" s="196"/>
      <c r="DM692" s="196"/>
      <c r="DN692" s="196"/>
      <c r="DO692" s="196"/>
      <c r="DP692" s="196"/>
      <c r="DQ692" s="196"/>
      <c r="DR692" s="196"/>
      <c r="DS692" s="196"/>
      <c r="DT692" s="196"/>
      <c r="DU692" s="196"/>
      <c r="DV692" s="196"/>
      <c r="DW692" s="196"/>
      <c r="DX692" s="196"/>
      <c r="DY692" s="196"/>
      <c r="DZ692" s="196"/>
      <c r="EA692" s="196"/>
      <c r="EB692" s="196"/>
      <c r="EC692" s="196"/>
      <c r="ED692" s="196"/>
      <c r="EE692" s="196"/>
      <c r="EF692" s="196"/>
      <c r="EG692" s="196"/>
      <c r="EH692" s="196"/>
      <c r="EI692" s="196"/>
      <c r="EJ692" s="196"/>
      <c r="EK692" s="196"/>
      <c r="EL692" s="196"/>
      <c r="EM692" s="196"/>
      <c r="EN692" s="196"/>
      <c r="EO692" s="196"/>
      <c r="EP692" s="196"/>
      <c r="EQ692" s="196"/>
      <c r="ER692" s="196"/>
      <c r="ES692" s="196"/>
      <c r="ET692" s="196"/>
      <c r="EU692" s="196"/>
      <c r="EV692" s="196"/>
      <c r="EW692" s="196"/>
      <c r="EX692" s="196"/>
      <c r="EY692" s="196"/>
      <c r="EZ692" s="196"/>
      <c r="FA692" s="196"/>
      <c r="FB692" s="196"/>
      <c r="FC692" s="196"/>
      <c r="FD692" s="196"/>
      <c r="FE692" s="196"/>
      <c r="FF692" s="196"/>
      <c r="FG692" s="196"/>
      <c r="FH692" s="196"/>
      <c r="FI692" s="196"/>
      <c r="FJ692" s="196"/>
      <c r="FK692" s="196"/>
      <c r="FL692" s="196"/>
      <c r="FM692" s="196"/>
      <c r="FN692" s="196"/>
      <c r="FO692" s="196"/>
      <c r="FP692" s="196"/>
      <c r="FQ692" s="196"/>
      <c r="FR692" s="196"/>
      <c r="FS692" s="196"/>
      <c r="FT692" s="196"/>
      <c r="FU692" s="196"/>
      <c r="FV692" s="196"/>
      <c r="FW692" s="196"/>
      <c r="FX692" s="196"/>
      <c r="FY692" s="196"/>
      <c r="FZ692" s="196"/>
      <c r="GA692" s="196"/>
      <c r="GB692" s="196"/>
      <c r="GC692" s="196"/>
      <c r="GD692" s="196"/>
      <c r="GE692" s="196"/>
      <c r="GF692" s="196"/>
      <c r="GG692" s="196"/>
      <c r="GH692" s="196"/>
      <c r="GI692" s="196"/>
      <c r="GJ692" s="196"/>
      <c r="GK692" s="196"/>
      <c r="GL692" s="196"/>
      <c r="GM692" s="196"/>
      <c r="GN692" s="196"/>
      <c r="GO692" s="196"/>
      <c r="GP692" s="196"/>
      <c r="GQ692" s="196"/>
      <c r="GR692" s="196"/>
      <c r="GS692" s="196"/>
      <c r="GT692" s="196"/>
      <c r="GU692" s="196"/>
      <c r="GV692" s="196"/>
      <c r="GW692" s="196"/>
      <c r="GX692" s="196"/>
      <c r="GY692" s="196"/>
      <c r="GZ692" s="196"/>
      <c r="HA692" s="196"/>
      <c r="HB692" s="196"/>
      <c r="HC692" s="196"/>
      <c r="HD692" s="196"/>
      <c r="HE692" s="196"/>
      <c r="HF692" s="196"/>
      <c r="HG692" s="196"/>
      <c r="HH692" s="196"/>
      <c r="HI692" s="196"/>
      <c r="HJ692" s="196"/>
      <c r="HK692" s="196"/>
      <c r="HL692" s="196"/>
      <c r="HM692" s="196"/>
      <c r="HN692" s="196"/>
      <c r="HO692" s="196"/>
      <c r="HP692" s="196"/>
      <c r="HQ692" s="196"/>
      <c r="HR692" s="196"/>
      <c r="HS692" s="196"/>
      <c r="HT692" s="196"/>
      <c r="HU692" s="196"/>
      <c r="HV692" s="196"/>
      <c r="HW692" s="196"/>
      <c r="HX692" s="196"/>
      <c r="HY692" s="196"/>
      <c r="HZ692" s="196"/>
      <c r="IA692" s="196"/>
      <c r="IB692" s="196"/>
      <c r="IC692" s="196"/>
      <c r="ID692" s="196"/>
      <c r="IE692" s="196"/>
      <c r="IF692" s="196"/>
      <c r="IG692" s="196"/>
      <c r="IH692" s="196"/>
      <c r="II692" s="196"/>
      <c r="IJ692" s="196"/>
      <c r="IK692" s="196"/>
      <c r="IL692" s="196"/>
      <c r="IM692" s="196"/>
      <c r="IN692" s="196"/>
      <c r="IO692" s="196"/>
      <c r="IP692" s="196"/>
      <c r="IQ692" s="196"/>
      <c r="IR692" s="196"/>
      <c r="IS692" s="196"/>
      <c r="IT692" s="196"/>
      <c r="IU692" s="196"/>
      <c r="IV692" s="196"/>
    </row>
    <row r="693" spans="1:256" customFormat="1">
      <c r="A693" s="195" t="s">
        <v>2136</v>
      </c>
      <c r="B693" s="195" t="s">
        <v>16</v>
      </c>
      <c r="C693" s="195" t="s">
        <v>17</v>
      </c>
      <c r="D693" s="195" t="s">
        <v>1976</v>
      </c>
      <c r="E693" s="195" t="s">
        <v>2137</v>
      </c>
      <c r="F693" s="195" t="s">
        <v>19</v>
      </c>
      <c r="G693" s="195" t="s">
        <v>2450</v>
      </c>
      <c r="H693" s="195" t="s">
        <v>2481</v>
      </c>
      <c r="I693" s="195" t="s">
        <v>2510</v>
      </c>
      <c r="J693" s="195" t="s">
        <v>22</v>
      </c>
      <c r="K693" s="195" t="s">
        <v>1997</v>
      </c>
      <c r="L693" s="195">
        <v>8</v>
      </c>
      <c r="M693" s="195" t="s">
        <v>1767</v>
      </c>
      <c r="N693" s="195"/>
      <c r="O693" s="195"/>
      <c r="P693" s="196"/>
      <c r="Q693" s="196"/>
      <c r="R693" s="196"/>
      <c r="S693" s="196"/>
      <c r="T693" s="196"/>
      <c r="U693" s="196"/>
      <c r="V693" s="196"/>
      <c r="W693" s="196"/>
      <c r="X693" s="196"/>
      <c r="Y693" s="196"/>
      <c r="Z693" s="196"/>
      <c r="AA693" s="196"/>
      <c r="AB693" s="196"/>
      <c r="AC693" s="196"/>
      <c r="AD693" s="196"/>
      <c r="AE693" s="196"/>
      <c r="AF693" s="196"/>
      <c r="AG693" s="196"/>
      <c r="AH693" s="196"/>
      <c r="AI693" s="196"/>
      <c r="AJ693" s="196"/>
      <c r="AK693" s="196"/>
      <c r="AL693" s="196"/>
      <c r="AM693" s="196"/>
      <c r="AN693" s="196"/>
      <c r="AO693" s="196"/>
      <c r="AP693" s="196"/>
      <c r="AQ693" s="196"/>
      <c r="AR693" s="196"/>
      <c r="AS693" s="196"/>
      <c r="AT693" s="196"/>
      <c r="AU693" s="196"/>
      <c r="AV693" s="196"/>
      <c r="AW693" s="196"/>
      <c r="AX693" s="196"/>
      <c r="AY693" s="196"/>
      <c r="AZ693" s="196"/>
      <c r="BA693" s="196"/>
      <c r="BB693" s="196"/>
      <c r="BC693" s="196"/>
      <c r="BD693" s="196"/>
      <c r="BE693" s="196"/>
      <c r="BF693" s="196"/>
      <c r="BG693" s="196"/>
      <c r="BH693" s="196"/>
      <c r="BI693" s="196"/>
      <c r="BJ693" s="196"/>
      <c r="BK693" s="196"/>
      <c r="BL693" s="196"/>
      <c r="BM693" s="196"/>
      <c r="BN693" s="196"/>
      <c r="BO693" s="196"/>
      <c r="BP693" s="196"/>
      <c r="BQ693" s="196"/>
      <c r="BR693" s="196"/>
      <c r="BS693" s="196"/>
      <c r="BT693" s="196"/>
      <c r="BU693" s="196"/>
      <c r="BV693" s="196"/>
      <c r="BW693" s="196"/>
      <c r="BX693" s="196"/>
      <c r="BY693" s="196"/>
      <c r="BZ693" s="196"/>
      <c r="CA693" s="196"/>
      <c r="CB693" s="196"/>
      <c r="CC693" s="196"/>
      <c r="CD693" s="196"/>
      <c r="CE693" s="196"/>
      <c r="CF693" s="196"/>
      <c r="CG693" s="196"/>
      <c r="CH693" s="196"/>
      <c r="CI693" s="196"/>
      <c r="CJ693" s="196"/>
      <c r="CK693" s="196"/>
      <c r="CL693" s="196"/>
      <c r="CM693" s="196"/>
      <c r="CN693" s="196"/>
      <c r="CO693" s="196"/>
      <c r="CP693" s="196"/>
      <c r="CQ693" s="196"/>
      <c r="CR693" s="196"/>
      <c r="CS693" s="196"/>
      <c r="CT693" s="196"/>
      <c r="CU693" s="196"/>
      <c r="CV693" s="196"/>
      <c r="CW693" s="196"/>
      <c r="CX693" s="196"/>
      <c r="CY693" s="196"/>
      <c r="CZ693" s="196"/>
      <c r="DA693" s="196"/>
      <c r="DB693" s="196"/>
      <c r="DC693" s="196"/>
      <c r="DD693" s="196"/>
      <c r="DE693" s="196"/>
      <c r="DF693" s="196"/>
      <c r="DG693" s="196"/>
      <c r="DH693" s="196"/>
      <c r="DI693" s="196"/>
      <c r="DJ693" s="196"/>
      <c r="DK693" s="196"/>
      <c r="DL693" s="196"/>
      <c r="DM693" s="196"/>
      <c r="DN693" s="196"/>
      <c r="DO693" s="196"/>
      <c r="DP693" s="196"/>
      <c r="DQ693" s="196"/>
      <c r="DR693" s="196"/>
      <c r="DS693" s="196"/>
      <c r="DT693" s="196"/>
      <c r="DU693" s="196"/>
      <c r="DV693" s="196"/>
      <c r="DW693" s="196"/>
      <c r="DX693" s="196"/>
      <c r="DY693" s="196"/>
      <c r="DZ693" s="196"/>
      <c r="EA693" s="196"/>
      <c r="EB693" s="196"/>
      <c r="EC693" s="196"/>
      <c r="ED693" s="196"/>
      <c r="EE693" s="196"/>
      <c r="EF693" s="196"/>
      <c r="EG693" s="196"/>
      <c r="EH693" s="196"/>
      <c r="EI693" s="196"/>
      <c r="EJ693" s="196"/>
      <c r="EK693" s="196"/>
      <c r="EL693" s="196"/>
      <c r="EM693" s="196"/>
      <c r="EN693" s="196"/>
      <c r="EO693" s="196"/>
      <c r="EP693" s="196"/>
      <c r="EQ693" s="196"/>
      <c r="ER693" s="196"/>
      <c r="ES693" s="196"/>
      <c r="ET693" s="196"/>
      <c r="EU693" s="196"/>
      <c r="EV693" s="196"/>
      <c r="EW693" s="196"/>
      <c r="EX693" s="196"/>
      <c r="EY693" s="196"/>
      <c r="EZ693" s="196"/>
      <c r="FA693" s="196"/>
      <c r="FB693" s="196"/>
      <c r="FC693" s="196"/>
      <c r="FD693" s="196"/>
      <c r="FE693" s="196"/>
      <c r="FF693" s="196"/>
      <c r="FG693" s="196"/>
      <c r="FH693" s="196"/>
      <c r="FI693" s="196"/>
      <c r="FJ693" s="196"/>
      <c r="FK693" s="196"/>
      <c r="FL693" s="196"/>
      <c r="FM693" s="196"/>
      <c r="FN693" s="196"/>
      <c r="FO693" s="196"/>
      <c r="FP693" s="196"/>
      <c r="FQ693" s="196"/>
      <c r="FR693" s="196"/>
      <c r="FS693" s="196"/>
      <c r="FT693" s="196"/>
      <c r="FU693" s="196"/>
      <c r="FV693" s="196"/>
      <c r="FW693" s="196"/>
      <c r="FX693" s="196"/>
      <c r="FY693" s="196"/>
      <c r="FZ693" s="196"/>
      <c r="GA693" s="196"/>
      <c r="GB693" s="196"/>
      <c r="GC693" s="196"/>
      <c r="GD693" s="196"/>
      <c r="GE693" s="196"/>
      <c r="GF693" s="196"/>
      <c r="GG693" s="196"/>
      <c r="GH693" s="196"/>
      <c r="GI693" s="196"/>
      <c r="GJ693" s="196"/>
      <c r="GK693" s="196"/>
      <c r="GL693" s="196"/>
      <c r="GM693" s="196"/>
      <c r="GN693" s="196"/>
      <c r="GO693" s="196"/>
      <c r="GP693" s="196"/>
      <c r="GQ693" s="196"/>
      <c r="GR693" s="196"/>
      <c r="GS693" s="196"/>
      <c r="GT693" s="196"/>
      <c r="GU693" s="196"/>
      <c r="GV693" s="196"/>
      <c r="GW693" s="196"/>
      <c r="GX693" s="196"/>
      <c r="GY693" s="196"/>
      <c r="GZ693" s="196"/>
      <c r="HA693" s="196"/>
      <c r="HB693" s="196"/>
      <c r="HC693" s="196"/>
      <c r="HD693" s="196"/>
      <c r="HE693" s="196"/>
      <c r="HF693" s="196"/>
      <c r="HG693" s="196"/>
      <c r="HH693" s="196"/>
      <c r="HI693" s="196"/>
      <c r="HJ693" s="196"/>
      <c r="HK693" s="196"/>
      <c r="HL693" s="196"/>
      <c r="HM693" s="196"/>
      <c r="HN693" s="196"/>
      <c r="HO693" s="196"/>
      <c r="HP693" s="196"/>
      <c r="HQ693" s="196"/>
      <c r="HR693" s="196"/>
      <c r="HS693" s="196"/>
      <c r="HT693" s="196"/>
      <c r="HU693" s="196"/>
      <c r="HV693" s="196"/>
      <c r="HW693" s="196"/>
      <c r="HX693" s="196"/>
      <c r="HY693" s="196"/>
      <c r="HZ693" s="196"/>
      <c r="IA693" s="196"/>
      <c r="IB693" s="196"/>
      <c r="IC693" s="196"/>
      <c r="ID693" s="196"/>
      <c r="IE693" s="196"/>
      <c r="IF693" s="196"/>
      <c r="IG693" s="196"/>
      <c r="IH693" s="196"/>
      <c r="II693" s="196"/>
      <c r="IJ693" s="196"/>
      <c r="IK693" s="196"/>
      <c r="IL693" s="196"/>
      <c r="IM693" s="196"/>
      <c r="IN693" s="196"/>
      <c r="IO693" s="196"/>
      <c r="IP693" s="196"/>
      <c r="IQ693" s="196"/>
      <c r="IR693" s="196"/>
      <c r="IS693" s="196"/>
      <c r="IT693" s="196"/>
      <c r="IU693" s="196"/>
      <c r="IV693" s="196"/>
    </row>
    <row r="694" spans="1:256" customFormat="1">
      <c r="A694" s="195" t="s">
        <v>2136</v>
      </c>
      <c r="B694" s="195" t="s">
        <v>16</v>
      </c>
      <c r="C694" s="195" t="s">
        <v>17</v>
      </c>
      <c r="D694" s="195" t="s">
        <v>1976</v>
      </c>
      <c r="E694" s="195" t="s">
        <v>2137</v>
      </c>
      <c r="F694" s="195" t="s">
        <v>19</v>
      </c>
      <c r="G694" s="195" t="s">
        <v>2451</v>
      </c>
      <c r="H694" s="195" t="s">
        <v>2482</v>
      </c>
      <c r="I694" s="195" t="s">
        <v>2511</v>
      </c>
      <c r="J694" s="195" t="s">
        <v>22</v>
      </c>
      <c r="K694" s="195" t="s">
        <v>1997</v>
      </c>
      <c r="L694" s="195">
        <v>8</v>
      </c>
      <c r="M694" s="195" t="s">
        <v>1767</v>
      </c>
      <c r="N694" s="195"/>
      <c r="O694" s="195"/>
      <c r="P694" s="196"/>
      <c r="Q694" s="196"/>
      <c r="R694" s="196"/>
      <c r="S694" s="196"/>
      <c r="T694" s="196"/>
      <c r="U694" s="196"/>
      <c r="V694" s="196"/>
      <c r="W694" s="196"/>
      <c r="X694" s="196"/>
      <c r="Y694" s="196"/>
      <c r="Z694" s="196"/>
      <c r="AA694" s="196"/>
      <c r="AB694" s="196"/>
      <c r="AC694" s="196"/>
      <c r="AD694" s="196"/>
      <c r="AE694" s="196"/>
      <c r="AF694" s="196"/>
      <c r="AG694" s="196"/>
      <c r="AH694" s="196"/>
      <c r="AI694" s="196"/>
      <c r="AJ694" s="196"/>
      <c r="AK694" s="196"/>
      <c r="AL694" s="196"/>
      <c r="AM694" s="196"/>
      <c r="AN694" s="196"/>
      <c r="AO694" s="196"/>
      <c r="AP694" s="196"/>
      <c r="AQ694" s="196"/>
      <c r="AR694" s="196"/>
      <c r="AS694" s="196"/>
      <c r="AT694" s="196"/>
      <c r="AU694" s="196"/>
      <c r="AV694" s="196"/>
      <c r="AW694" s="196"/>
      <c r="AX694" s="196"/>
      <c r="AY694" s="196"/>
      <c r="AZ694" s="196"/>
      <c r="BA694" s="196"/>
      <c r="BB694" s="196"/>
      <c r="BC694" s="196"/>
      <c r="BD694" s="196"/>
      <c r="BE694" s="196"/>
      <c r="BF694" s="196"/>
      <c r="BG694" s="196"/>
      <c r="BH694" s="196"/>
      <c r="BI694" s="196"/>
      <c r="BJ694" s="196"/>
      <c r="BK694" s="196"/>
      <c r="BL694" s="196"/>
      <c r="BM694" s="196"/>
      <c r="BN694" s="196"/>
      <c r="BO694" s="196"/>
      <c r="BP694" s="196"/>
      <c r="BQ694" s="196"/>
      <c r="BR694" s="196"/>
      <c r="BS694" s="196"/>
      <c r="BT694" s="196"/>
      <c r="BU694" s="196"/>
      <c r="BV694" s="196"/>
      <c r="BW694" s="196"/>
      <c r="BX694" s="196"/>
      <c r="BY694" s="196"/>
      <c r="BZ694" s="196"/>
      <c r="CA694" s="196"/>
      <c r="CB694" s="196"/>
      <c r="CC694" s="196"/>
      <c r="CD694" s="196"/>
      <c r="CE694" s="196"/>
      <c r="CF694" s="196"/>
      <c r="CG694" s="196"/>
      <c r="CH694" s="196"/>
      <c r="CI694" s="196"/>
      <c r="CJ694" s="196"/>
      <c r="CK694" s="196"/>
      <c r="CL694" s="196"/>
      <c r="CM694" s="196"/>
      <c r="CN694" s="196"/>
      <c r="CO694" s="196"/>
      <c r="CP694" s="196"/>
      <c r="CQ694" s="196"/>
      <c r="CR694" s="196"/>
      <c r="CS694" s="196"/>
      <c r="CT694" s="196"/>
      <c r="CU694" s="196"/>
      <c r="CV694" s="196"/>
      <c r="CW694" s="196"/>
      <c r="CX694" s="196"/>
      <c r="CY694" s="196"/>
      <c r="CZ694" s="196"/>
      <c r="DA694" s="196"/>
      <c r="DB694" s="196"/>
      <c r="DC694" s="196"/>
      <c r="DD694" s="196"/>
      <c r="DE694" s="196"/>
      <c r="DF694" s="196"/>
      <c r="DG694" s="196"/>
      <c r="DH694" s="196"/>
      <c r="DI694" s="196"/>
      <c r="DJ694" s="196"/>
      <c r="DK694" s="196"/>
      <c r="DL694" s="196"/>
      <c r="DM694" s="196"/>
      <c r="DN694" s="196"/>
      <c r="DO694" s="196"/>
      <c r="DP694" s="196"/>
      <c r="DQ694" s="196"/>
      <c r="DR694" s="196"/>
      <c r="DS694" s="196"/>
      <c r="DT694" s="196"/>
      <c r="DU694" s="196"/>
      <c r="DV694" s="196"/>
      <c r="DW694" s="196"/>
      <c r="DX694" s="196"/>
      <c r="DY694" s="196"/>
      <c r="DZ694" s="196"/>
      <c r="EA694" s="196"/>
      <c r="EB694" s="196"/>
      <c r="EC694" s="196"/>
      <c r="ED694" s="196"/>
      <c r="EE694" s="196"/>
      <c r="EF694" s="196"/>
      <c r="EG694" s="196"/>
      <c r="EH694" s="196"/>
      <c r="EI694" s="196"/>
      <c r="EJ694" s="196"/>
      <c r="EK694" s="196"/>
      <c r="EL694" s="196"/>
      <c r="EM694" s="196"/>
      <c r="EN694" s="196"/>
      <c r="EO694" s="196"/>
      <c r="EP694" s="196"/>
      <c r="EQ694" s="196"/>
      <c r="ER694" s="196"/>
      <c r="ES694" s="196"/>
      <c r="ET694" s="196"/>
      <c r="EU694" s="196"/>
      <c r="EV694" s="196"/>
      <c r="EW694" s="196"/>
      <c r="EX694" s="196"/>
      <c r="EY694" s="196"/>
      <c r="EZ694" s="196"/>
      <c r="FA694" s="196"/>
      <c r="FB694" s="196"/>
      <c r="FC694" s="196"/>
      <c r="FD694" s="196"/>
      <c r="FE694" s="196"/>
      <c r="FF694" s="196"/>
      <c r="FG694" s="196"/>
      <c r="FH694" s="196"/>
      <c r="FI694" s="196"/>
      <c r="FJ694" s="196"/>
      <c r="FK694" s="196"/>
      <c r="FL694" s="196"/>
      <c r="FM694" s="196"/>
      <c r="FN694" s="196"/>
      <c r="FO694" s="196"/>
      <c r="FP694" s="196"/>
      <c r="FQ694" s="196"/>
      <c r="FR694" s="196"/>
      <c r="FS694" s="196"/>
      <c r="FT694" s="196"/>
      <c r="FU694" s="196"/>
      <c r="FV694" s="196"/>
      <c r="FW694" s="196"/>
      <c r="FX694" s="196"/>
      <c r="FY694" s="196"/>
      <c r="FZ694" s="196"/>
      <c r="GA694" s="196"/>
      <c r="GB694" s="196"/>
      <c r="GC694" s="196"/>
      <c r="GD694" s="196"/>
      <c r="GE694" s="196"/>
      <c r="GF694" s="196"/>
      <c r="GG694" s="196"/>
      <c r="GH694" s="196"/>
      <c r="GI694" s="196"/>
      <c r="GJ694" s="196"/>
      <c r="GK694" s="196"/>
      <c r="GL694" s="196"/>
      <c r="GM694" s="196"/>
      <c r="GN694" s="196"/>
      <c r="GO694" s="196"/>
      <c r="GP694" s="196"/>
      <c r="GQ694" s="196"/>
      <c r="GR694" s="196"/>
      <c r="GS694" s="196"/>
      <c r="GT694" s="196"/>
      <c r="GU694" s="196"/>
      <c r="GV694" s="196"/>
      <c r="GW694" s="196"/>
      <c r="GX694" s="196"/>
      <c r="GY694" s="196"/>
      <c r="GZ694" s="196"/>
      <c r="HA694" s="196"/>
      <c r="HB694" s="196"/>
      <c r="HC694" s="196"/>
      <c r="HD694" s="196"/>
      <c r="HE694" s="196"/>
      <c r="HF694" s="196"/>
      <c r="HG694" s="196"/>
      <c r="HH694" s="196"/>
      <c r="HI694" s="196"/>
      <c r="HJ694" s="196"/>
      <c r="HK694" s="196"/>
      <c r="HL694" s="196"/>
      <c r="HM694" s="196"/>
      <c r="HN694" s="196"/>
      <c r="HO694" s="196"/>
      <c r="HP694" s="196"/>
      <c r="HQ694" s="196"/>
      <c r="HR694" s="196"/>
      <c r="HS694" s="196"/>
      <c r="HT694" s="196"/>
      <c r="HU694" s="196"/>
      <c r="HV694" s="196"/>
      <c r="HW694" s="196"/>
      <c r="HX694" s="196"/>
      <c r="HY694" s="196"/>
      <c r="HZ694" s="196"/>
      <c r="IA694" s="196"/>
      <c r="IB694" s="196"/>
      <c r="IC694" s="196"/>
      <c r="ID694" s="196"/>
      <c r="IE694" s="196"/>
      <c r="IF694" s="196"/>
      <c r="IG694" s="196"/>
      <c r="IH694" s="196"/>
      <c r="II694" s="196"/>
      <c r="IJ694" s="196"/>
      <c r="IK694" s="196"/>
      <c r="IL694" s="196"/>
      <c r="IM694" s="196"/>
      <c r="IN694" s="196"/>
      <c r="IO694" s="196"/>
      <c r="IP694" s="196"/>
      <c r="IQ694" s="196"/>
      <c r="IR694" s="196"/>
      <c r="IS694" s="196"/>
      <c r="IT694" s="196"/>
      <c r="IU694" s="196"/>
      <c r="IV694" s="196"/>
    </row>
    <row r="695" spans="1:256" customFormat="1">
      <c r="A695" s="195" t="s">
        <v>2136</v>
      </c>
      <c r="B695" s="195" t="s">
        <v>16</v>
      </c>
      <c r="C695" s="195" t="s">
        <v>17</v>
      </c>
      <c r="D695" s="195" t="s">
        <v>1976</v>
      </c>
      <c r="E695" s="195" t="s">
        <v>2137</v>
      </c>
      <c r="F695" s="195" t="s">
        <v>19</v>
      </c>
      <c r="G695" s="195" t="s">
        <v>2452</v>
      </c>
      <c r="H695" s="195" t="s">
        <v>2483</v>
      </c>
      <c r="I695" s="195" t="s">
        <v>2512</v>
      </c>
      <c r="J695" s="195" t="s">
        <v>22</v>
      </c>
      <c r="K695" s="195" t="s">
        <v>1997</v>
      </c>
      <c r="L695" s="195">
        <v>8</v>
      </c>
      <c r="M695" s="195" t="s">
        <v>1767</v>
      </c>
      <c r="N695" s="195"/>
      <c r="O695" s="195"/>
      <c r="P695" s="196"/>
      <c r="Q695" s="196"/>
      <c r="R695" s="196"/>
      <c r="S695" s="196"/>
      <c r="T695" s="196"/>
      <c r="U695" s="196"/>
      <c r="V695" s="196"/>
      <c r="W695" s="196"/>
      <c r="X695" s="196"/>
      <c r="Y695" s="196"/>
      <c r="Z695" s="196"/>
      <c r="AA695" s="196"/>
      <c r="AB695" s="196"/>
      <c r="AC695" s="196"/>
      <c r="AD695" s="196"/>
      <c r="AE695" s="196"/>
      <c r="AF695" s="196"/>
      <c r="AG695" s="196"/>
      <c r="AH695" s="196"/>
      <c r="AI695" s="196"/>
      <c r="AJ695" s="196"/>
      <c r="AK695" s="196"/>
      <c r="AL695" s="196"/>
      <c r="AM695" s="196"/>
      <c r="AN695" s="196"/>
      <c r="AO695" s="196"/>
      <c r="AP695" s="196"/>
      <c r="AQ695" s="196"/>
      <c r="AR695" s="196"/>
      <c r="AS695" s="196"/>
      <c r="AT695" s="196"/>
      <c r="AU695" s="196"/>
      <c r="AV695" s="196"/>
      <c r="AW695" s="196"/>
      <c r="AX695" s="196"/>
      <c r="AY695" s="196"/>
      <c r="AZ695" s="196"/>
      <c r="BA695" s="196"/>
      <c r="BB695" s="196"/>
      <c r="BC695" s="196"/>
      <c r="BD695" s="196"/>
      <c r="BE695" s="196"/>
      <c r="BF695" s="196"/>
      <c r="BG695" s="196"/>
      <c r="BH695" s="196"/>
      <c r="BI695" s="196"/>
      <c r="BJ695" s="196"/>
      <c r="BK695" s="196"/>
      <c r="BL695" s="196"/>
      <c r="BM695" s="196"/>
      <c r="BN695" s="196"/>
      <c r="BO695" s="196"/>
      <c r="BP695" s="196"/>
      <c r="BQ695" s="196"/>
      <c r="BR695" s="196"/>
      <c r="BS695" s="196"/>
      <c r="BT695" s="196"/>
      <c r="BU695" s="196"/>
      <c r="BV695" s="196"/>
      <c r="BW695" s="196"/>
      <c r="BX695" s="196"/>
      <c r="BY695" s="196"/>
      <c r="BZ695" s="196"/>
      <c r="CA695" s="196"/>
      <c r="CB695" s="196"/>
      <c r="CC695" s="196"/>
      <c r="CD695" s="196"/>
      <c r="CE695" s="196"/>
      <c r="CF695" s="196"/>
      <c r="CG695" s="196"/>
      <c r="CH695" s="196"/>
      <c r="CI695" s="196"/>
      <c r="CJ695" s="196"/>
      <c r="CK695" s="196"/>
      <c r="CL695" s="196"/>
      <c r="CM695" s="196"/>
      <c r="CN695" s="196"/>
      <c r="CO695" s="196"/>
      <c r="CP695" s="196"/>
      <c r="CQ695" s="196"/>
      <c r="CR695" s="196"/>
      <c r="CS695" s="196"/>
      <c r="CT695" s="196"/>
      <c r="CU695" s="196"/>
      <c r="CV695" s="196"/>
      <c r="CW695" s="196"/>
      <c r="CX695" s="196"/>
      <c r="CY695" s="196"/>
      <c r="CZ695" s="196"/>
      <c r="DA695" s="196"/>
      <c r="DB695" s="196"/>
      <c r="DC695" s="196"/>
      <c r="DD695" s="196"/>
      <c r="DE695" s="196"/>
      <c r="DF695" s="196"/>
      <c r="DG695" s="196"/>
      <c r="DH695" s="196"/>
      <c r="DI695" s="196"/>
      <c r="DJ695" s="196"/>
      <c r="DK695" s="196"/>
      <c r="DL695" s="196"/>
      <c r="DM695" s="196"/>
      <c r="DN695" s="196"/>
      <c r="DO695" s="196"/>
      <c r="DP695" s="196"/>
      <c r="DQ695" s="196"/>
      <c r="DR695" s="196"/>
      <c r="DS695" s="196"/>
      <c r="DT695" s="196"/>
      <c r="DU695" s="196"/>
      <c r="DV695" s="196"/>
      <c r="DW695" s="196"/>
      <c r="DX695" s="196"/>
      <c r="DY695" s="196"/>
      <c r="DZ695" s="196"/>
      <c r="EA695" s="196"/>
      <c r="EB695" s="196"/>
      <c r="EC695" s="196"/>
      <c r="ED695" s="196"/>
      <c r="EE695" s="196"/>
      <c r="EF695" s="196"/>
      <c r="EG695" s="196"/>
      <c r="EH695" s="196"/>
      <c r="EI695" s="196"/>
      <c r="EJ695" s="196"/>
      <c r="EK695" s="196"/>
      <c r="EL695" s="196"/>
      <c r="EM695" s="196"/>
      <c r="EN695" s="196"/>
      <c r="EO695" s="196"/>
      <c r="EP695" s="196"/>
      <c r="EQ695" s="196"/>
      <c r="ER695" s="196"/>
      <c r="ES695" s="196"/>
      <c r="ET695" s="196"/>
      <c r="EU695" s="196"/>
      <c r="EV695" s="196"/>
      <c r="EW695" s="196"/>
      <c r="EX695" s="196"/>
      <c r="EY695" s="196"/>
      <c r="EZ695" s="196"/>
      <c r="FA695" s="196"/>
      <c r="FB695" s="196"/>
      <c r="FC695" s="196"/>
      <c r="FD695" s="196"/>
      <c r="FE695" s="196"/>
      <c r="FF695" s="196"/>
      <c r="FG695" s="196"/>
      <c r="FH695" s="196"/>
      <c r="FI695" s="196"/>
      <c r="FJ695" s="196"/>
      <c r="FK695" s="196"/>
      <c r="FL695" s="196"/>
      <c r="FM695" s="196"/>
      <c r="FN695" s="196"/>
      <c r="FO695" s="196"/>
      <c r="FP695" s="196"/>
      <c r="FQ695" s="196"/>
      <c r="FR695" s="196"/>
      <c r="FS695" s="196"/>
      <c r="FT695" s="196"/>
      <c r="FU695" s="196"/>
      <c r="FV695" s="196"/>
      <c r="FW695" s="196"/>
      <c r="FX695" s="196"/>
      <c r="FY695" s="196"/>
      <c r="FZ695" s="196"/>
      <c r="GA695" s="196"/>
      <c r="GB695" s="196"/>
      <c r="GC695" s="196"/>
      <c r="GD695" s="196"/>
      <c r="GE695" s="196"/>
      <c r="GF695" s="196"/>
      <c r="GG695" s="196"/>
      <c r="GH695" s="196"/>
      <c r="GI695" s="196"/>
      <c r="GJ695" s="196"/>
      <c r="GK695" s="196"/>
      <c r="GL695" s="196"/>
      <c r="GM695" s="196"/>
      <c r="GN695" s="196"/>
      <c r="GO695" s="196"/>
      <c r="GP695" s="196"/>
      <c r="GQ695" s="196"/>
      <c r="GR695" s="196"/>
      <c r="GS695" s="196"/>
      <c r="GT695" s="196"/>
      <c r="GU695" s="196"/>
      <c r="GV695" s="196"/>
      <c r="GW695" s="196"/>
      <c r="GX695" s="196"/>
      <c r="GY695" s="196"/>
      <c r="GZ695" s="196"/>
      <c r="HA695" s="196"/>
      <c r="HB695" s="196"/>
      <c r="HC695" s="196"/>
      <c r="HD695" s="196"/>
      <c r="HE695" s="196"/>
      <c r="HF695" s="196"/>
      <c r="HG695" s="196"/>
      <c r="HH695" s="196"/>
      <c r="HI695" s="196"/>
      <c r="HJ695" s="196"/>
      <c r="HK695" s="196"/>
      <c r="HL695" s="196"/>
      <c r="HM695" s="196"/>
      <c r="HN695" s="196"/>
      <c r="HO695" s="196"/>
      <c r="HP695" s="196"/>
      <c r="HQ695" s="196"/>
      <c r="HR695" s="196"/>
      <c r="HS695" s="196"/>
      <c r="HT695" s="196"/>
      <c r="HU695" s="196"/>
      <c r="HV695" s="196"/>
      <c r="HW695" s="196"/>
      <c r="HX695" s="196"/>
      <c r="HY695" s="196"/>
      <c r="HZ695" s="196"/>
      <c r="IA695" s="196"/>
      <c r="IB695" s="196"/>
      <c r="IC695" s="196"/>
      <c r="ID695" s="196"/>
      <c r="IE695" s="196"/>
      <c r="IF695" s="196"/>
      <c r="IG695" s="196"/>
      <c r="IH695" s="196"/>
      <c r="II695" s="196"/>
      <c r="IJ695" s="196"/>
      <c r="IK695" s="196"/>
      <c r="IL695" s="196"/>
      <c r="IM695" s="196"/>
      <c r="IN695" s="196"/>
      <c r="IO695" s="196"/>
      <c r="IP695" s="196"/>
      <c r="IQ695" s="196"/>
      <c r="IR695" s="196"/>
      <c r="IS695" s="196"/>
      <c r="IT695" s="196"/>
      <c r="IU695" s="196"/>
      <c r="IV695" s="196"/>
    </row>
    <row r="696" spans="1:256" customFormat="1">
      <c r="A696" s="195" t="s">
        <v>2136</v>
      </c>
      <c r="B696" s="195" t="s">
        <v>16</v>
      </c>
      <c r="C696" s="195" t="s">
        <v>17</v>
      </c>
      <c r="D696" s="195" t="s">
        <v>1976</v>
      </c>
      <c r="E696" s="195" t="s">
        <v>2137</v>
      </c>
      <c r="F696" s="195" t="s">
        <v>19</v>
      </c>
      <c r="G696" s="195" t="s">
        <v>2453</v>
      </c>
      <c r="H696" s="195" t="s">
        <v>2484</v>
      </c>
      <c r="I696" s="195" t="s">
        <v>2513</v>
      </c>
      <c r="J696" s="195" t="s">
        <v>22</v>
      </c>
      <c r="K696" s="195" t="s">
        <v>1997</v>
      </c>
      <c r="L696" s="195">
        <v>8</v>
      </c>
      <c r="M696" s="195" t="s">
        <v>1767</v>
      </c>
      <c r="N696" s="195"/>
      <c r="O696" s="195"/>
      <c r="P696" s="196"/>
      <c r="Q696" s="196"/>
      <c r="R696" s="196"/>
      <c r="S696" s="196"/>
      <c r="T696" s="196"/>
      <c r="U696" s="196"/>
      <c r="V696" s="196"/>
      <c r="W696" s="196"/>
      <c r="X696" s="196"/>
      <c r="Y696" s="196"/>
      <c r="Z696" s="196"/>
      <c r="AA696" s="196"/>
      <c r="AB696" s="196"/>
      <c r="AC696" s="196"/>
      <c r="AD696" s="196"/>
      <c r="AE696" s="196"/>
      <c r="AF696" s="196"/>
      <c r="AG696" s="196"/>
      <c r="AH696" s="196"/>
      <c r="AI696" s="196"/>
      <c r="AJ696" s="196"/>
      <c r="AK696" s="196"/>
      <c r="AL696" s="196"/>
      <c r="AM696" s="196"/>
      <c r="AN696" s="196"/>
      <c r="AO696" s="196"/>
      <c r="AP696" s="196"/>
      <c r="AQ696" s="196"/>
      <c r="AR696" s="196"/>
      <c r="AS696" s="196"/>
      <c r="AT696" s="196"/>
      <c r="AU696" s="196"/>
      <c r="AV696" s="196"/>
      <c r="AW696" s="196"/>
      <c r="AX696" s="196"/>
      <c r="AY696" s="196"/>
      <c r="AZ696" s="196"/>
      <c r="BA696" s="196"/>
      <c r="BB696" s="196"/>
      <c r="BC696" s="196"/>
      <c r="BD696" s="196"/>
      <c r="BE696" s="196"/>
      <c r="BF696" s="196"/>
      <c r="BG696" s="196"/>
      <c r="BH696" s="196"/>
      <c r="BI696" s="196"/>
      <c r="BJ696" s="196"/>
      <c r="BK696" s="196"/>
      <c r="BL696" s="196"/>
      <c r="BM696" s="196"/>
      <c r="BN696" s="196"/>
      <c r="BO696" s="196"/>
      <c r="BP696" s="196"/>
      <c r="BQ696" s="196"/>
      <c r="BR696" s="196"/>
      <c r="BS696" s="196"/>
      <c r="BT696" s="196"/>
      <c r="BU696" s="196"/>
      <c r="BV696" s="196"/>
      <c r="BW696" s="196"/>
      <c r="BX696" s="196"/>
      <c r="BY696" s="196"/>
      <c r="BZ696" s="196"/>
      <c r="CA696" s="196"/>
      <c r="CB696" s="196"/>
      <c r="CC696" s="196"/>
      <c r="CD696" s="196"/>
      <c r="CE696" s="196"/>
      <c r="CF696" s="196"/>
      <c r="CG696" s="196"/>
      <c r="CH696" s="196"/>
      <c r="CI696" s="196"/>
      <c r="CJ696" s="196"/>
      <c r="CK696" s="196"/>
      <c r="CL696" s="196"/>
      <c r="CM696" s="196"/>
      <c r="CN696" s="196"/>
      <c r="CO696" s="196"/>
      <c r="CP696" s="196"/>
      <c r="CQ696" s="196"/>
      <c r="CR696" s="196"/>
      <c r="CS696" s="196"/>
      <c r="CT696" s="196"/>
      <c r="CU696" s="196"/>
      <c r="CV696" s="196"/>
      <c r="CW696" s="196"/>
      <c r="CX696" s="196"/>
      <c r="CY696" s="196"/>
      <c r="CZ696" s="196"/>
      <c r="DA696" s="196"/>
      <c r="DB696" s="196"/>
      <c r="DC696" s="196"/>
      <c r="DD696" s="196"/>
      <c r="DE696" s="196"/>
      <c r="DF696" s="196"/>
      <c r="DG696" s="196"/>
      <c r="DH696" s="196"/>
      <c r="DI696" s="196"/>
      <c r="DJ696" s="196"/>
      <c r="DK696" s="196"/>
      <c r="DL696" s="196"/>
      <c r="DM696" s="196"/>
      <c r="DN696" s="196"/>
      <c r="DO696" s="196"/>
      <c r="DP696" s="196"/>
      <c r="DQ696" s="196"/>
      <c r="DR696" s="196"/>
      <c r="DS696" s="196"/>
      <c r="DT696" s="196"/>
      <c r="DU696" s="196"/>
      <c r="DV696" s="196"/>
      <c r="DW696" s="196"/>
      <c r="DX696" s="196"/>
      <c r="DY696" s="196"/>
      <c r="DZ696" s="196"/>
      <c r="EA696" s="196"/>
      <c r="EB696" s="196"/>
      <c r="EC696" s="196"/>
      <c r="ED696" s="196"/>
      <c r="EE696" s="196"/>
      <c r="EF696" s="196"/>
      <c r="EG696" s="196"/>
      <c r="EH696" s="196"/>
      <c r="EI696" s="196"/>
      <c r="EJ696" s="196"/>
      <c r="EK696" s="196"/>
      <c r="EL696" s="196"/>
      <c r="EM696" s="196"/>
      <c r="EN696" s="196"/>
      <c r="EO696" s="196"/>
      <c r="EP696" s="196"/>
      <c r="EQ696" s="196"/>
      <c r="ER696" s="196"/>
      <c r="ES696" s="196"/>
      <c r="ET696" s="196"/>
      <c r="EU696" s="196"/>
      <c r="EV696" s="196"/>
      <c r="EW696" s="196"/>
      <c r="EX696" s="196"/>
      <c r="EY696" s="196"/>
      <c r="EZ696" s="196"/>
      <c r="FA696" s="196"/>
      <c r="FB696" s="196"/>
      <c r="FC696" s="196"/>
      <c r="FD696" s="196"/>
      <c r="FE696" s="196"/>
      <c r="FF696" s="196"/>
      <c r="FG696" s="196"/>
      <c r="FH696" s="196"/>
      <c r="FI696" s="196"/>
      <c r="FJ696" s="196"/>
      <c r="FK696" s="196"/>
      <c r="FL696" s="196"/>
      <c r="FM696" s="196"/>
      <c r="FN696" s="196"/>
      <c r="FO696" s="196"/>
      <c r="FP696" s="196"/>
      <c r="FQ696" s="196"/>
      <c r="FR696" s="196"/>
      <c r="FS696" s="196"/>
      <c r="FT696" s="196"/>
      <c r="FU696" s="196"/>
      <c r="FV696" s="196"/>
      <c r="FW696" s="196"/>
      <c r="FX696" s="196"/>
      <c r="FY696" s="196"/>
      <c r="FZ696" s="196"/>
      <c r="GA696" s="196"/>
      <c r="GB696" s="196"/>
      <c r="GC696" s="196"/>
      <c r="GD696" s="196"/>
      <c r="GE696" s="196"/>
      <c r="GF696" s="196"/>
      <c r="GG696" s="196"/>
      <c r="GH696" s="196"/>
      <c r="GI696" s="196"/>
      <c r="GJ696" s="196"/>
      <c r="GK696" s="196"/>
      <c r="GL696" s="196"/>
      <c r="GM696" s="196"/>
      <c r="GN696" s="196"/>
      <c r="GO696" s="196"/>
      <c r="GP696" s="196"/>
      <c r="GQ696" s="196"/>
      <c r="GR696" s="196"/>
      <c r="GS696" s="196"/>
      <c r="GT696" s="196"/>
      <c r="GU696" s="196"/>
      <c r="GV696" s="196"/>
      <c r="GW696" s="196"/>
      <c r="GX696" s="196"/>
      <c r="GY696" s="196"/>
      <c r="GZ696" s="196"/>
      <c r="HA696" s="196"/>
      <c r="HB696" s="196"/>
      <c r="HC696" s="196"/>
      <c r="HD696" s="196"/>
      <c r="HE696" s="196"/>
      <c r="HF696" s="196"/>
      <c r="HG696" s="196"/>
      <c r="HH696" s="196"/>
      <c r="HI696" s="196"/>
      <c r="HJ696" s="196"/>
      <c r="HK696" s="196"/>
      <c r="HL696" s="196"/>
      <c r="HM696" s="196"/>
      <c r="HN696" s="196"/>
      <c r="HO696" s="196"/>
      <c r="HP696" s="196"/>
      <c r="HQ696" s="196"/>
      <c r="HR696" s="196"/>
      <c r="HS696" s="196"/>
      <c r="HT696" s="196"/>
      <c r="HU696" s="196"/>
      <c r="HV696" s="196"/>
      <c r="HW696" s="196"/>
      <c r="HX696" s="196"/>
      <c r="HY696" s="196"/>
      <c r="HZ696" s="196"/>
      <c r="IA696" s="196"/>
      <c r="IB696" s="196"/>
      <c r="IC696" s="196"/>
      <c r="ID696" s="196"/>
      <c r="IE696" s="196"/>
      <c r="IF696" s="196"/>
      <c r="IG696" s="196"/>
      <c r="IH696" s="196"/>
      <c r="II696" s="196"/>
      <c r="IJ696" s="196"/>
      <c r="IK696" s="196"/>
      <c r="IL696" s="196"/>
      <c r="IM696" s="196"/>
      <c r="IN696" s="196"/>
      <c r="IO696" s="196"/>
      <c r="IP696" s="196"/>
      <c r="IQ696" s="196"/>
      <c r="IR696" s="196"/>
      <c r="IS696" s="196"/>
      <c r="IT696" s="196"/>
      <c r="IU696" s="196"/>
      <c r="IV696" s="196"/>
    </row>
    <row r="697" spans="1:256" customFormat="1">
      <c r="A697" s="195" t="s">
        <v>2136</v>
      </c>
      <c r="B697" s="195" t="s">
        <v>16</v>
      </c>
      <c r="C697" s="195" t="s">
        <v>17</v>
      </c>
      <c r="D697" s="195" t="s">
        <v>1976</v>
      </c>
      <c r="E697" s="195" t="s">
        <v>2137</v>
      </c>
      <c r="F697" s="195" t="s">
        <v>19</v>
      </c>
      <c r="G697" s="195" t="s">
        <v>2454</v>
      </c>
      <c r="H697" s="195" t="s">
        <v>2485</v>
      </c>
      <c r="I697" s="195" t="s">
        <v>2514</v>
      </c>
      <c r="J697" s="195" t="s">
        <v>22</v>
      </c>
      <c r="K697" s="195" t="s">
        <v>1997</v>
      </c>
      <c r="L697" s="195">
        <v>8</v>
      </c>
      <c r="M697" s="195" t="s">
        <v>1767</v>
      </c>
      <c r="N697" s="195"/>
      <c r="O697" s="195"/>
      <c r="P697" s="196"/>
      <c r="Q697" s="196"/>
      <c r="R697" s="196"/>
      <c r="S697" s="196"/>
      <c r="T697" s="196"/>
      <c r="U697" s="196"/>
      <c r="V697" s="196"/>
      <c r="W697" s="196"/>
      <c r="X697" s="196"/>
      <c r="Y697" s="196"/>
      <c r="Z697" s="196"/>
      <c r="AA697" s="196"/>
      <c r="AB697" s="196"/>
      <c r="AC697" s="196"/>
      <c r="AD697" s="196"/>
      <c r="AE697" s="196"/>
      <c r="AF697" s="196"/>
      <c r="AG697" s="196"/>
      <c r="AH697" s="196"/>
      <c r="AI697" s="196"/>
      <c r="AJ697" s="196"/>
      <c r="AK697" s="196"/>
      <c r="AL697" s="196"/>
      <c r="AM697" s="196"/>
      <c r="AN697" s="196"/>
      <c r="AO697" s="196"/>
      <c r="AP697" s="196"/>
      <c r="AQ697" s="196"/>
      <c r="AR697" s="196"/>
      <c r="AS697" s="196"/>
      <c r="AT697" s="196"/>
      <c r="AU697" s="196"/>
      <c r="AV697" s="196"/>
      <c r="AW697" s="196"/>
      <c r="AX697" s="196"/>
      <c r="AY697" s="196"/>
      <c r="AZ697" s="196"/>
      <c r="BA697" s="196"/>
      <c r="BB697" s="196"/>
      <c r="BC697" s="196"/>
      <c r="BD697" s="196"/>
      <c r="BE697" s="196"/>
      <c r="BF697" s="196"/>
      <c r="BG697" s="196"/>
      <c r="BH697" s="196"/>
      <c r="BI697" s="196"/>
      <c r="BJ697" s="196"/>
      <c r="BK697" s="196"/>
      <c r="BL697" s="196"/>
      <c r="BM697" s="196"/>
      <c r="BN697" s="196"/>
      <c r="BO697" s="196"/>
      <c r="BP697" s="196"/>
      <c r="BQ697" s="196"/>
      <c r="BR697" s="196"/>
      <c r="BS697" s="196"/>
      <c r="BT697" s="196"/>
      <c r="BU697" s="196"/>
      <c r="BV697" s="196"/>
      <c r="BW697" s="196"/>
      <c r="BX697" s="196"/>
      <c r="BY697" s="196"/>
      <c r="BZ697" s="196"/>
      <c r="CA697" s="196"/>
      <c r="CB697" s="196"/>
      <c r="CC697" s="196"/>
      <c r="CD697" s="196"/>
      <c r="CE697" s="196"/>
      <c r="CF697" s="196"/>
      <c r="CG697" s="196"/>
      <c r="CH697" s="196"/>
      <c r="CI697" s="196"/>
      <c r="CJ697" s="196"/>
      <c r="CK697" s="196"/>
      <c r="CL697" s="196"/>
      <c r="CM697" s="196"/>
      <c r="CN697" s="196"/>
      <c r="CO697" s="196"/>
      <c r="CP697" s="196"/>
      <c r="CQ697" s="196"/>
      <c r="CR697" s="196"/>
      <c r="CS697" s="196"/>
      <c r="CT697" s="196"/>
      <c r="CU697" s="196"/>
      <c r="CV697" s="196"/>
      <c r="CW697" s="196"/>
      <c r="CX697" s="196"/>
      <c r="CY697" s="196"/>
      <c r="CZ697" s="196"/>
      <c r="DA697" s="196"/>
      <c r="DB697" s="196"/>
      <c r="DC697" s="196"/>
      <c r="DD697" s="196"/>
      <c r="DE697" s="196"/>
      <c r="DF697" s="196"/>
      <c r="DG697" s="196"/>
      <c r="DH697" s="196"/>
      <c r="DI697" s="196"/>
      <c r="DJ697" s="196"/>
      <c r="DK697" s="196"/>
      <c r="DL697" s="196"/>
      <c r="DM697" s="196"/>
      <c r="DN697" s="196"/>
      <c r="DO697" s="196"/>
      <c r="DP697" s="196"/>
      <c r="DQ697" s="196"/>
      <c r="DR697" s="196"/>
      <c r="DS697" s="196"/>
      <c r="DT697" s="196"/>
      <c r="DU697" s="196"/>
      <c r="DV697" s="196"/>
      <c r="DW697" s="196"/>
      <c r="DX697" s="196"/>
      <c r="DY697" s="196"/>
      <c r="DZ697" s="196"/>
      <c r="EA697" s="196"/>
      <c r="EB697" s="196"/>
      <c r="EC697" s="196"/>
      <c r="ED697" s="196"/>
      <c r="EE697" s="196"/>
      <c r="EF697" s="196"/>
      <c r="EG697" s="196"/>
      <c r="EH697" s="196"/>
      <c r="EI697" s="196"/>
      <c r="EJ697" s="196"/>
      <c r="EK697" s="196"/>
      <c r="EL697" s="196"/>
      <c r="EM697" s="196"/>
      <c r="EN697" s="196"/>
      <c r="EO697" s="196"/>
      <c r="EP697" s="196"/>
      <c r="EQ697" s="196"/>
      <c r="ER697" s="196"/>
      <c r="ES697" s="196"/>
      <c r="ET697" s="196"/>
      <c r="EU697" s="196"/>
      <c r="EV697" s="196"/>
      <c r="EW697" s="196"/>
      <c r="EX697" s="196"/>
      <c r="EY697" s="196"/>
      <c r="EZ697" s="196"/>
      <c r="FA697" s="196"/>
      <c r="FB697" s="196"/>
      <c r="FC697" s="196"/>
      <c r="FD697" s="196"/>
      <c r="FE697" s="196"/>
      <c r="FF697" s="196"/>
      <c r="FG697" s="196"/>
      <c r="FH697" s="196"/>
      <c r="FI697" s="196"/>
      <c r="FJ697" s="196"/>
      <c r="FK697" s="196"/>
      <c r="FL697" s="196"/>
      <c r="FM697" s="196"/>
      <c r="FN697" s="196"/>
      <c r="FO697" s="196"/>
      <c r="FP697" s="196"/>
      <c r="FQ697" s="196"/>
      <c r="FR697" s="196"/>
      <c r="FS697" s="196"/>
      <c r="FT697" s="196"/>
      <c r="FU697" s="196"/>
      <c r="FV697" s="196"/>
      <c r="FW697" s="196"/>
      <c r="FX697" s="196"/>
      <c r="FY697" s="196"/>
      <c r="FZ697" s="196"/>
      <c r="GA697" s="196"/>
      <c r="GB697" s="196"/>
      <c r="GC697" s="196"/>
      <c r="GD697" s="196"/>
      <c r="GE697" s="196"/>
      <c r="GF697" s="196"/>
      <c r="GG697" s="196"/>
      <c r="GH697" s="196"/>
      <c r="GI697" s="196"/>
      <c r="GJ697" s="196"/>
      <c r="GK697" s="196"/>
      <c r="GL697" s="196"/>
      <c r="GM697" s="196"/>
      <c r="GN697" s="196"/>
      <c r="GO697" s="196"/>
      <c r="GP697" s="196"/>
      <c r="GQ697" s="196"/>
      <c r="GR697" s="196"/>
      <c r="GS697" s="196"/>
      <c r="GT697" s="196"/>
      <c r="GU697" s="196"/>
      <c r="GV697" s="196"/>
      <c r="GW697" s="196"/>
      <c r="GX697" s="196"/>
      <c r="GY697" s="196"/>
      <c r="GZ697" s="196"/>
      <c r="HA697" s="196"/>
      <c r="HB697" s="196"/>
      <c r="HC697" s="196"/>
      <c r="HD697" s="196"/>
      <c r="HE697" s="196"/>
      <c r="HF697" s="196"/>
      <c r="HG697" s="196"/>
      <c r="HH697" s="196"/>
      <c r="HI697" s="196"/>
      <c r="HJ697" s="196"/>
      <c r="HK697" s="196"/>
      <c r="HL697" s="196"/>
      <c r="HM697" s="196"/>
      <c r="HN697" s="196"/>
      <c r="HO697" s="196"/>
      <c r="HP697" s="196"/>
      <c r="HQ697" s="196"/>
      <c r="HR697" s="196"/>
      <c r="HS697" s="196"/>
      <c r="HT697" s="196"/>
      <c r="HU697" s="196"/>
      <c r="HV697" s="196"/>
      <c r="HW697" s="196"/>
      <c r="HX697" s="196"/>
      <c r="HY697" s="196"/>
      <c r="HZ697" s="196"/>
      <c r="IA697" s="196"/>
      <c r="IB697" s="196"/>
      <c r="IC697" s="196"/>
      <c r="ID697" s="196"/>
      <c r="IE697" s="196"/>
      <c r="IF697" s="196"/>
      <c r="IG697" s="196"/>
      <c r="IH697" s="196"/>
      <c r="II697" s="196"/>
      <c r="IJ697" s="196"/>
      <c r="IK697" s="196"/>
      <c r="IL697" s="196"/>
      <c r="IM697" s="196"/>
      <c r="IN697" s="196"/>
      <c r="IO697" s="196"/>
      <c r="IP697" s="196"/>
      <c r="IQ697" s="196"/>
      <c r="IR697" s="196"/>
      <c r="IS697" s="196"/>
      <c r="IT697" s="196"/>
      <c r="IU697" s="196"/>
      <c r="IV697" s="196"/>
    </row>
    <row r="698" spans="1:256" customFormat="1">
      <c r="A698" s="195" t="s">
        <v>2136</v>
      </c>
      <c r="B698" s="195" t="s">
        <v>16</v>
      </c>
      <c r="C698" s="195" t="s">
        <v>17</v>
      </c>
      <c r="D698" s="195" t="s">
        <v>1976</v>
      </c>
      <c r="E698" s="195" t="s">
        <v>2137</v>
      </c>
      <c r="F698" s="195" t="s">
        <v>19</v>
      </c>
      <c r="G698" s="195" t="s">
        <v>2455</v>
      </c>
      <c r="H698" s="195" t="s">
        <v>2486</v>
      </c>
      <c r="I698" s="195" t="s">
        <v>2515</v>
      </c>
      <c r="J698" s="195" t="s">
        <v>22</v>
      </c>
      <c r="K698" s="195" t="s">
        <v>1997</v>
      </c>
      <c r="L698" s="195">
        <v>8</v>
      </c>
      <c r="M698" s="195" t="s">
        <v>1767</v>
      </c>
      <c r="N698" s="195"/>
      <c r="O698" s="195"/>
      <c r="P698" s="196"/>
      <c r="Q698" s="196"/>
      <c r="R698" s="196"/>
      <c r="S698" s="196"/>
      <c r="T698" s="196"/>
      <c r="U698" s="196"/>
      <c r="V698" s="196"/>
      <c r="W698" s="196"/>
      <c r="X698" s="196"/>
      <c r="Y698" s="196"/>
      <c r="Z698" s="196"/>
      <c r="AA698" s="196"/>
      <c r="AB698" s="196"/>
      <c r="AC698" s="196"/>
      <c r="AD698" s="196"/>
      <c r="AE698" s="196"/>
      <c r="AF698" s="196"/>
      <c r="AG698" s="196"/>
      <c r="AH698" s="196"/>
      <c r="AI698" s="196"/>
      <c r="AJ698" s="196"/>
      <c r="AK698" s="196"/>
      <c r="AL698" s="196"/>
      <c r="AM698" s="196"/>
      <c r="AN698" s="196"/>
      <c r="AO698" s="196"/>
      <c r="AP698" s="196"/>
      <c r="AQ698" s="196"/>
      <c r="AR698" s="196"/>
      <c r="AS698" s="196"/>
      <c r="AT698" s="196"/>
      <c r="AU698" s="196"/>
      <c r="AV698" s="196"/>
      <c r="AW698" s="196"/>
      <c r="AX698" s="196"/>
      <c r="AY698" s="196"/>
      <c r="AZ698" s="196"/>
      <c r="BA698" s="196"/>
      <c r="BB698" s="196"/>
      <c r="BC698" s="196"/>
      <c r="BD698" s="196"/>
      <c r="BE698" s="196"/>
      <c r="BF698" s="196"/>
      <c r="BG698" s="196"/>
      <c r="BH698" s="196"/>
      <c r="BI698" s="196"/>
      <c r="BJ698" s="196"/>
      <c r="BK698" s="196"/>
      <c r="BL698" s="196"/>
      <c r="BM698" s="196"/>
      <c r="BN698" s="196"/>
      <c r="BO698" s="196"/>
      <c r="BP698" s="196"/>
      <c r="BQ698" s="196"/>
      <c r="BR698" s="196"/>
      <c r="BS698" s="196"/>
      <c r="BT698" s="196"/>
      <c r="BU698" s="196"/>
      <c r="BV698" s="196"/>
      <c r="BW698" s="196"/>
      <c r="BX698" s="196"/>
      <c r="BY698" s="196"/>
      <c r="BZ698" s="196"/>
      <c r="CA698" s="196"/>
      <c r="CB698" s="196"/>
      <c r="CC698" s="196"/>
      <c r="CD698" s="196"/>
      <c r="CE698" s="196"/>
      <c r="CF698" s="196"/>
      <c r="CG698" s="196"/>
      <c r="CH698" s="196"/>
      <c r="CI698" s="196"/>
      <c r="CJ698" s="196"/>
      <c r="CK698" s="196"/>
      <c r="CL698" s="196"/>
      <c r="CM698" s="196"/>
      <c r="CN698" s="196"/>
      <c r="CO698" s="196"/>
      <c r="CP698" s="196"/>
      <c r="CQ698" s="196"/>
      <c r="CR698" s="196"/>
      <c r="CS698" s="196"/>
      <c r="CT698" s="196"/>
      <c r="CU698" s="196"/>
      <c r="CV698" s="196"/>
      <c r="CW698" s="196"/>
      <c r="CX698" s="196"/>
      <c r="CY698" s="196"/>
      <c r="CZ698" s="196"/>
      <c r="DA698" s="196"/>
      <c r="DB698" s="196"/>
      <c r="DC698" s="196"/>
      <c r="DD698" s="196"/>
      <c r="DE698" s="196"/>
      <c r="DF698" s="196"/>
      <c r="DG698" s="196"/>
      <c r="DH698" s="196"/>
      <c r="DI698" s="196"/>
      <c r="DJ698" s="196"/>
      <c r="DK698" s="196"/>
      <c r="DL698" s="196"/>
      <c r="DM698" s="196"/>
      <c r="DN698" s="196"/>
      <c r="DO698" s="196"/>
      <c r="DP698" s="196"/>
      <c r="DQ698" s="196"/>
      <c r="DR698" s="196"/>
      <c r="DS698" s="196"/>
      <c r="DT698" s="196"/>
      <c r="DU698" s="196"/>
      <c r="DV698" s="196"/>
      <c r="DW698" s="196"/>
      <c r="DX698" s="196"/>
      <c r="DY698" s="196"/>
      <c r="DZ698" s="196"/>
      <c r="EA698" s="196"/>
      <c r="EB698" s="196"/>
      <c r="EC698" s="196"/>
      <c r="ED698" s="196"/>
      <c r="EE698" s="196"/>
      <c r="EF698" s="196"/>
      <c r="EG698" s="196"/>
      <c r="EH698" s="196"/>
      <c r="EI698" s="196"/>
      <c r="EJ698" s="196"/>
      <c r="EK698" s="196"/>
      <c r="EL698" s="196"/>
      <c r="EM698" s="196"/>
      <c r="EN698" s="196"/>
      <c r="EO698" s="196"/>
      <c r="EP698" s="196"/>
      <c r="EQ698" s="196"/>
      <c r="ER698" s="196"/>
      <c r="ES698" s="196"/>
      <c r="ET698" s="196"/>
      <c r="EU698" s="196"/>
      <c r="EV698" s="196"/>
      <c r="EW698" s="196"/>
      <c r="EX698" s="196"/>
      <c r="EY698" s="196"/>
      <c r="EZ698" s="196"/>
      <c r="FA698" s="196"/>
      <c r="FB698" s="196"/>
      <c r="FC698" s="196"/>
      <c r="FD698" s="196"/>
      <c r="FE698" s="196"/>
      <c r="FF698" s="196"/>
      <c r="FG698" s="196"/>
      <c r="FH698" s="196"/>
      <c r="FI698" s="196"/>
      <c r="FJ698" s="196"/>
      <c r="FK698" s="196"/>
      <c r="FL698" s="196"/>
      <c r="FM698" s="196"/>
      <c r="FN698" s="196"/>
      <c r="FO698" s="196"/>
      <c r="FP698" s="196"/>
      <c r="FQ698" s="196"/>
      <c r="FR698" s="196"/>
      <c r="FS698" s="196"/>
      <c r="FT698" s="196"/>
      <c r="FU698" s="196"/>
      <c r="FV698" s="196"/>
      <c r="FW698" s="196"/>
      <c r="FX698" s="196"/>
      <c r="FY698" s="196"/>
      <c r="FZ698" s="196"/>
      <c r="GA698" s="196"/>
      <c r="GB698" s="196"/>
      <c r="GC698" s="196"/>
      <c r="GD698" s="196"/>
      <c r="GE698" s="196"/>
      <c r="GF698" s="196"/>
      <c r="GG698" s="196"/>
      <c r="GH698" s="196"/>
      <c r="GI698" s="196"/>
      <c r="GJ698" s="196"/>
      <c r="GK698" s="196"/>
      <c r="GL698" s="196"/>
      <c r="GM698" s="196"/>
      <c r="GN698" s="196"/>
      <c r="GO698" s="196"/>
      <c r="GP698" s="196"/>
      <c r="GQ698" s="196"/>
      <c r="GR698" s="196"/>
      <c r="GS698" s="196"/>
      <c r="GT698" s="196"/>
      <c r="GU698" s="196"/>
      <c r="GV698" s="196"/>
      <c r="GW698" s="196"/>
      <c r="GX698" s="196"/>
      <c r="GY698" s="196"/>
      <c r="GZ698" s="196"/>
      <c r="HA698" s="196"/>
      <c r="HB698" s="196"/>
      <c r="HC698" s="196"/>
      <c r="HD698" s="196"/>
      <c r="HE698" s="196"/>
      <c r="HF698" s="196"/>
      <c r="HG698" s="196"/>
      <c r="HH698" s="196"/>
      <c r="HI698" s="196"/>
      <c r="HJ698" s="196"/>
      <c r="HK698" s="196"/>
      <c r="HL698" s="196"/>
      <c r="HM698" s="196"/>
      <c r="HN698" s="196"/>
      <c r="HO698" s="196"/>
      <c r="HP698" s="196"/>
      <c r="HQ698" s="196"/>
      <c r="HR698" s="196"/>
      <c r="HS698" s="196"/>
      <c r="HT698" s="196"/>
      <c r="HU698" s="196"/>
      <c r="HV698" s="196"/>
      <c r="HW698" s="196"/>
      <c r="HX698" s="196"/>
      <c r="HY698" s="196"/>
      <c r="HZ698" s="196"/>
      <c r="IA698" s="196"/>
      <c r="IB698" s="196"/>
      <c r="IC698" s="196"/>
      <c r="ID698" s="196"/>
      <c r="IE698" s="196"/>
      <c r="IF698" s="196"/>
      <c r="IG698" s="196"/>
      <c r="IH698" s="196"/>
      <c r="II698" s="196"/>
      <c r="IJ698" s="196"/>
      <c r="IK698" s="196"/>
      <c r="IL698" s="196"/>
      <c r="IM698" s="196"/>
      <c r="IN698" s="196"/>
      <c r="IO698" s="196"/>
      <c r="IP698" s="196"/>
      <c r="IQ698" s="196"/>
      <c r="IR698" s="196"/>
      <c r="IS698" s="196"/>
      <c r="IT698" s="196"/>
      <c r="IU698" s="196"/>
      <c r="IV698" s="196"/>
    </row>
    <row r="699" spans="1:256" customFormat="1">
      <c r="A699" s="195" t="s">
        <v>2136</v>
      </c>
      <c r="B699" s="195" t="s">
        <v>16</v>
      </c>
      <c r="C699" s="195" t="s">
        <v>17</v>
      </c>
      <c r="D699" s="195" t="s">
        <v>1976</v>
      </c>
      <c r="E699" s="195" t="s">
        <v>2137</v>
      </c>
      <c r="F699" s="195" t="s">
        <v>19</v>
      </c>
      <c r="G699" s="195" t="s">
        <v>2456</v>
      </c>
      <c r="H699" s="195" t="s">
        <v>2487</v>
      </c>
      <c r="I699" s="195" t="s">
        <v>2516</v>
      </c>
      <c r="J699" s="195" t="s">
        <v>22</v>
      </c>
      <c r="K699" s="195" t="s">
        <v>1997</v>
      </c>
      <c r="L699" s="195">
        <v>8</v>
      </c>
      <c r="M699" s="195" t="s">
        <v>1767</v>
      </c>
      <c r="N699" s="195"/>
      <c r="O699" s="195"/>
      <c r="P699" s="196"/>
      <c r="Q699" s="196"/>
      <c r="R699" s="196"/>
      <c r="S699" s="196"/>
      <c r="T699" s="196"/>
      <c r="U699" s="196"/>
      <c r="V699" s="196"/>
      <c r="W699" s="196"/>
      <c r="X699" s="196"/>
      <c r="Y699" s="196"/>
      <c r="Z699" s="196"/>
      <c r="AA699" s="196"/>
      <c r="AB699" s="196"/>
      <c r="AC699" s="196"/>
      <c r="AD699" s="196"/>
      <c r="AE699" s="196"/>
      <c r="AF699" s="196"/>
      <c r="AG699" s="196"/>
      <c r="AH699" s="196"/>
      <c r="AI699" s="196"/>
      <c r="AJ699" s="196"/>
      <c r="AK699" s="196"/>
      <c r="AL699" s="196"/>
      <c r="AM699" s="196"/>
      <c r="AN699" s="196"/>
      <c r="AO699" s="196"/>
      <c r="AP699" s="196"/>
      <c r="AQ699" s="196"/>
      <c r="AR699" s="196"/>
      <c r="AS699" s="196"/>
      <c r="AT699" s="196"/>
      <c r="AU699" s="196"/>
      <c r="AV699" s="196"/>
      <c r="AW699" s="196"/>
      <c r="AX699" s="196"/>
      <c r="AY699" s="196"/>
      <c r="AZ699" s="196"/>
      <c r="BA699" s="196"/>
      <c r="BB699" s="196"/>
      <c r="BC699" s="196"/>
      <c r="BD699" s="196"/>
      <c r="BE699" s="196"/>
      <c r="BF699" s="196"/>
      <c r="BG699" s="196"/>
      <c r="BH699" s="196"/>
      <c r="BI699" s="196"/>
      <c r="BJ699" s="196"/>
      <c r="BK699" s="196"/>
      <c r="BL699" s="196"/>
      <c r="BM699" s="196"/>
      <c r="BN699" s="196"/>
      <c r="BO699" s="196"/>
      <c r="BP699" s="196"/>
      <c r="BQ699" s="196"/>
      <c r="BR699" s="196"/>
      <c r="BS699" s="196"/>
      <c r="BT699" s="196"/>
      <c r="BU699" s="196"/>
      <c r="BV699" s="196"/>
      <c r="BW699" s="196"/>
      <c r="BX699" s="196"/>
      <c r="BY699" s="196"/>
      <c r="BZ699" s="196"/>
      <c r="CA699" s="196"/>
      <c r="CB699" s="196"/>
      <c r="CC699" s="196"/>
      <c r="CD699" s="196"/>
      <c r="CE699" s="196"/>
      <c r="CF699" s="196"/>
      <c r="CG699" s="196"/>
      <c r="CH699" s="196"/>
      <c r="CI699" s="196"/>
      <c r="CJ699" s="196"/>
      <c r="CK699" s="196"/>
      <c r="CL699" s="196"/>
      <c r="CM699" s="196"/>
      <c r="CN699" s="196"/>
      <c r="CO699" s="196"/>
      <c r="CP699" s="196"/>
      <c r="CQ699" s="196"/>
      <c r="CR699" s="196"/>
      <c r="CS699" s="196"/>
      <c r="CT699" s="196"/>
      <c r="CU699" s="196"/>
      <c r="CV699" s="196"/>
      <c r="CW699" s="196"/>
      <c r="CX699" s="196"/>
      <c r="CY699" s="196"/>
      <c r="CZ699" s="196"/>
      <c r="DA699" s="196"/>
      <c r="DB699" s="196"/>
      <c r="DC699" s="196"/>
      <c r="DD699" s="196"/>
      <c r="DE699" s="196"/>
      <c r="DF699" s="196"/>
      <c r="DG699" s="196"/>
      <c r="DH699" s="196"/>
      <c r="DI699" s="196"/>
      <c r="DJ699" s="196"/>
      <c r="DK699" s="196"/>
      <c r="DL699" s="196"/>
      <c r="DM699" s="196"/>
      <c r="DN699" s="196"/>
      <c r="DO699" s="196"/>
      <c r="DP699" s="196"/>
      <c r="DQ699" s="196"/>
      <c r="DR699" s="196"/>
      <c r="DS699" s="196"/>
      <c r="DT699" s="196"/>
      <c r="DU699" s="196"/>
      <c r="DV699" s="196"/>
      <c r="DW699" s="196"/>
      <c r="DX699" s="196"/>
      <c r="DY699" s="196"/>
      <c r="DZ699" s="196"/>
      <c r="EA699" s="196"/>
      <c r="EB699" s="196"/>
      <c r="EC699" s="196"/>
      <c r="ED699" s="196"/>
      <c r="EE699" s="196"/>
      <c r="EF699" s="196"/>
      <c r="EG699" s="196"/>
      <c r="EH699" s="196"/>
      <c r="EI699" s="196"/>
      <c r="EJ699" s="196"/>
      <c r="EK699" s="196"/>
      <c r="EL699" s="196"/>
      <c r="EM699" s="196"/>
      <c r="EN699" s="196"/>
      <c r="EO699" s="196"/>
      <c r="EP699" s="196"/>
      <c r="EQ699" s="196"/>
      <c r="ER699" s="196"/>
      <c r="ES699" s="196"/>
      <c r="ET699" s="196"/>
      <c r="EU699" s="196"/>
      <c r="EV699" s="196"/>
      <c r="EW699" s="196"/>
      <c r="EX699" s="196"/>
      <c r="EY699" s="196"/>
      <c r="EZ699" s="196"/>
      <c r="FA699" s="196"/>
      <c r="FB699" s="196"/>
      <c r="FC699" s="196"/>
      <c r="FD699" s="196"/>
      <c r="FE699" s="196"/>
      <c r="FF699" s="196"/>
      <c r="FG699" s="196"/>
      <c r="FH699" s="196"/>
      <c r="FI699" s="196"/>
      <c r="FJ699" s="196"/>
      <c r="FK699" s="196"/>
      <c r="FL699" s="196"/>
      <c r="FM699" s="196"/>
      <c r="FN699" s="196"/>
      <c r="FO699" s="196"/>
      <c r="FP699" s="196"/>
      <c r="FQ699" s="196"/>
      <c r="FR699" s="196"/>
      <c r="FS699" s="196"/>
      <c r="FT699" s="196"/>
      <c r="FU699" s="196"/>
      <c r="FV699" s="196"/>
      <c r="FW699" s="196"/>
      <c r="FX699" s="196"/>
      <c r="FY699" s="196"/>
      <c r="FZ699" s="196"/>
      <c r="GA699" s="196"/>
      <c r="GB699" s="196"/>
      <c r="GC699" s="196"/>
      <c r="GD699" s="196"/>
      <c r="GE699" s="196"/>
      <c r="GF699" s="196"/>
      <c r="GG699" s="196"/>
      <c r="GH699" s="196"/>
      <c r="GI699" s="196"/>
      <c r="GJ699" s="196"/>
      <c r="GK699" s="196"/>
      <c r="GL699" s="196"/>
      <c r="GM699" s="196"/>
      <c r="GN699" s="196"/>
      <c r="GO699" s="196"/>
      <c r="GP699" s="196"/>
      <c r="GQ699" s="196"/>
      <c r="GR699" s="196"/>
      <c r="GS699" s="196"/>
      <c r="GT699" s="196"/>
      <c r="GU699" s="196"/>
      <c r="GV699" s="196"/>
      <c r="GW699" s="196"/>
      <c r="GX699" s="196"/>
      <c r="GY699" s="196"/>
      <c r="GZ699" s="196"/>
      <c r="HA699" s="196"/>
      <c r="HB699" s="196"/>
      <c r="HC699" s="196"/>
      <c r="HD699" s="196"/>
      <c r="HE699" s="196"/>
      <c r="HF699" s="196"/>
      <c r="HG699" s="196"/>
      <c r="HH699" s="196"/>
      <c r="HI699" s="196"/>
      <c r="HJ699" s="196"/>
      <c r="HK699" s="196"/>
      <c r="HL699" s="196"/>
      <c r="HM699" s="196"/>
      <c r="HN699" s="196"/>
      <c r="HO699" s="196"/>
      <c r="HP699" s="196"/>
      <c r="HQ699" s="196"/>
      <c r="HR699" s="196"/>
      <c r="HS699" s="196"/>
      <c r="HT699" s="196"/>
      <c r="HU699" s="196"/>
      <c r="HV699" s="196"/>
      <c r="HW699" s="196"/>
      <c r="HX699" s="196"/>
      <c r="HY699" s="196"/>
      <c r="HZ699" s="196"/>
      <c r="IA699" s="196"/>
      <c r="IB699" s="196"/>
      <c r="IC699" s="196"/>
      <c r="ID699" s="196"/>
      <c r="IE699" s="196"/>
      <c r="IF699" s="196"/>
      <c r="IG699" s="196"/>
      <c r="IH699" s="196"/>
      <c r="II699" s="196"/>
      <c r="IJ699" s="196"/>
      <c r="IK699" s="196"/>
      <c r="IL699" s="196"/>
      <c r="IM699" s="196"/>
      <c r="IN699" s="196"/>
      <c r="IO699" s="196"/>
      <c r="IP699" s="196"/>
      <c r="IQ699" s="196"/>
      <c r="IR699" s="196"/>
      <c r="IS699" s="196"/>
      <c r="IT699" s="196"/>
      <c r="IU699" s="196"/>
      <c r="IV699" s="196"/>
    </row>
    <row r="700" spans="1:256" customFormat="1">
      <c r="A700" s="195" t="s">
        <v>2136</v>
      </c>
      <c r="B700" s="195" t="s">
        <v>16</v>
      </c>
      <c r="C700" s="195" t="s">
        <v>17</v>
      </c>
      <c r="D700" s="195" t="s">
        <v>1976</v>
      </c>
      <c r="E700" s="195" t="s">
        <v>2137</v>
      </c>
      <c r="F700" s="195" t="s">
        <v>19</v>
      </c>
      <c r="G700" s="195" t="s">
        <v>2457</v>
      </c>
      <c r="H700" s="195" t="s">
        <v>2488</v>
      </c>
      <c r="I700" s="195" t="s">
        <v>2517</v>
      </c>
      <c r="J700" s="195" t="s">
        <v>22</v>
      </c>
      <c r="K700" s="195" t="s">
        <v>1997</v>
      </c>
      <c r="L700" s="195">
        <v>8</v>
      </c>
      <c r="M700" s="195" t="s">
        <v>1767</v>
      </c>
      <c r="N700" s="195"/>
      <c r="O700" s="195"/>
      <c r="P700" s="196"/>
      <c r="Q700" s="196"/>
      <c r="R700" s="196"/>
      <c r="S700" s="196"/>
      <c r="T700" s="196"/>
      <c r="U700" s="196"/>
      <c r="V700" s="196"/>
      <c r="W700" s="196"/>
      <c r="X700" s="196"/>
      <c r="Y700" s="196"/>
      <c r="Z700" s="196"/>
      <c r="AA700" s="196"/>
      <c r="AB700" s="196"/>
      <c r="AC700" s="196"/>
      <c r="AD700" s="196"/>
      <c r="AE700" s="196"/>
      <c r="AF700" s="196"/>
      <c r="AG700" s="196"/>
      <c r="AH700" s="196"/>
      <c r="AI700" s="196"/>
      <c r="AJ700" s="196"/>
      <c r="AK700" s="196"/>
      <c r="AL700" s="196"/>
      <c r="AM700" s="196"/>
      <c r="AN700" s="196"/>
      <c r="AO700" s="196"/>
      <c r="AP700" s="196"/>
      <c r="AQ700" s="196"/>
      <c r="AR700" s="196"/>
      <c r="AS700" s="196"/>
      <c r="AT700" s="196"/>
      <c r="AU700" s="196"/>
      <c r="AV700" s="196"/>
      <c r="AW700" s="196"/>
      <c r="AX700" s="196"/>
      <c r="AY700" s="196"/>
      <c r="AZ700" s="196"/>
      <c r="BA700" s="196"/>
      <c r="BB700" s="196"/>
      <c r="BC700" s="196"/>
      <c r="BD700" s="196"/>
      <c r="BE700" s="196"/>
      <c r="BF700" s="196"/>
      <c r="BG700" s="196"/>
      <c r="BH700" s="196"/>
      <c r="BI700" s="196"/>
      <c r="BJ700" s="196"/>
      <c r="BK700" s="196"/>
      <c r="BL700" s="196"/>
      <c r="BM700" s="196"/>
      <c r="BN700" s="196"/>
      <c r="BO700" s="196"/>
      <c r="BP700" s="196"/>
      <c r="BQ700" s="196"/>
      <c r="BR700" s="196"/>
      <c r="BS700" s="196"/>
      <c r="BT700" s="196"/>
      <c r="BU700" s="196"/>
      <c r="BV700" s="196"/>
      <c r="BW700" s="196"/>
      <c r="BX700" s="196"/>
      <c r="BY700" s="196"/>
      <c r="BZ700" s="196"/>
      <c r="CA700" s="196"/>
      <c r="CB700" s="196"/>
      <c r="CC700" s="196"/>
      <c r="CD700" s="196"/>
      <c r="CE700" s="196"/>
      <c r="CF700" s="196"/>
      <c r="CG700" s="196"/>
      <c r="CH700" s="196"/>
      <c r="CI700" s="196"/>
      <c r="CJ700" s="196"/>
      <c r="CK700" s="196"/>
      <c r="CL700" s="196"/>
      <c r="CM700" s="196"/>
      <c r="CN700" s="196"/>
      <c r="CO700" s="196"/>
      <c r="CP700" s="196"/>
      <c r="CQ700" s="196"/>
      <c r="CR700" s="196"/>
      <c r="CS700" s="196"/>
      <c r="CT700" s="196"/>
      <c r="CU700" s="196"/>
      <c r="CV700" s="196"/>
      <c r="CW700" s="196"/>
      <c r="CX700" s="196"/>
      <c r="CY700" s="196"/>
      <c r="CZ700" s="196"/>
      <c r="DA700" s="196"/>
      <c r="DB700" s="196"/>
      <c r="DC700" s="196"/>
      <c r="DD700" s="196"/>
      <c r="DE700" s="196"/>
      <c r="DF700" s="196"/>
      <c r="DG700" s="196"/>
      <c r="DH700" s="196"/>
      <c r="DI700" s="196"/>
      <c r="DJ700" s="196"/>
      <c r="DK700" s="196"/>
      <c r="DL700" s="196"/>
      <c r="DM700" s="196"/>
      <c r="DN700" s="196"/>
      <c r="DO700" s="196"/>
      <c r="DP700" s="196"/>
      <c r="DQ700" s="196"/>
      <c r="DR700" s="196"/>
      <c r="DS700" s="196"/>
      <c r="DT700" s="196"/>
      <c r="DU700" s="196"/>
      <c r="DV700" s="196"/>
      <c r="DW700" s="196"/>
      <c r="DX700" s="196"/>
      <c r="DY700" s="196"/>
      <c r="DZ700" s="196"/>
      <c r="EA700" s="196"/>
      <c r="EB700" s="196"/>
      <c r="EC700" s="196"/>
      <c r="ED700" s="196"/>
      <c r="EE700" s="196"/>
      <c r="EF700" s="196"/>
      <c r="EG700" s="196"/>
      <c r="EH700" s="196"/>
      <c r="EI700" s="196"/>
      <c r="EJ700" s="196"/>
      <c r="EK700" s="196"/>
      <c r="EL700" s="196"/>
      <c r="EM700" s="196"/>
      <c r="EN700" s="196"/>
      <c r="EO700" s="196"/>
      <c r="EP700" s="196"/>
      <c r="EQ700" s="196"/>
      <c r="ER700" s="196"/>
      <c r="ES700" s="196"/>
      <c r="ET700" s="196"/>
      <c r="EU700" s="196"/>
      <c r="EV700" s="196"/>
      <c r="EW700" s="196"/>
      <c r="EX700" s="196"/>
      <c r="EY700" s="196"/>
      <c r="EZ700" s="196"/>
      <c r="FA700" s="196"/>
      <c r="FB700" s="196"/>
      <c r="FC700" s="196"/>
      <c r="FD700" s="196"/>
      <c r="FE700" s="196"/>
      <c r="FF700" s="196"/>
      <c r="FG700" s="196"/>
      <c r="FH700" s="196"/>
      <c r="FI700" s="196"/>
      <c r="FJ700" s="196"/>
      <c r="FK700" s="196"/>
      <c r="FL700" s="196"/>
      <c r="FM700" s="196"/>
      <c r="FN700" s="196"/>
      <c r="FO700" s="196"/>
      <c r="FP700" s="196"/>
      <c r="FQ700" s="196"/>
      <c r="FR700" s="196"/>
      <c r="FS700" s="196"/>
      <c r="FT700" s="196"/>
      <c r="FU700" s="196"/>
      <c r="FV700" s="196"/>
      <c r="FW700" s="196"/>
      <c r="FX700" s="196"/>
      <c r="FY700" s="196"/>
      <c r="FZ700" s="196"/>
      <c r="GA700" s="196"/>
      <c r="GB700" s="196"/>
      <c r="GC700" s="196"/>
      <c r="GD700" s="196"/>
      <c r="GE700" s="196"/>
      <c r="GF700" s="196"/>
      <c r="GG700" s="196"/>
      <c r="GH700" s="196"/>
      <c r="GI700" s="196"/>
      <c r="GJ700" s="196"/>
      <c r="GK700" s="196"/>
      <c r="GL700" s="196"/>
      <c r="GM700" s="196"/>
      <c r="GN700" s="196"/>
      <c r="GO700" s="196"/>
      <c r="GP700" s="196"/>
      <c r="GQ700" s="196"/>
      <c r="GR700" s="196"/>
      <c r="GS700" s="196"/>
      <c r="GT700" s="196"/>
      <c r="GU700" s="196"/>
      <c r="GV700" s="196"/>
      <c r="GW700" s="196"/>
      <c r="GX700" s="196"/>
      <c r="GY700" s="196"/>
      <c r="GZ700" s="196"/>
      <c r="HA700" s="196"/>
      <c r="HB700" s="196"/>
      <c r="HC700" s="196"/>
      <c r="HD700" s="196"/>
      <c r="HE700" s="196"/>
      <c r="HF700" s="196"/>
      <c r="HG700" s="196"/>
      <c r="HH700" s="196"/>
      <c r="HI700" s="196"/>
      <c r="HJ700" s="196"/>
      <c r="HK700" s="196"/>
      <c r="HL700" s="196"/>
      <c r="HM700" s="196"/>
      <c r="HN700" s="196"/>
      <c r="HO700" s="196"/>
      <c r="HP700" s="196"/>
      <c r="HQ700" s="196"/>
      <c r="HR700" s="196"/>
      <c r="HS700" s="196"/>
      <c r="HT700" s="196"/>
      <c r="HU700" s="196"/>
      <c r="HV700" s="196"/>
      <c r="HW700" s="196"/>
      <c r="HX700" s="196"/>
      <c r="HY700" s="196"/>
      <c r="HZ700" s="196"/>
      <c r="IA700" s="196"/>
      <c r="IB700" s="196"/>
      <c r="IC700" s="196"/>
      <c r="ID700" s="196"/>
      <c r="IE700" s="196"/>
      <c r="IF700" s="196"/>
      <c r="IG700" s="196"/>
      <c r="IH700" s="196"/>
      <c r="II700" s="196"/>
      <c r="IJ700" s="196"/>
      <c r="IK700" s="196"/>
      <c r="IL700" s="196"/>
      <c r="IM700" s="196"/>
      <c r="IN700" s="196"/>
      <c r="IO700" s="196"/>
      <c r="IP700" s="196"/>
      <c r="IQ700" s="196"/>
      <c r="IR700" s="196"/>
      <c r="IS700" s="196"/>
      <c r="IT700" s="196"/>
      <c r="IU700" s="196"/>
      <c r="IV700" s="196"/>
    </row>
    <row r="701" spans="1:256" customFormat="1">
      <c r="A701" s="195" t="s">
        <v>2136</v>
      </c>
      <c r="B701" s="195" t="s">
        <v>16</v>
      </c>
      <c r="C701" s="195" t="s">
        <v>17</v>
      </c>
      <c r="D701" s="195" t="s">
        <v>1976</v>
      </c>
      <c r="E701" s="195" t="s">
        <v>2137</v>
      </c>
      <c r="F701" s="195" t="s">
        <v>19</v>
      </c>
      <c r="G701" s="195" t="s">
        <v>2458</v>
      </c>
      <c r="H701" s="195" t="s">
        <v>2489</v>
      </c>
      <c r="I701" s="195" t="s">
        <v>2518</v>
      </c>
      <c r="J701" s="195" t="s">
        <v>22</v>
      </c>
      <c r="K701" s="195" t="s">
        <v>1997</v>
      </c>
      <c r="L701" s="195">
        <v>8</v>
      </c>
      <c r="M701" s="195" t="s">
        <v>1767</v>
      </c>
      <c r="N701" s="195"/>
      <c r="O701" s="195"/>
      <c r="P701" s="196"/>
      <c r="Q701" s="196"/>
      <c r="R701" s="196"/>
      <c r="S701" s="196"/>
      <c r="T701" s="196"/>
      <c r="U701" s="196"/>
      <c r="V701" s="196"/>
      <c r="W701" s="196"/>
      <c r="X701" s="196"/>
      <c r="Y701" s="196"/>
      <c r="Z701" s="196"/>
      <c r="AA701" s="196"/>
      <c r="AB701" s="196"/>
      <c r="AC701" s="196"/>
      <c r="AD701" s="196"/>
      <c r="AE701" s="196"/>
      <c r="AF701" s="196"/>
      <c r="AG701" s="196"/>
      <c r="AH701" s="196"/>
      <c r="AI701" s="196"/>
      <c r="AJ701" s="196"/>
      <c r="AK701" s="196"/>
      <c r="AL701" s="196"/>
      <c r="AM701" s="196"/>
      <c r="AN701" s="196"/>
      <c r="AO701" s="196"/>
      <c r="AP701" s="196"/>
      <c r="AQ701" s="196"/>
      <c r="AR701" s="196"/>
      <c r="AS701" s="196"/>
      <c r="AT701" s="196"/>
      <c r="AU701" s="196"/>
      <c r="AV701" s="196"/>
      <c r="AW701" s="196"/>
      <c r="AX701" s="196"/>
      <c r="AY701" s="196"/>
      <c r="AZ701" s="196"/>
      <c r="BA701" s="196"/>
      <c r="BB701" s="196"/>
      <c r="BC701" s="196"/>
      <c r="BD701" s="196"/>
      <c r="BE701" s="196"/>
      <c r="BF701" s="196"/>
      <c r="BG701" s="196"/>
      <c r="BH701" s="196"/>
      <c r="BI701" s="196"/>
      <c r="BJ701" s="196"/>
      <c r="BK701" s="196"/>
      <c r="BL701" s="196"/>
      <c r="BM701" s="196"/>
      <c r="BN701" s="196"/>
      <c r="BO701" s="196"/>
      <c r="BP701" s="196"/>
      <c r="BQ701" s="196"/>
      <c r="BR701" s="196"/>
      <c r="BS701" s="196"/>
      <c r="BT701" s="196"/>
      <c r="BU701" s="196"/>
      <c r="BV701" s="196"/>
      <c r="BW701" s="196"/>
      <c r="BX701" s="196"/>
      <c r="BY701" s="196"/>
      <c r="BZ701" s="196"/>
      <c r="CA701" s="196"/>
      <c r="CB701" s="196"/>
      <c r="CC701" s="196"/>
      <c r="CD701" s="196"/>
      <c r="CE701" s="196"/>
      <c r="CF701" s="196"/>
      <c r="CG701" s="196"/>
      <c r="CH701" s="196"/>
      <c r="CI701" s="196"/>
      <c r="CJ701" s="196"/>
      <c r="CK701" s="196"/>
      <c r="CL701" s="196"/>
      <c r="CM701" s="196"/>
      <c r="CN701" s="196"/>
      <c r="CO701" s="196"/>
      <c r="CP701" s="196"/>
      <c r="CQ701" s="196"/>
      <c r="CR701" s="196"/>
      <c r="CS701" s="196"/>
      <c r="CT701" s="196"/>
      <c r="CU701" s="196"/>
      <c r="CV701" s="196"/>
      <c r="CW701" s="196"/>
      <c r="CX701" s="196"/>
      <c r="CY701" s="196"/>
      <c r="CZ701" s="196"/>
      <c r="DA701" s="196"/>
      <c r="DB701" s="196"/>
      <c r="DC701" s="196"/>
      <c r="DD701" s="196"/>
      <c r="DE701" s="196"/>
      <c r="DF701" s="196"/>
      <c r="DG701" s="196"/>
      <c r="DH701" s="196"/>
      <c r="DI701" s="196"/>
      <c r="DJ701" s="196"/>
      <c r="DK701" s="196"/>
      <c r="DL701" s="196"/>
      <c r="DM701" s="196"/>
      <c r="DN701" s="196"/>
      <c r="DO701" s="196"/>
      <c r="DP701" s="196"/>
      <c r="DQ701" s="196"/>
      <c r="DR701" s="196"/>
      <c r="DS701" s="196"/>
      <c r="DT701" s="196"/>
      <c r="DU701" s="196"/>
      <c r="DV701" s="196"/>
      <c r="DW701" s="196"/>
      <c r="DX701" s="196"/>
      <c r="DY701" s="196"/>
      <c r="DZ701" s="196"/>
      <c r="EA701" s="196"/>
      <c r="EB701" s="196"/>
      <c r="EC701" s="196"/>
      <c r="ED701" s="196"/>
      <c r="EE701" s="196"/>
      <c r="EF701" s="196"/>
      <c r="EG701" s="196"/>
      <c r="EH701" s="196"/>
      <c r="EI701" s="196"/>
      <c r="EJ701" s="196"/>
      <c r="EK701" s="196"/>
      <c r="EL701" s="196"/>
      <c r="EM701" s="196"/>
      <c r="EN701" s="196"/>
      <c r="EO701" s="196"/>
      <c r="EP701" s="196"/>
      <c r="EQ701" s="196"/>
      <c r="ER701" s="196"/>
      <c r="ES701" s="196"/>
      <c r="ET701" s="196"/>
      <c r="EU701" s="196"/>
      <c r="EV701" s="196"/>
      <c r="EW701" s="196"/>
      <c r="EX701" s="196"/>
      <c r="EY701" s="196"/>
      <c r="EZ701" s="196"/>
      <c r="FA701" s="196"/>
      <c r="FB701" s="196"/>
      <c r="FC701" s="196"/>
      <c r="FD701" s="196"/>
      <c r="FE701" s="196"/>
      <c r="FF701" s="196"/>
      <c r="FG701" s="196"/>
      <c r="FH701" s="196"/>
      <c r="FI701" s="196"/>
      <c r="FJ701" s="196"/>
      <c r="FK701" s="196"/>
      <c r="FL701" s="196"/>
      <c r="FM701" s="196"/>
      <c r="FN701" s="196"/>
      <c r="FO701" s="196"/>
      <c r="FP701" s="196"/>
      <c r="FQ701" s="196"/>
      <c r="FR701" s="196"/>
      <c r="FS701" s="196"/>
      <c r="FT701" s="196"/>
      <c r="FU701" s="196"/>
      <c r="FV701" s="196"/>
      <c r="FW701" s="196"/>
      <c r="FX701" s="196"/>
      <c r="FY701" s="196"/>
      <c r="FZ701" s="196"/>
      <c r="GA701" s="196"/>
      <c r="GB701" s="196"/>
      <c r="GC701" s="196"/>
      <c r="GD701" s="196"/>
      <c r="GE701" s="196"/>
      <c r="GF701" s="196"/>
      <c r="GG701" s="196"/>
      <c r="GH701" s="196"/>
      <c r="GI701" s="196"/>
      <c r="GJ701" s="196"/>
      <c r="GK701" s="196"/>
      <c r="GL701" s="196"/>
      <c r="GM701" s="196"/>
      <c r="GN701" s="196"/>
      <c r="GO701" s="196"/>
      <c r="GP701" s="196"/>
      <c r="GQ701" s="196"/>
      <c r="GR701" s="196"/>
      <c r="GS701" s="196"/>
      <c r="GT701" s="196"/>
      <c r="GU701" s="196"/>
      <c r="GV701" s="196"/>
      <c r="GW701" s="196"/>
      <c r="GX701" s="196"/>
      <c r="GY701" s="196"/>
      <c r="GZ701" s="196"/>
      <c r="HA701" s="196"/>
      <c r="HB701" s="196"/>
      <c r="HC701" s="196"/>
      <c r="HD701" s="196"/>
      <c r="HE701" s="196"/>
      <c r="HF701" s="196"/>
      <c r="HG701" s="196"/>
      <c r="HH701" s="196"/>
      <c r="HI701" s="196"/>
      <c r="HJ701" s="196"/>
      <c r="HK701" s="196"/>
      <c r="HL701" s="196"/>
      <c r="HM701" s="196"/>
      <c r="HN701" s="196"/>
      <c r="HO701" s="196"/>
      <c r="HP701" s="196"/>
      <c r="HQ701" s="196"/>
      <c r="HR701" s="196"/>
      <c r="HS701" s="196"/>
      <c r="HT701" s="196"/>
      <c r="HU701" s="196"/>
      <c r="HV701" s="196"/>
      <c r="HW701" s="196"/>
      <c r="HX701" s="196"/>
      <c r="HY701" s="196"/>
      <c r="HZ701" s="196"/>
      <c r="IA701" s="196"/>
      <c r="IB701" s="196"/>
      <c r="IC701" s="196"/>
      <c r="ID701" s="196"/>
      <c r="IE701" s="196"/>
      <c r="IF701" s="196"/>
      <c r="IG701" s="196"/>
      <c r="IH701" s="196"/>
      <c r="II701" s="196"/>
      <c r="IJ701" s="196"/>
      <c r="IK701" s="196"/>
      <c r="IL701" s="196"/>
      <c r="IM701" s="196"/>
      <c r="IN701" s="196"/>
      <c r="IO701" s="196"/>
      <c r="IP701" s="196"/>
      <c r="IQ701" s="196"/>
      <c r="IR701" s="196"/>
      <c r="IS701" s="196"/>
      <c r="IT701" s="196"/>
      <c r="IU701" s="196"/>
      <c r="IV701" s="196"/>
    </row>
    <row r="702" spans="1:256" customFormat="1">
      <c r="A702" s="195" t="s">
        <v>2136</v>
      </c>
      <c r="B702" s="195" t="s">
        <v>16</v>
      </c>
      <c r="C702" s="195" t="s">
        <v>17</v>
      </c>
      <c r="D702" s="195" t="s">
        <v>1976</v>
      </c>
      <c r="E702" s="195" t="s">
        <v>2137</v>
      </c>
      <c r="F702" s="195" t="s">
        <v>19</v>
      </c>
      <c r="G702" s="195" t="s">
        <v>2459</v>
      </c>
      <c r="H702" s="195" t="s">
        <v>2490</v>
      </c>
      <c r="I702" s="195" t="s">
        <v>2519</v>
      </c>
      <c r="J702" s="195" t="s">
        <v>22</v>
      </c>
      <c r="K702" s="195" t="s">
        <v>1997</v>
      </c>
      <c r="L702" s="195">
        <v>8</v>
      </c>
      <c r="M702" s="195" t="s">
        <v>1767</v>
      </c>
      <c r="N702" s="195"/>
      <c r="O702" s="195"/>
      <c r="P702" s="196"/>
      <c r="Q702" s="196"/>
      <c r="R702" s="196"/>
      <c r="S702" s="196"/>
      <c r="T702" s="196"/>
      <c r="U702" s="196"/>
      <c r="V702" s="196"/>
      <c r="W702" s="196"/>
      <c r="X702" s="196"/>
      <c r="Y702" s="196"/>
      <c r="Z702" s="196"/>
      <c r="AA702" s="196"/>
      <c r="AB702" s="196"/>
      <c r="AC702" s="196"/>
      <c r="AD702" s="196"/>
      <c r="AE702" s="196"/>
      <c r="AF702" s="196"/>
      <c r="AG702" s="196"/>
      <c r="AH702" s="196"/>
      <c r="AI702" s="196"/>
      <c r="AJ702" s="196"/>
      <c r="AK702" s="196"/>
      <c r="AL702" s="196"/>
      <c r="AM702" s="196"/>
      <c r="AN702" s="196"/>
      <c r="AO702" s="196"/>
      <c r="AP702" s="196"/>
      <c r="AQ702" s="196"/>
      <c r="AR702" s="196"/>
      <c r="AS702" s="196"/>
      <c r="AT702" s="196"/>
      <c r="AU702" s="196"/>
      <c r="AV702" s="196"/>
      <c r="AW702" s="196"/>
      <c r="AX702" s="196"/>
      <c r="AY702" s="196"/>
      <c r="AZ702" s="196"/>
      <c r="BA702" s="196"/>
      <c r="BB702" s="196"/>
      <c r="BC702" s="196"/>
      <c r="BD702" s="196"/>
      <c r="BE702" s="196"/>
      <c r="BF702" s="196"/>
      <c r="BG702" s="196"/>
      <c r="BH702" s="196"/>
      <c r="BI702" s="196"/>
      <c r="BJ702" s="196"/>
      <c r="BK702" s="196"/>
      <c r="BL702" s="196"/>
      <c r="BM702" s="196"/>
      <c r="BN702" s="196"/>
      <c r="BO702" s="196"/>
      <c r="BP702" s="196"/>
      <c r="BQ702" s="196"/>
      <c r="BR702" s="196"/>
      <c r="BS702" s="196"/>
      <c r="BT702" s="196"/>
      <c r="BU702" s="196"/>
      <c r="BV702" s="196"/>
      <c r="BW702" s="196"/>
      <c r="BX702" s="196"/>
      <c r="BY702" s="196"/>
      <c r="BZ702" s="196"/>
      <c r="CA702" s="196"/>
      <c r="CB702" s="196"/>
      <c r="CC702" s="196"/>
      <c r="CD702" s="196"/>
      <c r="CE702" s="196"/>
      <c r="CF702" s="196"/>
      <c r="CG702" s="196"/>
      <c r="CH702" s="196"/>
      <c r="CI702" s="196"/>
      <c r="CJ702" s="196"/>
      <c r="CK702" s="196"/>
      <c r="CL702" s="196"/>
      <c r="CM702" s="196"/>
      <c r="CN702" s="196"/>
      <c r="CO702" s="196"/>
      <c r="CP702" s="196"/>
      <c r="CQ702" s="196"/>
      <c r="CR702" s="196"/>
      <c r="CS702" s="196"/>
      <c r="CT702" s="196"/>
      <c r="CU702" s="196"/>
      <c r="CV702" s="196"/>
      <c r="CW702" s="196"/>
      <c r="CX702" s="196"/>
      <c r="CY702" s="196"/>
      <c r="CZ702" s="196"/>
      <c r="DA702" s="196"/>
      <c r="DB702" s="196"/>
      <c r="DC702" s="196"/>
      <c r="DD702" s="196"/>
      <c r="DE702" s="196"/>
      <c r="DF702" s="196"/>
      <c r="DG702" s="196"/>
      <c r="DH702" s="196"/>
      <c r="DI702" s="196"/>
      <c r="DJ702" s="196"/>
      <c r="DK702" s="196"/>
      <c r="DL702" s="196"/>
      <c r="DM702" s="196"/>
      <c r="DN702" s="196"/>
      <c r="DO702" s="196"/>
      <c r="DP702" s="196"/>
      <c r="DQ702" s="196"/>
      <c r="DR702" s="196"/>
      <c r="DS702" s="196"/>
      <c r="DT702" s="196"/>
      <c r="DU702" s="196"/>
      <c r="DV702" s="196"/>
      <c r="DW702" s="196"/>
      <c r="DX702" s="196"/>
      <c r="DY702" s="196"/>
      <c r="DZ702" s="196"/>
      <c r="EA702" s="196"/>
      <c r="EB702" s="196"/>
      <c r="EC702" s="196"/>
      <c r="ED702" s="196"/>
      <c r="EE702" s="196"/>
      <c r="EF702" s="196"/>
      <c r="EG702" s="196"/>
      <c r="EH702" s="196"/>
      <c r="EI702" s="196"/>
      <c r="EJ702" s="196"/>
      <c r="EK702" s="196"/>
      <c r="EL702" s="196"/>
      <c r="EM702" s="196"/>
      <c r="EN702" s="196"/>
      <c r="EO702" s="196"/>
      <c r="EP702" s="196"/>
      <c r="EQ702" s="196"/>
      <c r="ER702" s="196"/>
      <c r="ES702" s="196"/>
      <c r="ET702" s="196"/>
      <c r="EU702" s="196"/>
      <c r="EV702" s="196"/>
      <c r="EW702" s="196"/>
      <c r="EX702" s="196"/>
      <c r="EY702" s="196"/>
      <c r="EZ702" s="196"/>
      <c r="FA702" s="196"/>
      <c r="FB702" s="196"/>
      <c r="FC702" s="196"/>
      <c r="FD702" s="196"/>
      <c r="FE702" s="196"/>
      <c r="FF702" s="196"/>
      <c r="FG702" s="196"/>
      <c r="FH702" s="196"/>
      <c r="FI702" s="196"/>
      <c r="FJ702" s="196"/>
      <c r="FK702" s="196"/>
      <c r="FL702" s="196"/>
      <c r="FM702" s="196"/>
      <c r="FN702" s="196"/>
      <c r="FO702" s="196"/>
      <c r="FP702" s="196"/>
      <c r="FQ702" s="196"/>
      <c r="FR702" s="196"/>
      <c r="FS702" s="196"/>
      <c r="FT702" s="196"/>
      <c r="FU702" s="196"/>
      <c r="FV702" s="196"/>
      <c r="FW702" s="196"/>
      <c r="FX702" s="196"/>
      <c r="FY702" s="196"/>
      <c r="FZ702" s="196"/>
      <c r="GA702" s="196"/>
      <c r="GB702" s="196"/>
      <c r="GC702" s="196"/>
      <c r="GD702" s="196"/>
      <c r="GE702" s="196"/>
      <c r="GF702" s="196"/>
      <c r="GG702" s="196"/>
      <c r="GH702" s="196"/>
      <c r="GI702" s="196"/>
      <c r="GJ702" s="196"/>
      <c r="GK702" s="196"/>
      <c r="GL702" s="196"/>
      <c r="GM702" s="196"/>
      <c r="GN702" s="196"/>
      <c r="GO702" s="196"/>
      <c r="GP702" s="196"/>
      <c r="GQ702" s="196"/>
      <c r="GR702" s="196"/>
      <c r="GS702" s="196"/>
      <c r="GT702" s="196"/>
      <c r="GU702" s="196"/>
      <c r="GV702" s="196"/>
      <c r="GW702" s="196"/>
      <c r="GX702" s="196"/>
      <c r="GY702" s="196"/>
      <c r="GZ702" s="196"/>
      <c r="HA702" s="196"/>
      <c r="HB702" s="196"/>
      <c r="HC702" s="196"/>
      <c r="HD702" s="196"/>
      <c r="HE702" s="196"/>
      <c r="HF702" s="196"/>
      <c r="HG702" s="196"/>
      <c r="HH702" s="196"/>
      <c r="HI702" s="196"/>
      <c r="HJ702" s="196"/>
      <c r="HK702" s="196"/>
      <c r="HL702" s="196"/>
      <c r="HM702" s="196"/>
      <c r="HN702" s="196"/>
      <c r="HO702" s="196"/>
      <c r="HP702" s="196"/>
      <c r="HQ702" s="196"/>
      <c r="HR702" s="196"/>
      <c r="HS702" s="196"/>
      <c r="HT702" s="196"/>
      <c r="HU702" s="196"/>
      <c r="HV702" s="196"/>
      <c r="HW702" s="196"/>
      <c r="HX702" s="196"/>
      <c r="HY702" s="196"/>
      <c r="HZ702" s="196"/>
      <c r="IA702" s="196"/>
      <c r="IB702" s="196"/>
      <c r="IC702" s="196"/>
      <c r="ID702" s="196"/>
      <c r="IE702" s="196"/>
      <c r="IF702" s="196"/>
      <c r="IG702" s="196"/>
      <c r="IH702" s="196"/>
      <c r="II702" s="196"/>
      <c r="IJ702" s="196"/>
      <c r="IK702" s="196"/>
      <c r="IL702" s="196"/>
      <c r="IM702" s="196"/>
      <c r="IN702" s="196"/>
      <c r="IO702" s="196"/>
      <c r="IP702" s="196"/>
      <c r="IQ702" s="196"/>
      <c r="IR702" s="196"/>
      <c r="IS702" s="196"/>
      <c r="IT702" s="196"/>
      <c r="IU702" s="196"/>
      <c r="IV702" s="196"/>
    </row>
    <row r="703" spans="1:256" customFormat="1">
      <c r="A703" s="195" t="s">
        <v>2136</v>
      </c>
      <c r="B703" s="195" t="s">
        <v>16</v>
      </c>
      <c r="C703" s="195" t="s">
        <v>17</v>
      </c>
      <c r="D703" s="195" t="s">
        <v>1976</v>
      </c>
      <c r="E703" s="195" t="s">
        <v>2137</v>
      </c>
      <c r="F703" s="195" t="s">
        <v>19</v>
      </c>
      <c r="G703" s="195" t="s">
        <v>2460</v>
      </c>
      <c r="H703" s="195" t="s">
        <v>2491</v>
      </c>
      <c r="I703" s="195" t="s">
        <v>2520</v>
      </c>
      <c r="J703" s="195" t="s">
        <v>22</v>
      </c>
      <c r="K703" s="195" t="s">
        <v>1997</v>
      </c>
      <c r="L703" s="195">
        <v>8</v>
      </c>
      <c r="M703" s="195" t="s">
        <v>1767</v>
      </c>
      <c r="N703" s="195"/>
      <c r="O703" s="195"/>
      <c r="P703" s="196"/>
      <c r="Q703" s="196"/>
      <c r="R703" s="196"/>
      <c r="S703" s="196"/>
      <c r="T703" s="196"/>
      <c r="U703" s="196"/>
      <c r="V703" s="196"/>
      <c r="W703" s="196"/>
      <c r="X703" s="196"/>
      <c r="Y703" s="196"/>
      <c r="Z703" s="196"/>
      <c r="AA703" s="196"/>
      <c r="AB703" s="196"/>
      <c r="AC703" s="196"/>
      <c r="AD703" s="196"/>
      <c r="AE703" s="196"/>
      <c r="AF703" s="196"/>
      <c r="AG703" s="196"/>
      <c r="AH703" s="196"/>
      <c r="AI703" s="196"/>
      <c r="AJ703" s="196"/>
      <c r="AK703" s="196"/>
      <c r="AL703" s="196"/>
      <c r="AM703" s="196"/>
      <c r="AN703" s="196"/>
      <c r="AO703" s="196"/>
      <c r="AP703" s="196"/>
      <c r="AQ703" s="196"/>
      <c r="AR703" s="196"/>
      <c r="AS703" s="196"/>
      <c r="AT703" s="196"/>
      <c r="AU703" s="196"/>
      <c r="AV703" s="196"/>
      <c r="AW703" s="196"/>
      <c r="AX703" s="196"/>
      <c r="AY703" s="196"/>
      <c r="AZ703" s="196"/>
      <c r="BA703" s="196"/>
      <c r="BB703" s="196"/>
      <c r="BC703" s="196"/>
      <c r="BD703" s="196"/>
      <c r="BE703" s="196"/>
      <c r="BF703" s="196"/>
      <c r="BG703" s="196"/>
      <c r="BH703" s="196"/>
      <c r="BI703" s="196"/>
      <c r="BJ703" s="196"/>
      <c r="BK703" s="196"/>
      <c r="BL703" s="196"/>
      <c r="BM703" s="196"/>
      <c r="BN703" s="196"/>
      <c r="BO703" s="196"/>
      <c r="BP703" s="196"/>
      <c r="BQ703" s="196"/>
      <c r="BR703" s="196"/>
      <c r="BS703" s="196"/>
      <c r="BT703" s="196"/>
      <c r="BU703" s="196"/>
      <c r="BV703" s="196"/>
      <c r="BW703" s="196"/>
      <c r="BX703" s="196"/>
      <c r="BY703" s="196"/>
      <c r="BZ703" s="196"/>
      <c r="CA703" s="196"/>
      <c r="CB703" s="196"/>
      <c r="CC703" s="196"/>
      <c r="CD703" s="196"/>
      <c r="CE703" s="196"/>
      <c r="CF703" s="196"/>
      <c r="CG703" s="196"/>
      <c r="CH703" s="196"/>
      <c r="CI703" s="196"/>
      <c r="CJ703" s="196"/>
      <c r="CK703" s="196"/>
      <c r="CL703" s="196"/>
      <c r="CM703" s="196"/>
      <c r="CN703" s="196"/>
      <c r="CO703" s="196"/>
      <c r="CP703" s="196"/>
      <c r="CQ703" s="196"/>
      <c r="CR703" s="196"/>
      <c r="CS703" s="196"/>
      <c r="CT703" s="196"/>
      <c r="CU703" s="196"/>
      <c r="CV703" s="196"/>
      <c r="CW703" s="196"/>
      <c r="CX703" s="196"/>
      <c r="CY703" s="196"/>
      <c r="CZ703" s="196"/>
      <c r="DA703" s="196"/>
      <c r="DB703" s="196"/>
      <c r="DC703" s="196"/>
      <c r="DD703" s="196"/>
      <c r="DE703" s="196"/>
      <c r="DF703" s="196"/>
      <c r="DG703" s="196"/>
      <c r="DH703" s="196"/>
      <c r="DI703" s="196"/>
      <c r="DJ703" s="196"/>
      <c r="DK703" s="196"/>
      <c r="DL703" s="196"/>
      <c r="DM703" s="196"/>
      <c r="DN703" s="196"/>
      <c r="DO703" s="196"/>
      <c r="DP703" s="196"/>
      <c r="DQ703" s="196"/>
      <c r="DR703" s="196"/>
      <c r="DS703" s="196"/>
      <c r="DT703" s="196"/>
      <c r="DU703" s="196"/>
      <c r="DV703" s="196"/>
      <c r="DW703" s="196"/>
      <c r="DX703" s="196"/>
      <c r="DY703" s="196"/>
      <c r="DZ703" s="196"/>
      <c r="EA703" s="196"/>
      <c r="EB703" s="196"/>
      <c r="EC703" s="196"/>
      <c r="ED703" s="196"/>
      <c r="EE703" s="196"/>
      <c r="EF703" s="196"/>
      <c r="EG703" s="196"/>
      <c r="EH703" s="196"/>
      <c r="EI703" s="196"/>
      <c r="EJ703" s="196"/>
      <c r="EK703" s="196"/>
      <c r="EL703" s="196"/>
      <c r="EM703" s="196"/>
      <c r="EN703" s="196"/>
      <c r="EO703" s="196"/>
      <c r="EP703" s="196"/>
      <c r="EQ703" s="196"/>
      <c r="ER703" s="196"/>
      <c r="ES703" s="196"/>
      <c r="ET703" s="196"/>
      <c r="EU703" s="196"/>
      <c r="EV703" s="196"/>
      <c r="EW703" s="196"/>
      <c r="EX703" s="196"/>
      <c r="EY703" s="196"/>
      <c r="EZ703" s="196"/>
      <c r="FA703" s="196"/>
      <c r="FB703" s="196"/>
      <c r="FC703" s="196"/>
      <c r="FD703" s="196"/>
      <c r="FE703" s="196"/>
      <c r="FF703" s="196"/>
      <c r="FG703" s="196"/>
      <c r="FH703" s="196"/>
      <c r="FI703" s="196"/>
      <c r="FJ703" s="196"/>
      <c r="FK703" s="196"/>
      <c r="FL703" s="196"/>
      <c r="FM703" s="196"/>
      <c r="FN703" s="196"/>
      <c r="FO703" s="196"/>
      <c r="FP703" s="196"/>
      <c r="FQ703" s="196"/>
      <c r="FR703" s="196"/>
      <c r="FS703" s="196"/>
      <c r="FT703" s="196"/>
      <c r="FU703" s="196"/>
      <c r="FV703" s="196"/>
      <c r="FW703" s="196"/>
      <c r="FX703" s="196"/>
      <c r="FY703" s="196"/>
      <c r="FZ703" s="196"/>
      <c r="GA703" s="196"/>
      <c r="GB703" s="196"/>
      <c r="GC703" s="196"/>
      <c r="GD703" s="196"/>
      <c r="GE703" s="196"/>
      <c r="GF703" s="196"/>
      <c r="GG703" s="196"/>
      <c r="GH703" s="196"/>
      <c r="GI703" s="196"/>
      <c r="GJ703" s="196"/>
      <c r="GK703" s="196"/>
      <c r="GL703" s="196"/>
      <c r="GM703" s="196"/>
      <c r="GN703" s="196"/>
      <c r="GO703" s="196"/>
      <c r="GP703" s="196"/>
      <c r="GQ703" s="196"/>
      <c r="GR703" s="196"/>
      <c r="GS703" s="196"/>
      <c r="GT703" s="196"/>
      <c r="GU703" s="196"/>
      <c r="GV703" s="196"/>
      <c r="GW703" s="196"/>
      <c r="GX703" s="196"/>
      <c r="GY703" s="196"/>
      <c r="GZ703" s="196"/>
      <c r="HA703" s="196"/>
      <c r="HB703" s="196"/>
      <c r="HC703" s="196"/>
      <c r="HD703" s="196"/>
      <c r="HE703" s="196"/>
      <c r="HF703" s="196"/>
      <c r="HG703" s="196"/>
      <c r="HH703" s="196"/>
      <c r="HI703" s="196"/>
      <c r="HJ703" s="196"/>
      <c r="HK703" s="196"/>
      <c r="HL703" s="196"/>
      <c r="HM703" s="196"/>
      <c r="HN703" s="196"/>
      <c r="HO703" s="196"/>
      <c r="HP703" s="196"/>
      <c r="HQ703" s="196"/>
      <c r="HR703" s="196"/>
      <c r="HS703" s="196"/>
      <c r="HT703" s="196"/>
      <c r="HU703" s="196"/>
      <c r="HV703" s="196"/>
      <c r="HW703" s="196"/>
      <c r="HX703" s="196"/>
      <c r="HY703" s="196"/>
      <c r="HZ703" s="196"/>
      <c r="IA703" s="196"/>
      <c r="IB703" s="196"/>
      <c r="IC703" s="196"/>
      <c r="ID703" s="196"/>
      <c r="IE703" s="196"/>
      <c r="IF703" s="196"/>
      <c r="IG703" s="196"/>
      <c r="IH703" s="196"/>
      <c r="II703" s="196"/>
      <c r="IJ703" s="196"/>
      <c r="IK703" s="196"/>
      <c r="IL703" s="196"/>
      <c r="IM703" s="196"/>
      <c r="IN703" s="196"/>
      <c r="IO703" s="196"/>
      <c r="IP703" s="196"/>
      <c r="IQ703" s="196"/>
      <c r="IR703" s="196"/>
      <c r="IS703" s="196"/>
      <c r="IT703" s="196"/>
      <c r="IU703" s="196"/>
      <c r="IV703" s="196"/>
    </row>
    <row r="704" spans="1:256" customFormat="1">
      <c r="A704" s="195" t="s">
        <v>2136</v>
      </c>
      <c r="B704" s="195" t="s">
        <v>16</v>
      </c>
      <c r="C704" s="195" t="s">
        <v>17</v>
      </c>
      <c r="D704" s="195" t="s">
        <v>1976</v>
      </c>
      <c r="E704" s="195" t="s">
        <v>2137</v>
      </c>
      <c r="F704" s="195" t="s">
        <v>19</v>
      </c>
      <c r="G704" s="195" t="s">
        <v>2461</v>
      </c>
      <c r="H704" s="195" t="s">
        <v>2492</v>
      </c>
      <c r="I704" s="195" t="s">
        <v>2521</v>
      </c>
      <c r="J704" s="195" t="s">
        <v>22</v>
      </c>
      <c r="K704" s="195" t="s">
        <v>1997</v>
      </c>
      <c r="L704" s="195">
        <v>8</v>
      </c>
      <c r="M704" s="195" t="s">
        <v>1767</v>
      </c>
      <c r="N704" s="195"/>
      <c r="O704" s="195"/>
      <c r="P704" s="196"/>
      <c r="Q704" s="196"/>
      <c r="R704" s="196"/>
      <c r="S704" s="196"/>
      <c r="T704" s="196"/>
      <c r="U704" s="196"/>
      <c r="V704" s="196"/>
      <c r="W704" s="196"/>
      <c r="X704" s="196"/>
      <c r="Y704" s="196"/>
      <c r="Z704" s="196"/>
      <c r="AA704" s="196"/>
      <c r="AB704" s="196"/>
      <c r="AC704" s="196"/>
      <c r="AD704" s="196"/>
      <c r="AE704" s="196"/>
      <c r="AF704" s="196"/>
      <c r="AG704" s="196"/>
      <c r="AH704" s="196"/>
      <c r="AI704" s="196"/>
      <c r="AJ704" s="196"/>
      <c r="AK704" s="196"/>
      <c r="AL704" s="196"/>
      <c r="AM704" s="196"/>
      <c r="AN704" s="196"/>
      <c r="AO704" s="196"/>
      <c r="AP704" s="196"/>
      <c r="AQ704" s="196"/>
      <c r="AR704" s="196"/>
      <c r="AS704" s="196"/>
      <c r="AT704" s="196"/>
      <c r="AU704" s="196"/>
      <c r="AV704" s="196"/>
      <c r="AW704" s="196"/>
      <c r="AX704" s="196"/>
      <c r="AY704" s="196"/>
      <c r="AZ704" s="196"/>
      <c r="BA704" s="196"/>
      <c r="BB704" s="196"/>
      <c r="BC704" s="196"/>
      <c r="BD704" s="196"/>
      <c r="BE704" s="196"/>
      <c r="BF704" s="196"/>
      <c r="BG704" s="196"/>
      <c r="BH704" s="196"/>
      <c r="BI704" s="196"/>
      <c r="BJ704" s="196"/>
      <c r="BK704" s="196"/>
      <c r="BL704" s="196"/>
      <c r="BM704" s="196"/>
      <c r="BN704" s="196"/>
      <c r="BO704" s="196"/>
      <c r="BP704" s="196"/>
      <c r="BQ704" s="196"/>
      <c r="BR704" s="196"/>
      <c r="BS704" s="196"/>
      <c r="BT704" s="196"/>
      <c r="BU704" s="196"/>
      <c r="BV704" s="196"/>
      <c r="BW704" s="196"/>
      <c r="BX704" s="196"/>
      <c r="BY704" s="196"/>
      <c r="BZ704" s="196"/>
      <c r="CA704" s="196"/>
      <c r="CB704" s="196"/>
      <c r="CC704" s="196"/>
      <c r="CD704" s="196"/>
      <c r="CE704" s="196"/>
      <c r="CF704" s="196"/>
      <c r="CG704" s="196"/>
      <c r="CH704" s="196"/>
      <c r="CI704" s="196"/>
      <c r="CJ704" s="196"/>
      <c r="CK704" s="196"/>
      <c r="CL704" s="196"/>
      <c r="CM704" s="196"/>
      <c r="CN704" s="196"/>
      <c r="CO704" s="196"/>
      <c r="CP704" s="196"/>
      <c r="CQ704" s="196"/>
      <c r="CR704" s="196"/>
      <c r="CS704" s="196"/>
      <c r="CT704" s="196"/>
      <c r="CU704" s="196"/>
      <c r="CV704" s="196"/>
      <c r="CW704" s="196"/>
      <c r="CX704" s="196"/>
      <c r="CY704" s="196"/>
      <c r="CZ704" s="196"/>
      <c r="DA704" s="196"/>
      <c r="DB704" s="196"/>
      <c r="DC704" s="196"/>
      <c r="DD704" s="196"/>
      <c r="DE704" s="196"/>
      <c r="DF704" s="196"/>
      <c r="DG704" s="196"/>
      <c r="DH704" s="196"/>
      <c r="DI704" s="196"/>
      <c r="DJ704" s="196"/>
      <c r="DK704" s="196"/>
      <c r="DL704" s="196"/>
      <c r="DM704" s="196"/>
      <c r="DN704" s="196"/>
      <c r="DO704" s="196"/>
      <c r="DP704" s="196"/>
      <c r="DQ704" s="196"/>
      <c r="DR704" s="196"/>
      <c r="DS704" s="196"/>
      <c r="DT704" s="196"/>
      <c r="DU704" s="196"/>
      <c r="DV704" s="196"/>
      <c r="DW704" s="196"/>
      <c r="DX704" s="196"/>
      <c r="DY704" s="196"/>
      <c r="DZ704" s="196"/>
      <c r="EA704" s="196"/>
      <c r="EB704" s="196"/>
      <c r="EC704" s="196"/>
      <c r="ED704" s="196"/>
      <c r="EE704" s="196"/>
      <c r="EF704" s="196"/>
      <c r="EG704" s="196"/>
      <c r="EH704" s="196"/>
      <c r="EI704" s="196"/>
      <c r="EJ704" s="196"/>
      <c r="EK704" s="196"/>
      <c r="EL704" s="196"/>
      <c r="EM704" s="196"/>
      <c r="EN704" s="196"/>
      <c r="EO704" s="196"/>
      <c r="EP704" s="196"/>
      <c r="EQ704" s="196"/>
      <c r="ER704" s="196"/>
      <c r="ES704" s="196"/>
      <c r="ET704" s="196"/>
      <c r="EU704" s="196"/>
      <c r="EV704" s="196"/>
      <c r="EW704" s="196"/>
      <c r="EX704" s="196"/>
      <c r="EY704" s="196"/>
      <c r="EZ704" s="196"/>
      <c r="FA704" s="196"/>
      <c r="FB704" s="196"/>
      <c r="FC704" s="196"/>
      <c r="FD704" s="196"/>
      <c r="FE704" s="196"/>
      <c r="FF704" s="196"/>
      <c r="FG704" s="196"/>
      <c r="FH704" s="196"/>
      <c r="FI704" s="196"/>
      <c r="FJ704" s="196"/>
      <c r="FK704" s="196"/>
      <c r="FL704" s="196"/>
      <c r="FM704" s="196"/>
      <c r="FN704" s="196"/>
      <c r="FO704" s="196"/>
      <c r="FP704" s="196"/>
      <c r="FQ704" s="196"/>
      <c r="FR704" s="196"/>
      <c r="FS704" s="196"/>
      <c r="FT704" s="196"/>
      <c r="FU704" s="196"/>
      <c r="FV704" s="196"/>
      <c r="FW704" s="196"/>
      <c r="FX704" s="196"/>
      <c r="FY704" s="196"/>
      <c r="FZ704" s="196"/>
      <c r="GA704" s="196"/>
      <c r="GB704" s="196"/>
      <c r="GC704" s="196"/>
      <c r="GD704" s="196"/>
      <c r="GE704" s="196"/>
      <c r="GF704" s="196"/>
      <c r="GG704" s="196"/>
      <c r="GH704" s="196"/>
      <c r="GI704" s="196"/>
      <c r="GJ704" s="196"/>
      <c r="GK704" s="196"/>
      <c r="GL704" s="196"/>
      <c r="GM704" s="196"/>
      <c r="GN704" s="196"/>
      <c r="GO704" s="196"/>
      <c r="GP704" s="196"/>
      <c r="GQ704" s="196"/>
      <c r="GR704" s="196"/>
      <c r="GS704" s="196"/>
      <c r="GT704" s="196"/>
      <c r="GU704" s="196"/>
      <c r="GV704" s="196"/>
      <c r="GW704" s="196"/>
      <c r="GX704" s="196"/>
      <c r="GY704" s="196"/>
      <c r="GZ704" s="196"/>
      <c r="HA704" s="196"/>
      <c r="HB704" s="196"/>
      <c r="HC704" s="196"/>
      <c r="HD704" s="196"/>
      <c r="HE704" s="196"/>
      <c r="HF704" s="196"/>
      <c r="HG704" s="196"/>
      <c r="HH704" s="196"/>
      <c r="HI704" s="196"/>
      <c r="HJ704" s="196"/>
      <c r="HK704" s="196"/>
      <c r="HL704" s="196"/>
      <c r="HM704" s="196"/>
      <c r="HN704" s="196"/>
      <c r="HO704" s="196"/>
      <c r="HP704" s="196"/>
      <c r="HQ704" s="196"/>
      <c r="HR704" s="196"/>
      <c r="HS704" s="196"/>
      <c r="HT704" s="196"/>
      <c r="HU704" s="196"/>
      <c r="HV704" s="196"/>
      <c r="HW704" s="196"/>
      <c r="HX704" s="196"/>
      <c r="HY704" s="196"/>
      <c r="HZ704" s="196"/>
      <c r="IA704" s="196"/>
      <c r="IB704" s="196"/>
      <c r="IC704" s="196"/>
      <c r="ID704" s="196"/>
      <c r="IE704" s="196"/>
      <c r="IF704" s="196"/>
      <c r="IG704" s="196"/>
      <c r="IH704" s="196"/>
      <c r="II704" s="196"/>
      <c r="IJ704" s="196"/>
      <c r="IK704" s="196"/>
      <c r="IL704" s="196"/>
      <c r="IM704" s="196"/>
      <c r="IN704" s="196"/>
      <c r="IO704" s="196"/>
      <c r="IP704" s="196"/>
      <c r="IQ704" s="196"/>
      <c r="IR704" s="196"/>
      <c r="IS704" s="196"/>
      <c r="IT704" s="196"/>
      <c r="IU704" s="196"/>
      <c r="IV704" s="196"/>
    </row>
    <row r="705" spans="1:256" customFormat="1">
      <c r="A705" s="195" t="s">
        <v>2136</v>
      </c>
      <c r="B705" s="195" t="s">
        <v>16</v>
      </c>
      <c r="C705" s="195" t="s">
        <v>17</v>
      </c>
      <c r="D705" s="195" t="s">
        <v>1976</v>
      </c>
      <c r="E705" s="195" t="s">
        <v>2137</v>
      </c>
      <c r="F705" s="195" t="s">
        <v>19</v>
      </c>
      <c r="G705" s="195" t="s">
        <v>2462</v>
      </c>
      <c r="H705" s="195" t="s">
        <v>2493</v>
      </c>
      <c r="I705" s="195" t="s">
        <v>2522</v>
      </c>
      <c r="J705" s="195" t="s">
        <v>22</v>
      </c>
      <c r="K705" s="195" t="s">
        <v>1997</v>
      </c>
      <c r="L705" s="195">
        <v>8</v>
      </c>
      <c r="M705" s="195" t="s">
        <v>1767</v>
      </c>
      <c r="N705" s="195"/>
      <c r="O705" s="195"/>
      <c r="P705" s="196"/>
      <c r="Q705" s="196"/>
      <c r="R705" s="196"/>
      <c r="S705" s="196"/>
      <c r="T705" s="196"/>
      <c r="U705" s="196"/>
      <c r="V705" s="196"/>
      <c r="W705" s="196"/>
      <c r="X705" s="196"/>
      <c r="Y705" s="196"/>
      <c r="Z705" s="196"/>
      <c r="AA705" s="196"/>
      <c r="AB705" s="196"/>
      <c r="AC705" s="196"/>
      <c r="AD705" s="196"/>
      <c r="AE705" s="196"/>
      <c r="AF705" s="196"/>
      <c r="AG705" s="196"/>
      <c r="AH705" s="196"/>
      <c r="AI705" s="196"/>
      <c r="AJ705" s="196"/>
      <c r="AK705" s="196"/>
      <c r="AL705" s="196"/>
      <c r="AM705" s="196"/>
      <c r="AN705" s="196"/>
      <c r="AO705" s="196"/>
      <c r="AP705" s="196"/>
      <c r="AQ705" s="196"/>
      <c r="AR705" s="196"/>
      <c r="AS705" s="196"/>
      <c r="AT705" s="196"/>
      <c r="AU705" s="196"/>
      <c r="AV705" s="196"/>
      <c r="AW705" s="196"/>
      <c r="AX705" s="196"/>
      <c r="AY705" s="196"/>
      <c r="AZ705" s="196"/>
      <c r="BA705" s="196"/>
      <c r="BB705" s="196"/>
      <c r="BC705" s="196"/>
      <c r="BD705" s="196"/>
      <c r="BE705" s="196"/>
      <c r="BF705" s="196"/>
      <c r="BG705" s="196"/>
      <c r="BH705" s="196"/>
      <c r="BI705" s="196"/>
      <c r="BJ705" s="196"/>
      <c r="BK705" s="196"/>
      <c r="BL705" s="196"/>
      <c r="BM705" s="196"/>
      <c r="BN705" s="196"/>
      <c r="BO705" s="196"/>
      <c r="BP705" s="196"/>
      <c r="BQ705" s="196"/>
      <c r="BR705" s="196"/>
      <c r="BS705" s="196"/>
      <c r="BT705" s="196"/>
      <c r="BU705" s="196"/>
      <c r="BV705" s="196"/>
      <c r="BW705" s="196"/>
      <c r="BX705" s="196"/>
      <c r="BY705" s="196"/>
      <c r="BZ705" s="196"/>
      <c r="CA705" s="196"/>
      <c r="CB705" s="196"/>
      <c r="CC705" s="196"/>
      <c r="CD705" s="196"/>
      <c r="CE705" s="196"/>
      <c r="CF705" s="196"/>
      <c r="CG705" s="196"/>
      <c r="CH705" s="196"/>
      <c r="CI705" s="196"/>
      <c r="CJ705" s="196"/>
      <c r="CK705" s="196"/>
      <c r="CL705" s="196"/>
      <c r="CM705" s="196"/>
      <c r="CN705" s="196"/>
      <c r="CO705" s="196"/>
      <c r="CP705" s="196"/>
      <c r="CQ705" s="196"/>
      <c r="CR705" s="196"/>
      <c r="CS705" s="196"/>
      <c r="CT705" s="196"/>
      <c r="CU705" s="196"/>
      <c r="CV705" s="196"/>
      <c r="CW705" s="196"/>
      <c r="CX705" s="196"/>
      <c r="CY705" s="196"/>
      <c r="CZ705" s="196"/>
      <c r="DA705" s="196"/>
      <c r="DB705" s="196"/>
      <c r="DC705" s="196"/>
      <c r="DD705" s="196"/>
      <c r="DE705" s="196"/>
      <c r="DF705" s="196"/>
      <c r="DG705" s="196"/>
      <c r="DH705" s="196"/>
      <c r="DI705" s="196"/>
      <c r="DJ705" s="196"/>
      <c r="DK705" s="196"/>
      <c r="DL705" s="196"/>
      <c r="DM705" s="196"/>
      <c r="DN705" s="196"/>
      <c r="DO705" s="196"/>
      <c r="DP705" s="196"/>
      <c r="DQ705" s="196"/>
      <c r="DR705" s="196"/>
      <c r="DS705" s="196"/>
      <c r="DT705" s="196"/>
      <c r="DU705" s="196"/>
      <c r="DV705" s="196"/>
      <c r="DW705" s="196"/>
      <c r="DX705" s="196"/>
      <c r="DY705" s="196"/>
      <c r="DZ705" s="196"/>
      <c r="EA705" s="196"/>
      <c r="EB705" s="196"/>
      <c r="EC705" s="196"/>
      <c r="ED705" s="196"/>
      <c r="EE705" s="196"/>
      <c r="EF705" s="196"/>
      <c r="EG705" s="196"/>
      <c r="EH705" s="196"/>
      <c r="EI705" s="196"/>
      <c r="EJ705" s="196"/>
      <c r="EK705" s="196"/>
      <c r="EL705" s="196"/>
      <c r="EM705" s="196"/>
      <c r="EN705" s="196"/>
      <c r="EO705" s="196"/>
      <c r="EP705" s="196"/>
      <c r="EQ705" s="196"/>
      <c r="ER705" s="196"/>
      <c r="ES705" s="196"/>
      <c r="ET705" s="196"/>
      <c r="EU705" s="196"/>
      <c r="EV705" s="196"/>
      <c r="EW705" s="196"/>
      <c r="EX705" s="196"/>
      <c r="EY705" s="196"/>
      <c r="EZ705" s="196"/>
      <c r="FA705" s="196"/>
      <c r="FB705" s="196"/>
      <c r="FC705" s="196"/>
      <c r="FD705" s="196"/>
      <c r="FE705" s="196"/>
      <c r="FF705" s="196"/>
      <c r="FG705" s="196"/>
      <c r="FH705" s="196"/>
      <c r="FI705" s="196"/>
      <c r="FJ705" s="196"/>
      <c r="FK705" s="196"/>
      <c r="FL705" s="196"/>
      <c r="FM705" s="196"/>
      <c r="FN705" s="196"/>
      <c r="FO705" s="196"/>
      <c r="FP705" s="196"/>
      <c r="FQ705" s="196"/>
      <c r="FR705" s="196"/>
      <c r="FS705" s="196"/>
      <c r="FT705" s="196"/>
      <c r="FU705" s="196"/>
      <c r="FV705" s="196"/>
      <c r="FW705" s="196"/>
      <c r="FX705" s="196"/>
      <c r="FY705" s="196"/>
      <c r="FZ705" s="196"/>
      <c r="GA705" s="196"/>
      <c r="GB705" s="196"/>
      <c r="GC705" s="196"/>
      <c r="GD705" s="196"/>
      <c r="GE705" s="196"/>
      <c r="GF705" s="196"/>
      <c r="GG705" s="196"/>
      <c r="GH705" s="196"/>
      <c r="GI705" s="196"/>
      <c r="GJ705" s="196"/>
      <c r="GK705" s="196"/>
      <c r="GL705" s="196"/>
      <c r="GM705" s="196"/>
      <c r="GN705" s="196"/>
      <c r="GO705" s="196"/>
      <c r="GP705" s="196"/>
      <c r="GQ705" s="196"/>
      <c r="GR705" s="196"/>
      <c r="GS705" s="196"/>
      <c r="GT705" s="196"/>
      <c r="GU705" s="196"/>
      <c r="GV705" s="196"/>
      <c r="GW705" s="196"/>
      <c r="GX705" s="196"/>
      <c r="GY705" s="196"/>
      <c r="GZ705" s="196"/>
      <c r="HA705" s="196"/>
      <c r="HB705" s="196"/>
      <c r="HC705" s="196"/>
      <c r="HD705" s="196"/>
      <c r="HE705" s="196"/>
      <c r="HF705" s="196"/>
      <c r="HG705" s="196"/>
      <c r="HH705" s="196"/>
      <c r="HI705" s="196"/>
      <c r="HJ705" s="196"/>
      <c r="HK705" s="196"/>
      <c r="HL705" s="196"/>
      <c r="HM705" s="196"/>
      <c r="HN705" s="196"/>
      <c r="HO705" s="196"/>
      <c r="HP705" s="196"/>
      <c r="HQ705" s="196"/>
      <c r="HR705" s="196"/>
      <c r="HS705" s="196"/>
      <c r="HT705" s="196"/>
      <c r="HU705" s="196"/>
      <c r="HV705" s="196"/>
      <c r="HW705" s="196"/>
      <c r="HX705" s="196"/>
      <c r="HY705" s="196"/>
      <c r="HZ705" s="196"/>
      <c r="IA705" s="196"/>
      <c r="IB705" s="196"/>
      <c r="IC705" s="196"/>
      <c r="ID705" s="196"/>
      <c r="IE705" s="196"/>
      <c r="IF705" s="196"/>
      <c r="IG705" s="196"/>
      <c r="IH705" s="196"/>
      <c r="II705" s="196"/>
      <c r="IJ705" s="196"/>
      <c r="IK705" s="196"/>
      <c r="IL705" s="196"/>
      <c r="IM705" s="196"/>
      <c r="IN705" s="196"/>
      <c r="IO705" s="196"/>
      <c r="IP705" s="196"/>
      <c r="IQ705" s="196"/>
      <c r="IR705" s="196"/>
      <c r="IS705" s="196"/>
      <c r="IT705" s="196"/>
      <c r="IU705" s="196"/>
      <c r="IV705" s="196"/>
    </row>
    <row r="706" spans="1:256" customFormat="1">
      <c r="A706" s="195" t="s">
        <v>2136</v>
      </c>
      <c r="B706" s="195" t="s">
        <v>16</v>
      </c>
      <c r="C706" s="195" t="s">
        <v>17</v>
      </c>
      <c r="D706" s="195" t="s">
        <v>1976</v>
      </c>
      <c r="E706" s="195" t="s">
        <v>2137</v>
      </c>
      <c r="F706" s="195" t="s">
        <v>19</v>
      </c>
      <c r="G706" s="195" t="s">
        <v>2463</v>
      </c>
      <c r="H706" s="195" t="s">
        <v>2494</v>
      </c>
      <c r="I706" s="195" t="s">
        <v>2523</v>
      </c>
      <c r="J706" s="195" t="s">
        <v>22</v>
      </c>
      <c r="K706" s="195" t="s">
        <v>1997</v>
      </c>
      <c r="L706" s="195">
        <v>8</v>
      </c>
      <c r="M706" s="195" t="s">
        <v>1767</v>
      </c>
      <c r="N706" s="195"/>
      <c r="O706" s="195"/>
      <c r="P706" s="196"/>
      <c r="Q706" s="196"/>
      <c r="R706" s="196"/>
      <c r="S706" s="196"/>
      <c r="T706" s="196"/>
      <c r="U706" s="196"/>
      <c r="V706" s="196"/>
      <c r="W706" s="196"/>
      <c r="X706" s="196"/>
      <c r="Y706" s="196"/>
      <c r="Z706" s="196"/>
      <c r="AA706" s="196"/>
      <c r="AB706" s="196"/>
      <c r="AC706" s="196"/>
      <c r="AD706" s="196"/>
      <c r="AE706" s="196"/>
      <c r="AF706" s="196"/>
      <c r="AG706" s="196"/>
      <c r="AH706" s="196"/>
      <c r="AI706" s="196"/>
      <c r="AJ706" s="196"/>
      <c r="AK706" s="196"/>
      <c r="AL706" s="196"/>
      <c r="AM706" s="196"/>
      <c r="AN706" s="196"/>
      <c r="AO706" s="196"/>
      <c r="AP706" s="196"/>
      <c r="AQ706" s="196"/>
      <c r="AR706" s="196"/>
      <c r="AS706" s="196"/>
      <c r="AT706" s="196"/>
      <c r="AU706" s="196"/>
      <c r="AV706" s="196"/>
      <c r="AW706" s="196"/>
      <c r="AX706" s="196"/>
      <c r="AY706" s="196"/>
      <c r="AZ706" s="196"/>
      <c r="BA706" s="196"/>
      <c r="BB706" s="196"/>
      <c r="BC706" s="196"/>
      <c r="BD706" s="196"/>
      <c r="BE706" s="196"/>
      <c r="BF706" s="196"/>
      <c r="BG706" s="196"/>
      <c r="BH706" s="196"/>
      <c r="BI706" s="196"/>
      <c r="BJ706" s="196"/>
      <c r="BK706" s="196"/>
      <c r="BL706" s="196"/>
      <c r="BM706" s="196"/>
      <c r="BN706" s="196"/>
      <c r="BO706" s="196"/>
      <c r="BP706" s="196"/>
      <c r="BQ706" s="196"/>
      <c r="BR706" s="196"/>
      <c r="BS706" s="196"/>
      <c r="BT706" s="196"/>
      <c r="BU706" s="196"/>
      <c r="BV706" s="196"/>
      <c r="BW706" s="196"/>
      <c r="BX706" s="196"/>
      <c r="BY706" s="196"/>
      <c r="BZ706" s="196"/>
      <c r="CA706" s="196"/>
      <c r="CB706" s="196"/>
      <c r="CC706" s="196"/>
      <c r="CD706" s="196"/>
      <c r="CE706" s="196"/>
      <c r="CF706" s="196"/>
      <c r="CG706" s="196"/>
      <c r="CH706" s="196"/>
      <c r="CI706" s="196"/>
      <c r="CJ706" s="196"/>
      <c r="CK706" s="196"/>
      <c r="CL706" s="196"/>
      <c r="CM706" s="196"/>
      <c r="CN706" s="196"/>
      <c r="CO706" s="196"/>
      <c r="CP706" s="196"/>
      <c r="CQ706" s="196"/>
      <c r="CR706" s="196"/>
      <c r="CS706" s="196"/>
      <c r="CT706" s="196"/>
      <c r="CU706" s="196"/>
      <c r="CV706" s="196"/>
      <c r="CW706" s="196"/>
      <c r="CX706" s="196"/>
      <c r="CY706" s="196"/>
      <c r="CZ706" s="196"/>
      <c r="DA706" s="196"/>
      <c r="DB706" s="196"/>
      <c r="DC706" s="196"/>
      <c r="DD706" s="196"/>
      <c r="DE706" s="196"/>
      <c r="DF706" s="196"/>
      <c r="DG706" s="196"/>
      <c r="DH706" s="196"/>
      <c r="DI706" s="196"/>
      <c r="DJ706" s="196"/>
      <c r="DK706" s="196"/>
      <c r="DL706" s="196"/>
      <c r="DM706" s="196"/>
      <c r="DN706" s="196"/>
      <c r="DO706" s="196"/>
      <c r="DP706" s="196"/>
      <c r="DQ706" s="196"/>
      <c r="DR706" s="196"/>
      <c r="DS706" s="196"/>
      <c r="DT706" s="196"/>
      <c r="DU706" s="196"/>
      <c r="DV706" s="196"/>
      <c r="DW706" s="196"/>
      <c r="DX706" s="196"/>
      <c r="DY706" s="196"/>
      <c r="DZ706" s="196"/>
      <c r="EA706" s="196"/>
      <c r="EB706" s="196"/>
      <c r="EC706" s="196"/>
      <c r="ED706" s="196"/>
      <c r="EE706" s="196"/>
      <c r="EF706" s="196"/>
      <c r="EG706" s="196"/>
      <c r="EH706" s="196"/>
      <c r="EI706" s="196"/>
      <c r="EJ706" s="196"/>
      <c r="EK706" s="196"/>
      <c r="EL706" s="196"/>
      <c r="EM706" s="196"/>
      <c r="EN706" s="196"/>
      <c r="EO706" s="196"/>
      <c r="EP706" s="196"/>
      <c r="EQ706" s="196"/>
      <c r="ER706" s="196"/>
      <c r="ES706" s="196"/>
      <c r="ET706" s="196"/>
      <c r="EU706" s="196"/>
      <c r="EV706" s="196"/>
      <c r="EW706" s="196"/>
      <c r="EX706" s="196"/>
      <c r="EY706" s="196"/>
      <c r="EZ706" s="196"/>
      <c r="FA706" s="196"/>
      <c r="FB706" s="196"/>
      <c r="FC706" s="196"/>
      <c r="FD706" s="196"/>
      <c r="FE706" s="196"/>
      <c r="FF706" s="196"/>
      <c r="FG706" s="196"/>
      <c r="FH706" s="196"/>
      <c r="FI706" s="196"/>
      <c r="FJ706" s="196"/>
      <c r="FK706" s="196"/>
      <c r="FL706" s="196"/>
      <c r="FM706" s="196"/>
      <c r="FN706" s="196"/>
      <c r="FO706" s="196"/>
      <c r="FP706" s="196"/>
      <c r="FQ706" s="196"/>
      <c r="FR706" s="196"/>
      <c r="FS706" s="196"/>
      <c r="FT706" s="196"/>
      <c r="FU706" s="196"/>
      <c r="FV706" s="196"/>
      <c r="FW706" s="196"/>
      <c r="FX706" s="196"/>
      <c r="FY706" s="196"/>
      <c r="FZ706" s="196"/>
      <c r="GA706" s="196"/>
      <c r="GB706" s="196"/>
      <c r="GC706" s="196"/>
      <c r="GD706" s="196"/>
      <c r="GE706" s="196"/>
      <c r="GF706" s="196"/>
      <c r="GG706" s="196"/>
      <c r="GH706" s="196"/>
      <c r="GI706" s="196"/>
      <c r="GJ706" s="196"/>
      <c r="GK706" s="196"/>
      <c r="GL706" s="196"/>
      <c r="GM706" s="196"/>
      <c r="GN706" s="196"/>
      <c r="GO706" s="196"/>
      <c r="GP706" s="196"/>
      <c r="GQ706" s="196"/>
      <c r="GR706" s="196"/>
      <c r="GS706" s="196"/>
      <c r="GT706" s="196"/>
      <c r="GU706" s="196"/>
      <c r="GV706" s="196"/>
      <c r="GW706" s="196"/>
      <c r="GX706" s="196"/>
      <c r="GY706" s="196"/>
      <c r="GZ706" s="196"/>
      <c r="HA706" s="196"/>
      <c r="HB706" s="196"/>
      <c r="HC706" s="196"/>
      <c r="HD706" s="196"/>
      <c r="HE706" s="196"/>
      <c r="HF706" s="196"/>
      <c r="HG706" s="196"/>
      <c r="HH706" s="196"/>
      <c r="HI706" s="196"/>
      <c r="HJ706" s="196"/>
      <c r="HK706" s="196"/>
      <c r="HL706" s="196"/>
      <c r="HM706" s="196"/>
      <c r="HN706" s="196"/>
      <c r="HO706" s="196"/>
      <c r="HP706" s="196"/>
      <c r="HQ706" s="196"/>
      <c r="HR706" s="196"/>
      <c r="HS706" s="196"/>
      <c r="HT706" s="196"/>
      <c r="HU706" s="196"/>
      <c r="HV706" s="196"/>
      <c r="HW706" s="196"/>
      <c r="HX706" s="196"/>
      <c r="HY706" s="196"/>
      <c r="HZ706" s="196"/>
      <c r="IA706" s="196"/>
      <c r="IB706" s="196"/>
      <c r="IC706" s="196"/>
      <c r="ID706" s="196"/>
      <c r="IE706" s="196"/>
      <c r="IF706" s="196"/>
      <c r="IG706" s="196"/>
      <c r="IH706" s="196"/>
      <c r="II706" s="196"/>
      <c r="IJ706" s="196"/>
      <c r="IK706" s="196"/>
      <c r="IL706" s="196"/>
      <c r="IM706" s="196"/>
      <c r="IN706" s="196"/>
      <c r="IO706" s="196"/>
      <c r="IP706" s="196"/>
      <c r="IQ706" s="196"/>
      <c r="IR706" s="196"/>
      <c r="IS706" s="196"/>
      <c r="IT706" s="196"/>
      <c r="IU706" s="196"/>
      <c r="IV706" s="196"/>
    </row>
    <row r="707" spans="1:256" customFormat="1">
      <c r="A707" s="195" t="s">
        <v>2136</v>
      </c>
      <c r="B707" s="195" t="s">
        <v>16</v>
      </c>
      <c r="C707" s="195" t="s">
        <v>17</v>
      </c>
      <c r="D707" s="195" t="s">
        <v>1976</v>
      </c>
      <c r="E707" s="195" t="s">
        <v>2137</v>
      </c>
      <c r="F707" s="195" t="s">
        <v>19</v>
      </c>
      <c r="G707" s="195" t="s">
        <v>2464</v>
      </c>
      <c r="H707" s="195" t="s">
        <v>2495</v>
      </c>
      <c r="I707" s="195" t="s">
        <v>2524</v>
      </c>
      <c r="J707" s="195" t="s">
        <v>22</v>
      </c>
      <c r="K707" s="195" t="s">
        <v>1997</v>
      </c>
      <c r="L707" s="195">
        <v>8</v>
      </c>
      <c r="M707" s="195" t="s">
        <v>1767</v>
      </c>
      <c r="N707" s="195"/>
      <c r="O707" s="195"/>
      <c r="P707" s="196"/>
      <c r="Q707" s="196"/>
      <c r="R707" s="196"/>
      <c r="S707" s="196"/>
      <c r="T707" s="196"/>
      <c r="U707" s="196"/>
      <c r="V707" s="196"/>
      <c r="W707" s="196"/>
      <c r="X707" s="196"/>
      <c r="Y707" s="196"/>
      <c r="Z707" s="196"/>
      <c r="AA707" s="196"/>
      <c r="AB707" s="196"/>
      <c r="AC707" s="196"/>
      <c r="AD707" s="196"/>
      <c r="AE707" s="196"/>
      <c r="AF707" s="196"/>
      <c r="AG707" s="196"/>
      <c r="AH707" s="196"/>
      <c r="AI707" s="196"/>
      <c r="AJ707" s="196"/>
      <c r="AK707" s="196"/>
      <c r="AL707" s="196"/>
      <c r="AM707" s="196"/>
      <c r="AN707" s="196"/>
      <c r="AO707" s="196"/>
      <c r="AP707" s="196"/>
      <c r="AQ707" s="196"/>
      <c r="AR707" s="196"/>
      <c r="AS707" s="196"/>
      <c r="AT707" s="196"/>
      <c r="AU707" s="196"/>
      <c r="AV707" s="196"/>
      <c r="AW707" s="196"/>
      <c r="AX707" s="196"/>
      <c r="AY707" s="196"/>
      <c r="AZ707" s="196"/>
      <c r="BA707" s="196"/>
      <c r="BB707" s="196"/>
      <c r="BC707" s="196"/>
      <c r="BD707" s="196"/>
      <c r="BE707" s="196"/>
      <c r="BF707" s="196"/>
      <c r="BG707" s="196"/>
      <c r="BH707" s="196"/>
      <c r="BI707" s="196"/>
      <c r="BJ707" s="196"/>
      <c r="BK707" s="196"/>
      <c r="BL707" s="196"/>
      <c r="BM707" s="196"/>
      <c r="BN707" s="196"/>
      <c r="BO707" s="196"/>
      <c r="BP707" s="196"/>
      <c r="BQ707" s="196"/>
      <c r="BR707" s="196"/>
      <c r="BS707" s="196"/>
      <c r="BT707" s="196"/>
      <c r="BU707" s="196"/>
      <c r="BV707" s="196"/>
      <c r="BW707" s="196"/>
      <c r="BX707" s="196"/>
      <c r="BY707" s="196"/>
      <c r="BZ707" s="196"/>
      <c r="CA707" s="196"/>
      <c r="CB707" s="196"/>
      <c r="CC707" s="196"/>
      <c r="CD707" s="196"/>
      <c r="CE707" s="196"/>
      <c r="CF707" s="196"/>
      <c r="CG707" s="196"/>
      <c r="CH707" s="196"/>
      <c r="CI707" s="196"/>
      <c r="CJ707" s="196"/>
      <c r="CK707" s="196"/>
      <c r="CL707" s="196"/>
      <c r="CM707" s="196"/>
      <c r="CN707" s="196"/>
      <c r="CO707" s="196"/>
      <c r="CP707" s="196"/>
      <c r="CQ707" s="196"/>
      <c r="CR707" s="196"/>
      <c r="CS707" s="196"/>
      <c r="CT707" s="196"/>
      <c r="CU707" s="196"/>
      <c r="CV707" s="196"/>
      <c r="CW707" s="196"/>
      <c r="CX707" s="196"/>
      <c r="CY707" s="196"/>
      <c r="CZ707" s="196"/>
      <c r="DA707" s="196"/>
      <c r="DB707" s="196"/>
      <c r="DC707" s="196"/>
      <c r="DD707" s="196"/>
      <c r="DE707" s="196"/>
      <c r="DF707" s="196"/>
      <c r="DG707" s="196"/>
      <c r="DH707" s="196"/>
      <c r="DI707" s="196"/>
      <c r="DJ707" s="196"/>
      <c r="DK707" s="196"/>
      <c r="DL707" s="196"/>
      <c r="DM707" s="196"/>
      <c r="DN707" s="196"/>
      <c r="DO707" s="196"/>
      <c r="DP707" s="196"/>
      <c r="DQ707" s="196"/>
      <c r="DR707" s="196"/>
      <c r="DS707" s="196"/>
      <c r="DT707" s="196"/>
      <c r="DU707" s="196"/>
      <c r="DV707" s="196"/>
      <c r="DW707" s="196"/>
      <c r="DX707" s="196"/>
      <c r="DY707" s="196"/>
      <c r="DZ707" s="196"/>
      <c r="EA707" s="196"/>
      <c r="EB707" s="196"/>
      <c r="EC707" s="196"/>
      <c r="ED707" s="196"/>
      <c r="EE707" s="196"/>
      <c r="EF707" s="196"/>
      <c r="EG707" s="196"/>
      <c r="EH707" s="196"/>
      <c r="EI707" s="196"/>
      <c r="EJ707" s="196"/>
      <c r="EK707" s="196"/>
      <c r="EL707" s="196"/>
      <c r="EM707" s="196"/>
      <c r="EN707" s="196"/>
      <c r="EO707" s="196"/>
      <c r="EP707" s="196"/>
      <c r="EQ707" s="196"/>
      <c r="ER707" s="196"/>
      <c r="ES707" s="196"/>
      <c r="ET707" s="196"/>
      <c r="EU707" s="196"/>
      <c r="EV707" s="196"/>
      <c r="EW707" s="196"/>
      <c r="EX707" s="196"/>
      <c r="EY707" s="196"/>
      <c r="EZ707" s="196"/>
      <c r="FA707" s="196"/>
      <c r="FB707" s="196"/>
      <c r="FC707" s="196"/>
      <c r="FD707" s="196"/>
      <c r="FE707" s="196"/>
      <c r="FF707" s="196"/>
      <c r="FG707" s="196"/>
      <c r="FH707" s="196"/>
      <c r="FI707" s="196"/>
      <c r="FJ707" s="196"/>
      <c r="FK707" s="196"/>
      <c r="FL707" s="196"/>
      <c r="FM707" s="196"/>
      <c r="FN707" s="196"/>
      <c r="FO707" s="196"/>
      <c r="FP707" s="196"/>
      <c r="FQ707" s="196"/>
      <c r="FR707" s="196"/>
      <c r="FS707" s="196"/>
      <c r="FT707" s="196"/>
      <c r="FU707" s="196"/>
      <c r="FV707" s="196"/>
      <c r="FW707" s="196"/>
      <c r="FX707" s="196"/>
      <c r="FY707" s="196"/>
      <c r="FZ707" s="196"/>
      <c r="GA707" s="196"/>
      <c r="GB707" s="196"/>
      <c r="GC707" s="196"/>
      <c r="GD707" s="196"/>
      <c r="GE707" s="196"/>
      <c r="GF707" s="196"/>
      <c r="GG707" s="196"/>
      <c r="GH707" s="196"/>
      <c r="GI707" s="196"/>
      <c r="GJ707" s="196"/>
      <c r="GK707" s="196"/>
      <c r="GL707" s="196"/>
      <c r="GM707" s="196"/>
      <c r="GN707" s="196"/>
      <c r="GO707" s="196"/>
      <c r="GP707" s="196"/>
      <c r="GQ707" s="196"/>
      <c r="GR707" s="196"/>
      <c r="GS707" s="196"/>
      <c r="GT707" s="196"/>
      <c r="GU707" s="196"/>
      <c r="GV707" s="196"/>
      <c r="GW707" s="196"/>
      <c r="GX707" s="196"/>
      <c r="GY707" s="196"/>
      <c r="GZ707" s="196"/>
      <c r="HA707" s="196"/>
      <c r="HB707" s="196"/>
      <c r="HC707" s="196"/>
      <c r="HD707" s="196"/>
      <c r="HE707" s="196"/>
      <c r="HF707" s="196"/>
      <c r="HG707" s="196"/>
      <c r="HH707" s="196"/>
      <c r="HI707" s="196"/>
      <c r="HJ707" s="196"/>
      <c r="HK707" s="196"/>
      <c r="HL707" s="196"/>
      <c r="HM707" s="196"/>
      <c r="HN707" s="196"/>
      <c r="HO707" s="196"/>
      <c r="HP707" s="196"/>
      <c r="HQ707" s="196"/>
      <c r="HR707" s="196"/>
      <c r="HS707" s="196"/>
      <c r="HT707" s="196"/>
      <c r="HU707" s="196"/>
      <c r="HV707" s="196"/>
      <c r="HW707" s="196"/>
      <c r="HX707" s="196"/>
      <c r="HY707" s="196"/>
      <c r="HZ707" s="196"/>
      <c r="IA707" s="196"/>
      <c r="IB707" s="196"/>
      <c r="IC707" s="196"/>
      <c r="ID707" s="196"/>
      <c r="IE707" s="196"/>
      <c r="IF707" s="196"/>
      <c r="IG707" s="196"/>
      <c r="IH707" s="196"/>
      <c r="II707" s="196"/>
      <c r="IJ707" s="196"/>
      <c r="IK707" s="196"/>
      <c r="IL707" s="196"/>
      <c r="IM707" s="196"/>
      <c r="IN707" s="196"/>
      <c r="IO707" s="196"/>
      <c r="IP707" s="196"/>
      <c r="IQ707" s="196"/>
      <c r="IR707" s="196"/>
      <c r="IS707" s="196"/>
      <c r="IT707" s="196"/>
      <c r="IU707" s="196"/>
      <c r="IV707" s="196"/>
    </row>
    <row r="708" spans="1:256" customFormat="1">
      <c r="A708" s="195" t="s">
        <v>2136</v>
      </c>
      <c r="B708" s="195" t="s">
        <v>16</v>
      </c>
      <c r="C708" s="195" t="s">
        <v>17</v>
      </c>
      <c r="D708" s="195" t="s">
        <v>1976</v>
      </c>
      <c r="E708" s="195" t="s">
        <v>2137</v>
      </c>
      <c r="F708" s="195" t="s">
        <v>19</v>
      </c>
      <c r="G708" s="195" t="s">
        <v>2465</v>
      </c>
      <c r="H708" s="195" t="s">
        <v>2496</v>
      </c>
      <c r="I708" s="195" t="s">
        <v>2525</v>
      </c>
      <c r="J708" s="195" t="s">
        <v>22</v>
      </c>
      <c r="K708" s="195" t="s">
        <v>1997</v>
      </c>
      <c r="L708" s="195">
        <v>8</v>
      </c>
      <c r="M708" s="195" t="s">
        <v>1767</v>
      </c>
      <c r="N708" s="195"/>
      <c r="O708" s="195"/>
      <c r="P708" s="196"/>
      <c r="Q708" s="196"/>
      <c r="R708" s="196"/>
      <c r="S708" s="196"/>
      <c r="T708" s="196"/>
      <c r="U708" s="196"/>
      <c r="V708" s="196"/>
      <c r="W708" s="196"/>
      <c r="X708" s="196"/>
      <c r="Y708" s="196"/>
      <c r="Z708" s="196"/>
      <c r="AA708" s="196"/>
      <c r="AB708" s="196"/>
      <c r="AC708" s="196"/>
      <c r="AD708" s="196"/>
      <c r="AE708" s="196"/>
      <c r="AF708" s="196"/>
      <c r="AG708" s="196"/>
      <c r="AH708" s="196"/>
      <c r="AI708" s="196"/>
      <c r="AJ708" s="196"/>
      <c r="AK708" s="196"/>
      <c r="AL708" s="196"/>
      <c r="AM708" s="196"/>
      <c r="AN708" s="196"/>
      <c r="AO708" s="196"/>
      <c r="AP708" s="196"/>
      <c r="AQ708" s="196"/>
      <c r="AR708" s="196"/>
      <c r="AS708" s="196"/>
      <c r="AT708" s="196"/>
      <c r="AU708" s="196"/>
      <c r="AV708" s="196"/>
      <c r="AW708" s="196"/>
      <c r="AX708" s="196"/>
      <c r="AY708" s="196"/>
      <c r="AZ708" s="196"/>
      <c r="BA708" s="196"/>
      <c r="BB708" s="196"/>
      <c r="BC708" s="196"/>
      <c r="BD708" s="196"/>
      <c r="BE708" s="196"/>
      <c r="BF708" s="196"/>
      <c r="BG708" s="196"/>
      <c r="BH708" s="196"/>
      <c r="BI708" s="196"/>
      <c r="BJ708" s="196"/>
      <c r="BK708" s="196"/>
      <c r="BL708" s="196"/>
      <c r="BM708" s="196"/>
      <c r="BN708" s="196"/>
      <c r="BO708" s="196"/>
      <c r="BP708" s="196"/>
      <c r="BQ708" s="196"/>
      <c r="BR708" s="196"/>
      <c r="BS708" s="196"/>
      <c r="BT708" s="196"/>
      <c r="BU708" s="196"/>
      <c r="BV708" s="196"/>
      <c r="BW708" s="196"/>
      <c r="BX708" s="196"/>
      <c r="BY708" s="196"/>
      <c r="BZ708" s="196"/>
      <c r="CA708" s="196"/>
      <c r="CB708" s="196"/>
      <c r="CC708" s="196"/>
      <c r="CD708" s="196"/>
      <c r="CE708" s="196"/>
      <c r="CF708" s="196"/>
      <c r="CG708" s="196"/>
      <c r="CH708" s="196"/>
      <c r="CI708" s="196"/>
      <c r="CJ708" s="196"/>
      <c r="CK708" s="196"/>
      <c r="CL708" s="196"/>
      <c r="CM708" s="196"/>
      <c r="CN708" s="196"/>
      <c r="CO708" s="196"/>
      <c r="CP708" s="196"/>
      <c r="CQ708" s="196"/>
      <c r="CR708" s="196"/>
      <c r="CS708" s="196"/>
      <c r="CT708" s="196"/>
      <c r="CU708" s="196"/>
      <c r="CV708" s="196"/>
      <c r="CW708" s="196"/>
      <c r="CX708" s="196"/>
      <c r="CY708" s="196"/>
      <c r="CZ708" s="196"/>
      <c r="DA708" s="196"/>
      <c r="DB708" s="196"/>
      <c r="DC708" s="196"/>
      <c r="DD708" s="196"/>
      <c r="DE708" s="196"/>
      <c r="DF708" s="196"/>
      <c r="DG708" s="196"/>
      <c r="DH708" s="196"/>
      <c r="DI708" s="196"/>
      <c r="DJ708" s="196"/>
      <c r="DK708" s="196"/>
      <c r="DL708" s="196"/>
      <c r="DM708" s="196"/>
      <c r="DN708" s="196"/>
      <c r="DO708" s="196"/>
      <c r="DP708" s="196"/>
      <c r="DQ708" s="196"/>
      <c r="DR708" s="196"/>
      <c r="DS708" s="196"/>
      <c r="DT708" s="196"/>
      <c r="DU708" s="196"/>
      <c r="DV708" s="196"/>
      <c r="DW708" s="196"/>
      <c r="DX708" s="196"/>
      <c r="DY708" s="196"/>
      <c r="DZ708" s="196"/>
      <c r="EA708" s="196"/>
      <c r="EB708" s="196"/>
      <c r="EC708" s="196"/>
      <c r="ED708" s="196"/>
      <c r="EE708" s="196"/>
      <c r="EF708" s="196"/>
      <c r="EG708" s="196"/>
      <c r="EH708" s="196"/>
      <c r="EI708" s="196"/>
      <c r="EJ708" s="196"/>
      <c r="EK708" s="196"/>
      <c r="EL708" s="196"/>
      <c r="EM708" s="196"/>
      <c r="EN708" s="196"/>
      <c r="EO708" s="196"/>
      <c r="EP708" s="196"/>
      <c r="EQ708" s="196"/>
      <c r="ER708" s="196"/>
      <c r="ES708" s="196"/>
      <c r="ET708" s="196"/>
      <c r="EU708" s="196"/>
      <c r="EV708" s="196"/>
      <c r="EW708" s="196"/>
      <c r="EX708" s="196"/>
      <c r="EY708" s="196"/>
      <c r="EZ708" s="196"/>
      <c r="FA708" s="196"/>
      <c r="FB708" s="196"/>
      <c r="FC708" s="196"/>
      <c r="FD708" s="196"/>
      <c r="FE708" s="196"/>
      <c r="FF708" s="196"/>
      <c r="FG708" s="196"/>
      <c r="FH708" s="196"/>
      <c r="FI708" s="196"/>
      <c r="FJ708" s="196"/>
      <c r="FK708" s="196"/>
      <c r="FL708" s="196"/>
      <c r="FM708" s="196"/>
      <c r="FN708" s="196"/>
      <c r="FO708" s="196"/>
      <c r="FP708" s="196"/>
      <c r="FQ708" s="196"/>
      <c r="FR708" s="196"/>
      <c r="FS708" s="196"/>
      <c r="FT708" s="196"/>
      <c r="FU708" s="196"/>
      <c r="FV708" s="196"/>
      <c r="FW708" s="196"/>
      <c r="FX708" s="196"/>
      <c r="FY708" s="196"/>
      <c r="FZ708" s="196"/>
      <c r="GA708" s="196"/>
      <c r="GB708" s="196"/>
      <c r="GC708" s="196"/>
      <c r="GD708" s="196"/>
      <c r="GE708" s="196"/>
      <c r="GF708" s="196"/>
      <c r="GG708" s="196"/>
      <c r="GH708" s="196"/>
      <c r="GI708" s="196"/>
      <c r="GJ708" s="196"/>
      <c r="GK708" s="196"/>
      <c r="GL708" s="196"/>
      <c r="GM708" s="196"/>
      <c r="GN708" s="196"/>
      <c r="GO708" s="196"/>
      <c r="GP708" s="196"/>
      <c r="GQ708" s="196"/>
      <c r="GR708" s="196"/>
      <c r="GS708" s="196"/>
      <c r="GT708" s="196"/>
      <c r="GU708" s="196"/>
      <c r="GV708" s="196"/>
      <c r="GW708" s="196"/>
      <c r="GX708" s="196"/>
      <c r="GY708" s="196"/>
      <c r="GZ708" s="196"/>
      <c r="HA708" s="196"/>
      <c r="HB708" s="196"/>
      <c r="HC708" s="196"/>
      <c r="HD708" s="196"/>
      <c r="HE708" s="196"/>
      <c r="HF708" s="196"/>
      <c r="HG708" s="196"/>
      <c r="HH708" s="196"/>
      <c r="HI708" s="196"/>
      <c r="HJ708" s="196"/>
      <c r="HK708" s="196"/>
      <c r="HL708" s="196"/>
      <c r="HM708" s="196"/>
      <c r="HN708" s="196"/>
      <c r="HO708" s="196"/>
      <c r="HP708" s="196"/>
      <c r="HQ708" s="196"/>
      <c r="HR708" s="196"/>
      <c r="HS708" s="196"/>
      <c r="HT708" s="196"/>
      <c r="HU708" s="196"/>
      <c r="HV708" s="196"/>
      <c r="HW708" s="196"/>
      <c r="HX708" s="196"/>
      <c r="HY708" s="196"/>
      <c r="HZ708" s="196"/>
      <c r="IA708" s="196"/>
      <c r="IB708" s="196"/>
      <c r="IC708" s="196"/>
      <c r="ID708" s="196"/>
      <c r="IE708" s="196"/>
      <c r="IF708" s="196"/>
      <c r="IG708" s="196"/>
      <c r="IH708" s="196"/>
      <c r="II708" s="196"/>
      <c r="IJ708" s="196"/>
      <c r="IK708" s="196"/>
      <c r="IL708" s="196"/>
      <c r="IM708" s="196"/>
      <c r="IN708" s="196"/>
      <c r="IO708" s="196"/>
      <c r="IP708" s="196"/>
      <c r="IQ708" s="196"/>
      <c r="IR708" s="196"/>
      <c r="IS708" s="196"/>
      <c r="IT708" s="196"/>
      <c r="IU708" s="196"/>
      <c r="IV708" s="196"/>
    </row>
    <row r="709" spans="1:256" customFormat="1">
      <c r="A709" s="195" t="s">
        <v>2136</v>
      </c>
      <c r="B709" s="195" t="s">
        <v>16</v>
      </c>
      <c r="C709" s="195" t="s">
        <v>17</v>
      </c>
      <c r="D709" s="195" t="s">
        <v>1976</v>
      </c>
      <c r="E709" s="195" t="s">
        <v>2137</v>
      </c>
      <c r="F709" s="195" t="s">
        <v>19</v>
      </c>
      <c r="G709" s="195" t="s">
        <v>2466</v>
      </c>
      <c r="H709" s="195" t="s">
        <v>2497</v>
      </c>
      <c r="I709" s="195" t="s">
        <v>2526</v>
      </c>
      <c r="J709" s="195" t="s">
        <v>22</v>
      </c>
      <c r="K709" s="195" t="s">
        <v>1997</v>
      </c>
      <c r="L709" s="195">
        <v>8</v>
      </c>
      <c r="M709" s="195" t="s">
        <v>1767</v>
      </c>
      <c r="N709" s="195"/>
      <c r="O709" s="195"/>
      <c r="P709" s="196"/>
      <c r="Q709" s="196"/>
      <c r="R709" s="196"/>
      <c r="S709" s="196"/>
      <c r="T709" s="196"/>
      <c r="U709" s="196"/>
      <c r="V709" s="196"/>
      <c r="W709" s="196"/>
      <c r="X709" s="196"/>
      <c r="Y709" s="196"/>
      <c r="Z709" s="196"/>
      <c r="AA709" s="196"/>
      <c r="AB709" s="196"/>
      <c r="AC709" s="196"/>
      <c r="AD709" s="196"/>
      <c r="AE709" s="196"/>
      <c r="AF709" s="196"/>
      <c r="AG709" s="196"/>
      <c r="AH709" s="196"/>
      <c r="AI709" s="196"/>
      <c r="AJ709" s="196"/>
      <c r="AK709" s="196"/>
      <c r="AL709" s="196"/>
      <c r="AM709" s="196"/>
      <c r="AN709" s="196"/>
      <c r="AO709" s="196"/>
      <c r="AP709" s="196"/>
      <c r="AQ709" s="196"/>
      <c r="AR709" s="196"/>
      <c r="AS709" s="196"/>
      <c r="AT709" s="196"/>
      <c r="AU709" s="196"/>
      <c r="AV709" s="196"/>
      <c r="AW709" s="196"/>
      <c r="AX709" s="196"/>
      <c r="AY709" s="196"/>
      <c r="AZ709" s="196"/>
      <c r="BA709" s="196"/>
      <c r="BB709" s="196"/>
      <c r="BC709" s="196"/>
      <c r="BD709" s="196"/>
      <c r="BE709" s="196"/>
      <c r="BF709" s="196"/>
      <c r="BG709" s="196"/>
      <c r="BH709" s="196"/>
      <c r="BI709" s="196"/>
      <c r="BJ709" s="196"/>
      <c r="BK709" s="196"/>
      <c r="BL709" s="196"/>
      <c r="BM709" s="196"/>
      <c r="BN709" s="196"/>
      <c r="BO709" s="196"/>
      <c r="BP709" s="196"/>
      <c r="BQ709" s="196"/>
      <c r="BR709" s="196"/>
      <c r="BS709" s="196"/>
      <c r="BT709" s="196"/>
      <c r="BU709" s="196"/>
      <c r="BV709" s="196"/>
      <c r="BW709" s="196"/>
      <c r="BX709" s="196"/>
      <c r="BY709" s="196"/>
      <c r="BZ709" s="196"/>
      <c r="CA709" s="196"/>
      <c r="CB709" s="196"/>
      <c r="CC709" s="196"/>
      <c r="CD709" s="196"/>
      <c r="CE709" s="196"/>
      <c r="CF709" s="196"/>
      <c r="CG709" s="196"/>
      <c r="CH709" s="196"/>
      <c r="CI709" s="196"/>
      <c r="CJ709" s="196"/>
      <c r="CK709" s="196"/>
      <c r="CL709" s="196"/>
      <c r="CM709" s="196"/>
      <c r="CN709" s="196"/>
      <c r="CO709" s="196"/>
      <c r="CP709" s="196"/>
      <c r="CQ709" s="196"/>
      <c r="CR709" s="196"/>
      <c r="CS709" s="196"/>
      <c r="CT709" s="196"/>
      <c r="CU709" s="196"/>
      <c r="CV709" s="196"/>
      <c r="CW709" s="196"/>
      <c r="CX709" s="196"/>
      <c r="CY709" s="196"/>
      <c r="CZ709" s="196"/>
      <c r="DA709" s="196"/>
      <c r="DB709" s="196"/>
      <c r="DC709" s="196"/>
      <c r="DD709" s="196"/>
      <c r="DE709" s="196"/>
      <c r="DF709" s="196"/>
      <c r="DG709" s="196"/>
      <c r="DH709" s="196"/>
      <c r="DI709" s="196"/>
      <c r="DJ709" s="196"/>
      <c r="DK709" s="196"/>
      <c r="DL709" s="196"/>
      <c r="DM709" s="196"/>
      <c r="DN709" s="196"/>
      <c r="DO709" s="196"/>
      <c r="DP709" s="196"/>
      <c r="DQ709" s="196"/>
      <c r="DR709" s="196"/>
      <c r="DS709" s="196"/>
      <c r="DT709" s="196"/>
      <c r="DU709" s="196"/>
      <c r="DV709" s="196"/>
      <c r="DW709" s="196"/>
      <c r="DX709" s="196"/>
      <c r="DY709" s="196"/>
      <c r="DZ709" s="196"/>
      <c r="EA709" s="196"/>
      <c r="EB709" s="196"/>
      <c r="EC709" s="196"/>
      <c r="ED709" s="196"/>
      <c r="EE709" s="196"/>
      <c r="EF709" s="196"/>
      <c r="EG709" s="196"/>
      <c r="EH709" s="196"/>
      <c r="EI709" s="196"/>
      <c r="EJ709" s="196"/>
      <c r="EK709" s="196"/>
      <c r="EL709" s="196"/>
      <c r="EM709" s="196"/>
      <c r="EN709" s="196"/>
      <c r="EO709" s="196"/>
      <c r="EP709" s="196"/>
      <c r="EQ709" s="196"/>
      <c r="ER709" s="196"/>
      <c r="ES709" s="196"/>
      <c r="ET709" s="196"/>
      <c r="EU709" s="196"/>
      <c r="EV709" s="196"/>
      <c r="EW709" s="196"/>
      <c r="EX709" s="196"/>
      <c r="EY709" s="196"/>
      <c r="EZ709" s="196"/>
      <c r="FA709" s="196"/>
      <c r="FB709" s="196"/>
      <c r="FC709" s="196"/>
      <c r="FD709" s="196"/>
      <c r="FE709" s="196"/>
      <c r="FF709" s="196"/>
      <c r="FG709" s="196"/>
      <c r="FH709" s="196"/>
      <c r="FI709" s="196"/>
      <c r="FJ709" s="196"/>
      <c r="FK709" s="196"/>
      <c r="FL709" s="196"/>
      <c r="FM709" s="196"/>
      <c r="FN709" s="196"/>
      <c r="FO709" s="196"/>
      <c r="FP709" s="196"/>
      <c r="FQ709" s="196"/>
      <c r="FR709" s="196"/>
      <c r="FS709" s="196"/>
      <c r="FT709" s="196"/>
      <c r="FU709" s="196"/>
      <c r="FV709" s="196"/>
      <c r="FW709" s="196"/>
      <c r="FX709" s="196"/>
      <c r="FY709" s="196"/>
      <c r="FZ709" s="196"/>
      <c r="GA709" s="196"/>
      <c r="GB709" s="196"/>
      <c r="GC709" s="196"/>
      <c r="GD709" s="196"/>
      <c r="GE709" s="196"/>
      <c r="GF709" s="196"/>
      <c r="GG709" s="196"/>
      <c r="GH709" s="196"/>
      <c r="GI709" s="196"/>
      <c r="GJ709" s="196"/>
      <c r="GK709" s="196"/>
      <c r="GL709" s="196"/>
      <c r="GM709" s="196"/>
      <c r="GN709" s="196"/>
      <c r="GO709" s="196"/>
      <c r="GP709" s="196"/>
      <c r="GQ709" s="196"/>
      <c r="GR709" s="196"/>
      <c r="GS709" s="196"/>
      <c r="GT709" s="196"/>
      <c r="GU709" s="196"/>
      <c r="GV709" s="196"/>
      <c r="GW709" s="196"/>
      <c r="GX709" s="196"/>
      <c r="GY709" s="196"/>
      <c r="GZ709" s="196"/>
      <c r="HA709" s="196"/>
      <c r="HB709" s="196"/>
      <c r="HC709" s="196"/>
      <c r="HD709" s="196"/>
      <c r="HE709" s="196"/>
      <c r="HF709" s="196"/>
      <c r="HG709" s="196"/>
      <c r="HH709" s="196"/>
      <c r="HI709" s="196"/>
      <c r="HJ709" s="196"/>
      <c r="HK709" s="196"/>
      <c r="HL709" s="196"/>
      <c r="HM709" s="196"/>
      <c r="HN709" s="196"/>
      <c r="HO709" s="196"/>
      <c r="HP709" s="196"/>
      <c r="HQ709" s="196"/>
      <c r="HR709" s="196"/>
      <c r="HS709" s="196"/>
      <c r="HT709" s="196"/>
      <c r="HU709" s="196"/>
      <c r="HV709" s="196"/>
      <c r="HW709" s="196"/>
      <c r="HX709" s="196"/>
      <c r="HY709" s="196"/>
      <c r="HZ709" s="196"/>
      <c r="IA709" s="196"/>
      <c r="IB709" s="196"/>
      <c r="IC709" s="196"/>
      <c r="ID709" s="196"/>
      <c r="IE709" s="196"/>
      <c r="IF709" s="196"/>
      <c r="IG709" s="196"/>
      <c r="IH709" s="196"/>
      <c r="II709" s="196"/>
      <c r="IJ709" s="196"/>
      <c r="IK709" s="196"/>
      <c r="IL709" s="196"/>
      <c r="IM709" s="196"/>
      <c r="IN709" s="196"/>
      <c r="IO709" s="196"/>
      <c r="IP709" s="196"/>
      <c r="IQ709" s="196"/>
      <c r="IR709" s="196"/>
      <c r="IS709" s="196"/>
      <c r="IT709" s="196"/>
      <c r="IU709" s="196"/>
      <c r="IV709" s="196"/>
    </row>
    <row r="710" spans="1:256" customFormat="1">
      <c r="A710" s="195" t="s">
        <v>2136</v>
      </c>
      <c r="B710" s="195" t="s">
        <v>16</v>
      </c>
      <c r="C710" s="195" t="s">
        <v>17</v>
      </c>
      <c r="D710" s="195" t="s">
        <v>1976</v>
      </c>
      <c r="E710" s="195" t="s">
        <v>2137</v>
      </c>
      <c r="F710" s="195" t="s">
        <v>19</v>
      </c>
      <c r="G710" s="195" t="s">
        <v>2467</v>
      </c>
      <c r="H710" s="195" t="s">
        <v>2498</v>
      </c>
      <c r="I710" s="195" t="s">
        <v>2527</v>
      </c>
      <c r="J710" s="195" t="s">
        <v>22</v>
      </c>
      <c r="K710" s="195" t="s">
        <v>1997</v>
      </c>
      <c r="L710" s="195">
        <v>8</v>
      </c>
      <c r="M710" s="195" t="s">
        <v>1767</v>
      </c>
      <c r="N710" s="195"/>
      <c r="O710" s="195"/>
      <c r="P710" s="196"/>
      <c r="Q710" s="196"/>
      <c r="R710" s="196"/>
      <c r="S710" s="196"/>
      <c r="T710" s="196"/>
      <c r="U710" s="196"/>
      <c r="V710" s="196"/>
      <c r="W710" s="196"/>
      <c r="X710" s="196"/>
      <c r="Y710" s="196"/>
      <c r="Z710" s="196"/>
      <c r="AA710" s="196"/>
      <c r="AB710" s="196"/>
      <c r="AC710" s="196"/>
      <c r="AD710" s="196"/>
      <c r="AE710" s="196"/>
      <c r="AF710" s="196"/>
      <c r="AG710" s="196"/>
      <c r="AH710" s="196"/>
      <c r="AI710" s="196"/>
      <c r="AJ710" s="196"/>
      <c r="AK710" s="196"/>
      <c r="AL710" s="196"/>
      <c r="AM710" s="196"/>
      <c r="AN710" s="196"/>
      <c r="AO710" s="196"/>
      <c r="AP710" s="196"/>
      <c r="AQ710" s="196"/>
      <c r="AR710" s="196"/>
      <c r="AS710" s="196"/>
      <c r="AT710" s="196"/>
      <c r="AU710" s="196"/>
      <c r="AV710" s="196"/>
      <c r="AW710" s="196"/>
      <c r="AX710" s="196"/>
      <c r="AY710" s="196"/>
      <c r="AZ710" s="196"/>
      <c r="BA710" s="196"/>
      <c r="BB710" s="196"/>
      <c r="BC710" s="196"/>
      <c r="BD710" s="196"/>
      <c r="BE710" s="196"/>
      <c r="BF710" s="196"/>
      <c r="BG710" s="196"/>
      <c r="BH710" s="196"/>
      <c r="BI710" s="196"/>
      <c r="BJ710" s="196"/>
      <c r="BK710" s="196"/>
      <c r="BL710" s="196"/>
      <c r="BM710" s="196"/>
      <c r="BN710" s="196"/>
      <c r="BO710" s="196"/>
      <c r="BP710" s="196"/>
      <c r="BQ710" s="196"/>
      <c r="BR710" s="196"/>
      <c r="BS710" s="196"/>
      <c r="BT710" s="196"/>
      <c r="BU710" s="196"/>
      <c r="BV710" s="196"/>
      <c r="BW710" s="196"/>
      <c r="BX710" s="196"/>
      <c r="BY710" s="196"/>
      <c r="BZ710" s="196"/>
      <c r="CA710" s="196"/>
      <c r="CB710" s="196"/>
      <c r="CC710" s="196"/>
      <c r="CD710" s="196"/>
      <c r="CE710" s="196"/>
      <c r="CF710" s="196"/>
      <c r="CG710" s="196"/>
      <c r="CH710" s="196"/>
      <c r="CI710" s="196"/>
      <c r="CJ710" s="196"/>
      <c r="CK710" s="196"/>
      <c r="CL710" s="196"/>
      <c r="CM710" s="196"/>
      <c r="CN710" s="196"/>
      <c r="CO710" s="196"/>
      <c r="CP710" s="196"/>
      <c r="CQ710" s="196"/>
      <c r="CR710" s="196"/>
      <c r="CS710" s="196"/>
      <c r="CT710" s="196"/>
      <c r="CU710" s="196"/>
      <c r="CV710" s="196"/>
      <c r="CW710" s="196"/>
      <c r="CX710" s="196"/>
      <c r="CY710" s="196"/>
      <c r="CZ710" s="196"/>
      <c r="DA710" s="196"/>
      <c r="DB710" s="196"/>
      <c r="DC710" s="196"/>
      <c r="DD710" s="196"/>
      <c r="DE710" s="196"/>
      <c r="DF710" s="196"/>
      <c r="DG710" s="196"/>
      <c r="DH710" s="196"/>
      <c r="DI710" s="196"/>
      <c r="DJ710" s="196"/>
      <c r="DK710" s="196"/>
      <c r="DL710" s="196"/>
      <c r="DM710" s="196"/>
      <c r="DN710" s="196"/>
      <c r="DO710" s="196"/>
      <c r="DP710" s="196"/>
      <c r="DQ710" s="196"/>
      <c r="DR710" s="196"/>
      <c r="DS710" s="196"/>
      <c r="DT710" s="196"/>
      <c r="DU710" s="196"/>
      <c r="DV710" s="196"/>
      <c r="DW710" s="196"/>
      <c r="DX710" s="196"/>
      <c r="DY710" s="196"/>
      <c r="DZ710" s="196"/>
      <c r="EA710" s="196"/>
      <c r="EB710" s="196"/>
      <c r="EC710" s="196"/>
      <c r="ED710" s="196"/>
      <c r="EE710" s="196"/>
      <c r="EF710" s="196"/>
      <c r="EG710" s="196"/>
      <c r="EH710" s="196"/>
      <c r="EI710" s="196"/>
      <c r="EJ710" s="196"/>
      <c r="EK710" s="196"/>
      <c r="EL710" s="196"/>
      <c r="EM710" s="196"/>
      <c r="EN710" s="196"/>
      <c r="EO710" s="196"/>
      <c r="EP710" s="196"/>
      <c r="EQ710" s="196"/>
      <c r="ER710" s="196"/>
      <c r="ES710" s="196"/>
      <c r="ET710" s="196"/>
      <c r="EU710" s="196"/>
      <c r="EV710" s="196"/>
      <c r="EW710" s="196"/>
      <c r="EX710" s="196"/>
      <c r="EY710" s="196"/>
      <c r="EZ710" s="196"/>
      <c r="FA710" s="196"/>
      <c r="FB710" s="196"/>
      <c r="FC710" s="196"/>
      <c r="FD710" s="196"/>
      <c r="FE710" s="196"/>
      <c r="FF710" s="196"/>
      <c r="FG710" s="196"/>
      <c r="FH710" s="196"/>
      <c r="FI710" s="196"/>
      <c r="FJ710" s="196"/>
      <c r="FK710" s="196"/>
      <c r="FL710" s="196"/>
      <c r="FM710" s="196"/>
      <c r="FN710" s="196"/>
      <c r="FO710" s="196"/>
      <c r="FP710" s="196"/>
      <c r="FQ710" s="196"/>
      <c r="FR710" s="196"/>
      <c r="FS710" s="196"/>
      <c r="FT710" s="196"/>
      <c r="FU710" s="196"/>
      <c r="FV710" s="196"/>
      <c r="FW710" s="196"/>
      <c r="FX710" s="196"/>
      <c r="FY710" s="196"/>
      <c r="FZ710" s="196"/>
      <c r="GA710" s="196"/>
      <c r="GB710" s="196"/>
      <c r="GC710" s="196"/>
      <c r="GD710" s="196"/>
      <c r="GE710" s="196"/>
      <c r="GF710" s="196"/>
      <c r="GG710" s="196"/>
      <c r="GH710" s="196"/>
      <c r="GI710" s="196"/>
      <c r="GJ710" s="196"/>
      <c r="GK710" s="196"/>
      <c r="GL710" s="196"/>
      <c r="GM710" s="196"/>
      <c r="GN710" s="196"/>
      <c r="GO710" s="196"/>
      <c r="GP710" s="196"/>
      <c r="GQ710" s="196"/>
      <c r="GR710" s="196"/>
      <c r="GS710" s="196"/>
      <c r="GT710" s="196"/>
      <c r="GU710" s="196"/>
      <c r="GV710" s="196"/>
      <c r="GW710" s="196"/>
      <c r="GX710" s="196"/>
      <c r="GY710" s="196"/>
      <c r="GZ710" s="196"/>
      <c r="HA710" s="196"/>
      <c r="HB710" s="196"/>
      <c r="HC710" s="196"/>
      <c r="HD710" s="196"/>
      <c r="HE710" s="196"/>
      <c r="HF710" s="196"/>
      <c r="HG710" s="196"/>
      <c r="HH710" s="196"/>
      <c r="HI710" s="196"/>
      <c r="HJ710" s="196"/>
      <c r="HK710" s="196"/>
      <c r="HL710" s="196"/>
      <c r="HM710" s="196"/>
      <c r="HN710" s="196"/>
      <c r="HO710" s="196"/>
      <c r="HP710" s="196"/>
      <c r="HQ710" s="196"/>
      <c r="HR710" s="196"/>
      <c r="HS710" s="196"/>
      <c r="HT710" s="196"/>
      <c r="HU710" s="196"/>
      <c r="HV710" s="196"/>
      <c r="HW710" s="196"/>
      <c r="HX710" s="196"/>
      <c r="HY710" s="196"/>
      <c r="HZ710" s="196"/>
      <c r="IA710" s="196"/>
      <c r="IB710" s="196"/>
      <c r="IC710" s="196"/>
      <c r="ID710" s="196"/>
      <c r="IE710" s="196"/>
      <c r="IF710" s="196"/>
      <c r="IG710" s="196"/>
      <c r="IH710" s="196"/>
      <c r="II710" s="196"/>
      <c r="IJ710" s="196"/>
      <c r="IK710" s="196"/>
      <c r="IL710" s="196"/>
      <c r="IM710" s="196"/>
      <c r="IN710" s="196"/>
      <c r="IO710" s="196"/>
      <c r="IP710" s="196"/>
      <c r="IQ710" s="196"/>
      <c r="IR710" s="196"/>
      <c r="IS710" s="196"/>
      <c r="IT710" s="196"/>
      <c r="IU710" s="196"/>
      <c r="IV710" s="196"/>
    </row>
    <row r="711" spans="1:256" customFormat="1">
      <c r="A711" s="195" t="s">
        <v>2136</v>
      </c>
      <c r="B711" s="195" t="s">
        <v>16</v>
      </c>
      <c r="C711" s="195" t="s">
        <v>17</v>
      </c>
      <c r="D711" s="195" t="s">
        <v>1976</v>
      </c>
      <c r="E711" s="195" t="s">
        <v>2137</v>
      </c>
      <c r="F711" s="195" t="s">
        <v>19</v>
      </c>
      <c r="G711" s="195" t="s">
        <v>2468</v>
      </c>
      <c r="H711" s="195" t="s">
        <v>2499</v>
      </c>
      <c r="I711" s="195" t="s">
        <v>2528</v>
      </c>
      <c r="J711" s="195" t="s">
        <v>22</v>
      </c>
      <c r="K711" s="195" t="s">
        <v>1997</v>
      </c>
      <c r="L711" s="195">
        <v>8</v>
      </c>
      <c r="M711" s="195" t="s">
        <v>1767</v>
      </c>
      <c r="N711" s="195"/>
      <c r="O711" s="195"/>
      <c r="P711" s="196"/>
      <c r="Q711" s="196"/>
      <c r="R711" s="196"/>
      <c r="S711" s="196"/>
      <c r="T711" s="196"/>
      <c r="U711" s="196"/>
      <c r="V711" s="196"/>
      <c r="W711" s="196"/>
      <c r="X711" s="196"/>
      <c r="Y711" s="196"/>
      <c r="Z711" s="196"/>
      <c r="AA711" s="196"/>
      <c r="AB711" s="196"/>
      <c r="AC711" s="196"/>
      <c r="AD711" s="196"/>
      <c r="AE711" s="196"/>
      <c r="AF711" s="196"/>
      <c r="AG711" s="196"/>
      <c r="AH711" s="196"/>
      <c r="AI711" s="196"/>
      <c r="AJ711" s="196"/>
      <c r="AK711" s="196"/>
      <c r="AL711" s="196"/>
      <c r="AM711" s="196"/>
      <c r="AN711" s="196"/>
      <c r="AO711" s="196"/>
      <c r="AP711" s="196"/>
      <c r="AQ711" s="196"/>
      <c r="AR711" s="196"/>
      <c r="AS711" s="196"/>
      <c r="AT711" s="196"/>
      <c r="AU711" s="196"/>
      <c r="AV711" s="196"/>
      <c r="AW711" s="196"/>
      <c r="AX711" s="196"/>
      <c r="AY711" s="196"/>
      <c r="AZ711" s="196"/>
      <c r="BA711" s="196"/>
      <c r="BB711" s="196"/>
      <c r="BC711" s="196"/>
      <c r="BD711" s="196"/>
      <c r="BE711" s="196"/>
      <c r="BF711" s="196"/>
      <c r="BG711" s="196"/>
      <c r="BH711" s="196"/>
      <c r="BI711" s="196"/>
      <c r="BJ711" s="196"/>
      <c r="BK711" s="196"/>
      <c r="BL711" s="196"/>
      <c r="BM711" s="196"/>
      <c r="BN711" s="196"/>
      <c r="BO711" s="196"/>
      <c r="BP711" s="196"/>
      <c r="BQ711" s="196"/>
      <c r="BR711" s="196"/>
      <c r="BS711" s="196"/>
      <c r="BT711" s="196"/>
      <c r="BU711" s="196"/>
      <c r="BV711" s="196"/>
      <c r="BW711" s="196"/>
      <c r="BX711" s="196"/>
      <c r="BY711" s="196"/>
      <c r="BZ711" s="196"/>
      <c r="CA711" s="196"/>
      <c r="CB711" s="196"/>
      <c r="CC711" s="196"/>
      <c r="CD711" s="196"/>
      <c r="CE711" s="196"/>
      <c r="CF711" s="196"/>
      <c r="CG711" s="196"/>
      <c r="CH711" s="196"/>
      <c r="CI711" s="196"/>
      <c r="CJ711" s="196"/>
      <c r="CK711" s="196"/>
      <c r="CL711" s="196"/>
      <c r="CM711" s="196"/>
      <c r="CN711" s="196"/>
      <c r="CO711" s="196"/>
      <c r="CP711" s="196"/>
      <c r="CQ711" s="196"/>
      <c r="CR711" s="196"/>
      <c r="CS711" s="196"/>
      <c r="CT711" s="196"/>
      <c r="CU711" s="196"/>
      <c r="CV711" s="196"/>
      <c r="CW711" s="196"/>
      <c r="CX711" s="196"/>
      <c r="CY711" s="196"/>
      <c r="CZ711" s="196"/>
      <c r="DA711" s="196"/>
      <c r="DB711" s="196"/>
      <c r="DC711" s="196"/>
      <c r="DD711" s="196"/>
      <c r="DE711" s="196"/>
      <c r="DF711" s="196"/>
      <c r="DG711" s="196"/>
      <c r="DH711" s="196"/>
      <c r="DI711" s="196"/>
      <c r="DJ711" s="196"/>
      <c r="DK711" s="196"/>
      <c r="DL711" s="196"/>
      <c r="DM711" s="196"/>
      <c r="DN711" s="196"/>
      <c r="DO711" s="196"/>
      <c r="DP711" s="196"/>
      <c r="DQ711" s="196"/>
      <c r="DR711" s="196"/>
      <c r="DS711" s="196"/>
      <c r="DT711" s="196"/>
      <c r="DU711" s="196"/>
      <c r="DV711" s="196"/>
      <c r="DW711" s="196"/>
      <c r="DX711" s="196"/>
      <c r="DY711" s="196"/>
      <c r="DZ711" s="196"/>
      <c r="EA711" s="196"/>
      <c r="EB711" s="196"/>
      <c r="EC711" s="196"/>
      <c r="ED711" s="196"/>
      <c r="EE711" s="196"/>
      <c r="EF711" s="196"/>
      <c r="EG711" s="196"/>
      <c r="EH711" s="196"/>
      <c r="EI711" s="196"/>
      <c r="EJ711" s="196"/>
      <c r="EK711" s="196"/>
      <c r="EL711" s="196"/>
      <c r="EM711" s="196"/>
      <c r="EN711" s="196"/>
      <c r="EO711" s="196"/>
      <c r="EP711" s="196"/>
      <c r="EQ711" s="196"/>
      <c r="ER711" s="196"/>
      <c r="ES711" s="196"/>
      <c r="ET711" s="196"/>
      <c r="EU711" s="196"/>
      <c r="EV711" s="196"/>
      <c r="EW711" s="196"/>
      <c r="EX711" s="196"/>
      <c r="EY711" s="196"/>
      <c r="EZ711" s="196"/>
      <c r="FA711" s="196"/>
      <c r="FB711" s="196"/>
      <c r="FC711" s="196"/>
      <c r="FD711" s="196"/>
      <c r="FE711" s="196"/>
      <c r="FF711" s="196"/>
      <c r="FG711" s="196"/>
      <c r="FH711" s="196"/>
      <c r="FI711" s="196"/>
      <c r="FJ711" s="196"/>
      <c r="FK711" s="196"/>
      <c r="FL711" s="196"/>
      <c r="FM711" s="196"/>
      <c r="FN711" s="196"/>
      <c r="FO711" s="196"/>
      <c r="FP711" s="196"/>
      <c r="FQ711" s="196"/>
      <c r="FR711" s="196"/>
      <c r="FS711" s="196"/>
      <c r="FT711" s="196"/>
      <c r="FU711" s="196"/>
      <c r="FV711" s="196"/>
      <c r="FW711" s="196"/>
      <c r="FX711" s="196"/>
      <c r="FY711" s="196"/>
      <c r="FZ711" s="196"/>
      <c r="GA711" s="196"/>
      <c r="GB711" s="196"/>
      <c r="GC711" s="196"/>
      <c r="GD711" s="196"/>
      <c r="GE711" s="196"/>
      <c r="GF711" s="196"/>
      <c r="GG711" s="196"/>
      <c r="GH711" s="196"/>
      <c r="GI711" s="196"/>
      <c r="GJ711" s="196"/>
      <c r="GK711" s="196"/>
      <c r="GL711" s="196"/>
      <c r="GM711" s="196"/>
      <c r="GN711" s="196"/>
      <c r="GO711" s="196"/>
      <c r="GP711" s="196"/>
      <c r="GQ711" s="196"/>
      <c r="GR711" s="196"/>
      <c r="GS711" s="196"/>
      <c r="GT711" s="196"/>
      <c r="GU711" s="196"/>
      <c r="GV711" s="196"/>
      <c r="GW711" s="196"/>
      <c r="GX711" s="196"/>
      <c r="GY711" s="196"/>
      <c r="GZ711" s="196"/>
      <c r="HA711" s="196"/>
      <c r="HB711" s="196"/>
      <c r="HC711" s="196"/>
      <c r="HD711" s="196"/>
      <c r="HE711" s="196"/>
      <c r="HF711" s="196"/>
      <c r="HG711" s="196"/>
      <c r="HH711" s="196"/>
      <c r="HI711" s="196"/>
      <c r="HJ711" s="196"/>
      <c r="HK711" s="196"/>
      <c r="HL711" s="196"/>
      <c r="HM711" s="196"/>
      <c r="HN711" s="196"/>
      <c r="HO711" s="196"/>
      <c r="HP711" s="196"/>
      <c r="HQ711" s="196"/>
      <c r="HR711" s="196"/>
      <c r="HS711" s="196"/>
      <c r="HT711" s="196"/>
      <c r="HU711" s="196"/>
      <c r="HV711" s="196"/>
      <c r="HW711" s="196"/>
      <c r="HX711" s="196"/>
      <c r="HY711" s="196"/>
      <c r="HZ711" s="196"/>
      <c r="IA711" s="196"/>
      <c r="IB711" s="196"/>
      <c r="IC711" s="196"/>
      <c r="ID711" s="196"/>
      <c r="IE711" s="196"/>
      <c r="IF711" s="196"/>
      <c r="IG711" s="196"/>
      <c r="IH711" s="196"/>
      <c r="II711" s="196"/>
      <c r="IJ711" s="196"/>
      <c r="IK711" s="196"/>
      <c r="IL711" s="196"/>
      <c r="IM711" s="196"/>
      <c r="IN711" s="196"/>
      <c r="IO711" s="196"/>
      <c r="IP711" s="196"/>
      <c r="IQ711" s="196"/>
      <c r="IR711" s="196"/>
      <c r="IS711" s="196"/>
      <c r="IT711" s="196"/>
      <c r="IU711" s="196"/>
      <c r="IV711" s="196"/>
    </row>
    <row r="712" spans="1:256" customFormat="1">
      <c r="A712" s="195" t="s">
        <v>2136</v>
      </c>
      <c r="B712" s="195" t="s">
        <v>16</v>
      </c>
      <c r="C712" s="195" t="s">
        <v>17</v>
      </c>
      <c r="D712" s="195" t="s">
        <v>1976</v>
      </c>
      <c r="E712" s="195" t="s">
        <v>2137</v>
      </c>
      <c r="F712" s="195" t="s">
        <v>19</v>
      </c>
      <c r="G712" s="195" t="s">
        <v>2696</v>
      </c>
      <c r="H712" s="195" t="s">
        <v>2697</v>
      </c>
      <c r="I712" s="195" t="s">
        <v>2698</v>
      </c>
      <c r="J712" s="195" t="s">
        <v>22</v>
      </c>
      <c r="K712" s="195" t="s">
        <v>1997</v>
      </c>
      <c r="L712" s="195">
        <v>8</v>
      </c>
      <c r="M712" s="195" t="s">
        <v>1767</v>
      </c>
      <c r="N712" s="195"/>
      <c r="O712" s="195"/>
      <c r="P712" s="196"/>
      <c r="Q712" s="196"/>
      <c r="R712" s="196"/>
      <c r="S712" s="196"/>
      <c r="T712" s="196"/>
      <c r="U712" s="196"/>
      <c r="V712" s="196"/>
      <c r="W712" s="196"/>
      <c r="X712" s="196"/>
      <c r="Y712" s="196"/>
      <c r="Z712" s="196"/>
      <c r="AA712" s="196"/>
      <c r="AB712" s="196"/>
      <c r="AC712" s="196"/>
      <c r="AD712" s="196"/>
      <c r="AE712" s="196"/>
      <c r="AF712" s="196"/>
      <c r="AG712" s="196"/>
      <c r="AH712" s="196"/>
      <c r="AI712" s="196"/>
      <c r="AJ712" s="196"/>
      <c r="AK712" s="196"/>
      <c r="AL712" s="196"/>
      <c r="AM712" s="196"/>
      <c r="AN712" s="196"/>
      <c r="AO712" s="196"/>
      <c r="AP712" s="196"/>
      <c r="AQ712" s="196"/>
      <c r="AR712" s="196"/>
      <c r="AS712" s="196"/>
      <c r="AT712" s="196"/>
      <c r="AU712" s="196"/>
      <c r="AV712" s="196"/>
      <c r="AW712" s="196"/>
      <c r="AX712" s="196"/>
      <c r="AY712" s="196"/>
      <c r="AZ712" s="196"/>
      <c r="BA712" s="196"/>
      <c r="BB712" s="196"/>
      <c r="BC712" s="196"/>
      <c r="BD712" s="196"/>
      <c r="BE712" s="196"/>
      <c r="BF712" s="196"/>
      <c r="BG712" s="196"/>
      <c r="BH712" s="196"/>
      <c r="BI712" s="196"/>
      <c r="BJ712" s="196"/>
      <c r="BK712" s="196"/>
      <c r="BL712" s="196"/>
      <c r="BM712" s="196"/>
      <c r="BN712" s="196"/>
      <c r="BO712" s="196"/>
      <c r="BP712" s="196"/>
      <c r="BQ712" s="196"/>
      <c r="BR712" s="196"/>
      <c r="BS712" s="196"/>
      <c r="BT712" s="196"/>
      <c r="BU712" s="196"/>
      <c r="BV712" s="196"/>
      <c r="BW712" s="196"/>
      <c r="BX712" s="196"/>
      <c r="BY712" s="196"/>
      <c r="BZ712" s="196"/>
      <c r="CA712" s="196"/>
      <c r="CB712" s="196"/>
      <c r="CC712" s="196"/>
      <c r="CD712" s="196"/>
      <c r="CE712" s="196"/>
      <c r="CF712" s="196"/>
      <c r="CG712" s="196"/>
      <c r="CH712" s="196"/>
      <c r="CI712" s="196"/>
      <c r="CJ712" s="196"/>
      <c r="CK712" s="196"/>
      <c r="CL712" s="196"/>
      <c r="CM712" s="196"/>
      <c r="CN712" s="196"/>
      <c r="CO712" s="196"/>
      <c r="CP712" s="196"/>
      <c r="CQ712" s="196"/>
      <c r="CR712" s="196"/>
      <c r="CS712" s="196"/>
      <c r="CT712" s="196"/>
      <c r="CU712" s="196"/>
      <c r="CV712" s="196"/>
      <c r="CW712" s="196"/>
      <c r="CX712" s="196"/>
      <c r="CY712" s="196"/>
      <c r="CZ712" s="196"/>
      <c r="DA712" s="196"/>
      <c r="DB712" s="196"/>
      <c r="DC712" s="196"/>
      <c r="DD712" s="196"/>
      <c r="DE712" s="196"/>
      <c r="DF712" s="196"/>
      <c r="DG712" s="196"/>
      <c r="DH712" s="196"/>
      <c r="DI712" s="196"/>
      <c r="DJ712" s="196"/>
      <c r="DK712" s="196"/>
      <c r="DL712" s="196"/>
      <c r="DM712" s="196"/>
      <c r="DN712" s="196"/>
      <c r="DO712" s="196"/>
      <c r="DP712" s="196"/>
      <c r="DQ712" s="196"/>
      <c r="DR712" s="196"/>
      <c r="DS712" s="196"/>
      <c r="DT712" s="196"/>
      <c r="DU712" s="196"/>
      <c r="DV712" s="196"/>
      <c r="DW712" s="196"/>
      <c r="DX712" s="196"/>
      <c r="DY712" s="196"/>
      <c r="DZ712" s="196"/>
      <c r="EA712" s="196"/>
      <c r="EB712" s="196"/>
      <c r="EC712" s="196"/>
      <c r="ED712" s="196"/>
      <c r="EE712" s="196"/>
      <c r="EF712" s="196"/>
      <c r="EG712" s="196"/>
      <c r="EH712" s="196"/>
      <c r="EI712" s="196"/>
      <c r="EJ712" s="196"/>
      <c r="EK712" s="196"/>
      <c r="EL712" s="196"/>
      <c r="EM712" s="196"/>
      <c r="EN712" s="196"/>
      <c r="EO712" s="196"/>
      <c r="EP712" s="196"/>
      <c r="EQ712" s="196"/>
      <c r="ER712" s="196"/>
      <c r="ES712" s="196"/>
      <c r="ET712" s="196"/>
      <c r="EU712" s="196"/>
      <c r="EV712" s="196"/>
      <c r="EW712" s="196"/>
      <c r="EX712" s="196"/>
      <c r="EY712" s="196"/>
      <c r="EZ712" s="196"/>
      <c r="FA712" s="196"/>
      <c r="FB712" s="196"/>
      <c r="FC712" s="196"/>
      <c r="FD712" s="196"/>
      <c r="FE712" s="196"/>
      <c r="FF712" s="196"/>
      <c r="FG712" s="196"/>
      <c r="FH712" s="196"/>
      <c r="FI712" s="196"/>
      <c r="FJ712" s="196"/>
      <c r="FK712" s="196"/>
      <c r="FL712" s="196"/>
      <c r="FM712" s="196"/>
      <c r="FN712" s="196"/>
      <c r="FO712" s="196"/>
      <c r="FP712" s="196"/>
      <c r="FQ712" s="196"/>
      <c r="FR712" s="196"/>
      <c r="FS712" s="196"/>
      <c r="FT712" s="196"/>
      <c r="FU712" s="196"/>
      <c r="FV712" s="196"/>
      <c r="FW712" s="196"/>
      <c r="FX712" s="196"/>
      <c r="FY712" s="196"/>
      <c r="FZ712" s="196"/>
      <c r="GA712" s="196"/>
      <c r="GB712" s="196"/>
      <c r="GC712" s="196"/>
      <c r="GD712" s="196"/>
      <c r="GE712" s="196"/>
      <c r="GF712" s="196"/>
      <c r="GG712" s="196"/>
      <c r="GH712" s="196"/>
      <c r="GI712" s="196"/>
      <c r="GJ712" s="196"/>
      <c r="GK712" s="196"/>
      <c r="GL712" s="196"/>
      <c r="GM712" s="196"/>
      <c r="GN712" s="196"/>
      <c r="GO712" s="196"/>
      <c r="GP712" s="196"/>
      <c r="GQ712" s="196"/>
      <c r="GR712" s="196"/>
      <c r="GS712" s="196"/>
      <c r="GT712" s="196"/>
      <c r="GU712" s="196"/>
      <c r="GV712" s="196"/>
      <c r="GW712" s="196"/>
      <c r="GX712" s="196"/>
      <c r="GY712" s="196"/>
      <c r="GZ712" s="196"/>
      <c r="HA712" s="196"/>
      <c r="HB712" s="196"/>
      <c r="HC712" s="196"/>
      <c r="HD712" s="196"/>
      <c r="HE712" s="196"/>
      <c r="HF712" s="196"/>
      <c r="HG712" s="196"/>
      <c r="HH712" s="196"/>
      <c r="HI712" s="196"/>
      <c r="HJ712" s="196"/>
      <c r="HK712" s="196"/>
      <c r="HL712" s="196"/>
      <c r="HM712" s="196"/>
      <c r="HN712" s="196"/>
      <c r="HO712" s="196"/>
      <c r="HP712" s="196"/>
      <c r="HQ712" s="196"/>
      <c r="HR712" s="196"/>
      <c r="HS712" s="196"/>
      <c r="HT712" s="196"/>
      <c r="HU712" s="196"/>
      <c r="HV712" s="196"/>
      <c r="HW712" s="196"/>
      <c r="HX712" s="196"/>
      <c r="HY712" s="196"/>
      <c r="HZ712" s="196"/>
      <c r="IA712" s="196"/>
      <c r="IB712" s="196"/>
      <c r="IC712" s="196"/>
      <c r="ID712" s="196"/>
      <c r="IE712" s="196"/>
      <c r="IF712" s="196"/>
      <c r="IG712" s="196"/>
      <c r="IH712" s="196"/>
      <c r="II712" s="196"/>
      <c r="IJ712" s="196"/>
      <c r="IK712" s="196"/>
      <c r="IL712" s="196"/>
      <c r="IM712" s="196"/>
      <c r="IN712" s="196"/>
      <c r="IO712" s="196"/>
      <c r="IP712" s="196"/>
      <c r="IQ712" s="196"/>
      <c r="IR712" s="196"/>
      <c r="IS712" s="196"/>
      <c r="IT712" s="196"/>
      <c r="IU712" s="196"/>
      <c r="IV712" s="196"/>
    </row>
    <row r="713" spans="1:256" customFormat="1">
      <c r="A713" s="195" t="s">
        <v>2136</v>
      </c>
      <c r="B713" s="195" t="s">
        <v>16</v>
      </c>
      <c r="C713" s="195" t="s">
        <v>17</v>
      </c>
      <c r="D713" s="195" t="s">
        <v>1976</v>
      </c>
      <c r="E713" s="195" t="s">
        <v>2137</v>
      </c>
      <c r="F713" s="195" t="s">
        <v>19</v>
      </c>
      <c r="G713" s="195" t="s">
        <v>2469</v>
      </c>
      <c r="H713" s="195" t="s">
        <v>2500</v>
      </c>
      <c r="I713" s="195" t="s">
        <v>2529</v>
      </c>
      <c r="J713" s="195" t="s">
        <v>22</v>
      </c>
      <c r="K713" s="195" t="s">
        <v>1997</v>
      </c>
      <c r="L713" s="195">
        <v>8</v>
      </c>
      <c r="M713" s="195" t="s">
        <v>1767</v>
      </c>
      <c r="N713" s="195"/>
      <c r="O713" s="195"/>
      <c r="P713" s="196"/>
      <c r="Q713" s="196"/>
      <c r="R713" s="196"/>
      <c r="S713" s="196"/>
      <c r="T713" s="196"/>
      <c r="U713" s="196"/>
      <c r="V713" s="196"/>
      <c r="W713" s="196"/>
      <c r="X713" s="196"/>
      <c r="Y713" s="196"/>
      <c r="Z713" s="196"/>
      <c r="AA713" s="196"/>
      <c r="AB713" s="196"/>
      <c r="AC713" s="196"/>
      <c r="AD713" s="196"/>
      <c r="AE713" s="196"/>
      <c r="AF713" s="196"/>
      <c r="AG713" s="196"/>
      <c r="AH713" s="196"/>
      <c r="AI713" s="196"/>
      <c r="AJ713" s="196"/>
      <c r="AK713" s="196"/>
      <c r="AL713" s="196"/>
      <c r="AM713" s="196"/>
      <c r="AN713" s="196"/>
      <c r="AO713" s="196"/>
      <c r="AP713" s="196"/>
      <c r="AQ713" s="196"/>
      <c r="AR713" s="196"/>
      <c r="AS713" s="196"/>
      <c r="AT713" s="196"/>
      <c r="AU713" s="196"/>
      <c r="AV713" s="196"/>
      <c r="AW713" s="196"/>
      <c r="AX713" s="196"/>
      <c r="AY713" s="196"/>
      <c r="AZ713" s="196"/>
      <c r="BA713" s="196"/>
      <c r="BB713" s="196"/>
      <c r="BC713" s="196"/>
      <c r="BD713" s="196"/>
      <c r="BE713" s="196"/>
      <c r="BF713" s="196"/>
      <c r="BG713" s="196"/>
      <c r="BH713" s="196"/>
      <c r="BI713" s="196"/>
      <c r="BJ713" s="196"/>
      <c r="BK713" s="196"/>
      <c r="BL713" s="196"/>
      <c r="BM713" s="196"/>
      <c r="BN713" s="196"/>
      <c r="BO713" s="196"/>
      <c r="BP713" s="196"/>
      <c r="BQ713" s="196"/>
      <c r="BR713" s="196"/>
      <c r="BS713" s="196"/>
      <c r="BT713" s="196"/>
      <c r="BU713" s="196"/>
      <c r="BV713" s="196"/>
      <c r="BW713" s="196"/>
      <c r="BX713" s="196"/>
      <c r="BY713" s="196"/>
      <c r="BZ713" s="196"/>
      <c r="CA713" s="196"/>
      <c r="CB713" s="196"/>
      <c r="CC713" s="196"/>
      <c r="CD713" s="196"/>
      <c r="CE713" s="196"/>
      <c r="CF713" s="196"/>
      <c r="CG713" s="196"/>
      <c r="CH713" s="196"/>
      <c r="CI713" s="196"/>
      <c r="CJ713" s="196"/>
      <c r="CK713" s="196"/>
      <c r="CL713" s="196"/>
      <c r="CM713" s="196"/>
      <c r="CN713" s="196"/>
      <c r="CO713" s="196"/>
      <c r="CP713" s="196"/>
      <c r="CQ713" s="196"/>
      <c r="CR713" s="196"/>
      <c r="CS713" s="196"/>
      <c r="CT713" s="196"/>
      <c r="CU713" s="196"/>
      <c r="CV713" s="196"/>
      <c r="CW713" s="196"/>
      <c r="CX713" s="196"/>
      <c r="CY713" s="196"/>
      <c r="CZ713" s="196"/>
      <c r="DA713" s="196"/>
      <c r="DB713" s="196"/>
      <c r="DC713" s="196"/>
      <c r="DD713" s="196"/>
      <c r="DE713" s="196"/>
      <c r="DF713" s="196"/>
      <c r="DG713" s="196"/>
      <c r="DH713" s="196"/>
      <c r="DI713" s="196"/>
      <c r="DJ713" s="196"/>
      <c r="DK713" s="196"/>
      <c r="DL713" s="196"/>
      <c r="DM713" s="196"/>
      <c r="DN713" s="196"/>
      <c r="DO713" s="196"/>
      <c r="DP713" s="196"/>
      <c r="DQ713" s="196"/>
      <c r="DR713" s="196"/>
      <c r="DS713" s="196"/>
      <c r="DT713" s="196"/>
      <c r="DU713" s="196"/>
      <c r="DV713" s="196"/>
      <c r="DW713" s="196"/>
      <c r="DX713" s="196"/>
      <c r="DY713" s="196"/>
      <c r="DZ713" s="196"/>
      <c r="EA713" s="196"/>
      <c r="EB713" s="196"/>
      <c r="EC713" s="196"/>
      <c r="ED713" s="196"/>
      <c r="EE713" s="196"/>
      <c r="EF713" s="196"/>
      <c r="EG713" s="196"/>
      <c r="EH713" s="196"/>
      <c r="EI713" s="196"/>
      <c r="EJ713" s="196"/>
      <c r="EK713" s="196"/>
      <c r="EL713" s="196"/>
      <c r="EM713" s="196"/>
      <c r="EN713" s="196"/>
      <c r="EO713" s="196"/>
      <c r="EP713" s="196"/>
      <c r="EQ713" s="196"/>
      <c r="ER713" s="196"/>
      <c r="ES713" s="196"/>
      <c r="ET713" s="196"/>
      <c r="EU713" s="196"/>
      <c r="EV713" s="196"/>
      <c r="EW713" s="196"/>
      <c r="EX713" s="196"/>
      <c r="EY713" s="196"/>
      <c r="EZ713" s="196"/>
      <c r="FA713" s="196"/>
      <c r="FB713" s="196"/>
      <c r="FC713" s="196"/>
      <c r="FD713" s="196"/>
      <c r="FE713" s="196"/>
      <c r="FF713" s="196"/>
      <c r="FG713" s="196"/>
      <c r="FH713" s="196"/>
      <c r="FI713" s="196"/>
      <c r="FJ713" s="196"/>
      <c r="FK713" s="196"/>
      <c r="FL713" s="196"/>
      <c r="FM713" s="196"/>
      <c r="FN713" s="196"/>
      <c r="FO713" s="196"/>
      <c r="FP713" s="196"/>
      <c r="FQ713" s="196"/>
      <c r="FR713" s="196"/>
      <c r="FS713" s="196"/>
      <c r="FT713" s="196"/>
      <c r="FU713" s="196"/>
      <c r="FV713" s="196"/>
      <c r="FW713" s="196"/>
      <c r="FX713" s="196"/>
      <c r="FY713" s="196"/>
      <c r="FZ713" s="196"/>
      <c r="GA713" s="196"/>
      <c r="GB713" s="196"/>
      <c r="GC713" s="196"/>
      <c r="GD713" s="196"/>
      <c r="GE713" s="196"/>
      <c r="GF713" s="196"/>
      <c r="GG713" s="196"/>
      <c r="GH713" s="196"/>
      <c r="GI713" s="196"/>
      <c r="GJ713" s="196"/>
      <c r="GK713" s="196"/>
      <c r="GL713" s="196"/>
      <c r="GM713" s="196"/>
      <c r="GN713" s="196"/>
      <c r="GO713" s="196"/>
      <c r="GP713" s="196"/>
      <c r="GQ713" s="196"/>
      <c r="GR713" s="196"/>
      <c r="GS713" s="196"/>
      <c r="GT713" s="196"/>
      <c r="GU713" s="196"/>
      <c r="GV713" s="196"/>
      <c r="GW713" s="196"/>
      <c r="GX713" s="196"/>
      <c r="GY713" s="196"/>
      <c r="GZ713" s="196"/>
      <c r="HA713" s="196"/>
      <c r="HB713" s="196"/>
      <c r="HC713" s="196"/>
      <c r="HD713" s="196"/>
      <c r="HE713" s="196"/>
      <c r="HF713" s="196"/>
      <c r="HG713" s="196"/>
      <c r="HH713" s="196"/>
      <c r="HI713" s="196"/>
      <c r="HJ713" s="196"/>
      <c r="HK713" s="196"/>
      <c r="HL713" s="196"/>
      <c r="HM713" s="196"/>
      <c r="HN713" s="196"/>
      <c r="HO713" s="196"/>
      <c r="HP713" s="196"/>
      <c r="HQ713" s="196"/>
      <c r="HR713" s="196"/>
      <c r="HS713" s="196"/>
      <c r="HT713" s="196"/>
      <c r="HU713" s="196"/>
      <c r="HV713" s="196"/>
      <c r="HW713" s="196"/>
      <c r="HX713" s="196"/>
      <c r="HY713" s="196"/>
      <c r="HZ713" s="196"/>
      <c r="IA713" s="196"/>
      <c r="IB713" s="196"/>
      <c r="IC713" s="196"/>
      <c r="ID713" s="196"/>
      <c r="IE713" s="196"/>
      <c r="IF713" s="196"/>
      <c r="IG713" s="196"/>
      <c r="IH713" s="196"/>
      <c r="II713" s="196"/>
      <c r="IJ713" s="196"/>
      <c r="IK713" s="196"/>
      <c r="IL713" s="196"/>
      <c r="IM713" s="196"/>
      <c r="IN713" s="196"/>
      <c r="IO713" s="196"/>
      <c r="IP713" s="196"/>
      <c r="IQ713" s="196"/>
      <c r="IR713" s="196"/>
      <c r="IS713" s="196"/>
      <c r="IT713" s="196"/>
      <c r="IU713" s="196"/>
      <c r="IV713" s="196"/>
    </row>
    <row r="714" spans="1:256" customFormat="1">
      <c r="A714" s="195" t="s">
        <v>2136</v>
      </c>
      <c r="B714" s="195" t="s">
        <v>16</v>
      </c>
      <c r="C714" s="195" t="s">
        <v>17</v>
      </c>
      <c r="D714" s="195" t="s">
        <v>1976</v>
      </c>
      <c r="E714" s="195" t="s">
        <v>2137</v>
      </c>
      <c r="F714" s="195" t="s">
        <v>19</v>
      </c>
      <c r="G714" s="195" t="s">
        <v>2656</v>
      </c>
      <c r="H714" s="195" t="s">
        <v>2657</v>
      </c>
      <c r="I714" s="195" t="s">
        <v>2658</v>
      </c>
      <c r="J714" s="195" t="s">
        <v>22</v>
      </c>
      <c r="K714" s="195" t="s">
        <v>1997</v>
      </c>
      <c r="L714" s="195">
        <v>8</v>
      </c>
      <c r="M714" s="195" t="s">
        <v>1767</v>
      </c>
      <c r="N714" s="195"/>
      <c r="O714" s="195"/>
      <c r="P714" s="196"/>
      <c r="Q714" s="196"/>
      <c r="R714" s="196"/>
      <c r="S714" s="196"/>
      <c r="T714" s="196"/>
      <c r="U714" s="196"/>
      <c r="V714" s="196"/>
      <c r="W714" s="196"/>
      <c r="X714" s="196"/>
      <c r="Y714" s="196"/>
      <c r="Z714" s="196"/>
      <c r="AA714" s="196"/>
      <c r="AB714" s="196"/>
      <c r="AC714" s="196"/>
      <c r="AD714" s="196"/>
      <c r="AE714" s="196"/>
      <c r="AF714" s="196"/>
      <c r="AG714" s="196"/>
      <c r="AH714" s="196"/>
      <c r="AI714" s="196"/>
      <c r="AJ714" s="196"/>
      <c r="AK714" s="196"/>
      <c r="AL714" s="196"/>
      <c r="AM714" s="196"/>
      <c r="AN714" s="196"/>
      <c r="AO714" s="196"/>
      <c r="AP714" s="196"/>
      <c r="AQ714" s="196"/>
      <c r="AR714" s="196"/>
      <c r="AS714" s="196"/>
      <c r="AT714" s="196"/>
      <c r="AU714" s="196"/>
      <c r="AV714" s="196"/>
      <c r="AW714" s="196"/>
      <c r="AX714" s="196"/>
      <c r="AY714" s="196"/>
      <c r="AZ714" s="196"/>
      <c r="BA714" s="196"/>
      <c r="BB714" s="196"/>
      <c r="BC714" s="196"/>
      <c r="BD714" s="196"/>
      <c r="BE714" s="196"/>
      <c r="BF714" s="196"/>
      <c r="BG714" s="196"/>
      <c r="BH714" s="196"/>
      <c r="BI714" s="196"/>
      <c r="BJ714" s="196"/>
      <c r="BK714" s="196"/>
      <c r="BL714" s="196"/>
      <c r="BM714" s="196"/>
      <c r="BN714" s="196"/>
      <c r="BO714" s="196"/>
      <c r="BP714" s="196"/>
      <c r="BQ714" s="196"/>
      <c r="BR714" s="196"/>
      <c r="BS714" s="196"/>
      <c r="BT714" s="196"/>
      <c r="BU714" s="196"/>
      <c r="BV714" s="196"/>
      <c r="BW714" s="196"/>
      <c r="BX714" s="196"/>
      <c r="BY714" s="196"/>
      <c r="BZ714" s="196"/>
      <c r="CA714" s="196"/>
      <c r="CB714" s="196"/>
      <c r="CC714" s="196"/>
      <c r="CD714" s="196"/>
      <c r="CE714" s="196"/>
      <c r="CF714" s="196"/>
      <c r="CG714" s="196"/>
      <c r="CH714" s="196"/>
      <c r="CI714" s="196"/>
      <c r="CJ714" s="196"/>
      <c r="CK714" s="196"/>
      <c r="CL714" s="196"/>
      <c r="CM714" s="196"/>
      <c r="CN714" s="196"/>
      <c r="CO714" s="196"/>
      <c r="CP714" s="196"/>
      <c r="CQ714" s="196"/>
      <c r="CR714" s="196"/>
      <c r="CS714" s="196"/>
      <c r="CT714" s="196"/>
      <c r="CU714" s="196"/>
      <c r="CV714" s="196"/>
      <c r="CW714" s="196"/>
      <c r="CX714" s="196"/>
      <c r="CY714" s="196"/>
      <c r="CZ714" s="196"/>
      <c r="DA714" s="196"/>
      <c r="DB714" s="196"/>
      <c r="DC714" s="196"/>
      <c r="DD714" s="196"/>
      <c r="DE714" s="196"/>
      <c r="DF714" s="196"/>
      <c r="DG714" s="196"/>
      <c r="DH714" s="196"/>
      <c r="DI714" s="196"/>
      <c r="DJ714" s="196"/>
      <c r="DK714" s="196"/>
      <c r="DL714" s="196"/>
      <c r="DM714" s="196"/>
      <c r="DN714" s="196"/>
      <c r="DO714" s="196"/>
      <c r="DP714" s="196"/>
      <c r="DQ714" s="196"/>
      <c r="DR714" s="196"/>
      <c r="DS714" s="196"/>
      <c r="DT714" s="196"/>
      <c r="DU714" s="196"/>
      <c r="DV714" s="196"/>
      <c r="DW714" s="196"/>
      <c r="DX714" s="196"/>
      <c r="DY714" s="196"/>
      <c r="DZ714" s="196"/>
      <c r="EA714" s="196"/>
      <c r="EB714" s="196"/>
      <c r="EC714" s="196"/>
      <c r="ED714" s="196"/>
      <c r="EE714" s="196"/>
      <c r="EF714" s="196"/>
      <c r="EG714" s="196"/>
      <c r="EH714" s="196"/>
      <c r="EI714" s="196"/>
      <c r="EJ714" s="196"/>
      <c r="EK714" s="196"/>
      <c r="EL714" s="196"/>
      <c r="EM714" s="196"/>
      <c r="EN714" s="196"/>
      <c r="EO714" s="196"/>
      <c r="EP714" s="196"/>
      <c r="EQ714" s="196"/>
      <c r="ER714" s="196"/>
      <c r="ES714" s="196"/>
      <c r="ET714" s="196"/>
      <c r="EU714" s="196"/>
      <c r="EV714" s="196"/>
      <c r="EW714" s="196"/>
      <c r="EX714" s="196"/>
      <c r="EY714" s="196"/>
      <c r="EZ714" s="196"/>
      <c r="FA714" s="196"/>
      <c r="FB714" s="196"/>
      <c r="FC714" s="196"/>
      <c r="FD714" s="196"/>
      <c r="FE714" s="196"/>
      <c r="FF714" s="196"/>
      <c r="FG714" s="196"/>
      <c r="FH714" s="196"/>
      <c r="FI714" s="196"/>
      <c r="FJ714" s="196"/>
      <c r="FK714" s="196"/>
      <c r="FL714" s="196"/>
      <c r="FM714" s="196"/>
      <c r="FN714" s="196"/>
      <c r="FO714" s="196"/>
      <c r="FP714" s="196"/>
      <c r="FQ714" s="196"/>
      <c r="FR714" s="196"/>
      <c r="FS714" s="196"/>
      <c r="FT714" s="196"/>
      <c r="FU714" s="196"/>
      <c r="FV714" s="196"/>
      <c r="FW714" s="196"/>
      <c r="FX714" s="196"/>
      <c r="FY714" s="196"/>
      <c r="FZ714" s="196"/>
      <c r="GA714" s="196"/>
      <c r="GB714" s="196"/>
      <c r="GC714" s="196"/>
      <c r="GD714" s="196"/>
      <c r="GE714" s="196"/>
      <c r="GF714" s="196"/>
      <c r="GG714" s="196"/>
      <c r="GH714" s="196"/>
      <c r="GI714" s="196"/>
      <c r="GJ714" s="196"/>
      <c r="GK714" s="196"/>
      <c r="GL714" s="196"/>
      <c r="GM714" s="196"/>
      <c r="GN714" s="196"/>
      <c r="GO714" s="196"/>
      <c r="GP714" s="196"/>
      <c r="GQ714" s="196"/>
      <c r="GR714" s="196"/>
      <c r="GS714" s="196"/>
      <c r="GT714" s="196"/>
      <c r="GU714" s="196"/>
      <c r="GV714" s="196"/>
      <c r="GW714" s="196"/>
      <c r="GX714" s="196"/>
      <c r="GY714" s="196"/>
      <c r="GZ714" s="196"/>
      <c r="HA714" s="196"/>
      <c r="HB714" s="196"/>
      <c r="HC714" s="196"/>
      <c r="HD714" s="196"/>
      <c r="HE714" s="196"/>
      <c r="HF714" s="196"/>
      <c r="HG714" s="196"/>
      <c r="HH714" s="196"/>
      <c r="HI714" s="196"/>
      <c r="HJ714" s="196"/>
      <c r="HK714" s="196"/>
      <c r="HL714" s="196"/>
      <c r="HM714" s="196"/>
      <c r="HN714" s="196"/>
      <c r="HO714" s="196"/>
      <c r="HP714" s="196"/>
      <c r="HQ714" s="196"/>
      <c r="HR714" s="196"/>
      <c r="HS714" s="196"/>
      <c r="HT714" s="196"/>
      <c r="HU714" s="196"/>
      <c r="HV714" s="196"/>
      <c r="HW714" s="196"/>
      <c r="HX714" s="196"/>
      <c r="HY714" s="196"/>
      <c r="HZ714" s="196"/>
      <c r="IA714" s="196"/>
      <c r="IB714" s="196"/>
      <c r="IC714" s="196"/>
      <c r="ID714" s="196"/>
      <c r="IE714" s="196"/>
      <c r="IF714" s="196"/>
      <c r="IG714" s="196"/>
      <c r="IH714" s="196"/>
      <c r="II714" s="196"/>
      <c r="IJ714" s="196"/>
      <c r="IK714" s="196"/>
      <c r="IL714" s="196"/>
      <c r="IM714" s="196"/>
      <c r="IN714" s="196"/>
      <c r="IO714" s="196"/>
      <c r="IP714" s="196"/>
      <c r="IQ714" s="196"/>
      <c r="IR714" s="196"/>
      <c r="IS714" s="196"/>
      <c r="IT714" s="196"/>
      <c r="IU714" s="196"/>
      <c r="IV714" s="196"/>
    </row>
    <row r="715" spans="1:256" customFormat="1">
      <c r="A715" s="195" t="s">
        <v>2136</v>
      </c>
      <c r="B715" s="195" t="s">
        <v>16</v>
      </c>
      <c r="C715" s="195" t="s">
        <v>17</v>
      </c>
      <c r="D715" s="195" t="s">
        <v>1976</v>
      </c>
      <c r="E715" s="195" t="s">
        <v>2137</v>
      </c>
      <c r="F715" s="195" t="s">
        <v>19</v>
      </c>
      <c r="G715" s="195" t="s">
        <v>2647</v>
      </c>
      <c r="H715" s="195" t="s">
        <v>2654</v>
      </c>
      <c r="I715" s="195" t="s">
        <v>2655</v>
      </c>
      <c r="J715" s="195" t="s">
        <v>22</v>
      </c>
      <c r="K715" s="195" t="s">
        <v>443</v>
      </c>
      <c r="L715" s="195">
        <v>8</v>
      </c>
      <c r="M715" s="195" t="s">
        <v>1767</v>
      </c>
      <c r="N715" s="195"/>
      <c r="O715" s="195"/>
      <c r="P715" s="196"/>
      <c r="Q715" s="196"/>
      <c r="R715" s="196"/>
      <c r="S715" s="196"/>
      <c r="T715" s="196"/>
      <c r="U715" s="196"/>
      <c r="V715" s="196"/>
      <c r="W715" s="196"/>
      <c r="X715" s="196"/>
      <c r="Y715" s="196"/>
      <c r="Z715" s="196"/>
      <c r="AA715" s="196"/>
      <c r="AB715" s="196"/>
      <c r="AC715" s="196"/>
      <c r="AD715" s="196"/>
      <c r="AE715" s="196"/>
      <c r="AF715" s="196"/>
      <c r="AG715" s="196"/>
      <c r="AH715" s="196"/>
      <c r="AI715" s="196"/>
      <c r="AJ715" s="196"/>
      <c r="AK715" s="196"/>
      <c r="AL715" s="196"/>
      <c r="AM715" s="196"/>
      <c r="AN715" s="196"/>
      <c r="AO715" s="196"/>
      <c r="AP715" s="196"/>
      <c r="AQ715" s="196"/>
      <c r="AR715" s="196"/>
      <c r="AS715" s="196"/>
      <c r="AT715" s="196"/>
      <c r="AU715" s="196"/>
      <c r="AV715" s="196"/>
      <c r="AW715" s="196"/>
      <c r="AX715" s="196"/>
      <c r="AY715" s="196"/>
      <c r="AZ715" s="196"/>
      <c r="BA715" s="196"/>
      <c r="BB715" s="196"/>
      <c r="BC715" s="196"/>
      <c r="BD715" s="196"/>
      <c r="BE715" s="196"/>
      <c r="BF715" s="196"/>
      <c r="BG715" s="196"/>
      <c r="BH715" s="196"/>
      <c r="BI715" s="196"/>
      <c r="BJ715" s="196"/>
      <c r="BK715" s="196"/>
      <c r="BL715" s="196"/>
      <c r="BM715" s="196"/>
      <c r="BN715" s="196"/>
      <c r="BO715" s="196"/>
      <c r="BP715" s="196"/>
      <c r="BQ715" s="196"/>
      <c r="BR715" s="196"/>
      <c r="BS715" s="196"/>
      <c r="BT715" s="196"/>
      <c r="BU715" s="196"/>
      <c r="BV715" s="196"/>
      <c r="BW715" s="196"/>
      <c r="BX715" s="196"/>
      <c r="BY715" s="196"/>
      <c r="BZ715" s="196"/>
      <c r="CA715" s="196"/>
      <c r="CB715" s="196"/>
      <c r="CC715" s="196"/>
      <c r="CD715" s="196"/>
      <c r="CE715" s="196"/>
      <c r="CF715" s="196"/>
      <c r="CG715" s="196"/>
      <c r="CH715" s="196"/>
      <c r="CI715" s="196"/>
      <c r="CJ715" s="196"/>
      <c r="CK715" s="196"/>
      <c r="CL715" s="196"/>
      <c r="CM715" s="196"/>
      <c r="CN715" s="196"/>
      <c r="CO715" s="196"/>
      <c r="CP715" s="196"/>
      <c r="CQ715" s="196"/>
      <c r="CR715" s="196"/>
      <c r="CS715" s="196"/>
      <c r="CT715" s="196"/>
      <c r="CU715" s="196"/>
      <c r="CV715" s="196"/>
      <c r="CW715" s="196"/>
      <c r="CX715" s="196"/>
      <c r="CY715" s="196"/>
      <c r="CZ715" s="196"/>
      <c r="DA715" s="196"/>
      <c r="DB715" s="196"/>
      <c r="DC715" s="196"/>
      <c r="DD715" s="196"/>
      <c r="DE715" s="196"/>
      <c r="DF715" s="196"/>
      <c r="DG715" s="196"/>
      <c r="DH715" s="196"/>
      <c r="DI715" s="196"/>
      <c r="DJ715" s="196"/>
      <c r="DK715" s="196"/>
      <c r="DL715" s="196"/>
      <c r="DM715" s="196"/>
      <c r="DN715" s="196"/>
      <c r="DO715" s="196"/>
      <c r="DP715" s="196"/>
      <c r="DQ715" s="196"/>
      <c r="DR715" s="196"/>
      <c r="DS715" s="196"/>
      <c r="DT715" s="196"/>
      <c r="DU715" s="196"/>
      <c r="DV715" s="196"/>
      <c r="DW715" s="196"/>
      <c r="DX715" s="196"/>
      <c r="DY715" s="196"/>
      <c r="DZ715" s="196"/>
      <c r="EA715" s="196"/>
      <c r="EB715" s="196"/>
      <c r="EC715" s="196"/>
      <c r="ED715" s="196"/>
      <c r="EE715" s="196"/>
      <c r="EF715" s="196"/>
      <c r="EG715" s="196"/>
      <c r="EH715" s="196"/>
      <c r="EI715" s="196"/>
      <c r="EJ715" s="196"/>
      <c r="EK715" s="196"/>
      <c r="EL715" s="196"/>
      <c r="EM715" s="196"/>
      <c r="EN715" s="196"/>
      <c r="EO715" s="196"/>
      <c r="EP715" s="196"/>
      <c r="EQ715" s="196"/>
      <c r="ER715" s="196"/>
      <c r="ES715" s="196"/>
      <c r="ET715" s="196"/>
      <c r="EU715" s="196"/>
      <c r="EV715" s="196"/>
      <c r="EW715" s="196"/>
      <c r="EX715" s="196"/>
      <c r="EY715" s="196"/>
      <c r="EZ715" s="196"/>
      <c r="FA715" s="196"/>
      <c r="FB715" s="196"/>
      <c r="FC715" s="196"/>
      <c r="FD715" s="196"/>
      <c r="FE715" s="196"/>
      <c r="FF715" s="196"/>
      <c r="FG715" s="196"/>
      <c r="FH715" s="196"/>
      <c r="FI715" s="196"/>
      <c r="FJ715" s="196"/>
      <c r="FK715" s="196"/>
      <c r="FL715" s="196"/>
      <c r="FM715" s="196"/>
      <c r="FN715" s="196"/>
      <c r="FO715" s="196"/>
      <c r="FP715" s="196"/>
      <c r="FQ715" s="196"/>
      <c r="FR715" s="196"/>
      <c r="FS715" s="196"/>
      <c r="FT715" s="196"/>
      <c r="FU715" s="196"/>
      <c r="FV715" s="196"/>
      <c r="FW715" s="196"/>
      <c r="FX715" s="196"/>
      <c r="FY715" s="196"/>
      <c r="FZ715" s="196"/>
      <c r="GA715" s="196"/>
      <c r="GB715" s="196"/>
      <c r="GC715" s="196"/>
      <c r="GD715" s="196"/>
      <c r="GE715" s="196"/>
      <c r="GF715" s="196"/>
      <c r="GG715" s="196"/>
      <c r="GH715" s="196"/>
      <c r="GI715" s="196"/>
      <c r="GJ715" s="196"/>
      <c r="GK715" s="196"/>
      <c r="GL715" s="196"/>
      <c r="GM715" s="196"/>
      <c r="GN715" s="196"/>
      <c r="GO715" s="196"/>
      <c r="GP715" s="196"/>
      <c r="GQ715" s="196"/>
      <c r="GR715" s="196"/>
      <c r="GS715" s="196"/>
      <c r="GT715" s="196"/>
      <c r="GU715" s="196"/>
      <c r="GV715" s="196"/>
      <c r="GW715" s="196"/>
      <c r="GX715" s="196"/>
      <c r="GY715" s="196"/>
      <c r="GZ715" s="196"/>
      <c r="HA715" s="196"/>
      <c r="HB715" s="196"/>
      <c r="HC715" s="196"/>
      <c r="HD715" s="196"/>
      <c r="HE715" s="196"/>
      <c r="HF715" s="196"/>
      <c r="HG715" s="196"/>
      <c r="HH715" s="196"/>
      <c r="HI715" s="196"/>
      <c r="HJ715" s="196"/>
      <c r="HK715" s="196"/>
      <c r="HL715" s="196"/>
      <c r="HM715" s="196"/>
      <c r="HN715" s="196"/>
      <c r="HO715" s="196"/>
      <c r="HP715" s="196"/>
      <c r="HQ715" s="196"/>
      <c r="HR715" s="196"/>
      <c r="HS715" s="196"/>
      <c r="HT715" s="196"/>
      <c r="HU715" s="196"/>
      <c r="HV715" s="196"/>
      <c r="HW715" s="196"/>
      <c r="HX715" s="196"/>
      <c r="HY715" s="196"/>
      <c r="HZ715" s="196"/>
      <c r="IA715" s="196"/>
      <c r="IB715" s="196"/>
      <c r="IC715" s="196"/>
      <c r="ID715" s="196"/>
      <c r="IE715" s="196"/>
      <c r="IF715" s="196"/>
      <c r="IG715" s="196"/>
      <c r="IH715" s="196"/>
      <c r="II715" s="196"/>
      <c r="IJ715" s="196"/>
      <c r="IK715" s="196"/>
      <c r="IL715" s="196"/>
      <c r="IM715" s="196"/>
      <c r="IN715" s="196"/>
      <c r="IO715" s="196"/>
      <c r="IP715" s="196"/>
      <c r="IQ715" s="196"/>
      <c r="IR715" s="196"/>
      <c r="IS715" s="196"/>
      <c r="IT715" s="196"/>
      <c r="IU715" s="196"/>
      <c r="IV715" s="196"/>
    </row>
    <row r="716" spans="1:256">
      <c r="A716" s="186" t="s">
        <v>1846</v>
      </c>
      <c r="B716" s="186" t="s">
        <v>16</v>
      </c>
      <c r="C716" s="186" t="s">
        <v>17</v>
      </c>
      <c r="D716" s="186" t="s">
        <v>1847</v>
      </c>
      <c r="E716" s="195" t="str">
        <f>CONCATENATE(D716,"_",B716,"_",A716)</f>
        <v>RSE_NAP_NEXUS_DNS_FILTER</v>
      </c>
      <c r="F716" s="186" t="s">
        <v>19</v>
      </c>
      <c r="G716" s="186" t="s">
        <v>2229</v>
      </c>
      <c r="H716" s="195" t="str">
        <f>CONCATENATE(LOWER(E716),"_", LOWER(G716))</f>
        <v>rse_nap_nexus_dns_filter_total_req</v>
      </c>
      <c r="I716" s="187" t="s">
        <v>1849</v>
      </c>
      <c r="J716" s="186" t="s">
        <v>22</v>
      </c>
      <c r="K716" s="186" t="s">
        <v>23</v>
      </c>
      <c r="L716" s="195">
        <v>8</v>
      </c>
      <c r="M716" s="195" t="s">
        <v>1767</v>
      </c>
      <c r="N716" s="187"/>
    </row>
    <row r="717" spans="1:256">
      <c r="A717" s="186" t="s">
        <v>1846</v>
      </c>
      <c r="B717" s="186" t="s">
        <v>16</v>
      </c>
      <c r="C717" s="186" t="s">
        <v>17</v>
      </c>
      <c r="D717" s="186" t="s">
        <v>1847</v>
      </c>
      <c r="E717" s="195" t="str">
        <f t="shared" ref="E717:E722" si="52">CONCATENATE(D717,"_",B717,"_",A717)</f>
        <v>RSE_NAP_NEXUS_DNS_FILTER</v>
      </c>
      <c r="F717" s="186" t="s">
        <v>19</v>
      </c>
      <c r="G717" s="186" t="s">
        <v>2230</v>
      </c>
      <c r="H717" s="195" t="str">
        <f t="shared" ref="H717:H828" si="53">CONCATENATE(LOWER(E717),"_", LOWER(G717))</f>
        <v>rse_nap_nexus_dns_filter_total_req_permitted</v>
      </c>
      <c r="I717" s="187" t="s">
        <v>1850</v>
      </c>
      <c r="J717" s="186" t="s">
        <v>22</v>
      </c>
      <c r="K717" s="186" t="s">
        <v>23</v>
      </c>
      <c r="L717" s="195">
        <v>8</v>
      </c>
      <c r="M717" s="195" t="s">
        <v>1767</v>
      </c>
      <c r="N717" s="187"/>
    </row>
    <row r="718" spans="1:256">
      <c r="A718" s="186" t="s">
        <v>1846</v>
      </c>
      <c r="B718" s="186" t="s">
        <v>16</v>
      </c>
      <c r="C718" s="186" t="s">
        <v>17</v>
      </c>
      <c r="D718" s="186" t="s">
        <v>1847</v>
      </c>
      <c r="E718" s="195" t="str">
        <f t="shared" si="52"/>
        <v>RSE_NAP_NEXUS_DNS_FILTER</v>
      </c>
      <c r="F718" s="186" t="s">
        <v>19</v>
      </c>
      <c r="G718" s="186" t="s">
        <v>2231</v>
      </c>
      <c r="H718" s="195" t="str">
        <f t="shared" si="53"/>
        <v>rse_nap_nexus_dns_filter_total_req_dropped</v>
      </c>
      <c r="I718" s="187" t="s">
        <v>1851</v>
      </c>
      <c r="J718" s="186" t="s">
        <v>22</v>
      </c>
      <c r="K718" s="186" t="s">
        <v>23</v>
      </c>
      <c r="L718" s="195">
        <v>8</v>
      </c>
      <c r="M718" s="195" t="s">
        <v>1767</v>
      </c>
      <c r="N718" s="187"/>
    </row>
    <row r="719" spans="1:256">
      <c r="A719" s="186" t="s">
        <v>1846</v>
      </c>
      <c r="B719" s="186" t="s">
        <v>16</v>
      </c>
      <c r="C719" s="186" t="s">
        <v>17</v>
      </c>
      <c r="D719" s="186" t="s">
        <v>1847</v>
      </c>
      <c r="E719" s="195" t="str">
        <f t="shared" si="52"/>
        <v>RSE_NAP_NEXUS_DNS_FILTER</v>
      </c>
      <c r="F719" s="186" t="s">
        <v>19</v>
      </c>
      <c r="G719" s="186" t="s">
        <v>2232</v>
      </c>
      <c r="H719" s="195" t="str">
        <f t="shared" si="53"/>
        <v>rse_nap_nexus_dns_filter_total_req_valid</v>
      </c>
      <c r="I719" s="187" t="s">
        <v>1852</v>
      </c>
      <c r="J719" s="186" t="s">
        <v>22</v>
      </c>
      <c r="K719" s="186" t="s">
        <v>23</v>
      </c>
      <c r="L719" s="195">
        <v>8</v>
      </c>
      <c r="M719" s="195" t="s">
        <v>1767</v>
      </c>
      <c r="N719" s="187"/>
    </row>
    <row r="720" spans="1:256">
      <c r="A720" s="186" t="s">
        <v>1846</v>
      </c>
      <c r="B720" s="186" t="s">
        <v>16</v>
      </c>
      <c r="C720" s="186" t="s">
        <v>17</v>
      </c>
      <c r="D720" s="186" t="s">
        <v>1847</v>
      </c>
      <c r="E720" s="195" t="str">
        <f t="shared" si="52"/>
        <v>RSE_NAP_NEXUS_DNS_FILTER</v>
      </c>
      <c r="F720" s="186" t="s">
        <v>19</v>
      </c>
      <c r="G720" s="186" t="s">
        <v>2233</v>
      </c>
      <c r="H720" s="195" t="str">
        <f t="shared" si="53"/>
        <v>rse_nap_nexus_dns_filter_total_req_refused</v>
      </c>
      <c r="I720" s="187" t="s">
        <v>1853</v>
      </c>
      <c r="J720" s="186" t="s">
        <v>22</v>
      </c>
      <c r="K720" s="186" t="s">
        <v>23</v>
      </c>
      <c r="L720" s="195">
        <v>8</v>
      </c>
      <c r="M720" s="195" t="s">
        <v>1767</v>
      </c>
      <c r="N720" s="187"/>
    </row>
    <row r="721" spans="1:14">
      <c r="A721" s="186" t="s">
        <v>1846</v>
      </c>
      <c r="B721" s="186" t="s">
        <v>16</v>
      </c>
      <c r="C721" s="186" t="s">
        <v>17</v>
      </c>
      <c r="D721" s="186" t="s">
        <v>1847</v>
      </c>
      <c r="E721" s="195" t="str">
        <f t="shared" si="52"/>
        <v>RSE_NAP_NEXUS_DNS_FILTER</v>
      </c>
      <c r="F721" s="186" t="s">
        <v>19</v>
      </c>
      <c r="G721" s="186" t="s">
        <v>2234</v>
      </c>
      <c r="H721" s="195" t="str">
        <f t="shared" si="53"/>
        <v>rse_nap_nexus_dns_filter_total_req_log_only</v>
      </c>
      <c r="I721" s="187" t="s">
        <v>1854</v>
      </c>
      <c r="J721" s="186" t="s">
        <v>22</v>
      </c>
      <c r="K721" s="186" t="s">
        <v>23</v>
      </c>
      <c r="L721" s="195">
        <v>8</v>
      </c>
      <c r="M721" s="195" t="s">
        <v>1767</v>
      </c>
      <c r="N721" s="187"/>
    </row>
    <row r="722" spans="1:14">
      <c r="A722" s="186" t="s">
        <v>1846</v>
      </c>
      <c r="B722" s="186" t="s">
        <v>16</v>
      </c>
      <c r="C722" s="186" t="s">
        <v>17</v>
      </c>
      <c r="D722" s="186" t="s">
        <v>1847</v>
      </c>
      <c r="E722" s="195" t="str">
        <f t="shared" si="52"/>
        <v>RSE_NAP_NEXUS_DNS_FILTER</v>
      </c>
      <c r="F722" s="186" t="s">
        <v>19</v>
      </c>
      <c r="G722" s="186" t="s">
        <v>2235</v>
      </c>
      <c r="H722" s="195" t="str">
        <f t="shared" si="53"/>
        <v>rse_nap_nexus_dns_filter_total_req_unknown_category</v>
      </c>
      <c r="I722" s="187" t="s">
        <v>1855</v>
      </c>
      <c r="J722" s="186" t="s">
        <v>22</v>
      </c>
      <c r="K722" s="186" t="s">
        <v>23</v>
      </c>
      <c r="L722" s="195">
        <v>8</v>
      </c>
      <c r="M722" s="195" t="s">
        <v>1767</v>
      </c>
      <c r="N722" s="187"/>
    </row>
    <row r="723" spans="1:14">
      <c r="A723" s="186" t="s">
        <v>1846</v>
      </c>
      <c r="B723" s="186" t="s">
        <v>16</v>
      </c>
      <c r="C723" s="186" t="s">
        <v>17</v>
      </c>
      <c r="D723" s="186" t="s">
        <v>1847</v>
      </c>
      <c r="E723" s="195" t="str">
        <f>CONCATENATE(D723,"_",B723,"_",A743)</f>
        <v>RSE_NAP_NEXUS_DNS_FILTER</v>
      </c>
      <c r="F723" s="186" t="s">
        <v>19</v>
      </c>
      <c r="G723" s="186" t="s">
        <v>2236</v>
      </c>
      <c r="H723" s="195" t="str">
        <f t="shared" si="53"/>
        <v>rse_nap_nexus_dns_filter_total_req_bad_ip_reputation</v>
      </c>
      <c r="I723" s="187" t="s">
        <v>1856</v>
      </c>
      <c r="J723" s="186" t="s">
        <v>22</v>
      </c>
      <c r="K723" s="186" t="s">
        <v>23</v>
      </c>
      <c r="L723" s="195">
        <v>8</v>
      </c>
      <c r="M723" s="195" t="s">
        <v>1767</v>
      </c>
      <c r="N723" s="187"/>
    </row>
    <row r="724" spans="1:14">
      <c r="A724" s="186" t="s">
        <v>1846</v>
      </c>
      <c r="B724" s="186" t="s">
        <v>16</v>
      </c>
      <c r="C724" s="186" t="s">
        <v>17</v>
      </c>
      <c r="D724" s="186" t="s">
        <v>1847</v>
      </c>
      <c r="E724" s="195" t="str">
        <f>CONCATENATE(D724,"_",B724,"_",A744)</f>
        <v>RSE_NAP_NEXUS_DNS_FILTER</v>
      </c>
      <c r="F724" s="186" t="s">
        <v>19</v>
      </c>
      <c r="G724" s="186" t="s">
        <v>2237</v>
      </c>
      <c r="H724" s="195" t="str">
        <f t="shared" si="53"/>
        <v>rse_nap_nexus_dns_filter_total_req_bad_ip_reputation_permitted</v>
      </c>
      <c r="I724" s="187" t="s">
        <v>2163</v>
      </c>
      <c r="J724" s="186" t="s">
        <v>22</v>
      </c>
      <c r="K724" s="186" t="s">
        <v>23</v>
      </c>
      <c r="L724" s="195">
        <v>8</v>
      </c>
      <c r="M724" s="195" t="s">
        <v>1767</v>
      </c>
      <c r="N724" s="187"/>
    </row>
    <row r="725" spans="1:14">
      <c r="A725" s="186" t="s">
        <v>1846</v>
      </c>
      <c r="B725" s="186" t="s">
        <v>16</v>
      </c>
      <c r="C725" s="186" t="s">
        <v>17</v>
      </c>
      <c r="D725" s="186" t="s">
        <v>1847</v>
      </c>
      <c r="E725" s="195" t="str">
        <f>CONCATENATE(D725,"_",B725,"_",A745)</f>
        <v>RSE_NAP_NEXUS_DNS_FILTER</v>
      </c>
      <c r="F725" s="186" t="s">
        <v>19</v>
      </c>
      <c r="G725" s="186" t="s">
        <v>2238</v>
      </c>
      <c r="H725" s="195" t="str">
        <f t="shared" si="53"/>
        <v>rse_nap_nexus_dns_filter_total_req_bad_ip_reputation_blocked</v>
      </c>
      <c r="I725" s="187" t="s">
        <v>2164</v>
      </c>
      <c r="J725" s="186" t="s">
        <v>22</v>
      </c>
      <c r="K725" s="186" t="s">
        <v>23</v>
      </c>
      <c r="L725" s="195">
        <v>8</v>
      </c>
      <c r="M725" s="195" t="s">
        <v>1767</v>
      </c>
      <c r="N725" s="187"/>
    </row>
    <row r="726" spans="1:14">
      <c r="A726" s="186" t="s">
        <v>1846</v>
      </c>
      <c r="B726" s="186" t="s">
        <v>16</v>
      </c>
      <c r="C726" s="186" t="s">
        <v>17</v>
      </c>
      <c r="D726" s="186" t="s">
        <v>1847</v>
      </c>
      <c r="E726" s="195" t="str">
        <f>CONCATENATE(D726,"_",B726,"_",A746)</f>
        <v>RSE_NAP_NEXUS_DNS_FILTER</v>
      </c>
      <c r="F726" s="186" t="s">
        <v>19</v>
      </c>
      <c r="G726" s="186" t="s">
        <v>2240</v>
      </c>
      <c r="H726" s="195" t="str">
        <f t="shared" si="53"/>
        <v>rse_nap_nexus_dns_filter_total_req_domain_reputation_checked</v>
      </c>
      <c r="I726" s="187" t="s">
        <v>2165</v>
      </c>
      <c r="J726" s="186" t="s">
        <v>22</v>
      </c>
      <c r="K726" s="186" t="s">
        <v>23</v>
      </c>
      <c r="L726" s="195">
        <v>8</v>
      </c>
      <c r="M726" s="195" t="s">
        <v>1767</v>
      </c>
      <c r="N726" s="187"/>
    </row>
    <row r="727" spans="1:14">
      <c r="A727" s="186" t="s">
        <v>1846</v>
      </c>
      <c r="B727" s="186" t="s">
        <v>16</v>
      </c>
      <c r="C727" s="186" t="s">
        <v>17</v>
      </c>
      <c r="D727" s="186" t="s">
        <v>1847</v>
      </c>
      <c r="E727" s="195" t="str">
        <f t="shared" ref="E727:E735" si="54">CONCATENATE(D727,"_",B727,"_",A744)</f>
        <v>RSE_NAP_NEXUS_DNS_FILTER</v>
      </c>
      <c r="F727" s="186" t="s">
        <v>19</v>
      </c>
      <c r="G727" s="186" t="s">
        <v>2239</v>
      </c>
      <c r="H727" s="195" t="str">
        <f t="shared" si="53"/>
        <v>rse_nap_nexus_dns_filter_total_req_rep_score_1_20</v>
      </c>
      <c r="I727" s="187" t="s">
        <v>2143</v>
      </c>
      <c r="J727" s="186" t="s">
        <v>22</v>
      </c>
      <c r="K727" s="186" t="s">
        <v>23</v>
      </c>
      <c r="L727" s="195">
        <v>8</v>
      </c>
      <c r="M727" s="195" t="s">
        <v>1767</v>
      </c>
      <c r="N727" s="187"/>
    </row>
    <row r="728" spans="1:14">
      <c r="A728" s="186" t="s">
        <v>1846</v>
      </c>
      <c r="B728" s="186" t="s">
        <v>16</v>
      </c>
      <c r="C728" s="186" t="s">
        <v>17</v>
      </c>
      <c r="D728" s="186" t="s">
        <v>1847</v>
      </c>
      <c r="E728" s="195" t="str">
        <f t="shared" si="54"/>
        <v>RSE_NAP_NEXUS_DNS_FILTER</v>
      </c>
      <c r="F728" s="186" t="s">
        <v>19</v>
      </c>
      <c r="G728" s="186" t="s">
        <v>2241</v>
      </c>
      <c r="H728" s="195" t="str">
        <f t="shared" si="53"/>
        <v>rse_nap_nexus_dns_filter_total_req_rep_score_21_40</v>
      </c>
      <c r="I728" s="187" t="s">
        <v>2144</v>
      </c>
      <c r="J728" s="186" t="s">
        <v>22</v>
      </c>
      <c r="K728" s="186" t="s">
        <v>23</v>
      </c>
      <c r="L728" s="195">
        <v>8</v>
      </c>
      <c r="M728" s="195" t="s">
        <v>1767</v>
      </c>
      <c r="N728" s="187"/>
    </row>
    <row r="729" spans="1:14">
      <c r="A729" s="186" t="s">
        <v>1846</v>
      </c>
      <c r="B729" s="186" t="s">
        <v>16</v>
      </c>
      <c r="C729" s="186" t="s">
        <v>17</v>
      </c>
      <c r="D729" s="186" t="s">
        <v>1847</v>
      </c>
      <c r="E729" s="195" t="str">
        <f t="shared" si="54"/>
        <v>RSE_NAP_NEXUS_DNS_FILTER</v>
      </c>
      <c r="F729" s="186" t="s">
        <v>19</v>
      </c>
      <c r="G729" s="186" t="s">
        <v>2242</v>
      </c>
      <c r="H729" s="195" t="str">
        <f t="shared" si="53"/>
        <v>rse_nap_nexus_dns_filter_total_req_rep_score_41_60</v>
      </c>
      <c r="I729" s="187" t="s">
        <v>2145</v>
      </c>
      <c r="J729" s="186" t="s">
        <v>22</v>
      </c>
      <c r="K729" s="186" t="s">
        <v>23</v>
      </c>
      <c r="L729" s="195">
        <v>8</v>
      </c>
      <c r="M729" s="195" t="s">
        <v>1767</v>
      </c>
      <c r="N729" s="187"/>
    </row>
    <row r="730" spans="1:14">
      <c r="A730" s="186" t="s">
        <v>1846</v>
      </c>
      <c r="B730" s="186" t="s">
        <v>16</v>
      </c>
      <c r="C730" s="186" t="s">
        <v>17</v>
      </c>
      <c r="D730" s="186" t="s">
        <v>1847</v>
      </c>
      <c r="E730" s="195" t="str">
        <f t="shared" si="54"/>
        <v>RSE_NAP_NEXUS_DNS_FILTER</v>
      </c>
      <c r="F730" s="186" t="s">
        <v>19</v>
      </c>
      <c r="G730" s="186" t="s">
        <v>2243</v>
      </c>
      <c r="H730" s="195" t="str">
        <f t="shared" si="53"/>
        <v>rse_nap_nexus_dns_filter_total_req_rep_score_61_80</v>
      </c>
      <c r="I730" s="187" t="s">
        <v>2146</v>
      </c>
      <c r="J730" s="186" t="s">
        <v>22</v>
      </c>
      <c r="K730" s="186" t="s">
        <v>23</v>
      </c>
      <c r="L730" s="195">
        <v>8</v>
      </c>
      <c r="M730" s="195" t="s">
        <v>1767</v>
      </c>
      <c r="N730" s="187"/>
    </row>
    <row r="731" spans="1:14">
      <c r="A731" s="186" t="s">
        <v>1846</v>
      </c>
      <c r="B731" s="186" t="s">
        <v>16</v>
      </c>
      <c r="C731" s="186" t="s">
        <v>17</v>
      </c>
      <c r="D731" s="186" t="s">
        <v>1847</v>
      </c>
      <c r="E731" s="195" t="str">
        <f t="shared" si="54"/>
        <v>RSE_NAP_NEXUS_DNS_FILTER</v>
      </c>
      <c r="F731" s="186" t="s">
        <v>19</v>
      </c>
      <c r="G731" s="186" t="s">
        <v>2244</v>
      </c>
      <c r="H731" s="195" t="str">
        <f t="shared" si="53"/>
        <v>rse_nap_nexus_dns_filter_total_req_rep_score_81_100</v>
      </c>
      <c r="I731" s="187" t="s">
        <v>2147</v>
      </c>
      <c r="J731" s="186" t="s">
        <v>22</v>
      </c>
      <c r="K731" s="186" t="s">
        <v>23</v>
      </c>
      <c r="L731" s="195">
        <v>8</v>
      </c>
      <c r="M731" s="195" t="s">
        <v>1767</v>
      </c>
      <c r="N731" s="187"/>
    </row>
    <row r="732" spans="1:14">
      <c r="A732" s="186" t="s">
        <v>1846</v>
      </c>
      <c r="B732" s="186" t="s">
        <v>16</v>
      </c>
      <c r="C732" s="186" t="s">
        <v>17</v>
      </c>
      <c r="D732" s="186" t="s">
        <v>1847</v>
      </c>
      <c r="E732" s="195" t="str">
        <f t="shared" si="54"/>
        <v>RSE_NAP_NEXUS_DNS_FILTER</v>
      </c>
      <c r="F732" s="186" t="s">
        <v>19</v>
      </c>
      <c r="G732" s="186" t="s">
        <v>2245</v>
      </c>
      <c r="H732" s="195" t="str">
        <f>CONCATENATE(LOWER(E732),"_", LOWER(G732))</f>
        <v>rse_nap_nexus_dns_filter_total_req_rep_score_1_20_permitted</v>
      </c>
      <c r="I732" s="187" t="s">
        <v>2159</v>
      </c>
      <c r="J732" s="186" t="s">
        <v>22</v>
      </c>
      <c r="K732" s="186" t="s">
        <v>23</v>
      </c>
      <c r="L732" s="195">
        <v>8</v>
      </c>
      <c r="M732" s="195" t="s">
        <v>1767</v>
      </c>
      <c r="N732" s="187"/>
    </row>
    <row r="733" spans="1:14">
      <c r="A733" s="186" t="s">
        <v>1846</v>
      </c>
      <c r="B733" s="186" t="s">
        <v>16</v>
      </c>
      <c r="C733" s="186" t="s">
        <v>17</v>
      </c>
      <c r="D733" s="186" t="s">
        <v>1847</v>
      </c>
      <c r="E733" s="195" t="str">
        <f t="shared" si="54"/>
        <v>RSE_NAP_NEXUS_DNS_FILTER</v>
      </c>
      <c r="F733" s="186" t="s">
        <v>19</v>
      </c>
      <c r="G733" s="186" t="s">
        <v>2246</v>
      </c>
      <c r="H733" s="195" t="str">
        <f>CONCATENATE(LOWER(E733),"_", LOWER(G733))</f>
        <v>rse_nap_nexus_dns_filter_total_req_rep_score_1_20_blocked</v>
      </c>
      <c r="I733" s="187" t="s">
        <v>2161</v>
      </c>
      <c r="J733" s="186" t="s">
        <v>22</v>
      </c>
      <c r="K733" s="186" t="s">
        <v>23</v>
      </c>
      <c r="L733" s="195">
        <v>8</v>
      </c>
      <c r="M733" s="195" t="s">
        <v>1767</v>
      </c>
      <c r="N733" s="187"/>
    </row>
    <row r="734" spans="1:14">
      <c r="A734" s="186" t="s">
        <v>1846</v>
      </c>
      <c r="B734" s="186" t="s">
        <v>16</v>
      </c>
      <c r="C734" s="186" t="s">
        <v>17</v>
      </c>
      <c r="D734" s="186" t="s">
        <v>1847</v>
      </c>
      <c r="E734" s="195" t="str">
        <f t="shared" si="54"/>
        <v>RSE_NAP_NEXUS_DNS_FILTER</v>
      </c>
      <c r="F734" s="186" t="s">
        <v>19</v>
      </c>
      <c r="G734" s="186" t="s">
        <v>2247</v>
      </c>
      <c r="H734" s="195" t="str">
        <f t="shared" si="53"/>
        <v>rse_nap_nexus_dns_filter_total_req_rep_score_21_40_permitted</v>
      </c>
      <c r="I734" s="187" t="s">
        <v>2160</v>
      </c>
      <c r="J734" s="186" t="s">
        <v>22</v>
      </c>
      <c r="K734" s="186" t="s">
        <v>23</v>
      </c>
      <c r="L734" s="195">
        <v>8</v>
      </c>
      <c r="M734" s="195" t="s">
        <v>1767</v>
      </c>
      <c r="N734" s="187"/>
    </row>
    <row r="735" spans="1:14">
      <c r="A735" s="186" t="s">
        <v>1846</v>
      </c>
      <c r="B735" s="186" t="s">
        <v>16</v>
      </c>
      <c r="C735" s="186" t="s">
        <v>17</v>
      </c>
      <c r="D735" s="186" t="s">
        <v>1847</v>
      </c>
      <c r="E735" s="195" t="str">
        <f t="shared" si="54"/>
        <v>RSE_NAP_NEXUS_DNS_FILTER</v>
      </c>
      <c r="F735" s="186" t="s">
        <v>19</v>
      </c>
      <c r="G735" s="186" t="s">
        <v>2248</v>
      </c>
      <c r="H735" s="195" t="str">
        <f t="shared" si="53"/>
        <v>rse_nap_nexus_dns_filter_total_req_rep_score_21_40_blocked</v>
      </c>
      <c r="I735" s="187" t="s">
        <v>2162</v>
      </c>
      <c r="J735" s="186" t="s">
        <v>22</v>
      </c>
      <c r="K735" s="186" t="s">
        <v>23</v>
      </c>
      <c r="L735" s="195">
        <v>8</v>
      </c>
      <c r="M735" s="195" t="s">
        <v>1767</v>
      </c>
      <c r="N735" s="187"/>
    </row>
    <row r="736" spans="1:14">
      <c r="A736" s="186" t="s">
        <v>1846</v>
      </c>
      <c r="B736" s="186" t="s">
        <v>16</v>
      </c>
      <c r="C736" s="186" t="s">
        <v>17</v>
      </c>
      <c r="D736" s="186" t="s">
        <v>1847</v>
      </c>
      <c r="E736" s="195" t="str">
        <f t="shared" ref="E736:E741" si="55">CONCATENATE(D736,"_",B736,"_",A753)</f>
        <v>RSE_NAP_NEXUS_DNS_FILTER</v>
      </c>
      <c r="F736" s="186" t="s">
        <v>19</v>
      </c>
      <c r="G736" s="186" t="s">
        <v>2249</v>
      </c>
      <c r="H736" s="195" t="str">
        <f t="shared" si="53"/>
        <v>rse_nap_nexus_dns_filter_total_req_rep_score_41_60_permitted</v>
      </c>
      <c r="I736" s="187" t="s">
        <v>2166</v>
      </c>
      <c r="J736" s="186" t="s">
        <v>22</v>
      </c>
      <c r="K736" s="186" t="s">
        <v>23</v>
      </c>
      <c r="L736" s="195">
        <v>8</v>
      </c>
      <c r="M736" s="195" t="s">
        <v>1767</v>
      </c>
      <c r="N736" s="187"/>
    </row>
    <row r="737" spans="1:14">
      <c r="A737" s="186" t="s">
        <v>1846</v>
      </c>
      <c r="B737" s="186" t="s">
        <v>16</v>
      </c>
      <c r="C737" s="186" t="s">
        <v>17</v>
      </c>
      <c r="D737" s="186" t="s">
        <v>1847</v>
      </c>
      <c r="E737" s="195" t="str">
        <f t="shared" si="55"/>
        <v>RSE_NAP_NEXUS_DNS_FILTER</v>
      </c>
      <c r="F737" s="186" t="s">
        <v>19</v>
      </c>
      <c r="G737" s="186" t="s">
        <v>2250</v>
      </c>
      <c r="H737" s="195" t="str">
        <f t="shared" si="53"/>
        <v>rse_nap_nexus_dns_filter_total_req_rep_score_41_60_blocked</v>
      </c>
      <c r="I737" s="187" t="s">
        <v>2167</v>
      </c>
      <c r="J737" s="186" t="s">
        <v>22</v>
      </c>
      <c r="K737" s="186" t="s">
        <v>23</v>
      </c>
      <c r="L737" s="195">
        <v>8</v>
      </c>
      <c r="M737" s="195" t="s">
        <v>1767</v>
      </c>
      <c r="N737" s="187"/>
    </row>
    <row r="738" spans="1:14">
      <c r="A738" s="186" t="s">
        <v>1846</v>
      </c>
      <c r="B738" s="186" t="s">
        <v>16</v>
      </c>
      <c r="C738" s="186" t="s">
        <v>17</v>
      </c>
      <c r="D738" s="186" t="s">
        <v>1847</v>
      </c>
      <c r="E738" s="195" t="str">
        <f t="shared" si="55"/>
        <v>RSE_NAP_NEXUS_DNS_FILTER</v>
      </c>
      <c r="F738" s="186" t="s">
        <v>19</v>
      </c>
      <c r="G738" s="186" t="s">
        <v>2251</v>
      </c>
      <c r="H738" s="195" t="str">
        <f>CONCATENATE(LOWER(E738),"_", LOWER(G738))</f>
        <v>rse_nap_nexus_dns_filter_total_req_rep_score_61_80_permitted</v>
      </c>
      <c r="I738" s="187" t="s">
        <v>2168</v>
      </c>
      <c r="J738" s="186" t="s">
        <v>22</v>
      </c>
      <c r="K738" s="186" t="s">
        <v>23</v>
      </c>
      <c r="L738" s="195">
        <v>8</v>
      </c>
      <c r="M738" s="195" t="s">
        <v>1767</v>
      </c>
      <c r="N738" s="187"/>
    </row>
    <row r="739" spans="1:14">
      <c r="A739" s="186" t="s">
        <v>1846</v>
      </c>
      <c r="B739" s="186" t="s">
        <v>16</v>
      </c>
      <c r="C739" s="186" t="s">
        <v>17</v>
      </c>
      <c r="D739" s="186" t="s">
        <v>1847</v>
      </c>
      <c r="E739" s="195" t="str">
        <f t="shared" si="55"/>
        <v>RSE_NAP_NEXUS_DNS_FILTER</v>
      </c>
      <c r="F739" s="186" t="s">
        <v>19</v>
      </c>
      <c r="G739" s="186" t="s">
        <v>2252</v>
      </c>
      <c r="H739" s="195" t="str">
        <f t="shared" si="53"/>
        <v>rse_nap_nexus_dns_filter_total_req_rep_score_61_80_blocked</v>
      </c>
      <c r="I739" s="187" t="s">
        <v>2169</v>
      </c>
      <c r="J739" s="186" t="s">
        <v>22</v>
      </c>
      <c r="K739" s="186" t="s">
        <v>23</v>
      </c>
      <c r="L739" s="195">
        <v>8</v>
      </c>
      <c r="M739" s="195" t="s">
        <v>1767</v>
      </c>
      <c r="N739" s="187"/>
    </row>
    <row r="740" spans="1:14">
      <c r="A740" s="186" t="s">
        <v>1846</v>
      </c>
      <c r="B740" s="186" t="s">
        <v>16</v>
      </c>
      <c r="C740" s="186" t="s">
        <v>17</v>
      </c>
      <c r="D740" s="186" t="s">
        <v>1847</v>
      </c>
      <c r="E740" s="195" t="str">
        <f t="shared" si="55"/>
        <v>RSE_NAP_NEXUS_DNS_FILTER</v>
      </c>
      <c r="F740" s="186" t="s">
        <v>19</v>
      </c>
      <c r="G740" s="186" t="s">
        <v>2253</v>
      </c>
      <c r="H740" s="195" t="str">
        <f>CONCATENATE(LOWER(E740),"_", LOWER(G740))</f>
        <v>rse_nap_nexus_dns_filter_total_req_rep_score_81_100_permitted</v>
      </c>
      <c r="I740" s="187" t="s">
        <v>2170</v>
      </c>
      <c r="J740" s="186" t="s">
        <v>22</v>
      </c>
      <c r="K740" s="186" t="s">
        <v>23</v>
      </c>
      <c r="L740" s="195">
        <v>8</v>
      </c>
      <c r="M740" s="195" t="s">
        <v>1767</v>
      </c>
      <c r="N740" s="187"/>
    </row>
    <row r="741" spans="1:14">
      <c r="A741" s="186" t="s">
        <v>1846</v>
      </c>
      <c r="B741" s="186" t="s">
        <v>16</v>
      </c>
      <c r="C741" s="186" t="s">
        <v>17</v>
      </c>
      <c r="D741" s="186" t="s">
        <v>1847</v>
      </c>
      <c r="E741" s="195" t="str">
        <f t="shared" si="55"/>
        <v>RSE_NAP_NEXUS_DNS_FILTER</v>
      </c>
      <c r="F741" s="186" t="s">
        <v>19</v>
      </c>
      <c r="G741" s="186" t="s">
        <v>2254</v>
      </c>
      <c r="H741" s="195" t="str">
        <f t="shared" si="53"/>
        <v>rse_nap_nexus_dns_filter_total_req_rep_score_81_100_blocked</v>
      </c>
      <c r="I741" s="187" t="s">
        <v>2171</v>
      </c>
      <c r="J741" s="186" t="s">
        <v>22</v>
      </c>
      <c r="K741" s="186" t="s">
        <v>23</v>
      </c>
      <c r="L741" s="195">
        <v>8</v>
      </c>
      <c r="M741" s="195" t="s">
        <v>1767</v>
      </c>
      <c r="N741" s="187"/>
    </row>
    <row r="742" spans="1:14">
      <c r="A742" s="186" t="s">
        <v>1846</v>
      </c>
      <c r="B742" s="186" t="s">
        <v>16</v>
      </c>
      <c r="C742" s="186" t="s">
        <v>17</v>
      </c>
      <c r="D742" s="186" t="s">
        <v>1847</v>
      </c>
      <c r="E742" s="195" t="str">
        <f>CONCATENATE(D742,"_",B742,"_",A749)</f>
        <v>RSE_NAP_NEXUS_DNS_FILTER</v>
      </c>
      <c r="F742" s="186" t="s">
        <v>19</v>
      </c>
      <c r="G742" s="186" t="s">
        <v>2255</v>
      </c>
      <c r="H742" s="195" t="str">
        <f t="shared" si="53"/>
        <v>rse_nap_nexus_dns_filter_total_req_ip_reputation_checked</v>
      </c>
      <c r="I742" s="187" t="s">
        <v>2148</v>
      </c>
      <c r="J742" s="186" t="s">
        <v>22</v>
      </c>
      <c r="K742" s="186" t="s">
        <v>23</v>
      </c>
      <c r="L742" s="195">
        <v>8</v>
      </c>
      <c r="M742" s="195" t="s">
        <v>1767</v>
      </c>
      <c r="N742" s="187"/>
    </row>
    <row r="743" spans="1:14">
      <c r="A743" s="186" t="s">
        <v>1846</v>
      </c>
      <c r="B743" s="186" t="s">
        <v>16</v>
      </c>
      <c r="C743" s="186" t="s">
        <v>17</v>
      </c>
      <c r="D743" s="186" t="s">
        <v>1847</v>
      </c>
      <c r="E743" s="195" t="str">
        <f t="shared" ref="E743:E828" si="56">CONCATENATE(D743,"_",B743,"_",A743)</f>
        <v>RSE_NAP_NEXUS_DNS_FILTER</v>
      </c>
      <c r="F743" s="186" t="s">
        <v>19</v>
      </c>
      <c r="G743" s="186" t="s">
        <v>2202</v>
      </c>
      <c r="H743" s="195" t="str">
        <f t="shared" si="53"/>
        <v>rse_nap_nexus_dns_filter_total_resp</v>
      </c>
      <c r="I743" s="187" t="s">
        <v>1857</v>
      </c>
      <c r="J743" s="186" t="s">
        <v>22</v>
      </c>
      <c r="K743" s="186" t="s">
        <v>23</v>
      </c>
      <c r="L743" s="195">
        <v>8</v>
      </c>
      <c r="M743" s="195" t="s">
        <v>1767</v>
      </c>
      <c r="N743" s="187"/>
    </row>
    <row r="744" spans="1:14">
      <c r="A744" s="186" t="s">
        <v>1846</v>
      </c>
      <c r="B744" s="186" t="s">
        <v>16</v>
      </c>
      <c r="C744" s="186" t="s">
        <v>17</v>
      </c>
      <c r="D744" s="186" t="s">
        <v>1847</v>
      </c>
      <c r="E744" s="195" t="str">
        <f t="shared" si="56"/>
        <v>RSE_NAP_NEXUS_DNS_FILTER</v>
      </c>
      <c r="F744" s="186" t="s">
        <v>19</v>
      </c>
      <c r="G744" s="186" t="s">
        <v>2203</v>
      </c>
      <c r="H744" s="195" t="str">
        <f t="shared" si="53"/>
        <v>rse_nap_nexus_dns_filter_total_resp_bad_ip_reputation</v>
      </c>
      <c r="I744" s="187" t="s">
        <v>1858</v>
      </c>
      <c r="J744" s="186" t="s">
        <v>22</v>
      </c>
      <c r="K744" s="186" t="s">
        <v>23</v>
      </c>
      <c r="L744" s="195">
        <v>8</v>
      </c>
      <c r="M744" s="195" t="s">
        <v>1767</v>
      </c>
      <c r="N744" s="187"/>
    </row>
    <row r="745" spans="1:14">
      <c r="A745" s="186" t="s">
        <v>1846</v>
      </c>
      <c r="B745" s="186" t="s">
        <v>16</v>
      </c>
      <c r="C745" s="186" t="s">
        <v>17</v>
      </c>
      <c r="D745" s="186" t="s">
        <v>1847</v>
      </c>
      <c r="E745" s="195" t="str">
        <f t="shared" si="56"/>
        <v>RSE_NAP_NEXUS_DNS_FILTER</v>
      </c>
      <c r="F745" s="186" t="s">
        <v>19</v>
      </c>
      <c r="G745" s="186" t="s">
        <v>2204</v>
      </c>
      <c r="H745" s="195" t="str">
        <f t="shared" si="53"/>
        <v>rse_nap_nexus_dns_filter_total_resp_valid</v>
      </c>
      <c r="I745" s="187" t="s">
        <v>1859</v>
      </c>
      <c r="J745" s="186" t="s">
        <v>22</v>
      </c>
      <c r="K745" s="186" t="s">
        <v>23</v>
      </c>
      <c r="L745" s="195">
        <v>8</v>
      </c>
      <c r="M745" s="195" t="s">
        <v>1767</v>
      </c>
      <c r="N745" s="187"/>
    </row>
    <row r="746" spans="1:14">
      <c r="A746" s="186" t="s">
        <v>1846</v>
      </c>
      <c r="B746" s="186" t="s">
        <v>16</v>
      </c>
      <c r="C746" s="186" t="s">
        <v>17</v>
      </c>
      <c r="D746" s="186" t="s">
        <v>1847</v>
      </c>
      <c r="E746" s="195" t="str">
        <f t="shared" si="56"/>
        <v>RSE_NAP_NEXUS_DNS_FILTER</v>
      </c>
      <c r="F746" s="186" t="s">
        <v>19</v>
      </c>
      <c r="G746" s="186" t="s">
        <v>2205</v>
      </c>
      <c r="H746" s="195" t="str">
        <f t="shared" si="53"/>
        <v>rse_nap_nexus_dns_filter_total_resp_permitted</v>
      </c>
      <c r="I746" s="187" t="s">
        <v>1860</v>
      </c>
      <c r="J746" s="186" t="s">
        <v>22</v>
      </c>
      <c r="K746" s="186" t="s">
        <v>23</v>
      </c>
      <c r="L746" s="195">
        <v>8</v>
      </c>
      <c r="M746" s="195" t="s">
        <v>1767</v>
      </c>
      <c r="N746" s="187"/>
    </row>
    <row r="747" spans="1:14">
      <c r="A747" s="186" t="s">
        <v>1846</v>
      </c>
      <c r="B747" s="186" t="s">
        <v>16</v>
      </c>
      <c r="C747" s="186" t="s">
        <v>17</v>
      </c>
      <c r="D747" s="186" t="s">
        <v>1847</v>
      </c>
      <c r="E747" s="195" t="str">
        <f t="shared" si="56"/>
        <v>RSE_NAP_NEXUS_DNS_FILTER</v>
      </c>
      <c r="F747" s="186" t="s">
        <v>19</v>
      </c>
      <c r="G747" s="186" t="s">
        <v>2206</v>
      </c>
      <c r="H747" s="195" t="str">
        <f t="shared" si="53"/>
        <v>rse_nap_nexus_dns_filter_total_resp_dropped</v>
      </c>
      <c r="I747" s="187" t="s">
        <v>1861</v>
      </c>
      <c r="J747" s="186" t="s">
        <v>22</v>
      </c>
      <c r="K747" s="186" t="s">
        <v>23</v>
      </c>
      <c r="L747" s="195">
        <v>8</v>
      </c>
      <c r="M747" s="195" t="s">
        <v>1767</v>
      </c>
      <c r="N747" s="187"/>
    </row>
    <row r="748" spans="1:14">
      <c r="A748" s="186" t="s">
        <v>1846</v>
      </c>
      <c r="B748" s="186" t="s">
        <v>16</v>
      </c>
      <c r="C748" s="186" t="s">
        <v>17</v>
      </c>
      <c r="D748" s="186" t="s">
        <v>1847</v>
      </c>
      <c r="E748" s="195" t="str">
        <f t="shared" si="56"/>
        <v>RSE_NAP_NEXUS_DNS_FILTER</v>
      </c>
      <c r="F748" s="186" t="s">
        <v>19</v>
      </c>
      <c r="G748" s="186" t="s">
        <v>2207</v>
      </c>
      <c r="H748" s="195" t="str">
        <f t="shared" si="53"/>
        <v>rse_nap_nexus_dns_filter_total_resp_refused</v>
      </c>
      <c r="I748" s="187" t="s">
        <v>1862</v>
      </c>
      <c r="J748" s="186" t="s">
        <v>22</v>
      </c>
      <c r="K748" s="186" t="s">
        <v>23</v>
      </c>
      <c r="L748" s="195">
        <v>8</v>
      </c>
      <c r="M748" s="195" t="s">
        <v>1767</v>
      </c>
      <c r="N748" s="187"/>
    </row>
    <row r="749" spans="1:14">
      <c r="A749" s="186" t="s">
        <v>1846</v>
      </c>
      <c r="B749" s="186" t="s">
        <v>16</v>
      </c>
      <c r="C749" s="186" t="s">
        <v>17</v>
      </c>
      <c r="D749" s="186" t="s">
        <v>1847</v>
      </c>
      <c r="E749" s="195" t="str">
        <f t="shared" si="56"/>
        <v>RSE_NAP_NEXUS_DNS_FILTER</v>
      </c>
      <c r="F749" s="186" t="s">
        <v>19</v>
      </c>
      <c r="G749" s="186" t="s">
        <v>2208</v>
      </c>
      <c r="H749" s="195" t="str">
        <f t="shared" si="53"/>
        <v>rse_nap_nexus_dns_filter_total_resp_log_only</v>
      </c>
      <c r="I749" s="187" t="s">
        <v>1863</v>
      </c>
      <c r="J749" s="186" t="s">
        <v>22</v>
      </c>
      <c r="K749" s="186" t="s">
        <v>23</v>
      </c>
      <c r="L749" s="195">
        <v>8</v>
      </c>
      <c r="M749" s="195" t="s">
        <v>1767</v>
      </c>
      <c r="N749" s="187"/>
    </row>
    <row r="750" spans="1:14">
      <c r="A750" s="186" t="s">
        <v>1846</v>
      </c>
      <c r="B750" s="186" t="s">
        <v>16</v>
      </c>
      <c r="C750" s="186" t="s">
        <v>17</v>
      </c>
      <c r="D750" s="186" t="s">
        <v>1847</v>
      </c>
      <c r="E750" s="195" t="str">
        <f t="shared" si="56"/>
        <v>RSE_NAP_NEXUS_DNS_FILTER</v>
      </c>
      <c r="F750" s="186" t="s">
        <v>19</v>
      </c>
      <c r="G750" s="186" t="s">
        <v>2209</v>
      </c>
      <c r="H750" s="195" t="str">
        <f t="shared" si="53"/>
        <v>rse_nap_nexus_dns_filter_total_resp_bad_ip_reputation_permitted</v>
      </c>
      <c r="I750" s="187" t="s">
        <v>1864</v>
      </c>
      <c r="J750" s="186" t="s">
        <v>22</v>
      </c>
      <c r="K750" s="186" t="s">
        <v>23</v>
      </c>
      <c r="L750" s="195">
        <v>8</v>
      </c>
      <c r="M750" s="195" t="s">
        <v>1767</v>
      </c>
      <c r="N750" s="187"/>
    </row>
    <row r="751" spans="1:14">
      <c r="A751" s="186" t="s">
        <v>1846</v>
      </c>
      <c r="B751" s="186" t="s">
        <v>16</v>
      </c>
      <c r="C751" s="186" t="s">
        <v>17</v>
      </c>
      <c r="D751" s="186" t="s">
        <v>1847</v>
      </c>
      <c r="E751" s="195" t="str">
        <f t="shared" si="56"/>
        <v>RSE_NAP_NEXUS_DNS_FILTER</v>
      </c>
      <c r="F751" s="186" t="s">
        <v>19</v>
      </c>
      <c r="G751" s="186" t="s">
        <v>2210</v>
      </c>
      <c r="H751" s="195" t="str">
        <f t="shared" si="53"/>
        <v>rse_nap_nexus_dns_filter_total_resp_bad_ip_reputation_blocked</v>
      </c>
      <c r="I751" s="187" t="s">
        <v>1865</v>
      </c>
      <c r="J751" s="186" t="s">
        <v>22</v>
      </c>
      <c r="K751" s="186" t="s">
        <v>23</v>
      </c>
      <c r="L751" s="195">
        <v>8</v>
      </c>
      <c r="M751" s="195" t="s">
        <v>1767</v>
      </c>
      <c r="N751" s="187"/>
    </row>
    <row r="752" spans="1:14">
      <c r="A752" s="186" t="s">
        <v>1846</v>
      </c>
      <c r="B752" s="186" t="s">
        <v>16</v>
      </c>
      <c r="C752" s="186" t="s">
        <v>17</v>
      </c>
      <c r="D752" s="186" t="s">
        <v>1847</v>
      </c>
      <c r="E752" s="195" t="str">
        <f t="shared" si="56"/>
        <v>RSE_NAP_NEXUS_DNS_FILTER</v>
      </c>
      <c r="F752" s="186" t="s">
        <v>19</v>
      </c>
      <c r="G752" s="199" t="s">
        <v>2211</v>
      </c>
      <c r="H752" s="195" t="str">
        <f t="shared" si="53"/>
        <v>rse_nap_nexus_dns_filter_total_resp_unknown_category</v>
      </c>
      <c r="I752" s="200" t="s">
        <v>2156</v>
      </c>
      <c r="J752" s="186" t="s">
        <v>22</v>
      </c>
      <c r="K752" s="186" t="s">
        <v>23</v>
      </c>
      <c r="L752" s="195">
        <v>8</v>
      </c>
      <c r="M752" s="195" t="s">
        <v>1767</v>
      </c>
      <c r="N752" s="187"/>
    </row>
    <row r="753" spans="1:14">
      <c r="A753" s="186" t="s">
        <v>1846</v>
      </c>
      <c r="B753" s="186" t="s">
        <v>16</v>
      </c>
      <c r="C753" s="186" t="s">
        <v>17</v>
      </c>
      <c r="D753" s="186" t="s">
        <v>1847</v>
      </c>
      <c r="E753" s="195" t="str">
        <f t="shared" si="56"/>
        <v>RSE_NAP_NEXUS_DNS_FILTER</v>
      </c>
      <c r="F753" s="186" t="s">
        <v>19</v>
      </c>
      <c r="G753" s="199" t="s">
        <v>2212</v>
      </c>
      <c r="H753" s="195" t="str">
        <f t="shared" si="53"/>
        <v>rse_nap_nexus_dns_filter_total_resp_rep_score_1_20</v>
      </c>
      <c r="I753" s="200" t="s">
        <v>2149</v>
      </c>
      <c r="J753" s="186" t="s">
        <v>22</v>
      </c>
      <c r="K753" s="186" t="s">
        <v>23</v>
      </c>
      <c r="L753" s="195">
        <v>8</v>
      </c>
      <c r="M753" s="195" t="s">
        <v>1767</v>
      </c>
      <c r="N753" s="187"/>
    </row>
    <row r="754" spans="1:14">
      <c r="A754" s="186" t="s">
        <v>1846</v>
      </c>
      <c r="B754" s="186" t="s">
        <v>16</v>
      </c>
      <c r="C754" s="186" t="s">
        <v>17</v>
      </c>
      <c r="D754" s="186" t="s">
        <v>1847</v>
      </c>
      <c r="E754" s="195" t="str">
        <f t="shared" si="56"/>
        <v>RSE_NAP_NEXUS_DNS_FILTER</v>
      </c>
      <c r="F754" s="186" t="s">
        <v>19</v>
      </c>
      <c r="G754" s="199" t="s">
        <v>2213</v>
      </c>
      <c r="H754" s="195" t="str">
        <f t="shared" si="53"/>
        <v>rse_nap_nexus_dns_filter_total_resp_rep_score_21_40</v>
      </c>
      <c r="I754" s="200" t="s">
        <v>2150</v>
      </c>
      <c r="J754" s="186" t="s">
        <v>22</v>
      </c>
      <c r="K754" s="186" t="s">
        <v>23</v>
      </c>
      <c r="L754" s="195">
        <v>8</v>
      </c>
      <c r="M754" s="195" t="s">
        <v>1767</v>
      </c>
      <c r="N754" s="187"/>
    </row>
    <row r="755" spans="1:14">
      <c r="A755" s="186" t="s">
        <v>1846</v>
      </c>
      <c r="B755" s="186" t="s">
        <v>16</v>
      </c>
      <c r="C755" s="186" t="s">
        <v>17</v>
      </c>
      <c r="D755" s="186" t="s">
        <v>1847</v>
      </c>
      <c r="E755" s="195" t="str">
        <f t="shared" si="56"/>
        <v>RSE_NAP_NEXUS_DNS_FILTER</v>
      </c>
      <c r="F755" s="186" t="s">
        <v>19</v>
      </c>
      <c r="G755" s="199" t="s">
        <v>2214</v>
      </c>
      <c r="H755" s="195" t="str">
        <f t="shared" si="53"/>
        <v>rse_nap_nexus_dns_filter_total_resp_rep_score_41_60</v>
      </c>
      <c r="I755" s="200" t="s">
        <v>2151</v>
      </c>
      <c r="J755" s="186" t="s">
        <v>22</v>
      </c>
      <c r="K755" s="186" t="s">
        <v>23</v>
      </c>
      <c r="L755" s="195">
        <v>8</v>
      </c>
      <c r="M755" s="195" t="s">
        <v>1767</v>
      </c>
      <c r="N755" s="187"/>
    </row>
    <row r="756" spans="1:14">
      <c r="A756" s="186" t="s">
        <v>1846</v>
      </c>
      <c r="B756" s="186" t="s">
        <v>16</v>
      </c>
      <c r="C756" s="186" t="s">
        <v>17</v>
      </c>
      <c r="D756" s="186" t="s">
        <v>1847</v>
      </c>
      <c r="E756" s="195" t="str">
        <f t="shared" si="56"/>
        <v>RSE_NAP_NEXUS_DNS_FILTER</v>
      </c>
      <c r="F756" s="186" t="s">
        <v>19</v>
      </c>
      <c r="G756" s="199" t="s">
        <v>2215</v>
      </c>
      <c r="H756" s="195" t="str">
        <f t="shared" si="53"/>
        <v>rse_nap_nexus_dns_filter_total_resp_rep_score_61_80</v>
      </c>
      <c r="I756" s="200" t="s">
        <v>2152</v>
      </c>
      <c r="J756" s="186" t="s">
        <v>22</v>
      </c>
      <c r="K756" s="186" t="s">
        <v>23</v>
      </c>
      <c r="L756" s="195">
        <v>8</v>
      </c>
      <c r="M756" s="195" t="s">
        <v>1767</v>
      </c>
      <c r="N756" s="187"/>
    </row>
    <row r="757" spans="1:14">
      <c r="A757" s="186" t="s">
        <v>1846</v>
      </c>
      <c r="B757" s="186" t="s">
        <v>16</v>
      </c>
      <c r="C757" s="186" t="s">
        <v>17</v>
      </c>
      <c r="D757" s="186" t="s">
        <v>1847</v>
      </c>
      <c r="E757" s="195" t="str">
        <f t="shared" si="56"/>
        <v>RSE_NAP_NEXUS_DNS_FILTER</v>
      </c>
      <c r="F757" s="186" t="s">
        <v>19</v>
      </c>
      <c r="G757" s="199" t="s">
        <v>2216</v>
      </c>
      <c r="H757" s="195" t="str">
        <f t="shared" si="53"/>
        <v>rse_nap_nexus_dns_filter_total_resp_rep_score_81_100</v>
      </c>
      <c r="I757" s="200" t="s">
        <v>2153</v>
      </c>
      <c r="J757" s="186" t="s">
        <v>22</v>
      </c>
      <c r="K757" s="186" t="s">
        <v>23</v>
      </c>
      <c r="L757" s="195">
        <v>8</v>
      </c>
      <c r="M757" s="195" t="s">
        <v>1767</v>
      </c>
      <c r="N757" s="187"/>
    </row>
    <row r="758" spans="1:14">
      <c r="A758" s="186" t="s">
        <v>1846</v>
      </c>
      <c r="B758" s="186" t="s">
        <v>16</v>
      </c>
      <c r="C758" s="186" t="s">
        <v>17</v>
      </c>
      <c r="D758" s="186" t="s">
        <v>1847</v>
      </c>
      <c r="E758" s="195" t="str">
        <f t="shared" si="56"/>
        <v>RSE_NAP_NEXUS_DNS_FILTER</v>
      </c>
      <c r="F758" s="186" t="s">
        <v>19</v>
      </c>
      <c r="G758" s="199" t="s">
        <v>2217</v>
      </c>
      <c r="H758" s="195" t="str">
        <f>CONCATENATE(LOWER(E758),"_", LOWER(G758))</f>
        <v>rse_nap_nexus_dns_filter_total_resp_rep_score_1_20_permitted</v>
      </c>
      <c r="I758" s="200" t="s">
        <v>2175</v>
      </c>
      <c r="J758" s="186" t="s">
        <v>22</v>
      </c>
      <c r="K758" s="186" t="s">
        <v>23</v>
      </c>
      <c r="L758" s="195">
        <v>8</v>
      </c>
      <c r="M758" s="195" t="s">
        <v>1767</v>
      </c>
      <c r="N758" s="187"/>
    </row>
    <row r="759" spans="1:14">
      <c r="A759" s="186" t="s">
        <v>1846</v>
      </c>
      <c r="B759" s="186" t="s">
        <v>16</v>
      </c>
      <c r="C759" s="186" t="s">
        <v>17</v>
      </c>
      <c r="D759" s="186" t="s">
        <v>1847</v>
      </c>
      <c r="E759" s="195" t="str">
        <f t="shared" si="56"/>
        <v>RSE_NAP_NEXUS_DNS_FILTER</v>
      </c>
      <c r="F759" s="186" t="s">
        <v>19</v>
      </c>
      <c r="G759" s="199" t="s">
        <v>2218</v>
      </c>
      <c r="H759" s="195" t="str">
        <f t="shared" si="53"/>
        <v>rse_nap_nexus_dns_filter_total_resp_rep_score_1_20_blocked</v>
      </c>
      <c r="I759" s="200" t="s">
        <v>2157</v>
      </c>
      <c r="J759" s="186" t="s">
        <v>22</v>
      </c>
      <c r="K759" s="186" t="s">
        <v>23</v>
      </c>
      <c r="L759" s="195">
        <v>8</v>
      </c>
      <c r="M759" s="195" t="s">
        <v>1767</v>
      </c>
      <c r="N759" s="187"/>
    </row>
    <row r="760" spans="1:14">
      <c r="A760" s="186" t="s">
        <v>1846</v>
      </c>
      <c r="B760" s="186" t="s">
        <v>16</v>
      </c>
      <c r="C760" s="186" t="s">
        <v>17</v>
      </c>
      <c r="D760" s="186" t="s">
        <v>1847</v>
      </c>
      <c r="E760" s="195" t="str">
        <f t="shared" si="56"/>
        <v>RSE_NAP_NEXUS_DNS_FILTER</v>
      </c>
      <c r="F760" s="186" t="s">
        <v>19</v>
      </c>
      <c r="G760" s="199" t="s">
        <v>2219</v>
      </c>
      <c r="H760" s="195" t="str">
        <f t="shared" si="53"/>
        <v>rse_nap_nexus_dns_filter_total_resp_rep_score_21_40_permitted</v>
      </c>
      <c r="I760" s="200" t="s">
        <v>2176</v>
      </c>
      <c r="J760" s="186" t="s">
        <v>22</v>
      </c>
      <c r="K760" s="186" t="s">
        <v>23</v>
      </c>
      <c r="L760" s="195">
        <v>8</v>
      </c>
      <c r="M760" s="195" t="s">
        <v>1767</v>
      </c>
      <c r="N760" s="187"/>
    </row>
    <row r="761" spans="1:14">
      <c r="A761" s="186" t="s">
        <v>1846</v>
      </c>
      <c r="B761" s="186" t="s">
        <v>16</v>
      </c>
      <c r="C761" s="186" t="s">
        <v>17</v>
      </c>
      <c r="D761" s="186" t="s">
        <v>1847</v>
      </c>
      <c r="E761" s="195" t="str">
        <f t="shared" si="56"/>
        <v>RSE_NAP_NEXUS_DNS_FILTER</v>
      </c>
      <c r="F761" s="186" t="s">
        <v>19</v>
      </c>
      <c r="G761" s="199" t="s">
        <v>2220</v>
      </c>
      <c r="H761" s="195" t="str">
        <f>CONCATENATE(LOWER(E761),"_", LOWER(G761))</f>
        <v>rse_nap_nexus_dns_filter_total_resp_rep_score_21_40_blocked</v>
      </c>
      <c r="I761" s="200" t="s">
        <v>2158</v>
      </c>
      <c r="J761" s="186" t="s">
        <v>22</v>
      </c>
      <c r="K761" s="186" t="s">
        <v>23</v>
      </c>
      <c r="L761" s="195">
        <v>8</v>
      </c>
      <c r="M761" s="195" t="s">
        <v>1767</v>
      </c>
      <c r="N761" s="187"/>
    </row>
    <row r="762" spans="1:14">
      <c r="A762" s="186" t="s">
        <v>1846</v>
      </c>
      <c r="B762" s="186" t="s">
        <v>16</v>
      </c>
      <c r="C762" s="186" t="s">
        <v>17</v>
      </c>
      <c r="D762" s="186" t="s">
        <v>1847</v>
      </c>
      <c r="E762" s="195" t="str">
        <f t="shared" si="56"/>
        <v>RSE_NAP_NEXUS_DNS_FILTER</v>
      </c>
      <c r="F762" s="186" t="s">
        <v>19</v>
      </c>
      <c r="G762" s="199" t="s">
        <v>2221</v>
      </c>
      <c r="H762" s="195" t="str">
        <f t="shared" ref="H762:H768" si="57">CONCATENATE(LOWER(E762),"_", LOWER(G762))</f>
        <v>rse_nap_nexus_dns_filter_total_resp_rep_score_41_60_permitted</v>
      </c>
      <c r="I762" s="200" t="s">
        <v>2177</v>
      </c>
      <c r="J762" s="186" t="s">
        <v>22</v>
      </c>
      <c r="K762" s="186" t="s">
        <v>23</v>
      </c>
      <c r="L762" s="195">
        <v>8</v>
      </c>
      <c r="M762" s="195" t="s">
        <v>1767</v>
      </c>
      <c r="N762" s="187"/>
    </row>
    <row r="763" spans="1:14">
      <c r="A763" s="186" t="s">
        <v>1846</v>
      </c>
      <c r="B763" s="186" t="s">
        <v>16</v>
      </c>
      <c r="C763" s="186" t="s">
        <v>17</v>
      </c>
      <c r="D763" s="186" t="s">
        <v>1847</v>
      </c>
      <c r="E763" s="195" t="str">
        <f t="shared" si="56"/>
        <v>RSE_NAP_NEXUS_DNS_FILTER</v>
      </c>
      <c r="F763" s="186" t="s">
        <v>19</v>
      </c>
      <c r="G763" s="199" t="s">
        <v>2222</v>
      </c>
      <c r="H763" s="195" t="str">
        <f t="shared" si="57"/>
        <v>rse_nap_nexus_dns_filter_total_resp_rep_score_41_60_blocked</v>
      </c>
      <c r="I763" s="200" t="s">
        <v>2172</v>
      </c>
      <c r="J763" s="186" t="s">
        <v>22</v>
      </c>
      <c r="K763" s="186" t="s">
        <v>23</v>
      </c>
      <c r="L763" s="195">
        <v>8</v>
      </c>
      <c r="M763" s="195" t="s">
        <v>1767</v>
      </c>
      <c r="N763" s="187"/>
    </row>
    <row r="764" spans="1:14">
      <c r="A764" s="186" t="s">
        <v>1846</v>
      </c>
      <c r="B764" s="186" t="s">
        <v>16</v>
      </c>
      <c r="C764" s="186" t="s">
        <v>17</v>
      </c>
      <c r="D764" s="186" t="s">
        <v>1847</v>
      </c>
      <c r="E764" s="195" t="str">
        <f t="shared" si="56"/>
        <v>RSE_NAP_NEXUS_DNS_FILTER</v>
      </c>
      <c r="F764" s="186" t="s">
        <v>19</v>
      </c>
      <c r="G764" s="199" t="s">
        <v>2223</v>
      </c>
      <c r="H764" s="195" t="str">
        <f>CONCATENATE(LOWER(E764),"_", LOWER(G764))</f>
        <v>rse_nap_nexus_dns_filter_total_resp_rep_score_61_80_permitted</v>
      </c>
      <c r="I764" s="200" t="s">
        <v>2178</v>
      </c>
      <c r="J764" s="186" t="s">
        <v>22</v>
      </c>
      <c r="K764" s="186" t="s">
        <v>23</v>
      </c>
      <c r="L764" s="195">
        <v>8</v>
      </c>
      <c r="M764" s="195" t="s">
        <v>1767</v>
      </c>
      <c r="N764" s="187"/>
    </row>
    <row r="765" spans="1:14">
      <c r="A765" s="186" t="s">
        <v>1846</v>
      </c>
      <c r="B765" s="186" t="s">
        <v>16</v>
      </c>
      <c r="C765" s="186" t="s">
        <v>17</v>
      </c>
      <c r="D765" s="186" t="s">
        <v>1847</v>
      </c>
      <c r="E765" s="195" t="str">
        <f t="shared" si="56"/>
        <v>RSE_NAP_NEXUS_DNS_FILTER</v>
      </c>
      <c r="F765" s="186" t="s">
        <v>19</v>
      </c>
      <c r="G765" s="199" t="s">
        <v>2224</v>
      </c>
      <c r="H765" s="195" t="str">
        <f>CONCATENATE(LOWER(E765),"_", LOWER(G765))</f>
        <v>rse_nap_nexus_dns_filter_total_resp_rep_score_61_80_blocked</v>
      </c>
      <c r="I765" s="200" t="s">
        <v>2173</v>
      </c>
      <c r="J765" s="186" t="s">
        <v>22</v>
      </c>
      <c r="K765" s="186" t="s">
        <v>23</v>
      </c>
      <c r="L765" s="195">
        <v>8</v>
      </c>
      <c r="M765" s="195" t="s">
        <v>1767</v>
      </c>
      <c r="N765" s="187"/>
    </row>
    <row r="766" spans="1:14">
      <c r="A766" s="186" t="s">
        <v>1846</v>
      </c>
      <c r="B766" s="186" t="s">
        <v>16</v>
      </c>
      <c r="C766" s="186" t="s">
        <v>17</v>
      </c>
      <c r="D766" s="186" t="s">
        <v>1847</v>
      </c>
      <c r="E766" s="195" t="str">
        <f t="shared" si="56"/>
        <v>RSE_NAP_NEXUS_DNS_FILTER</v>
      </c>
      <c r="F766" s="186" t="s">
        <v>19</v>
      </c>
      <c r="G766" s="199" t="s">
        <v>2225</v>
      </c>
      <c r="H766" s="195" t="str">
        <f t="shared" si="57"/>
        <v>rse_nap_nexus_dns_filter_total_resp_rep_score_81_100_permitted</v>
      </c>
      <c r="I766" s="200" t="s">
        <v>2179</v>
      </c>
      <c r="J766" s="186" t="s">
        <v>22</v>
      </c>
      <c r="K766" s="186" t="s">
        <v>23</v>
      </c>
      <c r="L766" s="195">
        <v>8</v>
      </c>
      <c r="M766" s="195" t="s">
        <v>1767</v>
      </c>
      <c r="N766" s="187"/>
    </row>
    <row r="767" spans="1:14">
      <c r="A767" s="186" t="s">
        <v>1846</v>
      </c>
      <c r="B767" s="186" t="s">
        <v>16</v>
      </c>
      <c r="C767" s="186" t="s">
        <v>17</v>
      </c>
      <c r="D767" s="186" t="s">
        <v>1847</v>
      </c>
      <c r="E767" s="195" t="str">
        <f t="shared" si="56"/>
        <v>RSE_NAP_NEXUS_DNS_FILTER</v>
      </c>
      <c r="F767" s="186" t="s">
        <v>19</v>
      </c>
      <c r="G767" s="199" t="s">
        <v>2226</v>
      </c>
      <c r="H767" s="195" t="str">
        <f t="shared" si="57"/>
        <v>rse_nap_nexus_dns_filter_total_resp_rep_score_81_100_blocked</v>
      </c>
      <c r="I767" s="200" t="s">
        <v>2174</v>
      </c>
      <c r="J767" s="186" t="s">
        <v>22</v>
      </c>
      <c r="K767" s="186" t="s">
        <v>23</v>
      </c>
      <c r="L767" s="195">
        <v>8</v>
      </c>
      <c r="M767" s="195" t="s">
        <v>1767</v>
      </c>
      <c r="N767" s="187"/>
    </row>
    <row r="768" spans="1:14">
      <c r="A768" s="186" t="s">
        <v>1846</v>
      </c>
      <c r="B768" s="186" t="s">
        <v>16</v>
      </c>
      <c r="C768" s="186" t="s">
        <v>17</v>
      </c>
      <c r="D768" s="186" t="s">
        <v>1847</v>
      </c>
      <c r="E768" s="195" t="str">
        <f t="shared" si="56"/>
        <v>RSE_NAP_NEXUS_DNS_FILTER</v>
      </c>
      <c r="F768" s="186" t="s">
        <v>19</v>
      </c>
      <c r="G768" s="199" t="s">
        <v>2227</v>
      </c>
      <c r="H768" s="195" t="str">
        <f t="shared" si="57"/>
        <v>rse_nap_nexus_dns_filter_total_resp_domain_rep_checked</v>
      </c>
      <c r="I768" s="200" t="s">
        <v>2154</v>
      </c>
      <c r="J768" s="186" t="s">
        <v>22</v>
      </c>
      <c r="K768" s="186" t="s">
        <v>23</v>
      </c>
      <c r="L768" s="195">
        <v>8</v>
      </c>
      <c r="M768" s="195" t="s">
        <v>1767</v>
      </c>
      <c r="N768" s="187"/>
    </row>
    <row r="769" spans="1:14">
      <c r="A769" s="186" t="s">
        <v>1846</v>
      </c>
      <c r="B769" s="186" t="s">
        <v>16</v>
      </c>
      <c r="C769" s="186" t="s">
        <v>17</v>
      </c>
      <c r="D769" s="186" t="s">
        <v>1847</v>
      </c>
      <c r="E769" s="195" t="str">
        <f t="shared" si="56"/>
        <v>RSE_NAP_NEXUS_DNS_FILTER</v>
      </c>
      <c r="F769" s="186" t="s">
        <v>19</v>
      </c>
      <c r="G769" s="199" t="s">
        <v>2228</v>
      </c>
      <c r="H769" s="195" t="str">
        <f t="shared" si="53"/>
        <v>rse_nap_nexus_dns_filter_total_resp_ip_reputation_checked</v>
      </c>
      <c r="I769" s="200" t="s">
        <v>2155</v>
      </c>
      <c r="J769" s="186" t="s">
        <v>22</v>
      </c>
      <c r="K769" s="186" t="s">
        <v>23</v>
      </c>
      <c r="L769" s="195">
        <v>8</v>
      </c>
      <c r="M769" s="195" t="s">
        <v>1767</v>
      </c>
      <c r="N769" s="187"/>
    </row>
    <row r="770" spans="1:14">
      <c r="A770" s="186" t="s">
        <v>1846</v>
      </c>
      <c r="B770" s="186" t="s">
        <v>16</v>
      </c>
      <c r="C770" s="186" t="s">
        <v>17</v>
      </c>
      <c r="D770" s="186" t="s">
        <v>1847</v>
      </c>
      <c r="E770" s="195" t="str">
        <f t="shared" si="56"/>
        <v>RSE_NAP_NEXUS_DNS_FILTER</v>
      </c>
      <c r="F770" s="186" t="s">
        <v>19</v>
      </c>
      <c r="G770" s="195" t="s">
        <v>2588</v>
      </c>
      <c r="H770" s="195" t="str">
        <f t="shared" si="53"/>
        <v>rse_nap_nexus_dns_filter_total_req_good_ip_reputation</v>
      </c>
      <c r="I770" s="198" t="s">
        <v>2594</v>
      </c>
      <c r="J770" s="186" t="s">
        <v>22</v>
      </c>
      <c r="K770" s="186" t="s">
        <v>23</v>
      </c>
      <c r="L770" s="195">
        <v>8</v>
      </c>
      <c r="M770" s="195" t="s">
        <v>1767</v>
      </c>
      <c r="N770" s="187"/>
    </row>
    <row r="771" spans="1:14">
      <c r="A771" s="186" t="s">
        <v>1846</v>
      </c>
      <c r="B771" s="186" t="s">
        <v>16</v>
      </c>
      <c r="C771" s="186" t="s">
        <v>17</v>
      </c>
      <c r="D771" s="186" t="s">
        <v>1847</v>
      </c>
      <c r="E771" s="195" t="str">
        <f t="shared" si="56"/>
        <v>RSE_NAP_NEXUS_DNS_FILTER</v>
      </c>
      <c r="F771" s="186" t="s">
        <v>19</v>
      </c>
      <c r="G771" s="195" t="s">
        <v>2589</v>
      </c>
      <c r="H771" s="195" t="str">
        <f t="shared" si="53"/>
        <v>rse_nap_nexus_dns_filter_total_req_good_ip_reputation_permitted</v>
      </c>
      <c r="I771" s="198" t="s">
        <v>2595</v>
      </c>
      <c r="J771" s="186" t="s">
        <v>22</v>
      </c>
      <c r="K771" s="186" t="s">
        <v>23</v>
      </c>
      <c r="L771" s="195">
        <v>8</v>
      </c>
      <c r="M771" s="195" t="s">
        <v>1767</v>
      </c>
      <c r="N771" s="187"/>
    </row>
    <row r="772" spans="1:14">
      <c r="A772" s="186" t="s">
        <v>1846</v>
      </c>
      <c r="B772" s="186" t="s">
        <v>16</v>
      </c>
      <c r="C772" s="186" t="s">
        <v>17</v>
      </c>
      <c r="D772" s="186" t="s">
        <v>1847</v>
      </c>
      <c r="E772" s="195" t="str">
        <f t="shared" si="56"/>
        <v>RSE_NAP_NEXUS_DNS_FILTER</v>
      </c>
      <c r="F772" s="186" t="s">
        <v>19</v>
      </c>
      <c r="G772" s="195" t="s">
        <v>2590</v>
      </c>
      <c r="H772" s="195" t="str">
        <f t="shared" si="53"/>
        <v>rse_nap_nexus_dns_filter_total_req_good_ip_reputation_blocked</v>
      </c>
      <c r="I772" s="198" t="s">
        <v>2596</v>
      </c>
      <c r="J772" s="186" t="s">
        <v>22</v>
      </c>
      <c r="K772" s="186" t="s">
        <v>23</v>
      </c>
      <c r="L772" s="195">
        <v>8</v>
      </c>
      <c r="M772" s="195" t="s">
        <v>1767</v>
      </c>
      <c r="N772" s="187"/>
    </row>
    <row r="773" spans="1:14">
      <c r="A773" s="186" t="s">
        <v>1846</v>
      </c>
      <c r="B773" s="186" t="s">
        <v>16</v>
      </c>
      <c r="C773" s="186" t="s">
        <v>17</v>
      </c>
      <c r="D773" s="186" t="s">
        <v>1847</v>
      </c>
      <c r="E773" s="195" t="str">
        <f t="shared" si="56"/>
        <v>RSE_NAP_NEXUS_DNS_FILTER</v>
      </c>
      <c r="F773" s="186" t="s">
        <v>19</v>
      </c>
      <c r="G773" s="195" t="s">
        <v>2591</v>
      </c>
      <c r="H773" s="195" t="str">
        <f t="shared" si="53"/>
        <v>rse_nap_nexus_dns_filter_total_resp_good_ip_reputation</v>
      </c>
      <c r="I773" s="198" t="s">
        <v>2597</v>
      </c>
      <c r="J773" s="186" t="s">
        <v>22</v>
      </c>
      <c r="K773" s="186" t="s">
        <v>23</v>
      </c>
      <c r="L773" s="195">
        <v>8</v>
      </c>
      <c r="M773" s="195" t="s">
        <v>1767</v>
      </c>
      <c r="N773" s="187"/>
    </row>
    <row r="774" spans="1:14">
      <c r="A774" s="186" t="s">
        <v>1846</v>
      </c>
      <c r="B774" s="186" t="s">
        <v>16</v>
      </c>
      <c r="C774" s="186" t="s">
        <v>17</v>
      </c>
      <c r="D774" s="186" t="s">
        <v>1847</v>
      </c>
      <c r="E774" s="195" t="str">
        <f t="shared" si="56"/>
        <v>RSE_NAP_NEXUS_DNS_FILTER</v>
      </c>
      <c r="F774" s="186" t="s">
        <v>19</v>
      </c>
      <c r="G774" s="195" t="s">
        <v>2592</v>
      </c>
      <c r="H774" s="195" t="str">
        <f t="shared" si="53"/>
        <v>rse_nap_nexus_dns_filter_total_resp_good_ip_reputation_permitted</v>
      </c>
      <c r="I774" s="198" t="s">
        <v>2598</v>
      </c>
      <c r="J774" s="186" t="s">
        <v>22</v>
      </c>
      <c r="K774" s="186" t="s">
        <v>23</v>
      </c>
      <c r="L774" s="195">
        <v>8</v>
      </c>
      <c r="M774" s="195" t="s">
        <v>1767</v>
      </c>
      <c r="N774" s="187"/>
    </row>
    <row r="775" spans="1:14">
      <c r="A775" s="186" t="s">
        <v>1846</v>
      </c>
      <c r="B775" s="186" t="s">
        <v>16</v>
      </c>
      <c r="C775" s="186" t="s">
        <v>17</v>
      </c>
      <c r="D775" s="186" t="s">
        <v>1847</v>
      </c>
      <c r="E775" s="195" t="str">
        <f t="shared" si="56"/>
        <v>RSE_NAP_NEXUS_DNS_FILTER</v>
      </c>
      <c r="F775" s="186" t="s">
        <v>19</v>
      </c>
      <c r="G775" s="195" t="s">
        <v>2593</v>
      </c>
      <c r="H775" s="195" t="str">
        <f t="shared" si="53"/>
        <v>rse_nap_nexus_dns_filter_total_resp_good_ip_reputation_blocked</v>
      </c>
      <c r="I775" s="198" t="s">
        <v>2599</v>
      </c>
      <c r="J775" s="186" t="s">
        <v>22</v>
      </c>
      <c r="K775" s="186" t="s">
        <v>23</v>
      </c>
      <c r="L775" s="195">
        <v>8</v>
      </c>
      <c r="M775" s="195" t="s">
        <v>1767</v>
      </c>
      <c r="N775" s="187"/>
    </row>
    <row r="776" spans="1:14">
      <c r="A776" s="195" t="s">
        <v>1903</v>
      </c>
      <c r="B776" s="195" t="s">
        <v>16</v>
      </c>
      <c r="C776" s="195" t="s">
        <v>17</v>
      </c>
      <c r="D776" s="195" t="s">
        <v>17</v>
      </c>
      <c r="E776" s="195" t="str">
        <f t="shared" si="56"/>
        <v>NAP_NEXUS_WEBROOT_IP</v>
      </c>
      <c r="F776" s="195" t="s">
        <v>19</v>
      </c>
      <c r="G776" s="195" t="s">
        <v>1848</v>
      </c>
      <c r="H776" s="195" t="str">
        <f t="shared" si="53"/>
        <v>nap_nexus_webroot_ip_total_requests</v>
      </c>
      <c r="I776" s="195" t="s">
        <v>1866</v>
      </c>
      <c r="J776" s="195" t="s">
        <v>22</v>
      </c>
      <c r="K776" s="195" t="s">
        <v>443</v>
      </c>
      <c r="L776" s="195">
        <v>8</v>
      </c>
      <c r="M776" s="195" t="s">
        <v>1767</v>
      </c>
    </row>
    <row r="777" spans="1:14">
      <c r="A777" s="195" t="s">
        <v>1903</v>
      </c>
      <c r="B777" s="195" t="s">
        <v>16</v>
      </c>
      <c r="C777" s="195" t="s">
        <v>17</v>
      </c>
      <c r="D777" s="195" t="s">
        <v>17</v>
      </c>
      <c r="E777" s="195" t="str">
        <f t="shared" si="56"/>
        <v>NAP_NEXUS_WEBROOT_IP</v>
      </c>
      <c r="F777" s="195" t="s">
        <v>19</v>
      </c>
      <c r="G777" s="195" t="s">
        <v>1907</v>
      </c>
      <c r="H777" s="195" t="str">
        <f t="shared" si="53"/>
        <v>nap_nexus_webroot_ip_total_local_requests</v>
      </c>
      <c r="I777" s="195" t="s">
        <v>1867</v>
      </c>
      <c r="J777" s="195" t="s">
        <v>22</v>
      </c>
      <c r="K777" s="195" t="s">
        <v>443</v>
      </c>
      <c r="L777" s="195">
        <v>8</v>
      </c>
      <c r="M777" s="195" t="s">
        <v>1767</v>
      </c>
    </row>
    <row r="778" spans="1:14">
      <c r="A778" s="195" t="s">
        <v>1903</v>
      </c>
      <c r="B778" s="195" t="s">
        <v>16</v>
      </c>
      <c r="C778" s="195" t="s">
        <v>17</v>
      </c>
      <c r="D778" s="195" t="s">
        <v>17</v>
      </c>
      <c r="E778" s="195" t="str">
        <f t="shared" si="56"/>
        <v>NAP_NEXUS_WEBROOT_IP</v>
      </c>
      <c r="F778" s="195" t="s">
        <v>19</v>
      </c>
      <c r="G778" s="195" t="s">
        <v>1908</v>
      </c>
      <c r="H778" s="195" t="str">
        <f t="shared" si="53"/>
        <v>nap_nexus_webroot_ip_total_local_requests_success</v>
      </c>
      <c r="I778" s="195" t="s">
        <v>1868</v>
      </c>
      <c r="J778" s="195" t="s">
        <v>22</v>
      </c>
      <c r="K778" s="195" t="s">
        <v>443</v>
      </c>
      <c r="L778" s="195">
        <v>8</v>
      </c>
      <c r="M778" s="195" t="s">
        <v>1767</v>
      </c>
    </row>
    <row r="779" spans="1:14">
      <c r="A779" s="195" t="s">
        <v>1903</v>
      </c>
      <c r="B779" s="195" t="s">
        <v>16</v>
      </c>
      <c r="C779" s="195" t="s">
        <v>17</v>
      </c>
      <c r="D779" s="195" t="s">
        <v>17</v>
      </c>
      <c r="E779" s="195" t="str">
        <f t="shared" si="56"/>
        <v>NAP_NEXUS_WEBROOT_IP</v>
      </c>
      <c r="F779" s="195" t="s">
        <v>19</v>
      </c>
      <c r="G779" s="195" t="s">
        <v>1909</v>
      </c>
      <c r="H779" s="195" t="str">
        <f t="shared" si="53"/>
        <v>nap_nexus_webroot_ip_total_local_requests_failed</v>
      </c>
      <c r="I779" s="195" t="s">
        <v>1869</v>
      </c>
      <c r="J779" s="195" t="s">
        <v>22</v>
      </c>
      <c r="K779" s="195" t="s">
        <v>443</v>
      </c>
      <c r="L779" s="195">
        <v>8</v>
      </c>
      <c r="M779" s="195" t="s">
        <v>1767</v>
      </c>
    </row>
    <row r="780" spans="1:14">
      <c r="A780" s="195" t="s">
        <v>1903</v>
      </c>
      <c r="B780" s="195" t="s">
        <v>16</v>
      </c>
      <c r="C780" s="195" t="s">
        <v>17</v>
      </c>
      <c r="D780" s="195" t="s">
        <v>17</v>
      </c>
      <c r="E780" s="195" t="str">
        <f t="shared" si="56"/>
        <v>NAP_NEXUS_WEBROOT_IP</v>
      </c>
      <c r="F780" s="195" t="s">
        <v>19</v>
      </c>
      <c r="G780" s="195" t="s">
        <v>1913</v>
      </c>
      <c r="H780" s="195" t="str">
        <f t="shared" si="53"/>
        <v>nap_nexus_webroot_ip_total_local_good_ips</v>
      </c>
      <c r="I780" s="195" t="s">
        <v>1870</v>
      </c>
      <c r="J780" s="195" t="s">
        <v>22</v>
      </c>
      <c r="K780" s="195" t="s">
        <v>443</v>
      </c>
      <c r="L780" s="195">
        <v>8</v>
      </c>
      <c r="M780" s="195" t="s">
        <v>1767</v>
      </c>
    </row>
    <row r="781" spans="1:14">
      <c r="A781" s="195" t="s">
        <v>1903</v>
      </c>
      <c r="B781" s="195" t="s">
        <v>16</v>
      </c>
      <c r="C781" s="195" t="s">
        <v>17</v>
      </c>
      <c r="D781" s="195" t="s">
        <v>17</v>
      </c>
      <c r="E781" s="195" t="str">
        <f t="shared" si="56"/>
        <v>NAP_NEXUS_WEBROOT_IP</v>
      </c>
      <c r="F781" s="195" t="s">
        <v>19</v>
      </c>
      <c r="G781" s="195" t="s">
        <v>1914</v>
      </c>
      <c r="H781" s="195" t="str">
        <f t="shared" si="53"/>
        <v>nap_nexus_webroot_ip_total_local_bad_ips</v>
      </c>
      <c r="I781" s="195" t="s">
        <v>1871</v>
      </c>
      <c r="J781" s="195" t="s">
        <v>22</v>
      </c>
      <c r="K781" s="195" t="s">
        <v>443</v>
      </c>
      <c r="L781" s="195">
        <v>8</v>
      </c>
      <c r="M781" s="195" t="s">
        <v>1767</v>
      </c>
    </row>
    <row r="782" spans="1:14">
      <c r="A782" s="195" t="s">
        <v>1903</v>
      </c>
      <c r="B782" s="195" t="s">
        <v>16</v>
      </c>
      <c r="C782" s="195" t="s">
        <v>17</v>
      </c>
      <c r="D782" s="195" t="s">
        <v>17</v>
      </c>
      <c r="E782" s="195" t="str">
        <f t="shared" si="56"/>
        <v>NAP_NEXUS_WEBROOT_IP</v>
      </c>
      <c r="F782" s="195" t="s">
        <v>19</v>
      </c>
      <c r="G782" s="195" t="s">
        <v>1910</v>
      </c>
      <c r="H782" s="195" t="str">
        <f t="shared" si="53"/>
        <v>nap_nexus_webroot_ip_total_network_requests</v>
      </c>
      <c r="I782" s="195" t="s">
        <v>1873</v>
      </c>
      <c r="J782" s="195" t="s">
        <v>22</v>
      </c>
      <c r="K782" s="195" t="s">
        <v>443</v>
      </c>
      <c r="L782" s="195">
        <v>8</v>
      </c>
      <c r="M782" s="195" t="s">
        <v>1767</v>
      </c>
    </row>
    <row r="783" spans="1:14">
      <c r="A783" s="195" t="s">
        <v>1903</v>
      </c>
      <c r="B783" s="195" t="s">
        <v>16</v>
      </c>
      <c r="C783" s="195" t="s">
        <v>17</v>
      </c>
      <c r="D783" s="195" t="s">
        <v>17</v>
      </c>
      <c r="E783" s="195" t="str">
        <f t="shared" si="56"/>
        <v>NAP_NEXUS_WEBROOT_IP</v>
      </c>
      <c r="F783" s="195" t="s">
        <v>19</v>
      </c>
      <c r="G783" s="195" t="s">
        <v>1911</v>
      </c>
      <c r="H783" s="195" t="str">
        <f t="shared" si="53"/>
        <v>nap_nexus_webroot_ip_total_network_requests_success</v>
      </c>
      <c r="I783" s="195" t="s">
        <v>1872</v>
      </c>
      <c r="J783" s="195" t="s">
        <v>22</v>
      </c>
      <c r="K783" s="195" t="s">
        <v>443</v>
      </c>
      <c r="L783" s="195">
        <v>8</v>
      </c>
      <c r="M783" s="195" t="s">
        <v>1767</v>
      </c>
    </row>
    <row r="784" spans="1:14">
      <c r="A784" s="195" t="s">
        <v>1903</v>
      </c>
      <c r="B784" s="195" t="s">
        <v>16</v>
      </c>
      <c r="C784" s="195" t="s">
        <v>17</v>
      </c>
      <c r="D784" s="195" t="s">
        <v>17</v>
      </c>
      <c r="E784" s="195" t="str">
        <f t="shared" si="56"/>
        <v>NAP_NEXUS_WEBROOT_IP</v>
      </c>
      <c r="F784" s="195" t="s">
        <v>19</v>
      </c>
      <c r="G784" s="195" t="s">
        <v>1912</v>
      </c>
      <c r="H784" s="195" t="str">
        <f t="shared" si="53"/>
        <v>nap_nexus_webroot_ip_total_network_requests_failed</v>
      </c>
      <c r="I784" s="195" t="s">
        <v>1874</v>
      </c>
      <c r="J784" s="195" t="s">
        <v>22</v>
      </c>
      <c r="K784" s="195" t="s">
        <v>443</v>
      </c>
      <c r="L784" s="195">
        <v>8</v>
      </c>
      <c r="M784" s="195" t="s">
        <v>1767</v>
      </c>
    </row>
    <row r="785" spans="1:13">
      <c r="A785" s="195" t="s">
        <v>1903</v>
      </c>
      <c r="B785" s="195" t="s">
        <v>16</v>
      </c>
      <c r="C785" s="195" t="s">
        <v>17</v>
      </c>
      <c r="D785" s="195" t="s">
        <v>17</v>
      </c>
      <c r="E785" s="195" t="str">
        <f t="shared" si="56"/>
        <v>NAP_NEXUS_WEBROOT_IP</v>
      </c>
      <c r="F785" s="195" t="s">
        <v>19</v>
      </c>
      <c r="G785" s="195" t="s">
        <v>1915</v>
      </c>
      <c r="H785" s="195" t="str">
        <f t="shared" si="53"/>
        <v>nap_nexus_webroot_ip_total_network_good_ips</v>
      </c>
      <c r="I785" s="195" t="s">
        <v>1875</v>
      </c>
      <c r="J785" s="195" t="s">
        <v>22</v>
      </c>
      <c r="K785" s="195" t="s">
        <v>443</v>
      </c>
      <c r="L785" s="195">
        <v>8</v>
      </c>
      <c r="M785" s="195" t="s">
        <v>1767</v>
      </c>
    </row>
    <row r="786" spans="1:13">
      <c r="A786" s="195" t="s">
        <v>1903</v>
      </c>
      <c r="B786" s="195" t="s">
        <v>16</v>
      </c>
      <c r="C786" s="195" t="s">
        <v>17</v>
      </c>
      <c r="D786" s="195" t="s">
        <v>17</v>
      </c>
      <c r="E786" s="195" t="str">
        <f t="shared" si="56"/>
        <v>NAP_NEXUS_WEBROOT_IP</v>
      </c>
      <c r="F786" s="195" t="s">
        <v>19</v>
      </c>
      <c r="G786" s="195" t="s">
        <v>1916</v>
      </c>
      <c r="H786" s="195" t="str">
        <f t="shared" si="53"/>
        <v>nap_nexus_webroot_ip_total_network_bad_ips</v>
      </c>
      <c r="I786" s="195" t="s">
        <v>1876</v>
      </c>
      <c r="J786" s="195" t="s">
        <v>22</v>
      </c>
      <c r="K786" s="195" t="s">
        <v>443</v>
      </c>
      <c r="L786" s="195">
        <v>8</v>
      </c>
      <c r="M786" s="195" t="s">
        <v>1767</v>
      </c>
    </row>
    <row r="787" spans="1:13">
      <c r="A787" s="195" t="s">
        <v>1904</v>
      </c>
      <c r="B787" s="195" t="s">
        <v>16</v>
      </c>
      <c r="C787" s="195" t="s">
        <v>17</v>
      </c>
      <c r="D787" s="195" t="s">
        <v>17</v>
      </c>
      <c r="E787" s="195" t="str">
        <f t="shared" si="56"/>
        <v>NAP_NEXUS_WEBROOT_DOMAIN</v>
      </c>
      <c r="F787" s="195" t="s">
        <v>19</v>
      </c>
      <c r="G787" s="195" t="s">
        <v>1848</v>
      </c>
      <c r="H787" s="195" t="str">
        <f t="shared" si="53"/>
        <v>nap_nexus_webroot_domain_total_requests</v>
      </c>
      <c r="I787" s="195" t="s">
        <v>1877</v>
      </c>
      <c r="J787" s="195" t="s">
        <v>22</v>
      </c>
      <c r="K787" s="195" t="s">
        <v>443</v>
      </c>
      <c r="L787" s="195">
        <v>8</v>
      </c>
      <c r="M787" s="195" t="s">
        <v>1767</v>
      </c>
    </row>
    <row r="788" spans="1:13">
      <c r="A788" s="195" t="s">
        <v>1904</v>
      </c>
      <c r="B788" s="195" t="s">
        <v>16</v>
      </c>
      <c r="C788" s="195" t="s">
        <v>17</v>
      </c>
      <c r="D788" s="195" t="s">
        <v>17</v>
      </c>
      <c r="E788" s="195" t="str">
        <f t="shared" si="56"/>
        <v>NAP_NEXUS_WEBROOT_DOMAIN</v>
      </c>
      <c r="F788" s="195" t="s">
        <v>19</v>
      </c>
      <c r="G788" s="195" t="s">
        <v>1907</v>
      </c>
      <c r="H788" s="195" t="str">
        <f t="shared" si="53"/>
        <v>nap_nexus_webroot_domain_total_local_requests</v>
      </c>
      <c r="I788" s="195" t="s">
        <v>1878</v>
      </c>
      <c r="J788" s="195" t="s">
        <v>22</v>
      </c>
      <c r="K788" s="195" t="s">
        <v>443</v>
      </c>
      <c r="L788" s="195">
        <v>8</v>
      </c>
      <c r="M788" s="195" t="s">
        <v>1767</v>
      </c>
    </row>
    <row r="789" spans="1:13">
      <c r="A789" s="195" t="s">
        <v>1904</v>
      </c>
      <c r="B789" s="195" t="s">
        <v>16</v>
      </c>
      <c r="C789" s="195" t="s">
        <v>17</v>
      </c>
      <c r="D789" s="195" t="s">
        <v>17</v>
      </c>
      <c r="E789" s="195" t="str">
        <f t="shared" si="56"/>
        <v>NAP_NEXUS_WEBROOT_DOMAIN</v>
      </c>
      <c r="F789" s="195" t="s">
        <v>19</v>
      </c>
      <c r="G789" s="195" t="s">
        <v>1908</v>
      </c>
      <c r="H789" s="195" t="str">
        <f t="shared" si="53"/>
        <v>nap_nexus_webroot_domain_total_local_requests_success</v>
      </c>
      <c r="I789" s="195" t="s">
        <v>1879</v>
      </c>
      <c r="J789" s="195" t="s">
        <v>22</v>
      </c>
      <c r="K789" s="195" t="s">
        <v>443</v>
      </c>
      <c r="L789" s="195">
        <v>8</v>
      </c>
      <c r="M789" s="195" t="s">
        <v>1767</v>
      </c>
    </row>
    <row r="790" spans="1:13">
      <c r="A790" s="195" t="s">
        <v>1904</v>
      </c>
      <c r="B790" s="195" t="s">
        <v>16</v>
      </c>
      <c r="C790" s="195" t="s">
        <v>17</v>
      </c>
      <c r="D790" s="195" t="s">
        <v>17</v>
      </c>
      <c r="E790" s="195" t="str">
        <f t="shared" si="56"/>
        <v>NAP_NEXUS_WEBROOT_DOMAIN</v>
      </c>
      <c r="F790" s="195" t="s">
        <v>19</v>
      </c>
      <c r="G790" s="195" t="s">
        <v>1909</v>
      </c>
      <c r="H790" s="195" t="str">
        <f t="shared" si="53"/>
        <v>nap_nexus_webroot_domain_total_local_requests_failed</v>
      </c>
      <c r="I790" s="195" t="s">
        <v>1880</v>
      </c>
      <c r="J790" s="195" t="s">
        <v>22</v>
      </c>
      <c r="K790" s="195" t="s">
        <v>443</v>
      </c>
      <c r="L790" s="195">
        <v>8</v>
      </c>
      <c r="M790" s="195" t="s">
        <v>1767</v>
      </c>
    </row>
    <row r="791" spans="1:13">
      <c r="A791" s="195" t="s">
        <v>1904</v>
      </c>
      <c r="B791" s="195" t="s">
        <v>16</v>
      </c>
      <c r="C791" s="195" t="s">
        <v>17</v>
      </c>
      <c r="D791" s="195" t="s">
        <v>17</v>
      </c>
      <c r="E791" s="195" t="str">
        <f t="shared" si="56"/>
        <v>NAP_NEXUS_WEBROOT_DOMAIN</v>
      </c>
      <c r="F791" s="195" t="s">
        <v>19</v>
      </c>
      <c r="G791" s="195" t="s">
        <v>1917</v>
      </c>
      <c r="H791" s="195" t="str">
        <f t="shared" si="53"/>
        <v>nap_nexus_webroot_domain_total_local_requests_no_data</v>
      </c>
      <c r="I791" s="195" t="s">
        <v>1881</v>
      </c>
      <c r="J791" s="195" t="s">
        <v>22</v>
      </c>
      <c r="K791" s="195" t="s">
        <v>443</v>
      </c>
      <c r="L791" s="195">
        <v>8</v>
      </c>
      <c r="M791" s="195" t="s">
        <v>1767</v>
      </c>
    </row>
    <row r="792" spans="1:13">
      <c r="A792" s="195" t="s">
        <v>1904</v>
      </c>
      <c r="B792" s="195" t="s">
        <v>16</v>
      </c>
      <c r="C792" s="195" t="s">
        <v>17</v>
      </c>
      <c r="D792" s="195" t="s">
        <v>17</v>
      </c>
      <c r="E792" s="195" t="str">
        <f t="shared" si="56"/>
        <v>NAP_NEXUS_WEBROOT_DOMAIN</v>
      </c>
      <c r="F792" s="195" t="s">
        <v>19</v>
      </c>
      <c r="G792" s="195" t="s">
        <v>1918</v>
      </c>
      <c r="H792" s="195" t="str">
        <f t="shared" si="53"/>
        <v>nap_nexus_webroot_domain_total_local_requests_categorized</v>
      </c>
      <c r="I792" s="195" t="s">
        <v>1882</v>
      </c>
      <c r="J792" s="195" t="s">
        <v>22</v>
      </c>
      <c r="K792" s="195" t="s">
        <v>443</v>
      </c>
      <c r="L792" s="195">
        <v>8</v>
      </c>
      <c r="M792" s="195" t="s">
        <v>1767</v>
      </c>
    </row>
    <row r="793" spans="1:13">
      <c r="A793" s="195" t="s">
        <v>1904</v>
      </c>
      <c r="B793" s="195" t="s">
        <v>16</v>
      </c>
      <c r="C793" s="195" t="s">
        <v>17</v>
      </c>
      <c r="D793" s="195" t="s">
        <v>17</v>
      </c>
      <c r="E793" s="195" t="str">
        <f t="shared" si="56"/>
        <v>NAP_NEXUS_WEBROOT_DOMAIN</v>
      </c>
      <c r="F793" s="195" t="s">
        <v>19</v>
      </c>
      <c r="G793" s="195" t="s">
        <v>1919</v>
      </c>
      <c r="H793" s="195" t="str">
        <f t="shared" si="53"/>
        <v>nap_nexus_webroot_domain_total_local_requests_uncategorized</v>
      </c>
      <c r="I793" s="195" t="s">
        <v>1883</v>
      </c>
      <c r="J793" s="195" t="s">
        <v>22</v>
      </c>
      <c r="K793" s="195" t="s">
        <v>443</v>
      </c>
      <c r="L793" s="195">
        <v>8</v>
      </c>
      <c r="M793" s="195" t="s">
        <v>1767</v>
      </c>
    </row>
    <row r="794" spans="1:13">
      <c r="A794" s="195" t="s">
        <v>1904</v>
      </c>
      <c r="B794" s="195" t="s">
        <v>16</v>
      </c>
      <c r="C794" s="195" t="s">
        <v>17</v>
      </c>
      <c r="D794" s="195" t="s">
        <v>17</v>
      </c>
      <c r="E794" s="195" t="str">
        <f t="shared" si="56"/>
        <v>NAP_NEXUS_WEBROOT_DOMAIN</v>
      </c>
      <c r="F794" s="195" t="s">
        <v>19</v>
      </c>
      <c r="G794" s="195" t="s">
        <v>1910</v>
      </c>
      <c r="H794" s="195" t="str">
        <f t="shared" si="53"/>
        <v>nap_nexus_webroot_domain_total_network_requests</v>
      </c>
      <c r="I794" s="195" t="s">
        <v>1884</v>
      </c>
      <c r="J794" s="195" t="s">
        <v>22</v>
      </c>
      <c r="K794" s="195" t="s">
        <v>443</v>
      </c>
      <c r="L794" s="195">
        <v>8</v>
      </c>
      <c r="M794" s="195" t="s">
        <v>1767</v>
      </c>
    </row>
    <row r="795" spans="1:13">
      <c r="A795" s="195" t="s">
        <v>1904</v>
      </c>
      <c r="B795" s="195" t="s">
        <v>16</v>
      </c>
      <c r="C795" s="195" t="s">
        <v>17</v>
      </c>
      <c r="D795" s="195" t="s">
        <v>17</v>
      </c>
      <c r="E795" s="195" t="str">
        <f t="shared" si="56"/>
        <v>NAP_NEXUS_WEBROOT_DOMAIN</v>
      </c>
      <c r="F795" s="195" t="s">
        <v>19</v>
      </c>
      <c r="G795" s="195" t="s">
        <v>1911</v>
      </c>
      <c r="H795" s="195" t="str">
        <f t="shared" si="53"/>
        <v>nap_nexus_webroot_domain_total_network_requests_success</v>
      </c>
      <c r="I795" s="195" t="s">
        <v>1885</v>
      </c>
      <c r="J795" s="195" t="s">
        <v>22</v>
      </c>
      <c r="K795" s="195" t="s">
        <v>443</v>
      </c>
      <c r="L795" s="195">
        <v>8</v>
      </c>
      <c r="M795" s="195" t="s">
        <v>1767</v>
      </c>
    </row>
    <row r="796" spans="1:13">
      <c r="A796" s="195" t="s">
        <v>1904</v>
      </c>
      <c r="B796" s="195" t="s">
        <v>16</v>
      </c>
      <c r="C796" s="195" t="s">
        <v>17</v>
      </c>
      <c r="D796" s="195" t="s">
        <v>17</v>
      </c>
      <c r="E796" s="195" t="str">
        <f t="shared" si="56"/>
        <v>NAP_NEXUS_WEBROOT_DOMAIN</v>
      </c>
      <c r="F796" s="195" t="s">
        <v>19</v>
      </c>
      <c r="G796" s="195" t="s">
        <v>1912</v>
      </c>
      <c r="H796" s="195" t="str">
        <f t="shared" si="53"/>
        <v>nap_nexus_webroot_domain_total_network_requests_failed</v>
      </c>
      <c r="I796" s="195" t="s">
        <v>1886</v>
      </c>
      <c r="J796" s="195" t="s">
        <v>22</v>
      </c>
      <c r="K796" s="195" t="s">
        <v>443</v>
      </c>
      <c r="L796" s="195">
        <v>8</v>
      </c>
      <c r="M796" s="195" t="s">
        <v>1767</v>
      </c>
    </row>
    <row r="797" spans="1:13">
      <c r="A797" s="195" t="s">
        <v>1904</v>
      </c>
      <c r="B797" s="195" t="s">
        <v>16</v>
      </c>
      <c r="C797" s="195" t="s">
        <v>17</v>
      </c>
      <c r="D797" s="195" t="s">
        <v>17</v>
      </c>
      <c r="E797" s="195" t="str">
        <f t="shared" si="56"/>
        <v>NAP_NEXUS_WEBROOT_DOMAIN</v>
      </c>
      <c r="F797" s="195" t="s">
        <v>19</v>
      </c>
      <c r="G797" s="195" t="s">
        <v>1920</v>
      </c>
      <c r="H797" s="195" t="str">
        <f t="shared" si="53"/>
        <v>nap_nexus_webroot_domain_total_network_requests_categorized</v>
      </c>
      <c r="I797" s="195" t="s">
        <v>1887</v>
      </c>
      <c r="J797" s="195" t="s">
        <v>22</v>
      </c>
      <c r="K797" s="195" t="s">
        <v>443</v>
      </c>
      <c r="L797" s="195">
        <v>8</v>
      </c>
      <c r="M797" s="195" t="s">
        <v>1767</v>
      </c>
    </row>
    <row r="798" spans="1:13">
      <c r="A798" s="195" t="s">
        <v>1904</v>
      </c>
      <c r="B798" s="195" t="s">
        <v>16</v>
      </c>
      <c r="C798" s="195" t="s">
        <v>17</v>
      </c>
      <c r="D798" s="195" t="s">
        <v>17</v>
      </c>
      <c r="E798" s="195" t="str">
        <f t="shared" si="56"/>
        <v>NAP_NEXUS_WEBROOT_DOMAIN</v>
      </c>
      <c r="F798" s="195" t="s">
        <v>19</v>
      </c>
      <c r="G798" s="195" t="s">
        <v>1921</v>
      </c>
      <c r="H798" s="195" t="str">
        <f t="shared" si="53"/>
        <v>nap_nexus_webroot_domain_total_network_requests_uncategorized</v>
      </c>
      <c r="I798" s="195" t="s">
        <v>1888</v>
      </c>
      <c r="J798" s="195" t="s">
        <v>22</v>
      </c>
      <c r="K798" s="195" t="s">
        <v>443</v>
      </c>
      <c r="L798" s="195">
        <v>8</v>
      </c>
      <c r="M798" s="195" t="s">
        <v>1767</v>
      </c>
    </row>
    <row r="799" spans="1:13">
      <c r="A799" s="195" t="s">
        <v>1904</v>
      </c>
      <c r="B799" s="195" t="s">
        <v>16</v>
      </c>
      <c r="C799" s="195" t="s">
        <v>17</v>
      </c>
      <c r="D799" s="195" t="s">
        <v>17</v>
      </c>
      <c r="E799" s="195" t="str">
        <f t="shared" ref="E799:E804" si="58">CONCATENATE(D799,"_",B799,"_",A799)</f>
        <v>NAP_NEXUS_WEBROOT_DOMAIN</v>
      </c>
      <c r="F799" s="195" t="s">
        <v>19</v>
      </c>
      <c r="G799" s="195" t="s">
        <v>2187</v>
      </c>
      <c r="H799" s="195" t="str">
        <f t="shared" si="53"/>
        <v>nap_nexus_webroot_domain_total_high_risk_count</v>
      </c>
      <c r="I799" s="195" t="s">
        <v>2188</v>
      </c>
      <c r="J799" s="195" t="s">
        <v>22</v>
      </c>
      <c r="K799" s="195" t="s">
        <v>443</v>
      </c>
      <c r="L799" s="195">
        <v>8</v>
      </c>
      <c r="M799" s="195" t="s">
        <v>1767</v>
      </c>
    </row>
    <row r="800" spans="1:13">
      <c r="A800" s="195" t="s">
        <v>1904</v>
      </c>
      <c r="B800" s="195" t="s">
        <v>16</v>
      </c>
      <c r="C800" s="195" t="s">
        <v>17</v>
      </c>
      <c r="D800" s="195" t="s">
        <v>17</v>
      </c>
      <c r="E800" s="195" t="str">
        <f t="shared" si="58"/>
        <v>NAP_NEXUS_WEBROOT_DOMAIN</v>
      </c>
      <c r="F800" s="195" t="s">
        <v>19</v>
      </c>
      <c r="G800" s="195" t="s">
        <v>2189</v>
      </c>
      <c r="H800" s="195" t="str">
        <f t="shared" si="53"/>
        <v>nap_nexus_webroot_domain_total_suspicious_count</v>
      </c>
      <c r="I800" s="195" t="s">
        <v>2190</v>
      </c>
      <c r="J800" s="195" t="s">
        <v>22</v>
      </c>
      <c r="K800" s="195" t="s">
        <v>443</v>
      </c>
      <c r="L800" s="195">
        <v>8</v>
      </c>
      <c r="M800" s="195" t="s">
        <v>1767</v>
      </c>
    </row>
    <row r="801" spans="1:14">
      <c r="A801" s="195" t="s">
        <v>1904</v>
      </c>
      <c r="B801" s="195" t="s">
        <v>16</v>
      </c>
      <c r="C801" s="195" t="s">
        <v>17</v>
      </c>
      <c r="D801" s="195" t="s">
        <v>17</v>
      </c>
      <c r="E801" s="195" t="str">
        <f t="shared" si="58"/>
        <v>NAP_NEXUS_WEBROOT_DOMAIN</v>
      </c>
      <c r="F801" s="195" t="s">
        <v>19</v>
      </c>
      <c r="G801" s="195" t="s">
        <v>2191</v>
      </c>
      <c r="H801" s="195" t="str">
        <f t="shared" si="53"/>
        <v>nap_nexus_webroot_domain_total_moderate_risk_count</v>
      </c>
      <c r="I801" s="195" t="s">
        <v>2192</v>
      </c>
      <c r="J801" s="195" t="s">
        <v>22</v>
      </c>
      <c r="K801" s="195" t="s">
        <v>443</v>
      </c>
      <c r="L801" s="195">
        <v>8</v>
      </c>
      <c r="M801" s="195" t="s">
        <v>1767</v>
      </c>
    </row>
    <row r="802" spans="1:14">
      <c r="A802" s="195" t="s">
        <v>1904</v>
      </c>
      <c r="B802" s="195" t="s">
        <v>16</v>
      </c>
      <c r="C802" s="195" t="s">
        <v>17</v>
      </c>
      <c r="D802" s="195" t="s">
        <v>17</v>
      </c>
      <c r="E802" s="195" t="str">
        <f t="shared" si="58"/>
        <v>NAP_NEXUS_WEBROOT_DOMAIN</v>
      </c>
      <c r="F802" s="195" t="s">
        <v>19</v>
      </c>
      <c r="G802" s="195" t="s">
        <v>2193</v>
      </c>
      <c r="H802" s="195" t="str">
        <f t="shared" si="53"/>
        <v>nap_nexus_webroot_domain_total_low_risk_count</v>
      </c>
      <c r="I802" s="195" t="s">
        <v>2194</v>
      </c>
      <c r="J802" s="195" t="s">
        <v>22</v>
      </c>
      <c r="K802" s="195" t="s">
        <v>443</v>
      </c>
      <c r="L802" s="195">
        <v>8</v>
      </c>
      <c r="M802" s="195" t="s">
        <v>1767</v>
      </c>
    </row>
    <row r="803" spans="1:14">
      <c r="A803" s="195" t="s">
        <v>1904</v>
      </c>
      <c r="B803" s="195" t="s">
        <v>16</v>
      </c>
      <c r="C803" s="195" t="s">
        <v>17</v>
      </c>
      <c r="D803" s="195" t="s">
        <v>17</v>
      </c>
      <c r="E803" s="195" t="str">
        <f t="shared" si="58"/>
        <v>NAP_NEXUS_WEBROOT_DOMAIN</v>
      </c>
      <c r="F803" s="195" t="s">
        <v>19</v>
      </c>
      <c r="G803" s="195" t="s">
        <v>2195</v>
      </c>
      <c r="H803" s="195" t="str">
        <f t="shared" si="53"/>
        <v>nap_nexus_webroot_domain_total_trustworthy_count</v>
      </c>
      <c r="I803" s="195" t="s">
        <v>2196</v>
      </c>
      <c r="J803" s="195" t="s">
        <v>22</v>
      </c>
      <c r="K803" s="195" t="s">
        <v>443</v>
      </c>
      <c r="L803" s="195">
        <v>8</v>
      </c>
      <c r="M803" s="195" t="s">
        <v>1767</v>
      </c>
    </row>
    <row r="804" spans="1:14">
      <c r="A804" s="195" t="s">
        <v>1904</v>
      </c>
      <c r="B804" s="195" t="s">
        <v>16</v>
      </c>
      <c r="C804" s="195" t="s">
        <v>17</v>
      </c>
      <c r="D804" s="195" t="s">
        <v>17</v>
      </c>
      <c r="E804" s="195" t="str">
        <f t="shared" si="58"/>
        <v>NAP_NEXUS_WEBROOT_DOMAIN</v>
      </c>
      <c r="F804" s="195" t="s">
        <v>19</v>
      </c>
      <c r="G804" s="195" t="s">
        <v>2600</v>
      </c>
      <c r="H804" s="195" t="str">
        <f>CONCATENATE(LOWER(E804),"_", LOWER(G804))</f>
        <v>nap_nexus_webroot_domain_total_network_requests_dropped</v>
      </c>
      <c r="I804" s="195" t="s">
        <v>2602</v>
      </c>
      <c r="J804" s="195" t="s">
        <v>22</v>
      </c>
      <c r="K804" s="195" t="s">
        <v>443</v>
      </c>
      <c r="L804" s="195">
        <v>8</v>
      </c>
      <c r="M804" s="195" t="s">
        <v>1767</v>
      </c>
      <c r="N804" s="187"/>
    </row>
    <row r="805" spans="1:14">
      <c r="A805" s="195" t="s">
        <v>1905</v>
      </c>
      <c r="B805" s="195" t="s">
        <v>16</v>
      </c>
      <c r="C805" s="195" t="s">
        <v>17</v>
      </c>
      <c r="D805" s="195" t="s">
        <v>17</v>
      </c>
      <c r="E805" s="195" t="str">
        <f t="shared" si="56"/>
        <v>NAP_NEXUS_WEBROOT_URL</v>
      </c>
      <c r="F805" s="195" t="s">
        <v>19</v>
      </c>
      <c r="G805" s="195" t="s">
        <v>1848</v>
      </c>
      <c r="H805" s="195" t="str">
        <f t="shared" si="53"/>
        <v>nap_nexus_webroot_url_total_requests</v>
      </c>
      <c r="I805" s="195" t="s">
        <v>1889</v>
      </c>
      <c r="J805" s="195" t="s">
        <v>22</v>
      </c>
      <c r="K805" s="195" t="s">
        <v>1997</v>
      </c>
      <c r="L805" s="195">
        <v>8</v>
      </c>
      <c r="M805" s="195" t="s">
        <v>1767</v>
      </c>
    </row>
    <row r="806" spans="1:14">
      <c r="A806" s="195" t="s">
        <v>1905</v>
      </c>
      <c r="B806" s="195" t="s">
        <v>16</v>
      </c>
      <c r="C806" s="195" t="s">
        <v>17</v>
      </c>
      <c r="D806" s="195" t="s">
        <v>17</v>
      </c>
      <c r="E806" s="195" t="str">
        <f t="shared" si="56"/>
        <v>NAP_NEXUS_WEBROOT_URL</v>
      </c>
      <c r="F806" s="195" t="s">
        <v>19</v>
      </c>
      <c r="G806" s="195" t="s">
        <v>1907</v>
      </c>
      <c r="H806" s="195" t="str">
        <f t="shared" si="53"/>
        <v>nap_nexus_webroot_url_total_local_requests</v>
      </c>
      <c r="I806" s="195" t="s">
        <v>1890</v>
      </c>
      <c r="J806" s="195" t="s">
        <v>22</v>
      </c>
      <c r="K806" s="195" t="s">
        <v>1997</v>
      </c>
      <c r="L806" s="195">
        <v>8</v>
      </c>
      <c r="M806" s="195" t="s">
        <v>1767</v>
      </c>
    </row>
    <row r="807" spans="1:14">
      <c r="A807" s="195" t="s">
        <v>1905</v>
      </c>
      <c r="B807" s="195" t="s">
        <v>16</v>
      </c>
      <c r="C807" s="195" t="s">
        <v>17</v>
      </c>
      <c r="D807" s="195" t="s">
        <v>17</v>
      </c>
      <c r="E807" s="195" t="str">
        <f t="shared" si="56"/>
        <v>NAP_NEXUS_WEBROOT_URL</v>
      </c>
      <c r="F807" s="195" t="s">
        <v>19</v>
      </c>
      <c r="G807" s="195" t="s">
        <v>1908</v>
      </c>
      <c r="H807" s="195" t="str">
        <f t="shared" si="53"/>
        <v>nap_nexus_webroot_url_total_local_requests_success</v>
      </c>
      <c r="I807" s="195" t="s">
        <v>1891</v>
      </c>
      <c r="J807" s="195" t="s">
        <v>22</v>
      </c>
      <c r="K807" s="195" t="s">
        <v>1997</v>
      </c>
      <c r="L807" s="195">
        <v>8</v>
      </c>
      <c r="M807" s="195" t="s">
        <v>1767</v>
      </c>
    </row>
    <row r="808" spans="1:14">
      <c r="A808" s="195" t="s">
        <v>1905</v>
      </c>
      <c r="B808" s="195" t="s">
        <v>16</v>
      </c>
      <c r="C808" s="195" t="s">
        <v>17</v>
      </c>
      <c r="D808" s="195" t="s">
        <v>17</v>
      </c>
      <c r="E808" s="195" t="str">
        <f t="shared" si="56"/>
        <v>NAP_NEXUS_WEBROOT_URL</v>
      </c>
      <c r="F808" s="195" t="s">
        <v>19</v>
      </c>
      <c r="G808" s="195" t="s">
        <v>1909</v>
      </c>
      <c r="H808" s="195" t="str">
        <f t="shared" si="53"/>
        <v>nap_nexus_webroot_url_total_local_requests_failed</v>
      </c>
      <c r="I808" s="195" t="s">
        <v>1892</v>
      </c>
      <c r="J808" s="195" t="s">
        <v>22</v>
      </c>
      <c r="K808" s="195" t="s">
        <v>1997</v>
      </c>
      <c r="L808" s="195">
        <v>8</v>
      </c>
      <c r="M808" s="195" t="s">
        <v>1767</v>
      </c>
    </row>
    <row r="809" spans="1:14">
      <c r="A809" s="195" t="s">
        <v>1905</v>
      </c>
      <c r="B809" s="195" t="s">
        <v>16</v>
      </c>
      <c r="C809" s="195" t="s">
        <v>17</v>
      </c>
      <c r="D809" s="195" t="s">
        <v>17</v>
      </c>
      <c r="E809" s="195" t="str">
        <f t="shared" si="56"/>
        <v>NAP_NEXUS_WEBROOT_URL</v>
      </c>
      <c r="F809" s="195" t="s">
        <v>19</v>
      </c>
      <c r="G809" s="195" t="s">
        <v>1917</v>
      </c>
      <c r="H809" s="195" t="str">
        <f t="shared" si="53"/>
        <v>nap_nexus_webroot_url_total_local_requests_no_data</v>
      </c>
      <c r="I809" s="195" t="s">
        <v>1893</v>
      </c>
      <c r="J809" s="195" t="s">
        <v>22</v>
      </c>
      <c r="K809" s="195" t="s">
        <v>1997</v>
      </c>
      <c r="L809" s="195">
        <v>8</v>
      </c>
      <c r="M809" s="195" t="s">
        <v>1767</v>
      </c>
    </row>
    <row r="810" spans="1:14">
      <c r="A810" s="195" t="s">
        <v>1905</v>
      </c>
      <c r="B810" s="195" t="s">
        <v>16</v>
      </c>
      <c r="C810" s="195" t="s">
        <v>17</v>
      </c>
      <c r="D810" s="195" t="s">
        <v>17</v>
      </c>
      <c r="E810" s="195" t="str">
        <f t="shared" si="56"/>
        <v>NAP_NEXUS_WEBROOT_URL</v>
      </c>
      <c r="F810" s="195" t="s">
        <v>19</v>
      </c>
      <c r="G810" s="195" t="s">
        <v>1918</v>
      </c>
      <c r="H810" s="195" t="str">
        <f t="shared" si="53"/>
        <v>nap_nexus_webroot_url_total_local_requests_categorized</v>
      </c>
      <c r="I810" s="195" t="s">
        <v>1894</v>
      </c>
      <c r="J810" s="195" t="s">
        <v>22</v>
      </c>
      <c r="K810" s="195" t="s">
        <v>1997</v>
      </c>
      <c r="L810" s="195">
        <v>8</v>
      </c>
      <c r="M810" s="195" t="s">
        <v>1767</v>
      </c>
    </row>
    <row r="811" spans="1:14">
      <c r="A811" s="195" t="s">
        <v>1905</v>
      </c>
      <c r="B811" s="195" t="s">
        <v>16</v>
      </c>
      <c r="C811" s="195" t="s">
        <v>17</v>
      </c>
      <c r="D811" s="195" t="s">
        <v>17</v>
      </c>
      <c r="E811" s="195" t="str">
        <f t="shared" si="56"/>
        <v>NAP_NEXUS_WEBROOT_URL</v>
      </c>
      <c r="F811" s="195" t="s">
        <v>19</v>
      </c>
      <c r="G811" s="195" t="s">
        <v>1919</v>
      </c>
      <c r="H811" s="195" t="str">
        <f t="shared" si="53"/>
        <v>nap_nexus_webroot_url_total_local_requests_uncategorized</v>
      </c>
      <c r="I811" s="195" t="s">
        <v>1895</v>
      </c>
      <c r="J811" s="195" t="s">
        <v>22</v>
      </c>
      <c r="K811" s="195" t="s">
        <v>1997</v>
      </c>
      <c r="L811" s="195">
        <v>8</v>
      </c>
      <c r="M811" s="195" t="s">
        <v>1767</v>
      </c>
    </row>
    <row r="812" spans="1:14">
      <c r="A812" s="195" t="s">
        <v>1905</v>
      </c>
      <c r="B812" s="195" t="s">
        <v>16</v>
      </c>
      <c r="C812" s="195" t="s">
        <v>17</v>
      </c>
      <c r="D812" s="195" t="s">
        <v>17</v>
      </c>
      <c r="E812" s="195" t="str">
        <f t="shared" si="56"/>
        <v>NAP_NEXUS_WEBROOT_URL</v>
      </c>
      <c r="F812" s="195" t="s">
        <v>19</v>
      </c>
      <c r="G812" s="195" t="s">
        <v>1910</v>
      </c>
      <c r="H812" s="195" t="str">
        <f t="shared" si="53"/>
        <v>nap_nexus_webroot_url_total_network_requests</v>
      </c>
      <c r="I812" s="195" t="s">
        <v>1896</v>
      </c>
      <c r="J812" s="195" t="s">
        <v>22</v>
      </c>
      <c r="K812" s="195" t="s">
        <v>1997</v>
      </c>
      <c r="L812" s="195">
        <v>8</v>
      </c>
      <c r="M812" s="195" t="s">
        <v>1767</v>
      </c>
    </row>
    <row r="813" spans="1:14">
      <c r="A813" s="195" t="s">
        <v>1905</v>
      </c>
      <c r="B813" s="195" t="s">
        <v>16</v>
      </c>
      <c r="C813" s="195" t="s">
        <v>17</v>
      </c>
      <c r="D813" s="195" t="s">
        <v>17</v>
      </c>
      <c r="E813" s="195" t="str">
        <f t="shared" si="56"/>
        <v>NAP_NEXUS_WEBROOT_URL</v>
      </c>
      <c r="F813" s="195" t="s">
        <v>19</v>
      </c>
      <c r="G813" s="195" t="s">
        <v>1911</v>
      </c>
      <c r="H813" s="195" t="str">
        <f t="shared" si="53"/>
        <v>nap_nexus_webroot_url_total_network_requests_success</v>
      </c>
      <c r="I813" s="195" t="s">
        <v>1897</v>
      </c>
      <c r="J813" s="195" t="s">
        <v>22</v>
      </c>
      <c r="K813" s="195" t="s">
        <v>1997</v>
      </c>
      <c r="L813" s="195">
        <v>8</v>
      </c>
      <c r="M813" s="195" t="s">
        <v>1767</v>
      </c>
    </row>
    <row r="814" spans="1:14">
      <c r="A814" s="195" t="s">
        <v>1905</v>
      </c>
      <c r="B814" s="195" t="s">
        <v>16</v>
      </c>
      <c r="C814" s="195" t="s">
        <v>17</v>
      </c>
      <c r="D814" s="195" t="s">
        <v>17</v>
      </c>
      <c r="E814" s="195" t="str">
        <f t="shared" si="56"/>
        <v>NAP_NEXUS_WEBROOT_URL</v>
      </c>
      <c r="F814" s="195" t="s">
        <v>19</v>
      </c>
      <c r="G814" s="195" t="s">
        <v>1912</v>
      </c>
      <c r="H814" s="195" t="str">
        <f t="shared" si="53"/>
        <v>nap_nexus_webroot_url_total_network_requests_failed</v>
      </c>
      <c r="I814" s="195" t="s">
        <v>1898</v>
      </c>
      <c r="J814" s="195" t="s">
        <v>22</v>
      </c>
      <c r="K814" s="195" t="s">
        <v>1997</v>
      </c>
      <c r="L814" s="195">
        <v>8</v>
      </c>
      <c r="M814" s="195" t="s">
        <v>1767</v>
      </c>
    </row>
    <row r="815" spans="1:14">
      <c r="A815" s="195" t="s">
        <v>1905</v>
      </c>
      <c r="B815" s="195" t="s">
        <v>16</v>
      </c>
      <c r="C815" s="195" t="s">
        <v>17</v>
      </c>
      <c r="D815" s="195" t="s">
        <v>17</v>
      </c>
      <c r="E815" s="195" t="str">
        <f t="shared" si="56"/>
        <v>NAP_NEXUS_WEBROOT_URL</v>
      </c>
      <c r="F815" s="195" t="s">
        <v>19</v>
      </c>
      <c r="G815" s="195" t="s">
        <v>1920</v>
      </c>
      <c r="H815" s="195" t="str">
        <f t="shared" si="53"/>
        <v>nap_nexus_webroot_url_total_network_requests_categorized</v>
      </c>
      <c r="I815" s="195" t="s">
        <v>1899</v>
      </c>
      <c r="J815" s="195" t="s">
        <v>22</v>
      </c>
      <c r="K815" s="195" t="s">
        <v>1997</v>
      </c>
      <c r="L815" s="195">
        <v>8</v>
      </c>
      <c r="M815" s="195" t="s">
        <v>1767</v>
      </c>
    </row>
    <row r="816" spans="1:14">
      <c r="A816" s="195" t="s">
        <v>1905</v>
      </c>
      <c r="B816" s="195" t="s">
        <v>16</v>
      </c>
      <c r="C816" s="195" t="s">
        <v>17</v>
      </c>
      <c r="D816" s="195" t="s">
        <v>17</v>
      </c>
      <c r="E816" s="195" t="str">
        <f t="shared" si="56"/>
        <v>NAP_NEXUS_WEBROOT_URL</v>
      </c>
      <c r="F816" s="195" t="s">
        <v>19</v>
      </c>
      <c r="G816" s="195" t="s">
        <v>1921</v>
      </c>
      <c r="H816" s="195" t="str">
        <f t="shared" si="53"/>
        <v>nap_nexus_webroot_url_total_network_requests_uncategorized</v>
      </c>
      <c r="I816" s="195" t="s">
        <v>1900</v>
      </c>
      <c r="J816" s="195" t="s">
        <v>22</v>
      </c>
      <c r="K816" s="195" t="s">
        <v>1997</v>
      </c>
      <c r="L816" s="195">
        <v>8</v>
      </c>
      <c r="M816" s="195" t="s">
        <v>1767</v>
      </c>
    </row>
    <row r="817" spans="1:15">
      <c r="A817" s="195" t="s">
        <v>1905</v>
      </c>
      <c r="B817" s="195" t="s">
        <v>16</v>
      </c>
      <c r="C817" s="195" t="s">
        <v>17</v>
      </c>
      <c r="D817" s="195" t="s">
        <v>17</v>
      </c>
      <c r="E817" s="195" t="str">
        <f t="shared" ref="E817:E822" si="59">CONCATENATE(D817,"_",B817,"_",A817)</f>
        <v>NAP_NEXUS_WEBROOT_URL</v>
      </c>
      <c r="F817" s="195" t="s">
        <v>19</v>
      </c>
      <c r="G817" s="195" t="s">
        <v>2187</v>
      </c>
      <c r="H817" s="195" t="str">
        <f t="shared" si="53"/>
        <v>nap_nexus_webroot_url_total_high_risk_count</v>
      </c>
      <c r="I817" s="195" t="s">
        <v>2197</v>
      </c>
      <c r="J817" s="195" t="s">
        <v>22</v>
      </c>
      <c r="K817" s="195" t="s">
        <v>1997</v>
      </c>
      <c r="L817" s="195">
        <v>8</v>
      </c>
      <c r="M817" s="195" t="s">
        <v>1767</v>
      </c>
    </row>
    <row r="818" spans="1:15">
      <c r="A818" s="195" t="s">
        <v>1905</v>
      </c>
      <c r="B818" s="195" t="s">
        <v>16</v>
      </c>
      <c r="C818" s="195" t="s">
        <v>17</v>
      </c>
      <c r="D818" s="195" t="s">
        <v>17</v>
      </c>
      <c r="E818" s="195" t="str">
        <f t="shared" si="59"/>
        <v>NAP_NEXUS_WEBROOT_URL</v>
      </c>
      <c r="F818" s="195" t="s">
        <v>19</v>
      </c>
      <c r="G818" s="195" t="s">
        <v>2189</v>
      </c>
      <c r="H818" s="195" t="str">
        <f t="shared" si="53"/>
        <v>nap_nexus_webroot_url_total_suspicious_count</v>
      </c>
      <c r="I818" s="195" t="s">
        <v>2198</v>
      </c>
      <c r="J818" s="195" t="s">
        <v>22</v>
      </c>
      <c r="K818" s="195" t="s">
        <v>1997</v>
      </c>
      <c r="L818" s="195">
        <v>8</v>
      </c>
      <c r="M818" s="195" t="s">
        <v>1767</v>
      </c>
    </row>
    <row r="819" spans="1:15">
      <c r="A819" s="195" t="s">
        <v>1905</v>
      </c>
      <c r="B819" s="195" t="s">
        <v>16</v>
      </c>
      <c r="C819" s="195" t="s">
        <v>17</v>
      </c>
      <c r="D819" s="195" t="s">
        <v>17</v>
      </c>
      <c r="E819" s="195" t="str">
        <f t="shared" si="59"/>
        <v>NAP_NEXUS_WEBROOT_URL</v>
      </c>
      <c r="F819" s="195" t="s">
        <v>19</v>
      </c>
      <c r="G819" s="195" t="s">
        <v>2191</v>
      </c>
      <c r="H819" s="195" t="str">
        <f t="shared" si="53"/>
        <v>nap_nexus_webroot_url_total_moderate_risk_count</v>
      </c>
      <c r="I819" s="195" t="s">
        <v>2199</v>
      </c>
      <c r="J819" s="195" t="s">
        <v>22</v>
      </c>
      <c r="K819" s="195" t="s">
        <v>1997</v>
      </c>
      <c r="L819" s="195">
        <v>8</v>
      </c>
      <c r="M819" s="195" t="s">
        <v>1767</v>
      </c>
    </row>
    <row r="820" spans="1:15">
      <c r="A820" s="195" t="s">
        <v>1905</v>
      </c>
      <c r="B820" s="195" t="s">
        <v>16</v>
      </c>
      <c r="C820" s="195" t="s">
        <v>17</v>
      </c>
      <c r="D820" s="195" t="s">
        <v>17</v>
      </c>
      <c r="E820" s="195" t="str">
        <f t="shared" si="59"/>
        <v>NAP_NEXUS_WEBROOT_URL</v>
      </c>
      <c r="F820" s="195" t="s">
        <v>19</v>
      </c>
      <c r="G820" s="195" t="s">
        <v>2193</v>
      </c>
      <c r="H820" s="195" t="str">
        <f t="shared" si="53"/>
        <v>nap_nexus_webroot_url_total_low_risk_count</v>
      </c>
      <c r="I820" s="195" t="s">
        <v>2200</v>
      </c>
      <c r="J820" s="195" t="s">
        <v>22</v>
      </c>
      <c r="K820" s="195" t="s">
        <v>1997</v>
      </c>
      <c r="L820" s="195">
        <v>8</v>
      </c>
      <c r="M820" s="195" t="s">
        <v>1767</v>
      </c>
    </row>
    <row r="821" spans="1:15">
      <c r="A821" s="195" t="s">
        <v>1905</v>
      </c>
      <c r="B821" s="195" t="s">
        <v>16</v>
      </c>
      <c r="C821" s="195" t="s">
        <v>17</v>
      </c>
      <c r="D821" s="195" t="s">
        <v>17</v>
      </c>
      <c r="E821" s="195" t="str">
        <f t="shared" si="59"/>
        <v>NAP_NEXUS_WEBROOT_URL</v>
      </c>
      <c r="F821" s="195" t="s">
        <v>19</v>
      </c>
      <c r="G821" s="195" t="s">
        <v>2195</v>
      </c>
      <c r="H821" s="195" t="str">
        <f t="shared" si="53"/>
        <v>nap_nexus_webroot_url_total_trustworthy_count</v>
      </c>
      <c r="I821" s="195" t="s">
        <v>2201</v>
      </c>
      <c r="J821" s="195" t="s">
        <v>22</v>
      </c>
      <c r="K821" s="195" t="s">
        <v>1997</v>
      </c>
      <c r="L821" s="195">
        <v>8</v>
      </c>
      <c r="M821" s="195" t="s">
        <v>1767</v>
      </c>
    </row>
    <row r="822" spans="1:15">
      <c r="A822" s="195" t="s">
        <v>1905</v>
      </c>
      <c r="B822" s="195" t="s">
        <v>16</v>
      </c>
      <c r="C822" s="195" t="s">
        <v>17</v>
      </c>
      <c r="D822" s="195" t="s">
        <v>17</v>
      </c>
      <c r="E822" s="195" t="str">
        <f t="shared" si="59"/>
        <v>NAP_NEXUS_WEBROOT_URL</v>
      </c>
      <c r="F822" s="195" t="s">
        <v>19</v>
      </c>
      <c r="G822" s="195" t="s">
        <v>2600</v>
      </c>
      <c r="H822" s="195" t="str">
        <f>CONCATENATE(LOWER(E822),"_", LOWER(G822))</f>
        <v>nap_nexus_webroot_url_total_network_requests_dropped</v>
      </c>
      <c r="I822" s="195" t="s">
        <v>2601</v>
      </c>
      <c r="J822" s="195" t="s">
        <v>22</v>
      </c>
      <c r="K822" s="195" t="s">
        <v>1997</v>
      </c>
      <c r="L822" s="195">
        <v>8</v>
      </c>
      <c r="M822" s="195" t="s">
        <v>1767</v>
      </c>
      <c r="N822" s="187"/>
    </row>
    <row r="823" spans="1:15">
      <c r="A823" s="195" t="s">
        <v>1906</v>
      </c>
      <c r="B823" s="195" t="s">
        <v>16</v>
      </c>
      <c r="C823" s="195" t="s">
        <v>17</v>
      </c>
      <c r="D823" s="195" t="s">
        <v>17</v>
      </c>
      <c r="E823" s="195" t="str">
        <f t="shared" si="56"/>
        <v>NAP_NEXUS_WEBROOT_FILE</v>
      </c>
      <c r="F823" s="195" t="s">
        <v>19</v>
      </c>
      <c r="G823" s="195" t="s">
        <v>2557</v>
      </c>
      <c r="H823" s="195" t="str">
        <f t="shared" si="53"/>
        <v>nap_nexus_webroot_file_total_files_processed</v>
      </c>
      <c r="I823" s="195" t="s">
        <v>2562</v>
      </c>
      <c r="J823" s="195" t="s">
        <v>22</v>
      </c>
      <c r="K823" s="195" t="s">
        <v>1978</v>
      </c>
      <c r="L823" s="195">
        <v>8</v>
      </c>
      <c r="M823" s="195" t="s">
        <v>1767</v>
      </c>
    </row>
    <row r="824" spans="1:15">
      <c r="A824" s="195" t="s">
        <v>1906</v>
      </c>
      <c r="B824" s="195" t="s">
        <v>16</v>
      </c>
      <c r="C824" s="195" t="s">
        <v>17</v>
      </c>
      <c r="D824" s="195" t="s">
        <v>17</v>
      </c>
      <c r="E824" s="195" t="str">
        <f t="shared" si="56"/>
        <v>NAP_NEXUS_WEBROOT_FILE</v>
      </c>
      <c r="F824" s="195" t="s">
        <v>19</v>
      </c>
      <c r="G824" s="195" t="s">
        <v>1901</v>
      </c>
      <c r="H824" s="195" t="str">
        <f t="shared" si="53"/>
        <v>nap_nexus_webroot_file_total_rx_bytes_processed</v>
      </c>
      <c r="I824" s="195" t="s">
        <v>1902</v>
      </c>
      <c r="J824" s="195" t="s">
        <v>22</v>
      </c>
      <c r="K824" s="195" t="s">
        <v>73</v>
      </c>
      <c r="L824" s="195">
        <v>8</v>
      </c>
      <c r="M824" s="195" t="s">
        <v>1767</v>
      </c>
    </row>
    <row r="825" spans="1:15">
      <c r="A825" s="195" t="s">
        <v>1906</v>
      </c>
      <c r="B825" s="195" t="s">
        <v>16</v>
      </c>
      <c r="C825" s="195" t="s">
        <v>17</v>
      </c>
      <c r="D825" s="195" t="s">
        <v>17</v>
      </c>
      <c r="E825" s="195" t="str">
        <f t="shared" si="56"/>
        <v>NAP_NEXUS_WEBROOT_FILE</v>
      </c>
      <c r="F825" s="195" t="s">
        <v>19</v>
      </c>
      <c r="G825" s="195" t="s">
        <v>2558</v>
      </c>
      <c r="H825" s="195" t="str">
        <f t="shared" si="53"/>
        <v>nap_nexus_webroot_file_total_files_reputation_good</v>
      </c>
      <c r="I825" s="195" t="s">
        <v>2563</v>
      </c>
      <c r="J825" s="195" t="s">
        <v>22</v>
      </c>
      <c r="K825" s="195" t="s">
        <v>1978</v>
      </c>
      <c r="L825" s="195">
        <v>8</v>
      </c>
      <c r="M825" s="195" t="s">
        <v>1767</v>
      </c>
    </row>
    <row r="826" spans="1:15">
      <c r="A826" s="195" t="s">
        <v>1906</v>
      </c>
      <c r="B826" s="195" t="s">
        <v>16</v>
      </c>
      <c r="C826" s="195" t="s">
        <v>17</v>
      </c>
      <c r="D826" s="195" t="s">
        <v>17</v>
      </c>
      <c r="E826" s="195" t="str">
        <f t="shared" si="56"/>
        <v>NAP_NEXUS_WEBROOT_FILE</v>
      </c>
      <c r="F826" s="195" t="s">
        <v>19</v>
      </c>
      <c r="G826" s="195" t="s">
        <v>2559</v>
      </c>
      <c r="H826" s="195" t="str">
        <f t="shared" si="53"/>
        <v>nap_nexus_webroot_file_total_files_reputation_bad</v>
      </c>
      <c r="I826" s="195" t="s">
        <v>2564</v>
      </c>
      <c r="J826" s="195" t="s">
        <v>22</v>
      </c>
      <c r="K826" s="195" t="s">
        <v>1978</v>
      </c>
      <c r="L826" s="195">
        <v>8</v>
      </c>
      <c r="M826" s="195" t="s">
        <v>1767</v>
      </c>
    </row>
    <row r="827" spans="1:15">
      <c r="A827" s="195" t="s">
        <v>1906</v>
      </c>
      <c r="B827" s="195" t="s">
        <v>16</v>
      </c>
      <c r="C827" s="195" t="s">
        <v>17</v>
      </c>
      <c r="D827" s="195" t="s">
        <v>17</v>
      </c>
      <c r="E827" s="195" t="str">
        <f t="shared" si="56"/>
        <v>NAP_NEXUS_WEBROOT_FILE</v>
      </c>
      <c r="F827" s="195" t="s">
        <v>19</v>
      </c>
      <c r="G827" s="195" t="s">
        <v>2560</v>
      </c>
      <c r="H827" s="195" t="str">
        <f t="shared" si="53"/>
        <v>nap_nexus_webroot_file_total_files_reputation_unknown</v>
      </c>
      <c r="I827" s="195" t="s">
        <v>2565</v>
      </c>
      <c r="J827" s="195" t="s">
        <v>22</v>
      </c>
      <c r="K827" s="195" t="s">
        <v>1978</v>
      </c>
      <c r="L827" s="195">
        <v>8</v>
      </c>
      <c r="M827" s="195" t="s">
        <v>1767</v>
      </c>
    </row>
    <row r="828" spans="1:15" customFormat="1">
      <c r="A828" s="195" t="s">
        <v>1906</v>
      </c>
      <c r="B828" s="195" t="s">
        <v>16</v>
      </c>
      <c r="C828" s="195" t="s">
        <v>17</v>
      </c>
      <c r="D828" s="195" t="s">
        <v>17</v>
      </c>
      <c r="E828" s="195" t="str">
        <f t="shared" si="56"/>
        <v>NAP_NEXUS_WEBROOT_FILE</v>
      </c>
      <c r="F828" s="195" t="s">
        <v>19</v>
      </c>
      <c r="G828" s="195" t="s">
        <v>2561</v>
      </c>
      <c r="H828" s="195" t="str">
        <f t="shared" si="53"/>
        <v>nap_nexus_webroot_file_total_files_md5_failed</v>
      </c>
      <c r="I828" s="195" t="s">
        <v>2566</v>
      </c>
      <c r="J828" s="195" t="s">
        <v>22</v>
      </c>
      <c r="K828" s="195" t="s">
        <v>1978</v>
      </c>
      <c r="L828" s="195">
        <v>8</v>
      </c>
      <c r="M828" s="195" t="s">
        <v>1767</v>
      </c>
      <c r="N828" s="39"/>
      <c r="O828" s="197"/>
    </row>
    <row r="829" spans="1:15" customFormat="1">
      <c r="A829" s="19" t="s">
        <v>1922</v>
      </c>
      <c r="B829" s="19" t="s">
        <v>16</v>
      </c>
      <c r="C829" s="19" t="s">
        <v>17</v>
      </c>
      <c r="D829" s="19" t="s">
        <v>1847</v>
      </c>
      <c r="E829" s="19" t="str">
        <f t="shared" ref="E829:E867" si="60">CONCATENATE(D829,"_",B829,"_",A829)</f>
        <v>RSE_NAP_NEXUS_IP_REP</v>
      </c>
      <c r="F829" s="19" t="s">
        <v>19</v>
      </c>
      <c r="G829" s="19" t="s">
        <v>1925</v>
      </c>
      <c r="H829" s="19" t="str">
        <f t="shared" ref="H829:H867" si="61">LOWER(CONCATENATE(D829,"_",B829,"_",A829,"_",G829))</f>
        <v>rse_nap_nexus_ip_rep_policy_lookup_count</v>
      </c>
      <c r="I829" s="39" t="s">
        <v>1935</v>
      </c>
      <c r="J829" s="19" t="s">
        <v>76</v>
      </c>
      <c r="K829" s="19" t="s">
        <v>443</v>
      </c>
      <c r="L829" s="24">
        <v>4</v>
      </c>
      <c r="M829" s="194" t="s">
        <v>1767</v>
      </c>
      <c r="N829" s="198"/>
      <c r="O829" s="197"/>
    </row>
    <row r="830" spans="1:15" customFormat="1">
      <c r="A830" s="19" t="s">
        <v>1922</v>
      </c>
      <c r="B830" s="19" t="s">
        <v>16</v>
      </c>
      <c r="C830" s="19" t="s">
        <v>17</v>
      </c>
      <c r="D830" s="19" t="s">
        <v>1847</v>
      </c>
      <c r="E830" s="19" t="str">
        <f t="shared" si="60"/>
        <v>RSE_NAP_NEXUS_IP_REP</v>
      </c>
      <c r="F830" s="19" t="s">
        <v>19</v>
      </c>
      <c r="G830" s="19" t="s">
        <v>1926</v>
      </c>
      <c r="H830" s="19" t="str">
        <f t="shared" si="61"/>
        <v>rse_nap_nexus_ip_rep_policy_enforce_count</v>
      </c>
      <c r="I830" s="39" t="s">
        <v>1937</v>
      </c>
      <c r="J830" s="19" t="s">
        <v>76</v>
      </c>
      <c r="K830" s="19" t="s">
        <v>443</v>
      </c>
      <c r="L830" s="24">
        <v>4</v>
      </c>
      <c r="M830" s="194" t="s">
        <v>1767</v>
      </c>
      <c r="N830" s="198"/>
      <c r="O830" s="197"/>
    </row>
    <row r="831" spans="1:15" customFormat="1">
      <c r="A831" s="19" t="s">
        <v>1922</v>
      </c>
      <c r="B831" s="19" t="s">
        <v>16</v>
      </c>
      <c r="C831" s="19" t="s">
        <v>17</v>
      </c>
      <c r="D831" s="19" t="s">
        <v>1847</v>
      </c>
      <c r="E831" s="19" t="str">
        <f t="shared" si="60"/>
        <v>RSE_NAP_NEXUS_IP_REP</v>
      </c>
      <c r="F831" s="19" t="s">
        <v>19</v>
      </c>
      <c r="G831" s="19" t="s">
        <v>1927</v>
      </c>
      <c r="H831" s="19" t="str">
        <f t="shared" si="61"/>
        <v>rse_nap_nexus_ip_rep_policy_ignore_count</v>
      </c>
      <c r="I831" s="39" t="s">
        <v>1938</v>
      </c>
      <c r="J831" s="19" t="s">
        <v>76</v>
      </c>
      <c r="K831" s="19" t="s">
        <v>443</v>
      </c>
      <c r="L831" s="24">
        <v>4</v>
      </c>
      <c r="M831" s="194" t="s">
        <v>1767</v>
      </c>
      <c r="N831" s="198"/>
      <c r="O831" s="197"/>
    </row>
    <row r="832" spans="1:15" customFormat="1">
      <c r="A832" s="19" t="s">
        <v>1922</v>
      </c>
      <c r="B832" s="19" t="s">
        <v>16</v>
      </c>
      <c r="C832" s="19" t="s">
        <v>17</v>
      </c>
      <c r="D832" s="19" t="s">
        <v>1847</v>
      </c>
      <c r="E832" s="19" t="str">
        <f t="shared" si="60"/>
        <v>RSE_NAP_NEXUS_IP_REP</v>
      </c>
      <c r="F832" s="19" t="s">
        <v>19</v>
      </c>
      <c r="G832" s="19" t="s">
        <v>1928</v>
      </c>
      <c r="H832" s="19" t="str">
        <f t="shared" si="61"/>
        <v>rse_nap_nexus_ip_rep_policy_log_only_count</v>
      </c>
      <c r="I832" s="39" t="s">
        <v>1939</v>
      </c>
      <c r="J832" s="19" t="s">
        <v>76</v>
      </c>
      <c r="K832" s="19" t="s">
        <v>443</v>
      </c>
      <c r="L832" s="24">
        <v>4</v>
      </c>
      <c r="M832" s="194" t="s">
        <v>1767</v>
      </c>
      <c r="N832" s="198"/>
      <c r="O832" s="197"/>
    </row>
    <row r="833" spans="1:15" customFormat="1">
      <c r="A833" s="19" t="s">
        <v>1922</v>
      </c>
      <c r="B833" s="19" t="s">
        <v>16</v>
      </c>
      <c r="C833" s="19" t="s">
        <v>17</v>
      </c>
      <c r="D833" s="19" t="s">
        <v>1847</v>
      </c>
      <c r="E833" s="19" t="str">
        <f t="shared" si="60"/>
        <v>RSE_NAP_NEXUS_IP_REP</v>
      </c>
      <c r="F833" s="19" t="s">
        <v>19</v>
      </c>
      <c r="G833" s="19" t="s">
        <v>1929</v>
      </c>
      <c r="H833" s="19" t="str">
        <f t="shared" si="61"/>
        <v>rse_nap_nexus_ip_rep_policy_unclassified_enforce_count</v>
      </c>
      <c r="I833" s="39" t="s">
        <v>1941</v>
      </c>
      <c r="J833" s="19" t="s">
        <v>76</v>
      </c>
      <c r="K833" s="19" t="s">
        <v>443</v>
      </c>
      <c r="L833" s="24">
        <v>4</v>
      </c>
      <c r="M833" s="194" t="s">
        <v>1767</v>
      </c>
      <c r="N833" s="198"/>
      <c r="O833" s="197"/>
    </row>
    <row r="834" spans="1:15" customFormat="1">
      <c r="A834" s="19" t="s">
        <v>1922</v>
      </c>
      <c r="B834" s="19" t="s">
        <v>16</v>
      </c>
      <c r="C834" s="19" t="s">
        <v>17</v>
      </c>
      <c r="D834" s="19" t="s">
        <v>1847</v>
      </c>
      <c r="E834" s="19" t="str">
        <f t="shared" si="60"/>
        <v>RSE_NAP_NEXUS_IP_REP</v>
      </c>
      <c r="F834" s="19" t="s">
        <v>19</v>
      </c>
      <c r="G834" s="19" t="s">
        <v>1930</v>
      </c>
      <c r="H834" s="19" t="str">
        <f t="shared" si="61"/>
        <v>rse_nap_nexus_ip_rep_policy_unclassified_ignore_count</v>
      </c>
      <c r="I834" s="39" t="s">
        <v>1942</v>
      </c>
      <c r="J834" s="19" t="s">
        <v>76</v>
      </c>
      <c r="K834" s="19" t="s">
        <v>443</v>
      </c>
      <c r="L834" s="24">
        <v>4</v>
      </c>
      <c r="M834" s="194" t="s">
        <v>1767</v>
      </c>
      <c r="N834" s="198"/>
      <c r="O834" s="197"/>
    </row>
    <row r="835" spans="1:15" customFormat="1">
      <c r="A835" s="19" t="s">
        <v>1922</v>
      </c>
      <c r="B835" s="19" t="s">
        <v>16</v>
      </c>
      <c r="C835" s="19" t="s">
        <v>17</v>
      </c>
      <c r="D835" s="19" t="s">
        <v>1847</v>
      </c>
      <c r="E835" s="19" t="str">
        <f t="shared" si="60"/>
        <v>RSE_NAP_NEXUS_IP_REP</v>
      </c>
      <c r="F835" s="19" t="s">
        <v>19</v>
      </c>
      <c r="G835" s="19" t="s">
        <v>1931</v>
      </c>
      <c r="H835" s="19" t="str">
        <f t="shared" si="61"/>
        <v>rse_nap_nexus_ip_rep_policy_unclassified_log_only_count</v>
      </c>
      <c r="I835" s="39" t="s">
        <v>1943</v>
      </c>
      <c r="J835" s="19" t="s">
        <v>76</v>
      </c>
      <c r="K835" s="19" t="s">
        <v>443</v>
      </c>
      <c r="L835" s="24">
        <v>4</v>
      </c>
      <c r="M835" s="194" t="s">
        <v>1767</v>
      </c>
      <c r="N835" s="198"/>
      <c r="O835" s="197"/>
    </row>
    <row r="836" spans="1:15" customFormat="1">
      <c r="A836" s="19" t="s">
        <v>1922</v>
      </c>
      <c r="B836" s="19" t="s">
        <v>16</v>
      </c>
      <c r="C836" s="19" t="s">
        <v>17</v>
      </c>
      <c r="D836" s="19" t="s">
        <v>1847</v>
      </c>
      <c r="E836" s="19" t="str">
        <f t="shared" si="60"/>
        <v>RSE_NAP_NEXUS_IP_REP</v>
      </c>
      <c r="F836" s="19" t="s">
        <v>19</v>
      </c>
      <c r="G836" s="19" t="s">
        <v>1932</v>
      </c>
      <c r="H836" s="19" t="str">
        <f t="shared" si="61"/>
        <v>rse_nap_nexus_ip_rep_policy_permit_count</v>
      </c>
      <c r="I836" s="39" t="s">
        <v>1944</v>
      </c>
      <c r="J836" s="19" t="s">
        <v>76</v>
      </c>
      <c r="K836" s="19" t="s">
        <v>443</v>
      </c>
      <c r="L836" s="24">
        <v>4</v>
      </c>
      <c r="M836" s="194" t="s">
        <v>1767</v>
      </c>
      <c r="N836" s="198"/>
      <c r="O836" s="197"/>
    </row>
    <row r="837" spans="1:15" customFormat="1">
      <c r="A837" s="19" t="s">
        <v>1922</v>
      </c>
      <c r="B837" s="19" t="s">
        <v>16</v>
      </c>
      <c r="C837" s="19" t="s">
        <v>17</v>
      </c>
      <c r="D837" s="19" t="s">
        <v>1847</v>
      </c>
      <c r="E837" s="19" t="str">
        <f t="shared" si="60"/>
        <v>RSE_NAP_NEXUS_IP_REP</v>
      </c>
      <c r="F837" s="19" t="s">
        <v>19</v>
      </c>
      <c r="G837" s="19" t="s">
        <v>1933</v>
      </c>
      <c r="H837" s="19" t="str">
        <f t="shared" si="61"/>
        <v>rse_nap_nexus_ip_rep_policy_drop_count</v>
      </c>
      <c r="I837" s="39" t="s">
        <v>1947</v>
      </c>
      <c r="J837" s="19" t="s">
        <v>76</v>
      </c>
      <c r="K837" s="19" t="s">
        <v>443</v>
      </c>
      <c r="L837" s="24">
        <v>4</v>
      </c>
      <c r="M837" s="194" t="s">
        <v>1767</v>
      </c>
      <c r="N837" s="198"/>
      <c r="O837" s="188"/>
    </row>
    <row r="838" spans="1:15" customFormat="1">
      <c r="A838" s="19" t="s">
        <v>1923</v>
      </c>
      <c r="B838" s="19" t="s">
        <v>16</v>
      </c>
      <c r="C838" s="19" t="s">
        <v>17</v>
      </c>
      <c r="D838" s="19" t="s">
        <v>1847</v>
      </c>
      <c r="E838" s="19" t="str">
        <f t="shared" si="60"/>
        <v>RSE_NAP_NEXUS_DOMAIN_REP</v>
      </c>
      <c r="F838" s="19" t="s">
        <v>19</v>
      </c>
      <c r="G838" s="19" t="s">
        <v>1925</v>
      </c>
      <c r="H838" s="19" t="str">
        <f t="shared" si="61"/>
        <v>rse_nap_nexus_domain_rep_policy_lookup_count</v>
      </c>
      <c r="I838" s="39" t="s">
        <v>1936</v>
      </c>
      <c r="J838" s="19" t="s">
        <v>76</v>
      </c>
      <c r="K838" s="19" t="s">
        <v>443</v>
      </c>
      <c r="L838" s="24">
        <v>4</v>
      </c>
      <c r="M838" s="194" t="s">
        <v>1767</v>
      </c>
      <c r="N838" s="187"/>
      <c r="O838" s="188"/>
    </row>
    <row r="839" spans="1:15" customFormat="1">
      <c r="A839" s="19" t="s">
        <v>1923</v>
      </c>
      <c r="B839" s="19" t="s">
        <v>16</v>
      </c>
      <c r="C839" s="19" t="s">
        <v>17</v>
      </c>
      <c r="D839" s="19" t="s">
        <v>1847</v>
      </c>
      <c r="E839" s="19" t="str">
        <f t="shared" si="60"/>
        <v>RSE_NAP_NEXUS_DOMAIN_REP</v>
      </c>
      <c r="F839" s="19" t="s">
        <v>19</v>
      </c>
      <c r="G839" s="19" t="s">
        <v>1932</v>
      </c>
      <c r="H839" s="19" t="str">
        <f t="shared" si="61"/>
        <v>rse_nap_nexus_domain_rep_policy_permit_count</v>
      </c>
      <c r="I839" s="39" t="s">
        <v>1945</v>
      </c>
      <c r="J839" s="19" t="s">
        <v>76</v>
      </c>
      <c r="K839" s="19" t="s">
        <v>443</v>
      </c>
      <c r="L839" s="24">
        <v>4</v>
      </c>
      <c r="M839" s="194" t="s">
        <v>1767</v>
      </c>
      <c r="N839" s="187"/>
      <c r="O839" s="188"/>
    </row>
    <row r="840" spans="1:15" customFormat="1">
      <c r="A840" s="19" t="s">
        <v>1923</v>
      </c>
      <c r="B840" s="19" t="s">
        <v>16</v>
      </c>
      <c r="C840" s="19" t="s">
        <v>17</v>
      </c>
      <c r="D840" s="19" t="s">
        <v>1847</v>
      </c>
      <c r="E840" s="19" t="str">
        <f t="shared" si="60"/>
        <v>RSE_NAP_NEXUS_DOMAIN_REP</v>
      </c>
      <c r="F840" s="19" t="s">
        <v>19</v>
      </c>
      <c r="G840" s="19" t="s">
        <v>1933</v>
      </c>
      <c r="H840" s="19" t="str">
        <f t="shared" si="61"/>
        <v>rse_nap_nexus_domain_rep_policy_drop_count</v>
      </c>
      <c r="I840" s="39" t="s">
        <v>1946</v>
      </c>
      <c r="J840" s="19" t="s">
        <v>76</v>
      </c>
      <c r="K840" s="19" t="s">
        <v>443</v>
      </c>
      <c r="L840" s="24">
        <v>4</v>
      </c>
      <c r="M840" s="194" t="s">
        <v>1767</v>
      </c>
      <c r="N840" s="187"/>
      <c r="O840" s="188"/>
    </row>
    <row r="841" spans="1:15" customFormat="1">
      <c r="A841" s="19" t="s">
        <v>1923</v>
      </c>
      <c r="B841" s="19" t="s">
        <v>16</v>
      </c>
      <c r="C841" s="19" t="s">
        <v>17</v>
      </c>
      <c r="D841" s="19" t="s">
        <v>1847</v>
      </c>
      <c r="E841" s="19" t="str">
        <f t="shared" si="60"/>
        <v>RSE_NAP_NEXUS_DOMAIN_REP</v>
      </c>
      <c r="F841" s="19" t="s">
        <v>19</v>
      </c>
      <c r="G841" s="19" t="s">
        <v>1928</v>
      </c>
      <c r="H841" s="19" t="str">
        <f t="shared" si="61"/>
        <v>rse_nap_nexus_domain_rep_policy_log_only_count</v>
      </c>
      <c r="I841" s="39" t="s">
        <v>1940</v>
      </c>
      <c r="J841" s="19" t="s">
        <v>76</v>
      </c>
      <c r="K841" s="19" t="s">
        <v>443</v>
      </c>
      <c r="L841" s="24">
        <v>4</v>
      </c>
      <c r="M841" s="194" t="s">
        <v>1767</v>
      </c>
      <c r="N841" s="187"/>
      <c r="O841" s="188"/>
    </row>
    <row r="842" spans="1:15" customFormat="1">
      <c r="A842" s="19" t="s">
        <v>1923</v>
      </c>
      <c r="B842" s="19" t="s">
        <v>16</v>
      </c>
      <c r="C842" s="19" t="s">
        <v>17</v>
      </c>
      <c r="D842" s="19" t="s">
        <v>1847</v>
      </c>
      <c r="E842" s="19" t="str">
        <f t="shared" si="60"/>
        <v>RSE_NAP_NEXUS_DOMAIN_REP</v>
      </c>
      <c r="F842" s="19" t="s">
        <v>19</v>
      </c>
      <c r="G842" s="19" t="s">
        <v>1955</v>
      </c>
      <c r="H842" s="19" t="str">
        <f t="shared" si="61"/>
        <v>rse_nap_nexus_domain_rep_policy_high_risk_permit_count</v>
      </c>
      <c r="I842" s="39" t="s">
        <v>1953</v>
      </c>
      <c r="J842" s="19" t="s">
        <v>76</v>
      </c>
      <c r="K842" s="19" t="s">
        <v>443</v>
      </c>
      <c r="L842" s="24">
        <v>4</v>
      </c>
      <c r="M842" s="194" t="s">
        <v>1767</v>
      </c>
      <c r="N842" s="187"/>
      <c r="O842" s="188"/>
    </row>
    <row r="843" spans="1:15" customFormat="1">
      <c r="A843" s="19" t="s">
        <v>1923</v>
      </c>
      <c r="B843" s="19" t="s">
        <v>16</v>
      </c>
      <c r="C843" s="19" t="s">
        <v>17</v>
      </c>
      <c r="D843" s="19" t="s">
        <v>1847</v>
      </c>
      <c r="E843" s="19" t="str">
        <f t="shared" si="60"/>
        <v>RSE_NAP_NEXUS_DOMAIN_REP</v>
      </c>
      <c r="F843" s="19" t="s">
        <v>19</v>
      </c>
      <c r="G843" s="19" t="s">
        <v>1956</v>
      </c>
      <c r="H843" s="19" t="str">
        <f t="shared" si="61"/>
        <v>rse_nap_nexus_domain_rep_policy_high_risk_deny_count</v>
      </c>
      <c r="I843" s="39" t="s">
        <v>1954</v>
      </c>
      <c r="J843" s="19" t="s">
        <v>76</v>
      </c>
      <c r="K843" s="19" t="s">
        <v>443</v>
      </c>
      <c r="L843" s="24">
        <v>4</v>
      </c>
      <c r="M843" s="194" t="s">
        <v>1767</v>
      </c>
      <c r="N843" s="187"/>
      <c r="O843" s="188"/>
    </row>
    <row r="844" spans="1:15" customFormat="1">
      <c r="A844" s="19" t="s">
        <v>1923</v>
      </c>
      <c r="B844" s="19" t="s">
        <v>16</v>
      </c>
      <c r="C844" s="19" t="s">
        <v>17</v>
      </c>
      <c r="D844" s="19" t="s">
        <v>1847</v>
      </c>
      <c r="E844" s="19" t="str">
        <f t="shared" si="60"/>
        <v>RSE_NAP_NEXUS_DOMAIN_REP</v>
      </c>
      <c r="F844" s="19" t="s">
        <v>19</v>
      </c>
      <c r="G844" s="19" t="s">
        <v>1957</v>
      </c>
      <c r="H844" s="19" t="str">
        <f t="shared" si="61"/>
        <v>rse_nap_nexus_domain_rep_policy_suspicious_permit_count</v>
      </c>
      <c r="I844" s="39" t="s">
        <v>1959</v>
      </c>
      <c r="J844" s="19" t="s">
        <v>76</v>
      </c>
      <c r="K844" s="19" t="s">
        <v>443</v>
      </c>
      <c r="L844" s="24">
        <v>4</v>
      </c>
      <c r="M844" s="194" t="s">
        <v>1767</v>
      </c>
      <c r="N844" s="187"/>
      <c r="O844" s="188"/>
    </row>
    <row r="845" spans="1:15" customFormat="1">
      <c r="A845" s="19" t="s">
        <v>1923</v>
      </c>
      <c r="B845" s="19" t="s">
        <v>16</v>
      </c>
      <c r="C845" s="19" t="s">
        <v>17</v>
      </c>
      <c r="D845" s="19" t="s">
        <v>1847</v>
      </c>
      <c r="E845" s="19" t="str">
        <f t="shared" si="60"/>
        <v>RSE_NAP_NEXUS_DOMAIN_REP</v>
      </c>
      <c r="F845" s="19" t="s">
        <v>19</v>
      </c>
      <c r="G845" s="19" t="s">
        <v>1958</v>
      </c>
      <c r="H845" s="19" t="str">
        <f t="shared" si="61"/>
        <v>rse_nap_nexus_domain_rep_policy_suspicious_deny_count</v>
      </c>
      <c r="I845" s="39" t="s">
        <v>1960</v>
      </c>
      <c r="J845" s="19" t="s">
        <v>76</v>
      </c>
      <c r="K845" s="19" t="s">
        <v>443</v>
      </c>
      <c r="L845" s="24">
        <v>4</v>
      </c>
      <c r="M845" s="194" t="s">
        <v>1767</v>
      </c>
      <c r="N845" s="187"/>
      <c r="O845" s="188"/>
    </row>
    <row r="846" spans="1:15" customFormat="1">
      <c r="A846" s="19" t="s">
        <v>1923</v>
      </c>
      <c r="B846" s="19" t="s">
        <v>16</v>
      </c>
      <c r="C846" s="19" t="s">
        <v>17</v>
      </c>
      <c r="D846" s="19" t="s">
        <v>1847</v>
      </c>
      <c r="E846" s="19" t="str">
        <f t="shared" si="60"/>
        <v>RSE_NAP_NEXUS_DOMAIN_REP</v>
      </c>
      <c r="F846" s="19" t="s">
        <v>19</v>
      </c>
      <c r="G846" s="19" t="s">
        <v>1961</v>
      </c>
      <c r="H846" s="19" t="str">
        <f t="shared" si="61"/>
        <v>rse_nap_nexus_domain_rep_policy_moderate_risk_permit_count</v>
      </c>
      <c r="I846" s="39" t="s">
        <v>1963</v>
      </c>
      <c r="J846" s="19" t="s">
        <v>76</v>
      </c>
      <c r="K846" s="19" t="s">
        <v>443</v>
      </c>
      <c r="L846" s="24">
        <v>4</v>
      </c>
      <c r="M846" s="194" t="s">
        <v>1767</v>
      </c>
      <c r="N846" s="187"/>
      <c r="O846" s="188"/>
    </row>
    <row r="847" spans="1:15" customFormat="1">
      <c r="A847" s="19" t="s">
        <v>1923</v>
      </c>
      <c r="B847" s="19" t="s">
        <v>16</v>
      </c>
      <c r="C847" s="19" t="s">
        <v>17</v>
      </c>
      <c r="D847" s="19" t="s">
        <v>1847</v>
      </c>
      <c r="E847" s="19" t="str">
        <f t="shared" si="60"/>
        <v>RSE_NAP_NEXUS_DOMAIN_REP</v>
      </c>
      <c r="F847" s="19" t="s">
        <v>19</v>
      </c>
      <c r="G847" s="19" t="s">
        <v>1962</v>
      </c>
      <c r="H847" s="19" t="str">
        <f t="shared" si="61"/>
        <v>rse_nap_nexus_domain_rep_policy_moderate_risk_deny_count</v>
      </c>
      <c r="I847" s="39" t="s">
        <v>1964</v>
      </c>
      <c r="J847" s="19" t="s">
        <v>76</v>
      </c>
      <c r="K847" s="19" t="s">
        <v>443</v>
      </c>
      <c r="L847" s="24">
        <v>4</v>
      </c>
      <c r="M847" s="194" t="s">
        <v>1767</v>
      </c>
      <c r="N847" s="187"/>
      <c r="O847" s="188"/>
    </row>
    <row r="848" spans="1:15" customFormat="1">
      <c r="A848" s="19" t="s">
        <v>1923</v>
      </c>
      <c r="B848" s="19" t="s">
        <v>16</v>
      </c>
      <c r="C848" s="19" t="s">
        <v>17</v>
      </c>
      <c r="D848" s="19" t="s">
        <v>1847</v>
      </c>
      <c r="E848" s="19" t="str">
        <f t="shared" si="60"/>
        <v>RSE_NAP_NEXUS_DOMAIN_REP</v>
      </c>
      <c r="F848" s="19" t="s">
        <v>19</v>
      </c>
      <c r="G848" s="19" t="s">
        <v>1965</v>
      </c>
      <c r="H848" s="19" t="str">
        <f t="shared" si="61"/>
        <v>rse_nap_nexus_domain_rep_policy_low_risk_permit_count</v>
      </c>
      <c r="I848" s="39" t="s">
        <v>1967</v>
      </c>
      <c r="J848" s="19" t="s">
        <v>76</v>
      </c>
      <c r="K848" s="19" t="s">
        <v>443</v>
      </c>
      <c r="L848" s="24">
        <v>4</v>
      </c>
      <c r="M848" s="194" t="s">
        <v>1767</v>
      </c>
      <c r="N848" s="187"/>
      <c r="O848" s="188"/>
    </row>
    <row r="849" spans="1:15" customFormat="1">
      <c r="A849" s="19" t="s">
        <v>1923</v>
      </c>
      <c r="B849" s="19" t="s">
        <v>16</v>
      </c>
      <c r="C849" s="19" t="s">
        <v>17</v>
      </c>
      <c r="D849" s="19" t="s">
        <v>1847</v>
      </c>
      <c r="E849" s="19" t="str">
        <f t="shared" si="60"/>
        <v>RSE_NAP_NEXUS_DOMAIN_REP</v>
      </c>
      <c r="F849" s="19" t="s">
        <v>19</v>
      </c>
      <c r="G849" s="19" t="s">
        <v>1966</v>
      </c>
      <c r="H849" s="19" t="str">
        <f t="shared" si="61"/>
        <v>rse_nap_nexus_domain_rep_policy_low_risk_deny_count</v>
      </c>
      <c r="I849" s="39" t="s">
        <v>1968</v>
      </c>
      <c r="J849" s="19" t="s">
        <v>76</v>
      </c>
      <c r="K849" s="19" t="s">
        <v>443</v>
      </c>
      <c r="L849" s="24">
        <v>4</v>
      </c>
      <c r="M849" s="194" t="s">
        <v>1767</v>
      </c>
      <c r="N849" s="187"/>
      <c r="O849" s="188"/>
    </row>
    <row r="850" spans="1:15" customFormat="1">
      <c r="A850" s="19" t="s">
        <v>1923</v>
      </c>
      <c r="B850" s="19" t="s">
        <v>16</v>
      </c>
      <c r="C850" s="19" t="s">
        <v>17</v>
      </c>
      <c r="D850" s="19" t="s">
        <v>1847</v>
      </c>
      <c r="E850" s="19" t="str">
        <f t="shared" si="60"/>
        <v>RSE_NAP_NEXUS_DOMAIN_REP</v>
      </c>
      <c r="F850" s="19" t="s">
        <v>19</v>
      </c>
      <c r="G850" s="19" t="s">
        <v>1970</v>
      </c>
      <c r="H850" s="19" t="str">
        <f t="shared" si="61"/>
        <v>rse_nap_nexus_domain_rep_policy_trustworthy_permit_count</v>
      </c>
      <c r="I850" s="39" t="s">
        <v>1971</v>
      </c>
      <c r="J850" s="19" t="s">
        <v>76</v>
      </c>
      <c r="K850" s="19" t="s">
        <v>443</v>
      </c>
      <c r="L850" s="24">
        <v>4</v>
      </c>
      <c r="M850" s="194" t="s">
        <v>1767</v>
      </c>
      <c r="N850" s="187"/>
      <c r="O850" s="188"/>
    </row>
    <row r="851" spans="1:15" customFormat="1">
      <c r="A851" s="19" t="s">
        <v>1923</v>
      </c>
      <c r="B851" s="19" t="s">
        <v>16</v>
      </c>
      <c r="C851" s="19" t="s">
        <v>17</v>
      </c>
      <c r="D851" s="19" t="s">
        <v>1847</v>
      </c>
      <c r="E851" s="19" t="str">
        <f t="shared" si="60"/>
        <v>RSE_NAP_NEXUS_DOMAIN_REP</v>
      </c>
      <c r="F851" s="19" t="s">
        <v>19</v>
      </c>
      <c r="G851" s="19" t="s">
        <v>1969</v>
      </c>
      <c r="H851" s="19" t="str">
        <f t="shared" si="61"/>
        <v>rse_nap_nexus_domain_rep_policy_trustworthy_deny_count</v>
      </c>
      <c r="I851" s="39" t="s">
        <v>1972</v>
      </c>
      <c r="J851" s="19" t="s">
        <v>76</v>
      </c>
      <c r="K851" s="19" t="s">
        <v>443</v>
      </c>
      <c r="L851" s="24">
        <v>4</v>
      </c>
      <c r="M851" s="194" t="s">
        <v>1767</v>
      </c>
      <c r="N851" s="187"/>
      <c r="O851" s="188"/>
    </row>
    <row r="852" spans="1:15" customFormat="1">
      <c r="A852" s="19" t="s">
        <v>1923</v>
      </c>
      <c r="B852" s="19" t="s">
        <v>16</v>
      </c>
      <c r="C852" s="19" t="s">
        <v>17</v>
      </c>
      <c r="D852" s="19" t="s">
        <v>1847</v>
      </c>
      <c r="E852" s="19" t="str">
        <f t="shared" si="60"/>
        <v>RSE_NAP_NEXUS_DOMAIN_REP</v>
      </c>
      <c r="F852" s="19" t="s">
        <v>19</v>
      </c>
      <c r="G852" s="19" t="s">
        <v>2616</v>
      </c>
      <c r="H852" s="19" t="str">
        <f t="shared" si="61"/>
        <v>rse_nap_nexus_domain_rep_policy_unclassified_permit_count</v>
      </c>
      <c r="I852" s="39" t="s">
        <v>2617</v>
      </c>
      <c r="J852" s="19" t="s">
        <v>76</v>
      </c>
      <c r="K852" s="19" t="s">
        <v>443</v>
      </c>
      <c r="L852" s="24">
        <v>4</v>
      </c>
      <c r="M852" s="194" t="s">
        <v>1767</v>
      </c>
      <c r="N852" s="187"/>
      <c r="O852" s="188"/>
    </row>
    <row r="853" spans="1:15" customFormat="1">
      <c r="A853" s="19" t="s">
        <v>1923</v>
      </c>
      <c r="B853" s="19" t="s">
        <v>16</v>
      </c>
      <c r="C853" s="19" t="s">
        <v>17</v>
      </c>
      <c r="D853" s="19" t="s">
        <v>1847</v>
      </c>
      <c r="E853" s="19" t="str">
        <f t="shared" si="60"/>
        <v>RSE_NAP_NEXUS_DOMAIN_REP</v>
      </c>
      <c r="F853" s="19" t="s">
        <v>19</v>
      </c>
      <c r="G853" s="19" t="s">
        <v>2618</v>
      </c>
      <c r="H853" s="19" t="str">
        <f t="shared" si="61"/>
        <v>rse_nap_nexus_domain_rep_policy_unclassified_deny_count</v>
      </c>
      <c r="I853" s="39" t="s">
        <v>2619</v>
      </c>
      <c r="J853" s="19" t="s">
        <v>76</v>
      </c>
      <c r="K853" s="19" t="s">
        <v>443</v>
      </c>
      <c r="L853" s="24">
        <v>4</v>
      </c>
      <c r="M853" s="194" t="s">
        <v>1767</v>
      </c>
      <c r="N853" s="187"/>
      <c r="O853" s="188"/>
    </row>
    <row r="854" spans="1:15" customFormat="1">
      <c r="A854" s="186" t="s">
        <v>1923</v>
      </c>
      <c r="B854" s="186" t="s">
        <v>16</v>
      </c>
      <c r="C854" s="186" t="s">
        <v>17</v>
      </c>
      <c r="D854" s="186" t="s">
        <v>1847</v>
      </c>
      <c r="E854" s="186" t="str">
        <f t="shared" si="60"/>
        <v>RSE_NAP_NEXUS_DOMAIN_REP</v>
      </c>
      <c r="F854" s="186" t="s">
        <v>19</v>
      </c>
      <c r="G854" s="186" t="s">
        <v>2659</v>
      </c>
      <c r="H854" s="186" t="str">
        <f t="shared" si="61"/>
        <v>rse_nap_nexus_domain_rep_policy_prohibit_count</v>
      </c>
      <c r="I854" s="187" t="s">
        <v>2660</v>
      </c>
      <c r="J854" s="186" t="s">
        <v>76</v>
      </c>
      <c r="K854" s="186" t="s">
        <v>443</v>
      </c>
      <c r="L854" s="188">
        <v>4</v>
      </c>
      <c r="M854" s="194" t="s">
        <v>1767</v>
      </c>
      <c r="N854" s="187"/>
      <c r="O854" s="188"/>
    </row>
    <row r="855" spans="1:15" customFormat="1">
      <c r="A855" s="186" t="s">
        <v>1923</v>
      </c>
      <c r="B855" s="186" t="s">
        <v>16</v>
      </c>
      <c r="C855" s="186" t="s">
        <v>17</v>
      </c>
      <c r="D855" s="186" t="s">
        <v>1847</v>
      </c>
      <c r="E855" s="186" t="str">
        <f t="shared" si="60"/>
        <v>RSE_NAP_NEXUS_DOMAIN_REP</v>
      </c>
      <c r="F855" s="186" t="s">
        <v>19</v>
      </c>
      <c r="G855" s="186" t="s">
        <v>2661</v>
      </c>
      <c r="H855" s="186" t="str">
        <f t="shared" si="61"/>
        <v>rse_nap_nexus_domain_rep_policy_reject_count</v>
      </c>
      <c r="I855" s="187" t="s">
        <v>2662</v>
      </c>
      <c r="J855" s="186" t="s">
        <v>76</v>
      </c>
      <c r="K855" s="186" t="s">
        <v>443</v>
      </c>
      <c r="L855" s="188">
        <v>4</v>
      </c>
      <c r="M855" s="194" t="s">
        <v>1767</v>
      </c>
      <c r="N855" s="187"/>
      <c r="O855" s="188"/>
    </row>
    <row r="856" spans="1:15" customFormat="1">
      <c r="A856" s="186" t="s">
        <v>1923</v>
      </c>
      <c r="B856" s="186" t="s">
        <v>16</v>
      </c>
      <c r="C856" s="186" t="s">
        <v>17</v>
      </c>
      <c r="D856" s="186" t="s">
        <v>1847</v>
      </c>
      <c r="E856" s="186" t="str">
        <f t="shared" si="60"/>
        <v>RSE_NAP_NEXUS_DOMAIN_REP</v>
      </c>
      <c r="F856" s="186" t="s">
        <v>19</v>
      </c>
      <c r="G856" s="186" t="s">
        <v>2663</v>
      </c>
      <c r="H856" s="186" t="str">
        <f t="shared" si="61"/>
        <v>rse_nap_nexus_domain_rep_policy_high_risk_prohibit_count</v>
      </c>
      <c r="I856" s="187" t="s">
        <v>2664</v>
      </c>
      <c r="J856" s="186" t="s">
        <v>76</v>
      </c>
      <c r="K856" s="186" t="s">
        <v>443</v>
      </c>
      <c r="L856" s="188">
        <v>4</v>
      </c>
      <c r="M856" s="194" t="s">
        <v>1767</v>
      </c>
      <c r="N856" s="187"/>
      <c r="O856" s="188"/>
    </row>
    <row r="857" spans="1:15" customFormat="1">
      <c r="A857" s="186" t="s">
        <v>1923</v>
      </c>
      <c r="B857" s="186" t="s">
        <v>16</v>
      </c>
      <c r="C857" s="186" t="s">
        <v>17</v>
      </c>
      <c r="D857" s="186" t="s">
        <v>1847</v>
      </c>
      <c r="E857" s="186" t="str">
        <f t="shared" si="60"/>
        <v>RSE_NAP_NEXUS_DOMAIN_REP</v>
      </c>
      <c r="F857" s="186" t="s">
        <v>19</v>
      </c>
      <c r="G857" s="186" t="s">
        <v>2665</v>
      </c>
      <c r="H857" s="186" t="str">
        <f t="shared" si="61"/>
        <v>rse_nap_nexus_domain_rep_policy_high_risk_reject_count</v>
      </c>
      <c r="I857" s="187" t="s">
        <v>2666</v>
      </c>
      <c r="J857" s="186" t="s">
        <v>76</v>
      </c>
      <c r="K857" s="186" t="s">
        <v>443</v>
      </c>
      <c r="L857" s="188">
        <v>4</v>
      </c>
      <c r="M857" s="194" t="s">
        <v>1767</v>
      </c>
      <c r="N857" s="187"/>
      <c r="O857" s="188"/>
    </row>
    <row r="858" spans="1:15" customFormat="1">
      <c r="A858" s="186" t="s">
        <v>1923</v>
      </c>
      <c r="B858" s="186" t="s">
        <v>16</v>
      </c>
      <c r="C858" s="186" t="s">
        <v>17</v>
      </c>
      <c r="D858" s="186" t="s">
        <v>1847</v>
      </c>
      <c r="E858" s="186" t="str">
        <f t="shared" si="60"/>
        <v>RSE_NAP_NEXUS_DOMAIN_REP</v>
      </c>
      <c r="F858" s="186" t="s">
        <v>19</v>
      </c>
      <c r="G858" s="186" t="s">
        <v>2667</v>
      </c>
      <c r="H858" s="186" t="str">
        <f t="shared" si="61"/>
        <v>rse_nap_nexus_domain_rep_policy_suspicious_prohibit_count</v>
      </c>
      <c r="I858" s="187" t="s">
        <v>2668</v>
      </c>
      <c r="J858" s="186" t="s">
        <v>76</v>
      </c>
      <c r="K858" s="186" t="s">
        <v>443</v>
      </c>
      <c r="L858" s="188">
        <v>4</v>
      </c>
      <c r="M858" s="194" t="s">
        <v>1767</v>
      </c>
      <c r="N858" s="187"/>
      <c r="O858" s="188"/>
    </row>
    <row r="859" spans="1:15" customFormat="1">
      <c r="A859" s="186" t="s">
        <v>1923</v>
      </c>
      <c r="B859" s="186" t="s">
        <v>16</v>
      </c>
      <c r="C859" s="186" t="s">
        <v>17</v>
      </c>
      <c r="D859" s="186" t="s">
        <v>1847</v>
      </c>
      <c r="E859" s="186" t="str">
        <f t="shared" si="60"/>
        <v>RSE_NAP_NEXUS_DOMAIN_REP</v>
      </c>
      <c r="F859" s="186" t="s">
        <v>19</v>
      </c>
      <c r="G859" s="186" t="s">
        <v>2669</v>
      </c>
      <c r="H859" s="186" t="str">
        <f t="shared" si="61"/>
        <v>rse_nap_nexus_domain_rep_policy_suspicious_reject_count</v>
      </c>
      <c r="I859" s="187" t="s">
        <v>2670</v>
      </c>
      <c r="J859" s="186" t="s">
        <v>76</v>
      </c>
      <c r="K859" s="186" t="s">
        <v>443</v>
      </c>
      <c r="L859" s="188">
        <v>4</v>
      </c>
      <c r="M859" s="194" t="s">
        <v>1767</v>
      </c>
      <c r="N859" s="187"/>
      <c r="O859" s="188"/>
    </row>
    <row r="860" spans="1:15" customFormat="1">
      <c r="A860" s="186" t="s">
        <v>1923</v>
      </c>
      <c r="B860" s="186" t="s">
        <v>16</v>
      </c>
      <c r="C860" s="186" t="s">
        <v>17</v>
      </c>
      <c r="D860" s="186" t="s">
        <v>1847</v>
      </c>
      <c r="E860" s="186" t="str">
        <f t="shared" si="60"/>
        <v>RSE_NAP_NEXUS_DOMAIN_REP</v>
      </c>
      <c r="F860" s="186" t="s">
        <v>19</v>
      </c>
      <c r="G860" s="186" t="s">
        <v>2671</v>
      </c>
      <c r="H860" s="186" t="str">
        <f t="shared" si="61"/>
        <v>rse_nap_nexus_domain_rep_policy_moderate_risk_prohibit_count</v>
      </c>
      <c r="I860" s="187" t="s">
        <v>2672</v>
      </c>
      <c r="J860" s="186" t="s">
        <v>76</v>
      </c>
      <c r="K860" s="186" t="s">
        <v>443</v>
      </c>
      <c r="L860" s="188">
        <v>4</v>
      </c>
      <c r="M860" s="194" t="s">
        <v>1767</v>
      </c>
      <c r="N860" s="187"/>
      <c r="O860" s="188"/>
    </row>
    <row r="861" spans="1:15" customFormat="1">
      <c r="A861" s="186" t="s">
        <v>1923</v>
      </c>
      <c r="B861" s="186" t="s">
        <v>16</v>
      </c>
      <c r="C861" s="186" t="s">
        <v>17</v>
      </c>
      <c r="D861" s="186" t="s">
        <v>1847</v>
      </c>
      <c r="E861" s="186" t="str">
        <f t="shared" si="60"/>
        <v>RSE_NAP_NEXUS_DOMAIN_REP</v>
      </c>
      <c r="F861" s="186" t="s">
        <v>19</v>
      </c>
      <c r="G861" s="186" t="s">
        <v>2673</v>
      </c>
      <c r="H861" s="186" t="str">
        <f t="shared" si="61"/>
        <v>rse_nap_nexus_domain_rep_policy_moderate_risk_reject_count</v>
      </c>
      <c r="I861" s="187" t="s">
        <v>2674</v>
      </c>
      <c r="J861" s="186" t="s">
        <v>76</v>
      </c>
      <c r="K861" s="186" t="s">
        <v>443</v>
      </c>
      <c r="L861" s="188">
        <v>4</v>
      </c>
      <c r="M861" s="194" t="s">
        <v>1767</v>
      </c>
      <c r="N861" s="187"/>
      <c r="O861" s="188"/>
    </row>
    <row r="862" spans="1:15" customFormat="1">
      <c r="A862" s="186" t="s">
        <v>1923</v>
      </c>
      <c r="B862" s="186" t="s">
        <v>16</v>
      </c>
      <c r="C862" s="186" t="s">
        <v>17</v>
      </c>
      <c r="D862" s="186" t="s">
        <v>1847</v>
      </c>
      <c r="E862" s="186" t="str">
        <f t="shared" si="60"/>
        <v>RSE_NAP_NEXUS_DOMAIN_REP</v>
      </c>
      <c r="F862" s="186" t="s">
        <v>19</v>
      </c>
      <c r="G862" s="186" t="s">
        <v>2675</v>
      </c>
      <c r="H862" s="186" t="str">
        <f t="shared" si="61"/>
        <v>rse_nap_nexus_domain_rep_policy_low_risk_prohibit_count</v>
      </c>
      <c r="I862" s="187" t="s">
        <v>2676</v>
      </c>
      <c r="J862" s="186" t="s">
        <v>76</v>
      </c>
      <c r="K862" s="186" t="s">
        <v>443</v>
      </c>
      <c r="L862" s="188">
        <v>4</v>
      </c>
      <c r="M862" s="194" t="s">
        <v>1767</v>
      </c>
      <c r="N862" s="187"/>
      <c r="O862" s="188"/>
    </row>
    <row r="863" spans="1:15" customFormat="1">
      <c r="A863" s="186" t="s">
        <v>1923</v>
      </c>
      <c r="B863" s="186" t="s">
        <v>16</v>
      </c>
      <c r="C863" s="186" t="s">
        <v>17</v>
      </c>
      <c r="D863" s="186" t="s">
        <v>1847</v>
      </c>
      <c r="E863" s="186" t="str">
        <f t="shared" si="60"/>
        <v>RSE_NAP_NEXUS_DOMAIN_REP</v>
      </c>
      <c r="F863" s="186" t="s">
        <v>19</v>
      </c>
      <c r="G863" s="186" t="s">
        <v>2677</v>
      </c>
      <c r="H863" s="186" t="str">
        <f t="shared" si="61"/>
        <v>rse_nap_nexus_domain_rep_policy_low_risk_reject_count</v>
      </c>
      <c r="I863" s="187" t="s">
        <v>2678</v>
      </c>
      <c r="J863" s="186" t="s">
        <v>76</v>
      </c>
      <c r="K863" s="186" t="s">
        <v>443</v>
      </c>
      <c r="L863" s="188">
        <v>4</v>
      </c>
      <c r="M863" s="194" t="s">
        <v>1767</v>
      </c>
      <c r="N863" s="187"/>
      <c r="O863" s="188"/>
    </row>
    <row r="864" spans="1:15" customFormat="1">
      <c r="A864" s="186" t="s">
        <v>1923</v>
      </c>
      <c r="B864" s="186" t="s">
        <v>16</v>
      </c>
      <c r="C864" s="186" t="s">
        <v>17</v>
      </c>
      <c r="D864" s="186" t="s">
        <v>1847</v>
      </c>
      <c r="E864" s="186" t="str">
        <f t="shared" si="60"/>
        <v>RSE_NAP_NEXUS_DOMAIN_REP</v>
      </c>
      <c r="F864" s="186" t="s">
        <v>19</v>
      </c>
      <c r="G864" s="186" t="s">
        <v>2679</v>
      </c>
      <c r="H864" s="186" t="str">
        <f t="shared" si="61"/>
        <v>rse_nap_nexus_domain_rep_policy_trustworthy_prohibit_count</v>
      </c>
      <c r="I864" s="187" t="s">
        <v>2680</v>
      </c>
      <c r="J864" s="186" t="s">
        <v>76</v>
      </c>
      <c r="K864" s="186" t="s">
        <v>443</v>
      </c>
      <c r="L864" s="188">
        <v>4</v>
      </c>
      <c r="M864" s="194" t="s">
        <v>1767</v>
      </c>
      <c r="N864" s="187"/>
      <c r="O864" s="188"/>
    </row>
    <row r="865" spans="1:15" customFormat="1">
      <c r="A865" s="186" t="s">
        <v>1923</v>
      </c>
      <c r="B865" s="186" t="s">
        <v>16</v>
      </c>
      <c r="C865" s="186" t="s">
        <v>17</v>
      </c>
      <c r="D865" s="186" t="s">
        <v>1847</v>
      </c>
      <c r="E865" s="186" t="str">
        <f t="shared" si="60"/>
        <v>RSE_NAP_NEXUS_DOMAIN_REP</v>
      </c>
      <c r="F865" s="186" t="s">
        <v>19</v>
      </c>
      <c r="G865" s="186" t="s">
        <v>2681</v>
      </c>
      <c r="H865" s="186" t="str">
        <f t="shared" si="61"/>
        <v>rse_nap_nexus_domain_rep_policy_trustworthy_reject_count</v>
      </c>
      <c r="I865" s="187" t="s">
        <v>2682</v>
      </c>
      <c r="J865" s="186" t="s">
        <v>76</v>
      </c>
      <c r="K865" s="186" t="s">
        <v>443</v>
      </c>
      <c r="L865" s="188">
        <v>4</v>
      </c>
      <c r="M865" s="194" t="s">
        <v>1767</v>
      </c>
      <c r="N865" s="187"/>
      <c r="O865" s="188"/>
    </row>
    <row r="866" spans="1:15" customFormat="1">
      <c r="A866" s="186" t="s">
        <v>1923</v>
      </c>
      <c r="B866" s="186" t="s">
        <v>16</v>
      </c>
      <c r="C866" s="186" t="s">
        <v>17</v>
      </c>
      <c r="D866" s="186" t="s">
        <v>1847</v>
      </c>
      <c r="E866" s="186" t="str">
        <f t="shared" si="60"/>
        <v>RSE_NAP_NEXUS_DOMAIN_REP</v>
      </c>
      <c r="F866" s="186" t="s">
        <v>19</v>
      </c>
      <c r="G866" s="186" t="s">
        <v>2683</v>
      </c>
      <c r="H866" s="186" t="str">
        <f t="shared" si="61"/>
        <v>rse_nap_nexus_domain_rep_policy_unclassified_prohibit_count</v>
      </c>
      <c r="I866" s="187" t="s">
        <v>2684</v>
      </c>
      <c r="J866" s="186" t="s">
        <v>76</v>
      </c>
      <c r="K866" s="186" t="s">
        <v>443</v>
      </c>
      <c r="L866" s="188">
        <v>4</v>
      </c>
      <c r="M866" s="194" t="s">
        <v>1767</v>
      </c>
      <c r="N866" s="187"/>
      <c r="O866" s="188"/>
    </row>
    <row r="867" spans="1:15" customFormat="1">
      <c r="A867" s="186" t="s">
        <v>1923</v>
      </c>
      <c r="B867" s="186" t="s">
        <v>16</v>
      </c>
      <c r="C867" s="186" t="s">
        <v>17</v>
      </c>
      <c r="D867" s="186" t="s">
        <v>1847</v>
      </c>
      <c r="E867" s="186" t="str">
        <f t="shared" si="60"/>
        <v>RSE_NAP_NEXUS_DOMAIN_REP</v>
      </c>
      <c r="F867" s="186" t="s">
        <v>19</v>
      </c>
      <c r="G867" s="186" t="s">
        <v>2685</v>
      </c>
      <c r="H867" s="186" t="str">
        <f t="shared" si="61"/>
        <v>rse_nap_nexus_domain_rep_policy_unclassified_reject_count</v>
      </c>
      <c r="I867" s="187" t="s">
        <v>2686</v>
      </c>
      <c r="J867" s="186" t="s">
        <v>76</v>
      </c>
      <c r="K867" s="186" t="s">
        <v>443</v>
      </c>
      <c r="L867" s="188">
        <v>4</v>
      </c>
      <c r="M867" s="194" t="s">
        <v>1767</v>
      </c>
      <c r="N867" s="187"/>
      <c r="O867" s="188"/>
    </row>
    <row r="868" spans="1:15" customFormat="1">
      <c r="A868" s="201" t="s">
        <v>1923</v>
      </c>
      <c r="B868" s="201" t="s">
        <v>16</v>
      </c>
      <c r="C868" s="201" t="s">
        <v>17</v>
      </c>
      <c r="D868" s="201" t="s">
        <v>1847</v>
      </c>
      <c r="E868" s="201" t="s">
        <v>2797</v>
      </c>
      <c r="F868" s="201" t="s">
        <v>19</v>
      </c>
      <c r="G868" s="201" t="s">
        <v>2777</v>
      </c>
      <c r="H868" s="201" t="s">
        <v>2790</v>
      </c>
      <c r="I868" s="202" t="s">
        <v>2778</v>
      </c>
      <c r="J868" s="201" t="s">
        <v>76</v>
      </c>
      <c r="K868" s="201" t="s">
        <v>443</v>
      </c>
      <c r="L868" s="194">
        <v>4</v>
      </c>
      <c r="M868" s="194" t="s">
        <v>1767</v>
      </c>
      <c r="N868" s="202"/>
      <c r="O868" s="194"/>
    </row>
    <row r="869" spans="1:15" customFormat="1">
      <c r="A869" s="201" t="s">
        <v>1923</v>
      </c>
      <c r="B869" s="201" t="s">
        <v>16</v>
      </c>
      <c r="C869" s="201" t="s">
        <v>17</v>
      </c>
      <c r="D869" s="201" t="s">
        <v>1847</v>
      </c>
      <c r="E869" s="201" t="s">
        <v>2797</v>
      </c>
      <c r="F869" s="201" t="s">
        <v>19</v>
      </c>
      <c r="G869" s="201" t="s">
        <v>2779</v>
      </c>
      <c r="H869" s="201" t="s">
        <v>2791</v>
      </c>
      <c r="I869" s="202" t="s">
        <v>2780</v>
      </c>
      <c r="J869" s="201" t="s">
        <v>76</v>
      </c>
      <c r="K869" s="201" t="s">
        <v>443</v>
      </c>
      <c r="L869" s="194">
        <v>4</v>
      </c>
      <c r="M869" s="194" t="s">
        <v>1767</v>
      </c>
      <c r="N869" s="202"/>
      <c r="O869" s="194"/>
    </row>
    <row r="870" spans="1:15" customFormat="1">
      <c r="A870" s="201" t="s">
        <v>1923</v>
      </c>
      <c r="B870" s="201" t="s">
        <v>16</v>
      </c>
      <c r="C870" s="201" t="s">
        <v>17</v>
      </c>
      <c r="D870" s="201" t="s">
        <v>1847</v>
      </c>
      <c r="E870" s="201" t="s">
        <v>2797</v>
      </c>
      <c r="F870" s="201" t="s">
        <v>19</v>
      </c>
      <c r="G870" s="201" t="s">
        <v>2781</v>
      </c>
      <c r="H870" s="201" t="s">
        <v>2792</v>
      </c>
      <c r="I870" s="202" t="s">
        <v>2782</v>
      </c>
      <c r="J870" s="201" t="s">
        <v>76</v>
      </c>
      <c r="K870" s="201" t="s">
        <v>443</v>
      </c>
      <c r="L870" s="194">
        <v>4</v>
      </c>
      <c r="M870" s="194" t="s">
        <v>1767</v>
      </c>
      <c r="N870" s="202"/>
      <c r="O870" s="194"/>
    </row>
    <row r="871" spans="1:15" customFormat="1">
      <c r="A871" s="201" t="s">
        <v>1923</v>
      </c>
      <c r="B871" s="201" t="s">
        <v>16</v>
      </c>
      <c r="C871" s="201" t="s">
        <v>17</v>
      </c>
      <c r="D871" s="201" t="s">
        <v>1847</v>
      </c>
      <c r="E871" s="201" t="s">
        <v>2797</v>
      </c>
      <c r="F871" s="201" t="s">
        <v>19</v>
      </c>
      <c r="G871" s="201" t="s">
        <v>2783</v>
      </c>
      <c r="H871" s="201" t="s">
        <v>2793</v>
      </c>
      <c r="I871" s="202" t="s">
        <v>2784</v>
      </c>
      <c r="J871" s="201" t="s">
        <v>76</v>
      </c>
      <c r="K871" s="201" t="s">
        <v>443</v>
      </c>
      <c r="L871" s="194">
        <v>4</v>
      </c>
      <c r="M871" s="194" t="s">
        <v>1767</v>
      </c>
      <c r="N871" s="202"/>
      <c r="O871" s="194"/>
    </row>
    <row r="872" spans="1:15" customFormat="1">
      <c r="A872" s="201" t="s">
        <v>1923</v>
      </c>
      <c r="B872" s="201" t="s">
        <v>16</v>
      </c>
      <c r="C872" s="201" t="s">
        <v>17</v>
      </c>
      <c r="D872" s="201" t="s">
        <v>1847</v>
      </c>
      <c r="E872" s="201" t="s">
        <v>2797</v>
      </c>
      <c r="F872" s="201" t="s">
        <v>19</v>
      </c>
      <c r="G872" s="201" t="s">
        <v>2785</v>
      </c>
      <c r="H872" s="201" t="s">
        <v>2794</v>
      </c>
      <c r="I872" s="202" t="s">
        <v>2786</v>
      </c>
      <c r="J872" s="201" t="s">
        <v>76</v>
      </c>
      <c r="K872" s="201" t="s">
        <v>443</v>
      </c>
      <c r="L872" s="194">
        <v>4</v>
      </c>
      <c r="M872" s="194" t="s">
        <v>1767</v>
      </c>
      <c r="N872" s="202"/>
      <c r="O872" s="194"/>
    </row>
    <row r="873" spans="1:15" customFormat="1">
      <c r="A873" s="201" t="s">
        <v>1923</v>
      </c>
      <c r="B873" s="201" t="s">
        <v>16</v>
      </c>
      <c r="C873" s="201" t="s">
        <v>17</v>
      </c>
      <c r="D873" s="201" t="s">
        <v>1847</v>
      </c>
      <c r="E873" s="201" t="s">
        <v>2797</v>
      </c>
      <c r="F873" s="201" t="s">
        <v>19</v>
      </c>
      <c r="G873" s="201" t="s">
        <v>1931</v>
      </c>
      <c r="H873" s="201" t="s">
        <v>2795</v>
      </c>
      <c r="I873" s="202" t="s">
        <v>2787</v>
      </c>
      <c r="J873" s="201" t="s">
        <v>76</v>
      </c>
      <c r="K873" s="201" t="s">
        <v>443</v>
      </c>
      <c r="L873" s="194">
        <v>4</v>
      </c>
      <c r="M873" s="194" t="s">
        <v>1767</v>
      </c>
      <c r="N873" s="202"/>
      <c r="O873" s="194"/>
    </row>
    <row r="874" spans="1:15" customFormat="1">
      <c r="A874" s="201" t="s">
        <v>1923</v>
      </c>
      <c r="B874" s="201" t="s">
        <v>16</v>
      </c>
      <c r="C874" s="201" t="s">
        <v>17</v>
      </c>
      <c r="D874" s="201" t="s">
        <v>1847</v>
      </c>
      <c r="E874" s="201" t="s">
        <v>2797</v>
      </c>
      <c r="F874" s="201" t="s">
        <v>19</v>
      </c>
      <c r="G874" s="201" t="s">
        <v>2788</v>
      </c>
      <c r="H874" s="201" t="s">
        <v>2796</v>
      </c>
      <c r="I874" s="202" t="s">
        <v>2789</v>
      </c>
      <c r="J874" s="201" t="s">
        <v>76</v>
      </c>
      <c r="K874" s="201" t="s">
        <v>443</v>
      </c>
      <c r="L874" s="194">
        <v>4</v>
      </c>
      <c r="M874" s="194" t="s">
        <v>1767</v>
      </c>
      <c r="N874" s="202"/>
      <c r="O874" s="194"/>
    </row>
    <row r="875" spans="1:15" customFormat="1">
      <c r="A875" s="19" t="s">
        <v>1923</v>
      </c>
      <c r="B875" s="19" t="s">
        <v>16</v>
      </c>
      <c r="C875" s="19" t="s">
        <v>17</v>
      </c>
      <c r="D875" s="19" t="s">
        <v>1847</v>
      </c>
      <c r="E875" s="19" t="str">
        <f t="shared" ref="E875:E948" si="62">CONCATENATE(D875,"_",B875,"_",A875)</f>
        <v>RSE_NAP_NEXUS_DOMAIN_REP</v>
      </c>
      <c r="F875" s="19" t="s">
        <v>19</v>
      </c>
      <c r="G875" s="19" t="s">
        <v>2758</v>
      </c>
      <c r="H875" s="19" t="str">
        <f t="shared" ref="H875:H948" si="63">LOWER(CONCATENATE(D875,"_",B875,"_",A875,"_",G875))</f>
        <v>rse_nap_nexus_domain_rep_policy_unsupported_permit_count</v>
      </c>
      <c r="I875" s="39" t="s">
        <v>2760</v>
      </c>
      <c r="J875" s="19" t="s">
        <v>76</v>
      </c>
      <c r="K875" s="19" t="s">
        <v>443</v>
      </c>
      <c r="L875" s="24">
        <v>4</v>
      </c>
      <c r="M875" s="194" t="s">
        <v>1767</v>
      </c>
      <c r="N875" s="187"/>
      <c r="O875" s="188"/>
    </row>
    <row r="876" spans="1:15" customFormat="1">
      <c r="A876" s="19" t="s">
        <v>1923</v>
      </c>
      <c r="B876" s="19" t="s">
        <v>16</v>
      </c>
      <c r="C876" s="19" t="s">
        <v>17</v>
      </c>
      <c r="D876" s="19" t="s">
        <v>1847</v>
      </c>
      <c r="E876" s="19" t="str">
        <f t="shared" si="62"/>
        <v>RSE_NAP_NEXUS_DOMAIN_REP</v>
      </c>
      <c r="F876" s="19" t="s">
        <v>19</v>
      </c>
      <c r="G876" s="19" t="s">
        <v>2759</v>
      </c>
      <c r="H876" s="19" t="str">
        <f t="shared" si="63"/>
        <v>rse_nap_nexus_domain_rep_policy_unsupported_deny_count</v>
      </c>
      <c r="I876" s="39" t="s">
        <v>2761</v>
      </c>
      <c r="J876" s="19" t="s">
        <v>76</v>
      </c>
      <c r="K876" s="19" t="s">
        <v>443</v>
      </c>
      <c r="L876" s="24">
        <v>4</v>
      </c>
      <c r="M876" s="194" t="s">
        <v>1767</v>
      </c>
      <c r="N876" s="187"/>
      <c r="O876" s="188"/>
    </row>
    <row r="877" spans="1:15" customFormat="1">
      <c r="A877" s="186" t="s">
        <v>1923</v>
      </c>
      <c r="B877" s="186" t="s">
        <v>16</v>
      </c>
      <c r="C877" s="186" t="s">
        <v>17</v>
      </c>
      <c r="D877" s="186" t="s">
        <v>1847</v>
      </c>
      <c r="E877" s="186" t="str">
        <f t="shared" si="62"/>
        <v>RSE_NAP_NEXUS_DOMAIN_REP</v>
      </c>
      <c r="F877" s="186" t="s">
        <v>19</v>
      </c>
      <c r="G877" s="186" t="s">
        <v>2754</v>
      </c>
      <c r="H877" s="186" t="str">
        <f t="shared" si="63"/>
        <v>rse_nap_nexus_domain_rep_policy_unsupported_prohibit_count</v>
      </c>
      <c r="I877" s="187" t="s">
        <v>2756</v>
      </c>
      <c r="J877" s="186" t="s">
        <v>76</v>
      </c>
      <c r="K877" s="186" t="s">
        <v>443</v>
      </c>
      <c r="L877" s="188">
        <v>4</v>
      </c>
      <c r="M877" s="194" t="s">
        <v>1767</v>
      </c>
      <c r="N877" s="187"/>
      <c r="O877" s="188"/>
    </row>
    <row r="878" spans="1:15" customFormat="1">
      <c r="A878" s="186" t="s">
        <v>1923</v>
      </c>
      <c r="B878" s="186" t="s">
        <v>16</v>
      </c>
      <c r="C878" s="186" t="s">
        <v>17</v>
      </c>
      <c r="D878" s="186" t="s">
        <v>1847</v>
      </c>
      <c r="E878" s="186" t="str">
        <f t="shared" si="62"/>
        <v>RSE_NAP_NEXUS_DOMAIN_REP</v>
      </c>
      <c r="F878" s="186" t="s">
        <v>19</v>
      </c>
      <c r="G878" s="186" t="s">
        <v>2755</v>
      </c>
      <c r="H878" s="186" t="str">
        <f t="shared" si="63"/>
        <v>rse_nap_nexus_domain_rep_policy_unsupported_reject_count</v>
      </c>
      <c r="I878" s="187" t="s">
        <v>2757</v>
      </c>
      <c r="J878" s="186" t="s">
        <v>76</v>
      </c>
      <c r="K878" s="186" t="s">
        <v>443</v>
      </c>
      <c r="L878" s="188">
        <v>4</v>
      </c>
      <c r="M878" s="194" t="s">
        <v>1767</v>
      </c>
      <c r="N878" s="187"/>
      <c r="O878" s="188"/>
    </row>
    <row r="879" spans="1:15" customFormat="1">
      <c r="A879" s="19" t="s">
        <v>1924</v>
      </c>
      <c r="B879" s="19" t="s">
        <v>16</v>
      </c>
      <c r="C879" s="19" t="s">
        <v>17</v>
      </c>
      <c r="D879" s="19" t="s">
        <v>1847</v>
      </c>
      <c r="E879" s="186" t="str">
        <f t="shared" si="62"/>
        <v>RSE_NAP_NEXUS_NAC</v>
      </c>
      <c r="F879" s="19" t="s">
        <v>19</v>
      </c>
      <c r="G879" s="19" t="s">
        <v>1925</v>
      </c>
      <c r="H879" s="186" t="str">
        <f t="shared" si="63"/>
        <v>rse_nap_nexus_nac_policy_lookup_count</v>
      </c>
      <c r="I879" s="39" t="s">
        <v>1948</v>
      </c>
      <c r="J879" s="201" t="s">
        <v>76</v>
      </c>
      <c r="K879" s="201" t="s">
        <v>443</v>
      </c>
      <c r="L879" s="194">
        <v>4</v>
      </c>
      <c r="M879" s="194" t="s">
        <v>1767</v>
      </c>
      <c r="N879" s="187"/>
      <c r="O879" s="188"/>
    </row>
    <row r="880" spans="1:15" customFormat="1">
      <c r="A880" s="19" t="s">
        <v>1924</v>
      </c>
      <c r="B880" s="19" t="s">
        <v>16</v>
      </c>
      <c r="C880" s="19" t="s">
        <v>17</v>
      </c>
      <c r="D880" s="19" t="s">
        <v>1847</v>
      </c>
      <c r="E880" s="186" t="str">
        <f t="shared" si="62"/>
        <v>RSE_NAP_NEXUS_NAC</v>
      </c>
      <c r="F880" s="19" t="s">
        <v>19</v>
      </c>
      <c r="G880" s="19" t="s">
        <v>1932</v>
      </c>
      <c r="H880" s="186" t="str">
        <f t="shared" si="63"/>
        <v>rse_nap_nexus_nac_policy_permit_count</v>
      </c>
      <c r="I880" s="39" t="s">
        <v>1949</v>
      </c>
      <c r="J880" s="201" t="s">
        <v>76</v>
      </c>
      <c r="K880" s="201" t="s">
        <v>443</v>
      </c>
      <c r="L880" s="194">
        <v>4</v>
      </c>
      <c r="M880" s="194" t="s">
        <v>1767</v>
      </c>
      <c r="N880" s="187"/>
      <c r="O880" s="188"/>
    </row>
    <row r="881" spans="1:15" customFormat="1">
      <c r="A881" s="19" t="s">
        <v>1924</v>
      </c>
      <c r="B881" s="19" t="s">
        <v>16</v>
      </c>
      <c r="C881" s="19" t="s">
        <v>17</v>
      </c>
      <c r="D881" s="19" t="s">
        <v>1847</v>
      </c>
      <c r="E881" s="186" t="str">
        <f t="shared" si="62"/>
        <v>RSE_NAP_NEXUS_NAC</v>
      </c>
      <c r="F881" s="186" t="s">
        <v>19</v>
      </c>
      <c r="G881" s="19" t="s">
        <v>1933</v>
      </c>
      <c r="H881" s="186" t="str">
        <f t="shared" si="63"/>
        <v>rse_nap_nexus_nac_policy_drop_count</v>
      </c>
      <c r="I881" s="39" t="s">
        <v>1950</v>
      </c>
      <c r="J881" s="201" t="s">
        <v>76</v>
      </c>
      <c r="K881" s="201" t="s">
        <v>443</v>
      </c>
      <c r="L881" s="194">
        <v>4</v>
      </c>
      <c r="M881" s="194" t="s">
        <v>1767</v>
      </c>
      <c r="N881" s="187"/>
      <c r="O881" s="188"/>
    </row>
    <row r="882" spans="1:15" customFormat="1">
      <c r="A882" s="19" t="s">
        <v>1924</v>
      </c>
      <c r="B882" s="19" t="s">
        <v>16</v>
      </c>
      <c r="C882" s="19" t="s">
        <v>17</v>
      </c>
      <c r="D882" s="19" t="s">
        <v>1847</v>
      </c>
      <c r="E882" s="186" t="str">
        <f t="shared" si="62"/>
        <v>RSE_NAP_NEXUS_NAC</v>
      </c>
      <c r="F882" s="186" t="s">
        <v>19</v>
      </c>
      <c r="G882" s="19" t="s">
        <v>1934</v>
      </c>
      <c r="H882" s="186" t="str">
        <f t="shared" si="63"/>
        <v>rse_nap_nexus_nac_policy_skip_all_count</v>
      </c>
      <c r="I882" s="39" t="s">
        <v>1952</v>
      </c>
      <c r="J882" s="201" t="s">
        <v>76</v>
      </c>
      <c r="K882" s="201" t="s">
        <v>443</v>
      </c>
      <c r="L882" s="194">
        <v>4</v>
      </c>
      <c r="M882" s="194" t="s">
        <v>1767</v>
      </c>
      <c r="N882" s="187"/>
      <c r="O882" s="188"/>
    </row>
    <row r="883" spans="1:15" customFormat="1">
      <c r="A883" s="19" t="s">
        <v>1924</v>
      </c>
      <c r="B883" s="19" t="s">
        <v>16</v>
      </c>
      <c r="C883" s="19" t="s">
        <v>17</v>
      </c>
      <c r="D883" s="19" t="s">
        <v>1847</v>
      </c>
      <c r="E883" s="186" t="str">
        <f t="shared" si="62"/>
        <v>RSE_NAP_NEXUS_NAC</v>
      </c>
      <c r="F883" s="19" t="s">
        <v>19</v>
      </c>
      <c r="G883" s="19" t="s">
        <v>1928</v>
      </c>
      <c r="H883" s="186" t="str">
        <f t="shared" si="63"/>
        <v>rse_nap_nexus_nac_policy_log_only_count</v>
      </c>
      <c r="I883" s="39" t="s">
        <v>1951</v>
      </c>
      <c r="J883" s="19" t="s">
        <v>76</v>
      </c>
      <c r="K883" s="19" t="s">
        <v>443</v>
      </c>
      <c r="L883" s="24">
        <v>4</v>
      </c>
      <c r="M883" s="194" t="s">
        <v>1767</v>
      </c>
      <c r="N883" s="187"/>
      <c r="O883" s="188"/>
    </row>
    <row r="884" spans="1:15" customFormat="1">
      <c r="A884" s="186" t="s">
        <v>1924</v>
      </c>
      <c r="B884" s="186" t="s">
        <v>16</v>
      </c>
      <c r="C884" s="186" t="s">
        <v>17</v>
      </c>
      <c r="D884" s="186" t="s">
        <v>1847</v>
      </c>
      <c r="E884" s="186" t="str">
        <f t="shared" si="62"/>
        <v>RSE_NAP_NEXUS_NAC</v>
      </c>
      <c r="F884" s="19" t="s">
        <v>19</v>
      </c>
      <c r="G884" s="186" t="s">
        <v>2659</v>
      </c>
      <c r="H884" s="186" t="str">
        <f t="shared" si="63"/>
        <v>rse_nap_nexus_nac_policy_prohibit_count</v>
      </c>
      <c r="I884" s="187" t="s">
        <v>2687</v>
      </c>
      <c r="J884" s="19" t="s">
        <v>76</v>
      </c>
      <c r="K884" s="19" t="s">
        <v>443</v>
      </c>
      <c r="L884" s="24">
        <v>4</v>
      </c>
      <c r="M884" s="194" t="s">
        <v>1767</v>
      </c>
      <c r="N884" s="187"/>
      <c r="O884" s="188"/>
    </row>
    <row r="885" spans="1:15" customFormat="1">
      <c r="A885" s="186" t="s">
        <v>1924</v>
      </c>
      <c r="B885" s="186" t="s">
        <v>16</v>
      </c>
      <c r="C885" s="186" t="s">
        <v>17</v>
      </c>
      <c r="D885" s="186" t="s">
        <v>1847</v>
      </c>
      <c r="E885" s="186" t="str">
        <f t="shared" si="62"/>
        <v>RSE_NAP_NEXUS_NAC</v>
      </c>
      <c r="F885" s="186" t="s">
        <v>19</v>
      </c>
      <c r="G885" s="186" t="s">
        <v>2661</v>
      </c>
      <c r="H885" s="186" t="str">
        <f t="shared" si="63"/>
        <v>rse_nap_nexus_nac_policy_reject_count</v>
      </c>
      <c r="I885" s="187" t="s">
        <v>2688</v>
      </c>
      <c r="J885" s="186" t="s">
        <v>76</v>
      </c>
      <c r="K885" s="186" t="s">
        <v>443</v>
      </c>
      <c r="L885" s="188">
        <v>4</v>
      </c>
      <c r="M885" s="194" t="s">
        <v>1767</v>
      </c>
      <c r="N885" s="187"/>
      <c r="O885" s="188"/>
    </row>
    <row r="886" spans="1:15" customFormat="1">
      <c r="A886" s="19" t="s">
        <v>1924</v>
      </c>
      <c r="B886" s="19" t="s">
        <v>16</v>
      </c>
      <c r="C886" s="19" t="s">
        <v>17</v>
      </c>
      <c r="D886" s="19" t="s">
        <v>1847</v>
      </c>
      <c r="E886" s="186" t="str">
        <f t="shared" si="62"/>
        <v>RSE_NAP_NEXUS_NAC</v>
      </c>
      <c r="F886" s="186" t="s">
        <v>19</v>
      </c>
      <c r="G886" s="203" t="s">
        <v>2616</v>
      </c>
      <c r="H886" s="186" t="str">
        <f t="shared" si="63"/>
        <v>rse_nap_nexus_nac_policy_unclassified_permit_count</v>
      </c>
      <c r="I886" s="206" t="s">
        <v>2973</v>
      </c>
      <c r="J886" s="186" t="s">
        <v>76</v>
      </c>
      <c r="K886" s="186" t="s">
        <v>443</v>
      </c>
      <c r="L886" s="188">
        <v>4</v>
      </c>
      <c r="M886" s="194" t="s">
        <v>1767</v>
      </c>
      <c r="N886" s="187"/>
      <c r="O886" s="188"/>
    </row>
    <row r="887" spans="1:15" customFormat="1">
      <c r="A887" s="19" t="s">
        <v>1924</v>
      </c>
      <c r="B887" s="19" t="s">
        <v>16</v>
      </c>
      <c r="C887" s="19" t="s">
        <v>17</v>
      </c>
      <c r="D887" s="19" t="s">
        <v>1847</v>
      </c>
      <c r="E887" s="186" t="str">
        <f t="shared" si="62"/>
        <v>RSE_NAP_NEXUS_NAC</v>
      </c>
      <c r="F887" s="19" t="s">
        <v>19</v>
      </c>
      <c r="G887" s="203" t="s">
        <v>1955</v>
      </c>
      <c r="H887" s="186" t="str">
        <f t="shared" si="63"/>
        <v>rse_nap_nexus_nac_policy_high_risk_permit_count</v>
      </c>
      <c r="I887" s="206" t="s">
        <v>2974</v>
      </c>
      <c r="J887" s="201" t="s">
        <v>76</v>
      </c>
      <c r="K887" s="201" t="s">
        <v>443</v>
      </c>
      <c r="L887" s="194">
        <v>4</v>
      </c>
      <c r="M887" s="194" t="s">
        <v>1767</v>
      </c>
      <c r="N887" s="187"/>
      <c r="O887" s="188"/>
    </row>
    <row r="888" spans="1:15" customFormat="1">
      <c r="A888" s="19" t="s">
        <v>1924</v>
      </c>
      <c r="B888" s="19" t="s">
        <v>16</v>
      </c>
      <c r="C888" s="19" t="s">
        <v>17</v>
      </c>
      <c r="D888" s="19" t="s">
        <v>1847</v>
      </c>
      <c r="E888" s="186" t="str">
        <f t="shared" si="62"/>
        <v>RSE_NAP_NEXUS_NAC</v>
      </c>
      <c r="F888" s="19" t="s">
        <v>19</v>
      </c>
      <c r="G888" s="203" t="s">
        <v>1957</v>
      </c>
      <c r="H888" s="186" t="str">
        <f t="shared" si="63"/>
        <v>rse_nap_nexus_nac_policy_suspicious_permit_count</v>
      </c>
      <c r="I888" s="202" t="s">
        <v>2975</v>
      </c>
      <c r="J888" s="201" t="s">
        <v>76</v>
      </c>
      <c r="K888" s="201" t="s">
        <v>443</v>
      </c>
      <c r="L888" s="194">
        <v>4</v>
      </c>
      <c r="M888" s="194" t="s">
        <v>1767</v>
      </c>
      <c r="N888" s="187"/>
      <c r="O888" s="188"/>
    </row>
    <row r="889" spans="1:15" customFormat="1">
      <c r="A889" s="19" t="s">
        <v>1924</v>
      </c>
      <c r="B889" s="19" t="s">
        <v>16</v>
      </c>
      <c r="C889" s="19" t="s">
        <v>17</v>
      </c>
      <c r="D889" s="19" t="s">
        <v>1847</v>
      </c>
      <c r="E889" s="186" t="str">
        <f t="shared" si="62"/>
        <v>RSE_NAP_NEXUS_NAC</v>
      </c>
      <c r="F889" s="186" t="s">
        <v>19</v>
      </c>
      <c r="G889" s="203" t="s">
        <v>1961</v>
      </c>
      <c r="H889" s="186" t="str">
        <f t="shared" si="63"/>
        <v>rse_nap_nexus_nac_policy_moderate_risk_permit_count</v>
      </c>
      <c r="I889" s="205" t="s">
        <v>2976</v>
      </c>
      <c r="J889" s="201" t="s">
        <v>76</v>
      </c>
      <c r="K889" s="201" t="s">
        <v>443</v>
      </c>
      <c r="L889" s="194">
        <v>4</v>
      </c>
      <c r="M889" s="194" t="s">
        <v>1767</v>
      </c>
      <c r="N889" s="187"/>
      <c r="O889" s="188"/>
    </row>
    <row r="890" spans="1:15" customFormat="1">
      <c r="A890" s="19" t="s">
        <v>1924</v>
      </c>
      <c r="B890" s="19" t="s">
        <v>16</v>
      </c>
      <c r="C890" s="19" t="s">
        <v>17</v>
      </c>
      <c r="D890" s="19" t="s">
        <v>1847</v>
      </c>
      <c r="E890" s="186" t="str">
        <f t="shared" si="62"/>
        <v>RSE_NAP_NEXUS_NAC</v>
      </c>
      <c r="F890" s="186" t="s">
        <v>19</v>
      </c>
      <c r="G890" s="203" t="s">
        <v>1965</v>
      </c>
      <c r="H890" s="186" t="str">
        <f t="shared" si="63"/>
        <v>rse_nap_nexus_nac_policy_low_risk_permit_count</v>
      </c>
      <c r="I890" s="205" t="s">
        <v>2977</v>
      </c>
      <c r="J890" s="201" t="s">
        <v>76</v>
      </c>
      <c r="K890" s="201" t="s">
        <v>443</v>
      </c>
      <c r="L890" s="194">
        <v>4</v>
      </c>
      <c r="M890" s="194" t="s">
        <v>1767</v>
      </c>
      <c r="N890" s="187"/>
      <c r="O890" s="188"/>
    </row>
    <row r="891" spans="1:15" customFormat="1">
      <c r="A891" s="186" t="s">
        <v>1924</v>
      </c>
      <c r="B891" s="186" t="s">
        <v>16</v>
      </c>
      <c r="C891" s="186" t="s">
        <v>17</v>
      </c>
      <c r="D891" s="186" t="s">
        <v>1847</v>
      </c>
      <c r="E891" s="186" t="str">
        <f t="shared" si="62"/>
        <v>RSE_NAP_NEXUS_NAC</v>
      </c>
      <c r="F891" s="19" t="s">
        <v>19</v>
      </c>
      <c r="G891" s="203" t="s">
        <v>2758</v>
      </c>
      <c r="H891" s="186" t="str">
        <f t="shared" si="63"/>
        <v>rse_nap_nexus_nac_policy_unsupported_permit_count</v>
      </c>
      <c r="I891" s="202" t="s">
        <v>2978</v>
      </c>
      <c r="J891" s="19" t="s">
        <v>76</v>
      </c>
      <c r="K891" s="19" t="s">
        <v>443</v>
      </c>
      <c r="L891" s="24">
        <v>4</v>
      </c>
      <c r="M891" s="194" t="s">
        <v>1767</v>
      </c>
      <c r="N891" s="187"/>
      <c r="O891" s="188"/>
    </row>
    <row r="892" spans="1:15" customFormat="1">
      <c r="A892" s="186" t="s">
        <v>1924</v>
      </c>
      <c r="B892" s="186" t="s">
        <v>16</v>
      </c>
      <c r="C892" s="186" t="s">
        <v>17</v>
      </c>
      <c r="D892" s="186" t="s">
        <v>1847</v>
      </c>
      <c r="E892" s="186" t="str">
        <f t="shared" si="62"/>
        <v>RSE_NAP_NEXUS_NAC</v>
      </c>
      <c r="F892" s="19" t="s">
        <v>19</v>
      </c>
      <c r="G892" s="203" t="s">
        <v>1970</v>
      </c>
      <c r="H892" s="186" t="str">
        <f t="shared" si="63"/>
        <v>rse_nap_nexus_nac_policy_trustworthy_permit_count</v>
      </c>
      <c r="I892" s="205" t="s">
        <v>2979</v>
      </c>
      <c r="J892" s="19" t="s">
        <v>76</v>
      </c>
      <c r="K892" s="19" t="s">
        <v>443</v>
      </c>
      <c r="L892" s="24">
        <v>4</v>
      </c>
      <c r="M892" s="194" t="s">
        <v>1767</v>
      </c>
      <c r="N892" s="187"/>
      <c r="O892" s="188"/>
    </row>
    <row r="893" spans="1:15" customFormat="1">
      <c r="A893" s="19" t="s">
        <v>1924</v>
      </c>
      <c r="B893" s="19" t="s">
        <v>16</v>
      </c>
      <c r="C893" s="19" t="s">
        <v>17</v>
      </c>
      <c r="D893" s="19" t="s">
        <v>1847</v>
      </c>
      <c r="E893" s="186" t="str">
        <f t="shared" si="62"/>
        <v>RSE_NAP_NEXUS_NAC</v>
      </c>
      <c r="F893" s="186" t="s">
        <v>19</v>
      </c>
      <c r="G893" s="203" t="s">
        <v>2980</v>
      </c>
      <c r="H893" s="186" t="str">
        <f t="shared" si="63"/>
        <v>rse_nap_nexus_nac_policy_unclassified_drop_count</v>
      </c>
      <c r="I893" s="206" t="s">
        <v>2981</v>
      </c>
      <c r="J893" s="186" t="s">
        <v>76</v>
      </c>
      <c r="K893" s="186" t="s">
        <v>443</v>
      </c>
      <c r="L893" s="188">
        <v>4</v>
      </c>
      <c r="M893" s="194" t="s">
        <v>1767</v>
      </c>
      <c r="N893" s="187"/>
      <c r="O893" s="188"/>
    </row>
    <row r="894" spans="1:15" customFormat="1">
      <c r="A894" s="19" t="s">
        <v>1924</v>
      </c>
      <c r="B894" s="19" t="s">
        <v>16</v>
      </c>
      <c r="C894" s="19" t="s">
        <v>17</v>
      </c>
      <c r="D894" s="19" t="s">
        <v>1847</v>
      </c>
      <c r="E894" s="186" t="str">
        <f t="shared" si="62"/>
        <v>RSE_NAP_NEXUS_NAC</v>
      </c>
      <c r="F894" s="186" t="s">
        <v>19</v>
      </c>
      <c r="G894" s="203" t="s">
        <v>2982</v>
      </c>
      <c r="H894" s="186" t="str">
        <f t="shared" si="63"/>
        <v>rse_nap_nexus_nac_policy_high_risk_drop_count</v>
      </c>
      <c r="I894" s="206" t="s">
        <v>2983</v>
      </c>
      <c r="J894" s="186" t="s">
        <v>76</v>
      </c>
      <c r="K894" s="186" t="s">
        <v>443</v>
      </c>
      <c r="L894" s="188">
        <v>4</v>
      </c>
      <c r="M894" s="194" t="s">
        <v>1767</v>
      </c>
      <c r="N894" s="187"/>
      <c r="O894" s="188"/>
    </row>
    <row r="895" spans="1:15" customFormat="1">
      <c r="A895" s="19" t="s">
        <v>1924</v>
      </c>
      <c r="B895" s="19" t="s">
        <v>16</v>
      </c>
      <c r="C895" s="19" t="s">
        <v>17</v>
      </c>
      <c r="D895" s="19" t="s">
        <v>1847</v>
      </c>
      <c r="E895" s="186" t="str">
        <f t="shared" si="62"/>
        <v>RSE_NAP_NEXUS_NAC</v>
      </c>
      <c r="F895" s="19" t="s">
        <v>19</v>
      </c>
      <c r="G895" s="203" t="s">
        <v>2984</v>
      </c>
      <c r="H895" s="186" t="str">
        <f t="shared" si="63"/>
        <v>rse_nap_nexus_nac_policy_suspicious_drop_count</v>
      </c>
      <c r="I895" s="202" t="s">
        <v>2985</v>
      </c>
      <c r="J895" s="201" t="s">
        <v>76</v>
      </c>
      <c r="K895" s="201" t="s">
        <v>443</v>
      </c>
      <c r="L895" s="194">
        <v>4</v>
      </c>
      <c r="M895" s="194" t="s">
        <v>1767</v>
      </c>
      <c r="N895" s="187"/>
      <c r="O895" s="188"/>
    </row>
    <row r="896" spans="1:15" customFormat="1">
      <c r="A896" s="19" t="s">
        <v>1924</v>
      </c>
      <c r="B896" s="19" t="s">
        <v>16</v>
      </c>
      <c r="C896" s="19" t="s">
        <v>17</v>
      </c>
      <c r="D896" s="19" t="s">
        <v>1847</v>
      </c>
      <c r="E896" s="186" t="str">
        <f t="shared" si="62"/>
        <v>RSE_NAP_NEXUS_NAC</v>
      </c>
      <c r="F896" s="19" t="s">
        <v>19</v>
      </c>
      <c r="G896" s="203" t="s">
        <v>2986</v>
      </c>
      <c r="H896" s="186" t="str">
        <f t="shared" si="63"/>
        <v>rse_nap_nexus_nac_policy_moderate_risk_drop_count</v>
      </c>
      <c r="I896" s="205" t="s">
        <v>2987</v>
      </c>
      <c r="J896" s="201" t="s">
        <v>76</v>
      </c>
      <c r="K896" s="201" t="s">
        <v>443</v>
      </c>
      <c r="L896" s="194">
        <v>4</v>
      </c>
      <c r="M896" s="194" t="s">
        <v>1767</v>
      </c>
      <c r="N896" s="187"/>
      <c r="O896" s="188"/>
    </row>
    <row r="897" spans="1:15" customFormat="1">
      <c r="A897" s="19" t="s">
        <v>1924</v>
      </c>
      <c r="B897" s="19" t="s">
        <v>16</v>
      </c>
      <c r="C897" s="19" t="s">
        <v>17</v>
      </c>
      <c r="D897" s="19" t="s">
        <v>1847</v>
      </c>
      <c r="E897" s="186" t="str">
        <f t="shared" si="62"/>
        <v>RSE_NAP_NEXUS_NAC</v>
      </c>
      <c r="F897" s="186" t="s">
        <v>19</v>
      </c>
      <c r="G897" s="203" t="s">
        <v>2988</v>
      </c>
      <c r="H897" s="186" t="str">
        <f t="shared" si="63"/>
        <v>rse_nap_nexus_nac_policy_low_risk_drop_count</v>
      </c>
      <c r="I897" s="205" t="s">
        <v>2989</v>
      </c>
      <c r="J897" s="201" t="s">
        <v>76</v>
      </c>
      <c r="K897" s="201" t="s">
        <v>443</v>
      </c>
      <c r="L897" s="194">
        <v>4</v>
      </c>
      <c r="M897" s="194" t="s">
        <v>1767</v>
      </c>
      <c r="N897" s="187"/>
      <c r="O897" s="188"/>
    </row>
    <row r="898" spans="1:15" customFormat="1">
      <c r="A898" s="186" t="s">
        <v>1924</v>
      </c>
      <c r="B898" s="186" t="s">
        <v>16</v>
      </c>
      <c r="C898" s="186" t="s">
        <v>17</v>
      </c>
      <c r="D898" s="186" t="s">
        <v>1847</v>
      </c>
      <c r="E898" s="186" t="str">
        <f t="shared" si="62"/>
        <v>RSE_NAP_NEXUS_NAC</v>
      </c>
      <c r="F898" s="186" t="s">
        <v>19</v>
      </c>
      <c r="G898" s="203" t="s">
        <v>2990</v>
      </c>
      <c r="H898" s="186" t="str">
        <f t="shared" si="63"/>
        <v>rse_nap_nexus_nac_policy_unsupported_drop_count</v>
      </c>
      <c r="I898" s="202" t="s">
        <v>2991</v>
      </c>
      <c r="J898" s="201" t="s">
        <v>76</v>
      </c>
      <c r="K898" s="201" t="s">
        <v>443</v>
      </c>
      <c r="L898" s="194">
        <v>4</v>
      </c>
      <c r="M898" s="194" t="s">
        <v>1767</v>
      </c>
      <c r="N898" s="187"/>
      <c r="O898" s="188"/>
    </row>
    <row r="899" spans="1:15" customFormat="1">
      <c r="A899" s="186" t="s">
        <v>1924</v>
      </c>
      <c r="B899" s="186" t="s">
        <v>16</v>
      </c>
      <c r="C899" s="186" t="s">
        <v>17</v>
      </c>
      <c r="D899" s="186" t="s">
        <v>1847</v>
      </c>
      <c r="E899" s="186" t="str">
        <f t="shared" si="62"/>
        <v>RSE_NAP_NEXUS_NAC</v>
      </c>
      <c r="F899" s="19" t="s">
        <v>19</v>
      </c>
      <c r="G899" s="203" t="s">
        <v>2992</v>
      </c>
      <c r="H899" s="186" t="str">
        <f t="shared" si="63"/>
        <v>rse_nap_nexus_nac_policy_trustworthy_drop_count</v>
      </c>
      <c r="I899" s="205" t="s">
        <v>2993</v>
      </c>
      <c r="J899" s="19" t="s">
        <v>76</v>
      </c>
      <c r="K899" s="19" t="s">
        <v>443</v>
      </c>
      <c r="L899" s="24">
        <v>4</v>
      </c>
      <c r="M899" s="194" t="s">
        <v>1767</v>
      </c>
      <c r="N899" s="187"/>
      <c r="O899" s="188"/>
    </row>
    <row r="900" spans="1:15" customFormat="1">
      <c r="A900" s="19" t="s">
        <v>1924</v>
      </c>
      <c r="B900" s="19" t="s">
        <v>16</v>
      </c>
      <c r="C900" s="19" t="s">
        <v>17</v>
      </c>
      <c r="D900" s="19" t="s">
        <v>1847</v>
      </c>
      <c r="E900" s="186" t="str">
        <f t="shared" si="62"/>
        <v>RSE_NAP_NEXUS_NAC</v>
      </c>
      <c r="F900" s="19" t="s">
        <v>19</v>
      </c>
      <c r="G900" s="203" t="s">
        <v>2683</v>
      </c>
      <c r="H900" s="186" t="str">
        <f t="shared" si="63"/>
        <v>rse_nap_nexus_nac_policy_unclassified_prohibit_count</v>
      </c>
      <c r="I900" s="206" t="s">
        <v>2994</v>
      </c>
      <c r="J900" s="19" t="s">
        <v>76</v>
      </c>
      <c r="K900" s="19" t="s">
        <v>443</v>
      </c>
      <c r="L900" s="24">
        <v>4</v>
      </c>
      <c r="M900" s="194" t="s">
        <v>1767</v>
      </c>
      <c r="N900" s="187"/>
      <c r="O900" s="188"/>
    </row>
    <row r="901" spans="1:15" customFormat="1">
      <c r="A901" s="19" t="s">
        <v>1924</v>
      </c>
      <c r="B901" s="19" t="s">
        <v>16</v>
      </c>
      <c r="C901" s="19" t="s">
        <v>17</v>
      </c>
      <c r="D901" s="19" t="s">
        <v>1847</v>
      </c>
      <c r="E901" s="186" t="str">
        <f t="shared" si="62"/>
        <v>RSE_NAP_NEXUS_NAC</v>
      </c>
      <c r="F901" s="186" t="s">
        <v>19</v>
      </c>
      <c r="G901" s="203" t="s">
        <v>2663</v>
      </c>
      <c r="H901" s="186" t="str">
        <f t="shared" si="63"/>
        <v>rse_nap_nexus_nac_policy_high_risk_prohibit_count</v>
      </c>
      <c r="I901" s="206" t="s">
        <v>2995</v>
      </c>
      <c r="J901" s="186" t="s">
        <v>76</v>
      </c>
      <c r="K901" s="186" t="s">
        <v>443</v>
      </c>
      <c r="L901" s="188">
        <v>4</v>
      </c>
      <c r="M901" s="194" t="s">
        <v>1767</v>
      </c>
      <c r="N901" s="187"/>
      <c r="O901" s="188"/>
    </row>
    <row r="902" spans="1:15" customFormat="1">
      <c r="A902" s="19" t="s">
        <v>1924</v>
      </c>
      <c r="B902" s="19" t="s">
        <v>16</v>
      </c>
      <c r="C902" s="19" t="s">
        <v>17</v>
      </c>
      <c r="D902" s="19" t="s">
        <v>1847</v>
      </c>
      <c r="E902" s="186" t="str">
        <f t="shared" si="62"/>
        <v>RSE_NAP_NEXUS_NAC</v>
      </c>
      <c r="F902" s="186" t="s">
        <v>19</v>
      </c>
      <c r="G902" s="203" t="s">
        <v>2667</v>
      </c>
      <c r="H902" s="186" t="str">
        <f t="shared" si="63"/>
        <v>rse_nap_nexus_nac_policy_suspicious_prohibit_count</v>
      </c>
      <c r="I902" s="202" t="s">
        <v>2996</v>
      </c>
      <c r="J902" s="186" t="s">
        <v>76</v>
      </c>
      <c r="K902" s="186" t="s">
        <v>443</v>
      </c>
      <c r="L902" s="188">
        <v>4</v>
      </c>
      <c r="M902" s="194" t="s">
        <v>1767</v>
      </c>
      <c r="N902" s="187"/>
      <c r="O902" s="188"/>
    </row>
    <row r="903" spans="1:15" customFormat="1">
      <c r="A903" s="19" t="s">
        <v>1924</v>
      </c>
      <c r="B903" s="19" t="s">
        <v>16</v>
      </c>
      <c r="C903" s="19" t="s">
        <v>17</v>
      </c>
      <c r="D903" s="19" t="s">
        <v>1847</v>
      </c>
      <c r="E903" s="186" t="str">
        <f t="shared" si="62"/>
        <v>RSE_NAP_NEXUS_NAC</v>
      </c>
      <c r="F903" s="19" t="s">
        <v>19</v>
      </c>
      <c r="G903" s="203" t="s">
        <v>2671</v>
      </c>
      <c r="H903" s="186" t="str">
        <f t="shared" si="63"/>
        <v>rse_nap_nexus_nac_policy_moderate_risk_prohibit_count</v>
      </c>
      <c r="I903" s="205" t="s">
        <v>2997</v>
      </c>
      <c r="J903" s="201" t="s">
        <v>76</v>
      </c>
      <c r="K903" s="201" t="s">
        <v>443</v>
      </c>
      <c r="L903" s="194">
        <v>4</v>
      </c>
      <c r="M903" s="194" t="s">
        <v>1767</v>
      </c>
      <c r="N903" s="187"/>
      <c r="O903" s="188"/>
    </row>
    <row r="904" spans="1:15" customFormat="1">
      <c r="A904" s="19" t="s">
        <v>1924</v>
      </c>
      <c r="B904" s="19" t="s">
        <v>16</v>
      </c>
      <c r="C904" s="19" t="s">
        <v>17</v>
      </c>
      <c r="D904" s="19" t="s">
        <v>1847</v>
      </c>
      <c r="E904" s="186" t="str">
        <f t="shared" si="62"/>
        <v>RSE_NAP_NEXUS_NAC</v>
      </c>
      <c r="F904" s="19" t="s">
        <v>19</v>
      </c>
      <c r="G904" s="203" t="s">
        <v>2675</v>
      </c>
      <c r="H904" s="186" t="str">
        <f t="shared" si="63"/>
        <v>rse_nap_nexus_nac_policy_low_risk_prohibit_count</v>
      </c>
      <c r="I904" s="205" t="s">
        <v>2998</v>
      </c>
      <c r="J904" s="201" t="s">
        <v>76</v>
      </c>
      <c r="K904" s="201" t="s">
        <v>443</v>
      </c>
      <c r="L904" s="194">
        <v>4</v>
      </c>
      <c r="M904" s="194" t="s">
        <v>1767</v>
      </c>
      <c r="N904" s="187"/>
      <c r="O904" s="188"/>
    </row>
    <row r="905" spans="1:15" customFormat="1">
      <c r="A905" s="186" t="s">
        <v>1924</v>
      </c>
      <c r="B905" s="186" t="s">
        <v>16</v>
      </c>
      <c r="C905" s="186" t="s">
        <v>17</v>
      </c>
      <c r="D905" s="186" t="s">
        <v>1847</v>
      </c>
      <c r="E905" s="186" t="str">
        <f t="shared" si="62"/>
        <v>RSE_NAP_NEXUS_NAC</v>
      </c>
      <c r="F905" s="186" t="s">
        <v>19</v>
      </c>
      <c r="G905" s="203" t="s">
        <v>2754</v>
      </c>
      <c r="H905" s="186" t="str">
        <f t="shared" si="63"/>
        <v>rse_nap_nexus_nac_policy_unsupported_prohibit_count</v>
      </c>
      <c r="I905" s="202" t="s">
        <v>2999</v>
      </c>
      <c r="J905" s="201" t="s">
        <v>76</v>
      </c>
      <c r="K905" s="201" t="s">
        <v>443</v>
      </c>
      <c r="L905" s="194">
        <v>4</v>
      </c>
      <c r="M905" s="194" t="s">
        <v>1767</v>
      </c>
      <c r="N905" s="187"/>
      <c r="O905" s="188"/>
    </row>
    <row r="906" spans="1:15" customFormat="1">
      <c r="A906" s="186" t="s">
        <v>1924</v>
      </c>
      <c r="B906" s="186" t="s">
        <v>16</v>
      </c>
      <c r="C906" s="186" t="s">
        <v>17</v>
      </c>
      <c r="D906" s="186" t="s">
        <v>1847</v>
      </c>
      <c r="E906" s="186" t="str">
        <f t="shared" si="62"/>
        <v>RSE_NAP_NEXUS_NAC</v>
      </c>
      <c r="F906" s="186" t="s">
        <v>19</v>
      </c>
      <c r="G906" s="203" t="s">
        <v>2679</v>
      </c>
      <c r="H906" s="186" t="str">
        <f t="shared" si="63"/>
        <v>rse_nap_nexus_nac_policy_trustworthy_prohibit_count</v>
      </c>
      <c r="I906" s="205" t="s">
        <v>3000</v>
      </c>
      <c r="J906" s="201" t="s">
        <v>76</v>
      </c>
      <c r="K906" s="201" t="s">
        <v>443</v>
      </c>
      <c r="L906" s="194">
        <v>4</v>
      </c>
      <c r="M906" s="194" t="s">
        <v>1767</v>
      </c>
      <c r="N906" s="187"/>
      <c r="O906" s="188"/>
    </row>
    <row r="907" spans="1:15" customFormat="1">
      <c r="A907" s="19" t="s">
        <v>1924</v>
      </c>
      <c r="B907" s="19" t="s">
        <v>16</v>
      </c>
      <c r="C907" s="19" t="s">
        <v>17</v>
      </c>
      <c r="D907" s="19" t="s">
        <v>1847</v>
      </c>
      <c r="E907" s="186" t="str">
        <f t="shared" si="62"/>
        <v>RSE_NAP_NEXUS_NAC</v>
      </c>
      <c r="F907" s="19" t="s">
        <v>19</v>
      </c>
      <c r="G907" s="203" t="s">
        <v>2685</v>
      </c>
      <c r="H907" s="186" t="str">
        <f t="shared" si="63"/>
        <v>rse_nap_nexus_nac_policy_unclassified_reject_count</v>
      </c>
      <c r="I907" s="206" t="s">
        <v>3001</v>
      </c>
      <c r="J907" s="19" t="s">
        <v>76</v>
      </c>
      <c r="K907" s="19" t="s">
        <v>443</v>
      </c>
      <c r="L907" s="24">
        <v>4</v>
      </c>
      <c r="M907" s="194" t="s">
        <v>1767</v>
      </c>
      <c r="N907" s="187"/>
      <c r="O907" s="188"/>
    </row>
    <row r="908" spans="1:15" customFormat="1">
      <c r="A908" s="19" t="s">
        <v>1924</v>
      </c>
      <c r="B908" s="19" t="s">
        <v>16</v>
      </c>
      <c r="C908" s="19" t="s">
        <v>17</v>
      </c>
      <c r="D908" s="19" t="s">
        <v>1847</v>
      </c>
      <c r="E908" s="186" t="str">
        <f t="shared" si="62"/>
        <v>RSE_NAP_NEXUS_NAC</v>
      </c>
      <c r="F908" s="19" t="s">
        <v>19</v>
      </c>
      <c r="G908" s="203" t="s">
        <v>2665</v>
      </c>
      <c r="H908" s="186" t="str">
        <f t="shared" si="63"/>
        <v>rse_nap_nexus_nac_policy_high_risk_reject_count</v>
      </c>
      <c r="I908" s="206" t="s">
        <v>3002</v>
      </c>
      <c r="J908" s="19" t="s">
        <v>76</v>
      </c>
      <c r="K908" s="19" t="s">
        <v>443</v>
      </c>
      <c r="L908" s="24">
        <v>4</v>
      </c>
      <c r="M908" s="194" t="s">
        <v>1767</v>
      </c>
      <c r="N908" s="187"/>
      <c r="O908" s="188"/>
    </row>
    <row r="909" spans="1:15" customFormat="1">
      <c r="A909" s="19" t="s">
        <v>1924</v>
      </c>
      <c r="B909" s="19" t="s">
        <v>16</v>
      </c>
      <c r="C909" s="19" t="s">
        <v>17</v>
      </c>
      <c r="D909" s="19" t="s">
        <v>1847</v>
      </c>
      <c r="E909" s="186" t="str">
        <f t="shared" si="62"/>
        <v>RSE_NAP_NEXUS_NAC</v>
      </c>
      <c r="F909" s="186" t="s">
        <v>19</v>
      </c>
      <c r="G909" s="203" t="s">
        <v>2669</v>
      </c>
      <c r="H909" s="186" t="str">
        <f t="shared" si="63"/>
        <v>rse_nap_nexus_nac_policy_suspicious_reject_count</v>
      </c>
      <c r="I909" s="202" t="s">
        <v>3003</v>
      </c>
      <c r="J909" s="186" t="s">
        <v>76</v>
      </c>
      <c r="K909" s="186" t="s">
        <v>443</v>
      </c>
      <c r="L909" s="188">
        <v>4</v>
      </c>
      <c r="M909" s="194" t="s">
        <v>1767</v>
      </c>
      <c r="N909" s="187"/>
      <c r="O909" s="188"/>
    </row>
    <row r="910" spans="1:15" customFormat="1">
      <c r="A910" s="19" t="s">
        <v>1924</v>
      </c>
      <c r="B910" s="19" t="s">
        <v>16</v>
      </c>
      <c r="C910" s="19" t="s">
        <v>17</v>
      </c>
      <c r="D910" s="19" t="s">
        <v>1847</v>
      </c>
      <c r="E910" s="186" t="str">
        <f t="shared" si="62"/>
        <v>RSE_NAP_NEXUS_NAC</v>
      </c>
      <c r="F910" s="186" t="s">
        <v>19</v>
      </c>
      <c r="G910" s="203" t="s">
        <v>2673</v>
      </c>
      <c r="H910" s="186" t="str">
        <f t="shared" si="63"/>
        <v>rse_nap_nexus_nac_policy_moderate_risk_reject_count</v>
      </c>
      <c r="I910" s="205" t="s">
        <v>3004</v>
      </c>
      <c r="J910" s="186" t="s">
        <v>76</v>
      </c>
      <c r="K910" s="186" t="s">
        <v>443</v>
      </c>
      <c r="L910" s="188">
        <v>4</v>
      </c>
      <c r="M910" s="194" t="s">
        <v>1767</v>
      </c>
      <c r="N910" s="187"/>
      <c r="O910" s="188"/>
    </row>
    <row r="911" spans="1:15" customFormat="1">
      <c r="A911" s="19" t="s">
        <v>1924</v>
      </c>
      <c r="B911" s="19" t="s">
        <v>16</v>
      </c>
      <c r="C911" s="19" t="s">
        <v>17</v>
      </c>
      <c r="D911" s="19" t="s">
        <v>1847</v>
      </c>
      <c r="E911" s="186" t="str">
        <f t="shared" si="62"/>
        <v>RSE_NAP_NEXUS_NAC</v>
      </c>
      <c r="F911" s="19" t="s">
        <v>19</v>
      </c>
      <c r="G911" s="203" t="s">
        <v>2677</v>
      </c>
      <c r="H911" s="186" t="str">
        <f t="shared" si="63"/>
        <v>rse_nap_nexus_nac_policy_low_risk_reject_count</v>
      </c>
      <c r="I911" s="205" t="s">
        <v>3005</v>
      </c>
      <c r="J911" s="201" t="s">
        <v>76</v>
      </c>
      <c r="K911" s="201" t="s">
        <v>443</v>
      </c>
      <c r="L911" s="194">
        <v>4</v>
      </c>
      <c r="M911" s="194" t="s">
        <v>1767</v>
      </c>
      <c r="N911" s="187"/>
      <c r="O911" s="188"/>
    </row>
    <row r="912" spans="1:15" customFormat="1">
      <c r="A912" s="186" t="s">
        <v>1924</v>
      </c>
      <c r="B912" s="186" t="s">
        <v>16</v>
      </c>
      <c r="C912" s="186" t="s">
        <v>17</v>
      </c>
      <c r="D912" s="186" t="s">
        <v>1847</v>
      </c>
      <c r="E912" s="186" t="str">
        <f t="shared" si="62"/>
        <v>RSE_NAP_NEXUS_NAC</v>
      </c>
      <c r="F912" s="19" t="s">
        <v>19</v>
      </c>
      <c r="G912" s="203" t="s">
        <v>2755</v>
      </c>
      <c r="H912" s="186" t="str">
        <f t="shared" si="63"/>
        <v>rse_nap_nexus_nac_policy_unsupported_reject_count</v>
      </c>
      <c r="I912" s="202" t="s">
        <v>3006</v>
      </c>
      <c r="J912" s="201" t="s">
        <v>76</v>
      </c>
      <c r="K912" s="201" t="s">
        <v>443</v>
      </c>
      <c r="L912" s="194">
        <v>4</v>
      </c>
      <c r="M912" s="194" t="s">
        <v>1767</v>
      </c>
      <c r="N912" s="187"/>
      <c r="O912" s="188"/>
    </row>
    <row r="913" spans="1:15" customFormat="1">
      <c r="A913" s="186" t="s">
        <v>1924</v>
      </c>
      <c r="B913" s="186" t="s">
        <v>16</v>
      </c>
      <c r="C913" s="186" t="s">
        <v>17</v>
      </c>
      <c r="D913" s="186" t="s">
        <v>1847</v>
      </c>
      <c r="E913" s="186" t="str">
        <f t="shared" si="62"/>
        <v>RSE_NAP_NEXUS_NAC</v>
      </c>
      <c r="F913" s="186" t="s">
        <v>19</v>
      </c>
      <c r="G913" s="203" t="s">
        <v>2681</v>
      </c>
      <c r="H913" s="186" t="str">
        <f t="shared" si="63"/>
        <v>rse_nap_nexus_nac_policy_trustworthy_reject_count</v>
      </c>
      <c r="I913" s="205" t="s">
        <v>3007</v>
      </c>
      <c r="J913" s="201" t="s">
        <v>76</v>
      </c>
      <c r="K913" s="201" t="s">
        <v>443</v>
      </c>
      <c r="L913" s="194">
        <v>4</v>
      </c>
      <c r="M913" s="194" t="s">
        <v>1767</v>
      </c>
      <c r="N913" s="187"/>
      <c r="O913" s="188"/>
    </row>
    <row r="914" spans="1:15" customFormat="1">
      <c r="A914" s="19" t="s">
        <v>1924</v>
      </c>
      <c r="B914" s="19" t="s">
        <v>16</v>
      </c>
      <c r="C914" s="19" t="s">
        <v>17</v>
      </c>
      <c r="D914" s="19" t="s">
        <v>1847</v>
      </c>
      <c r="E914" s="186" t="str">
        <f t="shared" si="62"/>
        <v>RSE_NAP_NEXUS_NAC</v>
      </c>
      <c r="F914" s="186" t="s">
        <v>19</v>
      </c>
      <c r="G914" s="203" t="s">
        <v>1931</v>
      </c>
      <c r="H914" s="186" t="str">
        <f t="shared" si="63"/>
        <v>rse_nap_nexus_nac_policy_unclassified_log_only_count</v>
      </c>
      <c r="I914" s="206" t="s">
        <v>3008</v>
      </c>
      <c r="J914" s="201" t="s">
        <v>76</v>
      </c>
      <c r="K914" s="201" t="s">
        <v>443</v>
      </c>
      <c r="L914" s="194">
        <v>4</v>
      </c>
      <c r="M914" s="194" t="s">
        <v>1767</v>
      </c>
      <c r="N914" s="187"/>
      <c r="O914" s="188"/>
    </row>
    <row r="915" spans="1:15" customFormat="1">
      <c r="A915" s="19" t="s">
        <v>1924</v>
      </c>
      <c r="B915" s="19" t="s">
        <v>16</v>
      </c>
      <c r="C915" s="19" t="s">
        <v>17</v>
      </c>
      <c r="D915" s="19" t="s">
        <v>1847</v>
      </c>
      <c r="E915" s="186" t="str">
        <f t="shared" si="62"/>
        <v>RSE_NAP_NEXUS_NAC</v>
      </c>
      <c r="F915" s="19" t="s">
        <v>19</v>
      </c>
      <c r="G915" s="203" t="s">
        <v>2777</v>
      </c>
      <c r="H915" s="186" t="str">
        <f t="shared" si="63"/>
        <v>rse_nap_nexus_nac_policy_high_risk_log_only_count</v>
      </c>
      <c r="I915" s="206" t="s">
        <v>3009</v>
      </c>
      <c r="J915" s="19" t="s">
        <v>76</v>
      </c>
      <c r="K915" s="19" t="s">
        <v>443</v>
      </c>
      <c r="L915" s="24">
        <v>4</v>
      </c>
      <c r="M915" s="194" t="s">
        <v>1767</v>
      </c>
      <c r="N915" s="187"/>
      <c r="O915" s="188"/>
    </row>
    <row r="916" spans="1:15" customFormat="1">
      <c r="A916" s="19" t="s">
        <v>1924</v>
      </c>
      <c r="B916" s="19" t="s">
        <v>16</v>
      </c>
      <c r="C916" s="19" t="s">
        <v>17</v>
      </c>
      <c r="D916" s="19" t="s">
        <v>1847</v>
      </c>
      <c r="E916" s="186" t="str">
        <f t="shared" si="62"/>
        <v>RSE_NAP_NEXUS_NAC</v>
      </c>
      <c r="F916" s="19" t="s">
        <v>19</v>
      </c>
      <c r="G916" s="203" t="s">
        <v>2779</v>
      </c>
      <c r="H916" s="186" t="str">
        <f t="shared" si="63"/>
        <v>rse_nap_nexus_nac_policy_suspicious_log_only_count</v>
      </c>
      <c r="I916" s="202" t="s">
        <v>3010</v>
      </c>
      <c r="J916" s="19" t="s">
        <v>76</v>
      </c>
      <c r="K916" s="19" t="s">
        <v>443</v>
      </c>
      <c r="L916" s="24">
        <v>4</v>
      </c>
      <c r="M916" s="194" t="s">
        <v>1767</v>
      </c>
      <c r="N916" s="187"/>
      <c r="O916" s="188"/>
    </row>
    <row r="917" spans="1:15" customFormat="1">
      <c r="A917" s="19" t="s">
        <v>1924</v>
      </c>
      <c r="B917" s="19" t="s">
        <v>16</v>
      </c>
      <c r="C917" s="19" t="s">
        <v>17</v>
      </c>
      <c r="D917" s="19" t="s">
        <v>1847</v>
      </c>
      <c r="E917" s="186" t="str">
        <f t="shared" si="62"/>
        <v>RSE_NAP_NEXUS_NAC</v>
      </c>
      <c r="F917" s="186" t="s">
        <v>19</v>
      </c>
      <c r="G917" s="203" t="s">
        <v>2781</v>
      </c>
      <c r="H917" s="186" t="str">
        <f t="shared" si="63"/>
        <v>rse_nap_nexus_nac_policy_moderate_risk_log_only_count</v>
      </c>
      <c r="I917" s="205" t="s">
        <v>3011</v>
      </c>
      <c r="J917" s="186" t="s">
        <v>76</v>
      </c>
      <c r="K917" s="186" t="s">
        <v>443</v>
      </c>
      <c r="L917" s="188">
        <v>4</v>
      </c>
      <c r="M917" s="194" t="s">
        <v>1767</v>
      </c>
      <c r="N917" s="187"/>
      <c r="O917" s="188"/>
    </row>
    <row r="918" spans="1:15" customFormat="1">
      <c r="A918" s="19" t="s">
        <v>1924</v>
      </c>
      <c r="B918" s="19" t="s">
        <v>16</v>
      </c>
      <c r="C918" s="19" t="s">
        <v>17</v>
      </c>
      <c r="D918" s="19" t="s">
        <v>1847</v>
      </c>
      <c r="E918" s="186" t="str">
        <f t="shared" si="62"/>
        <v>RSE_NAP_NEXUS_NAC</v>
      </c>
      <c r="F918" s="186" t="s">
        <v>19</v>
      </c>
      <c r="G918" s="203" t="s">
        <v>2783</v>
      </c>
      <c r="H918" s="186" t="str">
        <f t="shared" si="63"/>
        <v>rse_nap_nexus_nac_policy_low_risk_log_only_count</v>
      </c>
      <c r="I918" s="205" t="s">
        <v>3012</v>
      </c>
      <c r="J918" s="186" t="s">
        <v>76</v>
      </c>
      <c r="K918" s="186" t="s">
        <v>443</v>
      </c>
      <c r="L918" s="188">
        <v>4</v>
      </c>
      <c r="M918" s="194" t="s">
        <v>1767</v>
      </c>
      <c r="N918" s="187"/>
      <c r="O918" s="188"/>
    </row>
    <row r="919" spans="1:15" customFormat="1">
      <c r="A919" s="186" t="s">
        <v>1924</v>
      </c>
      <c r="B919" s="186" t="s">
        <v>16</v>
      </c>
      <c r="C919" s="186" t="s">
        <v>17</v>
      </c>
      <c r="D919" s="186" t="s">
        <v>1847</v>
      </c>
      <c r="E919" s="186" t="str">
        <f t="shared" si="62"/>
        <v>RSE_NAP_NEXUS_NAC</v>
      </c>
      <c r="F919" s="19" t="s">
        <v>19</v>
      </c>
      <c r="G919" s="203" t="s">
        <v>2788</v>
      </c>
      <c r="H919" s="186" t="str">
        <f t="shared" si="63"/>
        <v>rse_nap_nexus_nac_policy_unsupported_log_only_count</v>
      </c>
      <c r="I919" s="202" t="s">
        <v>3013</v>
      </c>
      <c r="J919" s="201" t="s">
        <v>76</v>
      </c>
      <c r="K919" s="201" t="s">
        <v>443</v>
      </c>
      <c r="L919" s="194">
        <v>4</v>
      </c>
      <c r="M919" s="194" t="s">
        <v>1767</v>
      </c>
      <c r="N919" s="187"/>
      <c r="O919" s="188"/>
    </row>
    <row r="920" spans="1:15" customFormat="1">
      <c r="A920" s="186" t="s">
        <v>1924</v>
      </c>
      <c r="B920" s="186" t="s">
        <v>16</v>
      </c>
      <c r="C920" s="186" t="s">
        <v>17</v>
      </c>
      <c r="D920" s="186" t="s">
        <v>1847</v>
      </c>
      <c r="E920" s="186" t="str">
        <f t="shared" si="62"/>
        <v>RSE_NAP_NEXUS_NAC</v>
      </c>
      <c r="F920" s="19" t="s">
        <v>19</v>
      </c>
      <c r="G920" s="203" t="s">
        <v>2785</v>
      </c>
      <c r="H920" s="186" t="str">
        <f t="shared" si="63"/>
        <v>rse_nap_nexus_nac_policy_trustworthy_log_only_count</v>
      </c>
      <c r="I920" s="205" t="s">
        <v>3014</v>
      </c>
      <c r="J920" s="201" t="s">
        <v>76</v>
      </c>
      <c r="K920" s="201" t="s">
        <v>443</v>
      </c>
      <c r="L920" s="194">
        <v>4</v>
      </c>
      <c r="M920" s="194" t="s">
        <v>1767</v>
      </c>
      <c r="N920" s="187"/>
      <c r="O920" s="188"/>
    </row>
    <row r="921" spans="1:15" customFormat="1">
      <c r="A921" s="19" t="s">
        <v>1924</v>
      </c>
      <c r="B921" s="19" t="s">
        <v>16</v>
      </c>
      <c r="C921" s="19" t="s">
        <v>17</v>
      </c>
      <c r="D921" s="19" t="s">
        <v>1847</v>
      </c>
      <c r="E921" s="186" t="str">
        <f t="shared" si="62"/>
        <v>RSE_NAP_NEXUS_NAC</v>
      </c>
      <c r="F921" s="186" t="s">
        <v>19</v>
      </c>
      <c r="G921" s="203" t="s">
        <v>3015</v>
      </c>
      <c r="H921" s="186" t="str">
        <f t="shared" si="63"/>
        <v>rse_nap_nexus_nac_policy_unclassified_skip_all_count</v>
      </c>
      <c r="I921" s="206" t="s">
        <v>3016</v>
      </c>
      <c r="J921" s="201" t="s">
        <v>76</v>
      </c>
      <c r="K921" s="201" t="s">
        <v>443</v>
      </c>
      <c r="L921" s="194">
        <v>4</v>
      </c>
      <c r="M921" s="194" t="s">
        <v>1767</v>
      </c>
      <c r="N921" s="187"/>
      <c r="O921" s="188"/>
    </row>
    <row r="922" spans="1:15" customFormat="1">
      <c r="A922" s="19" t="s">
        <v>1924</v>
      </c>
      <c r="B922" s="19" t="s">
        <v>16</v>
      </c>
      <c r="C922" s="19" t="s">
        <v>17</v>
      </c>
      <c r="D922" s="19" t="s">
        <v>1847</v>
      </c>
      <c r="E922" s="186" t="str">
        <f t="shared" si="62"/>
        <v>RSE_NAP_NEXUS_NAC</v>
      </c>
      <c r="F922" s="186" t="s">
        <v>19</v>
      </c>
      <c r="G922" s="203" t="s">
        <v>3017</v>
      </c>
      <c r="H922" s="186" t="str">
        <f t="shared" si="63"/>
        <v>rse_nap_nexus_nac_policy_high_risk_skip_all_count</v>
      </c>
      <c r="I922" s="206" t="s">
        <v>3018</v>
      </c>
      <c r="J922" s="201" t="s">
        <v>76</v>
      </c>
      <c r="K922" s="201" t="s">
        <v>443</v>
      </c>
      <c r="L922" s="194">
        <v>4</v>
      </c>
      <c r="M922" s="194" t="s">
        <v>1767</v>
      </c>
      <c r="N922" s="187"/>
      <c r="O922" s="188"/>
    </row>
    <row r="923" spans="1:15" customFormat="1">
      <c r="A923" s="19" t="s">
        <v>1924</v>
      </c>
      <c r="B923" s="19" t="s">
        <v>16</v>
      </c>
      <c r="C923" s="19" t="s">
        <v>17</v>
      </c>
      <c r="D923" s="19" t="s">
        <v>1847</v>
      </c>
      <c r="E923" s="186" t="str">
        <f t="shared" si="62"/>
        <v>RSE_NAP_NEXUS_NAC</v>
      </c>
      <c r="F923" s="19" t="s">
        <v>19</v>
      </c>
      <c r="G923" s="203" t="s">
        <v>3019</v>
      </c>
      <c r="H923" s="186" t="str">
        <f t="shared" si="63"/>
        <v>rse_nap_nexus_nac_policy_suspicious_skip_all_count</v>
      </c>
      <c r="I923" s="202" t="s">
        <v>3020</v>
      </c>
      <c r="J923" s="19" t="s">
        <v>76</v>
      </c>
      <c r="K923" s="19" t="s">
        <v>443</v>
      </c>
      <c r="L923" s="24">
        <v>4</v>
      </c>
      <c r="M923" s="194" t="s">
        <v>1767</v>
      </c>
      <c r="N923" s="187"/>
      <c r="O923" s="188"/>
    </row>
    <row r="924" spans="1:15" customFormat="1">
      <c r="A924" s="19" t="s">
        <v>1924</v>
      </c>
      <c r="B924" s="19" t="s">
        <v>16</v>
      </c>
      <c r="C924" s="19" t="s">
        <v>17</v>
      </c>
      <c r="D924" s="19" t="s">
        <v>1847</v>
      </c>
      <c r="E924" s="186" t="str">
        <f t="shared" si="62"/>
        <v>RSE_NAP_NEXUS_NAC</v>
      </c>
      <c r="F924" s="19" t="s">
        <v>19</v>
      </c>
      <c r="G924" s="203" t="s">
        <v>3021</v>
      </c>
      <c r="H924" s="186" t="str">
        <f t="shared" si="63"/>
        <v>rse_nap_nexus_nac_policy_moderate_risk_skip_all_count</v>
      </c>
      <c r="I924" s="205" t="s">
        <v>3022</v>
      </c>
      <c r="J924" s="19" t="s">
        <v>76</v>
      </c>
      <c r="K924" s="19" t="s">
        <v>443</v>
      </c>
      <c r="L924" s="24">
        <v>4</v>
      </c>
      <c r="M924" s="194" t="s">
        <v>1767</v>
      </c>
      <c r="N924" s="187"/>
      <c r="O924" s="188"/>
    </row>
    <row r="925" spans="1:15" customFormat="1">
      <c r="A925" s="19" t="s">
        <v>1924</v>
      </c>
      <c r="B925" s="19" t="s">
        <v>16</v>
      </c>
      <c r="C925" s="19" t="s">
        <v>17</v>
      </c>
      <c r="D925" s="19" t="s">
        <v>1847</v>
      </c>
      <c r="E925" s="186" t="str">
        <f t="shared" si="62"/>
        <v>RSE_NAP_NEXUS_NAC</v>
      </c>
      <c r="F925" s="186" t="s">
        <v>19</v>
      </c>
      <c r="G925" s="203" t="s">
        <v>3023</v>
      </c>
      <c r="H925" s="186" t="str">
        <f t="shared" si="63"/>
        <v>rse_nap_nexus_nac_policy_low_risk_skip_all_count</v>
      </c>
      <c r="I925" s="205" t="s">
        <v>3024</v>
      </c>
      <c r="J925" s="186" t="s">
        <v>76</v>
      </c>
      <c r="K925" s="186" t="s">
        <v>443</v>
      </c>
      <c r="L925" s="188">
        <v>4</v>
      </c>
      <c r="M925" s="194" t="s">
        <v>1767</v>
      </c>
      <c r="N925" s="187"/>
      <c r="O925" s="188"/>
    </row>
    <row r="926" spans="1:15" customFormat="1">
      <c r="A926" s="186" t="s">
        <v>1924</v>
      </c>
      <c r="B926" s="186" t="s">
        <v>16</v>
      </c>
      <c r="C926" s="186" t="s">
        <v>17</v>
      </c>
      <c r="D926" s="186" t="s">
        <v>1847</v>
      </c>
      <c r="E926" s="186" t="str">
        <f t="shared" si="62"/>
        <v>RSE_NAP_NEXUS_NAC</v>
      </c>
      <c r="F926" s="186" t="s">
        <v>19</v>
      </c>
      <c r="G926" s="203" t="s">
        <v>3025</v>
      </c>
      <c r="H926" s="186" t="str">
        <f t="shared" si="63"/>
        <v>rse_nap_nexus_nac_policy_unsupported_skip_all_count</v>
      </c>
      <c r="I926" s="202" t="s">
        <v>3026</v>
      </c>
      <c r="J926" s="186" t="s">
        <v>76</v>
      </c>
      <c r="K926" s="186" t="s">
        <v>443</v>
      </c>
      <c r="L926" s="188">
        <v>4</v>
      </c>
      <c r="M926" s="194" t="s">
        <v>1767</v>
      </c>
      <c r="N926" s="187"/>
      <c r="O926" s="188"/>
    </row>
    <row r="927" spans="1:15" customFormat="1">
      <c r="A927" s="186" t="s">
        <v>1924</v>
      </c>
      <c r="B927" s="186" t="s">
        <v>16</v>
      </c>
      <c r="C927" s="186" t="s">
        <v>17</v>
      </c>
      <c r="D927" s="186" t="s">
        <v>1847</v>
      </c>
      <c r="E927" s="186" t="str">
        <f t="shared" si="62"/>
        <v>RSE_NAP_NEXUS_NAC</v>
      </c>
      <c r="F927" s="19" t="s">
        <v>19</v>
      </c>
      <c r="G927" s="203" t="s">
        <v>3027</v>
      </c>
      <c r="H927" s="186" t="str">
        <f t="shared" si="63"/>
        <v>rse_nap_nexus_nac_policy_trustworthy_skip_all_count</v>
      </c>
      <c r="I927" s="205" t="s">
        <v>3028</v>
      </c>
      <c r="J927" s="201" t="s">
        <v>76</v>
      </c>
      <c r="K927" s="201" t="s">
        <v>443</v>
      </c>
      <c r="L927" s="194">
        <v>4</v>
      </c>
      <c r="M927" s="194" t="s">
        <v>1767</v>
      </c>
      <c r="N927" s="187"/>
      <c r="O927" s="188"/>
    </row>
    <row r="928" spans="1:15" customFormat="1">
      <c r="A928" s="186" t="s">
        <v>1973</v>
      </c>
      <c r="B928" s="186" t="s">
        <v>16</v>
      </c>
      <c r="C928" s="186" t="s">
        <v>17</v>
      </c>
      <c r="D928" s="186" t="s">
        <v>1976</v>
      </c>
      <c r="E928" s="186" t="str">
        <f t="shared" si="62"/>
        <v>SEC_NI_NAP_NEXUS_URL_REP</v>
      </c>
      <c r="F928" s="186" t="s">
        <v>19</v>
      </c>
      <c r="G928" s="186" t="s">
        <v>2532</v>
      </c>
      <c r="H928" s="186" t="str">
        <f t="shared" si="63"/>
        <v>sec_ni_nap_nexus_url_rep_policy_flow_lookup_count</v>
      </c>
      <c r="I928" s="187" t="s">
        <v>2533</v>
      </c>
      <c r="J928" s="186" t="s">
        <v>76</v>
      </c>
      <c r="K928" s="186" t="s">
        <v>443</v>
      </c>
      <c r="L928" s="188">
        <v>4</v>
      </c>
      <c r="M928" s="194" t="s">
        <v>1767</v>
      </c>
      <c r="N928" s="187"/>
      <c r="O928" s="188"/>
    </row>
    <row r="929" spans="1:15" customFormat="1">
      <c r="A929" s="186" t="s">
        <v>1973</v>
      </c>
      <c r="B929" s="186" t="s">
        <v>16</v>
      </c>
      <c r="C929" s="186" t="s">
        <v>17</v>
      </c>
      <c r="D929" s="186" t="s">
        <v>1976</v>
      </c>
      <c r="E929" s="186" t="str">
        <f t="shared" si="62"/>
        <v>SEC_NI_NAP_NEXUS_URL_REP</v>
      </c>
      <c r="F929" s="186" t="s">
        <v>19</v>
      </c>
      <c r="G929" s="186" t="s">
        <v>2534</v>
      </c>
      <c r="H929" s="186" t="str">
        <f t="shared" si="63"/>
        <v>sec_ni_nap_nexus_url_rep_policy_flow_drop_count</v>
      </c>
      <c r="I929" s="187" t="s">
        <v>2535</v>
      </c>
      <c r="J929" s="186" t="s">
        <v>76</v>
      </c>
      <c r="K929" s="186" t="s">
        <v>443</v>
      </c>
      <c r="L929" s="188">
        <v>4</v>
      </c>
      <c r="M929" s="194" t="s">
        <v>1767</v>
      </c>
      <c r="N929" s="187"/>
      <c r="O929" s="188"/>
    </row>
    <row r="930" spans="1:15" customFormat="1">
      <c r="A930" s="186" t="s">
        <v>1973</v>
      </c>
      <c r="B930" s="186" t="s">
        <v>16</v>
      </c>
      <c r="C930" s="186" t="s">
        <v>17</v>
      </c>
      <c r="D930" s="186" t="s">
        <v>1976</v>
      </c>
      <c r="E930" s="186" t="str">
        <f t="shared" si="62"/>
        <v>SEC_NI_NAP_NEXUS_URL_REP</v>
      </c>
      <c r="F930" s="186" t="s">
        <v>19</v>
      </c>
      <c r="G930" s="186" t="s">
        <v>2536</v>
      </c>
      <c r="H930" s="186" t="str">
        <f t="shared" si="63"/>
        <v>sec_ni_nap_nexus_url_rep_policy_http_lookup_count</v>
      </c>
      <c r="I930" s="187" t="s">
        <v>2420</v>
      </c>
      <c r="J930" s="186" t="s">
        <v>76</v>
      </c>
      <c r="K930" s="186" t="s">
        <v>1997</v>
      </c>
      <c r="L930" s="188">
        <v>4</v>
      </c>
      <c r="M930" s="194" t="s">
        <v>1767</v>
      </c>
      <c r="N930" s="187"/>
      <c r="O930" s="188"/>
    </row>
    <row r="931" spans="1:15" customFormat="1">
      <c r="A931" s="186" t="s">
        <v>1973</v>
      </c>
      <c r="B931" s="186" t="s">
        <v>16</v>
      </c>
      <c r="C931" s="186" t="s">
        <v>17</v>
      </c>
      <c r="D931" s="186" t="s">
        <v>1976</v>
      </c>
      <c r="E931" s="186" t="str">
        <f t="shared" si="62"/>
        <v>SEC_NI_NAP_NEXUS_URL_REP</v>
      </c>
      <c r="F931" s="186" t="s">
        <v>19</v>
      </c>
      <c r="G931" s="186" t="s">
        <v>2537</v>
      </c>
      <c r="H931" s="186" t="str">
        <f t="shared" si="63"/>
        <v>sec_ni_nap_nexus_url_rep_policy_http_permit_count</v>
      </c>
      <c r="I931" s="187" t="s">
        <v>2421</v>
      </c>
      <c r="J931" s="186" t="s">
        <v>76</v>
      </c>
      <c r="K931" s="186" t="s">
        <v>1997</v>
      </c>
      <c r="L931" s="188">
        <v>4</v>
      </c>
      <c r="M931" s="194" t="s">
        <v>1767</v>
      </c>
      <c r="N931" s="187"/>
      <c r="O931" s="188"/>
    </row>
    <row r="932" spans="1:15" customFormat="1">
      <c r="A932" s="186" t="s">
        <v>1973</v>
      </c>
      <c r="B932" s="186" t="s">
        <v>16</v>
      </c>
      <c r="C932" s="186" t="s">
        <v>17</v>
      </c>
      <c r="D932" s="186" t="s">
        <v>1976</v>
      </c>
      <c r="E932" s="186" t="str">
        <f t="shared" si="62"/>
        <v>SEC_NI_NAP_NEXUS_URL_REP</v>
      </c>
      <c r="F932" s="186" t="s">
        <v>19</v>
      </c>
      <c r="G932" s="186" t="s">
        <v>2538</v>
      </c>
      <c r="H932" s="186" t="str">
        <f t="shared" si="63"/>
        <v>sec_ni_nap_nexus_url_rep_policy_http_drop_count</v>
      </c>
      <c r="I932" s="187" t="s">
        <v>2422</v>
      </c>
      <c r="J932" s="186" t="s">
        <v>76</v>
      </c>
      <c r="K932" s="186" t="s">
        <v>1997</v>
      </c>
      <c r="L932" s="188">
        <v>4</v>
      </c>
      <c r="M932" s="194" t="s">
        <v>1767</v>
      </c>
      <c r="N932" s="187"/>
      <c r="O932" s="188"/>
    </row>
    <row r="933" spans="1:15" customFormat="1">
      <c r="A933" s="186" t="s">
        <v>1973</v>
      </c>
      <c r="B933" s="186" t="s">
        <v>16</v>
      </c>
      <c r="C933" s="186" t="s">
        <v>17</v>
      </c>
      <c r="D933" s="186" t="s">
        <v>1976</v>
      </c>
      <c r="E933" s="186" t="str">
        <f t="shared" si="62"/>
        <v>SEC_NI_NAP_NEXUS_URL_REP</v>
      </c>
      <c r="F933" s="186" t="s">
        <v>19</v>
      </c>
      <c r="G933" s="186" t="s">
        <v>2539</v>
      </c>
      <c r="H933" s="186" t="str">
        <f t="shared" si="63"/>
        <v>sec_ni_nap_nexus_url_rep_policy_http_log_only_count</v>
      </c>
      <c r="I933" s="187" t="s">
        <v>2423</v>
      </c>
      <c r="J933" s="186" t="s">
        <v>76</v>
      </c>
      <c r="K933" s="186" t="s">
        <v>1997</v>
      </c>
      <c r="L933" s="188">
        <v>4</v>
      </c>
      <c r="M933" s="194" t="s">
        <v>1767</v>
      </c>
      <c r="N933" s="187"/>
      <c r="O933" s="188"/>
    </row>
    <row r="934" spans="1:15" customFormat="1">
      <c r="A934" s="186" t="s">
        <v>1973</v>
      </c>
      <c r="B934" s="186" t="s">
        <v>16</v>
      </c>
      <c r="C934" s="186" t="s">
        <v>17</v>
      </c>
      <c r="D934" s="186" t="s">
        <v>1976</v>
      </c>
      <c r="E934" s="186" t="str">
        <f t="shared" si="62"/>
        <v>SEC_NI_NAP_NEXUS_URL_REP</v>
      </c>
      <c r="F934" s="186" t="s">
        <v>19</v>
      </c>
      <c r="G934" s="186" t="s">
        <v>2540</v>
      </c>
      <c r="H934" s="186" t="str">
        <f t="shared" si="63"/>
        <v>sec_ni_nap_nexus_url_rep_policy_http_high_risk_permit_count</v>
      </c>
      <c r="I934" s="187" t="s">
        <v>2424</v>
      </c>
      <c r="J934" s="186" t="s">
        <v>76</v>
      </c>
      <c r="K934" s="186" t="s">
        <v>1997</v>
      </c>
      <c r="L934" s="188">
        <v>4</v>
      </c>
      <c r="M934" s="194" t="s">
        <v>1767</v>
      </c>
      <c r="N934" s="187"/>
      <c r="O934" s="188"/>
    </row>
    <row r="935" spans="1:15" customFormat="1">
      <c r="A935" s="186" t="s">
        <v>1973</v>
      </c>
      <c r="B935" s="186" t="s">
        <v>16</v>
      </c>
      <c r="C935" s="186" t="s">
        <v>17</v>
      </c>
      <c r="D935" s="186" t="s">
        <v>1976</v>
      </c>
      <c r="E935" s="186" t="str">
        <f t="shared" si="62"/>
        <v>SEC_NI_NAP_NEXUS_URL_REP</v>
      </c>
      <c r="F935" s="186" t="s">
        <v>19</v>
      </c>
      <c r="G935" s="186" t="s">
        <v>2541</v>
      </c>
      <c r="H935" s="186" t="str">
        <f t="shared" si="63"/>
        <v>sec_ni_nap_nexus_url_rep_policy_http_high_risk_drop_count</v>
      </c>
      <c r="I935" s="187" t="s">
        <v>2425</v>
      </c>
      <c r="J935" s="186" t="s">
        <v>76</v>
      </c>
      <c r="K935" s="186" t="s">
        <v>1997</v>
      </c>
      <c r="L935" s="188">
        <v>4</v>
      </c>
      <c r="M935" s="194" t="s">
        <v>1767</v>
      </c>
      <c r="N935" s="187"/>
      <c r="O935" s="188"/>
    </row>
    <row r="936" spans="1:15" customFormat="1">
      <c r="A936" s="186" t="s">
        <v>1973</v>
      </c>
      <c r="B936" s="186" t="s">
        <v>16</v>
      </c>
      <c r="C936" s="186" t="s">
        <v>17</v>
      </c>
      <c r="D936" s="186" t="s">
        <v>1976</v>
      </c>
      <c r="E936" s="186" t="str">
        <f t="shared" si="62"/>
        <v>SEC_NI_NAP_NEXUS_URL_REP</v>
      </c>
      <c r="F936" s="186" t="s">
        <v>19</v>
      </c>
      <c r="G936" s="186" t="s">
        <v>2542</v>
      </c>
      <c r="H936" s="186" t="str">
        <f t="shared" si="63"/>
        <v>sec_ni_nap_nexus_url_rep_policy_http_suspicious_permit_count</v>
      </c>
      <c r="I936" s="187" t="s">
        <v>2426</v>
      </c>
      <c r="J936" s="186" t="s">
        <v>76</v>
      </c>
      <c r="K936" s="186" t="s">
        <v>1997</v>
      </c>
      <c r="L936" s="188">
        <v>4</v>
      </c>
      <c r="M936" s="194" t="s">
        <v>1767</v>
      </c>
      <c r="N936" s="187"/>
      <c r="O936" s="188"/>
    </row>
    <row r="937" spans="1:15" customFormat="1">
      <c r="A937" s="186" t="s">
        <v>1973</v>
      </c>
      <c r="B937" s="186" t="s">
        <v>16</v>
      </c>
      <c r="C937" s="186" t="s">
        <v>17</v>
      </c>
      <c r="D937" s="186" t="s">
        <v>1976</v>
      </c>
      <c r="E937" s="186" t="str">
        <f t="shared" si="62"/>
        <v>SEC_NI_NAP_NEXUS_URL_REP</v>
      </c>
      <c r="F937" s="186" t="s">
        <v>19</v>
      </c>
      <c r="G937" s="186" t="s">
        <v>2543</v>
      </c>
      <c r="H937" s="186" t="str">
        <f t="shared" si="63"/>
        <v>sec_ni_nap_nexus_url_rep_policy_http_suspicious_drop_count</v>
      </c>
      <c r="I937" s="187" t="s">
        <v>2427</v>
      </c>
      <c r="J937" s="186" t="s">
        <v>76</v>
      </c>
      <c r="K937" s="186" t="s">
        <v>1997</v>
      </c>
      <c r="L937" s="188">
        <v>4</v>
      </c>
      <c r="M937" s="194" t="s">
        <v>1767</v>
      </c>
      <c r="N937" s="187"/>
      <c r="O937" s="188"/>
    </row>
    <row r="938" spans="1:15" customFormat="1">
      <c r="A938" s="186" t="s">
        <v>1973</v>
      </c>
      <c r="B938" s="186" t="s">
        <v>16</v>
      </c>
      <c r="C938" s="186" t="s">
        <v>17</v>
      </c>
      <c r="D938" s="186" t="s">
        <v>1976</v>
      </c>
      <c r="E938" s="186" t="str">
        <f t="shared" si="62"/>
        <v>SEC_NI_NAP_NEXUS_URL_REP</v>
      </c>
      <c r="F938" s="186" t="s">
        <v>19</v>
      </c>
      <c r="G938" s="186" t="s">
        <v>2798</v>
      </c>
      <c r="H938" s="186" t="str">
        <f t="shared" si="63"/>
        <v>sec_ni_nap_nexus_url_rep_policy_http_mod_risk_permit_count</v>
      </c>
      <c r="I938" s="187" t="s">
        <v>2428</v>
      </c>
      <c r="J938" s="186" t="s">
        <v>76</v>
      </c>
      <c r="K938" s="186" t="s">
        <v>1997</v>
      </c>
      <c r="L938" s="188">
        <v>4</v>
      </c>
      <c r="M938" s="194" t="s">
        <v>1767</v>
      </c>
      <c r="N938" s="187"/>
      <c r="O938" s="188"/>
    </row>
    <row r="939" spans="1:15" customFormat="1">
      <c r="A939" s="186" t="s">
        <v>1973</v>
      </c>
      <c r="B939" s="186" t="s">
        <v>16</v>
      </c>
      <c r="C939" s="186" t="s">
        <v>17</v>
      </c>
      <c r="D939" s="186" t="s">
        <v>1976</v>
      </c>
      <c r="E939" s="186" t="str">
        <f t="shared" si="62"/>
        <v>SEC_NI_NAP_NEXUS_URL_REP</v>
      </c>
      <c r="F939" s="186" t="s">
        <v>19</v>
      </c>
      <c r="G939" s="186" t="s">
        <v>2799</v>
      </c>
      <c r="H939" s="186" t="str">
        <f t="shared" si="63"/>
        <v>sec_ni_nap_nexus_url_rep_policy_http_mod_risk_drop_count</v>
      </c>
      <c r="I939" s="187" t="s">
        <v>2429</v>
      </c>
      <c r="J939" s="186" t="s">
        <v>76</v>
      </c>
      <c r="K939" s="186" t="s">
        <v>1997</v>
      </c>
      <c r="L939" s="188">
        <v>4</v>
      </c>
      <c r="M939" s="194" t="s">
        <v>1767</v>
      </c>
      <c r="N939" s="187"/>
      <c r="O939" s="188"/>
    </row>
    <row r="940" spans="1:15" customFormat="1">
      <c r="A940" s="186" t="s">
        <v>1973</v>
      </c>
      <c r="B940" s="186" t="s">
        <v>16</v>
      </c>
      <c r="C940" s="186" t="s">
        <v>17</v>
      </c>
      <c r="D940" s="186" t="s">
        <v>1976</v>
      </c>
      <c r="E940" s="186" t="str">
        <f t="shared" si="62"/>
        <v>SEC_NI_NAP_NEXUS_URL_REP</v>
      </c>
      <c r="F940" s="186" t="s">
        <v>19</v>
      </c>
      <c r="G940" s="186" t="s">
        <v>2544</v>
      </c>
      <c r="H940" s="186" t="str">
        <f t="shared" si="63"/>
        <v>sec_ni_nap_nexus_url_rep_policy_http_low_risk_permit_count</v>
      </c>
      <c r="I940" s="187" t="s">
        <v>2430</v>
      </c>
      <c r="J940" s="186" t="s">
        <v>76</v>
      </c>
      <c r="K940" s="186" t="s">
        <v>1997</v>
      </c>
      <c r="L940" s="188">
        <v>4</v>
      </c>
      <c r="M940" s="194" t="s">
        <v>1767</v>
      </c>
      <c r="N940" s="187"/>
      <c r="O940" s="188"/>
    </row>
    <row r="941" spans="1:15" customFormat="1">
      <c r="A941" s="186" t="s">
        <v>1973</v>
      </c>
      <c r="B941" s="186" t="s">
        <v>16</v>
      </c>
      <c r="C941" s="186" t="s">
        <v>17</v>
      </c>
      <c r="D941" s="186" t="s">
        <v>1976</v>
      </c>
      <c r="E941" s="186" t="str">
        <f t="shared" si="62"/>
        <v>SEC_NI_NAP_NEXUS_URL_REP</v>
      </c>
      <c r="F941" s="186" t="s">
        <v>19</v>
      </c>
      <c r="G941" s="186" t="s">
        <v>2545</v>
      </c>
      <c r="H941" s="186" t="str">
        <f t="shared" si="63"/>
        <v>sec_ni_nap_nexus_url_rep_policy_http_low_risk_drop_count</v>
      </c>
      <c r="I941" s="187" t="s">
        <v>2431</v>
      </c>
      <c r="J941" s="186" t="s">
        <v>76</v>
      </c>
      <c r="K941" s="186" t="s">
        <v>1997</v>
      </c>
      <c r="L941" s="188">
        <v>4</v>
      </c>
      <c r="M941" s="194" t="s">
        <v>1767</v>
      </c>
      <c r="N941" s="187"/>
      <c r="O941" s="188"/>
    </row>
    <row r="942" spans="1:15" customFormat="1">
      <c r="A942" s="186" t="s">
        <v>1973</v>
      </c>
      <c r="B942" s="186" t="s">
        <v>16</v>
      </c>
      <c r="C942" s="186" t="s">
        <v>17</v>
      </c>
      <c r="D942" s="186" t="s">
        <v>1976</v>
      </c>
      <c r="E942" s="186" t="str">
        <f t="shared" si="62"/>
        <v>SEC_NI_NAP_NEXUS_URL_REP</v>
      </c>
      <c r="F942" s="186" t="s">
        <v>19</v>
      </c>
      <c r="G942" s="186" t="s">
        <v>2546</v>
      </c>
      <c r="H942" s="186" t="str">
        <f t="shared" si="63"/>
        <v>sec_ni_nap_nexus_url_rep_policy_http_trustworthy_permit_count</v>
      </c>
      <c r="I942" s="187" t="s">
        <v>2432</v>
      </c>
      <c r="J942" s="186" t="s">
        <v>76</v>
      </c>
      <c r="K942" s="186" t="s">
        <v>1997</v>
      </c>
      <c r="L942" s="188">
        <v>4</v>
      </c>
      <c r="M942" s="194" t="s">
        <v>1767</v>
      </c>
      <c r="N942" s="187"/>
      <c r="O942" s="188"/>
    </row>
    <row r="943" spans="1:15" customFormat="1">
      <c r="A943" s="186" t="s">
        <v>1973</v>
      </c>
      <c r="B943" s="186" t="s">
        <v>16</v>
      </c>
      <c r="C943" s="186" t="s">
        <v>17</v>
      </c>
      <c r="D943" s="186" t="s">
        <v>1976</v>
      </c>
      <c r="E943" s="186" t="str">
        <f t="shared" si="62"/>
        <v>SEC_NI_NAP_NEXUS_URL_REP</v>
      </c>
      <c r="F943" s="186" t="s">
        <v>19</v>
      </c>
      <c r="G943" s="186" t="s">
        <v>2547</v>
      </c>
      <c r="H943" s="186" t="str">
        <f t="shared" si="63"/>
        <v>sec_ni_nap_nexus_url_rep_policy_http_trustworthy_drop_count</v>
      </c>
      <c r="I943" s="187" t="s">
        <v>2433</v>
      </c>
      <c r="J943" s="186" t="s">
        <v>76</v>
      </c>
      <c r="K943" s="186" t="s">
        <v>1997</v>
      </c>
      <c r="L943" s="188">
        <v>4</v>
      </c>
      <c r="M943" s="194" t="s">
        <v>1767</v>
      </c>
      <c r="N943" s="187"/>
      <c r="O943" s="188"/>
    </row>
    <row r="944" spans="1:15" customFormat="1">
      <c r="A944" s="186" t="s">
        <v>1973</v>
      </c>
      <c r="B944" s="186" t="s">
        <v>16</v>
      </c>
      <c r="C944" s="186" t="s">
        <v>17</v>
      </c>
      <c r="D944" s="186" t="s">
        <v>1976</v>
      </c>
      <c r="E944" s="186" t="str">
        <f t="shared" si="62"/>
        <v>SEC_NI_NAP_NEXUS_URL_REP</v>
      </c>
      <c r="F944" s="186" t="s">
        <v>19</v>
      </c>
      <c r="G944" s="186" t="s">
        <v>2610</v>
      </c>
      <c r="H944" s="186" t="str">
        <f t="shared" si="63"/>
        <v>sec_ni_nap_nexus_url_rep_policy_http_high_risk_log_only_count</v>
      </c>
      <c r="I944" s="187" t="s">
        <v>2611</v>
      </c>
      <c r="J944" s="186" t="s">
        <v>76</v>
      </c>
      <c r="K944" s="186" t="s">
        <v>1997</v>
      </c>
      <c r="L944" s="188">
        <v>4</v>
      </c>
      <c r="M944" s="194" t="s">
        <v>1767</v>
      </c>
      <c r="N944" s="187"/>
      <c r="O944" s="188"/>
    </row>
    <row r="945" spans="1:15" customFormat="1">
      <c r="A945" s="186" t="s">
        <v>1973</v>
      </c>
      <c r="B945" s="186" t="s">
        <v>16</v>
      </c>
      <c r="C945" s="186" t="s">
        <v>17</v>
      </c>
      <c r="D945" s="186" t="s">
        <v>1976</v>
      </c>
      <c r="E945" s="186" t="str">
        <f t="shared" si="62"/>
        <v>SEC_NI_NAP_NEXUS_URL_REP</v>
      </c>
      <c r="F945" s="186" t="s">
        <v>19</v>
      </c>
      <c r="G945" s="186" t="s">
        <v>2608</v>
      </c>
      <c r="H945" s="186" t="str">
        <f t="shared" si="63"/>
        <v>sec_ni_nap_nexus_url_rep_policy_http_suspicious_log_only_count</v>
      </c>
      <c r="I945" s="187" t="s">
        <v>2609</v>
      </c>
      <c r="J945" s="186" t="s">
        <v>76</v>
      </c>
      <c r="K945" s="186" t="s">
        <v>1997</v>
      </c>
      <c r="L945" s="188">
        <v>4</v>
      </c>
      <c r="M945" s="194" t="s">
        <v>1767</v>
      </c>
      <c r="N945" s="187"/>
      <c r="O945" s="188"/>
    </row>
    <row r="946" spans="1:15" customFormat="1">
      <c r="A946" s="186" t="s">
        <v>1973</v>
      </c>
      <c r="B946" s="186" t="s">
        <v>16</v>
      </c>
      <c r="C946" s="186" t="s">
        <v>17</v>
      </c>
      <c r="D946" s="186" t="s">
        <v>1976</v>
      </c>
      <c r="E946" s="186" t="str">
        <f t="shared" si="62"/>
        <v>SEC_NI_NAP_NEXUS_URL_REP</v>
      </c>
      <c r="F946" s="186" t="s">
        <v>19</v>
      </c>
      <c r="G946" s="186" t="s">
        <v>2800</v>
      </c>
      <c r="H946" s="186" t="str">
        <f t="shared" si="63"/>
        <v>sec_ni_nap_nexus_url_rep_policy_http_mod_risk_log_only_count</v>
      </c>
      <c r="I946" s="187" t="s">
        <v>2607</v>
      </c>
      <c r="J946" s="186" t="s">
        <v>76</v>
      </c>
      <c r="K946" s="186" t="s">
        <v>1997</v>
      </c>
      <c r="L946" s="188">
        <v>4</v>
      </c>
      <c r="M946" s="194" t="s">
        <v>1767</v>
      </c>
      <c r="N946" s="187"/>
      <c r="O946" s="188"/>
    </row>
    <row r="947" spans="1:15" customFormat="1">
      <c r="A947" s="186" t="s">
        <v>1973</v>
      </c>
      <c r="B947" s="186" t="s">
        <v>16</v>
      </c>
      <c r="C947" s="186" t="s">
        <v>17</v>
      </c>
      <c r="D947" s="186" t="s">
        <v>1976</v>
      </c>
      <c r="E947" s="186" t="str">
        <f t="shared" si="62"/>
        <v>SEC_NI_NAP_NEXUS_URL_REP</v>
      </c>
      <c r="F947" s="186" t="s">
        <v>19</v>
      </c>
      <c r="G947" s="186" t="s">
        <v>2605</v>
      </c>
      <c r="H947" s="186" t="str">
        <f t="shared" si="63"/>
        <v>sec_ni_nap_nexus_url_rep_policy_http_low_risk_log_only_count</v>
      </c>
      <c r="I947" s="187" t="s">
        <v>2606</v>
      </c>
      <c r="J947" s="186" t="s">
        <v>76</v>
      </c>
      <c r="K947" s="186" t="s">
        <v>1997</v>
      </c>
      <c r="L947" s="188">
        <v>4</v>
      </c>
      <c r="M947" s="194" t="s">
        <v>1767</v>
      </c>
      <c r="N947" s="187"/>
      <c r="O947" s="188"/>
    </row>
    <row r="948" spans="1:15" customFormat="1">
      <c r="A948" s="186" t="s">
        <v>1973</v>
      </c>
      <c r="B948" s="186" t="s">
        <v>16</v>
      </c>
      <c r="C948" s="186" t="s">
        <v>17</v>
      </c>
      <c r="D948" s="186" t="s">
        <v>1976</v>
      </c>
      <c r="E948" s="186" t="str">
        <f t="shared" si="62"/>
        <v>SEC_NI_NAP_NEXUS_URL_REP</v>
      </c>
      <c r="F948" s="186" t="s">
        <v>19</v>
      </c>
      <c r="G948" s="186" t="s">
        <v>2603</v>
      </c>
      <c r="H948" s="186" t="str">
        <f t="shared" si="63"/>
        <v>sec_ni_nap_nexus_url_rep_policy_http_trustworthy_log_only_count</v>
      </c>
      <c r="I948" s="187" t="s">
        <v>2604</v>
      </c>
      <c r="J948" s="186" t="s">
        <v>76</v>
      </c>
      <c r="K948" s="186" t="s">
        <v>1997</v>
      </c>
      <c r="L948" s="188">
        <v>4</v>
      </c>
      <c r="M948" s="194" t="s">
        <v>1767</v>
      </c>
      <c r="N948" s="187"/>
      <c r="O948" s="188"/>
    </row>
    <row r="949" spans="1:15">
      <c r="A949" s="19" t="s">
        <v>1973</v>
      </c>
      <c r="B949" s="19" t="s">
        <v>16</v>
      </c>
      <c r="C949" s="19" t="s">
        <v>17</v>
      </c>
      <c r="D949" s="19" t="s">
        <v>1976</v>
      </c>
      <c r="E949" s="19" t="s">
        <v>2612</v>
      </c>
      <c r="F949" s="19" t="s">
        <v>19</v>
      </c>
      <c r="G949" s="19" t="s">
        <v>2801</v>
      </c>
      <c r="H949" s="19" t="s">
        <v>2804</v>
      </c>
      <c r="I949" s="39" t="s">
        <v>2613</v>
      </c>
      <c r="J949" s="19" t="s">
        <v>76</v>
      </c>
      <c r="K949" s="19" t="s">
        <v>1997</v>
      </c>
      <c r="L949" s="24">
        <v>4</v>
      </c>
      <c r="M949" s="24" t="s">
        <v>1767</v>
      </c>
    </row>
    <row r="950" spans="1:15" customFormat="1">
      <c r="A950" s="186" t="s">
        <v>1973</v>
      </c>
      <c r="B950" s="186" t="s">
        <v>16</v>
      </c>
      <c r="C950" s="186" t="s">
        <v>17</v>
      </c>
      <c r="D950" s="186" t="s">
        <v>1976</v>
      </c>
      <c r="E950" s="186" t="s">
        <v>2612</v>
      </c>
      <c r="F950" s="186" t="s">
        <v>19</v>
      </c>
      <c r="G950" s="186" t="s">
        <v>2802</v>
      </c>
      <c r="H950" s="186" t="s">
        <v>2805</v>
      </c>
      <c r="I950" s="187" t="s">
        <v>2614</v>
      </c>
      <c r="J950" s="186" t="s">
        <v>76</v>
      </c>
      <c r="K950" s="186" t="s">
        <v>1997</v>
      </c>
      <c r="L950" s="188">
        <v>4</v>
      </c>
      <c r="M950" s="194" t="s">
        <v>1767</v>
      </c>
      <c r="N950" s="187"/>
      <c r="O950" s="188"/>
    </row>
    <row r="951" spans="1:15" customFormat="1">
      <c r="A951" s="186" t="s">
        <v>1973</v>
      </c>
      <c r="B951" s="186" t="s">
        <v>16</v>
      </c>
      <c r="C951" s="186" t="s">
        <v>17</v>
      </c>
      <c r="D951" s="186" t="s">
        <v>1976</v>
      </c>
      <c r="E951" s="186" t="s">
        <v>2612</v>
      </c>
      <c r="F951" s="186" t="s">
        <v>19</v>
      </c>
      <c r="G951" s="186" t="s">
        <v>2803</v>
      </c>
      <c r="H951" s="186" t="s">
        <v>2806</v>
      </c>
      <c r="I951" s="187" t="s">
        <v>2615</v>
      </c>
      <c r="J951" s="186" t="s">
        <v>76</v>
      </c>
      <c r="K951" s="186" t="s">
        <v>1997</v>
      </c>
      <c r="L951" s="188">
        <v>4</v>
      </c>
      <c r="M951" s="194" t="s">
        <v>1767</v>
      </c>
      <c r="N951" s="187"/>
      <c r="O951" s="188"/>
    </row>
    <row r="952" spans="1:15" customFormat="1">
      <c r="A952" s="186" t="s">
        <v>1973</v>
      </c>
      <c r="B952" s="186" t="s">
        <v>16</v>
      </c>
      <c r="C952" s="186" t="s">
        <v>17</v>
      </c>
      <c r="D952" s="186" t="s">
        <v>1976</v>
      </c>
      <c r="E952" s="186" t="str">
        <f t="shared" ref="E952:E965" si="64">CONCATENATE(D952,"_",B952,"_",A952)</f>
        <v>SEC_NI_NAP_NEXUS_URL_REP</v>
      </c>
      <c r="F952" s="186" t="s">
        <v>19</v>
      </c>
      <c r="G952" s="186" t="s">
        <v>2699</v>
      </c>
      <c r="H952" s="186" t="str">
        <f t="shared" ref="H952:H963" si="65">LOWER(CONCATENATE(D952,"_",B952,"_",A952,"_",G952))</f>
        <v>sec_ni_nap_nexus_url_rep_policy_http_forbid_count</v>
      </c>
      <c r="I952" s="187" t="s">
        <v>2700</v>
      </c>
      <c r="J952" s="186" t="s">
        <v>76</v>
      </c>
      <c r="K952" s="186" t="s">
        <v>1997</v>
      </c>
      <c r="L952" s="188">
        <v>4</v>
      </c>
      <c r="M952" s="194" t="s">
        <v>1767</v>
      </c>
      <c r="N952" s="187"/>
      <c r="O952" s="188"/>
    </row>
    <row r="953" spans="1:15" customFormat="1">
      <c r="A953" s="186" t="s">
        <v>1973</v>
      </c>
      <c r="B953" s="186" t="s">
        <v>16</v>
      </c>
      <c r="C953" s="186" t="s">
        <v>17</v>
      </c>
      <c r="D953" s="186" t="s">
        <v>1976</v>
      </c>
      <c r="E953" s="186" t="str">
        <f t="shared" si="64"/>
        <v>SEC_NI_NAP_NEXUS_URL_REP</v>
      </c>
      <c r="F953" s="186" t="s">
        <v>19</v>
      </c>
      <c r="G953" s="186" t="s">
        <v>2701</v>
      </c>
      <c r="H953" s="186" t="str">
        <f t="shared" si="65"/>
        <v>sec_ni_nap_nexus_url_rep_policy_http_block_count</v>
      </c>
      <c r="I953" s="187" t="s">
        <v>2702</v>
      </c>
      <c r="J953" s="186" t="s">
        <v>76</v>
      </c>
      <c r="K953" s="186" t="s">
        <v>1997</v>
      </c>
      <c r="L953" s="188">
        <v>4</v>
      </c>
      <c r="M953" s="194" t="s">
        <v>1767</v>
      </c>
      <c r="N953" s="187"/>
      <c r="O953" s="188"/>
    </row>
    <row r="954" spans="1:15" customFormat="1">
      <c r="A954" s="186" t="s">
        <v>1973</v>
      </c>
      <c r="B954" s="186" t="s">
        <v>16</v>
      </c>
      <c r="C954" s="186" t="s">
        <v>17</v>
      </c>
      <c r="D954" s="186" t="s">
        <v>1976</v>
      </c>
      <c r="E954" s="186" t="str">
        <f t="shared" si="64"/>
        <v>SEC_NI_NAP_NEXUS_URL_REP</v>
      </c>
      <c r="F954" s="186" t="s">
        <v>19</v>
      </c>
      <c r="G954" s="186" t="s">
        <v>2703</v>
      </c>
      <c r="H954" s="186" t="str">
        <f t="shared" si="65"/>
        <v>sec_ni_nap_nexus_url_rep_policy_http_high_risk_forbid_count</v>
      </c>
      <c r="I954" s="187" t="s">
        <v>2704</v>
      </c>
      <c r="J954" s="186" t="s">
        <v>76</v>
      </c>
      <c r="K954" s="186" t="s">
        <v>1997</v>
      </c>
      <c r="L954" s="188">
        <v>4</v>
      </c>
      <c r="M954" s="194" t="s">
        <v>1767</v>
      </c>
      <c r="N954" s="187"/>
      <c r="O954" s="188"/>
    </row>
    <row r="955" spans="1:15" customFormat="1">
      <c r="A955" s="186" t="s">
        <v>1973</v>
      </c>
      <c r="B955" s="186" t="s">
        <v>16</v>
      </c>
      <c r="C955" s="186" t="s">
        <v>17</v>
      </c>
      <c r="D955" s="186" t="s">
        <v>1976</v>
      </c>
      <c r="E955" s="186" t="str">
        <f t="shared" si="64"/>
        <v>SEC_NI_NAP_NEXUS_URL_REP</v>
      </c>
      <c r="F955" s="186" t="s">
        <v>19</v>
      </c>
      <c r="G955" s="186" t="s">
        <v>2705</v>
      </c>
      <c r="H955" s="186" t="str">
        <f t="shared" si="65"/>
        <v>sec_ni_nap_nexus_url_rep_policy_http_high_risk_block_count</v>
      </c>
      <c r="I955" s="187" t="s">
        <v>2706</v>
      </c>
      <c r="J955" s="186" t="s">
        <v>76</v>
      </c>
      <c r="K955" s="186" t="s">
        <v>1997</v>
      </c>
      <c r="L955" s="188">
        <v>4</v>
      </c>
      <c r="M955" s="194" t="s">
        <v>1767</v>
      </c>
      <c r="N955" s="187"/>
      <c r="O955" s="188"/>
    </row>
    <row r="956" spans="1:15" customFormat="1">
      <c r="A956" s="186" t="s">
        <v>1973</v>
      </c>
      <c r="B956" s="186" t="s">
        <v>16</v>
      </c>
      <c r="C956" s="186" t="s">
        <v>17</v>
      </c>
      <c r="D956" s="186" t="s">
        <v>1976</v>
      </c>
      <c r="E956" s="186" t="str">
        <f t="shared" si="64"/>
        <v>SEC_NI_NAP_NEXUS_URL_REP</v>
      </c>
      <c r="F956" s="186" t="s">
        <v>19</v>
      </c>
      <c r="G956" s="186" t="s">
        <v>2707</v>
      </c>
      <c r="H956" s="186" t="str">
        <f t="shared" si="65"/>
        <v>sec_ni_nap_nexus_url_rep_policy_http_suspicious_forbid_count</v>
      </c>
      <c r="I956" s="187" t="s">
        <v>2708</v>
      </c>
      <c r="J956" s="186" t="s">
        <v>76</v>
      </c>
      <c r="K956" s="186" t="s">
        <v>1997</v>
      </c>
      <c r="L956" s="188">
        <v>4</v>
      </c>
      <c r="M956" s="194" t="s">
        <v>1767</v>
      </c>
      <c r="N956" s="187"/>
      <c r="O956" s="188"/>
    </row>
    <row r="957" spans="1:15" customFormat="1">
      <c r="A957" s="186" t="s">
        <v>1973</v>
      </c>
      <c r="B957" s="186" t="s">
        <v>16</v>
      </c>
      <c r="C957" s="186" t="s">
        <v>17</v>
      </c>
      <c r="D957" s="186" t="s">
        <v>1976</v>
      </c>
      <c r="E957" s="186" t="str">
        <f t="shared" si="64"/>
        <v>SEC_NI_NAP_NEXUS_URL_REP</v>
      </c>
      <c r="F957" s="186" t="s">
        <v>19</v>
      </c>
      <c r="G957" s="186" t="s">
        <v>2709</v>
      </c>
      <c r="H957" s="186" t="str">
        <f t="shared" si="65"/>
        <v>sec_ni_nap_nexus_url_rep_policy_http_suspicious_block_count</v>
      </c>
      <c r="I957" s="187" t="s">
        <v>2710</v>
      </c>
      <c r="J957" s="186" t="s">
        <v>76</v>
      </c>
      <c r="K957" s="186" t="s">
        <v>1997</v>
      </c>
      <c r="L957" s="188">
        <v>4</v>
      </c>
      <c r="M957" s="194" t="s">
        <v>1767</v>
      </c>
      <c r="N957" s="187"/>
      <c r="O957" s="188"/>
    </row>
    <row r="958" spans="1:15" customFormat="1">
      <c r="A958" s="186" t="s">
        <v>1973</v>
      </c>
      <c r="B958" s="186" t="s">
        <v>16</v>
      </c>
      <c r="C958" s="186" t="s">
        <v>17</v>
      </c>
      <c r="D958" s="186" t="s">
        <v>1976</v>
      </c>
      <c r="E958" s="186" t="str">
        <f t="shared" si="64"/>
        <v>SEC_NI_NAP_NEXUS_URL_REP</v>
      </c>
      <c r="F958" s="186" t="s">
        <v>19</v>
      </c>
      <c r="G958" s="186" t="s">
        <v>2711</v>
      </c>
      <c r="H958" s="186" t="str">
        <f t="shared" si="65"/>
        <v>sec_ni_nap_nexus_url_rep_policy_http_mod_risk_forbid_count</v>
      </c>
      <c r="I958" s="187" t="s">
        <v>2712</v>
      </c>
      <c r="J958" s="186" t="s">
        <v>76</v>
      </c>
      <c r="K958" s="186" t="s">
        <v>1997</v>
      </c>
      <c r="L958" s="188">
        <v>4</v>
      </c>
      <c r="M958" s="194" t="s">
        <v>1767</v>
      </c>
      <c r="N958" s="187"/>
      <c r="O958" s="188"/>
    </row>
    <row r="959" spans="1:15" customFormat="1">
      <c r="A959" s="186" t="s">
        <v>1973</v>
      </c>
      <c r="B959" s="186" t="s">
        <v>16</v>
      </c>
      <c r="C959" s="186" t="s">
        <v>17</v>
      </c>
      <c r="D959" s="186" t="s">
        <v>1976</v>
      </c>
      <c r="E959" s="186" t="str">
        <f t="shared" si="64"/>
        <v>SEC_NI_NAP_NEXUS_URL_REP</v>
      </c>
      <c r="F959" s="186" t="s">
        <v>19</v>
      </c>
      <c r="G959" s="186" t="s">
        <v>2713</v>
      </c>
      <c r="H959" s="186" t="str">
        <f t="shared" si="65"/>
        <v>sec_ni_nap_nexus_url_rep_policy_http_mod_risk_block_count</v>
      </c>
      <c r="I959" s="187" t="s">
        <v>2714</v>
      </c>
      <c r="J959" s="186" t="s">
        <v>76</v>
      </c>
      <c r="K959" s="186" t="s">
        <v>1997</v>
      </c>
      <c r="L959" s="188">
        <v>4</v>
      </c>
      <c r="M959" s="194" t="s">
        <v>1767</v>
      </c>
      <c r="N959" s="187"/>
      <c r="O959" s="188"/>
    </row>
    <row r="960" spans="1:15" customFormat="1">
      <c r="A960" s="186" t="s">
        <v>1973</v>
      </c>
      <c r="B960" s="186" t="s">
        <v>16</v>
      </c>
      <c r="C960" s="186" t="s">
        <v>17</v>
      </c>
      <c r="D960" s="186" t="s">
        <v>1976</v>
      </c>
      <c r="E960" s="186" t="str">
        <f t="shared" si="64"/>
        <v>SEC_NI_NAP_NEXUS_URL_REP</v>
      </c>
      <c r="F960" s="186" t="s">
        <v>19</v>
      </c>
      <c r="G960" s="186" t="s">
        <v>2715</v>
      </c>
      <c r="H960" s="186" t="str">
        <f t="shared" si="65"/>
        <v>sec_ni_nap_nexus_url_rep_policy_http_low_risk_forbid_count</v>
      </c>
      <c r="I960" s="187" t="s">
        <v>2716</v>
      </c>
      <c r="J960" s="186" t="s">
        <v>76</v>
      </c>
      <c r="K960" s="186" t="s">
        <v>1997</v>
      </c>
      <c r="L960" s="188">
        <v>4</v>
      </c>
      <c r="M960" s="194" t="s">
        <v>1767</v>
      </c>
      <c r="N960" s="187"/>
      <c r="O960" s="188"/>
    </row>
    <row r="961" spans="1:15" customFormat="1">
      <c r="A961" s="186" t="s">
        <v>1973</v>
      </c>
      <c r="B961" s="186" t="s">
        <v>16</v>
      </c>
      <c r="C961" s="186" t="s">
        <v>17</v>
      </c>
      <c r="D961" s="186" t="s">
        <v>1976</v>
      </c>
      <c r="E961" s="186" t="str">
        <f t="shared" si="64"/>
        <v>SEC_NI_NAP_NEXUS_URL_REP</v>
      </c>
      <c r="F961" s="186" t="s">
        <v>19</v>
      </c>
      <c r="G961" s="186" t="s">
        <v>2717</v>
      </c>
      <c r="H961" s="186" t="str">
        <f t="shared" si="65"/>
        <v>sec_ni_nap_nexus_url_rep_policy_http_low_risk_block_count</v>
      </c>
      <c r="I961" s="187" t="s">
        <v>2718</v>
      </c>
      <c r="J961" s="186" t="s">
        <v>76</v>
      </c>
      <c r="K961" s="186" t="s">
        <v>1997</v>
      </c>
      <c r="L961" s="188">
        <v>4</v>
      </c>
      <c r="M961" s="194" t="s">
        <v>1767</v>
      </c>
      <c r="N961" s="187"/>
      <c r="O961" s="188"/>
    </row>
    <row r="962" spans="1:15" customFormat="1">
      <c r="A962" s="186" t="s">
        <v>1973</v>
      </c>
      <c r="B962" s="186" t="s">
        <v>16</v>
      </c>
      <c r="C962" s="186" t="s">
        <v>17</v>
      </c>
      <c r="D962" s="186" t="s">
        <v>1976</v>
      </c>
      <c r="E962" s="186" t="str">
        <f t="shared" si="64"/>
        <v>SEC_NI_NAP_NEXUS_URL_REP</v>
      </c>
      <c r="F962" s="186" t="s">
        <v>19</v>
      </c>
      <c r="G962" s="186" t="s">
        <v>2719</v>
      </c>
      <c r="H962" s="186" t="str">
        <f t="shared" si="65"/>
        <v>sec_ni_nap_nexus_url_rep_policy_http_trustworthy_forbid_count</v>
      </c>
      <c r="I962" s="187" t="s">
        <v>2720</v>
      </c>
      <c r="J962" s="186" t="s">
        <v>76</v>
      </c>
      <c r="K962" s="186" t="s">
        <v>1997</v>
      </c>
      <c r="L962" s="188">
        <v>4</v>
      </c>
      <c r="M962" s="194" t="s">
        <v>1767</v>
      </c>
      <c r="N962" s="187"/>
      <c r="O962" s="188"/>
    </row>
    <row r="963" spans="1:15" customFormat="1">
      <c r="A963" s="186" t="s">
        <v>1973</v>
      </c>
      <c r="B963" s="186" t="s">
        <v>16</v>
      </c>
      <c r="C963" s="186" t="s">
        <v>17</v>
      </c>
      <c r="D963" s="186" t="s">
        <v>1976</v>
      </c>
      <c r="E963" s="186" t="str">
        <f t="shared" si="64"/>
        <v>SEC_NI_NAP_NEXUS_URL_REP</v>
      </c>
      <c r="F963" s="186" t="s">
        <v>19</v>
      </c>
      <c r="G963" s="186" t="s">
        <v>2721</v>
      </c>
      <c r="H963" s="186" t="str">
        <f t="shared" si="65"/>
        <v>sec_ni_nap_nexus_url_rep_policy_http_trustworthy_block_count</v>
      </c>
      <c r="I963" s="187" t="s">
        <v>2722</v>
      </c>
      <c r="J963" s="186" t="s">
        <v>76</v>
      </c>
      <c r="K963" s="186" t="s">
        <v>1997</v>
      </c>
      <c r="L963" s="188">
        <v>4</v>
      </c>
      <c r="M963" s="194" t="s">
        <v>1767</v>
      </c>
      <c r="N963" s="187"/>
      <c r="O963" s="188"/>
    </row>
    <row r="964" spans="1:15" customFormat="1">
      <c r="A964" s="201" t="s">
        <v>1973</v>
      </c>
      <c r="B964" s="201" t="s">
        <v>16</v>
      </c>
      <c r="C964" s="186" t="s">
        <v>17</v>
      </c>
      <c r="D964" s="186" t="s">
        <v>1976</v>
      </c>
      <c r="E964" s="186" t="str">
        <f t="shared" si="64"/>
        <v>SEC_NI_NAP_NEXUS_URL_REP</v>
      </c>
      <c r="F964" s="201" t="s">
        <v>19</v>
      </c>
      <c r="G964" s="201" t="s">
        <v>2807</v>
      </c>
      <c r="H964" s="201" t="s">
        <v>2809</v>
      </c>
      <c r="I964" s="202" t="s">
        <v>2723</v>
      </c>
      <c r="J964" s="201" t="s">
        <v>76</v>
      </c>
      <c r="K964" s="201" t="s">
        <v>1997</v>
      </c>
      <c r="L964" s="194">
        <v>4</v>
      </c>
      <c r="M964" s="194" t="s">
        <v>1767</v>
      </c>
      <c r="N964" s="202"/>
      <c r="O964" s="194"/>
    </row>
    <row r="965" spans="1:15" customFormat="1">
      <c r="A965" s="201" t="s">
        <v>1973</v>
      </c>
      <c r="B965" s="201" t="s">
        <v>16</v>
      </c>
      <c r="C965" s="186" t="s">
        <v>17</v>
      </c>
      <c r="D965" s="186" t="s">
        <v>1976</v>
      </c>
      <c r="E965" s="186" t="str">
        <f t="shared" si="64"/>
        <v>SEC_NI_NAP_NEXUS_URL_REP</v>
      </c>
      <c r="F965" s="201" t="s">
        <v>19</v>
      </c>
      <c r="G965" s="201" t="s">
        <v>2808</v>
      </c>
      <c r="H965" s="201" t="s">
        <v>2810</v>
      </c>
      <c r="I965" s="202" t="s">
        <v>2724</v>
      </c>
      <c r="J965" s="201" t="s">
        <v>76</v>
      </c>
      <c r="K965" s="201" t="s">
        <v>1997</v>
      </c>
      <c r="L965" s="194">
        <v>4</v>
      </c>
      <c r="M965" s="194" t="s">
        <v>1767</v>
      </c>
      <c r="N965" s="202"/>
      <c r="O965" s="194"/>
    </row>
    <row r="966" spans="1:15" customFormat="1">
      <c r="A966" s="201" t="s">
        <v>1973</v>
      </c>
      <c r="B966" s="201" t="s">
        <v>16</v>
      </c>
      <c r="C966" s="201" t="s">
        <v>17</v>
      </c>
      <c r="D966" s="201" t="s">
        <v>1976</v>
      </c>
      <c r="E966" s="201" t="s">
        <v>2612</v>
      </c>
      <c r="F966" s="201" t="s">
        <v>19</v>
      </c>
      <c r="G966" s="201" t="s">
        <v>2762</v>
      </c>
      <c r="H966" s="201" t="s">
        <v>2772</v>
      </c>
      <c r="I966" s="202" t="s">
        <v>2763</v>
      </c>
      <c r="J966" s="201" t="s">
        <v>76</v>
      </c>
      <c r="K966" s="201" t="s">
        <v>1997</v>
      </c>
      <c r="L966" s="194">
        <v>4</v>
      </c>
      <c r="M966" s="194" t="s">
        <v>1767</v>
      </c>
      <c r="N966" s="202"/>
      <c r="O966" s="194"/>
    </row>
    <row r="967" spans="1:15" customFormat="1">
      <c r="A967" s="201" t="s">
        <v>1973</v>
      </c>
      <c r="B967" s="201" t="s">
        <v>16</v>
      </c>
      <c r="C967" s="201" t="s">
        <v>17</v>
      </c>
      <c r="D967" s="201" t="s">
        <v>1976</v>
      </c>
      <c r="E967" s="201" t="s">
        <v>2612</v>
      </c>
      <c r="F967" s="201" t="s">
        <v>19</v>
      </c>
      <c r="G967" s="201" t="s">
        <v>2764</v>
      </c>
      <c r="H967" s="201" t="s">
        <v>2773</v>
      </c>
      <c r="I967" s="202" t="s">
        <v>2765</v>
      </c>
      <c r="J967" s="201" t="s">
        <v>76</v>
      </c>
      <c r="K967" s="201" t="s">
        <v>1997</v>
      </c>
      <c r="L967" s="194">
        <v>4</v>
      </c>
      <c r="M967" s="194" t="s">
        <v>1767</v>
      </c>
      <c r="N967" s="202"/>
      <c r="O967" s="194"/>
    </row>
    <row r="968" spans="1:15" customFormat="1">
      <c r="A968" s="201" t="s">
        <v>1973</v>
      </c>
      <c r="B968" s="201" t="s">
        <v>16</v>
      </c>
      <c r="C968" s="201" t="s">
        <v>17</v>
      </c>
      <c r="D968" s="201" t="s">
        <v>1976</v>
      </c>
      <c r="E968" s="201" t="s">
        <v>2612</v>
      </c>
      <c r="F968" s="201" t="s">
        <v>19</v>
      </c>
      <c r="G968" s="201" t="s">
        <v>2766</v>
      </c>
      <c r="H968" s="201" t="s">
        <v>2774</v>
      </c>
      <c r="I968" s="202" t="s">
        <v>2767</v>
      </c>
      <c r="J968" s="201" t="s">
        <v>76</v>
      </c>
      <c r="K968" s="201" t="s">
        <v>1997</v>
      </c>
      <c r="L968" s="194">
        <v>4</v>
      </c>
      <c r="M968" s="194" t="s">
        <v>1767</v>
      </c>
      <c r="N968" s="202"/>
      <c r="O968" s="194"/>
    </row>
    <row r="969" spans="1:15" customFormat="1">
      <c r="A969" s="201" t="s">
        <v>1973</v>
      </c>
      <c r="B969" s="201" t="s">
        <v>16</v>
      </c>
      <c r="C969" s="201" t="s">
        <v>17</v>
      </c>
      <c r="D969" s="201" t="s">
        <v>1976</v>
      </c>
      <c r="E969" s="201" t="s">
        <v>2612</v>
      </c>
      <c r="F969" s="201" t="s">
        <v>19</v>
      </c>
      <c r="G969" s="201" t="s">
        <v>2768</v>
      </c>
      <c r="H969" s="201" t="s">
        <v>2775</v>
      </c>
      <c r="I969" s="202" t="s">
        <v>2769</v>
      </c>
      <c r="J969" s="201" t="s">
        <v>76</v>
      </c>
      <c r="K969" s="201" t="s">
        <v>1997</v>
      </c>
      <c r="L969" s="194">
        <v>4</v>
      </c>
      <c r="M969" s="194" t="s">
        <v>1767</v>
      </c>
      <c r="N969" s="202"/>
      <c r="O969" s="194"/>
    </row>
    <row r="970" spans="1:15" customFormat="1">
      <c r="A970" s="201" t="s">
        <v>1973</v>
      </c>
      <c r="B970" s="201" t="s">
        <v>16</v>
      </c>
      <c r="C970" s="201" t="s">
        <v>17</v>
      </c>
      <c r="D970" s="201" t="s">
        <v>1976</v>
      </c>
      <c r="E970" s="201" t="s">
        <v>2612</v>
      </c>
      <c r="F970" s="201" t="s">
        <v>19</v>
      </c>
      <c r="G970" s="201" t="s">
        <v>2770</v>
      </c>
      <c r="H970" s="201" t="s">
        <v>2776</v>
      </c>
      <c r="I970" s="202" t="s">
        <v>2771</v>
      </c>
      <c r="J970" s="201" t="s">
        <v>76</v>
      </c>
      <c r="K970" s="201" t="s">
        <v>1997</v>
      </c>
      <c r="L970" s="194">
        <v>4</v>
      </c>
      <c r="M970" s="194" t="s">
        <v>1767</v>
      </c>
      <c r="N970" s="202"/>
      <c r="O970" s="194"/>
    </row>
    <row r="971" spans="1:15" customFormat="1">
      <c r="A971" s="186" t="s">
        <v>1974</v>
      </c>
      <c r="B971" s="186" t="s">
        <v>16</v>
      </c>
      <c r="C971" s="186" t="s">
        <v>17</v>
      </c>
      <c r="D971" s="186" t="s">
        <v>1976</v>
      </c>
      <c r="E971" s="186" t="str">
        <f t="shared" ref="E971:E980" si="66">CONCATENATE(D971,"_",B971,"_",A971)</f>
        <v>SEC_NI_NAP_NEXUS_WAC</v>
      </c>
      <c r="F971" s="186" t="s">
        <v>19</v>
      </c>
      <c r="G971" s="186" t="s">
        <v>2532</v>
      </c>
      <c r="H971" s="186" t="str">
        <f t="shared" ref="H971:H1012" si="67">LOWER(CONCATENATE(D971,"_",B971,"_",A971,"_",G971))</f>
        <v>sec_ni_nap_nexus_wac_policy_flow_lookup_count</v>
      </c>
      <c r="I971" s="187" t="s">
        <v>2548</v>
      </c>
      <c r="J971" s="186" t="s">
        <v>76</v>
      </c>
      <c r="K971" s="186" t="s">
        <v>443</v>
      </c>
      <c r="L971" s="188">
        <v>4</v>
      </c>
      <c r="M971" s="194" t="s">
        <v>1767</v>
      </c>
      <c r="N971" s="187"/>
      <c r="O971" s="188"/>
    </row>
    <row r="972" spans="1:15" customFormat="1">
      <c r="A972" s="186" t="s">
        <v>1974</v>
      </c>
      <c r="B972" s="186" t="s">
        <v>16</v>
      </c>
      <c r="C972" s="186" t="s">
        <v>17</v>
      </c>
      <c r="D972" s="186" t="s">
        <v>1976</v>
      </c>
      <c r="E972" s="186" t="str">
        <f t="shared" si="66"/>
        <v>SEC_NI_NAP_NEXUS_WAC</v>
      </c>
      <c r="F972" s="186" t="s">
        <v>19</v>
      </c>
      <c r="G972" s="186" t="s">
        <v>2549</v>
      </c>
      <c r="H972" s="186" t="str">
        <f t="shared" si="67"/>
        <v>sec_ni_nap_nexus_wac_policy_flow_permit_count</v>
      </c>
      <c r="I972" s="187" t="s">
        <v>2550</v>
      </c>
      <c r="J972" s="186" t="s">
        <v>76</v>
      </c>
      <c r="K972" s="186" t="s">
        <v>443</v>
      </c>
      <c r="L972" s="188">
        <v>4</v>
      </c>
      <c r="M972" s="194" t="s">
        <v>1767</v>
      </c>
      <c r="N972" s="187"/>
      <c r="O972" s="188"/>
    </row>
    <row r="973" spans="1:15" customFormat="1">
      <c r="A973" s="186" t="s">
        <v>1974</v>
      </c>
      <c r="B973" s="186" t="s">
        <v>16</v>
      </c>
      <c r="C973" s="186" t="s">
        <v>17</v>
      </c>
      <c r="D973" s="186" t="s">
        <v>1976</v>
      </c>
      <c r="E973" s="186" t="str">
        <f t="shared" si="66"/>
        <v>SEC_NI_NAP_NEXUS_WAC</v>
      </c>
      <c r="F973" s="186" t="s">
        <v>19</v>
      </c>
      <c r="G973" s="186" t="s">
        <v>2534</v>
      </c>
      <c r="H973" s="186" t="str">
        <f t="shared" si="67"/>
        <v>sec_ni_nap_nexus_wac_policy_flow_drop_count</v>
      </c>
      <c r="I973" s="187" t="s">
        <v>2551</v>
      </c>
      <c r="J973" s="186" t="s">
        <v>76</v>
      </c>
      <c r="K973" s="186" t="s">
        <v>443</v>
      </c>
      <c r="L973" s="188">
        <v>4</v>
      </c>
      <c r="M973" s="194" t="s">
        <v>1767</v>
      </c>
      <c r="N973" s="187"/>
      <c r="O973" s="188"/>
    </row>
    <row r="974" spans="1:15" customFormat="1">
      <c r="A974" s="186" t="s">
        <v>1974</v>
      </c>
      <c r="B974" s="186" t="s">
        <v>16</v>
      </c>
      <c r="C974" s="186" t="s">
        <v>17</v>
      </c>
      <c r="D974" s="186" t="s">
        <v>1976</v>
      </c>
      <c r="E974" s="186" t="str">
        <f t="shared" si="66"/>
        <v>SEC_NI_NAP_NEXUS_WAC</v>
      </c>
      <c r="F974" s="186" t="s">
        <v>19</v>
      </c>
      <c r="G974" s="186" t="s">
        <v>2552</v>
      </c>
      <c r="H974" s="186" t="str">
        <f t="shared" si="67"/>
        <v>sec_ni_nap_nexus_wac_policy_flow_skip_all_count</v>
      </c>
      <c r="I974" s="187" t="s">
        <v>2553</v>
      </c>
      <c r="J974" s="186" t="s">
        <v>76</v>
      </c>
      <c r="K974" s="186" t="s">
        <v>443</v>
      </c>
      <c r="L974" s="188">
        <v>4</v>
      </c>
      <c r="M974" s="194" t="s">
        <v>1767</v>
      </c>
      <c r="N974" s="187"/>
      <c r="O974" s="188"/>
    </row>
    <row r="975" spans="1:15" customFormat="1">
      <c r="A975" s="186" t="s">
        <v>1974</v>
      </c>
      <c r="B975" s="186" t="s">
        <v>16</v>
      </c>
      <c r="C975" s="186" t="s">
        <v>17</v>
      </c>
      <c r="D975" s="186" t="s">
        <v>1976</v>
      </c>
      <c r="E975" s="186" t="str">
        <f t="shared" si="66"/>
        <v>SEC_NI_NAP_NEXUS_WAC</v>
      </c>
      <c r="F975" s="186" t="s">
        <v>19</v>
      </c>
      <c r="G975" s="186" t="s">
        <v>2554</v>
      </c>
      <c r="H975" s="186" t="str">
        <f t="shared" si="67"/>
        <v>sec_ni_nap_nexus_wac_policy_flow_log_only_count</v>
      </c>
      <c r="I975" s="187" t="s">
        <v>2555</v>
      </c>
      <c r="J975" s="186" t="s">
        <v>76</v>
      </c>
      <c r="K975" s="186" t="s">
        <v>443</v>
      </c>
      <c r="L975" s="188">
        <v>4</v>
      </c>
      <c r="M975" s="194" t="s">
        <v>1767</v>
      </c>
      <c r="N975" s="187"/>
      <c r="O975" s="188"/>
    </row>
    <row r="976" spans="1:15" customFormat="1">
      <c r="A976" s="186" t="s">
        <v>1974</v>
      </c>
      <c r="B976" s="186" t="s">
        <v>16</v>
      </c>
      <c r="C976" s="186" t="s">
        <v>17</v>
      </c>
      <c r="D976" s="186" t="s">
        <v>1976</v>
      </c>
      <c r="E976" s="186" t="str">
        <f t="shared" si="66"/>
        <v>SEC_NI_NAP_NEXUS_WAC</v>
      </c>
      <c r="F976" s="186" t="s">
        <v>19</v>
      </c>
      <c r="G976" s="186" t="s">
        <v>2536</v>
      </c>
      <c r="H976" s="186" t="str">
        <f t="shared" si="67"/>
        <v>sec_ni_nap_nexus_wac_policy_http_lookup_count</v>
      </c>
      <c r="I976" s="187" t="s">
        <v>2434</v>
      </c>
      <c r="J976" s="186" t="s">
        <v>76</v>
      </c>
      <c r="K976" s="186" t="s">
        <v>1997</v>
      </c>
      <c r="L976" s="188">
        <v>4</v>
      </c>
      <c r="M976" s="194" t="s">
        <v>1767</v>
      </c>
      <c r="N976" s="187"/>
      <c r="O976" s="188"/>
    </row>
    <row r="977" spans="1:15" customFormat="1">
      <c r="A977" s="186" t="s">
        <v>1974</v>
      </c>
      <c r="B977" s="186" t="s">
        <v>16</v>
      </c>
      <c r="C977" s="186" t="s">
        <v>17</v>
      </c>
      <c r="D977" s="186" t="s">
        <v>1976</v>
      </c>
      <c r="E977" s="186" t="str">
        <f t="shared" si="66"/>
        <v>SEC_NI_NAP_NEXUS_WAC</v>
      </c>
      <c r="F977" s="186" t="s">
        <v>19</v>
      </c>
      <c r="G977" s="186" t="s">
        <v>2537</v>
      </c>
      <c r="H977" s="186" t="str">
        <f t="shared" si="67"/>
        <v>sec_ni_nap_nexus_wac_policy_http_permit_count</v>
      </c>
      <c r="I977" s="187" t="s">
        <v>2435</v>
      </c>
      <c r="J977" s="186" t="s">
        <v>76</v>
      </c>
      <c r="K977" s="186" t="s">
        <v>1997</v>
      </c>
      <c r="L977" s="188">
        <v>4</v>
      </c>
      <c r="M977" s="194" t="s">
        <v>1767</v>
      </c>
      <c r="N977" s="187"/>
      <c r="O977" s="188"/>
    </row>
    <row r="978" spans="1:15" customFormat="1">
      <c r="A978" s="186" t="s">
        <v>1974</v>
      </c>
      <c r="B978" s="186" t="s">
        <v>16</v>
      </c>
      <c r="C978" s="186" t="s">
        <v>17</v>
      </c>
      <c r="D978" s="186" t="s">
        <v>1976</v>
      </c>
      <c r="E978" s="186" t="str">
        <f t="shared" si="66"/>
        <v>SEC_NI_NAP_NEXUS_WAC</v>
      </c>
      <c r="F978" s="186" t="s">
        <v>19</v>
      </c>
      <c r="G978" s="186" t="s">
        <v>2538</v>
      </c>
      <c r="H978" s="186" t="str">
        <f t="shared" si="67"/>
        <v>sec_ni_nap_nexus_wac_policy_http_drop_count</v>
      </c>
      <c r="I978" s="187" t="s">
        <v>2436</v>
      </c>
      <c r="J978" s="186" t="s">
        <v>76</v>
      </c>
      <c r="K978" s="186" t="s">
        <v>1997</v>
      </c>
      <c r="L978" s="188">
        <v>4</v>
      </c>
      <c r="M978" s="194" t="s">
        <v>1767</v>
      </c>
      <c r="N978" s="187"/>
      <c r="O978" s="188"/>
    </row>
    <row r="979" spans="1:15" customFormat="1">
      <c r="A979" s="186" t="s">
        <v>1974</v>
      </c>
      <c r="B979" s="186" t="s">
        <v>16</v>
      </c>
      <c r="C979" s="186" t="s">
        <v>17</v>
      </c>
      <c r="D979" s="186" t="s">
        <v>1976</v>
      </c>
      <c r="E979" s="186" t="str">
        <f t="shared" si="66"/>
        <v>SEC_NI_NAP_NEXUS_WAC</v>
      </c>
      <c r="F979" s="186" t="s">
        <v>19</v>
      </c>
      <c r="G979" s="186" t="s">
        <v>2556</v>
      </c>
      <c r="H979" s="186" t="str">
        <f t="shared" si="67"/>
        <v>sec_ni_nap_nexus_wac_policy_http_skip_all_count</v>
      </c>
      <c r="I979" s="187" t="s">
        <v>2437</v>
      </c>
      <c r="J979" s="186" t="s">
        <v>76</v>
      </c>
      <c r="K979" s="186" t="s">
        <v>1997</v>
      </c>
      <c r="L979" s="188">
        <v>4</v>
      </c>
      <c r="M979" s="194" t="s">
        <v>1767</v>
      </c>
      <c r="N979" s="187"/>
      <c r="O979" s="188"/>
    </row>
    <row r="980" spans="1:15" customFormat="1">
      <c r="A980" s="186" t="s">
        <v>1974</v>
      </c>
      <c r="B980" s="186" t="s">
        <v>16</v>
      </c>
      <c r="C980" s="186" t="s">
        <v>17</v>
      </c>
      <c r="D980" s="186" t="s">
        <v>1976</v>
      </c>
      <c r="E980" s="186" t="str">
        <f t="shared" si="66"/>
        <v>SEC_NI_NAP_NEXUS_WAC</v>
      </c>
      <c r="F980" s="186" t="s">
        <v>19</v>
      </c>
      <c r="G980" s="186" t="s">
        <v>2539</v>
      </c>
      <c r="H980" s="186" t="str">
        <f t="shared" si="67"/>
        <v>sec_ni_nap_nexus_wac_policy_http_log_only_count</v>
      </c>
      <c r="I980" s="187" t="s">
        <v>2438</v>
      </c>
      <c r="J980" s="186" t="s">
        <v>76</v>
      </c>
      <c r="K980" s="186" t="s">
        <v>1997</v>
      </c>
      <c r="L980" s="188">
        <v>4</v>
      </c>
      <c r="M980" s="194" t="s">
        <v>1767</v>
      </c>
      <c r="N980" s="187"/>
      <c r="O980" s="188"/>
    </row>
    <row r="981" spans="1:15" customFormat="1">
      <c r="A981" s="186" t="s">
        <v>1974</v>
      </c>
      <c r="B981" s="186" t="s">
        <v>16</v>
      </c>
      <c r="C981" s="186" t="s">
        <v>17</v>
      </c>
      <c r="D981" s="186" t="s">
        <v>1976</v>
      </c>
      <c r="E981" s="186" t="str">
        <f t="shared" ref="E981:E1023" si="68">CONCATENATE(D981,"_",B981,"_",A981)</f>
        <v>SEC_NI_NAP_NEXUS_WAC</v>
      </c>
      <c r="F981" s="186" t="s">
        <v>19</v>
      </c>
      <c r="G981" s="186" t="s">
        <v>2699</v>
      </c>
      <c r="H981" s="186" t="str">
        <f t="shared" si="67"/>
        <v>sec_ni_nap_nexus_wac_policy_http_forbid_count</v>
      </c>
      <c r="I981" s="187" t="s">
        <v>2725</v>
      </c>
      <c r="J981" s="186" t="s">
        <v>76</v>
      </c>
      <c r="K981" s="186" t="s">
        <v>1997</v>
      </c>
      <c r="L981" s="188">
        <v>4</v>
      </c>
      <c r="M981" s="194" t="s">
        <v>1767</v>
      </c>
      <c r="N981" s="187"/>
      <c r="O981" s="188"/>
    </row>
    <row r="982" spans="1:15" customFormat="1">
      <c r="A982" s="186" t="s">
        <v>1974</v>
      </c>
      <c r="B982" s="186" t="s">
        <v>16</v>
      </c>
      <c r="C982" s="186" t="s">
        <v>17</v>
      </c>
      <c r="D982" s="186" t="s">
        <v>1976</v>
      </c>
      <c r="E982" s="186" t="str">
        <f t="shared" si="68"/>
        <v>SEC_NI_NAP_NEXUS_WAC</v>
      </c>
      <c r="F982" s="186" t="s">
        <v>19</v>
      </c>
      <c r="G982" s="186" t="s">
        <v>2701</v>
      </c>
      <c r="H982" s="186" t="str">
        <f t="shared" si="67"/>
        <v>sec_ni_nap_nexus_wac_policy_http_block_count</v>
      </c>
      <c r="I982" s="187" t="s">
        <v>2726</v>
      </c>
      <c r="J982" s="186" t="s">
        <v>76</v>
      </c>
      <c r="K982" s="186" t="s">
        <v>1997</v>
      </c>
      <c r="L982" s="188">
        <v>4</v>
      </c>
      <c r="M982" s="194" t="s">
        <v>1767</v>
      </c>
      <c r="N982" s="187"/>
      <c r="O982" s="188"/>
    </row>
    <row r="983" spans="1:15" customFormat="1">
      <c r="A983" s="186" t="s">
        <v>1974</v>
      </c>
      <c r="B983" s="186" t="s">
        <v>16</v>
      </c>
      <c r="C983" s="186" t="s">
        <v>17</v>
      </c>
      <c r="D983" s="186" t="s">
        <v>1976</v>
      </c>
      <c r="E983" s="186" t="str">
        <f>CONCATENATE(D983,"_",B983,"_",A983)</f>
        <v>SEC_NI_NAP_NEXUS_WAC</v>
      </c>
      <c r="F983" s="186" t="s">
        <v>19</v>
      </c>
      <c r="G983" s="186" t="s">
        <v>2540</v>
      </c>
      <c r="H983" s="186" t="str">
        <f t="shared" si="67"/>
        <v>sec_ni_nap_nexus_wac_policy_http_high_risk_permit_count</v>
      </c>
      <c r="I983" s="205" t="s">
        <v>2927</v>
      </c>
      <c r="J983" s="186" t="s">
        <v>76</v>
      </c>
      <c r="K983" s="186" t="s">
        <v>1997</v>
      </c>
      <c r="L983" s="188">
        <v>4</v>
      </c>
      <c r="M983" s="194" t="s">
        <v>1767</v>
      </c>
      <c r="N983" s="187"/>
      <c r="O983" s="188"/>
    </row>
    <row r="984" spans="1:15" customFormat="1">
      <c r="A984" s="186" t="s">
        <v>1974</v>
      </c>
      <c r="B984" s="186" t="s">
        <v>16</v>
      </c>
      <c r="C984" s="186" t="s">
        <v>17</v>
      </c>
      <c r="D984" s="186" t="s">
        <v>1976</v>
      </c>
      <c r="E984" s="186" t="str">
        <f t="shared" si="68"/>
        <v>SEC_NI_NAP_NEXUS_WAC</v>
      </c>
      <c r="F984" s="186" t="s">
        <v>19</v>
      </c>
      <c r="G984" s="186" t="s">
        <v>2541</v>
      </c>
      <c r="H984" s="186" t="str">
        <f t="shared" si="67"/>
        <v>sec_ni_nap_nexus_wac_policy_http_high_risk_drop_count</v>
      </c>
      <c r="I984" s="205" t="s">
        <v>2928</v>
      </c>
      <c r="J984" s="186" t="s">
        <v>76</v>
      </c>
      <c r="K984" s="186" t="s">
        <v>1997</v>
      </c>
      <c r="L984" s="188">
        <v>4</v>
      </c>
      <c r="M984" s="194" t="s">
        <v>1767</v>
      </c>
      <c r="N984" s="187"/>
      <c r="O984" s="188"/>
    </row>
    <row r="985" spans="1:15" customFormat="1">
      <c r="A985" s="186" t="s">
        <v>1974</v>
      </c>
      <c r="B985" s="186" t="s">
        <v>16</v>
      </c>
      <c r="C985" s="186" t="s">
        <v>17</v>
      </c>
      <c r="D985" s="186" t="s">
        <v>1976</v>
      </c>
      <c r="E985" s="186" t="str">
        <f>CONCATENATE(D985,"_",B985,"_",A985)</f>
        <v>SEC_NI_NAP_NEXUS_WAC</v>
      </c>
      <c r="F985" s="186" t="s">
        <v>19</v>
      </c>
      <c r="G985" s="186" t="s">
        <v>2610</v>
      </c>
      <c r="H985" s="186" t="str">
        <f t="shared" si="67"/>
        <v>sec_ni_nap_nexus_wac_policy_http_high_risk_log_only_count</v>
      </c>
      <c r="I985" s="205" t="s">
        <v>2929</v>
      </c>
      <c r="J985" s="186" t="s">
        <v>76</v>
      </c>
      <c r="K985" s="186" t="s">
        <v>1997</v>
      </c>
      <c r="L985" s="188">
        <v>4</v>
      </c>
      <c r="M985" s="194" t="s">
        <v>1767</v>
      </c>
      <c r="N985" s="187"/>
      <c r="O985" s="188"/>
    </row>
    <row r="986" spans="1:15" customFormat="1">
      <c r="A986" s="186" t="s">
        <v>1974</v>
      </c>
      <c r="B986" s="186" t="s">
        <v>16</v>
      </c>
      <c r="C986" s="186" t="s">
        <v>17</v>
      </c>
      <c r="D986" s="186" t="s">
        <v>1976</v>
      </c>
      <c r="E986" s="186" t="str">
        <f>CONCATENATE(D986,"_",B986,"_",A986)</f>
        <v>SEC_NI_NAP_NEXUS_WAC</v>
      </c>
      <c r="F986" s="186" t="s">
        <v>19</v>
      </c>
      <c r="G986" s="186" t="s">
        <v>2703</v>
      </c>
      <c r="H986" s="186" t="str">
        <f t="shared" si="67"/>
        <v>sec_ni_nap_nexus_wac_policy_http_high_risk_forbid_count</v>
      </c>
      <c r="I986" s="205" t="s">
        <v>2930</v>
      </c>
      <c r="J986" s="186" t="s">
        <v>76</v>
      </c>
      <c r="K986" s="186" t="s">
        <v>1997</v>
      </c>
      <c r="L986" s="188">
        <v>4</v>
      </c>
      <c r="M986" s="194" t="s">
        <v>1767</v>
      </c>
      <c r="N986" s="187"/>
      <c r="O986" s="188"/>
    </row>
    <row r="987" spans="1:15" customFormat="1">
      <c r="A987" s="186" t="s">
        <v>1974</v>
      </c>
      <c r="B987" s="186" t="s">
        <v>16</v>
      </c>
      <c r="C987" s="186" t="s">
        <v>17</v>
      </c>
      <c r="D987" s="186" t="s">
        <v>1976</v>
      </c>
      <c r="E987" s="186" t="str">
        <f>CONCATENATE(D987,"_",B987,"_",A987)</f>
        <v>SEC_NI_NAP_NEXUS_WAC</v>
      </c>
      <c r="F987" s="186" t="s">
        <v>19</v>
      </c>
      <c r="G987" s="186" t="s">
        <v>2705</v>
      </c>
      <c r="H987" s="186" t="str">
        <f t="shared" si="67"/>
        <v>sec_ni_nap_nexus_wac_policy_http_high_risk_block_count</v>
      </c>
      <c r="I987" s="205" t="s">
        <v>2931</v>
      </c>
      <c r="J987" s="186" t="s">
        <v>76</v>
      </c>
      <c r="K987" s="186" t="s">
        <v>1997</v>
      </c>
      <c r="L987" s="188">
        <v>4</v>
      </c>
      <c r="M987" s="194" t="s">
        <v>1767</v>
      </c>
      <c r="N987" s="187"/>
      <c r="O987" s="188"/>
    </row>
    <row r="988" spans="1:15" customFormat="1">
      <c r="A988" s="186" t="s">
        <v>1974</v>
      </c>
      <c r="B988" s="186" t="s">
        <v>16</v>
      </c>
      <c r="C988" s="186" t="s">
        <v>17</v>
      </c>
      <c r="D988" s="186" t="s">
        <v>1976</v>
      </c>
      <c r="E988" s="186" t="str">
        <f>CONCATENATE(D988,"_",B988,"_",A988)</f>
        <v>SEC_NI_NAP_NEXUS_WAC</v>
      </c>
      <c r="F988" s="186" t="s">
        <v>19</v>
      </c>
      <c r="G988" s="203" t="s">
        <v>2910</v>
      </c>
      <c r="H988" s="186" t="str">
        <f t="shared" si="67"/>
        <v>sec_ni_nap_nexus_wac_policy_http_high_risk_skip_all_count</v>
      </c>
      <c r="I988" s="205" t="s">
        <v>2952</v>
      </c>
      <c r="J988" s="186" t="s">
        <v>76</v>
      </c>
      <c r="K988" s="186" t="s">
        <v>1997</v>
      </c>
      <c r="L988" s="188">
        <v>4</v>
      </c>
      <c r="M988" s="194" t="s">
        <v>1767</v>
      </c>
      <c r="N988" s="187"/>
      <c r="O988" s="188"/>
    </row>
    <row r="989" spans="1:15" customFormat="1">
      <c r="A989" s="186" t="s">
        <v>1974</v>
      </c>
      <c r="B989" s="186" t="s">
        <v>16</v>
      </c>
      <c r="C989" s="186" t="s">
        <v>17</v>
      </c>
      <c r="D989" s="186" t="s">
        <v>1976</v>
      </c>
      <c r="E989" s="186" t="str">
        <f t="shared" si="68"/>
        <v>SEC_NI_NAP_NEXUS_WAC</v>
      </c>
      <c r="F989" s="186" t="s">
        <v>19</v>
      </c>
      <c r="G989" s="186" t="s">
        <v>2542</v>
      </c>
      <c r="H989" s="186" t="str">
        <f t="shared" si="67"/>
        <v>sec_ni_nap_nexus_wac_policy_http_suspicious_permit_count</v>
      </c>
      <c r="I989" s="205" t="s">
        <v>2932</v>
      </c>
      <c r="J989" s="186" t="s">
        <v>76</v>
      </c>
      <c r="K989" s="186" t="s">
        <v>1997</v>
      </c>
      <c r="L989" s="188">
        <v>4</v>
      </c>
      <c r="M989" s="194" t="s">
        <v>1767</v>
      </c>
      <c r="N989" s="187"/>
      <c r="O989" s="188"/>
    </row>
    <row r="990" spans="1:15" customFormat="1">
      <c r="A990" s="186" t="s">
        <v>1974</v>
      </c>
      <c r="B990" s="186" t="s">
        <v>16</v>
      </c>
      <c r="C990" s="186" t="s">
        <v>17</v>
      </c>
      <c r="D990" s="186" t="s">
        <v>1976</v>
      </c>
      <c r="E990" s="186" t="str">
        <f t="shared" si="68"/>
        <v>SEC_NI_NAP_NEXUS_WAC</v>
      </c>
      <c r="F990" s="186" t="s">
        <v>19</v>
      </c>
      <c r="G990" s="186" t="s">
        <v>2543</v>
      </c>
      <c r="H990" s="186" t="str">
        <f t="shared" si="67"/>
        <v>sec_ni_nap_nexus_wac_policy_http_suspicious_drop_count</v>
      </c>
      <c r="I990" s="205" t="s">
        <v>2933</v>
      </c>
      <c r="J990" s="186" t="s">
        <v>76</v>
      </c>
      <c r="K990" s="186" t="s">
        <v>1997</v>
      </c>
      <c r="L990" s="188">
        <v>4</v>
      </c>
      <c r="M990" s="194" t="s">
        <v>1767</v>
      </c>
      <c r="N990" s="187"/>
      <c r="O990" s="188"/>
    </row>
    <row r="991" spans="1:15" customFormat="1">
      <c r="A991" s="186" t="s">
        <v>1974</v>
      </c>
      <c r="B991" s="186" t="s">
        <v>16</v>
      </c>
      <c r="C991" s="186" t="s">
        <v>17</v>
      </c>
      <c r="D991" s="186" t="s">
        <v>1976</v>
      </c>
      <c r="E991" s="186" t="str">
        <f>CONCATENATE(D991,"_",B991,"_",A991)</f>
        <v>SEC_NI_NAP_NEXUS_WAC</v>
      </c>
      <c r="F991" s="186" t="s">
        <v>19</v>
      </c>
      <c r="G991" s="186" t="s">
        <v>2608</v>
      </c>
      <c r="H991" s="186" t="str">
        <f t="shared" si="67"/>
        <v>sec_ni_nap_nexus_wac_policy_http_suspicious_log_only_count</v>
      </c>
      <c r="I991" s="205" t="s">
        <v>2934</v>
      </c>
      <c r="J991" s="186" t="s">
        <v>76</v>
      </c>
      <c r="K991" s="186" t="s">
        <v>1997</v>
      </c>
      <c r="L991" s="188">
        <v>4</v>
      </c>
      <c r="M991" s="194" t="s">
        <v>1767</v>
      </c>
      <c r="N991" s="187"/>
      <c r="O991" s="188"/>
    </row>
    <row r="992" spans="1:15" customFormat="1">
      <c r="A992" s="186" t="s">
        <v>1974</v>
      </c>
      <c r="B992" s="186" t="s">
        <v>16</v>
      </c>
      <c r="C992" s="186" t="s">
        <v>17</v>
      </c>
      <c r="D992" s="186" t="s">
        <v>1976</v>
      </c>
      <c r="E992" s="186" t="str">
        <f>CONCATENATE(D992,"_",B992,"_",A992)</f>
        <v>SEC_NI_NAP_NEXUS_WAC</v>
      </c>
      <c r="F992" s="186" t="s">
        <v>19</v>
      </c>
      <c r="G992" s="186" t="s">
        <v>2707</v>
      </c>
      <c r="H992" s="186" t="str">
        <f t="shared" si="67"/>
        <v>sec_ni_nap_nexus_wac_policy_http_suspicious_forbid_count</v>
      </c>
      <c r="I992" s="205" t="s">
        <v>2935</v>
      </c>
      <c r="J992" s="186" t="s">
        <v>76</v>
      </c>
      <c r="K992" s="186" t="s">
        <v>1997</v>
      </c>
      <c r="L992" s="188">
        <v>4</v>
      </c>
      <c r="M992" s="194" t="s">
        <v>1767</v>
      </c>
      <c r="N992" s="187"/>
      <c r="O992" s="188"/>
    </row>
    <row r="993" spans="1:15" customFormat="1">
      <c r="A993" s="186" t="s">
        <v>1974</v>
      </c>
      <c r="B993" s="186" t="s">
        <v>16</v>
      </c>
      <c r="C993" s="186" t="s">
        <v>17</v>
      </c>
      <c r="D993" s="186" t="s">
        <v>1976</v>
      </c>
      <c r="E993" s="186" t="str">
        <f>CONCATENATE(D993,"_",B993,"_",A993)</f>
        <v>SEC_NI_NAP_NEXUS_WAC</v>
      </c>
      <c r="F993" s="186" t="s">
        <v>19</v>
      </c>
      <c r="G993" s="186" t="s">
        <v>2709</v>
      </c>
      <c r="H993" s="186" t="str">
        <f t="shared" si="67"/>
        <v>sec_ni_nap_nexus_wac_policy_http_suspicious_block_count</v>
      </c>
      <c r="I993" s="205" t="s">
        <v>2936</v>
      </c>
      <c r="J993" s="186" t="s">
        <v>76</v>
      </c>
      <c r="K993" s="186" t="s">
        <v>1997</v>
      </c>
      <c r="L993" s="188">
        <v>4</v>
      </c>
      <c r="M993" s="194" t="s">
        <v>1767</v>
      </c>
      <c r="N993" s="187"/>
      <c r="O993" s="188"/>
    </row>
    <row r="994" spans="1:15" customFormat="1">
      <c r="A994" s="186" t="s">
        <v>1974</v>
      </c>
      <c r="B994" s="186" t="s">
        <v>16</v>
      </c>
      <c r="C994" s="186" t="s">
        <v>17</v>
      </c>
      <c r="D994" s="186" t="s">
        <v>1976</v>
      </c>
      <c r="E994" s="186" t="str">
        <f>CONCATENATE(D994,"_",B994,"_",A994)</f>
        <v>SEC_NI_NAP_NEXUS_WAC</v>
      </c>
      <c r="F994" s="186" t="s">
        <v>19</v>
      </c>
      <c r="G994" s="203" t="s">
        <v>2911</v>
      </c>
      <c r="H994" s="186" t="str">
        <f t="shared" si="67"/>
        <v>sec_ni_nap_nexus_wac_policy_http_suspicious_skip_all_count</v>
      </c>
      <c r="I994" s="205" t="s">
        <v>2953</v>
      </c>
      <c r="J994" s="186" t="s">
        <v>76</v>
      </c>
      <c r="K994" s="186" t="s">
        <v>1997</v>
      </c>
      <c r="L994" s="188">
        <v>4</v>
      </c>
      <c r="M994" s="194" t="s">
        <v>1767</v>
      </c>
      <c r="N994" s="187"/>
      <c r="O994" s="188"/>
    </row>
    <row r="995" spans="1:15" customFormat="1">
      <c r="A995" s="186" t="s">
        <v>1974</v>
      </c>
      <c r="B995" s="186" t="s">
        <v>16</v>
      </c>
      <c r="C995" s="186" t="s">
        <v>17</v>
      </c>
      <c r="D995" s="186" t="s">
        <v>1976</v>
      </c>
      <c r="E995" s="186" t="str">
        <f t="shared" si="68"/>
        <v>SEC_NI_NAP_NEXUS_WAC</v>
      </c>
      <c r="F995" s="186" t="s">
        <v>19</v>
      </c>
      <c r="G995" s="186" t="s">
        <v>2798</v>
      </c>
      <c r="H995" s="186" t="str">
        <f t="shared" si="67"/>
        <v>sec_ni_nap_nexus_wac_policy_http_mod_risk_permit_count</v>
      </c>
      <c r="I995" s="205" t="s">
        <v>2937</v>
      </c>
      <c r="J995" s="186" t="s">
        <v>76</v>
      </c>
      <c r="K995" s="186" t="s">
        <v>1997</v>
      </c>
      <c r="L995" s="188">
        <v>4</v>
      </c>
      <c r="M995" s="194" t="s">
        <v>1767</v>
      </c>
      <c r="N995" s="187"/>
      <c r="O995" s="188"/>
    </row>
    <row r="996" spans="1:15" customFormat="1">
      <c r="A996" s="186" t="s">
        <v>1974</v>
      </c>
      <c r="B996" s="186" t="s">
        <v>16</v>
      </c>
      <c r="C996" s="186" t="s">
        <v>17</v>
      </c>
      <c r="D996" s="186" t="s">
        <v>1976</v>
      </c>
      <c r="E996" s="186" t="str">
        <f t="shared" si="68"/>
        <v>SEC_NI_NAP_NEXUS_WAC</v>
      </c>
      <c r="F996" s="186" t="s">
        <v>19</v>
      </c>
      <c r="G996" s="186" t="s">
        <v>2799</v>
      </c>
      <c r="H996" s="186" t="str">
        <f t="shared" si="67"/>
        <v>sec_ni_nap_nexus_wac_policy_http_mod_risk_drop_count</v>
      </c>
      <c r="I996" s="205" t="s">
        <v>2938</v>
      </c>
      <c r="J996" s="186" t="s">
        <v>76</v>
      </c>
      <c r="K996" s="186" t="s">
        <v>1997</v>
      </c>
      <c r="L996" s="188">
        <v>4</v>
      </c>
      <c r="M996" s="194" t="s">
        <v>1767</v>
      </c>
      <c r="N996" s="187"/>
      <c r="O996" s="188"/>
    </row>
    <row r="997" spans="1:15" customFormat="1">
      <c r="A997" s="186" t="s">
        <v>1974</v>
      </c>
      <c r="B997" s="186" t="s">
        <v>16</v>
      </c>
      <c r="C997" s="186" t="s">
        <v>17</v>
      </c>
      <c r="D997" s="186" t="s">
        <v>1976</v>
      </c>
      <c r="E997" s="186" t="str">
        <f>CONCATENATE(D997,"_",B997,"_",A997)</f>
        <v>SEC_NI_NAP_NEXUS_WAC</v>
      </c>
      <c r="F997" s="186" t="s">
        <v>19</v>
      </c>
      <c r="G997" s="186" t="s">
        <v>2800</v>
      </c>
      <c r="H997" s="186" t="str">
        <f t="shared" si="67"/>
        <v>sec_ni_nap_nexus_wac_policy_http_mod_risk_log_only_count</v>
      </c>
      <c r="I997" s="205" t="s">
        <v>2939</v>
      </c>
      <c r="J997" s="186" t="s">
        <v>76</v>
      </c>
      <c r="K997" s="186" t="s">
        <v>1997</v>
      </c>
      <c r="L997" s="188">
        <v>4</v>
      </c>
      <c r="M997" s="194" t="s">
        <v>1767</v>
      </c>
      <c r="N997" s="187"/>
      <c r="O997" s="188"/>
    </row>
    <row r="998" spans="1:15" customFormat="1">
      <c r="A998" s="186" t="s">
        <v>1974</v>
      </c>
      <c r="B998" s="186" t="s">
        <v>16</v>
      </c>
      <c r="C998" s="186" t="s">
        <v>17</v>
      </c>
      <c r="D998" s="186" t="s">
        <v>1976</v>
      </c>
      <c r="E998" s="186" t="str">
        <f>CONCATENATE(D998,"_",B998,"_",A998)</f>
        <v>SEC_NI_NAP_NEXUS_WAC</v>
      </c>
      <c r="F998" s="186" t="s">
        <v>19</v>
      </c>
      <c r="G998" s="186" t="s">
        <v>2711</v>
      </c>
      <c r="H998" s="186" t="str">
        <f t="shared" si="67"/>
        <v>sec_ni_nap_nexus_wac_policy_http_mod_risk_forbid_count</v>
      </c>
      <c r="I998" s="205" t="s">
        <v>2940</v>
      </c>
      <c r="J998" s="186" t="s">
        <v>76</v>
      </c>
      <c r="K998" s="186" t="s">
        <v>1997</v>
      </c>
      <c r="L998" s="188">
        <v>4</v>
      </c>
      <c r="M998" s="194" t="s">
        <v>1767</v>
      </c>
      <c r="N998" s="187"/>
      <c r="O998" s="188"/>
    </row>
    <row r="999" spans="1:15" customFormat="1">
      <c r="A999" s="186" t="s">
        <v>1974</v>
      </c>
      <c r="B999" s="186" t="s">
        <v>16</v>
      </c>
      <c r="C999" s="186" t="s">
        <v>17</v>
      </c>
      <c r="D999" s="186" t="s">
        <v>1976</v>
      </c>
      <c r="E999" s="186" t="str">
        <f>CONCATENATE(D999,"_",B999,"_",A999)</f>
        <v>SEC_NI_NAP_NEXUS_WAC</v>
      </c>
      <c r="F999" s="186" t="s">
        <v>19</v>
      </c>
      <c r="G999" s="186" t="s">
        <v>2713</v>
      </c>
      <c r="H999" s="186" t="str">
        <f t="shared" si="67"/>
        <v>sec_ni_nap_nexus_wac_policy_http_mod_risk_block_count</v>
      </c>
      <c r="I999" s="205" t="s">
        <v>2941</v>
      </c>
      <c r="J999" s="186" t="s">
        <v>76</v>
      </c>
      <c r="K999" s="186" t="s">
        <v>1997</v>
      </c>
      <c r="L999" s="188">
        <v>4</v>
      </c>
      <c r="M999" s="194" t="s">
        <v>1767</v>
      </c>
      <c r="N999" s="187"/>
      <c r="O999" s="188"/>
    </row>
    <row r="1000" spans="1:15" customFormat="1">
      <c r="A1000" s="186" t="s">
        <v>1974</v>
      </c>
      <c r="B1000" s="186" t="s">
        <v>16</v>
      </c>
      <c r="C1000" s="186" t="s">
        <v>17</v>
      </c>
      <c r="D1000" s="186" t="s">
        <v>1976</v>
      </c>
      <c r="E1000" s="186" t="str">
        <f>CONCATENATE(D1000,"_",B1000,"_",A1000)</f>
        <v>SEC_NI_NAP_NEXUS_WAC</v>
      </c>
      <c r="F1000" s="186" t="s">
        <v>19</v>
      </c>
      <c r="G1000" s="203" t="s">
        <v>2912</v>
      </c>
      <c r="H1000" s="186" t="str">
        <f t="shared" si="67"/>
        <v>sec_ni_nap_nexus_wac_policy_http_mod_risk_skip_all_count</v>
      </c>
      <c r="I1000" s="205" t="s">
        <v>2954</v>
      </c>
      <c r="J1000" s="186" t="s">
        <v>76</v>
      </c>
      <c r="K1000" s="186" t="s">
        <v>1997</v>
      </c>
      <c r="L1000" s="188">
        <v>4</v>
      </c>
      <c r="M1000" s="194" t="s">
        <v>1767</v>
      </c>
      <c r="N1000" s="187"/>
      <c r="O1000" s="188"/>
    </row>
    <row r="1001" spans="1:15" customFormat="1">
      <c r="A1001" s="186" t="s">
        <v>1974</v>
      </c>
      <c r="B1001" s="186" t="s">
        <v>16</v>
      </c>
      <c r="C1001" s="186" t="s">
        <v>17</v>
      </c>
      <c r="D1001" s="186" t="s">
        <v>1976</v>
      </c>
      <c r="E1001" s="186" t="str">
        <f t="shared" si="68"/>
        <v>SEC_NI_NAP_NEXUS_WAC</v>
      </c>
      <c r="F1001" s="186" t="s">
        <v>19</v>
      </c>
      <c r="G1001" s="186" t="s">
        <v>2544</v>
      </c>
      <c r="H1001" s="186" t="str">
        <f t="shared" si="67"/>
        <v>sec_ni_nap_nexus_wac_policy_http_low_risk_permit_count</v>
      </c>
      <c r="I1001" s="205" t="s">
        <v>2942</v>
      </c>
      <c r="J1001" s="186" t="s">
        <v>76</v>
      </c>
      <c r="K1001" s="186" t="s">
        <v>1997</v>
      </c>
      <c r="L1001" s="188">
        <v>4</v>
      </c>
      <c r="M1001" s="194" t="s">
        <v>1767</v>
      </c>
      <c r="N1001" s="187"/>
      <c r="O1001" s="188"/>
    </row>
    <row r="1002" spans="1:15" customFormat="1">
      <c r="A1002" s="186" t="s">
        <v>1974</v>
      </c>
      <c r="B1002" s="186" t="s">
        <v>16</v>
      </c>
      <c r="C1002" s="186" t="s">
        <v>17</v>
      </c>
      <c r="D1002" s="186" t="s">
        <v>1976</v>
      </c>
      <c r="E1002" s="186" t="str">
        <f t="shared" si="68"/>
        <v>SEC_NI_NAP_NEXUS_WAC</v>
      </c>
      <c r="F1002" s="186" t="s">
        <v>19</v>
      </c>
      <c r="G1002" s="186" t="s">
        <v>2545</v>
      </c>
      <c r="H1002" s="186" t="str">
        <f t="shared" si="67"/>
        <v>sec_ni_nap_nexus_wac_policy_http_low_risk_drop_count</v>
      </c>
      <c r="I1002" s="205" t="s">
        <v>2943</v>
      </c>
      <c r="J1002" s="186" t="s">
        <v>76</v>
      </c>
      <c r="K1002" s="186" t="s">
        <v>1997</v>
      </c>
      <c r="L1002" s="188">
        <v>4</v>
      </c>
      <c r="M1002" s="194" t="s">
        <v>1767</v>
      </c>
      <c r="N1002" s="187"/>
      <c r="O1002" s="188"/>
    </row>
    <row r="1003" spans="1:15" customFormat="1">
      <c r="A1003" s="186" t="s">
        <v>1974</v>
      </c>
      <c r="B1003" s="186" t="s">
        <v>16</v>
      </c>
      <c r="C1003" s="186" t="s">
        <v>17</v>
      </c>
      <c r="D1003" s="186" t="s">
        <v>1976</v>
      </c>
      <c r="E1003" s="186" t="str">
        <f>CONCATENATE(D1003,"_",B1003,"_",A1003)</f>
        <v>SEC_NI_NAP_NEXUS_WAC</v>
      </c>
      <c r="F1003" s="186" t="s">
        <v>19</v>
      </c>
      <c r="G1003" s="186" t="s">
        <v>2605</v>
      </c>
      <c r="H1003" s="186" t="str">
        <f t="shared" si="67"/>
        <v>sec_ni_nap_nexus_wac_policy_http_low_risk_log_only_count</v>
      </c>
      <c r="I1003" s="205" t="s">
        <v>2944</v>
      </c>
      <c r="J1003" s="186" t="s">
        <v>76</v>
      </c>
      <c r="K1003" s="186" t="s">
        <v>1997</v>
      </c>
      <c r="L1003" s="188">
        <v>4</v>
      </c>
      <c r="M1003" s="194" t="s">
        <v>1767</v>
      </c>
      <c r="N1003" s="187"/>
      <c r="O1003" s="188"/>
    </row>
    <row r="1004" spans="1:15" customFormat="1">
      <c r="A1004" s="186" t="s">
        <v>1974</v>
      </c>
      <c r="B1004" s="186" t="s">
        <v>16</v>
      </c>
      <c r="C1004" s="186" t="s">
        <v>17</v>
      </c>
      <c r="D1004" s="186" t="s">
        <v>1976</v>
      </c>
      <c r="E1004" s="186" t="str">
        <f>CONCATENATE(D1004,"_",B1004,"_",A1004)</f>
        <v>SEC_NI_NAP_NEXUS_WAC</v>
      </c>
      <c r="F1004" s="186" t="s">
        <v>19</v>
      </c>
      <c r="G1004" s="186" t="s">
        <v>2715</v>
      </c>
      <c r="H1004" s="186" t="str">
        <f t="shared" si="67"/>
        <v>sec_ni_nap_nexus_wac_policy_http_low_risk_forbid_count</v>
      </c>
      <c r="I1004" s="205" t="s">
        <v>2945</v>
      </c>
      <c r="J1004" s="186" t="s">
        <v>76</v>
      </c>
      <c r="K1004" s="186" t="s">
        <v>1997</v>
      </c>
      <c r="L1004" s="188">
        <v>4</v>
      </c>
      <c r="M1004" s="194" t="s">
        <v>1767</v>
      </c>
      <c r="N1004" s="187"/>
      <c r="O1004" s="188"/>
    </row>
    <row r="1005" spans="1:15" customFormat="1">
      <c r="A1005" s="186" t="s">
        <v>1974</v>
      </c>
      <c r="B1005" s="186" t="s">
        <v>16</v>
      </c>
      <c r="C1005" s="186" t="s">
        <v>17</v>
      </c>
      <c r="D1005" s="186" t="s">
        <v>1976</v>
      </c>
      <c r="E1005" s="186" t="str">
        <f>CONCATENATE(D1005,"_",B1005,"_",A1005)</f>
        <v>SEC_NI_NAP_NEXUS_WAC</v>
      </c>
      <c r="F1005" s="186" t="s">
        <v>19</v>
      </c>
      <c r="G1005" s="186" t="s">
        <v>2717</v>
      </c>
      <c r="H1005" s="186" t="str">
        <f t="shared" si="67"/>
        <v>sec_ni_nap_nexus_wac_policy_http_low_risk_block_count</v>
      </c>
      <c r="I1005" s="205" t="s">
        <v>2946</v>
      </c>
      <c r="J1005" s="186" t="s">
        <v>76</v>
      </c>
      <c r="K1005" s="186" t="s">
        <v>1997</v>
      </c>
      <c r="L1005" s="188">
        <v>4</v>
      </c>
      <c r="M1005" s="194" t="s">
        <v>1767</v>
      </c>
      <c r="N1005" s="187"/>
      <c r="O1005" s="188"/>
    </row>
    <row r="1006" spans="1:15" customFormat="1">
      <c r="A1006" s="186" t="s">
        <v>1974</v>
      </c>
      <c r="B1006" s="186" t="s">
        <v>16</v>
      </c>
      <c r="C1006" s="186" t="s">
        <v>17</v>
      </c>
      <c r="D1006" s="186" t="s">
        <v>1976</v>
      </c>
      <c r="E1006" s="186" t="str">
        <f>CONCATENATE(D1006,"_",B1006,"_",A1006)</f>
        <v>SEC_NI_NAP_NEXUS_WAC</v>
      </c>
      <c r="F1006" s="186" t="s">
        <v>19</v>
      </c>
      <c r="G1006" s="203" t="s">
        <v>2913</v>
      </c>
      <c r="H1006" s="186" t="str">
        <f t="shared" si="67"/>
        <v>sec_ni_nap_nexus_wac_policy_http_low_risk_skip_all_count</v>
      </c>
      <c r="I1006" s="205" t="s">
        <v>2955</v>
      </c>
      <c r="J1006" s="186" t="s">
        <v>76</v>
      </c>
      <c r="K1006" s="186" t="s">
        <v>1997</v>
      </c>
      <c r="L1006" s="188">
        <v>4</v>
      </c>
      <c r="M1006" s="194" t="s">
        <v>1767</v>
      </c>
      <c r="N1006" s="187"/>
      <c r="O1006" s="188"/>
    </row>
    <row r="1007" spans="1:15" customFormat="1">
      <c r="A1007" s="186" t="s">
        <v>1974</v>
      </c>
      <c r="B1007" s="186" t="s">
        <v>16</v>
      </c>
      <c r="C1007" s="186" t="s">
        <v>17</v>
      </c>
      <c r="D1007" s="186" t="s">
        <v>1976</v>
      </c>
      <c r="E1007" s="186" t="str">
        <f t="shared" si="68"/>
        <v>SEC_NI_NAP_NEXUS_WAC</v>
      </c>
      <c r="F1007" s="186" t="s">
        <v>19</v>
      </c>
      <c r="G1007" s="186" t="s">
        <v>2546</v>
      </c>
      <c r="H1007" s="186" t="str">
        <f t="shared" si="67"/>
        <v>sec_ni_nap_nexus_wac_policy_http_trustworthy_permit_count</v>
      </c>
      <c r="I1007" s="205" t="s">
        <v>2947</v>
      </c>
      <c r="J1007" s="186" t="s">
        <v>76</v>
      </c>
      <c r="K1007" s="186" t="s">
        <v>1997</v>
      </c>
      <c r="L1007" s="188">
        <v>4</v>
      </c>
      <c r="M1007" s="194" t="s">
        <v>1767</v>
      </c>
      <c r="N1007" s="187"/>
      <c r="O1007" s="188"/>
    </row>
    <row r="1008" spans="1:15" customFormat="1">
      <c r="A1008" s="186" t="s">
        <v>1974</v>
      </c>
      <c r="B1008" s="186" t="s">
        <v>16</v>
      </c>
      <c r="C1008" s="186" t="s">
        <v>17</v>
      </c>
      <c r="D1008" s="186" t="s">
        <v>1976</v>
      </c>
      <c r="E1008" s="186" t="str">
        <f t="shared" si="68"/>
        <v>SEC_NI_NAP_NEXUS_WAC</v>
      </c>
      <c r="F1008" s="186" t="s">
        <v>19</v>
      </c>
      <c r="G1008" s="186" t="s">
        <v>2547</v>
      </c>
      <c r="H1008" s="186" t="str">
        <f t="shared" si="67"/>
        <v>sec_ni_nap_nexus_wac_policy_http_trustworthy_drop_count</v>
      </c>
      <c r="I1008" s="205" t="s">
        <v>2948</v>
      </c>
      <c r="J1008" s="186" t="s">
        <v>76</v>
      </c>
      <c r="K1008" s="186" t="s">
        <v>1997</v>
      </c>
      <c r="L1008" s="188">
        <v>4</v>
      </c>
      <c r="M1008" s="194" t="s">
        <v>1767</v>
      </c>
      <c r="N1008" s="187"/>
      <c r="O1008" s="188"/>
    </row>
    <row r="1009" spans="1:15" customFormat="1">
      <c r="A1009" s="186" t="s">
        <v>1974</v>
      </c>
      <c r="B1009" s="186" t="s">
        <v>16</v>
      </c>
      <c r="C1009" s="186" t="s">
        <v>17</v>
      </c>
      <c r="D1009" s="186" t="s">
        <v>1976</v>
      </c>
      <c r="E1009" s="186" t="str">
        <f t="shared" si="68"/>
        <v>SEC_NI_NAP_NEXUS_WAC</v>
      </c>
      <c r="F1009" s="186" t="s">
        <v>19</v>
      </c>
      <c r="G1009" s="186" t="s">
        <v>2603</v>
      </c>
      <c r="H1009" s="186" t="str">
        <f t="shared" si="67"/>
        <v>sec_ni_nap_nexus_wac_policy_http_trustworthy_log_only_count</v>
      </c>
      <c r="I1009" s="205" t="s">
        <v>2949</v>
      </c>
      <c r="J1009" s="186" t="s">
        <v>76</v>
      </c>
      <c r="K1009" s="186" t="s">
        <v>1997</v>
      </c>
      <c r="L1009" s="188">
        <v>4</v>
      </c>
      <c r="M1009" s="194" t="s">
        <v>1767</v>
      </c>
      <c r="N1009" s="187"/>
      <c r="O1009" s="188"/>
    </row>
    <row r="1010" spans="1:15" customFormat="1">
      <c r="A1010" s="186" t="s">
        <v>1974</v>
      </c>
      <c r="B1010" s="186" t="s">
        <v>16</v>
      </c>
      <c r="C1010" s="186" t="s">
        <v>17</v>
      </c>
      <c r="D1010" s="186" t="s">
        <v>1976</v>
      </c>
      <c r="E1010" s="186" t="str">
        <f>CONCATENATE(D1010,"_",B1010,"_",A1010)</f>
        <v>SEC_NI_NAP_NEXUS_WAC</v>
      </c>
      <c r="F1010" s="186" t="s">
        <v>19</v>
      </c>
      <c r="G1010" s="186" t="s">
        <v>2719</v>
      </c>
      <c r="H1010" s="186" t="str">
        <f t="shared" si="67"/>
        <v>sec_ni_nap_nexus_wac_policy_http_trustworthy_forbid_count</v>
      </c>
      <c r="I1010" s="205" t="s">
        <v>2950</v>
      </c>
      <c r="J1010" s="186" t="s">
        <v>76</v>
      </c>
      <c r="K1010" s="186" t="s">
        <v>1997</v>
      </c>
      <c r="L1010" s="188">
        <v>4</v>
      </c>
      <c r="M1010" s="194" t="s">
        <v>1767</v>
      </c>
      <c r="N1010" s="187"/>
      <c r="O1010" s="188"/>
    </row>
    <row r="1011" spans="1:15" customFormat="1">
      <c r="A1011" s="186" t="s">
        <v>1974</v>
      </c>
      <c r="B1011" s="186" t="s">
        <v>16</v>
      </c>
      <c r="C1011" s="186" t="s">
        <v>17</v>
      </c>
      <c r="D1011" s="186" t="s">
        <v>1976</v>
      </c>
      <c r="E1011" s="186" t="str">
        <f>CONCATENATE(D1011,"_",B1011,"_",A1011)</f>
        <v>SEC_NI_NAP_NEXUS_WAC</v>
      </c>
      <c r="F1011" s="186" t="s">
        <v>19</v>
      </c>
      <c r="G1011" s="186" t="s">
        <v>2721</v>
      </c>
      <c r="H1011" s="186" t="str">
        <f t="shared" si="67"/>
        <v>sec_ni_nap_nexus_wac_policy_http_trustworthy_block_count</v>
      </c>
      <c r="I1011" s="205" t="s">
        <v>2951</v>
      </c>
      <c r="J1011" s="186" t="s">
        <v>76</v>
      </c>
      <c r="K1011" s="186" t="s">
        <v>1997</v>
      </c>
      <c r="L1011" s="188">
        <v>4</v>
      </c>
      <c r="M1011" s="194" t="s">
        <v>1767</v>
      </c>
      <c r="N1011" s="187"/>
      <c r="O1011" s="188"/>
    </row>
    <row r="1012" spans="1:15" customFormat="1">
      <c r="A1012" s="186" t="s">
        <v>1974</v>
      </c>
      <c r="B1012" s="186" t="s">
        <v>16</v>
      </c>
      <c r="C1012" s="186" t="s">
        <v>17</v>
      </c>
      <c r="D1012" s="186" t="s">
        <v>1976</v>
      </c>
      <c r="E1012" s="186" t="str">
        <f>CONCATENATE(D1012,"_",B1012,"_",A1012)</f>
        <v>SEC_NI_NAP_NEXUS_WAC</v>
      </c>
      <c r="F1012" s="186" t="s">
        <v>19</v>
      </c>
      <c r="G1012" s="203" t="s">
        <v>2914</v>
      </c>
      <c r="H1012" s="186" t="str">
        <f t="shared" si="67"/>
        <v>sec_ni_nap_nexus_wac_policy_http_trustworthy_skip_all_count</v>
      </c>
      <c r="I1012" s="205" t="s">
        <v>2956</v>
      </c>
      <c r="J1012" s="186" t="s">
        <v>76</v>
      </c>
      <c r="K1012" s="186" t="s">
        <v>1997</v>
      </c>
      <c r="L1012" s="188">
        <v>4</v>
      </c>
      <c r="M1012" s="194" t="s">
        <v>1767</v>
      </c>
      <c r="N1012" s="187"/>
      <c r="O1012" s="188"/>
    </row>
    <row r="1013" spans="1:15">
      <c r="A1013" s="186" t="s">
        <v>1974</v>
      </c>
      <c r="B1013" s="19" t="s">
        <v>16</v>
      </c>
      <c r="C1013" s="19" t="s">
        <v>17</v>
      </c>
      <c r="D1013" s="19" t="s">
        <v>1976</v>
      </c>
      <c r="E1013" s="186" t="str">
        <f t="shared" si="68"/>
        <v>SEC_NI_NAP_NEXUS_WAC</v>
      </c>
      <c r="F1013" s="19" t="s">
        <v>19</v>
      </c>
      <c r="G1013" s="19" t="s">
        <v>2801</v>
      </c>
      <c r="H1013" s="204" t="s">
        <v>2917</v>
      </c>
      <c r="I1013" s="206" t="s">
        <v>2957</v>
      </c>
      <c r="J1013" s="19" t="s">
        <v>76</v>
      </c>
      <c r="K1013" s="19" t="s">
        <v>1997</v>
      </c>
      <c r="L1013" s="24">
        <v>4</v>
      </c>
      <c r="M1013" s="194" t="s">
        <v>1767</v>
      </c>
    </row>
    <row r="1014" spans="1:15" customFormat="1">
      <c r="A1014" s="186" t="s">
        <v>1974</v>
      </c>
      <c r="B1014" s="186" t="s">
        <v>16</v>
      </c>
      <c r="C1014" s="186" t="s">
        <v>17</v>
      </c>
      <c r="D1014" s="186" t="s">
        <v>1976</v>
      </c>
      <c r="E1014" s="186" t="str">
        <f t="shared" si="68"/>
        <v>SEC_NI_NAP_NEXUS_WAC</v>
      </c>
      <c r="F1014" s="186" t="s">
        <v>19</v>
      </c>
      <c r="G1014" s="186" t="s">
        <v>2802</v>
      </c>
      <c r="H1014" s="203" t="s">
        <v>2918</v>
      </c>
      <c r="I1014" s="205" t="s">
        <v>2958</v>
      </c>
      <c r="J1014" s="186" t="s">
        <v>76</v>
      </c>
      <c r="K1014" s="186" t="s">
        <v>1997</v>
      </c>
      <c r="L1014" s="188">
        <v>4</v>
      </c>
      <c r="M1014" s="194" t="s">
        <v>1767</v>
      </c>
      <c r="N1014" s="187"/>
      <c r="O1014" s="188"/>
    </row>
    <row r="1015" spans="1:15" customFormat="1">
      <c r="A1015" s="186" t="s">
        <v>1974</v>
      </c>
      <c r="B1015" s="186" t="s">
        <v>16</v>
      </c>
      <c r="C1015" s="186" t="s">
        <v>17</v>
      </c>
      <c r="D1015" s="186" t="s">
        <v>1976</v>
      </c>
      <c r="E1015" s="186" t="str">
        <f t="shared" si="68"/>
        <v>SEC_NI_NAP_NEXUS_WAC</v>
      </c>
      <c r="F1015" s="186" t="s">
        <v>19</v>
      </c>
      <c r="G1015" s="186" t="s">
        <v>2803</v>
      </c>
      <c r="H1015" s="203" t="s">
        <v>2919</v>
      </c>
      <c r="I1015" s="205" t="s">
        <v>2959</v>
      </c>
      <c r="J1015" s="186" t="s">
        <v>76</v>
      </c>
      <c r="K1015" s="186" t="s">
        <v>1997</v>
      </c>
      <c r="L1015" s="188">
        <v>4</v>
      </c>
      <c r="M1015" s="194" t="s">
        <v>1767</v>
      </c>
      <c r="N1015" s="187"/>
      <c r="O1015" s="188"/>
    </row>
    <row r="1016" spans="1:15" customFormat="1">
      <c r="A1016" s="186" t="s">
        <v>1974</v>
      </c>
      <c r="B1016" s="201" t="s">
        <v>16</v>
      </c>
      <c r="C1016" s="186" t="s">
        <v>17</v>
      </c>
      <c r="D1016" s="186" t="s">
        <v>1976</v>
      </c>
      <c r="E1016" s="186" t="str">
        <f t="shared" si="68"/>
        <v>SEC_NI_NAP_NEXUS_WAC</v>
      </c>
      <c r="F1016" s="201" t="s">
        <v>19</v>
      </c>
      <c r="G1016" s="201" t="s">
        <v>2807</v>
      </c>
      <c r="H1016" s="201" t="s">
        <v>2920</v>
      </c>
      <c r="I1016" s="202" t="s">
        <v>2960</v>
      </c>
      <c r="J1016" s="201" t="s">
        <v>76</v>
      </c>
      <c r="K1016" s="201" t="s">
        <v>1997</v>
      </c>
      <c r="L1016" s="194">
        <v>4</v>
      </c>
      <c r="M1016" s="194" t="s">
        <v>1767</v>
      </c>
      <c r="N1016" s="202"/>
      <c r="O1016" s="194"/>
    </row>
    <row r="1017" spans="1:15" customFormat="1">
      <c r="A1017" s="186" t="s">
        <v>1974</v>
      </c>
      <c r="B1017" s="201" t="s">
        <v>16</v>
      </c>
      <c r="C1017" s="186" t="s">
        <v>17</v>
      </c>
      <c r="D1017" s="186" t="s">
        <v>1976</v>
      </c>
      <c r="E1017" s="186" t="str">
        <f t="shared" si="68"/>
        <v>SEC_NI_NAP_NEXUS_WAC</v>
      </c>
      <c r="F1017" s="201" t="s">
        <v>19</v>
      </c>
      <c r="G1017" s="201" t="s">
        <v>2808</v>
      </c>
      <c r="H1017" s="201" t="s">
        <v>2921</v>
      </c>
      <c r="I1017" s="202" t="s">
        <v>2961</v>
      </c>
      <c r="J1017" s="201" t="s">
        <v>76</v>
      </c>
      <c r="K1017" s="201" t="s">
        <v>1997</v>
      </c>
      <c r="L1017" s="194">
        <v>4</v>
      </c>
      <c r="M1017" s="194" t="s">
        <v>1767</v>
      </c>
      <c r="N1017" s="202"/>
      <c r="O1017" s="194"/>
    </row>
    <row r="1018" spans="1:15" customFormat="1">
      <c r="A1018" s="186" t="s">
        <v>1974</v>
      </c>
      <c r="B1018" s="186" t="s">
        <v>16</v>
      </c>
      <c r="C1018" s="186" t="s">
        <v>17</v>
      </c>
      <c r="D1018" s="186" t="s">
        <v>1976</v>
      </c>
      <c r="E1018" s="186" t="str">
        <f>CONCATENATE(D1018,"_",B1018,"_",A1018)</f>
        <v>SEC_NI_NAP_NEXUS_WAC</v>
      </c>
      <c r="F1018" s="186" t="s">
        <v>19</v>
      </c>
      <c r="G1018" s="203" t="s">
        <v>2915</v>
      </c>
      <c r="H1018" s="186" t="str">
        <f>LOWER(CONCATENATE(D1018,"_",B1018,"_",A1018,"_",G1018))</f>
        <v>sec_ni_nap_nexus_wac_policy_http_unclassified_skip_all_count</v>
      </c>
      <c r="I1018" s="205" t="s">
        <v>2962</v>
      </c>
      <c r="J1018" s="186" t="s">
        <v>76</v>
      </c>
      <c r="K1018" s="186" t="s">
        <v>1997</v>
      </c>
      <c r="L1018" s="188">
        <v>4</v>
      </c>
      <c r="M1018" s="194" t="s">
        <v>1767</v>
      </c>
      <c r="N1018" s="187"/>
      <c r="O1018" s="188"/>
    </row>
    <row r="1019" spans="1:15" customFormat="1">
      <c r="A1019" s="186" t="s">
        <v>1974</v>
      </c>
      <c r="B1019" s="201" t="s">
        <v>16</v>
      </c>
      <c r="C1019" s="201" t="s">
        <v>17</v>
      </c>
      <c r="D1019" s="201" t="s">
        <v>1976</v>
      </c>
      <c r="E1019" s="186" t="str">
        <f t="shared" si="68"/>
        <v>SEC_NI_NAP_NEXUS_WAC</v>
      </c>
      <c r="F1019" s="201" t="s">
        <v>19</v>
      </c>
      <c r="G1019" s="201" t="s">
        <v>2762</v>
      </c>
      <c r="H1019" s="201" t="s">
        <v>2922</v>
      </c>
      <c r="I1019" s="202" t="s">
        <v>2963</v>
      </c>
      <c r="J1019" s="201" t="s">
        <v>76</v>
      </c>
      <c r="K1019" s="201" t="s">
        <v>1997</v>
      </c>
      <c r="L1019" s="194">
        <v>4</v>
      </c>
      <c r="M1019" s="194" t="s">
        <v>1767</v>
      </c>
      <c r="N1019" s="202"/>
      <c r="O1019" s="194"/>
    </row>
    <row r="1020" spans="1:15" customFormat="1">
      <c r="A1020" s="186" t="s">
        <v>1974</v>
      </c>
      <c r="B1020" s="201" t="s">
        <v>16</v>
      </c>
      <c r="C1020" s="201" t="s">
        <v>17</v>
      </c>
      <c r="D1020" s="201" t="s">
        <v>1976</v>
      </c>
      <c r="E1020" s="186" t="str">
        <f t="shared" si="68"/>
        <v>SEC_NI_NAP_NEXUS_WAC</v>
      </c>
      <c r="F1020" s="201" t="s">
        <v>19</v>
      </c>
      <c r="G1020" s="201" t="s">
        <v>2764</v>
      </c>
      <c r="H1020" s="201" t="s">
        <v>2923</v>
      </c>
      <c r="I1020" s="202" t="s">
        <v>2964</v>
      </c>
      <c r="J1020" s="201" t="s">
        <v>76</v>
      </c>
      <c r="K1020" s="201" t="s">
        <v>1997</v>
      </c>
      <c r="L1020" s="194">
        <v>4</v>
      </c>
      <c r="M1020" s="194" t="s">
        <v>1767</v>
      </c>
      <c r="N1020" s="202"/>
      <c r="O1020" s="194"/>
    </row>
    <row r="1021" spans="1:15" customFormat="1">
      <c r="A1021" s="186" t="s">
        <v>1974</v>
      </c>
      <c r="B1021" s="201" t="s">
        <v>16</v>
      </c>
      <c r="C1021" s="201" t="s">
        <v>17</v>
      </c>
      <c r="D1021" s="201" t="s">
        <v>1976</v>
      </c>
      <c r="E1021" s="186" t="str">
        <f t="shared" si="68"/>
        <v>SEC_NI_NAP_NEXUS_WAC</v>
      </c>
      <c r="F1021" s="201" t="s">
        <v>19</v>
      </c>
      <c r="G1021" s="201" t="s">
        <v>2766</v>
      </c>
      <c r="H1021" s="201" t="s">
        <v>2924</v>
      </c>
      <c r="I1021" s="202" t="s">
        <v>2965</v>
      </c>
      <c r="J1021" s="201" t="s">
        <v>76</v>
      </c>
      <c r="K1021" s="201" t="s">
        <v>1997</v>
      </c>
      <c r="L1021" s="194">
        <v>4</v>
      </c>
      <c r="M1021" s="194" t="s">
        <v>1767</v>
      </c>
      <c r="N1021" s="202"/>
      <c r="O1021" s="194"/>
    </row>
    <row r="1022" spans="1:15" customFormat="1">
      <c r="A1022" s="186" t="s">
        <v>1974</v>
      </c>
      <c r="B1022" s="201" t="s">
        <v>16</v>
      </c>
      <c r="C1022" s="201" t="s">
        <v>17</v>
      </c>
      <c r="D1022" s="201" t="s">
        <v>1976</v>
      </c>
      <c r="E1022" s="186" t="str">
        <f t="shared" si="68"/>
        <v>SEC_NI_NAP_NEXUS_WAC</v>
      </c>
      <c r="F1022" s="201" t="s">
        <v>19</v>
      </c>
      <c r="G1022" s="201" t="s">
        <v>2768</v>
      </c>
      <c r="H1022" s="201" t="s">
        <v>2925</v>
      </c>
      <c r="I1022" s="202" t="s">
        <v>2966</v>
      </c>
      <c r="J1022" s="201" t="s">
        <v>76</v>
      </c>
      <c r="K1022" s="201" t="s">
        <v>1997</v>
      </c>
      <c r="L1022" s="194">
        <v>4</v>
      </c>
      <c r="M1022" s="194" t="s">
        <v>1767</v>
      </c>
      <c r="N1022" s="202"/>
      <c r="O1022" s="194"/>
    </row>
    <row r="1023" spans="1:15" customFormat="1">
      <c r="A1023" s="186" t="s">
        <v>1974</v>
      </c>
      <c r="B1023" s="201" t="s">
        <v>16</v>
      </c>
      <c r="C1023" s="201" t="s">
        <v>17</v>
      </c>
      <c r="D1023" s="201" t="s">
        <v>1976</v>
      </c>
      <c r="E1023" s="186" t="str">
        <f t="shared" si="68"/>
        <v>SEC_NI_NAP_NEXUS_WAC</v>
      </c>
      <c r="F1023" s="201" t="s">
        <v>19</v>
      </c>
      <c r="G1023" s="201" t="s">
        <v>2770</v>
      </c>
      <c r="H1023" s="201" t="s">
        <v>2926</v>
      </c>
      <c r="I1023" s="202" t="s">
        <v>2967</v>
      </c>
      <c r="J1023" s="201" t="s">
        <v>76</v>
      </c>
      <c r="K1023" s="201" t="s">
        <v>1997</v>
      </c>
      <c r="L1023" s="194">
        <v>4</v>
      </c>
      <c r="M1023" s="194" t="s">
        <v>1767</v>
      </c>
      <c r="N1023" s="202"/>
      <c r="O1023" s="194"/>
    </row>
    <row r="1024" spans="1:15" customFormat="1">
      <c r="A1024" s="186" t="s">
        <v>1974</v>
      </c>
      <c r="B1024" s="186" t="s">
        <v>16</v>
      </c>
      <c r="C1024" s="186" t="s">
        <v>17</v>
      </c>
      <c r="D1024" s="186" t="s">
        <v>1976</v>
      </c>
      <c r="E1024" s="186" t="str">
        <f t="shared" ref="E1024:E1037" si="69">CONCATENATE(D1024,"_",B1024,"_",A1024)</f>
        <v>SEC_NI_NAP_NEXUS_WAC</v>
      </c>
      <c r="F1024" s="186" t="s">
        <v>19</v>
      </c>
      <c r="G1024" s="203" t="s">
        <v>2916</v>
      </c>
      <c r="H1024" s="186" t="str">
        <f t="shared" ref="H1024:H1037" si="70">LOWER(CONCATENATE(D1024,"_",B1024,"_",A1024,"_",G1024))</f>
        <v>sec_ni_nap_nexus_wac_policy_http_unsupported_skip_all_count</v>
      </c>
      <c r="I1024" s="205" t="s">
        <v>2968</v>
      </c>
      <c r="J1024" s="186" t="s">
        <v>76</v>
      </c>
      <c r="K1024" s="186" t="s">
        <v>1997</v>
      </c>
      <c r="L1024" s="188">
        <v>4</v>
      </c>
      <c r="M1024" s="194" t="s">
        <v>1767</v>
      </c>
      <c r="N1024" s="187"/>
      <c r="O1024" s="188"/>
    </row>
    <row r="1025" spans="1:15">
      <c r="A1025" s="186" t="s">
        <v>1975</v>
      </c>
      <c r="B1025" s="186" t="s">
        <v>16</v>
      </c>
      <c r="C1025" s="186" t="s">
        <v>17</v>
      </c>
      <c r="D1025" s="186" t="s">
        <v>1976</v>
      </c>
      <c r="E1025" s="186" t="str">
        <f t="shared" si="69"/>
        <v>SEC_NI_NAP_NEXUS_MALWARE</v>
      </c>
      <c r="F1025" s="186" t="s">
        <v>19</v>
      </c>
      <c r="G1025" s="186" t="s">
        <v>1925</v>
      </c>
      <c r="H1025" s="186" t="str">
        <f t="shared" si="70"/>
        <v>sec_ni_nap_nexus_malware_policy_lookup_count</v>
      </c>
      <c r="I1025" s="187" t="s">
        <v>1977</v>
      </c>
      <c r="J1025" s="186" t="s">
        <v>76</v>
      </c>
      <c r="K1025" s="186" t="s">
        <v>1978</v>
      </c>
      <c r="L1025" s="188">
        <v>4</v>
      </c>
      <c r="M1025" s="197" t="s">
        <v>1767</v>
      </c>
      <c r="N1025" s="187"/>
    </row>
    <row r="1026" spans="1:15">
      <c r="A1026" s="186" t="s">
        <v>1975</v>
      </c>
      <c r="B1026" s="186" t="s">
        <v>16</v>
      </c>
      <c r="C1026" s="186" t="s">
        <v>17</v>
      </c>
      <c r="D1026" s="186" t="s">
        <v>1976</v>
      </c>
      <c r="E1026" s="186" t="str">
        <f t="shared" si="69"/>
        <v>SEC_NI_NAP_NEXUS_MALWARE</v>
      </c>
      <c r="F1026" s="186" t="s">
        <v>19</v>
      </c>
      <c r="G1026" s="186" t="s">
        <v>1979</v>
      </c>
      <c r="H1026" s="186" t="str">
        <f t="shared" si="70"/>
        <v>sec_ni_nap_nexus_malware_policy_skip_scan_count</v>
      </c>
      <c r="I1026" s="187" t="s">
        <v>2032</v>
      </c>
      <c r="J1026" s="186" t="s">
        <v>76</v>
      </c>
      <c r="K1026" s="186" t="s">
        <v>1978</v>
      </c>
      <c r="L1026" s="188">
        <v>4</v>
      </c>
      <c r="M1026" s="197" t="s">
        <v>1767</v>
      </c>
    </row>
    <row r="1027" spans="1:15">
      <c r="A1027" s="186" t="s">
        <v>1975</v>
      </c>
      <c r="B1027" s="186" t="s">
        <v>16</v>
      </c>
      <c r="C1027" s="186" t="s">
        <v>17</v>
      </c>
      <c r="D1027" s="186" t="s">
        <v>1976</v>
      </c>
      <c r="E1027" s="186" t="str">
        <f t="shared" si="69"/>
        <v>SEC_NI_NAP_NEXUS_MALWARE</v>
      </c>
      <c r="F1027" s="186" t="s">
        <v>19</v>
      </c>
      <c r="G1027" s="186" t="s">
        <v>1980</v>
      </c>
      <c r="H1027" s="186" t="str">
        <f t="shared" si="70"/>
        <v>sec_ni_nap_nexus_malware_policy_scan_good_count</v>
      </c>
      <c r="I1027" s="187" t="s">
        <v>2031</v>
      </c>
      <c r="J1027" s="186" t="s">
        <v>76</v>
      </c>
      <c r="K1027" s="186" t="s">
        <v>1978</v>
      </c>
      <c r="L1027" s="188">
        <v>4</v>
      </c>
      <c r="M1027" s="197" t="s">
        <v>1767</v>
      </c>
    </row>
    <row r="1028" spans="1:15">
      <c r="A1028" s="186" t="s">
        <v>1975</v>
      </c>
      <c r="B1028" s="186" t="s">
        <v>16</v>
      </c>
      <c r="C1028" s="186" t="s">
        <v>17</v>
      </c>
      <c r="D1028" s="186" t="s">
        <v>1976</v>
      </c>
      <c r="E1028" s="186" t="str">
        <f t="shared" si="69"/>
        <v>SEC_NI_NAP_NEXUS_MALWARE</v>
      </c>
      <c r="F1028" s="186" t="s">
        <v>19</v>
      </c>
      <c r="G1028" s="186" t="s">
        <v>1981</v>
      </c>
      <c r="H1028" s="186" t="str">
        <f t="shared" si="70"/>
        <v>sec_ni_nap_nexus_malware_policy_scan_bad_count</v>
      </c>
      <c r="I1028" s="187" t="s">
        <v>2033</v>
      </c>
      <c r="J1028" s="186" t="s">
        <v>76</v>
      </c>
      <c r="K1028" s="186" t="s">
        <v>1978</v>
      </c>
      <c r="L1028" s="188">
        <v>4</v>
      </c>
      <c r="M1028" s="197" t="s">
        <v>1767</v>
      </c>
    </row>
    <row r="1029" spans="1:15">
      <c r="A1029" s="186" t="s">
        <v>1975</v>
      </c>
      <c r="B1029" s="186" t="s">
        <v>16</v>
      </c>
      <c r="C1029" s="186" t="s">
        <v>17</v>
      </c>
      <c r="D1029" s="186" t="s">
        <v>1976</v>
      </c>
      <c r="E1029" s="186" t="str">
        <f t="shared" si="69"/>
        <v>SEC_NI_NAP_NEXUS_MALWARE</v>
      </c>
      <c r="F1029" s="186" t="s">
        <v>19</v>
      </c>
      <c r="G1029" s="186" t="s">
        <v>1982</v>
      </c>
      <c r="H1029" s="186" t="str">
        <f t="shared" si="70"/>
        <v>sec_ni_nap_nexus_malware_policy_scan_unknown_count</v>
      </c>
      <c r="I1029" s="187" t="s">
        <v>2034</v>
      </c>
      <c r="J1029" s="186" t="s">
        <v>76</v>
      </c>
      <c r="K1029" s="186" t="s">
        <v>1978</v>
      </c>
      <c r="L1029" s="188">
        <v>4</v>
      </c>
      <c r="M1029" s="197" t="s">
        <v>1767</v>
      </c>
    </row>
    <row r="1030" spans="1:15">
      <c r="A1030" s="186" t="s">
        <v>1975</v>
      </c>
      <c r="B1030" s="186" t="s">
        <v>16</v>
      </c>
      <c r="C1030" s="186" t="s">
        <v>17</v>
      </c>
      <c r="D1030" s="186" t="s">
        <v>1976</v>
      </c>
      <c r="E1030" s="186" t="str">
        <f t="shared" si="69"/>
        <v>SEC_NI_NAP_NEXUS_MALWARE</v>
      </c>
      <c r="F1030" s="186" t="s">
        <v>19</v>
      </c>
      <c r="G1030" s="186" t="s">
        <v>1983</v>
      </c>
      <c r="H1030" s="186" t="str">
        <f t="shared" si="70"/>
        <v>sec_ni_nap_nexus_malware_policy_log_only_good_count</v>
      </c>
      <c r="I1030" s="187" t="s">
        <v>2035</v>
      </c>
      <c r="J1030" s="186" t="s">
        <v>76</v>
      </c>
      <c r="K1030" s="186" t="s">
        <v>1978</v>
      </c>
      <c r="L1030" s="188">
        <v>4</v>
      </c>
      <c r="M1030" s="197" t="s">
        <v>1767</v>
      </c>
    </row>
    <row r="1031" spans="1:15">
      <c r="A1031" s="186" t="s">
        <v>1975</v>
      </c>
      <c r="B1031" s="186" t="s">
        <v>16</v>
      </c>
      <c r="C1031" s="186" t="s">
        <v>17</v>
      </c>
      <c r="D1031" s="186" t="s">
        <v>1976</v>
      </c>
      <c r="E1031" s="186" t="str">
        <f t="shared" si="69"/>
        <v>SEC_NI_NAP_NEXUS_MALWARE</v>
      </c>
      <c r="F1031" s="186" t="s">
        <v>19</v>
      </c>
      <c r="G1031" s="186" t="s">
        <v>1984</v>
      </c>
      <c r="H1031" s="186" t="str">
        <f t="shared" si="70"/>
        <v>sec_ni_nap_nexus_malware_policy_log_only_bad_count</v>
      </c>
      <c r="I1031" s="187" t="s">
        <v>2036</v>
      </c>
      <c r="J1031" s="186" t="s">
        <v>76</v>
      </c>
      <c r="K1031" s="186" t="s">
        <v>1978</v>
      </c>
      <c r="L1031" s="188">
        <v>4</v>
      </c>
      <c r="M1031" s="197" t="s">
        <v>1767</v>
      </c>
    </row>
    <row r="1032" spans="1:15">
      <c r="A1032" s="186" t="s">
        <v>1975</v>
      </c>
      <c r="B1032" s="186" t="s">
        <v>16</v>
      </c>
      <c r="C1032" s="186" t="s">
        <v>17</v>
      </c>
      <c r="D1032" s="186" t="s">
        <v>1976</v>
      </c>
      <c r="E1032" s="186" t="str">
        <f t="shared" si="69"/>
        <v>SEC_NI_NAP_NEXUS_MALWARE</v>
      </c>
      <c r="F1032" s="186" t="s">
        <v>19</v>
      </c>
      <c r="G1032" s="186" t="s">
        <v>1985</v>
      </c>
      <c r="H1032" s="186" t="str">
        <f t="shared" si="70"/>
        <v>sec_ni_nap_nexus_malware_policy_log_only_unknown_count</v>
      </c>
      <c r="I1032" s="187" t="s">
        <v>2037</v>
      </c>
      <c r="J1032" s="186" t="s">
        <v>76</v>
      </c>
      <c r="K1032" s="186" t="s">
        <v>1978</v>
      </c>
      <c r="L1032" s="188">
        <v>4</v>
      </c>
      <c r="M1032" s="197" t="s">
        <v>1767</v>
      </c>
    </row>
    <row r="1033" spans="1:15">
      <c r="A1033" s="186" t="s">
        <v>1975</v>
      </c>
      <c r="B1033" s="186" t="s">
        <v>16</v>
      </c>
      <c r="C1033" s="186" t="s">
        <v>17</v>
      </c>
      <c r="D1033" s="186" t="s">
        <v>1976</v>
      </c>
      <c r="E1033" s="186" t="str">
        <f t="shared" si="69"/>
        <v>SEC_NI_NAP_NEXUS_MALWARE</v>
      </c>
      <c r="F1033" s="186" t="s">
        <v>19</v>
      </c>
      <c r="G1033" s="186" t="s">
        <v>1986</v>
      </c>
      <c r="H1033" s="186" t="str">
        <f t="shared" si="70"/>
        <v>sec_ni_nap_nexus_malware_policy_permit_good_count</v>
      </c>
      <c r="I1033" s="187" t="s">
        <v>2038</v>
      </c>
      <c r="J1033" s="186" t="s">
        <v>76</v>
      </c>
      <c r="K1033" s="186" t="s">
        <v>1978</v>
      </c>
      <c r="L1033" s="188">
        <v>4</v>
      </c>
      <c r="M1033" s="197" t="s">
        <v>1767</v>
      </c>
    </row>
    <row r="1034" spans="1:15">
      <c r="A1034" s="186" t="s">
        <v>1975</v>
      </c>
      <c r="B1034" s="186" t="s">
        <v>16</v>
      </c>
      <c r="C1034" s="186" t="s">
        <v>17</v>
      </c>
      <c r="D1034" s="186" t="s">
        <v>1976</v>
      </c>
      <c r="E1034" s="186" t="str">
        <f t="shared" si="69"/>
        <v>SEC_NI_NAP_NEXUS_MALWARE</v>
      </c>
      <c r="F1034" s="186" t="s">
        <v>19</v>
      </c>
      <c r="G1034" s="186" t="s">
        <v>1987</v>
      </c>
      <c r="H1034" s="186" t="str">
        <f t="shared" si="70"/>
        <v>sec_ni_nap_nexus_malware_policy_permit_bad_count</v>
      </c>
      <c r="I1034" s="187" t="s">
        <v>2039</v>
      </c>
      <c r="J1034" s="186" t="s">
        <v>76</v>
      </c>
      <c r="K1034" s="186" t="s">
        <v>1978</v>
      </c>
      <c r="L1034" s="188">
        <v>4</v>
      </c>
      <c r="M1034" s="197" t="s">
        <v>1767</v>
      </c>
    </row>
    <row r="1035" spans="1:15">
      <c r="A1035" s="186" t="s">
        <v>1975</v>
      </c>
      <c r="B1035" s="186" t="s">
        <v>16</v>
      </c>
      <c r="C1035" s="186" t="s">
        <v>17</v>
      </c>
      <c r="D1035" s="186" t="s">
        <v>1976</v>
      </c>
      <c r="E1035" s="186" t="str">
        <f t="shared" si="69"/>
        <v>SEC_NI_NAP_NEXUS_MALWARE</v>
      </c>
      <c r="F1035" s="186" t="s">
        <v>19</v>
      </c>
      <c r="G1035" s="186" t="s">
        <v>1988</v>
      </c>
      <c r="H1035" s="186" t="str">
        <f t="shared" si="70"/>
        <v>sec_ni_nap_nexus_malware_policy_permit_unknown_count</v>
      </c>
      <c r="I1035" s="187" t="s">
        <v>2040</v>
      </c>
      <c r="J1035" s="186" t="s">
        <v>76</v>
      </c>
      <c r="K1035" s="186" t="s">
        <v>1978</v>
      </c>
      <c r="L1035" s="188">
        <v>4</v>
      </c>
      <c r="M1035" s="197" t="s">
        <v>1767</v>
      </c>
    </row>
    <row r="1036" spans="1:15">
      <c r="A1036" s="186" t="s">
        <v>1975</v>
      </c>
      <c r="B1036" s="186" t="s">
        <v>16</v>
      </c>
      <c r="C1036" s="186" t="s">
        <v>17</v>
      </c>
      <c r="D1036" s="186" t="s">
        <v>1976</v>
      </c>
      <c r="E1036" s="186" t="str">
        <f t="shared" si="69"/>
        <v>SEC_NI_NAP_NEXUS_MALWARE</v>
      </c>
      <c r="F1036" s="186" t="s">
        <v>19</v>
      </c>
      <c r="G1036" s="186" t="s">
        <v>2026</v>
      </c>
      <c r="H1036" s="186" t="str">
        <f t="shared" si="70"/>
        <v>sec_ni_nap_nexus_malware_policy_drop_bad_count</v>
      </c>
      <c r="I1036" s="187" t="s">
        <v>2041</v>
      </c>
      <c r="J1036" s="186" t="s">
        <v>76</v>
      </c>
      <c r="K1036" s="186" t="s">
        <v>1978</v>
      </c>
      <c r="L1036" s="188">
        <v>4</v>
      </c>
      <c r="M1036" s="197" t="s">
        <v>1767</v>
      </c>
    </row>
    <row r="1037" spans="1:15">
      <c r="A1037" s="186" t="s">
        <v>1975</v>
      </c>
      <c r="B1037" s="186" t="s">
        <v>16</v>
      </c>
      <c r="C1037" s="186" t="s">
        <v>17</v>
      </c>
      <c r="D1037" s="186" t="s">
        <v>1976</v>
      </c>
      <c r="E1037" s="186" t="str">
        <f t="shared" si="69"/>
        <v>SEC_NI_NAP_NEXUS_MALWARE</v>
      </c>
      <c r="F1037" s="186" t="s">
        <v>19</v>
      </c>
      <c r="G1037" s="186" t="s">
        <v>2027</v>
      </c>
      <c r="H1037" s="186" t="str">
        <f t="shared" si="70"/>
        <v>sec_ni_nap_nexus_malware_policy_drop_unknown_count</v>
      </c>
      <c r="I1037" s="187" t="s">
        <v>2042</v>
      </c>
      <c r="J1037" s="186" t="s">
        <v>76</v>
      </c>
      <c r="K1037" s="186" t="s">
        <v>1978</v>
      </c>
      <c r="L1037" s="188">
        <v>4</v>
      </c>
      <c r="M1037" s="197" t="s">
        <v>1767</v>
      </c>
      <c r="O1037" s="188"/>
    </row>
    <row r="1038" spans="1:15">
      <c r="A1038" s="186" t="s">
        <v>1975</v>
      </c>
      <c r="B1038" s="186" t="s">
        <v>16</v>
      </c>
      <c r="C1038" s="186" t="s">
        <v>17</v>
      </c>
      <c r="D1038" s="186" t="s">
        <v>1976</v>
      </c>
      <c r="E1038" s="186" t="str">
        <f t="shared" ref="E1038:E1082" si="71">CONCATENATE(D1038,"_",B1038,"_",A1038)</f>
        <v>SEC_NI_NAP_NEXUS_MALWARE</v>
      </c>
      <c r="F1038" s="186" t="s">
        <v>19</v>
      </c>
      <c r="G1038" s="186" t="s">
        <v>2028</v>
      </c>
      <c r="H1038" s="186" t="str">
        <f t="shared" ref="H1038:H1044" si="72">LOWER(CONCATENATE(D1038,"_",B1038,"_",A1038,"_",G1038))</f>
        <v>sec_ni_nap_nexus_malware_total_drop_tcp_post_policy_lookup</v>
      </c>
      <c r="I1038" s="187" t="s">
        <v>2020</v>
      </c>
      <c r="J1038" s="186" t="s">
        <v>76</v>
      </c>
      <c r="K1038" s="186" t="s">
        <v>549</v>
      </c>
      <c r="L1038" s="188">
        <v>4</v>
      </c>
      <c r="M1038" s="188" t="s">
        <v>1767</v>
      </c>
      <c r="N1038" s="187"/>
      <c r="O1038" s="188"/>
    </row>
    <row r="1039" spans="1:15">
      <c r="A1039" s="186" t="s">
        <v>1975</v>
      </c>
      <c r="B1039" s="186" t="s">
        <v>16</v>
      </c>
      <c r="C1039" s="186" t="s">
        <v>17</v>
      </c>
      <c r="D1039" s="186" t="s">
        <v>1976</v>
      </c>
      <c r="E1039" s="186" t="str">
        <f t="shared" si="71"/>
        <v>SEC_NI_NAP_NEXUS_MALWARE</v>
      </c>
      <c r="F1039" s="186" t="s">
        <v>19</v>
      </c>
      <c r="G1039" s="186" t="s">
        <v>2029</v>
      </c>
      <c r="H1039" s="186" t="str">
        <f t="shared" si="72"/>
        <v>sec_ni_nap_nexus_malware_total_drop_http_post_policy_lookup</v>
      </c>
      <c r="I1039" s="187" t="s">
        <v>2021</v>
      </c>
      <c r="J1039" s="186" t="s">
        <v>76</v>
      </c>
      <c r="K1039" s="186" t="s">
        <v>549</v>
      </c>
      <c r="L1039" s="188">
        <v>4</v>
      </c>
      <c r="M1039" s="188" t="s">
        <v>1767</v>
      </c>
      <c r="N1039" s="187"/>
      <c r="O1039" s="188"/>
    </row>
    <row r="1040" spans="1:15">
      <c r="A1040" s="186" t="s">
        <v>1975</v>
      </c>
      <c r="B1040" s="186" t="s">
        <v>16</v>
      </c>
      <c r="C1040" s="186" t="s">
        <v>17</v>
      </c>
      <c r="D1040" s="186" t="s">
        <v>1976</v>
      </c>
      <c r="E1040" s="186" t="str">
        <f t="shared" si="71"/>
        <v>SEC_NI_NAP_NEXUS_MALWARE</v>
      </c>
      <c r="F1040" s="186" t="s">
        <v>19</v>
      </c>
      <c r="G1040" s="186" t="s">
        <v>2030</v>
      </c>
      <c r="H1040" s="186" t="str">
        <f t="shared" si="72"/>
        <v>sec_ni_nap_nexus_malware_total_drop_non_tcp_post_policy_lookup</v>
      </c>
      <c r="I1040" s="187" t="s">
        <v>2022</v>
      </c>
      <c r="J1040" s="186" t="s">
        <v>76</v>
      </c>
      <c r="K1040" s="186" t="s">
        <v>549</v>
      </c>
      <c r="L1040" s="188">
        <v>4</v>
      </c>
      <c r="M1040" s="188" t="s">
        <v>1767</v>
      </c>
      <c r="N1040" s="187"/>
      <c r="O1040" s="188"/>
    </row>
    <row r="1041" spans="1:15">
      <c r="A1041" s="186" t="s">
        <v>1975</v>
      </c>
      <c r="B1041" s="186" t="s">
        <v>16</v>
      </c>
      <c r="C1041" s="186" t="s">
        <v>17</v>
      </c>
      <c r="D1041" s="186" t="s">
        <v>1976</v>
      </c>
      <c r="E1041" s="186" t="str">
        <f t="shared" si="71"/>
        <v>SEC_NI_NAP_NEXUS_MALWARE</v>
      </c>
      <c r="F1041" s="186" t="s">
        <v>19</v>
      </c>
      <c r="G1041" s="186" t="s">
        <v>2402</v>
      </c>
      <c r="H1041" s="186" t="str">
        <f t="shared" si="72"/>
        <v>sec_ni_nap_nexus_malware_total_tcp_cons</v>
      </c>
      <c r="I1041" s="187" t="s">
        <v>2012</v>
      </c>
      <c r="J1041" s="186" t="s">
        <v>76</v>
      </c>
      <c r="K1041" s="186" t="s">
        <v>549</v>
      </c>
      <c r="L1041" s="188">
        <v>4</v>
      </c>
      <c r="M1041" s="188" t="s">
        <v>1767</v>
      </c>
      <c r="N1041" s="187"/>
      <c r="O1041" s="188"/>
    </row>
    <row r="1042" spans="1:15">
      <c r="A1042" s="186" t="s">
        <v>1975</v>
      </c>
      <c r="B1042" s="186" t="s">
        <v>16</v>
      </c>
      <c r="C1042" s="186" t="s">
        <v>17</v>
      </c>
      <c r="D1042" s="186" t="s">
        <v>1976</v>
      </c>
      <c r="E1042" s="186" t="str">
        <f t="shared" si="71"/>
        <v>SEC_NI_NAP_NEXUS_MALWARE</v>
      </c>
      <c r="F1042" s="186" t="s">
        <v>19</v>
      </c>
      <c r="G1042" s="186" t="s">
        <v>2403</v>
      </c>
      <c r="H1042" s="186" t="str">
        <f t="shared" si="72"/>
        <v>sec_ni_nap_nexus_malware_active_tcp_cons</v>
      </c>
      <c r="I1042" s="187" t="s">
        <v>2013</v>
      </c>
      <c r="J1042" s="186" t="s">
        <v>113</v>
      </c>
      <c r="K1042" s="186" t="s">
        <v>549</v>
      </c>
      <c r="L1042" s="188">
        <v>4</v>
      </c>
      <c r="M1042" s="188" t="s">
        <v>1767</v>
      </c>
      <c r="N1042" s="187"/>
      <c r="O1042" s="188"/>
    </row>
    <row r="1043" spans="1:15">
      <c r="A1043" s="186" t="s">
        <v>1975</v>
      </c>
      <c r="B1043" s="186" t="s">
        <v>16</v>
      </c>
      <c r="C1043" s="186" t="s">
        <v>17</v>
      </c>
      <c r="D1043" s="186" t="s">
        <v>1976</v>
      </c>
      <c r="E1043" s="186" t="str">
        <f t="shared" si="71"/>
        <v>SEC_NI_NAP_NEXUS_MALWARE</v>
      </c>
      <c r="F1043" s="186" t="s">
        <v>19</v>
      </c>
      <c r="G1043" s="186" t="s">
        <v>2404</v>
      </c>
      <c r="H1043" s="186" t="str">
        <f t="shared" si="72"/>
        <v>sec_ni_nap_nexus_malware_total_non_tcp_cons</v>
      </c>
      <c r="I1043" s="187" t="s">
        <v>2014</v>
      </c>
      <c r="J1043" s="186" t="s">
        <v>76</v>
      </c>
      <c r="K1043" s="186" t="s">
        <v>549</v>
      </c>
      <c r="L1043" s="188">
        <v>4</v>
      </c>
      <c r="M1043" s="188" t="s">
        <v>1767</v>
      </c>
      <c r="N1043" s="187"/>
      <c r="O1043" s="188"/>
    </row>
    <row r="1044" spans="1:15" customFormat="1">
      <c r="A1044" s="186" t="s">
        <v>1975</v>
      </c>
      <c r="B1044" s="186" t="s">
        <v>16</v>
      </c>
      <c r="C1044" s="186" t="s">
        <v>17</v>
      </c>
      <c r="D1044" s="186" t="s">
        <v>1976</v>
      </c>
      <c r="E1044" s="186" t="str">
        <f t="shared" si="71"/>
        <v>SEC_NI_NAP_NEXUS_MALWARE</v>
      </c>
      <c r="F1044" s="186" t="s">
        <v>19</v>
      </c>
      <c r="G1044" s="186" t="s">
        <v>2405</v>
      </c>
      <c r="H1044" s="186" t="str">
        <f t="shared" si="72"/>
        <v>sec_ni_nap_nexus_malware_active_non_tcp_cons</v>
      </c>
      <c r="I1044" s="187" t="s">
        <v>2015</v>
      </c>
      <c r="J1044" s="186" t="s">
        <v>113</v>
      </c>
      <c r="K1044" s="186" t="s">
        <v>549</v>
      </c>
      <c r="L1044" s="188">
        <v>4</v>
      </c>
      <c r="M1044" s="188" t="s">
        <v>1767</v>
      </c>
      <c r="N1044" s="187"/>
      <c r="O1044" s="188"/>
    </row>
    <row r="1045" spans="1:15" customFormat="1">
      <c r="A1045" s="186" t="s">
        <v>1975</v>
      </c>
      <c r="B1045" s="186" t="s">
        <v>16</v>
      </c>
      <c r="C1045" s="186" t="s">
        <v>17</v>
      </c>
      <c r="D1045" s="186" t="s">
        <v>1976</v>
      </c>
      <c r="E1045" s="186" t="str">
        <f t="shared" ref="E1045:E1050" si="73">CONCATENATE(D1045,"_",B1045,"_",A1045)</f>
        <v>SEC_NI_NAP_NEXUS_MALWARE</v>
      </c>
      <c r="F1045" s="186" t="s">
        <v>19</v>
      </c>
      <c r="G1045" s="186" t="s">
        <v>2632</v>
      </c>
      <c r="H1045" s="186" t="str">
        <f t="shared" ref="H1045:H1050" si="74">LOWER(CONCATENATE(D1045,"_",B1045,"_",A1045,"_",G1045))</f>
        <v>sec_ni_nap_nexus_malware_policy_scan_unsupported_count</v>
      </c>
      <c r="I1045" s="187" t="s">
        <v>2633</v>
      </c>
      <c r="J1045" s="186" t="s">
        <v>76</v>
      </c>
      <c r="K1045" s="186" t="s">
        <v>1978</v>
      </c>
      <c r="L1045" s="188">
        <v>4</v>
      </c>
      <c r="M1045" s="197" t="s">
        <v>1767</v>
      </c>
      <c r="N1045" s="187"/>
      <c r="O1045" s="188"/>
    </row>
    <row r="1046" spans="1:15" customFormat="1">
      <c r="A1046" s="186" t="s">
        <v>1975</v>
      </c>
      <c r="B1046" s="186" t="s">
        <v>16</v>
      </c>
      <c r="C1046" s="186" t="s">
        <v>17</v>
      </c>
      <c r="D1046" s="186" t="s">
        <v>1976</v>
      </c>
      <c r="E1046" s="186" t="str">
        <f t="shared" si="73"/>
        <v>SEC_NI_NAP_NEXUS_MALWARE</v>
      </c>
      <c r="F1046" s="186" t="s">
        <v>19</v>
      </c>
      <c r="G1046" s="186" t="s">
        <v>2634</v>
      </c>
      <c r="H1046" s="186" t="str">
        <f t="shared" si="74"/>
        <v>sec_ni_nap_nexus_malware_policy_scan_aborted_count</v>
      </c>
      <c r="I1046" s="187" t="s">
        <v>2635</v>
      </c>
      <c r="J1046" s="186" t="s">
        <v>76</v>
      </c>
      <c r="K1046" s="186" t="s">
        <v>1978</v>
      </c>
      <c r="L1046" s="188">
        <v>4</v>
      </c>
      <c r="M1046" s="197" t="s">
        <v>1767</v>
      </c>
      <c r="N1046" s="187"/>
      <c r="O1046" s="188"/>
    </row>
    <row r="1047" spans="1:15" customFormat="1">
      <c r="A1047" s="186" t="s">
        <v>1975</v>
      </c>
      <c r="B1047" s="186" t="s">
        <v>16</v>
      </c>
      <c r="C1047" s="186" t="s">
        <v>17</v>
      </c>
      <c r="D1047" s="186" t="s">
        <v>1976</v>
      </c>
      <c r="E1047" s="186" t="str">
        <f t="shared" si="73"/>
        <v>SEC_NI_NAP_NEXUS_MALWARE</v>
      </c>
      <c r="F1047" s="186" t="s">
        <v>19</v>
      </c>
      <c r="G1047" s="186" t="s">
        <v>2636</v>
      </c>
      <c r="H1047" s="186" t="str">
        <f t="shared" si="74"/>
        <v>sec_ni_nap_nexus_malware_policy_log_only_unsupported_count</v>
      </c>
      <c r="I1047" s="187" t="s">
        <v>2637</v>
      </c>
      <c r="J1047" s="186" t="s">
        <v>76</v>
      </c>
      <c r="K1047" s="186" t="s">
        <v>1978</v>
      </c>
      <c r="L1047" s="188">
        <v>4</v>
      </c>
      <c r="M1047" s="197" t="s">
        <v>1767</v>
      </c>
      <c r="N1047" s="187"/>
      <c r="O1047" s="188"/>
    </row>
    <row r="1048" spans="1:15" customFormat="1">
      <c r="A1048" s="186" t="s">
        <v>1975</v>
      </c>
      <c r="B1048" s="186" t="s">
        <v>16</v>
      </c>
      <c r="C1048" s="186" t="s">
        <v>17</v>
      </c>
      <c r="D1048" s="186" t="s">
        <v>1976</v>
      </c>
      <c r="E1048" s="186" t="str">
        <f t="shared" si="73"/>
        <v>SEC_NI_NAP_NEXUS_MALWARE</v>
      </c>
      <c r="F1048" s="186" t="s">
        <v>19</v>
      </c>
      <c r="G1048" s="186" t="s">
        <v>2638</v>
      </c>
      <c r="H1048" s="186" t="str">
        <f t="shared" si="74"/>
        <v>sec_ni_nap_nexus_malware_policy_log_only_aborted_count</v>
      </c>
      <c r="I1048" s="187" t="s">
        <v>2639</v>
      </c>
      <c r="J1048" s="186" t="s">
        <v>76</v>
      </c>
      <c r="K1048" s="186" t="s">
        <v>1978</v>
      </c>
      <c r="L1048" s="188">
        <v>4</v>
      </c>
      <c r="M1048" s="197" t="s">
        <v>1767</v>
      </c>
      <c r="N1048" s="187"/>
      <c r="O1048" s="188"/>
    </row>
    <row r="1049" spans="1:15" customFormat="1">
      <c r="A1049" s="186" t="s">
        <v>1975</v>
      </c>
      <c r="B1049" s="186" t="s">
        <v>16</v>
      </c>
      <c r="C1049" s="186" t="s">
        <v>17</v>
      </c>
      <c r="D1049" s="186" t="s">
        <v>1976</v>
      </c>
      <c r="E1049" s="186" t="str">
        <f t="shared" si="73"/>
        <v>SEC_NI_NAP_NEXUS_MALWARE</v>
      </c>
      <c r="F1049" s="186" t="s">
        <v>19</v>
      </c>
      <c r="G1049" s="186" t="s">
        <v>2640</v>
      </c>
      <c r="H1049" s="186" t="str">
        <f t="shared" si="74"/>
        <v>sec_ni_nap_nexus_malware_policy_permit_unsupported_count</v>
      </c>
      <c r="I1049" s="187" t="s">
        <v>2641</v>
      </c>
      <c r="J1049" s="186" t="s">
        <v>76</v>
      </c>
      <c r="K1049" s="186" t="s">
        <v>1978</v>
      </c>
      <c r="L1049" s="188">
        <v>4</v>
      </c>
      <c r="M1049" s="197" t="s">
        <v>1767</v>
      </c>
      <c r="N1049" s="187"/>
      <c r="O1049" s="188"/>
    </row>
    <row r="1050" spans="1:15" customFormat="1">
      <c r="A1050" s="186" t="s">
        <v>1975</v>
      </c>
      <c r="B1050" s="186" t="s">
        <v>16</v>
      </c>
      <c r="C1050" s="186" t="s">
        <v>17</v>
      </c>
      <c r="D1050" s="186" t="s">
        <v>1976</v>
      </c>
      <c r="E1050" s="186" t="str">
        <f t="shared" si="73"/>
        <v>SEC_NI_NAP_NEXUS_MALWARE</v>
      </c>
      <c r="F1050" s="186" t="s">
        <v>19</v>
      </c>
      <c r="G1050" s="186" t="s">
        <v>2642</v>
      </c>
      <c r="H1050" s="186" t="str">
        <f t="shared" si="74"/>
        <v>sec_ni_nap_nexus_malware_policy_permit_aborted_count</v>
      </c>
      <c r="I1050" s="187" t="s">
        <v>2643</v>
      </c>
      <c r="J1050" s="186" t="s">
        <v>76</v>
      </c>
      <c r="K1050" s="186" t="s">
        <v>1978</v>
      </c>
      <c r="L1050" s="188">
        <v>4</v>
      </c>
      <c r="M1050" s="197" t="s">
        <v>1767</v>
      </c>
      <c r="N1050" s="187"/>
      <c r="O1050" s="188"/>
    </row>
    <row r="1051" spans="1:15" customFormat="1">
      <c r="A1051" s="186" t="s">
        <v>2115</v>
      </c>
      <c r="B1051" s="186" t="s">
        <v>16</v>
      </c>
      <c r="C1051" s="186" t="s">
        <v>17</v>
      </c>
      <c r="D1051" s="186" t="s">
        <v>1976</v>
      </c>
      <c r="E1051" s="186" t="str">
        <f t="shared" si="71"/>
        <v>SEC_NI_NAP_NEXUS_GENERAL</v>
      </c>
      <c r="F1051" s="186" t="s">
        <v>19</v>
      </c>
      <c r="G1051" s="186" t="s">
        <v>2567</v>
      </c>
      <c r="H1051" s="186" t="str">
        <f>LOWER(CONCATENATE(D1051,"_nx_",A1051,"_",G1051))</f>
        <v>sec_ni_nap_nx_general_tot_tcp_cons</v>
      </c>
      <c r="I1051" s="187" t="s">
        <v>1989</v>
      </c>
      <c r="J1051" s="186" t="s">
        <v>76</v>
      </c>
      <c r="K1051" s="186" t="s">
        <v>549</v>
      </c>
      <c r="L1051" s="188">
        <v>4</v>
      </c>
      <c r="M1051" s="188" t="s">
        <v>1767</v>
      </c>
      <c r="N1051" s="187"/>
      <c r="O1051" s="188"/>
    </row>
    <row r="1052" spans="1:15" customFormat="1">
      <c r="A1052" s="186" t="s">
        <v>2115</v>
      </c>
      <c r="B1052" s="186" t="s">
        <v>16</v>
      </c>
      <c r="C1052" s="186" t="s">
        <v>17</v>
      </c>
      <c r="D1052" s="186" t="s">
        <v>1976</v>
      </c>
      <c r="E1052" s="186" t="str">
        <f t="shared" si="71"/>
        <v>SEC_NI_NAP_NEXUS_GENERAL</v>
      </c>
      <c r="F1052" s="186" t="s">
        <v>19</v>
      </c>
      <c r="G1052" s="186" t="s">
        <v>2403</v>
      </c>
      <c r="H1052" s="186" t="str">
        <f t="shared" ref="H1052:H1082" si="75">LOWER(CONCATENATE(D1052,"_nx_",A1052,"_",G1052))</f>
        <v>sec_ni_nap_nx_general_active_tcp_cons</v>
      </c>
      <c r="I1052" s="187" t="s">
        <v>1990</v>
      </c>
      <c r="J1052" s="186" t="s">
        <v>113</v>
      </c>
      <c r="K1052" s="186" t="s">
        <v>549</v>
      </c>
      <c r="L1052" s="188">
        <v>4</v>
      </c>
      <c r="M1052" s="188" t="s">
        <v>1767</v>
      </c>
      <c r="N1052" s="187"/>
      <c r="O1052" s="188"/>
    </row>
    <row r="1053" spans="1:15" customFormat="1">
      <c r="A1053" s="186" t="s">
        <v>2115</v>
      </c>
      <c r="B1053" s="186" t="s">
        <v>16</v>
      </c>
      <c r="C1053" s="186" t="s">
        <v>17</v>
      </c>
      <c r="D1053" s="186" t="s">
        <v>1976</v>
      </c>
      <c r="E1053" s="186" t="str">
        <f t="shared" si="71"/>
        <v>SEC_NI_NAP_NEXUS_GENERAL</v>
      </c>
      <c r="F1053" s="186" t="s">
        <v>19</v>
      </c>
      <c r="G1053" s="186" t="s">
        <v>2568</v>
      </c>
      <c r="H1053" s="186" t="str">
        <f t="shared" si="75"/>
        <v>sec_ni_nap_nx_general_tot_ntcp_cons</v>
      </c>
      <c r="I1053" s="187" t="s">
        <v>1991</v>
      </c>
      <c r="J1053" s="186" t="s">
        <v>76</v>
      </c>
      <c r="K1053" s="186" t="s">
        <v>549</v>
      </c>
      <c r="L1053" s="188">
        <v>4</v>
      </c>
      <c r="M1053" s="188" t="s">
        <v>1767</v>
      </c>
      <c r="N1053" s="187"/>
      <c r="O1053" s="188"/>
    </row>
    <row r="1054" spans="1:15" customFormat="1">
      <c r="A1054" s="186" t="s">
        <v>2115</v>
      </c>
      <c r="B1054" s="186" t="s">
        <v>16</v>
      </c>
      <c r="C1054" s="186" t="s">
        <v>17</v>
      </c>
      <c r="D1054" s="186" t="s">
        <v>1976</v>
      </c>
      <c r="E1054" s="186" t="str">
        <f t="shared" si="71"/>
        <v>SEC_NI_NAP_NEXUS_GENERAL</v>
      </c>
      <c r="F1054" s="186" t="s">
        <v>19</v>
      </c>
      <c r="G1054" s="186" t="s">
        <v>2569</v>
      </c>
      <c r="H1054" s="186" t="str">
        <f t="shared" si="75"/>
        <v>sec_ni_nap_nx_general_active_ntcp_cons</v>
      </c>
      <c r="I1054" s="187" t="s">
        <v>1992</v>
      </c>
      <c r="J1054" s="186" t="s">
        <v>113</v>
      </c>
      <c r="K1054" s="186" t="s">
        <v>549</v>
      </c>
      <c r="L1054" s="188">
        <v>4</v>
      </c>
      <c r="M1054" s="188" t="s">
        <v>1767</v>
      </c>
      <c r="N1054" s="187"/>
      <c r="O1054" s="188"/>
    </row>
    <row r="1055" spans="1:15" customFormat="1">
      <c r="A1055" s="186" t="s">
        <v>2115</v>
      </c>
      <c r="B1055" s="186" t="s">
        <v>16</v>
      </c>
      <c r="C1055" s="186" t="s">
        <v>17</v>
      </c>
      <c r="D1055" s="186" t="s">
        <v>1976</v>
      </c>
      <c r="E1055" s="186" t="str">
        <f t="shared" si="71"/>
        <v>SEC_NI_NAP_NEXUS_GENERAL</v>
      </c>
      <c r="F1055" s="186" t="s">
        <v>19</v>
      </c>
      <c r="G1055" s="186" t="s">
        <v>2570</v>
      </c>
      <c r="H1055" s="186" t="str">
        <f t="shared" si="75"/>
        <v>sec_ni_nap_nx_general_tot_ssl_intercepted_cons</v>
      </c>
      <c r="I1055" s="187" t="s">
        <v>1993</v>
      </c>
      <c r="J1055" s="186" t="s">
        <v>76</v>
      </c>
      <c r="K1055" s="186" t="s">
        <v>549</v>
      </c>
      <c r="L1055" s="188">
        <v>4</v>
      </c>
      <c r="M1055" s="188" t="s">
        <v>1767</v>
      </c>
      <c r="N1055" s="187"/>
      <c r="O1055" s="188"/>
    </row>
    <row r="1056" spans="1:15" customFormat="1">
      <c r="A1056" s="186" t="s">
        <v>2115</v>
      </c>
      <c r="B1056" s="186" t="s">
        <v>16</v>
      </c>
      <c r="C1056" s="186" t="s">
        <v>17</v>
      </c>
      <c r="D1056" s="186" t="s">
        <v>1976</v>
      </c>
      <c r="E1056" s="186" t="str">
        <f>CONCATENATE(D1056,"_",B1056,"_",A1056)</f>
        <v>SEC_NI_NAP_NEXUS_GENERAL</v>
      </c>
      <c r="F1056" s="186" t="s">
        <v>19</v>
      </c>
      <c r="G1056" s="186" t="s">
        <v>2571</v>
      </c>
      <c r="H1056" s="186" t="str">
        <f t="shared" si="75"/>
        <v>sec_ni_nap_nx_general_tot_ssl_tls10_intercepted_cons</v>
      </c>
      <c r="I1056" s="187" t="s">
        <v>2120</v>
      </c>
      <c r="J1056" s="186" t="s">
        <v>76</v>
      </c>
      <c r="K1056" s="186" t="s">
        <v>549</v>
      </c>
      <c r="L1056" s="188">
        <v>4</v>
      </c>
      <c r="M1056" s="188" t="s">
        <v>1767</v>
      </c>
      <c r="N1056" s="187"/>
      <c r="O1056" s="188"/>
    </row>
    <row r="1057" spans="1:15" customFormat="1">
      <c r="A1057" s="186" t="s">
        <v>2115</v>
      </c>
      <c r="B1057" s="186" t="s">
        <v>16</v>
      </c>
      <c r="C1057" s="186" t="s">
        <v>17</v>
      </c>
      <c r="D1057" s="186" t="s">
        <v>1976</v>
      </c>
      <c r="E1057" s="186" t="str">
        <f>CONCATENATE(D1057,"_",B1057,"_",A1057)</f>
        <v>SEC_NI_NAP_NEXUS_GENERAL</v>
      </c>
      <c r="F1057" s="186" t="s">
        <v>19</v>
      </c>
      <c r="G1057" s="186" t="s">
        <v>2572</v>
      </c>
      <c r="H1057" s="186" t="str">
        <f t="shared" si="75"/>
        <v>sec_ni_nap_nx_general_tot_ssl_tls11_intercepted_cons</v>
      </c>
      <c r="I1057" s="187" t="s">
        <v>2121</v>
      </c>
      <c r="J1057" s="186" t="s">
        <v>76</v>
      </c>
      <c r="K1057" s="186" t="s">
        <v>549</v>
      </c>
      <c r="L1057" s="188">
        <v>4</v>
      </c>
      <c r="M1057" s="188" t="s">
        <v>1767</v>
      </c>
      <c r="N1057" s="187"/>
      <c r="O1057" s="188"/>
    </row>
    <row r="1058" spans="1:15" customFormat="1">
      <c r="A1058" s="186" t="s">
        <v>2115</v>
      </c>
      <c r="B1058" s="186" t="s">
        <v>16</v>
      </c>
      <c r="C1058" s="186" t="s">
        <v>17</v>
      </c>
      <c r="D1058" s="186" t="s">
        <v>1976</v>
      </c>
      <c r="E1058" s="186" t="str">
        <f>CONCATENATE(D1058,"_",B1058,"_",A1058)</f>
        <v>SEC_NI_NAP_NEXUS_GENERAL</v>
      </c>
      <c r="F1058" s="186" t="s">
        <v>19</v>
      </c>
      <c r="G1058" s="186" t="s">
        <v>2573</v>
      </c>
      <c r="H1058" s="186" t="str">
        <f t="shared" si="75"/>
        <v>sec_ni_nap_nx_general_tot_ssl_tls12_intercepted_cons</v>
      </c>
      <c r="I1058" s="187" t="s">
        <v>2122</v>
      </c>
      <c r="J1058" s="186" t="s">
        <v>76</v>
      </c>
      <c r="K1058" s="186" t="s">
        <v>549</v>
      </c>
      <c r="L1058" s="188">
        <v>4</v>
      </c>
      <c r="M1058" s="188" t="s">
        <v>1767</v>
      </c>
      <c r="N1058" s="187"/>
      <c r="O1058" s="188"/>
    </row>
    <row r="1059" spans="1:15" customFormat="1">
      <c r="A1059" s="186" t="s">
        <v>2115</v>
      </c>
      <c r="B1059" s="186" t="s">
        <v>16</v>
      </c>
      <c r="C1059" s="186" t="s">
        <v>17</v>
      </c>
      <c r="D1059" s="186" t="s">
        <v>1976</v>
      </c>
      <c r="E1059" s="186" t="str">
        <f>CONCATENATE(D1059,"_",B1059,"_",A1059)</f>
        <v>SEC_NI_NAP_NEXUS_GENERAL</v>
      </c>
      <c r="F1059" s="186" t="s">
        <v>19</v>
      </c>
      <c r="G1059" s="186" t="s">
        <v>2574</v>
      </c>
      <c r="H1059" s="186" t="str">
        <f t="shared" si="75"/>
        <v>sec_ni_nap_nx_general_tot_ssl_tls13_intercepted_cons</v>
      </c>
      <c r="I1059" s="187" t="s">
        <v>2123</v>
      </c>
      <c r="J1059" s="186" t="s">
        <v>76</v>
      </c>
      <c r="K1059" s="186" t="s">
        <v>549</v>
      </c>
      <c r="L1059" s="188">
        <v>4</v>
      </c>
      <c r="M1059" s="188" t="s">
        <v>1767</v>
      </c>
      <c r="N1059" s="187"/>
      <c r="O1059" s="188"/>
    </row>
    <row r="1060" spans="1:15" customFormat="1">
      <c r="A1060" s="186" t="s">
        <v>2115</v>
      </c>
      <c r="B1060" s="186" t="s">
        <v>16</v>
      </c>
      <c r="C1060" s="186" t="s">
        <v>17</v>
      </c>
      <c r="D1060" s="186" t="s">
        <v>1976</v>
      </c>
      <c r="E1060" s="186" t="str">
        <f t="shared" si="71"/>
        <v>SEC_NI_NAP_NEXUS_GENERAL</v>
      </c>
      <c r="F1060" s="186" t="s">
        <v>19</v>
      </c>
      <c r="G1060" s="186" t="s">
        <v>2406</v>
      </c>
      <c r="H1060" s="186" t="str">
        <f t="shared" si="75"/>
        <v>sec_ni_nap_nx_general_active_ssl_intercepted_cons</v>
      </c>
      <c r="I1060" s="187" t="s">
        <v>1994</v>
      </c>
      <c r="J1060" s="186" t="s">
        <v>113</v>
      </c>
      <c r="K1060" s="186" t="s">
        <v>549</v>
      </c>
      <c r="L1060" s="188">
        <v>4</v>
      </c>
      <c r="M1060" s="188" t="s">
        <v>1767</v>
      </c>
      <c r="N1060" s="187"/>
      <c r="O1060" s="188"/>
    </row>
    <row r="1061" spans="1:15" customFormat="1">
      <c r="A1061" s="186" t="s">
        <v>2115</v>
      </c>
      <c r="B1061" s="186" t="s">
        <v>16</v>
      </c>
      <c r="C1061" s="186" t="s">
        <v>17</v>
      </c>
      <c r="D1061" s="186" t="s">
        <v>1976</v>
      </c>
      <c r="E1061" s="186" t="str">
        <f>CONCATENATE(D1061,"_",B1061,"_",A1061)</f>
        <v>SEC_NI_NAP_NEXUS_GENERAL</v>
      </c>
      <c r="F1061" s="186" t="s">
        <v>19</v>
      </c>
      <c r="G1061" s="186" t="s">
        <v>2908</v>
      </c>
      <c r="H1061" s="186" t="str">
        <f t="shared" si="75"/>
        <v>sec_ni_nap_nx_general_tot_ssl_bypassed_cons</v>
      </c>
      <c r="I1061" s="187" t="s">
        <v>2811</v>
      </c>
      <c r="J1061" s="186" t="s">
        <v>76</v>
      </c>
      <c r="K1061" s="186" t="s">
        <v>549</v>
      </c>
      <c r="L1061" s="188">
        <v>4</v>
      </c>
      <c r="M1061" s="188" t="s">
        <v>1767</v>
      </c>
      <c r="N1061" s="187"/>
      <c r="O1061" s="188"/>
    </row>
    <row r="1062" spans="1:15" customFormat="1">
      <c r="A1062" s="186" t="s">
        <v>2115</v>
      </c>
      <c r="B1062" s="186" t="s">
        <v>16</v>
      </c>
      <c r="C1062" s="186" t="s">
        <v>17</v>
      </c>
      <c r="D1062" s="186" t="s">
        <v>1976</v>
      </c>
      <c r="E1062" s="186" t="str">
        <f>CONCATENATE(D1062,"_",B1062,"_",A1062)</f>
        <v>SEC_NI_NAP_NEXUS_GENERAL</v>
      </c>
      <c r="F1062" s="186" t="s">
        <v>19</v>
      </c>
      <c r="G1062" s="186" t="s">
        <v>2909</v>
      </c>
      <c r="H1062" s="186" t="str">
        <f t="shared" si="75"/>
        <v>sec_ni_nap_nx_general_active_ssl_bypassed_cons</v>
      </c>
      <c r="I1062" s="187" t="s">
        <v>2812</v>
      </c>
      <c r="J1062" s="186" t="s">
        <v>113</v>
      </c>
      <c r="K1062" s="186" t="s">
        <v>549</v>
      </c>
      <c r="L1062" s="188">
        <v>4</v>
      </c>
      <c r="M1062" s="188" t="s">
        <v>1767</v>
      </c>
      <c r="N1062" s="187"/>
      <c r="O1062" s="188"/>
    </row>
    <row r="1063" spans="1:15" customFormat="1">
      <c r="A1063" s="186" t="s">
        <v>2115</v>
      </c>
      <c r="B1063" s="186" t="s">
        <v>16</v>
      </c>
      <c r="C1063" s="186" t="s">
        <v>17</v>
      </c>
      <c r="D1063" s="186" t="s">
        <v>1976</v>
      </c>
      <c r="E1063" s="186" t="str">
        <f t="shared" si="71"/>
        <v>SEC_NI_NAP_NEXUS_GENERAL</v>
      </c>
      <c r="F1063" s="186" t="s">
        <v>19</v>
      </c>
      <c r="G1063" s="186" t="s">
        <v>2575</v>
      </c>
      <c r="H1063" s="186" t="str">
        <f t="shared" si="75"/>
        <v>sec_ni_nap_nx_general_tot_ssl_popnet_intercepted_cons</v>
      </c>
      <c r="I1063" s="187" t="s">
        <v>2124</v>
      </c>
      <c r="J1063" s="186" t="s">
        <v>76</v>
      </c>
      <c r="K1063" s="186" t="s">
        <v>549</v>
      </c>
      <c r="L1063" s="188">
        <v>4</v>
      </c>
      <c r="M1063" s="188" t="s">
        <v>1767</v>
      </c>
      <c r="N1063" s="187"/>
      <c r="O1063" s="188"/>
    </row>
    <row r="1064" spans="1:15" customFormat="1">
      <c r="A1064" s="186" t="s">
        <v>2115</v>
      </c>
      <c r="B1064" s="186" t="s">
        <v>16</v>
      </c>
      <c r="C1064" s="186" t="s">
        <v>17</v>
      </c>
      <c r="D1064" s="186" t="s">
        <v>1976</v>
      </c>
      <c r="E1064" s="186" t="str">
        <f>CONCATENATE(D1064,"_",B1064,"_",A1064)</f>
        <v>SEC_NI_NAP_NEXUS_GENERAL</v>
      </c>
      <c r="F1064" s="186" t="s">
        <v>19</v>
      </c>
      <c r="G1064" s="186" t="s">
        <v>2576</v>
      </c>
      <c r="H1064" s="186" t="str">
        <f t="shared" si="75"/>
        <v>sec_ni_nap_nx_general_tot_ssl_tls10_popnet_intercepted_cons</v>
      </c>
      <c r="I1064" s="187" t="s">
        <v>2125</v>
      </c>
      <c r="J1064" s="186" t="s">
        <v>76</v>
      </c>
      <c r="K1064" s="186" t="s">
        <v>549</v>
      </c>
      <c r="L1064" s="188">
        <v>4</v>
      </c>
      <c r="M1064" s="188" t="s">
        <v>1767</v>
      </c>
      <c r="N1064" s="187"/>
      <c r="O1064" s="188"/>
    </row>
    <row r="1065" spans="1:15" customFormat="1">
      <c r="A1065" s="186" t="s">
        <v>2115</v>
      </c>
      <c r="B1065" s="186" t="s">
        <v>16</v>
      </c>
      <c r="C1065" s="186" t="s">
        <v>17</v>
      </c>
      <c r="D1065" s="186" t="s">
        <v>1976</v>
      </c>
      <c r="E1065" s="186" t="str">
        <f>CONCATENATE(D1065,"_",B1065,"_",A1065)</f>
        <v>SEC_NI_NAP_NEXUS_GENERAL</v>
      </c>
      <c r="F1065" s="186" t="s">
        <v>19</v>
      </c>
      <c r="G1065" s="186" t="s">
        <v>2577</v>
      </c>
      <c r="H1065" s="186" t="str">
        <f t="shared" si="75"/>
        <v>sec_ni_nap_nx_general_tot_ssl_tls11_popnet_intercepted_cons</v>
      </c>
      <c r="I1065" s="187" t="s">
        <v>2126</v>
      </c>
      <c r="J1065" s="186" t="s">
        <v>76</v>
      </c>
      <c r="K1065" s="186" t="s">
        <v>549</v>
      </c>
      <c r="L1065" s="188">
        <v>4</v>
      </c>
      <c r="M1065" s="188" t="s">
        <v>1767</v>
      </c>
      <c r="N1065" s="187"/>
      <c r="O1065" s="188"/>
    </row>
    <row r="1066" spans="1:15" customFormat="1">
      <c r="A1066" s="186" t="s">
        <v>2115</v>
      </c>
      <c r="B1066" s="186" t="s">
        <v>16</v>
      </c>
      <c r="C1066" s="186" t="s">
        <v>17</v>
      </c>
      <c r="D1066" s="186" t="s">
        <v>1976</v>
      </c>
      <c r="E1066" s="186" t="str">
        <f>CONCATENATE(D1066,"_",B1066,"_",A1066)</f>
        <v>SEC_NI_NAP_NEXUS_GENERAL</v>
      </c>
      <c r="F1066" s="186" t="s">
        <v>19</v>
      </c>
      <c r="G1066" s="186" t="s">
        <v>2578</v>
      </c>
      <c r="H1066" s="186" t="str">
        <f t="shared" si="75"/>
        <v>sec_ni_nap_nx_general_tot_ssl_tls12_popnet_intercepted_cons</v>
      </c>
      <c r="I1066" s="187" t="s">
        <v>2127</v>
      </c>
      <c r="J1066" s="186" t="s">
        <v>76</v>
      </c>
      <c r="K1066" s="186" t="s">
        <v>549</v>
      </c>
      <c r="L1066" s="188">
        <v>4</v>
      </c>
      <c r="M1066" s="188" t="s">
        <v>1767</v>
      </c>
      <c r="N1066" s="187"/>
      <c r="O1066" s="188"/>
    </row>
    <row r="1067" spans="1:15" customFormat="1">
      <c r="A1067" s="186" t="s">
        <v>2115</v>
      </c>
      <c r="B1067" s="186" t="s">
        <v>16</v>
      </c>
      <c r="C1067" s="186" t="s">
        <v>17</v>
      </c>
      <c r="D1067" s="186" t="s">
        <v>1976</v>
      </c>
      <c r="E1067" s="186" t="str">
        <f>CONCATENATE(D1067,"_",B1067,"_",A1067)</f>
        <v>SEC_NI_NAP_NEXUS_GENERAL</v>
      </c>
      <c r="F1067" s="186" t="s">
        <v>19</v>
      </c>
      <c r="G1067" s="186" t="s">
        <v>2579</v>
      </c>
      <c r="H1067" s="186" t="str">
        <f t="shared" si="75"/>
        <v>sec_ni_nap_nx_general_tot_ssl_tls13_popnet_intercepted_cons</v>
      </c>
      <c r="I1067" s="187" t="s">
        <v>2128</v>
      </c>
      <c r="J1067" s="186" t="s">
        <v>76</v>
      </c>
      <c r="K1067" s="186" t="s">
        <v>549</v>
      </c>
      <c r="L1067" s="188">
        <v>4</v>
      </c>
      <c r="M1067" s="188" t="s">
        <v>1767</v>
      </c>
      <c r="N1067" s="187"/>
      <c r="O1067" s="188"/>
    </row>
    <row r="1068" spans="1:15" customFormat="1">
      <c r="A1068" s="186" t="s">
        <v>2115</v>
      </c>
      <c r="B1068" s="186" t="s">
        <v>16</v>
      </c>
      <c r="C1068" s="186" t="s">
        <v>17</v>
      </c>
      <c r="D1068" s="186" t="s">
        <v>1976</v>
      </c>
      <c r="E1068" s="186" t="str">
        <f t="shared" si="71"/>
        <v>SEC_NI_NAP_NEXUS_GENERAL</v>
      </c>
      <c r="F1068" s="186" t="s">
        <v>19</v>
      </c>
      <c r="G1068" s="186" t="s">
        <v>2407</v>
      </c>
      <c r="H1068" s="186" t="str">
        <f t="shared" si="75"/>
        <v>sec_ni_nap_nx_general_active_ssl_popnet_intercepted_cons</v>
      </c>
      <c r="I1068" s="187" t="s">
        <v>2129</v>
      </c>
      <c r="J1068" s="186" t="s">
        <v>113</v>
      </c>
      <c r="K1068" s="186" t="s">
        <v>549</v>
      </c>
      <c r="L1068" s="188">
        <v>4</v>
      </c>
      <c r="M1068" s="188" t="s">
        <v>1767</v>
      </c>
      <c r="N1068" s="187"/>
      <c r="O1068" s="188"/>
    </row>
    <row r="1069" spans="1:15" customFormat="1">
      <c r="A1069" s="186" t="s">
        <v>2115</v>
      </c>
      <c r="B1069" s="186" t="s">
        <v>16</v>
      </c>
      <c r="C1069" s="186" t="s">
        <v>17</v>
      </c>
      <c r="D1069" s="186" t="s">
        <v>1976</v>
      </c>
      <c r="E1069" s="186" t="str">
        <f t="shared" si="71"/>
        <v>SEC_NI_NAP_NEXUS_GENERAL</v>
      </c>
      <c r="F1069" s="186" t="s">
        <v>19</v>
      </c>
      <c r="G1069" s="186" t="s">
        <v>2816</v>
      </c>
      <c r="H1069" s="186" t="str">
        <f t="shared" si="75"/>
        <v>sec_ni_nap_nx_general_tot_ssl_popnet_failed_cons</v>
      </c>
      <c r="I1069" s="187" t="s">
        <v>2813</v>
      </c>
      <c r="J1069" s="186" t="s">
        <v>76</v>
      </c>
      <c r="K1069" s="186" t="s">
        <v>549</v>
      </c>
      <c r="L1069" s="188">
        <v>4</v>
      </c>
      <c r="M1069" s="188" t="s">
        <v>1767</v>
      </c>
      <c r="N1069" s="187"/>
      <c r="O1069" s="188"/>
    </row>
    <row r="1070" spans="1:15" customFormat="1">
      <c r="A1070" s="186" t="s">
        <v>2115</v>
      </c>
      <c r="B1070" s="186" t="s">
        <v>16</v>
      </c>
      <c r="C1070" s="186" t="s">
        <v>17</v>
      </c>
      <c r="D1070" s="186" t="s">
        <v>1976</v>
      </c>
      <c r="E1070" s="186" t="str">
        <f t="shared" si="71"/>
        <v>SEC_NI_NAP_NEXUS_GENERAL</v>
      </c>
      <c r="F1070" s="186" t="s">
        <v>19</v>
      </c>
      <c r="G1070" s="186" t="s">
        <v>2815</v>
      </c>
      <c r="H1070" s="186" t="str">
        <f t="shared" si="75"/>
        <v>sec_ni_nap_nx_general_active_ssl_popnet_failed_cons</v>
      </c>
      <c r="I1070" s="187" t="s">
        <v>2814</v>
      </c>
      <c r="J1070" s="186" t="s">
        <v>113</v>
      </c>
      <c r="K1070" s="186" t="s">
        <v>549</v>
      </c>
      <c r="L1070" s="188">
        <v>4</v>
      </c>
      <c r="M1070" s="188" t="s">
        <v>1767</v>
      </c>
      <c r="N1070" s="187"/>
      <c r="O1070" s="188"/>
    </row>
    <row r="1071" spans="1:15" customFormat="1">
      <c r="A1071" s="186" t="s">
        <v>2115</v>
      </c>
      <c r="B1071" s="186" t="s">
        <v>16</v>
      </c>
      <c r="C1071" s="186" t="s">
        <v>17</v>
      </c>
      <c r="D1071" s="186" t="s">
        <v>1976</v>
      </c>
      <c r="E1071" s="186" t="str">
        <f t="shared" si="71"/>
        <v>SEC_NI_NAP_NEXUS_GENERAL</v>
      </c>
      <c r="F1071" s="186" t="s">
        <v>19</v>
      </c>
      <c r="G1071" s="186" t="s">
        <v>2580</v>
      </c>
      <c r="H1071" s="186" t="str">
        <f t="shared" si="75"/>
        <v>sec_ni_nap_nx_general_tot_ssl_dropped_due_to_cert_failure</v>
      </c>
      <c r="I1071" s="187" t="s">
        <v>1995</v>
      </c>
      <c r="J1071" s="186" t="s">
        <v>76</v>
      </c>
      <c r="K1071" s="186" t="s">
        <v>549</v>
      </c>
      <c r="L1071" s="188">
        <v>4</v>
      </c>
      <c r="M1071" s="188" t="s">
        <v>1767</v>
      </c>
      <c r="N1071" s="187"/>
      <c r="O1071" s="188"/>
    </row>
    <row r="1072" spans="1:15" customFormat="1">
      <c r="A1072" s="186" t="s">
        <v>2115</v>
      </c>
      <c r="B1072" s="186" t="s">
        <v>16</v>
      </c>
      <c r="C1072" s="186" t="s">
        <v>17</v>
      </c>
      <c r="D1072" s="186" t="s">
        <v>1976</v>
      </c>
      <c r="E1072" s="186" t="str">
        <f t="shared" si="71"/>
        <v>SEC_NI_NAP_NEXUS_GENERAL</v>
      </c>
      <c r="F1072" s="186" t="s">
        <v>19</v>
      </c>
      <c r="G1072" s="186" t="s">
        <v>2581</v>
      </c>
      <c r="H1072" s="186" t="str">
        <f t="shared" si="75"/>
        <v>sec_ni_nap_nx_general_tot_http_cons</v>
      </c>
      <c r="I1072" s="187" t="s">
        <v>2000</v>
      </c>
      <c r="J1072" s="186" t="s">
        <v>76</v>
      </c>
      <c r="K1072" s="186" t="s">
        <v>549</v>
      </c>
      <c r="L1072" s="188">
        <v>4</v>
      </c>
      <c r="M1072" s="188" t="s">
        <v>1767</v>
      </c>
      <c r="N1072" s="187"/>
      <c r="O1072" s="188"/>
    </row>
    <row r="1073" spans="1:15" customFormat="1">
      <c r="A1073" s="186" t="s">
        <v>2115</v>
      </c>
      <c r="B1073" s="186" t="s">
        <v>16</v>
      </c>
      <c r="C1073" s="186" t="s">
        <v>17</v>
      </c>
      <c r="D1073" s="186" t="s">
        <v>1976</v>
      </c>
      <c r="E1073" s="186" t="str">
        <f t="shared" si="71"/>
        <v>SEC_NI_NAP_NEXUS_GENERAL</v>
      </c>
      <c r="F1073" s="186" t="s">
        <v>19</v>
      </c>
      <c r="G1073" s="186" t="s">
        <v>2408</v>
      </c>
      <c r="H1073" s="186" t="str">
        <f t="shared" si="75"/>
        <v>sec_ni_nap_nx_general_active_http_cons</v>
      </c>
      <c r="I1073" s="187" t="s">
        <v>2001</v>
      </c>
      <c r="J1073" s="186" t="s">
        <v>113</v>
      </c>
      <c r="K1073" s="186" t="s">
        <v>549</v>
      </c>
      <c r="L1073" s="188">
        <v>4</v>
      </c>
      <c r="M1073" s="188" t="s">
        <v>1767</v>
      </c>
      <c r="N1073" s="187"/>
      <c r="O1073" s="188"/>
    </row>
    <row r="1074" spans="1:15" customFormat="1">
      <c r="A1074" s="186" t="s">
        <v>2115</v>
      </c>
      <c r="B1074" s="186" t="s">
        <v>16</v>
      </c>
      <c r="C1074" s="186" t="s">
        <v>17</v>
      </c>
      <c r="D1074" s="186" t="s">
        <v>1976</v>
      </c>
      <c r="E1074" s="186" t="str">
        <f t="shared" si="71"/>
        <v>SEC_NI_NAP_NEXUS_GENERAL</v>
      </c>
      <c r="F1074" s="186" t="s">
        <v>19</v>
      </c>
      <c r="G1074" s="186" t="s">
        <v>2582</v>
      </c>
      <c r="H1074" s="186" t="str">
        <f t="shared" si="75"/>
        <v>sec_ni_nap_nx_general_tot_http_requests</v>
      </c>
      <c r="I1074" s="187" t="s">
        <v>2002</v>
      </c>
      <c r="J1074" s="186" t="s">
        <v>76</v>
      </c>
      <c r="K1074" s="186" t="s">
        <v>1997</v>
      </c>
      <c r="L1074" s="188">
        <v>4</v>
      </c>
      <c r="M1074" s="188" t="s">
        <v>1767</v>
      </c>
      <c r="N1074" s="187"/>
      <c r="O1074" s="188"/>
    </row>
    <row r="1075" spans="1:15" customFormat="1">
      <c r="A1075" s="186" t="s">
        <v>2115</v>
      </c>
      <c r="B1075" s="186" t="s">
        <v>16</v>
      </c>
      <c r="C1075" s="186" t="s">
        <v>17</v>
      </c>
      <c r="D1075" s="186" t="s">
        <v>1976</v>
      </c>
      <c r="E1075" s="186" t="str">
        <f t="shared" si="71"/>
        <v>SEC_NI_NAP_NEXUS_GENERAL</v>
      </c>
      <c r="F1075" s="186" t="s">
        <v>19</v>
      </c>
      <c r="G1075" s="186" t="s">
        <v>2003</v>
      </c>
      <c r="H1075" s="186" t="str">
        <f t="shared" si="75"/>
        <v>sec_ni_nap_nx_general_active_http_requests</v>
      </c>
      <c r="I1075" s="187" t="s">
        <v>2004</v>
      </c>
      <c r="J1075" s="186" t="s">
        <v>113</v>
      </c>
      <c r="K1075" s="186" t="s">
        <v>1997</v>
      </c>
      <c r="L1075" s="188">
        <v>4</v>
      </c>
      <c r="M1075" s="188" t="s">
        <v>1767</v>
      </c>
      <c r="N1075" s="187"/>
      <c r="O1075" s="188"/>
    </row>
    <row r="1076" spans="1:15" customFormat="1">
      <c r="A1076" s="186" t="s">
        <v>2115</v>
      </c>
      <c r="B1076" s="186" t="s">
        <v>16</v>
      </c>
      <c r="C1076" s="186" t="s">
        <v>17</v>
      </c>
      <c r="D1076" s="186" t="s">
        <v>1976</v>
      </c>
      <c r="E1076" s="186" t="str">
        <f t="shared" si="71"/>
        <v>SEC_NI_NAP_NEXUS_GENERAL</v>
      </c>
      <c r="F1076" s="186" t="s">
        <v>19</v>
      </c>
      <c r="G1076" s="186" t="s">
        <v>2583</v>
      </c>
      <c r="H1076" s="186" t="str">
        <f t="shared" si="75"/>
        <v>sec_ni_nap_nx_general_tot_http2_cons</v>
      </c>
      <c r="I1076" s="187" t="s">
        <v>2005</v>
      </c>
      <c r="J1076" s="186" t="s">
        <v>76</v>
      </c>
      <c r="K1076" s="186" t="s">
        <v>549</v>
      </c>
      <c r="L1076" s="188">
        <v>4</v>
      </c>
      <c r="M1076" s="188" t="s">
        <v>1767</v>
      </c>
      <c r="N1076" s="187"/>
      <c r="O1076" s="188"/>
    </row>
    <row r="1077" spans="1:15" customFormat="1">
      <c r="A1077" s="186" t="s">
        <v>2115</v>
      </c>
      <c r="B1077" s="186" t="s">
        <v>16</v>
      </c>
      <c r="C1077" s="186" t="s">
        <v>17</v>
      </c>
      <c r="D1077" s="186" t="s">
        <v>1976</v>
      </c>
      <c r="E1077" s="186" t="str">
        <f t="shared" si="71"/>
        <v>SEC_NI_NAP_NEXUS_GENERAL</v>
      </c>
      <c r="F1077" s="186" t="s">
        <v>19</v>
      </c>
      <c r="G1077" s="186" t="s">
        <v>2409</v>
      </c>
      <c r="H1077" s="186" t="str">
        <f t="shared" si="75"/>
        <v>sec_ni_nap_nx_general_active_http2_cons</v>
      </c>
      <c r="I1077" s="187" t="s">
        <v>2006</v>
      </c>
      <c r="J1077" s="186" t="s">
        <v>113</v>
      </c>
      <c r="K1077" s="186" t="s">
        <v>549</v>
      </c>
      <c r="L1077" s="188">
        <v>4</v>
      </c>
      <c r="M1077" s="188" t="s">
        <v>1767</v>
      </c>
      <c r="N1077" s="187"/>
      <c r="O1077" s="188"/>
    </row>
    <row r="1078" spans="1:15" customFormat="1">
      <c r="A1078" s="186" t="s">
        <v>2115</v>
      </c>
      <c r="B1078" s="186" t="s">
        <v>16</v>
      </c>
      <c r="C1078" s="186" t="s">
        <v>17</v>
      </c>
      <c r="D1078" s="186" t="s">
        <v>1976</v>
      </c>
      <c r="E1078" s="186" t="str">
        <f t="shared" si="71"/>
        <v>SEC_NI_NAP_NEXUS_GENERAL</v>
      </c>
      <c r="F1078" s="186" t="s">
        <v>19</v>
      </c>
      <c r="G1078" s="186" t="s">
        <v>2584</v>
      </c>
      <c r="H1078" s="186" t="str">
        <f t="shared" si="75"/>
        <v>sec_ni_nap_nx_general_tot_http2_requests</v>
      </c>
      <c r="I1078" s="187" t="s">
        <v>2007</v>
      </c>
      <c r="J1078" s="186" t="s">
        <v>76</v>
      </c>
      <c r="K1078" s="186" t="s">
        <v>1997</v>
      </c>
      <c r="L1078" s="188">
        <v>4</v>
      </c>
      <c r="M1078" s="188" t="s">
        <v>1767</v>
      </c>
      <c r="N1078" s="187"/>
      <c r="O1078" s="188"/>
    </row>
    <row r="1079" spans="1:15" customFormat="1">
      <c r="A1079" s="186" t="s">
        <v>2115</v>
      </c>
      <c r="B1079" s="186" t="s">
        <v>16</v>
      </c>
      <c r="C1079" s="186" t="s">
        <v>17</v>
      </c>
      <c r="D1079" s="186" t="s">
        <v>1976</v>
      </c>
      <c r="E1079" s="186" t="str">
        <f t="shared" si="71"/>
        <v>SEC_NI_NAP_NEXUS_GENERAL</v>
      </c>
      <c r="F1079" s="186" t="s">
        <v>19</v>
      </c>
      <c r="G1079" s="186" t="s">
        <v>2008</v>
      </c>
      <c r="H1079" s="186" t="str">
        <f t="shared" si="75"/>
        <v>sec_ni_nap_nx_general_active_http2_requests</v>
      </c>
      <c r="I1079" s="187" t="s">
        <v>2009</v>
      </c>
      <c r="J1079" s="186" t="s">
        <v>113</v>
      </c>
      <c r="K1079" s="186" t="s">
        <v>1997</v>
      </c>
      <c r="L1079" s="188">
        <v>4</v>
      </c>
      <c r="M1079" s="188" t="s">
        <v>1767</v>
      </c>
      <c r="N1079" s="187"/>
      <c r="O1079" s="188"/>
    </row>
    <row r="1080" spans="1:15" customFormat="1">
      <c r="A1080" s="186" t="s">
        <v>2115</v>
      </c>
      <c r="B1080" s="186" t="s">
        <v>16</v>
      </c>
      <c r="C1080" s="186" t="s">
        <v>17</v>
      </c>
      <c r="D1080" s="186" t="s">
        <v>1976</v>
      </c>
      <c r="E1080" s="186" t="str">
        <f>CONCATENATE(D1080,"_",B1080,"_",A1080)</f>
        <v>SEC_NI_NAP_NEXUS_GENERAL</v>
      </c>
      <c r="F1080" s="186" t="s">
        <v>19</v>
      </c>
      <c r="G1080" s="186" t="s">
        <v>2585</v>
      </c>
      <c r="H1080" s="186" t="str">
        <f t="shared" si="75"/>
        <v>sec_ni_nap_nx_general_tot_http_dropped_requests</v>
      </c>
      <c r="I1080" s="187" t="s">
        <v>2142</v>
      </c>
      <c r="J1080" s="186" t="s">
        <v>76</v>
      </c>
      <c r="K1080" s="186" t="s">
        <v>1997</v>
      </c>
      <c r="L1080" s="188">
        <v>4</v>
      </c>
      <c r="M1080" s="188" t="s">
        <v>1767</v>
      </c>
      <c r="N1080" s="187"/>
      <c r="O1080" s="188"/>
    </row>
    <row r="1081" spans="1:15" customFormat="1">
      <c r="A1081" s="186" t="s">
        <v>2115</v>
      </c>
      <c r="B1081" s="186" t="s">
        <v>16</v>
      </c>
      <c r="C1081" s="186" t="s">
        <v>17</v>
      </c>
      <c r="D1081" s="186" t="s">
        <v>1976</v>
      </c>
      <c r="E1081" s="186" t="str">
        <f t="shared" si="71"/>
        <v>SEC_NI_NAP_NEXUS_GENERAL</v>
      </c>
      <c r="F1081" s="186" t="s">
        <v>19</v>
      </c>
      <c r="G1081" s="186" t="s">
        <v>2586</v>
      </c>
      <c r="H1081" s="186" t="str">
        <f t="shared" si="75"/>
        <v>sec_ni_nap_nx_general_tot_dynamic_cert_cache_sz</v>
      </c>
      <c r="I1081" s="187" t="s">
        <v>2010</v>
      </c>
      <c r="J1081" s="186" t="s">
        <v>22</v>
      </c>
      <c r="K1081" s="186" t="s">
        <v>73</v>
      </c>
      <c r="L1081" s="188">
        <v>8</v>
      </c>
      <c r="M1081" s="188" t="s">
        <v>1767</v>
      </c>
      <c r="N1081" s="187"/>
      <c r="O1081" s="188"/>
    </row>
    <row r="1082" spans="1:15">
      <c r="A1082" s="186" t="s">
        <v>2115</v>
      </c>
      <c r="B1082" s="186" t="s">
        <v>16</v>
      </c>
      <c r="C1082" s="186" t="s">
        <v>17</v>
      </c>
      <c r="D1082" s="186" t="s">
        <v>1976</v>
      </c>
      <c r="E1082" s="186" t="str">
        <f t="shared" si="71"/>
        <v>SEC_NI_NAP_NEXUS_GENERAL</v>
      </c>
      <c r="F1082" s="186" t="s">
        <v>19</v>
      </c>
      <c r="G1082" s="186" t="s">
        <v>2587</v>
      </c>
      <c r="H1082" s="186" t="str">
        <f t="shared" si="75"/>
        <v>sec_ni_nap_nx_general_tot_tcp_cons_dropped_mx_conn</v>
      </c>
      <c r="I1082" s="187" t="s">
        <v>2011</v>
      </c>
      <c r="J1082" s="186" t="s">
        <v>76</v>
      </c>
      <c r="K1082" s="186" t="s">
        <v>549</v>
      </c>
      <c r="L1082" s="188">
        <v>4</v>
      </c>
      <c r="M1082" s="188" t="s">
        <v>1767</v>
      </c>
      <c r="N1082" s="187"/>
    </row>
    <row r="1083" spans="1:15">
      <c r="A1083" s="186" t="s">
        <v>2043</v>
      </c>
      <c r="B1083" s="186" t="s">
        <v>16</v>
      </c>
      <c r="C1083" s="186" t="s">
        <v>17</v>
      </c>
      <c r="D1083" s="186" t="s">
        <v>17</v>
      </c>
      <c r="E1083" s="186" t="str">
        <f t="shared" ref="E1083:E1132" si="76">CONCATENATE(D1083,"_",B1083,"_",A1083)</f>
        <v>NAP_NEXUS_IP_CLASSIFY</v>
      </c>
      <c r="F1083" s="186" t="s">
        <v>19</v>
      </c>
      <c r="G1083" s="186" t="s">
        <v>2180</v>
      </c>
      <c r="H1083" s="186" t="str">
        <f t="shared" ref="H1083:H1141" si="77">LOWER(CONCATENATE(D1083,"_",B1083,"_",A1083,"_",G1083))</f>
        <v>nap_nexus_ip_classify_total_queries_received</v>
      </c>
      <c r="I1083" s="187" t="s">
        <v>2044</v>
      </c>
      <c r="J1083" s="186" t="s">
        <v>22</v>
      </c>
      <c r="K1083" s="186" t="s">
        <v>443</v>
      </c>
      <c r="L1083" s="188">
        <v>8</v>
      </c>
      <c r="M1083" s="188" t="s">
        <v>1767</v>
      </c>
    </row>
    <row r="1084" spans="1:15">
      <c r="A1084" s="186" t="s">
        <v>2043</v>
      </c>
      <c r="B1084" s="186" t="s">
        <v>16</v>
      </c>
      <c r="C1084" s="186" t="s">
        <v>17</v>
      </c>
      <c r="D1084" s="186" t="s">
        <v>17</v>
      </c>
      <c r="E1084" s="186" t="str">
        <f t="shared" si="76"/>
        <v>NAP_NEXUS_IP_CLASSIFY</v>
      </c>
      <c r="F1084" s="186" t="s">
        <v>19</v>
      </c>
      <c r="G1084" s="186" t="s">
        <v>2181</v>
      </c>
      <c r="H1084" s="186" t="str">
        <f t="shared" si="77"/>
        <v>nap_nexus_ip_classify_total_queries_classified</v>
      </c>
      <c r="I1084" s="187" t="s">
        <v>2182</v>
      </c>
      <c r="J1084" s="186" t="s">
        <v>22</v>
      </c>
      <c r="K1084" s="186" t="s">
        <v>443</v>
      </c>
      <c r="L1084" s="188">
        <v>8</v>
      </c>
      <c r="M1084" s="188" t="s">
        <v>1767</v>
      </c>
    </row>
    <row r="1085" spans="1:15">
      <c r="A1085" s="186" t="s">
        <v>2043</v>
      </c>
      <c r="B1085" s="186" t="s">
        <v>16</v>
      </c>
      <c r="C1085" s="186" t="s">
        <v>17</v>
      </c>
      <c r="D1085" s="186" t="s">
        <v>17</v>
      </c>
      <c r="E1085" s="186" t="str">
        <f t="shared" si="76"/>
        <v>NAP_NEXUS_IP_CLASSIFY</v>
      </c>
      <c r="F1085" s="186" t="s">
        <v>19</v>
      </c>
      <c r="G1085" s="186" t="s">
        <v>2183</v>
      </c>
      <c r="H1085" s="186" t="str">
        <f t="shared" si="77"/>
        <v>nap_nexus_ip_classify_total_queries_unclassified</v>
      </c>
      <c r="I1085" s="187" t="s">
        <v>2045</v>
      </c>
      <c r="J1085" s="186" t="s">
        <v>22</v>
      </c>
      <c r="K1085" s="186" t="s">
        <v>443</v>
      </c>
      <c r="L1085" s="188">
        <v>8</v>
      </c>
      <c r="M1085" s="188" t="s">
        <v>1767</v>
      </c>
    </row>
    <row r="1086" spans="1:15">
      <c r="A1086" s="186" t="s">
        <v>2043</v>
      </c>
      <c r="B1086" s="186" t="s">
        <v>16</v>
      </c>
      <c r="C1086" s="186" t="s">
        <v>17</v>
      </c>
      <c r="D1086" s="186" t="s">
        <v>17</v>
      </c>
      <c r="E1086" s="186" t="str">
        <f>CONCATENATE(D1086,"_",B1086,"_",A1086)</f>
        <v>NAP_NEXUS_IP_CLASSIFY</v>
      </c>
      <c r="F1086" s="186" t="s">
        <v>19</v>
      </c>
      <c r="G1086" s="186" t="s">
        <v>2750</v>
      </c>
      <c r="H1086" s="186" t="str">
        <f>LOWER(CONCATENATE(D1086,"_",B1086,"_",A1086,"_",G1086))</f>
        <v>nap_nexus_ip_classify_total_queries_unsupported</v>
      </c>
      <c r="I1086" s="187" t="s">
        <v>2753</v>
      </c>
      <c r="J1086" s="186" t="s">
        <v>22</v>
      </c>
      <c r="K1086" s="186" t="s">
        <v>443</v>
      </c>
      <c r="L1086" s="188">
        <v>8</v>
      </c>
      <c r="M1086" s="188" t="s">
        <v>1767</v>
      </c>
    </row>
    <row r="1087" spans="1:15">
      <c r="A1087" s="186" t="s">
        <v>2046</v>
      </c>
      <c r="B1087" s="186" t="s">
        <v>16</v>
      </c>
      <c r="C1087" s="186" t="s">
        <v>17</v>
      </c>
      <c r="D1087" s="186" t="s">
        <v>17</v>
      </c>
      <c r="E1087" s="186" t="str">
        <f t="shared" si="76"/>
        <v>NAP_NEXUS_DOMAIN_CLASSIFY</v>
      </c>
      <c r="F1087" s="186" t="s">
        <v>19</v>
      </c>
      <c r="G1087" s="186" t="s">
        <v>2180</v>
      </c>
      <c r="H1087" s="186" t="str">
        <f t="shared" si="77"/>
        <v>nap_nexus_domain_classify_total_queries_received</v>
      </c>
      <c r="I1087" s="187" t="s">
        <v>2047</v>
      </c>
      <c r="J1087" s="186" t="s">
        <v>22</v>
      </c>
      <c r="K1087" s="186" t="s">
        <v>443</v>
      </c>
      <c r="L1087" s="188">
        <v>8</v>
      </c>
      <c r="M1087" s="188" t="s">
        <v>1767</v>
      </c>
    </row>
    <row r="1088" spans="1:15">
      <c r="A1088" s="186" t="s">
        <v>2046</v>
      </c>
      <c r="B1088" s="186" t="s">
        <v>16</v>
      </c>
      <c r="C1088" s="186" t="s">
        <v>17</v>
      </c>
      <c r="D1088" s="186" t="s">
        <v>17</v>
      </c>
      <c r="E1088" s="186" t="str">
        <f t="shared" si="76"/>
        <v>NAP_NEXUS_DOMAIN_CLASSIFY</v>
      </c>
      <c r="F1088" s="186" t="s">
        <v>19</v>
      </c>
      <c r="G1088" s="186" t="s">
        <v>2181</v>
      </c>
      <c r="H1088" s="186" t="str">
        <f t="shared" si="77"/>
        <v>nap_nexus_domain_classify_total_queries_classified</v>
      </c>
      <c r="I1088" s="187" t="s">
        <v>2184</v>
      </c>
      <c r="J1088" s="186" t="s">
        <v>22</v>
      </c>
      <c r="K1088" s="186" t="s">
        <v>443</v>
      </c>
      <c r="L1088" s="188">
        <v>8</v>
      </c>
      <c r="M1088" s="188" t="s">
        <v>1767</v>
      </c>
    </row>
    <row r="1089" spans="1:13">
      <c r="A1089" s="186" t="s">
        <v>2046</v>
      </c>
      <c r="B1089" s="186" t="s">
        <v>16</v>
      </c>
      <c r="C1089" s="186" t="s">
        <v>17</v>
      </c>
      <c r="D1089" s="186" t="s">
        <v>17</v>
      </c>
      <c r="E1089" s="186" t="str">
        <f t="shared" si="76"/>
        <v>NAP_NEXUS_DOMAIN_CLASSIFY</v>
      </c>
      <c r="F1089" s="186" t="s">
        <v>19</v>
      </c>
      <c r="G1089" s="186" t="s">
        <v>2183</v>
      </c>
      <c r="H1089" s="186" t="str">
        <f t="shared" si="77"/>
        <v>nap_nexus_domain_classify_total_queries_unclassified</v>
      </c>
      <c r="I1089" s="187" t="s">
        <v>2048</v>
      </c>
      <c r="J1089" s="186" t="s">
        <v>22</v>
      </c>
      <c r="K1089" s="186" t="s">
        <v>443</v>
      </c>
      <c r="L1089" s="188">
        <v>8</v>
      </c>
      <c r="M1089" s="188" t="s">
        <v>1767</v>
      </c>
    </row>
    <row r="1090" spans="1:13">
      <c r="A1090" s="186" t="s">
        <v>2046</v>
      </c>
      <c r="B1090" s="186" t="s">
        <v>16</v>
      </c>
      <c r="C1090" s="186" t="s">
        <v>17</v>
      </c>
      <c r="D1090" s="186" t="s">
        <v>17</v>
      </c>
      <c r="E1090" s="186" t="str">
        <f>CONCATENATE(D1090,"_",B1090,"_",A1090)</f>
        <v>NAP_NEXUS_DOMAIN_CLASSIFY</v>
      </c>
      <c r="F1090" s="186" t="s">
        <v>19</v>
      </c>
      <c r="G1090" s="186" t="s">
        <v>2750</v>
      </c>
      <c r="H1090" s="186" t="str">
        <f>LOWER(CONCATENATE(D1090,"_",B1090,"_",A1090,"_",G1090))</f>
        <v>nap_nexus_domain_classify_total_queries_unsupported</v>
      </c>
      <c r="I1090" s="187" t="s">
        <v>2752</v>
      </c>
      <c r="J1090" s="186" t="s">
        <v>22</v>
      </c>
      <c r="K1090" s="186" t="s">
        <v>443</v>
      </c>
      <c r="L1090" s="188">
        <v>8</v>
      </c>
      <c r="M1090" s="188" t="s">
        <v>1767</v>
      </c>
    </row>
    <row r="1091" spans="1:13">
      <c r="A1091" s="186" t="s">
        <v>2049</v>
      </c>
      <c r="B1091" s="186" t="s">
        <v>16</v>
      </c>
      <c r="C1091" s="186" t="s">
        <v>17</v>
      </c>
      <c r="D1091" s="186" t="s">
        <v>17</v>
      </c>
      <c r="E1091" s="186" t="str">
        <f t="shared" si="76"/>
        <v>NAP_NEXUS_URL_CLASSIFY</v>
      </c>
      <c r="F1091" s="186" t="s">
        <v>19</v>
      </c>
      <c r="G1091" s="186" t="s">
        <v>2180</v>
      </c>
      <c r="H1091" s="186" t="str">
        <f t="shared" si="77"/>
        <v>nap_nexus_url_classify_total_queries_received</v>
      </c>
      <c r="I1091" s="187" t="s">
        <v>2050</v>
      </c>
      <c r="J1091" s="186" t="s">
        <v>22</v>
      </c>
      <c r="K1091" s="195" t="s">
        <v>1997</v>
      </c>
      <c r="L1091" s="188">
        <v>8</v>
      </c>
      <c r="M1091" s="188" t="s">
        <v>1767</v>
      </c>
    </row>
    <row r="1092" spans="1:13">
      <c r="A1092" s="186" t="s">
        <v>2049</v>
      </c>
      <c r="B1092" s="186" t="s">
        <v>16</v>
      </c>
      <c r="C1092" s="186" t="s">
        <v>17</v>
      </c>
      <c r="D1092" s="186" t="s">
        <v>17</v>
      </c>
      <c r="E1092" s="186" t="str">
        <f t="shared" si="76"/>
        <v>NAP_NEXUS_URL_CLASSIFY</v>
      </c>
      <c r="F1092" s="186" t="s">
        <v>19</v>
      </c>
      <c r="G1092" s="186" t="s">
        <v>2181</v>
      </c>
      <c r="H1092" s="186" t="str">
        <f t="shared" si="77"/>
        <v>nap_nexus_url_classify_total_queries_classified</v>
      </c>
      <c r="I1092" s="187" t="s">
        <v>2185</v>
      </c>
      <c r="J1092" s="186" t="s">
        <v>22</v>
      </c>
      <c r="K1092" s="195" t="s">
        <v>1997</v>
      </c>
      <c r="L1092" s="188">
        <v>8</v>
      </c>
      <c r="M1092" s="188" t="s">
        <v>1767</v>
      </c>
    </row>
    <row r="1093" spans="1:13">
      <c r="A1093" s="186" t="s">
        <v>2049</v>
      </c>
      <c r="B1093" s="186" t="s">
        <v>16</v>
      </c>
      <c r="C1093" s="186" t="s">
        <v>17</v>
      </c>
      <c r="D1093" s="186" t="s">
        <v>17</v>
      </c>
      <c r="E1093" s="186" t="str">
        <f t="shared" si="76"/>
        <v>NAP_NEXUS_URL_CLASSIFY</v>
      </c>
      <c r="F1093" s="186" t="s">
        <v>19</v>
      </c>
      <c r="G1093" s="186" t="s">
        <v>2183</v>
      </c>
      <c r="H1093" s="186" t="str">
        <f t="shared" si="77"/>
        <v>nap_nexus_url_classify_total_queries_unclassified</v>
      </c>
      <c r="I1093" s="187" t="s">
        <v>2051</v>
      </c>
      <c r="J1093" s="186" t="s">
        <v>22</v>
      </c>
      <c r="K1093" s="195" t="s">
        <v>1997</v>
      </c>
      <c r="L1093" s="188">
        <v>8</v>
      </c>
      <c r="M1093" s="188" t="s">
        <v>1767</v>
      </c>
    </row>
    <row r="1094" spans="1:13">
      <c r="A1094" s="186" t="s">
        <v>2049</v>
      </c>
      <c r="B1094" s="186" t="s">
        <v>16</v>
      </c>
      <c r="C1094" s="186" t="s">
        <v>17</v>
      </c>
      <c r="D1094" s="186" t="s">
        <v>17</v>
      </c>
      <c r="E1094" s="186" t="str">
        <f>CONCATENATE(D1094,"_",B1094,"_",A1094)</f>
        <v>NAP_NEXUS_URL_CLASSIFY</v>
      </c>
      <c r="F1094" s="186" t="s">
        <v>19</v>
      </c>
      <c r="G1094" s="186" t="s">
        <v>2750</v>
      </c>
      <c r="H1094" s="186" t="str">
        <f>LOWER(CONCATENATE(D1094,"_",B1094,"_",A1094,"_",G1094))</f>
        <v>nap_nexus_url_classify_total_queries_unsupported</v>
      </c>
      <c r="I1094" s="187" t="s">
        <v>2751</v>
      </c>
      <c r="J1094" s="186" t="s">
        <v>22</v>
      </c>
      <c r="K1094" s="195" t="s">
        <v>1997</v>
      </c>
      <c r="L1094" s="188">
        <v>8</v>
      </c>
      <c r="M1094" s="188" t="s">
        <v>1767</v>
      </c>
    </row>
    <row r="1095" spans="1:13">
      <c r="A1095" s="186" t="s">
        <v>2052</v>
      </c>
      <c r="B1095" s="186" t="s">
        <v>16</v>
      </c>
      <c r="C1095" s="186" t="s">
        <v>17</v>
      </c>
      <c r="D1095" s="186" t="s">
        <v>17</v>
      </c>
      <c r="E1095" s="186" t="str">
        <f t="shared" si="76"/>
        <v>NAP_NEXUS_FILE_CLASSIFY</v>
      </c>
      <c r="F1095" s="186" t="s">
        <v>19</v>
      </c>
      <c r="G1095" s="186" t="s">
        <v>2180</v>
      </c>
      <c r="H1095" s="186" t="str">
        <f t="shared" si="77"/>
        <v>nap_nexus_file_classify_total_queries_received</v>
      </c>
      <c r="I1095" s="187" t="s">
        <v>2053</v>
      </c>
      <c r="J1095" s="186" t="s">
        <v>22</v>
      </c>
      <c r="K1095" s="195" t="s">
        <v>1997</v>
      </c>
      <c r="L1095" s="188">
        <v>8</v>
      </c>
      <c r="M1095" s="188" t="s">
        <v>1767</v>
      </c>
    </row>
    <row r="1096" spans="1:13">
      <c r="A1096" s="186" t="s">
        <v>2052</v>
      </c>
      <c r="B1096" s="186" t="s">
        <v>16</v>
      </c>
      <c r="C1096" s="186" t="s">
        <v>17</v>
      </c>
      <c r="D1096" s="186" t="s">
        <v>17</v>
      </c>
      <c r="E1096" s="186" t="str">
        <f t="shared" si="76"/>
        <v>NAP_NEXUS_FILE_CLASSIFY</v>
      </c>
      <c r="F1096" s="186" t="s">
        <v>19</v>
      </c>
      <c r="G1096" s="186" t="s">
        <v>2181</v>
      </c>
      <c r="H1096" s="186" t="str">
        <f t="shared" si="77"/>
        <v>nap_nexus_file_classify_total_queries_classified</v>
      </c>
      <c r="I1096" s="187" t="s">
        <v>2186</v>
      </c>
      <c r="J1096" s="186" t="s">
        <v>22</v>
      </c>
      <c r="K1096" s="195" t="s">
        <v>1997</v>
      </c>
      <c r="L1096" s="188">
        <v>8</v>
      </c>
      <c r="M1096" s="188" t="s">
        <v>1767</v>
      </c>
    </row>
    <row r="1097" spans="1:13">
      <c r="A1097" s="186" t="s">
        <v>2052</v>
      </c>
      <c r="B1097" s="186" t="s">
        <v>16</v>
      </c>
      <c r="C1097" s="186" t="s">
        <v>17</v>
      </c>
      <c r="D1097" s="186" t="s">
        <v>17</v>
      </c>
      <c r="E1097" s="186" t="str">
        <f t="shared" si="76"/>
        <v>NAP_NEXUS_FILE_CLASSIFY</v>
      </c>
      <c r="F1097" s="186" t="s">
        <v>19</v>
      </c>
      <c r="G1097" s="186" t="s">
        <v>2183</v>
      </c>
      <c r="H1097" s="186" t="str">
        <f t="shared" si="77"/>
        <v>nap_nexus_file_classify_total_queries_unclassified</v>
      </c>
      <c r="I1097" s="187" t="s">
        <v>2054</v>
      </c>
      <c r="J1097" s="186" t="s">
        <v>22</v>
      </c>
      <c r="K1097" s="195" t="s">
        <v>1997</v>
      </c>
      <c r="L1097" s="188">
        <v>8</v>
      </c>
      <c r="M1097" s="188" t="s">
        <v>1767</v>
      </c>
    </row>
    <row r="1098" spans="1:13">
      <c r="A1098" s="186" t="s">
        <v>2070</v>
      </c>
      <c r="B1098" s="186" t="s">
        <v>16</v>
      </c>
      <c r="C1098" s="186" t="s">
        <v>17</v>
      </c>
      <c r="D1098" s="186" t="s">
        <v>1847</v>
      </c>
      <c r="E1098" s="186" t="str">
        <f t="shared" si="76"/>
        <v>RSE_NAP_NEXUS_PERIMETER</v>
      </c>
      <c r="F1098" s="186" t="s">
        <v>19</v>
      </c>
      <c r="G1098" s="186" t="s">
        <v>2071</v>
      </c>
      <c r="H1098" s="186" t="str">
        <f t="shared" si="77"/>
        <v>rse_nap_nexus_perimeter_total_lookup_count</v>
      </c>
      <c r="I1098" s="187" t="s">
        <v>2072</v>
      </c>
      <c r="J1098" s="186" t="s">
        <v>76</v>
      </c>
      <c r="K1098" s="186" t="s">
        <v>443</v>
      </c>
      <c r="L1098" s="188">
        <v>4</v>
      </c>
      <c r="M1098" s="194" t="s">
        <v>1767</v>
      </c>
    </row>
    <row r="1099" spans="1:13">
      <c r="A1099" s="186" t="s">
        <v>2070</v>
      </c>
      <c r="B1099" s="186" t="s">
        <v>16</v>
      </c>
      <c r="C1099" s="186" t="s">
        <v>17</v>
      </c>
      <c r="D1099" s="186" t="s">
        <v>1847</v>
      </c>
      <c r="E1099" s="186" t="str">
        <f t="shared" si="76"/>
        <v>RSE_NAP_NEXUS_PERIMETER</v>
      </c>
      <c r="F1099" s="186" t="s">
        <v>19</v>
      </c>
      <c r="G1099" s="186" t="s">
        <v>2073</v>
      </c>
      <c r="H1099" s="186" t="str">
        <f t="shared" si="77"/>
        <v>rse_nap_nexus_perimeter_action_fwd_to_interface</v>
      </c>
      <c r="I1099" s="187" t="s">
        <v>2074</v>
      </c>
      <c r="J1099" s="186" t="s">
        <v>76</v>
      </c>
      <c r="K1099" s="186" t="s">
        <v>443</v>
      </c>
      <c r="L1099" s="188">
        <v>4</v>
      </c>
      <c r="M1099" s="194" t="s">
        <v>1767</v>
      </c>
    </row>
    <row r="1100" spans="1:13">
      <c r="A1100" s="186" t="s">
        <v>2070</v>
      </c>
      <c r="B1100" s="186" t="s">
        <v>16</v>
      </c>
      <c r="C1100" s="186" t="s">
        <v>17</v>
      </c>
      <c r="D1100" s="186" t="s">
        <v>1847</v>
      </c>
      <c r="E1100" s="186" t="str">
        <f t="shared" si="76"/>
        <v>RSE_NAP_NEXUS_PERIMETER</v>
      </c>
      <c r="F1100" s="186" t="s">
        <v>19</v>
      </c>
      <c r="G1100" s="186" t="s">
        <v>2075</v>
      </c>
      <c r="H1100" s="186" t="str">
        <f t="shared" si="77"/>
        <v>rse_nap_nexus_perimeter_action_route_parallel_lpm</v>
      </c>
      <c r="I1100" s="187" t="s">
        <v>2076</v>
      </c>
      <c r="J1100" s="186" t="s">
        <v>76</v>
      </c>
      <c r="K1100" s="186" t="s">
        <v>443</v>
      </c>
      <c r="L1100" s="188">
        <v>4</v>
      </c>
      <c r="M1100" s="194" t="s">
        <v>1767</v>
      </c>
    </row>
    <row r="1101" spans="1:13">
      <c r="A1101" s="186" t="s">
        <v>2070</v>
      </c>
      <c r="B1101" s="186" t="s">
        <v>16</v>
      </c>
      <c r="C1101" s="186" t="s">
        <v>17</v>
      </c>
      <c r="D1101" s="186" t="s">
        <v>1847</v>
      </c>
      <c r="E1101" s="186" t="str">
        <f t="shared" si="76"/>
        <v>RSE_NAP_NEXUS_PERIMETER</v>
      </c>
      <c r="F1101" s="186" t="s">
        <v>19</v>
      </c>
      <c r="G1101" s="186" t="s">
        <v>2077</v>
      </c>
      <c r="H1101" s="186" t="str">
        <f t="shared" si="77"/>
        <v>rse_nap_nexus_perimeter_action_route_parallel_ipsla</v>
      </c>
      <c r="I1101" s="187" t="s">
        <v>2078</v>
      </c>
      <c r="J1101" s="186" t="s">
        <v>76</v>
      </c>
      <c r="K1101" s="186" t="s">
        <v>443</v>
      </c>
      <c r="L1101" s="188">
        <v>4</v>
      </c>
      <c r="M1101" s="194" t="s">
        <v>1767</v>
      </c>
    </row>
    <row r="1102" spans="1:13">
      <c r="A1102" s="186" t="s">
        <v>2070</v>
      </c>
      <c r="B1102" s="186" t="s">
        <v>16</v>
      </c>
      <c r="C1102" s="186" t="s">
        <v>17</v>
      </c>
      <c r="D1102" s="186" t="s">
        <v>1847</v>
      </c>
      <c r="E1102" s="186" t="str">
        <f t="shared" si="76"/>
        <v>RSE_NAP_NEXUS_PERIMETER</v>
      </c>
      <c r="F1102" s="186" t="s">
        <v>19</v>
      </c>
      <c r="G1102" s="186" t="s">
        <v>2079</v>
      </c>
      <c r="H1102" s="186" t="str">
        <f t="shared" si="77"/>
        <v>rse_nap_nexus_perimeter_action_route_parallel_cost</v>
      </c>
      <c r="I1102" s="187" t="s">
        <v>2080</v>
      </c>
      <c r="J1102" s="186" t="s">
        <v>76</v>
      </c>
      <c r="K1102" s="186" t="s">
        <v>443</v>
      </c>
      <c r="L1102" s="188">
        <v>4</v>
      </c>
      <c r="M1102" s="194" t="s">
        <v>1767</v>
      </c>
    </row>
    <row r="1103" spans="1:13">
      <c r="A1103" s="186" t="s">
        <v>2070</v>
      </c>
      <c r="B1103" s="186" t="s">
        <v>16</v>
      </c>
      <c r="C1103" s="186" t="s">
        <v>17</v>
      </c>
      <c r="D1103" s="186" t="s">
        <v>1847</v>
      </c>
      <c r="E1103" s="186" t="str">
        <f t="shared" si="76"/>
        <v>RSE_NAP_NEXUS_PERIMETER</v>
      </c>
      <c r="F1103" s="186" t="s">
        <v>19</v>
      </c>
      <c r="G1103" s="186" t="s">
        <v>2081</v>
      </c>
      <c r="H1103" s="186" t="str">
        <f t="shared" si="77"/>
        <v>rse_nap_nexus_perimeter_action_route_sequential</v>
      </c>
      <c r="I1103" s="187" t="s">
        <v>2082</v>
      </c>
      <c r="J1103" s="186" t="s">
        <v>76</v>
      </c>
      <c r="K1103" s="186" t="s">
        <v>443</v>
      </c>
      <c r="L1103" s="188">
        <v>4</v>
      </c>
      <c r="M1103" s="194" t="s">
        <v>1767</v>
      </c>
    </row>
    <row r="1104" spans="1:13">
      <c r="A1104" s="186" t="s">
        <v>2070</v>
      </c>
      <c r="B1104" s="186" t="s">
        <v>16</v>
      </c>
      <c r="C1104" s="186" t="s">
        <v>17</v>
      </c>
      <c r="D1104" s="186" t="s">
        <v>1847</v>
      </c>
      <c r="E1104" s="186" t="str">
        <f t="shared" si="76"/>
        <v>RSE_NAP_NEXUS_PERIMETER</v>
      </c>
      <c r="F1104" s="186" t="s">
        <v>19</v>
      </c>
      <c r="G1104" s="186" t="s">
        <v>2083</v>
      </c>
      <c r="H1104" s="186" t="str">
        <f t="shared" si="77"/>
        <v>rse_nap_nexus_perimeter_action_blackhole</v>
      </c>
      <c r="I1104" s="187" t="s">
        <v>2084</v>
      </c>
      <c r="J1104" s="186" t="s">
        <v>76</v>
      </c>
      <c r="K1104" s="186" t="s">
        <v>443</v>
      </c>
      <c r="L1104" s="188">
        <v>4</v>
      </c>
      <c r="M1104" s="194" t="s">
        <v>1767</v>
      </c>
    </row>
    <row r="1105" spans="1:15">
      <c r="A1105" s="186" t="s">
        <v>2070</v>
      </c>
      <c r="B1105" s="186" t="s">
        <v>16</v>
      </c>
      <c r="C1105" s="186" t="s">
        <v>17</v>
      </c>
      <c r="D1105" s="186" t="s">
        <v>1847</v>
      </c>
      <c r="E1105" s="186" t="str">
        <f t="shared" si="76"/>
        <v>RSE_NAP_NEXUS_PERIMETER</v>
      </c>
      <c r="F1105" s="186" t="s">
        <v>19</v>
      </c>
      <c r="G1105" s="186" t="s">
        <v>2085</v>
      </c>
      <c r="H1105" s="186" t="str">
        <f t="shared" si="77"/>
        <v>rse_nap_nexus_perimeter_action_nml</v>
      </c>
      <c r="I1105" s="187" t="s">
        <v>2086</v>
      </c>
      <c r="J1105" s="186" t="s">
        <v>76</v>
      </c>
      <c r="K1105" s="186" t="s">
        <v>443</v>
      </c>
      <c r="L1105" s="188">
        <v>4</v>
      </c>
      <c r="M1105" s="194" t="s">
        <v>1767</v>
      </c>
    </row>
    <row r="1106" spans="1:15">
      <c r="A1106" s="186" t="s">
        <v>2070</v>
      </c>
      <c r="B1106" s="186" t="s">
        <v>16</v>
      </c>
      <c r="C1106" s="186" t="s">
        <v>17</v>
      </c>
      <c r="D1106" s="186" t="s">
        <v>1847</v>
      </c>
      <c r="E1106" s="186" t="str">
        <f t="shared" si="76"/>
        <v>RSE_NAP_NEXUS_PERIMETER</v>
      </c>
      <c r="F1106" s="186" t="s">
        <v>19</v>
      </c>
      <c r="G1106" s="186" t="s">
        <v>2087</v>
      </c>
      <c r="H1106" s="186" t="str">
        <f t="shared" si="77"/>
        <v>rse_nap_nexus_perimeter_action_unreachable</v>
      </c>
      <c r="I1106" s="187" t="s">
        <v>2088</v>
      </c>
      <c r="J1106" s="186" t="s">
        <v>76</v>
      </c>
      <c r="K1106" s="186" t="s">
        <v>443</v>
      </c>
      <c r="L1106" s="188">
        <v>4</v>
      </c>
      <c r="M1106" s="194" t="s">
        <v>1767</v>
      </c>
    </row>
    <row r="1107" spans="1:15">
      <c r="A1107" s="186" t="s">
        <v>2070</v>
      </c>
      <c r="B1107" s="186" t="s">
        <v>16</v>
      </c>
      <c r="C1107" s="186" t="s">
        <v>17</v>
      </c>
      <c r="D1107" s="186" t="s">
        <v>1847</v>
      </c>
      <c r="E1107" s="186" t="str">
        <f t="shared" si="76"/>
        <v>RSE_NAP_NEXUS_PERIMETER</v>
      </c>
      <c r="F1107" s="186" t="s">
        <v>19</v>
      </c>
      <c r="G1107" s="186" t="s">
        <v>2089</v>
      </c>
      <c r="H1107" s="186" t="str">
        <f t="shared" si="77"/>
        <v>rse_nap_nexus_perimeter_action_prohibit</v>
      </c>
      <c r="I1107" s="187" t="s">
        <v>2090</v>
      </c>
      <c r="J1107" s="186" t="s">
        <v>76</v>
      </c>
      <c r="K1107" s="186" t="s">
        <v>443</v>
      </c>
      <c r="L1107" s="188">
        <v>4</v>
      </c>
      <c r="M1107" s="194" t="s">
        <v>1767</v>
      </c>
    </row>
    <row r="1108" spans="1:15" customFormat="1">
      <c r="A1108" s="186" t="s">
        <v>2070</v>
      </c>
      <c r="B1108" s="186" t="s">
        <v>16</v>
      </c>
      <c r="C1108" s="186" t="s">
        <v>17</v>
      </c>
      <c r="D1108" s="186" t="s">
        <v>1847</v>
      </c>
      <c r="E1108" s="186" t="str">
        <f t="shared" si="76"/>
        <v>RSE_NAP_NEXUS_PERIMETER</v>
      </c>
      <c r="F1108" s="186" t="s">
        <v>19</v>
      </c>
      <c r="G1108" s="186" t="s">
        <v>2626</v>
      </c>
      <c r="H1108" s="186" t="str">
        <f t="shared" si="77"/>
        <v>rse_nap_nexus_perimeter_inbound_total_lookup_count</v>
      </c>
      <c r="I1108" s="187" t="s">
        <v>2072</v>
      </c>
      <c r="J1108" s="186" t="s">
        <v>76</v>
      </c>
      <c r="K1108" s="186" t="s">
        <v>443</v>
      </c>
      <c r="L1108" s="188">
        <v>4</v>
      </c>
      <c r="M1108" s="194" t="s">
        <v>1767</v>
      </c>
      <c r="N1108" s="187"/>
      <c r="O1108" s="188"/>
    </row>
    <row r="1109" spans="1:15" customFormat="1">
      <c r="A1109" s="186" t="s">
        <v>2070</v>
      </c>
      <c r="B1109" s="186" t="s">
        <v>16</v>
      </c>
      <c r="C1109" s="186" t="s">
        <v>17</v>
      </c>
      <c r="D1109" s="186" t="s">
        <v>1847</v>
      </c>
      <c r="E1109" s="186" t="str">
        <f t="shared" si="76"/>
        <v>RSE_NAP_NEXUS_PERIMETER</v>
      </c>
      <c r="F1109" s="186" t="s">
        <v>19</v>
      </c>
      <c r="G1109" s="186" t="s">
        <v>2625</v>
      </c>
      <c r="H1109" s="186" t="str">
        <f t="shared" si="77"/>
        <v>rse_nap_nexus_perimeter_inbound_action_fwd_to_interface</v>
      </c>
      <c r="I1109" s="187" t="s">
        <v>2074</v>
      </c>
      <c r="J1109" s="186" t="s">
        <v>76</v>
      </c>
      <c r="K1109" s="186" t="s">
        <v>443</v>
      </c>
      <c r="L1109" s="188">
        <v>4</v>
      </c>
      <c r="M1109" s="194" t="s">
        <v>1767</v>
      </c>
      <c r="N1109" s="187"/>
      <c r="O1109" s="188"/>
    </row>
    <row r="1110" spans="1:15" customFormat="1">
      <c r="A1110" s="186" t="s">
        <v>2070</v>
      </c>
      <c r="B1110" s="186" t="s">
        <v>16</v>
      </c>
      <c r="C1110" s="186" t="s">
        <v>17</v>
      </c>
      <c r="D1110" s="186" t="s">
        <v>1847</v>
      </c>
      <c r="E1110" s="186" t="str">
        <f t="shared" si="76"/>
        <v>RSE_NAP_NEXUS_PERIMETER</v>
      </c>
      <c r="F1110" s="186" t="s">
        <v>19</v>
      </c>
      <c r="G1110" s="186" t="s">
        <v>2627</v>
      </c>
      <c r="H1110" s="186" t="str">
        <f t="shared" si="77"/>
        <v>rse_nap_nexus_perimeter_inbound_action_route_parallel_lpm</v>
      </c>
      <c r="I1110" s="187" t="s">
        <v>2076</v>
      </c>
      <c r="J1110" s="186" t="s">
        <v>76</v>
      </c>
      <c r="K1110" s="186" t="s">
        <v>443</v>
      </c>
      <c r="L1110" s="188">
        <v>4</v>
      </c>
      <c r="M1110" s="194" t="s">
        <v>1767</v>
      </c>
      <c r="N1110" s="187"/>
      <c r="O1110" s="188"/>
    </row>
    <row r="1111" spans="1:15" customFormat="1">
      <c r="A1111" s="186" t="s">
        <v>2070</v>
      </c>
      <c r="B1111" s="186" t="s">
        <v>16</v>
      </c>
      <c r="C1111" s="186" t="s">
        <v>17</v>
      </c>
      <c r="D1111" s="186" t="s">
        <v>1847</v>
      </c>
      <c r="E1111" s="186" t="str">
        <f t="shared" si="76"/>
        <v>RSE_NAP_NEXUS_PERIMETER</v>
      </c>
      <c r="F1111" s="186" t="s">
        <v>19</v>
      </c>
      <c r="G1111" s="186" t="s">
        <v>2628</v>
      </c>
      <c r="H1111" s="186" t="str">
        <f t="shared" si="77"/>
        <v>rse_nap_nexus_perimeter_inbound_action_route_parallel_ipsla</v>
      </c>
      <c r="I1111" s="187" t="s">
        <v>2078</v>
      </c>
      <c r="J1111" s="186" t="s">
        <v>76</v>
      </c>
      <c r="K1111" s="186" t="s">
        <v>443</v>
      </c>
      <c r="L1111" s="188">
        <v>4</v>
      </c>
      <c r="M1111" s="194" t="s">
        <v>1767</v>
      </c>
      <c r="N1111" s="187"/>
      <c r="O1111" s="188"/>
    </row>
    <row r="1112" spans="1:15" customFormat="1">
      <c r="A1112" s="186" t="s">
        <v>2070</v>
      </c>
      <c r="B1112" s="186" t="s">
        <v>16</v>
      </c>
      <c r="C1112" s="186" t="s">
        <v>17</v>
      </c>
      <c r="D1112" s="186" t="s">
        <v>1847</v>
      </c>
      <c r="E1112" s="186" t="str">
        <f t="shared" si="76"/>
        <v>RSE_NAP_NEXUS_PERIMETER</v>
      </c>
      <c r="F1112" s="186" t="s">
        <v>19</v>
      </c>
      <c r="G1112" s="186" t="s">
        <v>2629</v>
      </c>
      <c r="H1112" s="186" t="str">
        <f t="shared" si="77"/>
        <v>rse_nap_nexus_perimeter_inbound_action_route_parallel_cost</v>
      </c>
      <c r="I1112" s="187" t="s">
        <v>2080</v>
      </c>
      <c r="J1112" s="186" t="s">
        <v>76</v>
      </c>
      <c r="K1112" s="186" t="s">
        <v>443</v>
      </c>
      <c r="L1112" s="188">
        <v>4</v>
      </c>
      <c r="M1112" s="194" t="s">
        <v>1767</v>
      </c>
      <c r="N1112" s="187"/>
      <c r="O1112" s="188"/>
    </row>
    <row r="1113" spans="1:15" customFormat="1">
      <c r="A1113" s="186" t="s">
        <v>2070</v>
      </c>
      <c r="B1113" s="186" t="s">
        <v>16</v>
      </c>
      <c r="C1113" s="186" t="s">
        <v>17</v>
      </c>
      <c r="D1113" s="186" t="s">
        <v>1847</v>
      </c>
      <c r="E1113" s="186" t="str">
        <f t="shared" si="76"/>
        <v>RSE_NAP_NEXUS_PERIMETER</v>
      </c>
      <c r="F1113" s="186" t="s">
        <v>19</v>
      </c>
      <c r="G1113" s="186" t="s">
        <v>2630</v>
      </c>
      <c r="H1113" s="186" t="str">
        <f t="shared" si="77"/>
        <v>rse_nap_nexus_perimeter_inbound_action_route_sequential</v>
      </c>
      <c r="I1113" s="187" t="s">
        <v>2082</v>
      </c>
      <c r="J1113" s="186" t="s">
        <v>76</v>
      </c>
      <c r="K1113" s="186" t="s">
        <v>443</v>
      </c>
      <c r="L1113" s="188">
        <v>4</v>
      </c>
      <c r="M1113" s="194" t="s">
        <v>1767</v>
      </c>
      <c r="N1113" s="187"/>
      <c r="O1113" s="188"/>
    </row>
    <row r="1114" spans="1:15" customFormat="1">
      <c r="A1114" s="186" t="s">
        <v>2070</v>
      </c>
      <c r="B1114" s="186" t="s">
        <v>16</v>
      </c>
      <c r="C1114" s="186" t="s">
        <v>17</v>
      </c>
      <c r="D1114" s="186" t="s">
        <v>1847</v>
      </c>
      <c r="E1114" s="186" t="str">
        <f t="shared" si="76"/>
        <v>RSE_NAP_NEXUS_PERIMETER</v>
      </c>
      <c r="F1114" s="186" t="s">
        <v>19</v>
      </c>
      <c r="G1114" s="186" t="s">
        <v>2622</v>
      </c>
      <c r="H1114" s="186" t="str">
        <f t="shared" si="77"/>
        <v>rse_nap_nexus_perimeter_inbound_action_blackhole</v>
      </c>
      <c r="I1114" s="187" t="s">
        <v>2084</v>
      </c>
      <c r="J1114" s="186" t="s">
        <v>76</v>
      </c>
      <c r="K1114" s="186" t="s">
        <v>443</v>
      </c>
      <c r="L1114" s="188">
        <v>4</v>
      </c>
      <c r="M1114" s="194" t="s">
        <v>1767</v>
      </c>
      <c r="N1114" s="187"/>
      <c r="O1114" s="188"/>
    </row>
    <row r="1115" spans="1:15" customFormat="1">
      <c r="A1115" s="186" t="s">
        <v>2070</v>
      </c>
      <c r="B1115" s="186" t="s">
        <v>16</v>
      </c>
      <c r="C1115" s="186" t="s">
        <v>17</v>
      </c>
      <c r="D1115" s="186" t="s">
        <v>1847</v>
      </c>
      <c r="E1115" s="186" t="str">
        <f t="shared" si="76"/>
        <v>RSE_NAP_NEXUS_PERIMETER</v>
      </c>
      <c r="F1115" s="186" t="s">
        <v>19</v>
      </c>
      <c r="G1115" s="186" t="s">
        <v>2631</v>
      </c>
      <c r="H1115" s="186" t="str">
        <f t="shared" si="77"/>
        <v>rse_nap_nexus_perimeter_inbound_action_nml</v>
      </c>
      <c r="I1115" s="187" t="s">
        <v>2086</v>
      </c>
      <c r="J1115" s="186" t="s">
        <v>76</v>
      </c>
      <c r="K1115" s="186" t="s">
        <v>443</v>
      </c>
      <c r="L1115" s="188">
        <v>4</v>
      </c>
      <c r="M1115" s="194" t="s">
        <v>1767</v>
      </c>
      <c r="N1115" s="187"/>
      <c r="O1115" s="188"/>
    </row>
    <row r="1116" spans="1:15" customFormat="1">
      <c r="A1116" s="186" t="s">
        <v>2070</v>
      </c>
      <c r="B1116" s="186" t="s">
        <v>16</v>
      </c>
      <c r="C1116" s="186" t="s">
        <v>17</v>
      </c>
      <c r="D1116" s="186" t="s">
        <v>1847</v>
      </c>
      <c r="E1116" s="186" t="str">
        <f t="shared" si="76"/>
        <v>RSE_NAP_NEXUS_PERIMETER</v>
      </c>
      <c r="F1116" s="186" t="s">
        <v>19</v>
      </c>
      <c r="G1116" s="186" t="s">
        <v>2623</v>
      </c>
      <c r="H1116" s="186" t="str">
        <f t="shared" si="77"/>
        <v>rse_nap_nexus_perimeter_inbound_action_unreachable</v>
      </c>
      <c r="I1116" s="187" t="s">
        <v>2088</v>
      </c>
      <c r="J1116" s="186" t="s">
        <v>76</v>
      </c>
      <c r="K1116" s="186" t="s">
        <v>443</v>
      </c>
      <c r="L1116" s="188">
        <v>4</v>
      </c>
      <c r="M1116" s="194" t="s">
        <v>1767</v>
      </c>
      <c r="N1116" s="187"/>
      <c r="O1116" s="188"/>
    </row>
    <row r="1117" spans="1:15" customFormat="1">
      <c r="A1117" s="186" t="s">
        <v>2070</v>
      </c>
      <c r="B1117" s="186" t="s">
        <v>16</v>
      </c>
      <c r="C1117" s="186" t="s">
        <v>17</v>
      </c>
      <c r="D1117" s="186" t="s">
        <v>1847</v>
      </c>
      <c r="E1117" s="186" t="str">
        <f t="shared" si="76"/>
        <v>RSE_NAP_NEXUS_PERIMETER</v>
      </c>
      <c r="F1117" s="186" t="s">
        <v>19</v>
      </c>
      <c r="G1117" s="186" t="s">
        <v>2624</v>
      </c>
      <c r="H1117" s="186" t="str">
        <f t="shared" si="77"/>
        <v>rse_nap_nexus_perimeter_inbound_action_prohibit</v>
      </c>
      <c r="I1117" s="187" t="s">
        <v>2090</v>
      </c>
      <c r="J1117" s="186" t="s">
        <v>76</v>
      </c>
      <c r="K1117" s="186" t="s">
        <v>443</v>
      </c>
      <c r="L1117" s="188">
        <v>4</v>
      </c>
      <c r="M1117" s="194" t="s">
        <v>1767</v>
      </c>
      <c r="N1117" s="187"/>
      <c r="O1117" s="188"/>
    </row>
    <row r="1118" spans="1:15">
      <c r="A1118" s="186" t="s">
        <v>2091</v>
      </c>
      <c r="B1118" s="186" t="s">
        <v>16</v>
      </c>
      <c r="C1118" s="186" t="s">
        <v>17</v>
      </c>
      <c r="D1118" s="186" t="s">
        <v>1847</v>
      </c>
      <c r="E1118" s="186" t="str">
        <f t="shared" si="76"/>
        <v>RSE_NAP_NEXUS_NML_HIT</v>
      </c>
      <c r="F1118" s="186" t="s">
        <v>19</v>
      </c>
      <c r="G1118" s="186" t="s">
        <v>2092</v>
      </c>
      <c r="H1118" s="186" t="str">
        <f t="shared" si="77"/>
        <v>rse_nap_nexus_nml_hit_total_count</v>
      </c>
      <c r="I1118" s="187" t="s">
        <v>2093</v>
      </c>
      <c r="J1118" s="186" t="s">
        <v>76</v>
      </c>
      <c r="K1118" s="186" t="s">
        <v>443</v>
      </c>
      <c r="L1118" s="188">
        <v>4</v>
      </c>
      <c r="M1118" s="194" t="s">
        <v>1767</v>
      </c>
    </row>
    <row r="1119" spans="1:15">
      <c r="A1119" s="186" t="s">
        <v>2091</v>
      </c>
      <c r="B1119" s="186" t="s">
        <v>16</v>
      </c>
      <c r="C1119" s="186" t="s">
        <v>17</v>
      </c>
      <c r="D1119" s="186" t="s">
        <v>1847</v>
      </c>
      <c r="E1119" s="186" t="str">
        <f t="shared" si="76"/>
        <v>RSE_NAP_NEXUS_NML_HIT</v>
      </c>
      <c r="F1119" s="186" t="s">
        <v>19</v>
      </c>
      <c r="G1119" s="186" t="s">
        <v>2094</v>
      </c>
      <c r="H1119" s="186" t="str">
        <f t="shared" si="77"/>
        <v>rse_nap_nexus_nml_hit_action_permit</v>
      </c>
      <c r="I1119" s="187" t="s">
        <v>2095</v>
      </c>
      <c r="J1119" s="186" t="s">
        <v>76</v>
      </c>
      <c r="K1119" s="186" t="s">
        <v>443</v>
      </c>
      <c r="L1119" s="188">
        <v>4</v>
      </c>
      <c r="M1119" s="194" t="s">
        <v>1767</v>
      </c>
    </row>
    <row r="1120" spans="1:15">
      <c r="A1120" s="186" t="s">
        <v>2091</v>
      </c>
      <c r="B1120" s="186" t="s">
        <v>16</v>
      </c>
      <c r="C1120" s="186" t="s">
        <v>17</v>
      </c>
      <c r="D1120" s="186" t="s">
        <v>1847</v>
      </c>
      <c r="E1120" s="186" t="str">
        <f t="shared" si="76"/>
        <v>RSE_NAP_NEXUS_NML_HIT</v>
      </c>
      <c r="F1120" s="186" t="s">
        <v>19</v>
      </c>
      <c r="G1120" s="186" t="s">
        <v>2083</v>
      </c>
      <c r="H1120" s="186" t="str">
        <f t="shared" si="77"/>
        <v>rse_nap_nexus_nml_hit_action_blackhole</v>
      </c>
      <c r="I1120" s="187" t="s">
        <v>2096</v>
      </c>
      <c r="J1120" s="186" t="s">
        <v>76</v>
      </c>
      <c r="K1120" s="186" t="s">
        <v>443</v>
      </c>
      <c r="L1120" s="188">
        <v>4</v>
      </c>
      <c r="M1120" s="194" t="s">
        <v>1767</v>
      </c>
    </row>
    <row r="1121" spans="1:15">
      <c r="A1121" s="186" t="s">
        <v>2091</v>
      </c>
      <c r="B1121" s="186" t="s">
        <v>16</v>
      </c>
      <c r="C1121" s="186" t="s">
        <v>17</v>
      </c>
      <c r="D1121" s="186" t="s">
        <v>1847</v>
      </c>
      <c r="E1121" s="186" t="str">
        <f t="shared" si="76"/>
        <v>RSE_NAP_NEXUS_NML_HIT</v>
      </c>
      <c r="F1121" s="186" t="s">
        <v>19</v>
      </c>
      <c r="G1121" s="186" t="s">
        <v>2087</v>
      </c>
      <c r="H1121" s="186" t="str">
        <f t="shared" si="77"/>
        <v>rse_nap_nexus_nml_hit_action_unreachable</v>
      </c>
      <c r="I1121" s="187" t="s">
        <v>2097</v>
      </c>
      <c r="J1121" s="186" t="s">
        <v>76</v>
      </c>
      <c r="K1121" s="186" t="s">
        <v>443</v>
      </c>
      <c r="L1121" s="188">
        <v>4</v>
      </c>
      <c r="M1121" s="194" t="s">
        <v>1767</v>
      </c>
    </row>
    <row r="1122" spans="1:15">
      <c r="A1122" s="186" t="s">
        <v>2091</v>
      </c>
      <c r="B1122" s="186" t="s">
        <v>16</v>
      </c>
      <c r="C1122" s="186" t="s">
        <v>17</v>
      </c>
      <c r="D1122" s="186" t="s">
        <v>1847</v>
      </c>
      <c r="E1122" s="186" t="str">
        <f t="shared" si="76"/>
        <v>RSE_NAP_NEXUS_NML_HIT</v>
      </c>
      <c r="F1122" s="186" t="s">
        <v>19</v>
      </c>
      <c r="G1122" s="186" t="s">
        <v>2089</v>
      </c>
      <c r="H1122" s="186" t="str">
        <f t="shared" si="77"/>
        <v>rse_nap_nexus_nml_hit_action_prohibit</v>
      </c>
      <c r="I1122" s="187" t="s">
        <v>2098</v>
      </c>
      <c r="J1122" s="186" t="s">
        <v>76</v>
      </c>
      <c r="K1122" s="186" t="s">
        <v>443</v>
      </c>
      <c r="L1122" s="188">
        <v>4</v>
      </c>
      <c r="M1122" s="194" t="s">
        <v>1767</v>
      </c>
    </row>
    <row r="1123" spans="1:15" customFormat="1">
      <c r="A1123" s="186" t="s">
        <v>2091</v>
      </c>
      <c r="B1123" s="186" t="s">
        <v>16</v>
      </c>
      <c r="C1123" s="186" t="s">
        <v>17</v>
      </c>
      <c r="D1123" s="186" t="s">
        <v>1847</v>
      </c>
      <c r="E1123" s="186" t="str">
        <f>CONCATENATE(D1123,"_",B1123,"_",A1123)</f>
        <v>RSE_NAP_NEXUS_NML_HIT</v>
      </c>
      <c r="F1123" s="186" t="s">
        <v>19</v>
      </c>
      <c r="G1123" s="186" t="s">
        <v>2620</v>
      </c>
      <c r="H1123" s="186" t="str">
        <f>LOWER(CONCATENATE(D1123,"_",B1123,"_",A1123,"_",G1123))</f>
        <v>rse_nap_nexus_nml_hit_inbound_total_count</v>
      </c>
      <c r="I1123" s="187" t="s">
        <v>2093</v>
      </c>
      <c r="J1123" s="186" t="s">
        <v>76</v>
      </c>
      <c r="K1123" s="186" t="s">
        <v>443</v>
      </c>
      <c r="L1123" s="188">
        <v>4</v>
      </c>
      <c r="M1123" s="194" t="s">
        <v>1767</v>
      </c>
      <c r="N1123" s="187"/>
      <c r="O1123" s="188"/>
    </row>
    <row r="1124" spans="1:15" customFormat="1">
      <c r="A1124" s="186" t="s">
        <v>2091</v>
      </c>
      <c r="B1124" s="186" t="s">
        <v>16</v>
      </c>
      <c r="C1124" s="186" t="s">
        <v>17</v>
      </c>
      <c r="D1124" s="186" t="s">
        <v>1847</v>
      </c>
      <c r="E1124" s="186" t="str">
        <f>CONCATENATE(D1124,"_",B1124,"_",A1124)</f>
        <v>RSE_NAP_NEXUS_NML_HIT</v>
      </c>
      <c r="F1124" s="186" t="s">
        <v>19</v>
      </c>
      <c r="G1124" s="186" t="s">
        <v>2621</v>
      </c>
      <c r="H1124" s="186" t="str">
        <f>LOWER(CONCATENATE(D1124,"_",B1124,"_",A1124,"_",G1124))</f>
        <v>rse_nap_nexus_nml_hit_inbound_action_permit</v>
      </c>
      <c r="I1124" s="187" t="s">
        <v>2095</v>
      </c>
      <c r="J1124" s="186" t="s">
        <v>76</v>
      </c>
      <c r="K1124" s="186" t="s">
        <v>443</v>
      </c>
      <c r="L1124" s="188">
        <v>4</v>
      </c>
      <c r="M1124" s="194" t="s">
        <v>1767</v>
      </c>
      <c r="N1124" s="187"/>
      <c r="O1124" s="188"/>
    </row>
    <row r="1125" spans="1:15" customFormat="1">
      <c r="A1125" s="186" t="s">
        <v>2091</v>
      </c>
      <c r="B1125" s="186" t="s">
        <v>16</v>
      </c>
      <c r="C1125" s="186" t="s">
        <v>17</v>
      </c>
      <c r="D1125" s="186" t="s">
        <v>1847</v>
      </c>
      <c r="E1125" s="186" t="str">
        <f>CONCATENATE(D1125,"_",B1125,"_",A1125)</f>
        <v>RSE_NAP_NEXUS_NML_HIT</v>
      </c>
      <c r="F1125" s="186" t="s">
        <v>19</v>
      </c>
      <c r="G1125" s="186" t="s">
        <v>2622</v>
      </c>
      <c r="H1125" s="186" t="str">
        <f>LOWER(CONCATENATE(D1125,"_",B1125,"_",A1125,"_",G1125))</f>
        <v>rse_nap_nexus_nml_hit_inbound_action_blackhole</v>
      </c>
      <c r="I1125" s="187" t="s">
        <v>2096</v>
      </c>
      <c r="J1125" s="186" t="s">
        <v>76</v>
      </c>
      <c r="K1125" s="186" t="s">
        <v>443</v>
      </c>
      <c r="L1125" s="188">
        <v>4</v>
      </c>
      <c r="M1125" s="194" t="s">
        <v>1767</v>
      </c>
      <c r="N1125" s="187"/>
      <c r="O1125" s="188"/>
    </row>
    <row r="1126" spans="1:15" customFormat="1">
      <c r="A1126" s="186" t="s">
        <v>2091</v>
      </c>
      <c r="B1126" s="186" t="s">
        <v>16</v>
      </c>
      <c r="C1126" s="186" t="s">
        <v>17</v>
      </c>
      <c r="D1126" s="186" t="s">
        <v>1847</v>
      </c>
      <c r="E1126" s="186" t="str">
        <f>CONCATENATE(D1126,"_",B1126,"_",A1126)</f>
        <v>RSE_NAP_NEXUS_NML_HIT</v>
      </c>
      <c r="F1126" s="186" t="s">
        <v>19</v>
      </c>
      <c r="G1126" s="186" t="s">
        <v>2623</v>
      </c>
      <c r="H1126" s="186" t="str">
        <f>LOWER(CONCATENATE(D1126,"_",B1126,"_",A1126,"_",G1126))</f>
        <v>rse_nap_nexus_nml_hit_inbound_action_unreachable</v>
      </c>
      <c r="I1126" s="187" t="s">
        <v>2097</v>
      </c>
      <c r="J1126" s="186" t="s">
        <v>76</v>
      </c>
      <c r="K1126" s="186" t="s">
        <v>443</v>
      </c>
      <c r="L1126" s="188">
        <v>4</v>
      </c>
      <c r="M1126" s="194" t="s">
        <v>1767</v>
      </c>
      <c r="N1126" s="187"/>
      <c r="O1126" s="188"/>
    </row>
    <row r="1127" spans="1:15" customFormat="1">
      <c r="A1127" s="186" t="s">
        <v>2091</v>
      </c>
      <c r="B1127" s="186" t="s">
        <v>16</v>
      </c>
      <c r="C1127" s="186" t="s">
        <v>17</v>
      </c>
      <c r="D1127" s="186" t="s">
        <v>1847</v>
      </c>
      <c r="E1127" s="186" t="str">
        <f>CONCATENATE(D1127,"_",B1127,"_",A1127)</f>
        <v>RSE_NAP_NEXUS_NML_HIT</v>
      </c>
      <c r="F1127" s="186" t="s">
        <v>19</v>
      </c>
      <c r="G1127" s="186" t="s">
        <v>2624</v>
      </c>
      <c r="H1127" s="186" t="str">
        <f>LOWER(CONCATENATE(D1127,"_",B1127,"_",A1127,"_",G1127))</f>
        <v>rse_nap_nexus_nml_hit_inbound_action_prohibit</v>
      </c>
      <c r="I1127" s="187" t="s">
        <v>2098</v>
      </c>
      <c r="J1127" s="186" t="s">
        <v>76</v>
      </c>
      <c r="K1127" s="186" t="s">
        <v>443</v>
      </c>
      <c r="L1127" s="188">
        <v>4</v>
      </c>
      <c r="M1127" s="194" t="s">
        <v>1767</v>
      </c>
      <c r="N1127" s="187"/>
      <c r="O1127" s="188"/>
    </row>
    <row r="1128" spans="1:15">
      <c r="A1128" s="186" t="s">
        <v>2099</v>
      </c>
      <c r="B1128" s="186" t="s">
        <v>16</v>
      </c>
      <c r="C1128" s="186" t="s">
        <v>17</v>
      </c>
      <c r="D1128" s="186" t="s">
        <v>1847</v>
      </c>
      <c r="E1128" s="186" t="str">
        <f t="shared" si="76"/>
        <v>RSE_NAP_NEXUS_NML_MISS</v>
      </c>
      <c r="F1128" s="186" t="s">
        <v>19</v>
      </c>
      <c r="G1128" s="186" t="s">
        <v>2092</v>
      </c>
      <c r="H1128" s="186" t="str">
        <f t="shared" si="77"/>
        <v>rse_nap_nexus_nml_miss_total_count</v>
      </c>
      <c r="I1128" s="187" t="s">
        <v>2100</v>
      </c>
      <c r="J1128" s="186" t="s">
        <v>76</v>
      </c>
      <c r="K1128" s="186" t="s">
        <v>443</v>
      </c>
      <c r="L1128" s="188">
        <v>4</v>
      </c>
      <c r="M1128" s="194" t="s">
        <v>1767</v>
      </c>
    </row>
    <row r="1129" spans="1:15">
      <c r="A1129" s="186" t="s">
        <v>2099</v>
      </c>
      <c r="B1129" s="186" t="s">
        <v>16</v>
      </c>
      <c r="C1129" s="186" t="s">
        <v>17</v>
      </c>
      <c r="D1129" s="186" t="s">
        <v>1847</v>
      </c>
      <c r="E1129" s="186" t="str">
        <f t="shared" si="76"/>
        <v>RSE_NAP_NEXUS_NML_MISS</v>
      </c>
      <c r="F1129" s="186" t="s">
        <v>19</v>
      </c>
      <c r="G1129" s="186" t="s">
        <v>2073</v>
      </c>
      <c r="H1129" s="186" t="str">
        <f t="shared" si="77"/>
        <v>rse_nap_nexus_nml_miss_action_fwd_to_interface</v>
      </c>
      <c r="I1129" s="187" t="s">
        <v>2101</v>
      </c>
      <c r="J1129" s="186" t="s">
        <v>76</v>
      </c>
      <c r="K1129" s="186" t="s">
        <v>443</v>
      </c>
      <c r="L1129" s="188">
        <v>4</v>
      </c>
      <c r="M1129" s="194" t="s">
        <v>1767</v>
      </c>
    </row>
    <row r="1130" spans="1:15">
      <c r="A1130" s="186" t="s">
        <v>2099</v>
      </c>
      <c r="B1130" s="186" t="s">
        <v>16</v>
      </c>
      <c r="C1130" s="186" t="s">
        <v>17</v>
      </c>
      <c r="D1130" s="186" t="s">
        <v>1847</v>
      </c>
      <c r="E1130" s="186" t="str">
        <f t="shared" si="76"/>
        <v>RSE_NAP_NEXUS_NML_MISS</v>
      </c>
      <c r="F1130" s="186" t="s">
        <v>19</v>
      </c>
      <c r="G1130" s="186" t="s">
        <v>2083</v>
      </c>
      <c r="H1130" s="186" t="str">
        <f t="shared" si="77"/>
        <v>rse_nap_nexus_nml_miss_action_blackhole</v>
      </c>
      <c r="I1130" s="187" t="s">
        <v>2102</v>
      </c>
      <c r="J1130" s="186" t="s">
        <v>76</v>
      </c>
      <c r="K1130" s="186" t="s">
        <v>443</v>
      </c>
      <c r="L1130" s="188">
        <v>4</v>
      </c>
      <c r="M1130" s="194" t="s">
        <v>1767</v>
      </c>
    </row>
    <row r="1131" spans="1:15">
      <c r="A1131" s="186" t="s">
        <v>2099</v>
      </c>
      <c r="B1131" s="186" t="s">
        <v>16</v>
      </c>
      <c r="C1131" s="186" t="s">
        <v>17</v>
      </c>
      <c r="D1131" s="186" t="s">
        <v>1847</v>
      </c>
      <c r="E1131" s="186" t="str">
        <f t="shared" si="76"/>
        <v>RSE_NAP_NEXUS_NML_MISS</v>
      </c>
      <c r="F1131" s="186" t="s">
        <v>19</v>
      </c>
      <c r="G1131" s="186" t="s">
        <v>2087</v>
      </c>
      <c r="H1131" s="186" t="str">
        <f t="shared" si="77"/>
        <v>rse_nap_nexus_nml_miss_action_unreachable</v>
      </c>
      <c r="I1131" s="187" t="s">
        <v>2103</v>
      </c>
      <c r="J1131" s="186" t="s">
        <v>76</v>
      </c>
      <c r="K1131" s="186" t="s">
        <v>443</v>
      </c>
      <c r="L1131" s="188">
        <v>4</v>
      </c>
      <c r="M1131" s="194" t="s">
        <v>1767</v>
      </c>
    </row>
    <row r="1132" spans="1:15">
      <c r="A1132" s="186" t="s">
        <v>2099</v>
      </c>
      <c r="B1132" s="186" t="s">
        <v>16</v>
      </c>
      <c r="C1132" s="186" t="s">
        <v>17</v>
      </c>
      <c r="D1132" s="186" t="s">
        <v>1847</v>
      </c>
      <c r="E1132" s="186" t="str">
        <f t="shared" si="76"/>
        <v>RSE_NAP_NEXUS_NML_MISS</v>
      </c>
      <c r="F1132" s="186" t="s">
        <v>19</v>
      </c>
      <c r="G1132" s="186" t="s">
        <v>2089</v>
      </c>
      <c r="H1132" s="186" t="str">
        <f t="shared" si="77"/>
        <v>rse_nap_nexus_nml_miss_action_prohibit</v>
      </c>
      <c r="I1132" s="187" t="s">
        <v>2104</v>
      </c>
      <c r="J1132" s="186" t="s">
        <v>76</v>
      </c>
      <c r="K1132" s="186" t="s">
        <v>443</v>
      </c>
      <c r="L1132" s="188">
        <v>4</v>
      </c>
      <c r="M1132" s="194" t="s">
        <v>1767</v>
      </c>
    </row>
    <row r="1133" spans="1:15" customFormat="1">
      <c r="A1133" s="186" t="s">
        <v>2099</v>
      </c>
      <c r="B1133" s="186" t="s">
        <v>16</v>
      </c>
      <c r="C1133" s="186" t="s">
        <v>17</v>
      </c>
      <c r="D1133" s="186" t="s">
        <v>1847</v>
      </c>
      <c r="E1133" s="186" t="str">
        <f>CONCATENATE(D1133,"_",B1133,"_",A1133)</f>
        <v>RSE_NAP_NEXUS_NML_MISS</v>
      </c>
      <c r="F1133" s="186" t="s">
        <v>19</v>
      </c>
      <c r="G1133" s="186" t="s">
        <v>2620</v>
      </c>
      <c r="H1133" s="186" t="str">
        <f>LOWER(CONCATENATE(D1133,"_",B1133,"_",A1133,"_",G1133))</f>
        <v>rse_nap_nexus_nml_miss_inbound_total_count</v>
      </c>
      <c r="I1133" s="187" t="s">
        <v>2100</v>
      </c>
      <c r="J1133" s="186" t="s">
        <v>76</v>
      </c>
      <c r="K1133" s="186" t="s">
        <v>443</v>
      </c>
      <c r="L1133" s="188">
        <v>4</v>
      </c>
      <c r="M1133" s="194" t="s">
        <v>1767</v>
      </c>
      <c r="N1133" s="187"/>
      <c r="O1133" s="188"/>
    </row>
    <row r="1134" spans="1:15" customFormat="1">
      <c r="A1134" s="186" t="s">
        <v>2099</v>
      </c>
      <c r="B1134" s="186" t="s">
        <v>16</v>
      </c>
      <c r="C1134" s="186" t="s">
        <v>17</v>
      </c>
      <c r="D1134" s="186" t="s">
        <v>1847</v>
      </c>
      <c r="E1134" s="186" t="str">
        <f>CONCATENATE(D1134,"_",B1134,"_",A1134)</f>
        <v>RSE_NAP_NEXUS_NML_MISS</v>
      </c>
      <c r="F1134" s="186" t="s">
        <v>19</v>
      </c>
      <c r="G1134" s="186" t="s">
        <v>2625</v>
      </c>
      <c r="H1134" s="186" t="str">
        <f>LOWER(CONCATENATE(D1134,"_",B1134,"_",A1134,"_",G1134))</f>
        <v>rse_nap_nexus_nml_miss_inbound_action_fwd_to_interface</v>
      </c>
      <c r="I1134" s="187" t="s">
        <v>2101</v>
      </c>
      <c r="J1134" s="186" t="s">
        <v>76</v>
      </c>
      <c r="K1134" s="186" t="s">
        <v>443</v>
      </c>
      <c r="L1134" s="188">
        <v>4</v>
      </c>
      <c r="M1134" s="194" t="s">
        <v>1767</v>
      </c>
      <c r="N1134" s="187"/>
      <c r="O1134" s="188"/>
    </row>
    <row r="1135" spans="1:15" customFormat="1">
      <c r="A1135" s="186" t="s">
        <v>2099</v>
      </c>
      <c r="B1135" s="186" t="s">
        <v>16</v>
      </c>
      <c r="C1135" s="186" t="s">
        <v>17</v>
      </c>
      <c r="D1135" s="186" t="s">
        <v>1847</v>
      </c>
      <c r="E1135" s="186" t="str">
        <f>CONCATENATE(D1135,"_",B1135,"_",A1135)</f>
        <v>RSE_NAP_NEXUS_NML_MISS</v>
      </c>
      <c r="F1135" s="186" t="s">
        <v>19</v>
      </c>
      <c r="G1135" s="186" t="s">
        <v>2622</v>
      </c>
      <c r="H1135" s="186" t="str">
        <f>LOWER(CONCATENATE(D1135,"_",B1135,"_",A1135,"_",G1135))</f>
        <v>rse_nap_nexus_nml_miss_inbound_action_blackhole</v>
      </c>
      <c r="I1135" s="187" t="s">
        <v>2102</v>
      </c>
      <c r="J1135" s="186" t="s">
        <v>76</v>
      </c>
      <c r="K1135" s="186" t="s">
        <v>443</v>
      </c>
      <c r="L1135" s="188">
        <v>4</v>
      </c>
      <c r="M1135" s="194" t="s">
        <v>1767</v>
      </c>
      <c r="N1135" s="187"/>
      <c r="O1135" s="188"/>
    </row>
    <row r="1136" spans="1:15" customFormat="1">
      <c r="A1136" s="186" t="s">
        <v>2099</v>
      </c>
      <c r="B1136" s="186" t="s">
        <v>16</v>
      </c>
      <c r="C1136" s="186" t="s">
        <v>17</v>
      </c>
      <c r="D1136" s="186" t="s">
        <v>1847</v>
      </c>
      <c r="E1136" s="186" t="str">
        <f>CONCATENATE(D1136,"_",B1136,"_",A1136)</f>
        <v>RSE_NAP_NEXUS_NML_MISS</v>
      </c>
      <c r="F1136" s="186" t="s">
        <v>19</v>
      </c>
      <c r="G1136" s="186" t="s">
        <v>2623</v>
      </c>
      <c r="H1136" s="186" t="str">
        <f>LOWER(CONCATENATE(D1136,"_",B1136,"_",A1136,"_",G1136))</f>
        <v>rse_nap_nexus_nml_miss_inbound_action_unreachable</v>
      </c>
      <c r="I1136" s="187" t="s">
        <v>2103</v>
      </c>
      <c r="J1136" s="186" t="s">
        <v>76</v>
      </c>
      <c r="K1136" s="186" t="s">
        <v>443</v>
      </c>
      <c r="L1136" s="188">
        <v>4</v>
      </c>
      <c r="M1136" s="194" t="s">
        <v>1767</v>
      </c>
      <c r="N1136" s="187"/>
      <c r="O1136" s="188"/>
    </row>
    <row r="1137" spans="1:15" customFormat="1">
      <c r="A1137" s="186" t="s">
        <v>2099</v>
      </c>
      <c r="B1137" s="186" t="s">
        <v>16</v>
      </c>
      <c r="C1137" s="186" t="s">
        <v>17</v>
      </c>
      <c r="D1137" s="186" t="s">
        <v>1847</v>
      </c>
      <c r="E1137" s="186" t="str">
        <f>CONCATENATE(D1137,"_",B1137,"_",A1137)</f>
        <v>RSE_NAP_NEXUS_NML_MISS</v>
      </c>
      <c r="F1137" s="186" t="s">
        <v>19</v>
      </c>
      <c r="G1137" s="186" t="s">
        <v>2624</v>
      </c>
      <c r="H1137" s="186" t="str">
        <f>LOWER(CONCATENATE(D1137,"_",B1137,"_",A1137,"_",G1137))</f>
        <v>rse_nap_nexus_nml_miss_inbound_action_prohibit</v>
      </c>
      <c r="I1137" s="187" t="s">
        <v>2104</v>
      </c>
      <c r="J1137" s="186" t="s">
        <v>76</v>
      </c>
      <c r="K1137" s="186" t="s">
        <v>443</v>
      </c>
      <c r="L1137" s="188">
        <v>4</v>
      </c>
      <c r="M1137" s="194" t="s">
        <v>1767</v>
      </c>
      <c r="N1137" s="187"/>
      <c r="O1137" s="188"/>
    </row>
    <row r="1138" spans="1:15">
      <c r="A1138" s="186" t="s">
        <v>641</v>
      </c>
      <c r="B1138" s="186" t="s">
        <v>16</v>
      </c>
      <c r="C1138" s="186" t="s">
        <v>17</v>
      </c>
      <c r="D1138" s="186" t="s">
        <v>17</v>
      </c>
      <c r="E1138" s="186" t="str">
        <f t="shared" ref="E1138:E1150" si="78">CONCATENATE(D1138,"_",B1138,"_",A1138)</f>
        <v>NAP_NEXUS_RSE</v>
      </c>
      <c r="F1138" s="186" t="s">
        <v>19</v>
      </c>
      <c r="G1138" s="186" t="s">
        <v>2105</v>
      </c>
      <c r="H1138" s="186" t="str">
        <f t="shared" si="77"/>
        <v>nap_nexus_rse_total_flow</v>
      </c>
      <c r="I1138" s="187" t="s">
        <v>2106</v>
      </c>
      <c r="J1138" s="186" t="s">
        <v>76</v>
      </c>
      <c r="K1138" s="186" t="s">
        <v>443</v>
      </c>
      <c r="L1138" s="188">
        <v>4</v>
      </c>
      <c r="M1138" s="194" t="s">
        <v>1767</v>
      </c>
    </row>
    <row r="1139" spans="1:15">
      <c r="A1139" s="186" t="s">
        <v>641</v>
      </c>
      <c r="B1139" s="186" t="s">
        <v>16</v>
      </c>
      <c r="C1139" s="186" t="s">
        <v>17</v>
      </c>
      <c r="D1139" s="186" t="s">
        <v>17</v>
      </c>
      <c r="E1139" s="186" t="str">
        <f t="shared" si="78"/>
        <v>NAP_NEXUS_RSE</v>
      </c>
      <c r="F1139" s="186" t="s">
        <v>19</v>
      </c>
      <c r="G1139" s="186" t="s">
        <v>2107</v>
      </c>
      <c r="H1139" s="186" t="str">
        <f t="shared" si="77"/>
        <v>nap_nexus_rse_total_flow_incoming</v>
      </c>
      <c r="I1139" s="187" t="s">
        <v>2108</v>
      </c>
      <c r="J1139" s="186" t="s">
        <v>76</v>
      </c>
      <c r="K1139" s="186" t="s">
        <v>443</v>
      </c>
      <c r="L1139" s="188">
        <v>4</v>
      </c>
      <c r="M1139" s="194" t="s">
        <v>1767</v>
      </c>
    </row>
    <row r="1140" spans="1:15">
      <c r="A1140" s="186" t="s">
        <v>641</v>
      </c>
      <c r="B1140" s="186" t="s">
        <v>16</v>
      </c>
      <c r="C1140" s="186" t="s">
        <v>17</v>
      </c>
      <c r="D1140" s="186" t="s">
        <v>17</v>
      </c>
      <c r="E1140" s="186" t="str">
        <f t="shared" si="78"/>
        <v>NAP_NEXUS_RSE</v>
      </c>
      <c r="F1140" s="186" t="s">
        <v>19</v>
      </c>
      <c r="G1140" s="186" t="s">
        <v>2109</v>
      </c>
      <c r="H1140" s="186" t="str">
        <f t="shared" si="77"/>
        <v>nap_nexus_rse_total_flow_outgoing</v>
      </c>
      <c r="I1140" s="187" t="s">
        <v>2110</v>
      </c>
      <c r="J1140" s="186" t="s">
        <v>76</v>
      </c>
      <c r="K1140" s="186" t="s">
        <v>443</v>
      </c>
      <c r="L1140" s="188">
        <v>4</v>
      </c>
      <c r="M1140" s="194" t="s">
        <v>1767</v>
      </c>
    </row>
    <row r="1141" spans="1:15">
      <c r="A1141" s="186" t="s">
        <v>641</v>
      </c>
      <c r="B1141" s="186" t="s">
        <v>16</v>
      </c>
      <c r="C1141" s="186" t="s">
        <v>17</v>
      </c>
      <c r="D1141" s="186" t="s">
        <v>17</v>
      </c>
      <c r="E1141" s="186" t="str">
        <f t="shared" si="78"/>
        <v>NAP_NEXUS_RSE</v>
      </c>
      <c r="F1141" s="186" t="s">
        <v>19</v>
      </c>
      <c r="G1141" s="186" t="s">
        <v>2111</v>
      </c>
      <c r="H1141" s="186" t="str">
        <f t="shared" si="77"/>
        <v>nap_nexus_rse_total_flow_hub</v>
      </c>
      <c r="I1141" s="187" t="s">
        <v>2112</v>
      </c>
      <c r="J1141" s="186" t="s">
        <v>76</v>
      </c>
      <c r="K1141" s="186" t="s">
        <v>443</v>
      </c>
      <c r="L1141" s="188">
        <v>4</v>
      </c>
      <c r="M1141" s="194" t="s">
        <v>1767</v>
      </c>
    </row>
    <row r="1142" spans="1:15">
      <c r="A1142" s="186" t="s">
        <v>641</v>
      </c>
      <c r="B1142" s="186" t="s">
        <v>16</v>
      </c>
      <c r="C1142" s="186" t="s">
        <v>17</v>
      </c>
      <c r="D1142" s="186" t="s">
        <v>17</v>
      </c>
      <c r="E1142" s="186" t="str">
        <f t="shared" si="78"/>
        <v>NAP_NEXUS_RSE</v>
      </c>
      <c r="F1142" s="186" t="s">
        <v>19</v>
      </c>
      <c r="G1142" s="186" t="s">
        <v>2113</v>
      </c>
      <c r="H1142" s="186" t="str">
        <f t="shared" ref="H1142:H1150" si="79">LOWER(CONCATENATE(D1142,"_",B1142,"_",A1142,"_",G1142))</f>
        <v>nap_nexus_rse_total_flow_local</v>
      </c>
      <c r="I1142" s="187" t="s">
        <v>2114</v>
      </c>
      <c r="J1142" s="186" t="s">
        <v>76</v>
      </c>
      <c r="K1142" s="186" t="s">
        <v>443</v>
      </c>
      <c r="L1142" s="188">
        <v>4</v>
      </c>
      <c r="M1142" s="194" t="s">
        <v>1767</v>
      </c>
    </row>
    <row r="1143" spans="1:15" customFormat="1">
      <c r="A1143" s="186" t="s">
        <v>641</v>
      </c>
      <c r="B1143" s="186" t="s">
        <v>16</v>
      </c>
      <c r="C1143" s="186" t="s">
        <v>17</v>
      </c>
      <c r="D1143" s="186" t="s">
        <v>17</v>
      </c>
      <c r="E1143" s="186" t="str">
        <f>CONCATENATE(D1143,"_",B1143,"_",A1143)</f>
        <v>NAP_NEXUS_RSE</v>
      </c>
      <c r="F1143" s="186" t="s">
        <v>19</v>
      </c>
      <c r="G1143" s="186" t="s">
        <v>3045</v>
      </c>
      <c r="H1143" s="186" t="str">
        <f t="shared" si="79"/>
        <v>nap_nexus_rse_total_flow_gauge</v>
      </c>
      <c r="I1143" s="187" t="s">
        <v>3046</v>
      </c>
      <c r="J1143" s="186" t="s">
        <v>113</v>
      </c>
      <c r="K1143" s="186" t="s">
        <v>443</v>
      </c>
      <c r="L1143" s="188">
        <v>4</v>
      </c>
      <c r="M1143" s="194" t="s">
        <v>1767</v>
      </c>
      <c r="N1143" s="187"/>
      <c r="O1143" s="188"/>
    </row>
    <row r="1144" spans="1:15" customFormat="1">
      <c r="A1144" s="186" t="s">
        <v>641</v>
      </c>
      <c r="B1144" s="186" t="s">
        <v>16</v>
      </c>
      <c r="C1144" s="186" t="s">
        <v>17</v>
      </c>
      <c r="D1144" s="186" t="s">
        <v>17</v>
      </c>
      <c r="E1144" s="186" t="str">
        <f>CONCATENATE(D1144,"_",B1144,"_",A1144)</f>
        <v>NAP_NEXUS_RSE</v>
      </c>
      <c r="F1144" s="186" t="s">
        <v>19</v>
      </c>
      <c r="G1144" s="186" t="s">
        <v>3047</v>
      </c>
      <c r="H1144" s="186" t="str">
        <f t="shared" si="79"/>
        <v>nap_nexus_rse_total_flow_incoming_gauge</v>
      </c>
      <c r="I1144" s="187" t="s">
        <v>3048</v>
      </c>
      <c r="J1144" s="186" t="s">
        <v>113</v>
      </c>
      <c r="K1144" s="186" t="s">
        <v>443</v>
      </c>
      <c r="L1144" s="188">
        <v>4</v>
      </c>
      <c r="M1144" s="194" t="s">
        <v>1767</v>
      </c>
      <c r="N1144" s="187"/>
      <c r="O1144" s="188"/>
    </row>
    <row r="1145" spans="1:15" customFormat="1">
      <c r="A1145" s="186" t="s">
        <v>641</v>
      </c>
      <c r="B1145" s="186" t="s">
        <v>16</v>
      </c>
      <c r="C1145" s="186" t="s">
        <v>17</v>
      </c>
      <c r="D1145" s="186" t="s">
        <v>17</v>
      </c>
      <c r="E1145" s="186" t="str">
        <f>CONCATENATE(D1145,"_",B1145,"_",A1145)</f>
        <v>NAP_NEXUS_RSE</v>
      </c>
      <c r="F1145" s="186" t="s">
        <v>19</v>
      </c>
      <c r="G1145" s="186" t="s">
        <v>3049</v>
      </c>
      <c r="H1145" s="186" t="str">
        <f t="shared" si="79"/>
        <v>nap_nexus_rse_total_flow_outgoing_gauge</v>
      </c>
      <c r="I1145" s="187" t="s">
        <v>3050</v>
      </c>
      <c r="J1145" s="186" t="s">
        <v>113</v>
      </c>
      <c r="K1145" s="186" t="s">
        <v>443</v>
      </c>
      <c r="L1145" s="188">
        <v>4</v>
      </c>
      <c r="M1145" s="194" t="s">
        <v>1767</v>
      </c>
      <c r="N1145" s="187"/>
      <c r="O1145" s="188"/>
    </row>
    <row r="1146" spans="1:15" customFormat="1">
      <c r="A1146" s="186" t="s">
        <v>641</v>
      </c>
      <c r="B1146" s="186" t="s">
        <v>16</v>
      </c>
      <c r="C1146" s="186" t="s">
        <v>17</v>
      </c>
      <c r="D1146" s="186" t="s">
        <v>17</v>
      </c>
      <c r="E1146" s="186" t="str">
        <f>CONCATENATE(D1146,"_",B1146,"_",A1146)</f>
        <v>NAP_NEXUS_RSE</v>
      </c>
      <c r="F1146" s="186" t="s">
        <v>19</v>
      </c>
      <c r="G1146" s="186" t="s">
        <v>3051</v>
      </c>
      <c r="H1146" s="186" t="str">
        <f t="shared" si="79"/>
        <v>nap_nexus_rse_total_flow_hub_gauge</v>
      </c>
      <c r="I1146" s="187" t="s">
        <v>3052</v>
      </c>
      <c r="J1146" s="186" t="s">
        <v>113</v>
      </c>
      <c r="K1146" s="186" t="s">
        <v>443</v>
      </c>
      <c r="L1146" s="188">
        <v>4</v>
      </c>
      <c r="M1146" s="194" t="s">
        <v>1767</v>
      </c>
      <c r="N1146" s="187"/>
      <c r="O1146" s="188"/>
    </row>
    <row r="1147" spans="1:15" customFormat="1">
      <c r="A1147" s="186" t="s">
        <v>641</v>
      </c>
      <c r="B1147" s="186" t="s">
        <v>16</v>
      </c>
      <c r="C1147" s="186" t="s">
        <v>17</v>
      </c>
      <c r="D1147" s="186" t="s">
        <v>17</v>
      </c>
      <c r="E1147" s="186" t="str">
        <f>CONCATENATE(D1147,"_",B1147,"_",A1147)</f>
        <v>NAP_NEXUS_RSE</v>
      </c>
      <c r="F1147" s="186" t="s">
        <v>19</v>
      </c>
      <c r="G1147" s="186" t="s">
        <v>3053</v>
      </c>
      <c r="H1147" s="186" t="str">
        <f t="shared" si="79"/>
        <v>nap_nexus_rse_total_flow_local_gauge</v>
      </c>
      <c r="I1147" s="187" t="s">
        <v>3054</v>
      </c>
      <c r="J1147" s="186" t="s">
        <v>113</v>
      </c>
      <c r="K1147" s="186" t="s">
        <v>443</v>
      </c>
      <c r="L1147" s="188">
        <v>4</v>
      </c>
      <c r="M1147" s="194" t="s">
        <v>1767</v>
      </c>
      <c r="N1147" s="187"/>
      <c r="O1147" s="188"/>
    </row>
    <row r="1148" spans="1:15">
      <c r="A1148" s="186" t="s">
        <v>2117</v>
      </c>
      <c r="B1148" s="186" t="s">
        <v>16</v>
      </c>
      <c r="C1148" s="186" t="s">
        <v>17</v>
      </c>
      <c r="D1148" s="186" t="s">
        <v>1976</v>
      </c>
      <c r="E1148" s="186" t="str">
        <f t="shared" si="78"/>
        <v>SEC_NI_NAP_NEXUS_CAPTIVE_PORTAL</v>
      </c>
      <c r="F1148" s="186" t="s">
        <v>19</v>
      </c>
      <c r="G1148" s="186" t="s">
        <v>2116</v>
      </c>
      <c r="H1148" s="186" t="str">
        <f t="shared" si="79"/>
        <v>sec_ni_nap_nexus_captive_portal_total_user_login_requests</v>
      </c>
      <c r="I1148" s="187" t="s">
        <v>1996</v>
      </c>
      <c r="J1148" s="186" t="s">
        <v>76</v>
      </c>
      <c r="K1148" s="186" t="s">
        <v>1997</v>
      </c>
      <c r="L1148" s="188">
        <v>4</v>
      </c>
      <c r="M1148" s="188" t="s">
        <v>1767</v>
      </c>
    </row>
    <row r="1149" spans="1:15">
      <c r="A1149" s="186" t="s">
        <v>2117</v>
      </c>
      <c r="B1149" s="186" t="s">
        <v>16</v>
      </c>
      <c r="C1149" s="186" t="s">
        <v>17</v>
      </c>
      <c r="D1149" s="186" t="s">
        <v>1976</v>
      </c>
      <c r="E1149" s="186" t="str">
        <f t="shared" si="78"/>
        <v>SEC_NI_NAP_NEXUS_CAPTIVE_PORTAL</v>
      </c>
      <c r="F1149" s="186" t="s">
        <v>19</v>
      </c>
      <c r="G1149" s="186" t="s">
        <v>2118</v>
      </c>
      <c r="H1149" s="186" t="str">
        <f t="shared" si="79"/>
        <v>sec_ni_nap_nexus_captive_portal_total_guest_login_requests</v>
      </c>
      <c r="I1149" s="187" t="s">
        <v>1998</v>
      </c>
      <c r="J1149" s="186" t="s">
        <v>76</v>
      </c>
      <c r="K1149" s="186" t="s">
        <v>1997</v>
      </c>
      <c r="L1149" s="188">
        <v>4</v>
      </c>
      <c r="M1149" s="188" t="s">
        <v>1767</v>
      </c>
    </row>
    <row r="1150" spans="1:15">
      <c r="A1150" s="186" t="s">
        <v>2117</v>
      </c>
      <c r="B1150" s="186" t="s">
        <v>16</v>
      </c>
      <c r="C1150" s="186" t="s">
        <v>17</v>
      </c>
      <c r="D1150" s="186" t="s">
        <v>1976</v>
      </c>
      <c r="E1150" s="186" t="str">
        <f t="shared" si="78"/>
        <v>SEC_NI_NAP_NEXUS_CAPTIVE_PORTAL</v>
      </c>
      <c r="F1150" s="186" t="s">
        <v>19</v>
      </c>
      <c r="G1150" s="186" t="s">
        <v>2119</v>
      </c>
      <c r="H1150" s="186" t="str">
        <f t="shared" si="79"/>
        <v>sec_ni_nap_nexus_captive_portal_total_user_login_success</v>
      </c>
      <c r="I1150" s="187" t="s">
        <v>1999</v>
      </c>
      <c r="J1150" s="186" t="s">
        <v>76</v>
      </c>
      <c r="K1150" s="186" t="s">
        <v>1997</v>
      </c>
      <c r="L1150" s="188">
        <v>4</v>
      </c>
      <c r="M1150" s="188" t="s">
        <v>1767</v>
      </c>
    </row>
    <row r="1151" spans="1:15" customFormat="1">
      <c r="A1151" s="186" t="s">
        <v>2727</v>
      </c>
      <c r="B1151" s="186" t="s">
        <v>16</v>
      </c>
      <c r="C1151" s="186" t="s">
        <v>17</v>
      </c>
      <c r="D1151" s="186" t="s">
        <v>1847</v>
      </c>
      <c r="E1151" s="186" t="s">
        <v>2728</v>
      </c>
      <c r="F1151" s="186" t="s">
        <v>19</v>
      </c>
      <c r="G1151" s="186" t="s">
        <v>2729</v>
      </c>
      <c r="H1151" s="186" t="s">
        <v>2730</v>
      </c>
      <c r="I1151" s="187" t="s">
        <v>2731</v>
      </c>
      <c r="J1151" s="186" t="s">
        <v>113</v>
      </c>
      <c r="K1151" s="186" t="s">
        <v>372</v>
      </c>
      <c r="L1151" s="188">
        <v>4</v>
      </c>
      <c r="M1151" s="194" t="s">
        <v>1767</v>
      </c>
      <c r="N1151" s="187"/>
      <c r="O1151" s="188"/>
    </row>
    <row r="1152" spans="1:15">
      <c r="A1152" s="19" t="s">
        <v>2727</v>
      </c>
      <c r="B1152" s="19" t="s">
        <v>16</v>
      </c>
      <c r="C1152" s="19" t="s">
        <v>17</v>
      </c>
      <c r="D1152" s="19" t="s">
        <v>1847</v>
      </c>
      <c r="E1152" s="19" t="s">
        <v>2728</v>
      </c>
      <c r="F1152" s="19" t="s">
        <v>19</v>
      </c>
      <c r="G1152" s="19" t="s">
        <v>2732</v>
      </c>
      <c r="H1152" s="19" t="s">
        <v>2733</v>
      </c>
      <c r="I1152" s="39" t="s">
        <v>2734</v>
      </c>
      <c r="J1152" s="19" t="s">
        <v>113</v>
      </c>
      <c r="K1152" s="19" t="s">
        <v>372</v>
      </c>
      <c r="L1152" s="24">
        <v>4</v>
      </c>
      <c r="M1152" s="194" t="s">
        <v>1767</v>
      </c>
    </row>
    <row r="1153" spans="1:15">
      <c r="A1153" s="19" t="s">
        <v>2727</v>
      </c>
      <c r="B1153" s="19" t="s">
        <v>16</v>
      </c>
      <c r="C1153" s="19" t="s">
        <v>17</v>
      </c>
      <c r="D1153" s="19" t="s">
        <v>1847</v>
      </c>
      <c r="E1153" s="19" t="s">
        <v>2728</v>
      </c>
      <c r="F1153" s="19" t="s">
        <v>19</v>
      </c>
      <c r="G1153" s="19" t="s">
        <v>2735</v>
      </c>
      <c r="H1153" s="19" t="s">
        <v>2736</v>
      </c>
      <c r="I1153" s="39" t="s">
        <v>2737</v>
      </c>
      <c r="J1153" s="19" t="s">
        <v>113</v>
      </c>
      <c r="K1153" s="19" t="s">
        <v>117</v>
      </c>
      <c r="L1153" s="24">
        <v>4</v>
      </c>
      <c r="M1153" s="194" t="s">
        <v>1767</v>
      </c>
    </row>
    <row r="1154" spans="1:15">
      <c r="A1154" s="19" t="s">
        <v>2727</v>
      </c>
      <c r="B1154" s="19" t="s">
        <v>16</v>
      </c>
      <c r="C1154" s="19" t="s">
        <v>17</v>
      </c>
      <c r="D1154" s="19" t="s">
        <v>1847</v>
      </c>
      <c r="E1154" s="19" t="s">
        <v>2728</v>
      </c>
      <c r="F1154" s="19" t="s">
        <v>19</v>
      </c>
      <c r="G1154" s="19" t="s">
        <v>2738</v>
      </c>
      <c r="H1154" s="19" t="s">
        <v>2739</v>
      </c>
      <c r="I1154" s="39" t="s">
        <v>2740</v>
      </c>
      <c r="J1154" s="19" t="s">
        <v>113</v>
      </c>
      <c r="K1154" s="19" t="s">
        <v>372</v>
      </c>
      <c r="L1154" s="24">
        <v>4</v>
      </c>
      <c r="M1154" s="194" t="s">
        <v>1767</v>
      </c>
    </row>
    <row r="1155" spans="1:15">
      <c r="A1155" s="19" t="s">
        <v>2727</v>
      </c>
      <c r="B1155" s="19" t="s">
        <v>16</v>
      </c>
      <c r="C1155" s="19" t="s">
        <v>17</v>
      </c>
      <c r="D1155" s="19" t="s">
        <v>1847</v>
      </c>
      <c r="E1155" s="19" t="s">
        <v>2728</v>
      </c>
      <c r="F1155" s="19" t="s">
        <v>19</v>
      </c>
      <c r="G1155" s="19" t="s">
        <v>2741</v>
      </c>
      <c r="H1155" s="19" t="s">
        <v>2742</v>
      </c>
      <c r="I1155" s="39" t="s">
        <v>2743</v>
      </c>
      <c r="J1155" s="19" t="s">
        <v>113</v>
      </c>
      <c r="K1155" s="19" t="s">
        <v>117</v>
      </c>
      <c r="L1155" s="24">
        <v>4</v>
      </c>
      <c r="M1155" s="194" t="s">
        <v>1767</v>
      </c>
    </row>
    <row r="1156" spans="1:15">
      <c r="A1156" s="19" t="s">
        <v>2727</v>
      </c>
      <c r="B1156" s="19" t="s">
        <v>16</v>
      </c>
      <c r="C1156" s="19" t="s">
        <v>17</v>
      </c>
      <c r="D1156" s="19" t="s">
        <v>1847</v>
      </c>
      <c r="E1156" s="19" t="s">
        <v>2728</v>
      </c>
      <c r="F1156" s="19" t="s">
        <v>19</v>
      </c>
      <c r="G1156" s="19" t="s">
        <v>2744</v>
      </c>
      <c r="H1156" s="19" t="s">
        <v>2745</v>
      </c>
      <c r="I1156" s="39" t="s">
        <v>2746</v>
      </c>
      <c r="J1156" s="19" t="s">
        <v>113</v>
      </c>
      <c r="K1156" s="19" t="s">
        <v>372</v>
      </c>
      <c r="L1156" s="24">
        <v>4</v>
      </c>
      <c r="M1156" s="194" t="s">
        <v>1767</v>
      </c>
    </row>
    <row r="1157" spans="1:15">
      <c r="A1157" s="19" t="s">
        <v>2727</v>
      </c>
      <c r="B1157" s="19" t="s">
        <v>16</v>
      </c>
      <c r="C1157" s="19" t="s">
        <v>17</v>
      </c>
      <c r="D1157" s="19" t="s">
        <v>1847</v>
      </c>
      <c r="E1157" s="19" t="s">
        <v>2728</v>
      </c>
      <c r="F1157" s="19" t="s">
        <v>19</v>
      </c>
      <c r="G1157" s="19" t="s">
        <v>2747</v>
      </c>
      <c r="H1157" s="19" t="s">
        <v>2748</v>
      </c>
      <c r="I1157" s="39" t="s">
        <v>2749</v>
      </c>
      <c r="J1157" s="19" t="s">
        <v>113</v>
      </c>
      <c r="K1157" s="19" t="s">
        <v>117</v>
      </c>
      <c r="L1157" s="24">
        <v>4</v>
      </c>
      <c r="M1157" s="194" t="s">
        <v>1767</v>
      </c>
    </row>
    <row r="1158" spans="1:15" customFormat="1">
      <c r="A1158" s="186" t="s">
        <v>2817</v>
      </c>
      <c r="B1158" s="186" t="s">
        <v>16</v>
      </c>
      <c r="C1158" s="186" t="s">
        <v>17</v>
      </c>
      <c r="D1158" s="186" t="s">
        <v>1976</v>
      </c>
      <c r="E1158" s="186" t="str">
        <f t="shared" ref="E1158:E1186" si="80">CONCATENATE(D1158,"_",B1158,"_",A1158)</f>
        <v>SEC_NI_NAP_NEXUS_SAAC</v>
      </c>
      <c r="F1158" s="186" t="s">
        <v>19</v>
      </c>
      <c r="G1158" s="186" t="s">
        <v>2532</v>
      </c>
      <c r="H1158" s="186" t="str">
        <f t="shared" ref="H1158:H1184" si="81">LOWER(CONCATENATE(D1158,"_",B1158,"_",A1158,"_",G1158))</f>
        <v>sec_ni_nap_nexus_saac_policy_flow_lookup_count</v>
      </c>
      <c r="I1158" s="187" t="s">
        <v>2826</v>
      </c>
      <c r="J1158" s="186" t="s">
        <v>76</v>
      </c>
      <c r="K1158" s="186" t="s">
        <v>443</v>
      </c>
      <c r="L1158" s="188">
        <v>4</v>
      </c>
      <c r="M1158" s="194" t="s">
        <v>1767</v>
      </c>
      <c r="N1158" s="187"/>
      <c r="O1158" s="188"/>
    </row>
    <row r="1159" spans="1:15" customFormat="1">
      <c r="A1159" s="186" t="s">
        <v>2817</v>
      </c>
      <c r="B1159" s="186" t="s">
        <v>16</v>
      </c>
      <c r="C1159" s="186" t="s">
        <v>17</v>
      </c>
      <c r="D1159" s="186" t="s">
        <v>1976</v>
      </c>
      <c r="E1159" s="186" t="str">
        <f t="shared" si="80"/>
        <v>SEC_NI_NAP_NEXUS_SAAC</v>
      </c>
      <c r="F1159" s="186" t="s">
        <v>19</v>
      </c>
      <c r="G1159" s="186" t="s">
        <v>2534</v>
      </c>
      <c r="H1159" s="186" t="str">
        <f t="shared" si="81"/>
        <v>sec_ni_nap_nexus_saac_policy_flow_drop_count</v>
      </c>
      <c r="I1159" s="187" t="s">
        <v>2827</v>
      </c>
      <c r="J1159" s="186" t="s">
        <v>76</v>
      </c>
      <c r="K1159" s="186" t="s">
        <v>443</v>
      </c>
      <c r="L1159" s="188">
        <v>4</v>
      </c>
      <c r="M1159" s="194" t="s">
        <v>1767</v>
      </c>
      <c r="N1159" s="187"/>
      <c r="O1159" s="188"/>
    </row>
    <row r="1160" spans="1:15" customFormat="1">
      <c r="A1160" s="186" t="s">
        <v>2817</v>
      </c>
      <c r="B1160" s="186" t="s">
        <v>16</v>
      </c>
      <c r="C1160" s="186" t="s">
        <v>17</v>
      </c>
      <c r="D1160" s="186" t="s">
        <v>1976</v>
      </c>
      <c r="E1160" s="186" t="str">
        <f t="shared" si="80"/>
        <v>SEC_NI_NAP_NEXUS_SAAC</v>
      </c>
      <c r="F1160" s="186" t="s">
        <v>19</v>
      </c>
      <c r="G1160" s="186" t="s">
        <v>2536</v>
      </c>
      <c r="H1160" s="186" t="str">
        <f t="shared" si="81"/>
        <v>sec_ni_nap_nexus_saac_policy_http_lookup_count</v>
      </c>
      <c r="I1160" s="187" t="s">
        <v>2828</v>
      </c>
      <c r="J1160" s="186" t="s">
        <v>76</v>
      </c>
      <c r="K1160" s="186" t="s">
        <v>1997</v>
      </c>
      <c r="L1160" s="188">
        <v>4</v>
      </c>
      <c r="M1160" s="194" t="s">
        <v>1767</v>
      </c>
      <c r="N1160" s="187"/>
      <c r="O1160" s="188"/>
    </row>
    <row r="1161" spans="1:15" customFormat="1">
      <c r="A1161" s="186" t="s">
        <v>2817</v>
      </c>
      <c r="B1161" s="186" t="s">
        <v>16</v>
      </c>
      <c r="C1161" s="186" t="s">
        <v>17</v>
      </c>
      <c r="D1161" s="186" t="s">
        <v>1976</v>
      </c>
      <c r="E1161" s="186" t="str">
        <f t="shared" si="80"/>
        <v>SEC_NI_NAP_NEXUS_SAAC</v>
      </c>
      <c r="F1161" s="186" t="s">
        <v>19</v>
      </c>
      <c r="G1161" s="186" t="s">
        <v>2537</v>
      </c>
      <c r="H1161" s="186" t="str">
        <f t="shared" si="81"/>
        <v>sec_ni_nap_nexus_saac_policy_http_permit_count</v>
      </c>
      <c r="I1161" s="187" t="s">
        <v>2829</v>
      </c>
      <c r="J1161" s="186" t="s">
        <v>76</v>
      </c>
      <c r="K1161" s="186" t="s">
        <v>1997</v>
      </c>
      <c r="L1161" s="188">
        <v>4</v>
      </c>
      <c r="M1161" s="194" t="s">
        <v>1767</v>
      </c>
      <c r="N1161" s="187"/>
      <c r="O1161" s="188"/>
    </row>
    <row r="1162" spans="1:15" customFormat="1">
      <c r="A1162" s="186" t="s">
        <v>2817</v>
      </c>
      <c r="B1162" s="186" t="s">
        <v>16</v>
      </c>
      <c r="C1162" s="186" t="s">
        <v>17</v>
      </c>
      <c r="D1162" s="186" t="s">
        <v>1976</v>
      </c>
      <c r="E1162" s="186" t="str">
        <f>CONCATENATE(D1162,"_",B1162,"_",A1162)</f>
        <v>SEC_NI_NAP_NEXUS_SAAC</v>
      </c>
      <c r="F1162" s="186" t="s">
        <v>19</v>
      </c>
      <c r="G1162" s="186" t="s">
        <v>2699</v>
      </c>
      <c r="H1162" s="186" t="str">
        <f>LOWER(CONCATENATE(D1162,"_",B1162,"_",A1162,"_",G1162))</f>
        <v>sec_ni_nap_nexus_saac_policy_http_forbid_count</v>
      </c>
      <c r="I1162" s="187" t="s">
        <v>2830</v>
      </c>
      <c r="J1162" s="186" t="s">
        <v>76</v>
      </c>
      <c r="K1162" s="186" t="s">
        <v>1997</v>
      </c>
      <c r="L1162" s="188">
        <v>4</v>
      </c>
      <c r="M1162" s="194" t="s">
        <v>1767</v>
      </c>
      <c r="N1162" s="187"/>
      <c r="O1162" s="188"/>
    </row>
    <row r="1163" spans="1:15" customFormat="1">
      <c r="A1163" s="186" t="s">
        <v>2817</v>
      </c>
      <c r="B1163" s="186" t="s">
        <v>16</v>
      </c>
      <c r="C1163" s="186" t="s">
        <v>17</v>
      </c>
      <c r="D1163" s="186" t="s">
        <v>1976</v>
      </c>
      <c r="E1163" s="186" t="str">
        <f>CONCATENATE(D1163,"_",B1163,"_",A1163)</f>
        <v>SEC_NI_NAP_NEXUS_SAAC</v>
      </c>
      <c r="F1163" s="186" t="s">
        <v>19</v>
      </c>
      <c r="G1163" s="186" t="s">
        <v>2701</v>
      </c>
      <c r="H1163" s="186" t="str">
        <f>LOWER(CONCATENATE(D1163,"_",B1163,"_",A1163,"_",G1163))</f>
        <v>sec_ni_nap_nexus_saac_policy_http_block_count</v>
      </c>
      <c r="I1163" s="187" t="s">
        <v>2831</v>
      </c>
      <c r="J1163" s="186" t="s">
        <v>76</v>
      </c>
      <c r="K1163" s="186" t="s">
        <v>1997</v>
      </c>
      <c r="L1163" s="188">
        <v>4</v>
      </c>
      <c r="M1163" s="194" t="s">
        <v>1767</v>
      </c>
      <c r="N1163" s="187"/>
      <c r="O1163" s="188"/>
    </row>
    <row r="1164" spans="1:15" customFormat="1">
      <c r="A1164" s="186" t="s">
        <v>2817</v>
      </c>
      <c r="B1164" s="186" t="s">
        <v>16</v>
      </c>
      <c r="C1164" s="186" t="s">
        <v>17</v>
      </c>
      <c r="D1164" s="186" t="s">
        <v>1976</v>
      </c>
      <c r="E1164" s="186" t="str">
        <f t="shared" si="80"/>
        <v>SEC_NI_NAP_NEXUS_SAAC</v>
      </c>
      <c r="F1164" s="186" t="s">
        <v>19</v>
      </c>
      <c r="G1164" s="186" t="s">
        <v>2539</v>
      </c>
      <c r="H1164" s="186" t="str">
        <f>LOWER(CONCATENATE(D1164,"_",B1164,"_",A1164,"_",G1164))</f>
        <v>sec_ni_nap_nexus_saac_policy_http_log_only_count</v>
      </c>
      <c r="I1164" s="187" t="s">
        <v>2832</v>
      </c>
      <c r="J1164" s="186" t="s">
        <v>76</v>
      </c>
      <c r="K1164" s="186" t="s">
        <v>1997</v>
      </c>
      <c r="L1164" s="188">
        <v>4</v>
      </c>
      <c r="M1164" s="194" t="s">
        <v>1767</v>
      </c>
      <c r="N1164" s="187"/>
      <c r="O1164" s="188"/>
    </row>
    <row r="1165" spans="1:15" customFormat="1">
      <c r="A1165" s="186" t="s">
        <v>2817</v>
      </c>
      <c r="B1165" s="186" t="s">
        <v>16</v>
      </c>
      <c r="C1165" s="186" t="s">
        <v>17</v>
      </c>
      <c r="D1165" s="186" t="s">
        <v>1976</v>
      </c>
      <c r="E1165" s="186" t="str">
        <f t="shared" si="80"/>
        <v>SEC_NI_NAP_NEXUS_SAAC</v>
      </c>
      <c r="F1165" s="186" t="s">
        <v>19</v>
      </c>
      <c r="G1165" s="186" t="s">
        <v>2540</v>
      </c>
      <c r="H1165" s="186" t="str">
        <f t="shared" si="81"/>
        <v>sec_ni_nap_nexus_saac_policy_http_high_risk_permit_count</v>
      </c>
      <c r="I1165" s="187" t="s">
        <v>2833</v>
      </c>
      <c r="J1165" s="186" t="s">
        <v>76</v>
      </c>
      <c r="K1165" s="186" t="s">
        <v>1997</v>
      </c>
      <c r="L1165" s="188">
        <v>4</v>
      </c>
      <c r="M1165" s="194" t="s">
        <v>1767</v>
      </c>
      <c r="N1165" s="187"/>
      <c r="O1165" s="188"/>
    </row>
    <row r="1166" spans="1:15" customFormat="1">
      <c r="A1166" s="186" t="s">
        <v>2817</v>
      </c>
      <c r="B1166" s="186" t="s">
        <v>16</v>
      </c>
      <c r="C1166" s="186" t="s">
        <v>17</v>
      </c>
      <c r="D1166" s="186" t="s">
        <v>1976</v>
      </c>
      <c r="E1166" s="186" t="str">
        <f>CONCATENATE(D1166,"_",B1166,"_",A1166)</f>
        <v>SEC_NI_NAP_NEXUS_SAAC</v>
      </c>
      <c r="F1166" s="186" t="s">
        <v>19</v>
      </c>
      <c r="G1166" s="186" t="s">
        <v>2703</v>
      </c>
      <c r="H1166" s="186" t="str">
        <f>LOWER(CONCATENATE(D1166,"_",B1166,"_",A1166,"_",G1166))</f>
        <v>sec_ni_nap_nexus_saac_policy_http_high_risk_forbid_count</v>
      </c>
      <c r="I1166" s="187" t="s">
        <v>2834</v>
      </c>
      <c r="J1166" s="186" t="s">
        <v>76</v>
      </c>
      <c r="K1166" s="186" t="s">
        <v>1997</v>
      </c>
      <c r="L1166" s="188">
        <v>4</v>
      </c>
      <c r="M1166" s="194" t="s">
        <v>1767</v>
      </c>
      <c r="N1166" s="187"/>
      <c r="O1166" s="188"/>
    </row>
    <row r="1167" spans="1:15" customFormat="1">
      <c r="A1167" s="186" t="s">
        <v>2817</v>
      </c>
      <c r="B1167" s="186" t="s">
        <v>16</v>
      </c>
      <c r="C1167" s="186" t="s">
        <v>17</v>
      </c>
      <c r="D1167" s="186" t="s">
        <v>1976</v>
      </c>
      <c r="E1167" s="186" t="str">
        <f>CONCATENATE(D1167,"_",B1167,"_",A1167)</f>
        <v>SEC_NI_NAP_NEXUS_SAAC</v>
      </c>
      <c r="F1167" s="186" t="s">
        <v>19</v>
      </c>
      <c r="G1167" s="186" t="s">
        <v>2705</v>
      </c>
      <c r="H1167" s="186" t="str">
        <f>LOWER(CONCATENATE(D1167,"_",B1167,"_",A1167,"_",G1167))</f>
        <v>sec_ni_nap_nexus_saac_policy_http_high_risk_block_count</v>
      </c>
      <c r="I1167" s="187" t="s">
        <v>2835</v>
      </c>
      <c r="J1167" s="186" t="s">
        <v>76</v>
      </c>
      <c r="K1167" s="186" t="s">
        <v>1997</v>
      </c>
      <c r="L1167" s="188">
        <v>4</v>
      </c>
      <c r="M1167" s="194" t="s">
        <v>1767</v>
      </c>
      <c r="N1167" s="187"/>
      <c r="O1167" s="188"/>
    </row>
    <row r="1168" spans="1:15" customFormat="1">
      <c r="A1168" s="186" t="s">
        <v>2817</v>
      </c>
      <c r="B1168" s="186" t="s">
        <v>16</v>
      </c>
      <c r="C1168" s="186" t="s">
        <v>17</v>
      </c>
      <c r="D1168" s="186" t="s">
        <v>1976</v>
      </c>
      <c r="E1168" s="186" t="str">
        <f t="shared" si="80"/>
        <v>SEC_NI_NAP_NEXUS_SAAC</v>
      </c>
      <c r="F1168" s="186" t="s">
        <v>19</v>
      </c>
      <c r="G1168" s="186" t="s">
        <v>2542</v>
      </c>
      <c r="H1168" s="186" t="str">
        <f>LOWER(CONCATENATE(D1168,"_",B1168,"_",A1168,"_",G1168))</f>
        <v>sec_ni_nap_nexus_saac_policy_http_suspicious_permit_count</v>
      </c>
      <c r="I1168" s="187" t="s">
        <v>2836</v>
      </c>
      <c r="J1168" s="186" t="s">
        <v>76</v>
      </c>
      <c r="K1168" s="186" t="s">
        <v>1997</v>
      </c>
      <c r="L1168" s="188">
        <v>4</v>
      </c>
      <c r="M1168" s="194" t="s">
        <v>1767</v>
      </c>
      <c r="N1168" s="187"/>
      <c r="O1168" s="188"/>
    </row>
    <row r="1169" spans="1:15" customFormat="1">
      <c r="A1169" s="186" t="s">
        <v>2817</v>
      </c>
      <c r="B1169" s="186" t="s">
        <v>16</v>
      </c>
      <c r="C1169" s="186" t="s">
        <v>17</v>
      </c>
      <c r="D1169" s="186" t="s">
        <v>1976</v>
      </c>
      <c r="E1169" s="186" t="str">
        <f>CONCATENATE(D1169,"_",B1169,"_",A1169)</f>
        <v>SEC_NI_NAP_NEXUS_SAAC</v>
      </c>
      <c r="F1169" s="186" t="s">
        <v>19</v>
      </c>
      <c r="G1169" s="186" t="s">
        <v>2707</v>
      </c>
      <c r="H1169" s="186" t="str">
        <f>LOWER(CONCATENATE(D1169,"_",B1169,"_",A1169,"_",G1169))</f>
        <v>sec_ni_nap_nexus_saac_policy_http_suspicious_forbid_count</v>
      </c>
      <c r="I1169" s="187" t="s">
        <v>2837</v>
      </c>
      <c r="J1169" s="186" t="s">
        <v>76</v>
      </c>
      <c r="K1169" s="186" t="s">
        <v>1997</v>
      </c>
      <c r="L1169" s="188">
        <v>4</v>
      </c>
      <c r="M1169" s="194" t="s">
        <v>1767</v>
      </c>
      <c r="N1169" s="187"/>
      <c r="O1169" s="188"/>
    </row>
    <row r="1170" spans="1:15" customFormat="1">
      <c r="A1170" s="186" t="s">
        <v>2817</v>
      </c>
      <c r="B1170" s="186" t="s">
        <v>16</v>
      </c>
      <c r="C1170" s="186" t="s">
        <v>17</v>
      </c>
      <c r="D1170" s="186" t="s">
        <v>1976</v>
      </c>
      <c r="E1170" s="186" t="str">
        <f>CONCATENATE(D1170,"_",B1170,"_",A1170)</f>
        <v>SEC_NI_NAP_NEXUS_SAAC</v>
      </c>
      <c r="F1170" s="186" t="s">
        <v>19</v>
      </c>
      <c r="G1170" s="186" t="s">
        <v>2709</v>
      </c>
      <c r="H1170" s="186" t="str">
        <f>LOWER(CONCATENATE(D1170,"_",B1170,"_",A1170,"_",G1170))</f>
        <v>sec_ni_nap_nexus_saac_policy_http_suspicious_block_count</v>
      </c>
      <c r="I1170" s="187" t="s">
        <v>2860</v>
      </c>
      <c r="J1170" s="186" t="s">
        <v>76</v>
      </c>
      <c r="K1170" s="186" t="s">
        <v>1997</v>
      </c>
      <c r="L1170" s="188">
        <v>4</v>
      </c>
      <c r="M1170" s="194" t="s">
        <v>1767</v>
      </c>
      <c r="N1170" s="187"/>
      <c r="O1170" s="188"/>
    </row>
    <row r="1171" spans="1:15" customFormat="1">
      <c r="A1171" s="186" t="s">
        <v>2817</v>
      </c>
      <c r="B1171" s="186" t="s">
        <v>16</v>
      </c>
      <c r="C1171" s="186" t="s">
        <v>17</v>
      </c>
      <c r="D1171" s="186" t="s">
        <v>1976</v>
      </c>
      <c r="E1171" s="186" t="str">
        <f t="shared" si="80"/>
        <v>SEC_NI_NAP_NEXUS_SAAC</v>
      </c>
      <c r="F1171" s="186" t="s">
        <v>19</v>
      </c>
      <c r="G1171" s="186" t="s">
        <v>2798</v>
      </c>
      <c r="H1171" s="186" t="str">
        <f t="shared" si="81"/>
        <v>sec_ni_nap_nexus_saac_policy_http_mod_risk_permit_count</v>
      </c>
      <c r="I1171" s="187" t="s">
        <v>2859</v>
      </c>
      <c r="J1171" s="186" t="s">
        <v>76</v>
      </c>
      <c r="K1171" s="186" t="s">
        <v>1997</v>
      </c>
      <c r="L1171" s="188">
        <v>4</v>
      </c>
      <c r="M1171" s="194" t="s">
        <v>1767</v>
      </c>
      <c r="N1171" s="187"/>
      <c r="O1171" s="188"/>
    </row>
    <row r="1172" spans="1:15" customFormat="1">
      <c r="A1172" s="186" t="s">
        <v>2817</v>
      </c>
      <c r="B1172" s="186" t="s">
        <v>16</v>
      </c>
      <c r="C1172" s="186" t="s">
        <v>17</v>
      </c>
      <c r="D1172" s="186" t="s">
        <v>1976</v>
      </c>
      <c r="E1172" s="186" t="str">
        <f>CONCATENATE(D1172,"_",B1172,"_",A1172)</f>
        <v>SEC_NI_NAP_NEXUS_SAAC</v>
      </c>
      <c r="F1172" s="186" t="s">
        <v>19</v>
      </c>
      <c r="G1172" s="186" t="s">
        <v>2711</v>
      </c>
      <c r="H1172" s="186" t="str">
        <f>LOWER(CONCATENATE(D1172,"_",B1172,"_",A1172,"_",G1172))</f>
        <v>sec_ni_nap_nexus_saac_policy_http_mod_risk_forbid_count</v>
      </c>
      <c r="I1172" s="187" t="s">
        <v>2858</v>
      </c>
      <c r="J1172" s="186" t="s">
        <v>76</v>
      </c>
      <c r="K1172" s="186" t="s">
        <v>1997</v>
      </c>
      <c r="L1172" s="188">
        <v>4</v>
      </c>
      <c r="M1172" s="194" t="s">
        <v>1767</v>
      </c>
      <c r="N1172" s="187"/>
      <c r="O1172" s="188"/>
    </row>
    <row r="1173" spans="1:15" customFormat="1">
      <c r="A1173" s="186" t="s">
        <v>2817</v>
      </c>
      <c r="B1173" s="186" t="s">
        <v>16</v>
      </c>
      <c r="C1173" s="186" t="s">
        <v>17</v>
      </c>
      <c r="D1173" s="186" t="s">
        <v>1976</v>
      </c>
      <c r="E1173" s="186" t="str">
        <f>CONCATENATE(D1173,"_",B1173,"_",A1173)</f>
        <v>SEC_NI_NAP_NEXUS_SAAC</v>
      </c>
      <c r="F1173" s="186" t="s">
        <v>19</v>
      </c>
      <c r="G1173" s="186" t="s">
        <v>2713</v>
      </c>
      <c r="H1173" s="186" t="str">
        <f>LOWER(CONCATENATE(D1173,"_",B1173,"_",A1173,"_",G1173))</f>
        <v>sec_ni_nap_nexus_saac_policy_http_mod_risk_block_count</v>
      </c>
      <c r="I1173" s="187" t="s">
        <v>2857</v>
      </c>
      <c r="J1173" s="186" t="s">
        <v>76</v>
      </c>
      <c r="K1173" s="186" t="s">
        <v>1997</v>
      </c>
      <c r="L1173" s="188">
        <v>4</v>
      </c>
      <c r="M1173" s="194" t="s">
        <v>1767</v>
      </c>
      <c r="N1173" s="187"/>
      <c r="O1173" s="188"/>
    </row>
    <row r="1174" spans="1:15" customFormat="1">
      <c r="A1174" s="186" t="s">
        <v>2817</v>
      </c>
      <c r="B1174" s="186" t="s">
        <v>16</v>
      </c>
      <c r="C1174" s="186" t="s">
        <v>17</v>
      </c>
      <c r="D1174" s="186" t="s">
        <v>1976</v>
      </c>
      <c r="E1174" s="186" t="str">
        <f t="shared" si="80"/>
        <v>SEC_NI_NAP_NEXUS_SAAC</v>
      </c>
      <c r="F1174" s="186" t="s">
        <v>19</v>
      </c>
      <c r="G1174" s="186" t="s">
        <v>2544</v>
      </c>
      <c r="H1174" s="186" t="str">
        <f t="shared" si="81"/>
        <v>sec_ni_nap_nexus_saac_policy_http_low_risk_permit_count</v>
      </c>
      <c r="I1174" s="187" t="s">
        <v>2856</v>
      </c>
      <c r="J1174" s="186" t="s">
        <v>76</v>
      </c>
      <c r="K1174" s="186" t="s">
        <v>1997</v>
      </c>
      <c r="L1174" s="188">
        <v>4</v>
      </c>
      <c r="M1174" s="194" t="s">
        <v>1767</v>
      </c>
      <c r="N1174" s="187"/>
      <c r="O1174" s="188"/>
    </row>
    <row r="1175" spans="1:15" customFormat="1">
      <c r="A1175" s="186" t="s">
        <v>2817</v>
      </c>
      <c r="B1175" s="186" t="s">
        <v>16</v>
      </c>
      <c r="C1175" s="186" t="s">
        <v>17</v>
      </c>
      <c r="D1175" s="186" t="s">
        <v>1976</v>
      </c>
      <c r="E1175" s="186" t="str">
        <f>CONCATENATE(D1175,"_",B1175,"_",A1175)</f>
        <v>SEC_NI_NAP_NEXUS_SAAC</v>
      </c>
      <c r="F1175" s="186" t="s">
        <v>19</v>
      </c>
      <c r="G1175" s="186" t="s">
        <v>2715</v>
      </c>
      <c r="H1175" s="186" t="str">
        <f>LOWER(CONCATENATE(D1175,"_",B1175,"_",A1175,"_",G1175))</f>
        <v>sec_ni_nap_nexus_saac_policy_http_low_risk_forbid_count</v>
      </c>
      <c r="I1175" s="187" t="s">
        <v>2855</v>
      </c>
      <c r="J1175" s="186" t="s">
        <v>76</v>
      </c>
      <c r="K1175" s="186" t="s">
        <v>1997</v>
      </c>
      <c r="L1175" s="188">
        <v>4</v>
      </c>
      <c r="M1175" s="194" t="s">
        <v>1767</v>
      </c>
      <c r="N1175" s="187"/>
      <c r="O1175" s="188"/>
    </row>
    <row r="1176" spans="1:15" customFormat="1">
      <c r="A1176" s="186" t="s">
        <v>2817</v>
      </c>
      <c r="B1176" s="186" t="s">
        <v>16</v>
      </c>
      <c r="C1176" s="186" t="s">
        <v>17</v>
      </c>
      <c r="D1176" s="186" t="s">
        <v>1976</v>
      </c>
      <c r="E1176" s="186" t="str">
        <f>CONCATENATE(D1176,"_",B1176,"_",A1176)</f>
        <v>SEC_NI_NAP_NEXUS_SAAC</v>
      </c>
      <c r="F1176" s="186" t="s">
        <v>19</v>
      </c>
      <c r="G1176" s="186" t="s">
        <v>2717</v>
      </c>
      <c r="H1176" s="186" t="str">
        <f>LOWER(CONCATENATE(D1176,"_",B1176,"_",A1176,"_",G1176))</f>
        <v>sec_ni_nap_nexus_saac_policy_http_low_risk_block_count</v>
      </c>
      <c r="I1176" s="187" t="s">
        <v>2854</v>
      </c>
      <c r="J1176" s="186" t="s">
        <v>76</v>
      </c>
      <c r="K1176" s="186" t="s">
        <v>1997</v>
      </c>
      <c r="L1176" s="188">
        <v>4</v>
      </c>
      <c r="M1176" s="194" t="s">
        <v>1767</v>
      </c>
      <c r="N1176" s="187"/>
      <c r="O1176" s="188"/>
    </row>
    <row r="1177" spans="1:15" customFormat="1">
      <c r="A1177" s="186" t="s">
        <v>2817</v>
      </c>
      <c r="B1177" s="186" t="s">
        <v>16</v>
      </c>
      <c r="C1177" s="186" t="s">
        <v>17</v>
      </c>
      <c r="D1177" s="186" t="s">
        <v>1976</v>
      </c>
      <c r="E1177" s="186" t="str">
        <f t="shared" si="80"/>
        <v>SEC_NI_NAP_NEXUS_SAAC</v>
      </c>
      <c r="F1177" s="186" t="s">
        <v>19</v>
      </c>
      <c r="G1177" s="186" t="s">
        <v>2546</v>
      </c>
      <c r="H1177" s="186" t="str">
        <f t="shared" si="81"/>
        <v>sec_ni_nap_nexus_saac_policy_http_trustworthy_permit_count</v>
      </c>
      <c r="I1177" s="187" t="s">
        <v>2853</v>
      </c>
      <c r="J1177" s="186" t="s">
        <v>76</v>
      </c>
      <c r="K1177" s="186" t="s">
        <v>1997</v>
      </c>
      <c r="L1177" s="188">
        <v>4</v>
      </c>
      <c r="M1177" s="194" t="s">
        <v>1767</v>
      </c>
      <c r="N1177" s="187"/>
      <c r="O1177" s="188"/>
    </row>
    <row r="1178" spans="1:15" customFormat="1">
      <c r="A1178" s="186" t="s">
        <v>2817</v>
      </c>
      <c r="B1178" s="186" t="s">
        <v>16</v>
      </c>
      <c r="C1178" s="186" t="s">
        <v>17</v>
      </c>
      <c r="D1178" s="186" t="s">
        <v>1976</v>
      </c>
      <c r="E1178" s="186" t="str">
        <f>CONCATENATE(D1178,"_",B1178,"_",A1178)</f>
        <v>SEC_NI_NAP_NEXUS_SAAC</v>
      </c>
      <c r="F1178" s="186" t="s">
        <v>19</v>
      </c>
      <c r="G1178" s="186" t="s">
        <v>2719</v>
      </c>
      <c r="H1178" s="186" t="str">
        <f>LOWER(CONCATENATE(D1178,"_",B1178,"_",A1178,"_",G1178))</f>
        <v>sec_ni_nap_nexus_saac_policy_http_trustworthy_forbid_count</v>
      </c>
      <c r="I1178" s="187" t="s">
        <v>2852</v>
      </c>
      <c r="J1178" s="186" t="s">
        <v>76</v>
      </c>
      <c r="K1178" s="186" t="s">
        <v>1997</v>
      </c>
      <c r="L1178" s="188">
        <v>4</v>
      </c>
      <c r="M1178" s="194" t="s">
        <v>1767</v>
      </c>
      <c r="N1178" s="187"/>
      <c r="O1178" s="188"/>
    </row>
    <row r="1179" spans="1:15" customFormat="1">
      <c r="A1179" s="186" t="s">
        <v>2817</v>
      </c>
      <c r="B1179" s="186" t="s">
        <v>16</v>
      </c>
      <c r="C1179" s="186" t="s">
        <v>17</v>
      </c>
      <c r="D1179" s="186" t="s">
        <v>1976</v>
      </c>
      <c r="E1179" s="186" t="str">
        <f>CONCATENATE(D1179,"_",B1179,"_",A1179)</f>
        <v>SEC_NI_NAP_NEXUS_SAAC</v>
      </c>
      <c r="F1179" s="186" t="s">
        <v>19</v>
      </c>
      <c r="G1179" s="186" t="s">
        <v>2721</v>
      </c>
      <c r="H1179" s="186" t="str">
        <f>LOWER(CONCATENATE(D1179,"_",B1179,"_",A1179,"_",G1179))</f>
        <v>sec_ni_nap_nexus_saac_policy_http_trustworthy_block_count</v>
      </c>
      <c r="I1179" s="187" t="s">
        <v>2851</v>
      </c>
      <c r="J1179" s="186" t="s">
        <v>76</v>
      </c>
      <c r="K1179" s="186" t="s">
        <v>1997</v>
      </c>
      <c r="L1179" s="188">
        <v>4</v>
      </c>
      <c r="M1179" s="194" t="s">
        <v>1767</v>
      </c>
      <c r="N1179" s="187"/>
      <c r="O1179" s="188"/>
    </row>
    <row r="1180" spans="1:15" customFormat="1">
      <c r="A1180" s="186" t="s">
        <v>2817</v>
      </c>
      <c r="B1180" s="186" t="s">
        <v>16</v>
      </c>
      <c r="C1180" s="186" t="s">
        <v>17</v>
      </c>
      <c r="D1180" s="186" t="s">
        <v>1976</v>
      </c>
      <c r="E1180" s="186" t="str">
        <f t="shared" si="80"/>
        <v>SEC_NI_NAP_NEXUS_SAAC</v>
      </c>
      <c r="F1180" s="186" t="s">
        <v>19</v>
      </c>
      <c r="G1180" s="186" t="s">
        <v>2610</v>
      </c>
      <c r="H1180" s="186" t="str">
        <f t="shared" si="81"/>
        <v>sec_ni_nap_nexus_saac_policy_http_high_risk_log_only_count</v>
      </c>
      <c r="I1180" s="187" t="s">
        <v>2850</v>
      </c>
      <c r="J1180" s="186" t="s">
        <v>76</v>
      </c>
      <c r="K1180" s="186" t="s">
        <v>1997</v>
      </c>
      <c r="L1180" s="188">
        <v>4</v>
      </c>
      <c r="M1180" s="194" t="s">
        <v>1767</v>
      </c>
      <c r="N1180" s="187"/>
      <c r="O1180" s="188"/>
    </row>
    <row r="1181" spans="1:15" customFormat="1">
      <c r="A1181" s="186" t="s">
        <v>2817</v>
      </c>
      <c r="B1181" s="186" t="s">
        <v>16</v>
      </c>
      <c r="C1181" s="186" t="s">
        <v>17</v>
      </c>
      <c r="D1181" s="186" t="s">
        <v>1976</v>
      </c>
      <c r="E1181" s="186" t="str">
        <f t="shared" si="80"/>
        <v>SEC_NI_NAP_NEXUS_SAAC</v>
      </c>
      <c r="F1181" s="186" t="s">
        <v>19</v>
      </c>
      <c r="G1181" s="186" t="s">
        <v>2608</v>
      </c>
      <c r="H1181" s="186" t="str">
        <f t="shared" si="81"/>
        <v>sec_ni_nap_nexus_saac_policy_http_suspicious_log_only_count</v>
      </c>
      <c r="I1181" s="187" t="s">
        <v>2849</v>
      </c>
      <c r="J1181" s="186" t="s">
        <v>76</v>
      </c>
      <c r="K1181" s="186" t="s">
        <v>1997</v>
      </c>
      <c r="L1181" s="188">
        <v>4</v>
      </c>
      <c r="M1181" s="194" t="s">
        <v>1767</v>
      </c>
      <c r="N1181" s="187"/>
      <c r="O1181" s="188"/>
    </row>
    <row r="1182" spans="1:15" customFormat="1">
      <c r="A1182" s="186" t="s">
        <v>2817</v>
      </c>
      <c r="B1182" s="186" t="s">
        <v>16</v>
      </c>
      <c r="C1182" s="186" t="s">
        <v>17</v>
      </c>
      <c r="D1182" s="186" t="s">
        <v>1976</v>
      </c>
      <c r="E1182" s="186" t="str">
        <f t="shared" si="80"/>
        <v>SEC_NI_NAP_NEXUS_SAAC</v>
      </c>
      <c r="F1182" s="186" t="s">
        <v>19</v>
      </c>
      <c r="G1182" s="186" t="s">
        <v>2800</v>
      </c>
      <c r="H1182" s="186" t="str">
        <f t="shared" si="81"/>
        <v>sec_ni_nap_nexus_saac_policy_http_mod_risk_log_only_count</v>
      </c>
      <c r="I1182" s="187" t="s">
        <v>2848</v>
      </c>
      <c r="J1182" s="186" t="s">
        <v>76</v>
      </c>
      <c r="K1182" s="186" t="s">
        <v>1997</v>
      </c>
      <c r="L1182" s="188">
        <v>4</v>
      </c>
      <c r="M1182" s="194" t="s">
        <v>1767</v>
      </c>
      <c r="N1182" s="187"/>
      <c r="O1182" s="188"/>
    </row>
    <row r="1183" spans="1:15" customFormat="1">
      <c r="A1183" s="186" t="s">
        <v>2817</v>
      </c>
      <c r="B1183" s="186" t="s">
        <v>16</v>
      </c>
      <c r="C1183" s="186" t="s">
        <v>17</v>
      </c>
      <c r="D1183" s="186" t="s">
        <v>1976</v>
      </c>
      <c r="E1183" s="186" t="str">
        <f t="shared" si="80"/>
        <v>SEC_NI_NAP_NEXUS_SAAC</v>
      </c>
      <c r="F1183" s="186" t="s">
        <v>19</v>
      </c>
      <c r="G1183" s="186" t="s">
        <v>2605</v>
      </c>
      <c r="H1183" s="186" t="str">
        <f t="shared" si="81"/>
        <v>sec_ni_nap_nexus_saac_policy_http_low_risk_log_only_count</v>
      </c>
      <c r="I1183" s="187" t="s">
        <v>2847</v>
      </c>
      <c r="J1183" s="186" t="s">
        <v>76</v>
      </c>
      <c r="K1183" s="186" t="s">
        <v>1997</v>
      </c>
      <c r="L1183" s="188">
        <v>4</v>
      </c>
      <c r="M1183" s="194" t="s">
        <v>1767</v>
      </c>
      <c r="N1183" s="187"/>
      <c r="O1183" s="188"/>
    </row>
    <row r="1184" spans="1:15" customFormat="1">
      <c r="A1184" s="186" t="s">
        <v>2817</v>
      </c>
      <c r="B1184" s="186" t="s">
        <v>16</v>
      </c>
      <c r="C1184" s="186" t="s">
        <v>17</v>
      </c>
      <c r="D1184" s="186" t="s">
        <v>1976</v>
      </c>
      <c r="E1184" s="186" t="str">
        <f t="shared" si="80"/>
        <v>SEC_NI_NAP_NEXUS_SAAC</v>
      </c>
      <c r="F1184" s="186" t="s">
        <v>19</v>
      </c>
      <c r="G1184" s="186" t="s">
        <v>2603</v>
      </c>
      <c r="H1184" s="186" t="str">
        <f t="shared" si="81"/>
        <v>sec_ni_nap_nexus_saac_policy_http_trustworthy_log_only_count</v>
      </c>
      <c r="I1184" s="187" t="s">
        <v>2846</v>
      </c>
      <c r="J1184" s="186" t="s">
        <v>76</v>
      </c>
      <c r="K1184" s="186" t="s">
        <v>1997</v>
      </c>
      <c r="L1184" s="188">
        <v>4</v>
      </c>
      <c r="M1184" s="194" t="s">
        <v>1767</v>
      </c>
      <c r="N1184" s="187"/>
      <c r="O1184" s="188"/>
    </row>
    <row r="1185" spans="1:15">
      <c r="A1185" s="186" t="s">
        <v>2817</v>
      </c>
      <c r="B1185" s="19" t="s">
        <v>16</v>
      </c>
      <c r="C1185" s="19" t="s">
        <v>17</v>
      </c>
      <c r="D1185" s="19" t="s">
        <v>1976</v>
      </c>
      <c r="E1185" s="186" t="str">
        <f t="shared" si="80"/>
        <v>SEC_NI_NAP_NEXUS_SAAC</v>
      </c>
      <c r="F1185" s="19" t="s">
        <v>19</v>
      </c>
      <c r="G1185" s="19" t="s">
        <v>2801</v>
      </c>
      <c r="H1185" s="19" t="s">
        <v>2818</v>
      </c>
      <c r="I1185" s="39" t="s">
        <v>2845</v>
      </c>
      <c r="J1185" s="19" t="s">
        <v>76</v>
      </c>
      <c r="K1185" s="19" t="s">
        <v>1997</v>
      </c>
      <c r="L1185" s="24">
        <v>4</v>
      </c>
      <c r="M1185" s="24" t="s">
        <v>1767</v>
      </c>
    </row>
    <row r="1186" spans="1:15" customFormat="1">
      <c r="A1186" s="186" t="s">
        <v>2817</v>
      </c>
      <c r="B1186" s="186" t="s">
        <v>16</v>
      </c>
      <c r="C1186" s="186" t="s">
        <v>17</v>
      </c>
      <c r="D1186" s="186" t="s">
        <v>1976</v>
      </c>
      <c r="E1186" s="186" t="str">
        <f t="shared" si="80"/>
        <v>SEC_NI_NAP_NEXUS_SAAC</v>
      </c>
      <c r="F1186" s="186" t="s">
        <v>19</v>
      </c>
      <c r="G1186" s="186" t="s">
        <v>2803</v>
      </c>
      <c r="H1186" s="186" t="s">
        <v>2819</v>
      </c>
      <c r="I1186" s="187" t="s">
        <v>2844</v>
      </c>
      <c r="J1186" s="186" t="s">
        <v>76</v>
      </c>
      <c r="K1186" s="186" t="s">
        <v>1997</v>
      </c>
      <c r="L1186" s="188">
        <v>4</v>
      </c>
      <c r="M1186" s="194" t="s">
        <v>1767</v>
      </c>
      <c r="N1186" s="187"/>
      <c r="O1186" s="188"/>
    </row>
    <row r="1187" spans="1:15" customFormat="1">
      <c r="A1187" s="186" t="s">
        <v>2817</v>
      </c>
      <c r="B1187" s="201" t="s">
        <v>16</v>
      </c>
      <c r="C1187" s="186" t="s">
        <v>17</v>
      </c>
      <c r="D1187" s="186" t="s">
        <v>1976</v>
      </c>
      <c r="E1187" s="186" t="str">
        <f t="shared" ref="E1187:E1195" si="82">CONCATENATE(D1187,"_",B1187,"_",A1187)</f>
        <v>SEC_NI_NAP_NEXUS_SAAC</v>
      </c>
      <c r="F1187" s="201" t="s">
        <v>19</v>
      </c>
      <c r="G1187" s="201" t="s">
        <v>2807</v>
      </c>
      <c r="H1187" s="201" t="s">
        <v>2820</v>
      </c>
      <c r="I1187" s="202" t="s">
        <v>2843</v>
      </c>
      <c r="J1187" s="201" t="s">
        <v>76</v>
      </c>
      <c r="K1187" s="201" t="s">
        <v>1997</v>
      </c>
      <c r="L1187" s="194">
        <v>4</v>
      </c>
      <c r="M1187" s="194" t="s">
        <v>1767</v>
      </c>
      <c r="N1187" s="202"/>
      <c r="O1187" s="194"/>
    </row>
    <row r="1188" spans="1:15" customFormat="1">
      <c r="A1188" s="186" t="s">
        <v>2817</v>
      </c>
      <c r="B1188" s="201" t="s">
        <v>16</v>
      </c>
      <c r="C1188" s="186" t="s">
        <v>17</v>
      </c>
      <c r="D1188" s="186" t="s">
        <v>1976</v>
      </c>
      <c r="E1188" s="186" t="str">
        <f t="shared" si="82"/>
        <v>SEC_NI_NAP_NEXUS_SAAC</v>
      </c>
      <c r="F1188" s="201" t="s">
        <v>19</v>
      </c>
      <c r="G1188" s="201" t="s">
        <v>2808</v>
      </c>
      <c r="H1188" s="201" t="s">
        <v>2821</v>
      </c>
      <c r="I1188" s="202" t="s">
        <v>2842</v>
      </c>
      <c r="J1188" s="201" t="s">
        <v>76</v>
      </c>
      <c r="K1188" s="201" t="s">
        <v>1997</v>
      </c>
      <c r="L1188" s="194">
        <v>4</v>
      </c>
      <c r="M1188" s="194" t="s">
        <v>1767</v>
      </c>
      <c r="N1188" s="202"/>
      <c r="O1188" s="194"/>
    </row>
    <row r="1189" spans="1:15" customFormat="1">
      <c r="A1189" s="186" t="s">
        <v>2817</v>
      </c>
      <c r="B1189" s="201" t="s">
        <v>16</v>
      </c>
      <c r="C1189" s="201" t="s">
        <v>17</v>
      </c>
      <c r="D1189" s="201" t="s">
        <v>1976</v>
      </c>
      <c r="E1189" s="186" t="str">
        <f t="shared" si="82"/>
        <v>SEC_NI_NAP_NEXUS_SAAC</v>
      </c>
      <c r="F1189" s="201" t="s">
        <v>19</v>
      </c>
      <c r="G1189" s="201" t="s">
        <v>2762</v>
      </c>
      <c r="H1189" s="201" t="s">
        <v>2822</v>
      </c>
      <c r="I1189" s="202" t="s">
        <v>2841</v>
      </c>
      <c r="J1189" s="201" t="s">
        <v>76</v>
      </c>
      <c r="K1189" s="201" t="s">
        <v>1997</v>
      </c>
      <c r="L1189" s="194">
        <v>4</v>
      </c>
      <c r="M1189" s="194" t="s">
        <v>1767</v>
      </c>
      <c r="N1189" s="202"/>
      <c r="O1189" s="194"/>
    </row>
    <row r="1190" spans="1:15" customFormat="1">
      <c r="A1190" s="186" t="s">
        <v>2817</v>
      </c>
      <c r="B1190" s="201" t="s">
        <v>16</v>
      </c>
      <c r="C1190" s="201" t="s">
        <v>17</v>
      </c>
      <c r="D1190" s="201" t="s">
        <v>1976</v>
      </c>
      <c r="E1190" s="186" t="str">
        <f t="shared" si="82"/>
        <v>SEC_NI_NAP_NEXUS_SAAC</v>
      </c>
      <c r="F1190" s="201" t="s">
        <v>19</v>
      </c>
      <c r="G1190" s="201" t="s">
        <v>2766</v>
      </c>
      <c r="H1190" s="201" t="s">
        <v>2823</v>
      </c>
      <c r="I1190" s="202" t="s">
        <v>2840</v>
      </c>
      <c r="J1190" s="201" t="s">
        <v>76</v>
      </c>
      <c r="K1190" s="201" t="s">
        <v>1997</v>
      </c>
      <c r="L1190" s="194">
        <v>4</v>
      </c>
      <c r="M1190" s="194" t="s">
        <v>1767</v>
      </c>
      <c r="N1190" s="202"/>
      <c r="O1190" s="194"/>
    </row>
    <row r="1191" spans="1:15" customFormat="1">
      <c r="A1191" s="186" t="s">
        <v>2817</v>
      </c>
      <c r="B1191" s="201" t="s">
        <v>16</v>
      </c>
      <c r="C1191" s="201" t="s">
        <v>17</v>
      </c>
      <c r="D1191" s="201" t="s">
        <v>1976</v>
      </c>
      <c r="E1191" s="186" t="str">
        <f t="shared" si="82"/>
        <v>SEC_NI_NAP_NEXUS_SAAC</v>
      </c>
      <c r="F1191" s="201" t="s">
        <v>19</v>
      </c>
      <c r="G1191" s="201" t="s">
        <v>2768</v>
      </c>
      <c r="H1191" s="201" t="s">
        <v>2824</v>
      </c>
      <c r="I1191" s="202" t="s">
        <v>2839</v>
      </c>
      <c r="J1191" s="201" t="s">
        <v>76</v>
      </c>
      <c r="K1191" s="201" t="s">
        <v>1997</v>
      </c>
      <c r="L1191" s="194">
        <v>4</v>
      </c>
      <c r="M1191" s="194" t="s">
        <v>1767</v>
      </c>
      <c r="N1191" s="202"/>
      <c r="O1191" s="194"/>
    </row>
    <row r="1192" spans="1:15" customFormat="1">
      <c r="A1192" s="186" t="s">
        <v>2817</v>
      </c>
      <c r="B1192" s="201" t="s">
        <v>16</v>
      </c>
      <c r="C1192" s="201" t="s">
        <v>17</v>
      </c>
      <c r="D1192" s="201" t="s">
        <v>1976</v>
      </c>
      <c r="E1192" s="186" t="str">
        <f t="shared" si="82"/>
        <v>SEC_NI_NAP_NEXUS_SAAC</v>
      </c>
      <c r="F1192" s="201" t="s">
        <v>19</v>
      </c>
      <c r="G1192" s="201" t="s">
        <v>2770</v>
      </c>
      <c r="H1192" s="201" t="s">
        <v>2825</v>
      </c>
      <c r="I1192" s="202" t="s">
        <v>2838</v>
      </c>
      <c r="J1192" s="201" t="s">
        <v>76</v>
      </c>
      <c r="K1192" s="201" t="s">
        <v>1997</v>
      </c>
      <c r="L1192" s="194">
        <v>4</v>
      </c>
      <c r="M1192" s="194" t="s">
        <v>1767</v>
      </c>
      <c r="N1192" s="202"/>
      <c r="O1192" s="194"/>
    </row>
    <row r="1193" spans="1:15">
      <c r="A1193" s="186" t="s">
        <v>2861</v>
      </c>
      <c r="B1193" s="186" t="s">
        <v>16</v>
      </c>
      <c r="C1193" s="186" t="s">
        <v>17</v>
      </c>
      <c r="D1193" s="186" t="s">
        <v>17</v>
      </c>
      <c r="E1193" s="186" t="str">
        <f t="shared" si="82"/>
        <v>NAP_NEXUS_SAAS_APP_CLASSIFY</v>
      </c>
      <c r="F1193" s="186" t="s">
        <v>19</v>
      </c>
      <c r="G1193" s="186" t="s">
        <v>2180</v>
      </c>
      <c r="H1193" s="186" t="str">
        <f t="shared" ref="H1193:H1201" si="83">LOWER(CONCATENATE(D1193,"_",B1193,"_",A1193,"_",G1193))</f>
        <v>nap_nexus_saas_app_classify_total_queries_received</v>
      </c>
      <c r="I1193" s="187" t="s">
        <v>2862</v>
      </c>
      <c r="J1193" s="186" t="s">
        <v>22</v>
      </c>
      <c r="K1193" s="195" t="s">
        <v>1997</v>
      </c>
      <c r="L1193" s="188">
        <v>8</v>
      </c>
      <c r="M1193" s="188" t="s">
        <v>1767</v>
      </c>
    </row>
    <row r="1194" spans="1:15">
      <c r="A1194" s="186" t="s">
        <v>2861</v>
      </c>
      <c r="B1194" s="186" t="s">
        <v>16</v>
      </c>
      <c r="C1194" s="186" t="s">
        <v>17</v>
      </c>
      <c r="D1194" s="186" t="s">
        <v>17</v>
      </c>
      <c r="E1194" s="186" t="str">
        <f t="shared" si="82"/>
        <v>NAP_NEXUS_SAAS_APP_CLASSIFY</v>
      </c>
      <c r="F1194" s="186" t="s">
        <v>19</v>
      </c>
      <c r="G1194" s="186" t="s">
        <v>2181</v>
      </c>
      <c r="H1194" s="186" t="str">
        <f t="shared" si="83"/>
        <v>nap_nexus_saas_app_classify_total_queries_classified</v>
      </c>
      <c r="I1194" s="187" t="s">
        <v>2863</v>
      </c>
      <c r="J1194" s="186" t="s">
        <v>22</v>
      </c>
      <c r="K1194" s="195" t="s">
        <v>1997</v>
      </c>
      <c r="L1194" s="188">
        <v>8</v>
      </c>
      <c r="M1194" s="188" t="s">
        <v>1767</v>
      </c>
    </row>
    <row r="1195" spans="1:15">
      <c r="A1195" s="186" t="s">
        <v>2861</v>
      </c>
      <c r="B1195" s="186" t="s">
        <v>16</v>
      </c>
      <c r="C1195" s="186" t="s">
        <v>17</v>
      </c>
      <c r="D1195" s="186" t="s">
        <v>17</v>
      </c>
      <c r="E1195" s="186" t="str">
        <f t="shared" si="82"/>
        <v>NAP_NEXUS_SAAS_APP_CLASSIFY</v>
      </c>
      <c r="F1195" s="186" t="s">
        <v>19</v>
      </c>
      <c r="G1195" s="186" t="s">
        <v>2183</v>
      </c>
      <c r="H1195" s="186" t="str">
        <f t="shared" si="83"/>
        <v>nap_nexus_saas_app_classify_total_queries_unclassified</v>
      </c>
      <c r="I1195" s="187" t="s">
        <v>2864</v>
      </c>
      <c r="J1195" s="186" t="s">
        <v>22</v>
      </c>
      <c r="K1195" s="195" t="s">
        <v>1997</v>
      </c>
      <c r="L1195" s="188">
        <v>8</v>
      </c>
      <c r="M1195" s="188" t="s">
        <v>1767</v>
      </c>
    </row>
    <row r="1196" spans="1:15">
      <c r="A1196" s="186" t="s">
        <v>2861</v>
      </c>
      <c r="B1196" s="186" t="s">
        <v>16</v>
      </c>
      <c r="C1196" s="186" t="s">
        <v>17</v>
      </c>
      <c r="D1196" s="186" t="s">
        <v>17</v>
      </c>
      <c r="E1196" s="186" t="str">
        <f>CONCATENATE(D1196,"_",B1196,"_",A1196)</f>
        <v>NAP_NEXUS_SAAS_APP_CLASSIFY</v>
      </c>
      <c r="F1196" s="186" t="s">
        <v>19</v>
      </c>
      <c r="G1196" s="186" t="s">
        <v>2750</v>
      </c>
      <c r="H1196" s="186" t="str">
        <f t="shared" si="83"/>
        <v>nap_nexus_saas_app_classify_total_queries_unsupported</v>
      </c>
      <c r="I1196" s="187" t="s">
        <v>2865</v>
      </c>
      <c r="J1196" s="186" t="s">
        <v>22</v>
      </c>
      <c r="K1196" s="195" t="s">
        <v>1997</v>
      </c>
      <c r="L1196" s="188">
        <v>8</v>
      </c>
      <c r="M1196" s="188" t="s">
        <v>1767</v>
      </c>
    </row>
    <row r="1197" spans="1:15" customFormat="1">
      <c r="A1197" s="186" t="s">
        <v>2866</v>
      </c>
      <c r="B1197" s="186" t="s">
        <v>16</v>
      </c>
      <c r="C1197" s="186" t="s">
        <v>17</v>
      </c>
      <c r="D1197" s="186" t="s">
        <v>1976</v>
      </c>
      <c r="E1197" s="186" t="str">
        <f>CONCATENATE(D1197,"_",B1197,"_",A1197)</f>
        <v>SEC_NI_NAP_NEXUS_HDR_MANIPULATION</v>
      </c>
      <c r="F1197" s="186" t="s">
        <v>19</v>
      </c>
      <c r="G1197" s="186" t="s">
        <v>2869</v>
      </c>
      <c r="H1197" s="186" t="str">
        <f t="shared" si="83"/>
        <v>sec_ni_nap_nexus_hdr_manipulation_policy_http_req_lookup_count</v>
      </c>
      <c r="I1197" s="187" t="s">
        <v>2867</v>
      </c>
      <c r="J1197" s="186" t="s">
        <v>76</v>
      </c>
      <c r="K1197" s="186" t="s">
        <v>1997</v>
      </c>
      <c r="L1197" s="188">
        <v>4</v>
      </c>
      <c r="M1197" s="194" t="s">
        <v>1767</v>
      </c>
      <c r="N1197" s="187"/>
      <c r="O1197" s="188"/>
    </row>
    <row r="1198" spans="1:15" customFormat="1">
      <c r="A1198" s="186" t="s">
        <v>2866</v>
      </c>
      <c r="B1198" s="186" t="s">
        <v>16</v>
      </c>
      <c r="C1198" s="186" t="s">
        <v>17</v>
      </c>
      <c r="D1198" s="186" t="s">
        <v>1976</v>
      </c>
      <c r="E1198" s="186" t="str">
        <f>CONCATENATE(D1198,"_",B1198,"_",A1198)</f>
        <v>SEC_NI_NAP_NEXUS_HDR_MANIPULATION</v>
      </c>
      <c r="F1198" s="186" t="s">
        <v>19</v>
      </c>
      <c r="G1198" s="186" t="s">
        <v>2870</v>
      </c>
      <c r="H1198" s="186" t="str">
        <f t="shared" si="83"/>
        <v>sec_ni_nap_nexus_hdr_manipulation_policy_http_res_lookup_count</v>
      </c>
      <c r="I1198" s="187" t="s">
        <v>2868</v>
      </c>
      <c r="J1198" s="186" t="s">
        <v>76</v>
      </c>
      <c r="K1198" s="186" t="s">
        <v>1997</v>
      </c>
      <c r="L1198" s="188">
        <v>4</v>
      </c>
      <c r="M1198" s="194" t="s">
        <v>1767</v>
      </c>
      <c r="N1198" s="187"/>
      <c r="O1198" s="188"/>
    </row>
    <row r="1199" spans="1:15">
      <c r="A1199" s="19" t="s">
        <v>2871</v>
      </c>
      <c r="B1199" s="19" t="s">
        <v>16</v>
      </c>
      <c r="C1199" s="19" t="s">
        <v>17</v>
      </c>
      <c r="D1199" s="19" t="s">
        <v>1847</v>
      </c>
      <c r="E1199" s="19" t="s">
        <v>2872</v>
      </c>
      <c r="F1199" s="19" t="s">
        <v>19</v>
      </c>
      <c r="G1199" s="19" t="s">
        <v>2886</v>
      </c>
      <c r="H1199" s="186" t="str">
        <f t="shared" si="83"/>
        <v>rse_nap_nexus_predpi_tot_deterministic_flows</v>
      </c>
      <c r="I1199" s="39" t="s">
        <v>2889</v>
      </c>
      <c r="J1199" s="19" t="s">
        <v>76</v>
      </c>
      <c r="K1199" s="19" t="s">
        <v>549</v>
      </c>
      <c r="L1199" s="24">
        <v>4</v>
      </c>
      <c r="M1199" s="24" t="s">
        <v>1767</v>
      </c>
    </row>
    <row r="1200" spans="1:15">
      <c r="A1200" s="19" t="s">
        <v>2871</v>
      </c>
      <c r="B1200" s="19" t="s">
        <v>16</v>
      </c>
      <c r="C1200" s="19" t="s">
        <v>17</v>
      </c>
      <c r="D1200" s="19" t="s">
        <v>1847</v>
      </c>
      <c r="E1200" s="19" t="s">
        <v>2872</v>
      </c>
      <c r="F1200" s="19" t="s">
        <v>19</v>
      </c>
      <c r="G1200" s="19" t="s">
        <v>2887</v>
      </c>
      <c r="H1200" s="186" t="str">
        <f t="shared" si="83"/>
        <v>rse_nap_nexus_predpi_tot_opportunistic_flows</v>
      </c>
      <c r="I1200" s="39" t="s">
        <v>2972</v>
      </c>
      <c r="J1200" s="19" t="s">
        <v>76</v>
      </c>
      <c r="K1200" s="19" t="s">
        <v>549</v>
      </c>
      <c r="L1200" s="24">
        <v>4</v>
      </c>
      <c r="M1200" s="24" t="s">
        <v>1767</v>
      </c>
    </row>
    <row r="1201" spans="1:15">
      <c r="A1201" s="19" t="s">
        <v>2871</v>
      </c>
      <c r="B1201" s="19" t="s">
        <v>16</v>
      </c>
      <c r="C1201" s="19" t="s">
        <v>17</v>
      </c>
      <c r="D1201" s="19" t="s">
        <v>1847</v>
      </c>
      <c r="E1201" s="19" t="s">
        <v>2872</v>
      </c>
      <c r="F1201" s="19" t="s">
        <v>19</v>
      </c>
      <c r="G1201" s="19" t="s">
        <v>2888</v>
      </c>
      <c r="H1201" s="186" t="str">
        <f t="shared" si="83"/>
        <v>rse_nap_nexus_predpi_tot_skip_classify_flows</v>
      </c>
      <c r="I1201" s="39" t="s">
        <v>2873</v>
      </c>
      <c r="J1201" s="19" t="s">
        <v>76</v>
      </c>
      <c r="K1201" s="19" t="s">
        <v>549</v>
      </c>
      <c r="L1201" s="24">
        <v>4</v>
      </c>
      <c r="M1201" s="24" t="s">
        <v>1767</v>
      </c>
    </row>
    <row r="1202" spans="1:15">
      <c r="A1202" s="19" t="s">
        <v>1641</v>
      </c>
      <c r="B1202" s="19" t="s">
        <v>16</v>
      </c>
      <c r="C1202" s="19" t="s">
        <v>17</v>
      </c>
      <c r="D1202" s="19" t="s">
        <v>1847</v>
      </c>
      <c r="E1202" s="19" t="s">
        <v>1643</v>
      </c>
      <c r="F1202" s="19" t="s">
        <v>19</v>
      </c>
      <c r="G1202" s="19" t="s">
        <v>2874</v>
      </c>
      <c r="H1202" s="19" t="str">
        <f t="shared" ref="H1202:H1207" si="84">LOWER(CONCATENATE(D1202,"_nx_cons_",G1202))</f>
        <v>rse_nap_nx_cons_active_opp_tcp</v>
      </c>
      <c r="I1202" s="39" t="s">
        <v>2875</v>
      </c>
      <c r="J1202" s="19" t="s">
        <v>113</v>
      </c>
      <c r="K1202" s="19" t="s">
        <v>549</v>
      </c>
      <c r="L1202" s="24">
        <v>4</v>
      </c>
      <c r="M1202" s="24" t="s">
        <v>1767</v>
      </c>
    </row>
    <row r="1203" spans="1:15">
      <c r="A1203" s="19" t="s">
        <v>1641</v>
      </c>
      <c r="B1203" s="19" t="s">
        <v>16</v>
      </c>
      <c r="C1203" s="19" t="s">
        <v>17</v>
      </c>
      <c r="D1203" s="19" t="s">
        <v>1847</v>
      </c>
      <c r="E1203" s="19" t="s">
        <v>1643</v>
      </c>
      <c r="F1203" s="19" t="s">
        <v>19</v>
      </c>
      <c r="G1203" s="19" t="s">
        <v>2876</v>
      </c>
      <c r="H1203" s="19" t="str">
        <f t="shared" si="84"/>
        <v>rse_nap_nx_cons_active_opp_ntcp</v>
      </c>
      <c r="I1203" s="39" t="s">
        <v>2877</v>
      </c>
      <c r="J1203" s="19" t="s">
        <v>113</v>
      </c>
      <c r="K1203" s="19" t="s">
        <v>549</v>
      </c>
      <c r="L1203" s="24">
        <v>4</v>
      </c>
      <c r="M1203" s="24" t="s">
        <v>1767</v>
      </c>
    </row>
    <row r="1204" spans="1:15">
      <c r="A1204" s="19" t="s">
        <v>1641</v>
      </c>
      <c r="B1204" s="19" t="s">
        <v>16</v>
      </c>
      <c r="C1204" s="19" t="s">
        <v>17</v>
      </c>
      <c r="D1204" s="19" t="s">
        <v>1847</v>
      </c>
      <c r="E1204" s="19" t="s">
        <v>1643</v>
      </c>
      <c r="F1204" s="19" t="s">
        <v>19</v>
      </c>
      <c r="G1204" s="19" t="s">
        <v>2878</v>
      </c>
      <c r="H1204" s="19" t="str">
        <f t="shared" si="84"/>
        <v>rse_nap_nx_cons_tot_opp_tcp_classif</v>
      </c>
      <c r="I1204" s="39" t="s">
        <v>2879</v>
      </c>
      <c r="J1204" s="19" t="s">
        <v>76</v>
      </c>
      <c r="K1204" s="19" t="s">
        <v>549</v>
      </c>
      <c r="L1204" s="24">
        <v>4</v>
      </c>
      <c r="M1204" s="24" t="s">
        <v>1767</v>
      </c>
    </row>
    <row r="1205" spans="1:15">
      <c r="A1205" s="19" t="s">
        <v>1641</v>
      </c>
      <c r="B1205" s="19" t="s">
        <v>16</v>
      </c>
      <c r="C1205" s="19" t="s">
        <v>17</v>
      </c>
      <c r="D1205" s="19" t="s">
        <v>1847</v>
      </c>
      <c r="E1205" s="19" t="s">
        <v>1643</v>
      </c>
      <c r="F1205" s="19" t="s">
        <v>19</v>
      </c>
      <c r="G1205" s="19" t="s">
        <v>2880</v>
      </c>
      <c r="H1205" s="19" t="str">
        <f t="shared" si="84"/>
        <v>rse_nap_nx_cons_tot_opp_ntcp_classif</v>
      </c>
      <c r="I1205" s="39" t="s">
        <v>2881</v>
      </c>
      <c r="J1205" s="19" t="s">
        <v>76</v>
      </c>
      <c r="K1205" s="19" t="s">
        <v>549</v>
      </c>
      <c r="L1205" s="24">
        <v>4</v>
      </c>
      <c r="M1205" s="24" t="s">
        <v>1767</v>
      </c>
    </row>
    <row r="1206" spans="1:15">
      <c r="A1206" s="19" t="s">
        <v>1641</v>
      </c>
      <c r="B1206" s="19" t="s">
        <v>16</v>
      </c>
      <c r="C1206" s="19" t="s">
        <v>17</v>
      </c>
      <c r="D1206" s="19" t="s">
        <v>1847</v>
      </c>
      <c r="E1206" s="19" t="s">
        <v>1643</v>
      </c>
      <c r="F1206" s="19" t="s">
        <v>19</v>
      </c>
      <c r="G1206" s="19" t="s">
        <v>2882</v>
      </c>
      <c r="H1206" s="19" t="str">
        <f t="shared" si="84"/>
        <v>rse_nap_nx_cons_tot_opp_tcp</v>
      </c>
      <c r="I1206" s="39" t="s">
        <v>2883</v>
      </c>
      <c r="J1206" s="19" t="s">
        <v>76</v>
      </c>
      <c r="K1206" s="19" t="s">
        <v>549</v>
      </c>
      <c r="L1206" s="24">
        <v>4</v>
      </c>
      <c r="M1206" s="24" t="s">
        <v>1767</v>
      </c>
    </row>
    <row r="1207" spans="1:15">
      <c r="A1207" s="19" t="s">
        <v>1641</v>
      </c>
      <c r="B1207" s="19" t="s">
        <v>16</v>
      </c>
      <c r="C1207" s="19" t="s">
        <v>17</v>
      </c>
      <c r="D1207" s="19" t="s">
        <v>1847</v>
      </c>
      <c r="E1207" s="19" t="s">
        <v>1643</v>
      </c>
      <c r="F1207" s="19" t="s">
        <v>19</v>
      </c>
      <c r="G1207" s="19" t="s">
        <v>2884</v>
      </c>
      <c r="H1207" s="19" t="str">
        <f t="shared" si="84"/>
        <v>rse_nap_nx_cons_tot_opp_ntcp</v>
      </c>
      <c r="I1207" s="39" t="s">
        <v>2885</v>
      </c>
      <c r="J1207" s="19" t="s">
        <v>76</v>
      </c>
      <c r="K1207" s="19" t="s">
        <v>549</v>
      </c>
      <c r="L1207" s="24">
        <v>4</v>
      </c>
      <c r="M1207" s="24" t="s">
        <v>1767</v>
      </c>
    </row>
    <row r="1208" spans="1:15" customFormat="1">
      <c r="A1208" s="186" t="s">
        <v>2890</v>
      </c>
      <c r="B1208" s="186" t="s">
        <v>16</v>
      </c>
      <c r="C1208" s="186" t="s">
        <v>17</v>
      </c>
      <c r="D1208" s="186" t="s">
        <v>17</v>
      </c>
      <c r="E1208" s="186" t="s">
        <v>2891</v>
      </c>
      <c r="F1208" s="186" t="s">
        <v>19</v>
      </c>
      <c r="G1208" s="186" t="s">
        <v>1848</v>
      </c>
      <c r="H1208" s="186" t="s">
        <v>2892</v>
      </c>
      <c r="I1208" s="187" t="s">
        <v>2893</v>
      </c>
      <c r="J1208" s="186" t="s">
        <v>22</v>
      </c>
      <c r="K1208" s="186" t="s">
        <v>1997</v>
      </c>
      <c r="L1208" s="188">
        <v>8</v>
      </c>
      <c r="M1208" s="188" t="s">
        <v>1767</v>
      </c>
      <c r="N1208" s="187"/>
      <c r="O1208" s="188"/>
    </row>
    <row r="1209" spans="1:15" customFormat="1">
      <c r="A1209" s="186" t="s">
        <v>2890</v>
      </c>
      <c r="B1209" s="186" t="s">
        <v>16</v>
      </c>
      <c r="C1209" s="186" t="s">
        <v>17</v>
      </c>
      <c r="D1209" s="186" t="s">
        <v>17</v>
      </c>
      <c r="E1209" s="186" t="s">
        <v>2891</v>
      </c>
      <c r="F1209" s="186" t="s">
        <v>19</v>
      </c>
      <c r="G1209" s="186" t="s">
        <v>2894</v>
      </c>
      <c r="H1209" s="186" t="s">
        <v>2895</v>
      </c>
      <c r="I1209" s="187" t="s">
        <v>2896</v>
      </c>
      <c r="J1209" s="186" t="s">
        <v>22</v>
      </c>
      <c r="K1209" s="186" t="s">
        <v>1997</v>
      </c>
      <c r="L1209" s="188">
        <v>8</v>
      </c>
      <c r="M1209" s="188" t="s">
        <v>1767</v>
      </c>
      <c r="N1209" s="187"/>
      <c r="O1209" s="188"/>
    </row>
    <row r="1210" spans="1:15" customFormat="1">
      <c r="A1210" s="186" t="s">
        <v>2890</v>
      </c>
      <c r="B1210" s="186" t="s">
        <v>16</v>
      </c>
      <c r="C1210" s="186" t="s">
        <v>17</v>
      </c>
      <c r="D1210" s="186" t="s">
        <v>17</v>
      </c>
      <c r="E1210" s="186" t="s">
        <v>2891</v>
      </c>
      <c r="F1210" s="186" t="s">
        <v>19</v>
      </c>
      <c r="G1210" s="186" t="s">
        <v>2897</v>
      </c>
      <c r="H1210" s="186" t="s">
        <v>2898</v>
      </c>
      <c r="I1210" s="187" t="s">
        <v>2899</v>
      </c>
      <c r="J1210" s="186" t="s">
        <v>22</v>
      </c>
      <c r="K1210" s="186" t="s">
        <v>1997</v>
      </c>
      <c r="L1210" s="188">
        <v>8</v>
      </c>
      <c r="M1210" s="188" t="s">
        <v>1767</v>
      </c>
      <c r="N1210" s="187"/>
      <c r="O1210" s="188"/>
    </row>
    <row r="1211" spans="1:15" customFormat="1">
      <c r="A1211" s="186" t="s">
        <v>2890</v>
      </c>
      <c r="B1211" s="186" t="s">
        <v>16</v>
      </c>
      <c r="C1211" s="186" t="s">
        <v>17</v>
      </c>
      <c r="D1211" s="186" t="s">
        <v>17</v>
      </c>
      <c r="E1211" s="186" t="s">
        <v>2891</v>
      </c>
      <c r="F1211" s="186" t="s">
        <v>19</v>
      </c>
      <c r="G1211" s="186" t="s">
        <v>2900</v>
      </c>
      <c r="H1211" s="186" t="s">
        <v>2901</v>
      </c>
      <c r="I1211" s="187" t="s">
        <v>2902</v>
      </c>
      <c r="J1211" s="186" t="s">
        <v>22</v>
      </c>
      <c r="K1211" s="186" t="s">
        <v>1997</v>
      </c>
      <c r="L1211" s="188">
        <v>8</v>
      </c>
      <c r="M1211" s="188" t="s">
        <v>1767</v>
      </c>
      <c r="N1211" s="187"/>
      <c r="O1211" s="188"/>
    </row>
    <row r="1212" spans="1:15">
      <c r="A1212" s="186" t="s">
        <v>2890</v>
      </c>
      <c r="B1212" s="195" t="s">
        <v>16</v>
      </c>
      <c r="C1212" s="195" t="s">
        <v>17</v>
      </c>
      <c r="D1212" s="195" t="s">
        <v>17</v>
      </c>
      <c r="E1212" s="195" t="str">
        <f>CONCATENATE(D1212,"_",B1212,"_",A1212)</f>
        <v>NAP_NEXUS_WEBROOT_CSI</v>
      </c>
      <c r="F1212" s="195" t="s">
        <v>19</v>
      </c>
      <c r="G1212" s="195" t="s">
        <v>2187</v>
      </c>
      <c r="H1212" s="195" t="str">
        <f>CONCATENATE(LOWER(E1212),"_", LOWER(G1212))</f>
        <v>nap_nexus_webroot_csi_total_high_risk_count</v>
      </c>
      <c r="I1212" s="195" t="s">
        <v>2903</v>
      </c>
      <c r="J1212" s="195" t="s">
        <v>22</v>
      </c>
      <c r="K1212" s="195" t="s">
        <v>1997</v>
      </c>
      <c r="L1212" s="195">
        <v>8</v>
      </c>
      <c r="M1212" s="195" t="s">
        <v>1767</v>
      </c>
    </row>
    <row r="1213" spans="1:15">
      <c r="A1213" s="186" t="s">
        <v>2890</v>
      </c>
      <c r="B1213" s="195" t="s">
        <v>16</v>
      </c>
      <c r="C1213" s="195" t="s">
        <v>17</v>
      </c>
      <c r="D1213" s="195" t="s">
        <v>17</v>
      </c>
      <c r="E1213" s="195" t="str">
        <f>CONCATENATE(D1213,"_",B1213,"_",A1213)</f>
        <v>NAP_NEXUS_WEBROOT_CSI</v>
      </c>
      <c r="F1213" s="195" t="s">
        <v>19</v>
      </c>
      <c r="G1213" s="195" t="s">
        <v>2189</v>
      </c>
      <c r="H1213" s="195" t="str">
        <f>CONCATENATE(LOWER(E1213),"_", LOWER(G1213))</f>
        <v>nap_nexus_webroot_csi_total_suspicious_count</v>
      </c>
      <c r="I1213" s="195" t="s">
        <v>2904</v>
      </c>
      <c r="J1213" s="195" t="s">
        <v>22</v>
      </c>
      <c r="K1213" s="195" t="s">
        <v>1997</v>
      </c>
      <c r="L1213" s="195">
        <v>8</v>
      </c>
      <c r="M1213" s="195" t="s">
        <v>1767</v>
      </c>
    </row>
    <row r="1214" spans="1:15">
      <c r="A1214" s="186" t="s">
        <v>2890</v>
      </c>
      <c r="B1214" s="195" t="s">
        <v>16</v>
      </c>
      <c r="C1214" s="195" t="s">
        <v>17</v>
      </c>
      <c r="D1214" s="195" t="s">
        <v>17</v>
      </c>
      <c r="E1214" s="195" t="str">
        <f>CONCATENATE(D1214,"_",B1214,"_",A1214)</f>
        <v>NAP_NEXUS_WEBROOT_CSI</v>
      </c>
      <c r="F1214" s="195" t="s">
        <v>19</v>
      </c>
      <c r="G1214" s="195" t="s">
        <v>2191</v>
      </c>
      <c r="H1214" s="195" t="str">
        <f>CONCATENATE(LOWER(E1214),"_", LOWER(G1214))</f>
        <v>nap_nexus_webroot_csi_total_moderate_risk_count</v>
      </c>
      <c r="I1214" s="195" t="s">
        <v>2905</v>
      </c>
      <c r="J1214" s="195" t="s">
        <v>22</v>
      </c>
      <c r="K1214" s="195" t="s">
        <v>1997</v>
      </c>
      <c r="L1214" s="195">
        <v>8</v>
      </c>
      <c r="M1214" s="195" t="s">
        <v>1767</v>
      </c>
    </row>
    <row r="1215" spans="1:15">
      <c r="A1215" s="186" t="s">
        <v>2890</v>
      </c>
      <c r="B1215" s="195" t="s">
        <v>16</v>
      </c>
      <c r="C1215" s="195" t="s">
        <v>17</v>
      </c>
      <c r="D1215" s="195" t="s">
        <v>17</v>
      </c>
      <c r="E1215" s="195" t="str">
        <f>CONCATENATE(D1215,"_",B1215,"_",A1215)</f>
        <v>NAP_NEXUS_WEBROOT_CSI</v>
      </c>
      <c r="F1215" s="195" t="s">
        <v>19</v>
      </c>
      <c r="G1215" s="195" t="s">
        <v>2193</v>
      </c>
      <c r="H1215" s="195" t="str">
        <f>CONCATENATE(LOWER(E1215),"_", LOWER(G1215))</f>
        <v>nap_nexus_webroot_csi_total_low_risk_count</v>
      </c>
      <c r="I1215" s="195" t="s">
        <v>2906</v>
      </c>
      <c r="J1215" s="195" t="s">
        <v>22</v>
      </c>
      <c r="K1215" s="195" t="s">
        <v>1997</v>
      </c>
      <c r="L1215" s="195">
        <v>8</v>
      </c>
      <c r="M1215" s="195" t="s">
        <v>1767</v>
      </c>
    </row>
    <row r="1216" spans="1:15">
      <c r="A1216" s="186" t="s">
        <v>2890</v>
      </c>
      <c r="B1216" s="195" t="s">
        <v>16</v>
      </c>
      <c r="C1216" s="195" t="s">
        <v>17</v>
      </c>
      <c r="D1216" s="195" t="s">
        <v>17</v>
      </c>
      <c r="E1216" s="195" t="str">
        <f>CONCATENATE(D1216,"_",B1216,"_",A1216)</f>
        <v>NAP_NEXUS_WEBROOT_CSI</v>
      </c>
      <c r="F1216" s="195" t="s">
        <v>19</v>
      </c>
      <c r="G1216" s="195" t="s">
        <v>2195</v>
      </c>
      <c r="H1216" s="195" t="str">
        <f>CONCATENATE(LOWER(E1216),"_", LOWER(G1216))</f>
        <v>nap_nexus_webroot_csi_total_trustworthy_count</v>
      </c>
      <c r="I1216" s="195" t="s">
        <v>2907</v>
      </c>
      <c r="J1216" s="195" t="s">
        <v>22</v>
      </c>
      <c r="K1216" s="195" t="s">
        <v>1997</v>
      </c>
      <c r="L1216" s="195">
        <v>8</v>
      </c>
      <c r="M1216" s="195" t="s">
        <v>1767</v>
      </c>
    </row>
    <row r="1217" spans="1:13">
      <c r="A1217" s="19" t="s">
        <v>2871</v>
      </c>
      <c r="B1217" s="19" t="s">
        <v>16</v>
      </c>
      <c r="C1217" s="19" t="s">
        <v>17</v>
      </c>
      <c r="D1217" s="19" t="s">
        <v>1847</v>
      </c>
      <c r="E1217" s="19" t="s">
        <v>2872</v>
      </c>
      <c r="F1217" s="19" t="s">
        <v>19</v>
      </c>
      <c r="G1217" s="19" t="s">
        <v>2969</v>
      </c>
      <c r="H1217" s="186" t="str">
        <f>LOWER(CONCATENATE(D1217,"_",B1217,"_",A1217,"_",G1217))</f>
        <v>rse_nap_nexus_predpi_tot_cond_deterministic_flows</v>
      </c>
      <c r="I1217" s="39" t="s">
        <v>2971</v>
      </c>
      <c r="J1217" s="19" t="s">
        <v>76</v>
      </c>
      <c r="K1217" s="19" t="s">
        <v>549</v>
      </c>
      <c r="L1217" s="24">
        <v>4</v>
      </c>
      <c r="M1217" s="24" t="s">
        <v>2970</v>
      </c>
    </row>
    <row r="1218" spans="1:13" ht="16.5">
      <c r="A1218" s="19" t="s">
        <v>1641</v>
      </c>
      <c r="B1218" s="19" t="s">
        <v>16</v>
      </c>
      <c r="C1218" s="19" t="s">
        <v>17</v>
      </c>
      <c r="D1218" s="19" t="s">
        <v>1642</v>
      </c>
      <c r="E1218" s="19" t="s">
        <v>1643</v>
      </c>
      <c r="F1218" s="19" t="s">
        <v>19</v>
      </c>
      <c r="G1218" s="19" t="s">
        <v>3055</v>
      </c>
      <c r="H1218" s="19" t="s">
        <v>3056</v>
      </c>
      <c r="I1218" s="39" t="s">
        <v>3060</v>
      </c>
      <c r="J1218" s="19" t="s">
        <v>113</v>
      </c>
      <c r="K1218" s="19" t="s">
        <v>549</v>
      </c>
      <c r="L1218" s="24">
        <v>4</v>
      </c>
      <c r="M1218" s="24" t="s">
        <v>2970</v>
      </c>
    </row>
    <row r="1219" spans="1:13" ht="16.5">
      <c r="A1219" s="19" t="s">
        <v>2115</v>
      </c>
      <c r="B1219" s="19" t="s">
        <v>16</v>
      </c>
      <c r="C1219" s="19" t="s">
        <v>17</v>
      </c>
      <c r="D1219" s="19" t="s">
        <v>1976</v>
      </c>
      <c r="E1219" s="19" t="s">
        <v>3057</v>
      </c>
      <c r="F1219" s="19" t="s">
        <v>19</v>
      </c>
      <c r="G1219" s="19" t="s">
        <v>3058</v>
      </c>
      <c r="H1219" s="19" t="s">
        <v>3059</v>
      </c>
      <c r="I1219" s="39" t="s">
        <v>3060</v>
      </c>
      <c r="J1219" s="19" t="s">
        <v>113</v>
      </c>
      <c r="K1219" s="19" t="s">
        <v>549</v>
      </c>
      <c r="L1219" s="24">
        <v>4</v>
      </c>
      <c r="M1219" s="24" t="s">
        <v>2970</v>
      </c>
    </row>
  </sheetData>
  <sheetProtection selectLockedCells="1" selectUnlockedCells="1"/>
  <autoFilter ref="A1:O441"/>
  <phoneticPr fontId="13" type="noConversion"/>
  <pageMargins left="0.75" right="0.75" top="1" bottom="1" header="0.51180555555555551" footer="0.51180555555555551"/>
  <pageSetup scale="10" firstPageNumber="0" fitToHeight="10" orientation="landscape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6"/>
  <sheetViews>
    <sheetView topLeftCell="A24" zoomScale="90" zoomScaleSheetLayoutView="1" workbookViewId="0">
      <selection activeCell="A54" sqref="A54"/>
    </sheetView>
  </sheetViews>
  <sheetFormatPr defaultColWidth="7.125" defaultRowHeight="15"/>
  <cols>
    <col min="1" max="1" width="27.125" style="34" bestFit="1" customWidth="1"/>
    <col min="2" max="2" width="15.5" style="34" bestFit="1" customWidth="1"/>
    <col min="3" max="3" width="19.5" style="34" bestFit="1" customWidth="1"/>
    <col min="4" max="4" width="65.625" style="34" bestFit="1" customWidth="1"/>
    <col min="5" max="5" width="22.125" style="34" bestFit="1" customWidth="1"/>
    <col min="6" max="6" width="7.125" style="34" bestFit="1"/>
    <col min="7" max="16384" width="7.125" style="34"/>
  </cols>
  <sheetData>
    <row r="1" spans="1:5" ht="25.5">
      <c r="A1" s="70" t="s">
        <v>876</v>
      </c>
      <c r="B1" s="70" t="s">
        <v>877</v>
      </c>
      <c r="C1" s="66" t="s">
        <v>878</v>
      </c>
      <c r="D1" s="70" t="s">
        <v>13</v>
      </c>
      <c r="E1" s="66" t="s">
        <v>879</v>
      </c>
    </row>
    <row r="2" spans="1:5" ht="26.25">
      <c r="A2" s="74" t="s">
        <v>880</v>
      </c>
      <c r="B2" s="68" t="s">
        <v>881</v>
      </c>
      <c r="C2" s="68" t="s">
        <v>882</v>
      </c>
      <c r="D2" s="68" t="s">
        <v>883</v>
      </c>
      <c r="E2" s="61"/>
    </row>
    <row r="3" spans="1:5" ht="25.5">
      <c r="A3" s="68" t="s">
        <v>884</v>
      </c>
      <c r="B3" s="68" t="s">
        <v>885</v>
      </c>
      <c r="C3" s="68" t="s">
        <v>886</v>
      </c>
      <c r="D3" s="68" t="s">
        <v>887</v>
      </c>
      <c r="E3" s="74"/>
    </row>
    <row r="4" spans="1:5" ht="51">
      <c r="A4" s="60" t="s">
        <v>888</v>
      </c>
      <c r="B4" s="68" t="s">
        <v>889</v>
      </c>
      <c r="C4" s="68" t="s">
        <v>890</v>
      </c>
      <c r="D4" s="68" t="s">
        <v>891</v>
      </c>
      <c r="E4" s="68" t="s">
        <v>892</v>
      </c>
    </row>
    <row r="5" spans="1:5" ht="38.25">
      <c r="A5" s="59"/>
      <c r="B5" s="65" t="s">
        <v>893</v>
      </c>
      <c r="C5" s="68" t="s">
        <v>890</v>
      </c>
      <c r="D5" s="68" t="s">
        <v>894</v>
      </c>
      <c r="E5" s="61"/>
    </row>
    <row r="6" spans="1:5" ht="77.25">
      <c r="B6" s="68" t="s">
        <v>895</v>
      </c>
      <c r="C6" s="68" t="s">
        <v>896</v>
      </c>
      <c r="D6" s="68" t="s">
        <v>897</v>
      </c>
      <c r="E6" s="74" t="s">
        <v>898</v>
      </c>
    </row>
    <row r="7" spans="1:5">
      <c r="B7" s="68" t="s">
        <v>899</v>
      </c>
      <c r="C7" s="68" t="s">
        <v>900</v>
      </c>
      <c r="D7" s="68" t="s">
        <v>901</v>
      </c>
      <c r="E7" s="61" t="s">
        <v>902</v>
      </c>
    </row>
    <row r="8" spans="1:5">
      <c r="B8" s="68" t="s">
        <v>903</v>
      </c>
      <c r="C8" s="68" t="s">
        <v>904</v>
      </c>
      <c r="D8" s="68" t="s">
        <v>905</v>
      </c>
      <c r="E8" s="61" t="s">
        <v>906</v>
      </c>
    </row>
    <row r="9" spans="1:5" ht="26.25">
      <c r="A9" s="58" t="s">
        <v>907</v>
      </c>
      <c r="B9" s="68" t="s">
        <v>908</v>
      </c>
      <c r="C9" s="68" t="s">
        <v>909</v>
      </c>
      <c r="D9" s="68" t="s">
        <v>910</v>
      </c>
      <c r="E9" s="61"/>
    </row>
    <row r="10" spans="1:5" ht="77.25">
      <c r="B10" s="68" t="s">
        <v>911</v>
      </c>
      <c r="C10" s="68" t="s">
        <v>912</v>
      </c>
      <c r="D10" s="68" t="s">
        <v>913</v>
      </c>
      <c r="E10" s="74" t="s">
        <v>898</v>
      </c>
    </row>
    <row r="11" spans="1:5" ht="26.25">
      <c r="A11" s="58" t="s">
        <v>914</v>
      </c>
      <c r="B11" s="68" t="s">
        <v>915</v>
      </c>
      <c r="C11" s="68" t="s">
        <v>916</v>
      </c>
      <c r="D11" s="68" t="s">
        <v>917</v>
      </c>
      <c r="E11" s="61"/>
    </row>
    <row r="12" spans="1:5" ht="25.5">
      <c r="B12" s="68" t="s">
        <v>918</v>
      </c>
      <c r="C12" s="68" t="s">
        <v>919</v>
      </c>
      <c r="D12" s="68" t="s">
        <v>920</v>
      </c>
      <c r="E12" s="61"/>
    </row>
    <row r="13" spans="1:5" ht="38.25">
      <c r="B13" s="68" t="s">
        <v>921</v>
      </c>
      <c r="C13" s="68" t="s">
        <v>922</v>
      </c>
      <c r="D13" s="68" t="s">
        <v>923</v>
      </c>
      <c r="E13" s="61"/>
    </row>
    <row r="14" spans="1:5" ht="38.25">
      <c r="B14" s="68" t="s">
        <v>924</v>
      </c>
      <c r="C14" s="68" t="s">
        <v>922</v>
      </c>
      <c r="D14" s="68" t="s">
        <v>925</v>
      </c>
      <c r="E14" s="61"/>
    </row>
    <row r="15" spans="1:5" ht="38.25">
      <c r="B15" s="68" t="s">
        <v>926</v>
      </c>
      <c r="C15" s="68" t="s">
        <v>927</v>
      </c>
      <c r="D15" s="68" t="s">
        <v>928</v>
      </c>
      <c r="E15" s="61"/>
    </row>
    <row r="16" spans="1:5" ht="77.25">
      <c r="B16" s="68" t="s">
        <v>929</v>
      </c>
      <c r="C16" s="68" t="s">
        <v>930</v>
      </c>
      <c r="D16" s="57" t="s">
        <v>931</v>
      </c>
      <c r="E16" s="74" t="s">
        <v>898</v>
      </c>
    </row>
    <row r="17" spans="1:5" ht="38.25">
      <c r="A17" s="58" t="s">
        <v>932</v>
      </c>
      <c r="B17" s="68" t="s">
        <v>933</v>
      </c>
      <c r="C17" s="68" t="s">
        <v>934</v>
      </c>
      <c r="D17" s="57" t="s">
        <v>935</v>
      </c>
      <c r="E17" s="61"/>
    </row>
    <row r="18" spans="1:5" ht="25.5">
      <c r="B18" s="68" t="s">
        <v>936</v>
      </c>
      <c r="C18" s="68" t="s">
        <v>937</v>
      </c>
      <c r="D18" s="65" t="s">
        <v>938</v>
      </c>
      <c r="E18" s="61"/>
    </row>
    <row r="19" spans="1:5" ht="26.25">
      <c r="A19" s="58" t="s">
        <v>939</v>
      </c>
      <c r="B19" s="68" t="s">
        <v>940</v>
      </c>
      <c r="C19" s="68" t="s">
        <v>941</v>
      </c>
      <c r="D19" s="65" t="s">
        <v>942</v>
      </c>
      <c r="E19" s="61"/>
    </row>
    <row r="20" spans="1:5" ht="26.25">
      <c r="B20" s="74" t="s">
        <v>943</v>
      </c>
      <c r="C20" s="74" t="s">
        <v>944</v>
      </c>
      <c r="D20" s="74" t="s">
        <v>945</v>
      </c>
      <c r="E20" s="61"/>
    </row>
    <row r="21" spans="1:5">
      <c r="B21" s="68" t="s">
        <v>946</v>
      </c>
      <c r="C21" s="68" t="s">
        <v>947</v>
      </c>
      <c r="D21" s="68" t="s">
        <v>948</v>
      </c>
      <c r="E21" s="61"/>
    </row>
    <row r="22" spans="1:5">
      <c r="B22" s="68" t="s">
        <v>949</v>
      </c>
      <c r="C22" s="68" t="s">
        <v>947</v>
      </c>
      <c r="D22" s="68" t="s">
        <v>950</v>
      </c>
      <c r="E22" s="61"/>
    </row>
    <row r="23" spans="1:5" ht="26.25">
      <c r="A23" s="58" t="s">
        <v>951</v>
      </c>
      <c r="B23" s="68" t="s">
        <v>952</v>
      </c>
      <c r="C23" s="68" t="s">
        <v>941</v>
      </c>
      <c r="D23" s="65" t="s">
        <v>953</v>
      </c>
      <c r="E23" s="61"/>
    </row>
    <row r="24" spans="1:5" ht="25.5">
      <c r="B24" s="68" t="s">
        <v>954</v>
      </c>
      <c r="C24" s="68" t="s">
        <v>955</v>
      </c>
      <c r="D24" s="65" t="s">
        <v>956</v>
      </c>
      <c r="E24" s="61"/>
    </row>
    <row r="25" spans="1:5" ht="25.5">
      <c r="B25" s="68" t="s">
        <v>957</v>
      </c>
      <c r="C25" s="68" t="s">
        <v>955</v>
      </c>
      <c r="D25" s="65" t="s">
        <v>958</v>
      </c>
      <c r="E25" s="61"/>
    </row>
    <row r="26" spans="1:5" ht="25.5">
      <c r="B26" s="68" t="s">
        <v>959</v>
      </c>
      <c r="C26" s="68" t="s">
        <v>941</v>
      </c>
      <c r="D26" s="65" t="s">
        <v>960</v>
      </c>
      <c r="E26" s="61"/>
    </row>
    <row r="27" spans="1:5" ht="38.25">
      <c r="B27" s="68" t="s">
        <v>961</v>
      </c>
      <c r="C27" s="68" t="s">
        <v>927</v>
      </c>
      <c r="D27" s="65" t="s">
        <v>962</v>
      </c>
      <c r="E27" s="55" t="s">
        <v>963</v>
      </c>
    </row>
    <row r="28" spans="1:5" ht="26.25">
      <c r="A28" s="58" t="s">
        <v>964</v>
      </c>
      <c r="B28" s="68" t="s">
        <v>965</v>
      </c>
      <c r="C28" s="60" t="s">
        <v>966</v>
      </c>
      <c r="D28" s="72" t="s">
        <v>967</v>
      </c>
      <c r="E28" s="67"/>
    </row>
    <row r="29" spans="1:5">
      <c r="B29" s="75" t="s">
        <v>968</v>
      </c>
      <c r="C29" s="71"/>
      <c r="D29" s="64"/>
      <c r="E29" s="53"/>
    </row>
    <row r="30" spans="1:5" ht="39">
      <c r="A30" s="58" t="s">
        <v>969</v>
      </c>
      <c r="B30" s="68" t="s">
        <v>970</v>
      </c>
      <c r="C30" s="69" t="s">
        <v>971</v>
      </c>
      <c r="D30" s="57" t="s">
        <v>972</v>
      </c>
      <c r="E30" s="73"/>
    </row>
    <row r="31" spans="1:5" ht="26.25">
      <c r="A31" s="58" t="s">
        <v>973</v>
      </c>
      <c r="B31" s="68" t="s">
        <v>974</v>
      </c>
      <c r="C31" s="68" t="s">
        <v>909</v>
      </c>
      <c r="D31" s="65" t="s">
        <v>975</v>
      </c>
      <c r="E31" s="61"/>
    </row>
    <row r="32" spans="1:5">
      <c r="B32" s="68" t="s">
        <v>976</v>
      </c>
      <c r="C32" s="68" t="s">
        <v>909</v>
      </c>
      <c r="D32" s="65" t="s">
        <v>977</v>
      </c>
      <c r="E32" s="61"/>
    </row>
    <row r="33" spans="1:5">
      <c r="B33" s="68" t="s">
        <v>978</v>
      </c>
      <c r="C33" s="68" t="s">
        <v>909</v>
      </c>
      <c r="D33" s="65" t="s">
        <v>979</v>
      </c>
      <c r="E33" s="61"/>
    </row>
    <row r="34" spans="1:5" ht="25.5">
      <c r="B34" s="68" t="s">
        <v>980</v>
      </c>
      <c r="C34" s="68" t="s">
        <v>981</v>
      </c>
      <c r="D34" s="65" t="s">
        <v>982</v>
      </c>
      <c r="E34" s="61"/>
    </row>
    <row r="35" spans="1:5" ht="26.25">
      <c r="A35" s="58" t="s">
        <v>983</v>
      </c>
      <c r="B35" s="68" t="s">
        <v>984</v>
      </c>
      <c r="C35" s="68" t="s">
        <v>985</v>
      </c>
      <c r="D35" s="65" t="s">
        <v>986</v>
      </c>
      <c r="E35" s="61"/>
    </row>
    <row r="36" spans="1:5">
      <c r="B36" s="68" t="s">
        <v>987</v>
      </c>
      <c r="C36" s="68" t="s">
        <v>985</v>
      </c>
      <c r="D36" s="65" t="s">
        <v>988</v>
      </c>
      <c r="E36" s="61"/>
    </row>
    <row r="37" spans="1:5">
      <c r="B37" s="68" t="s">
        <v>989</v>
      </c>
      <c r="C37" s="68" t="s">
        <v>985</v>
      </c>
      <c r="D37" s="65" t="s">
        <v>990</v>
      </c>
      <c r="E37" s="61"/>
    </row>
    <row r="38" spans="1:5">
      <c r="B38" s="68" t="s">
        <v>991</v>
      </c>
      <c r="C38" s="68" t="s">
        <v>985</v>
      </c>
      <c r="D38" s="65" t="s">
        <v>992</v>
      </c>
      <c r="E38" s="61"/>
    </row>
    <row r="39" spans="1:5">
      <c r="B39" s="62" t="s">
        <v>993</v>
      </c>
      <c r="C39" s="68" t="s">
        <v>985</v>
      </c>
      <c r="D39" s="65" t="s">
        <v>994</v>
      </c>
      <c r="E39" s="61"/>
    </row>
    <row r="40" spans="1:5">
      <c r="B40" s="68" t="s">
        <v>995</v>
      </c>
      <c r="C40" s="68" t="s">
        <v>985</v>
      </c>
      <c r="D40" s="68" t="s">
        <v>996</v>
      </c>
      <c r="E40" s="61"/>
    </row>
    <row r="41" spans="1:5" ht="26.25">
      <c r="A41" s="58" t="s">
        <v>997</v>
      </c>
      <c r="B41" s="68" t="s">
        <v>998</v>
      </c>
      <c r="C41" s="68" t="s">
        <v>999</v>
      </c>
      <c r="D41" s="65" t="s">
        <v>1000</v>
      </c>
      <c r="E41" s="61" t="s">
        <v>902</v>
      </c>
    </row>
    <row r="42" spans="1:5" ht="25.5">
      <c r="B42" s="68" t="s">
        <v>1001</v>
      </c>
      <c r="C42" s="68" t="s">
        <v>1002</v>
      </c>
      <c r="D42" s="65" t="s">
        <v>1000</v>
      </c>
      <c r="E42" s="61" t="s">
        <v>906</v>
      </c>
    </row>
    <row r="43" spans="1:5" ht="26.25">
      <c r="A43" s="58" t="s">
        <v>1003</v>
      </c>
      <c r="B43" s="68" t="s">
        <v>1004</v>
      </c>
      <c r="C43" s="68" t="s">
        <v>1005</v>
      </c>
      <c r="D43" s="68" t="s">
        <v>1006</v>
      </c>
      <c r="E43" s="61"/>
    </row>
    <row r="44" spans="1:5">
      <c r="B44" s="68" t="s">
        <v>1007</v>
      </c>
      <c r="C44" s="68" t="s">
        <v>1005</v>
      </c>
      <c r="D44" s="60" t="s">
        <v>1008</v>
      </c>
      <c r="E44" s="61"/>
    </row>
    <row r="45" spans="1:5" ht="26.25">
      <c r="A45" s="58" t="s">
        <v>1009</v>
      </c>
      <c r="B45" s="68" t="s">
        <v>1010</v>
      </c>
      <c r="C45" s="56" t="s">
        <v>1011</v>
      </c>
      <c r="D45" s="60" t="s">
        <v>1012</v>
      </c>
      <c r="E45" s="63"/>
    </row>
    <row r="46" spans="1:5">
      <c r="A46" s="54"/>
      <c r="B46" s="68" t="s">
        <v>1013</v>
      </c>
      <c r="C46" s="56" t="s">
        <v>1011</v>
      </c>
      <c r="D46" s="69" t="s">
        <v>1014</v>
      </c>
      <c r="E46" s="63"/>
    </row>
  </sheetData>
  <sheetProtection selectLockedCells="1" selectUnlockedCells="1"/>
  <pageMargins left="0.75" right="0.75" top="1" bottom="1" header="0.51180555555555551" footer="0.51180555555555551"/>
  <pageSetup firstPageNumber="0" fitToHeight="9" orientation="landscape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2"/>
  <sheetViews>
    <sheetView zoomScaleSheetLayoutView="1" workbookViewId="0">
      <selection activeCell="D14" sqref="D14"/>
    </sheetView>
  </sheetViews>
  <sheetFormatPr defaultColWidth="7.125" defaultRowHeight="15"/>
  <cols>
    <col min="1" max="1" width="28.625" style="34" bestFit="1" customWidth="1"/>
    <col min="2" max="2" width="26.125" style="123" bestFit="1" customWidth="1"/>
    <col min="3" max="3" width="22.125" style="123" bestFit="1" customWidth="1"/>
    <col min="4" max="4" width="5.625" style="123" bestFit="1" customWidth="1"/>
    <col min="5" max="5" width="26.625" style="123" bestFit="1" customWidth="1"/>
    <col min="6" max="6" width="19" style="123" bestFit="1" customWidth="1"/>
    <col min="7" max="7" width="7.125" style="34" bestFit="1" customWidth="1"/>
    <col min="8" max="9" width="70.125" style="34" bestFit="1" customWidth="1"/>
    <col min="10" max="10" width="28.625" style="34" bestFit="1" customWidth="1"/>
    <col min="11" max="11" width="7.125" style="34" bestFit="1"/>
    <col min="12" max="16384" width="7.125" style="34"/>
  </cols>
  <sheetData>
    <row r="1" spans="1:13">
      <c r="A1" s="136" t="s">
        <v>1015</v>
      </c>
      <c r="B1" s="99" t="s">
        <v>1016</v>
      </c>
      <c r="C1" s="136"/>
      <c r="D1" s="99"/>
      <c r="E1" s="99"/>
      <c r="F1" s="99"/>
      <c r="G1" s="99"/>
      <c r="H1" s="137"/>
      <c r="I1" s="137"/>
      <c r="J1" s="123"/>
      <c r="K1" s="11"/>
      <c r="L1" s="11"/>
      <c r="M1" s="11"/>
    </row>
    <row r="2" spans="1:13">
      <c r="A2" s="11"/>
      <c r="B2" s="11"/>
      <c r="C2" s="11"/>
      <c r="D2" s="11"/>
      <c r="E2" s="11"/>
      <c r="F2" s="11"/>
      <c r="G2" s="11"/>
      <c r="H2" s="123"/>
      <c r="I2" s="123"/>
      <c r="J2" s="123"/>
      <c r="K2" s="11"/>
      <c r="L2" s="11"/>
      <c r="M2" s="11"/>
    </row>
    <row r="3" spans="1:13">
      <c r="A3" s="87" t="s">
        <v>1017</v>
      </c>
      <c r="B3" s="115"/>
      <c r="C3" s="87"/>
      <c r="D3" s="115"/>
      <c r="E3" s="115"/>
      <c r="F3" s="115"/>
      <c r="G3" s="115"/>
      <c r="H3" s="126"/>
      <c r="I3" s="126"/>
      <c r="J3" s="123"/>
      <c r="K3" s="11"/>
      <c r="L3" s="11"/>
      <c r="M3" s="11"/>
    </row>
    <row r="4" spans="1:13">
      <c r="A4" s="87" t="s">
        <v>1018</v>
      </c>
      <c r="B4" s="115" t="s">
        <v>1019</v>
      </c>
      <c r="C4" s="87"/>
      <c r="D4" s="115"/>
      <c r="E4" s="115"/>
      <c r="F4" s="115"/>
      <c r="G4" s="115"/>
      <c r="H4" s="126"/>
      <c r="I4" s="126"/>
      <c r="J4" s="123"/>
      <c r="K4" s="11"/>
      <c r="L4" s="11"/>
      <c r="M4" s="11"/>
    </row>
    <row r="5" spans="1:13">
      <c r="A5" s="87" t="s">
        <v>1020</v>
      </c>
      <c r="B5" s="115" t="s">
        <v>1021</v>
      </c>
      <c r="C5" s="87"/>
      <c r="D5" s="115"/>
      <c r="E5" s="115"/>
      <c r="F5" s="115"/>
      <c r="G5" s="115"/>
      <c r="H5" s="126"/>
      <c r="I5" s="126"/>
      <c r="J5" s="123"/>
      <c r="K5" s="11"/>
      <c r="L5" s="11"/>
      <c r="M5" s="11"/>
    </row>
    <row r="6" spans="1:13">
      <c r="A6" s="87" t="s">
        <v>1022</v>
      </c>
      <c r="B6" s="115" t="s">
        <v>1023</v>
      </c>
      <c r="C6" s="87"/>
      <c r="D6" s="115"/>
      <c r="E6" s="115"/>
      <c r="F6" s="115"/>
      <c r="G6" s="115"/>
      <c r="H6" s="126"/>
      <c r="I6" s="126"/>
      <c r="J6" s="123"/>
      <c r="K6" s="11"/>
      <c r="L6" s="11"/>
      <c r="M6" s="11"/>
    </row>
    <row r="7" spans="1:13">
      <c r="A7" s="11"/>
      <c r="B7" s="11"/>
      <c r="C7" s="11"/>
      <c r="D7" s="11"/>
      <c r="E7" s="11"/>
      <c r="F7" s="11"/>
      <c r="G7" s="11"/>
      <c r="H7" s="123"/>
      <c r="I7" s="123"/>
      <c r="J7" s="123"/>
      <c r="K7" s="11"/>
      <c r="L7" s="11"/>
      <c r="M7" s="11"/>
    </row>
    <row r="8" spans="1:13">
      <c r="A8" s="134" t="s">
        <v>1024</v>
      </c>
      <c r="B8" s="134" t="s">
        <v>1025</v>
      </c>
      <c r="C8" s="134"/>
      <c r="D8" s="134"/>
      <c r="E8" s="134"/>
      <c r="F8" s="134"/>
      <c r="G8" s="134"/>
      <c r="H8" s="123"/>
      <c r="I8" s="123"/>
      <c r="J8" s="123"/>
      <c r="K8" s="11"/>
      <c r="L8" s="11"/>
      <c r="M8" s="11"/>
    </row>
    <row r="9" spans="1:13">
      <c r="A9" s="134"/>
      <c r="B9" s="134" t="s">
        <v>1026</v>
      </c>
      <c r="C9" s="134"/>
      <c r="D9" s="134"/>
      <c r="E9" s="134"/>
      <c r="F9" s="134"/>
      <c r="G9" s="134"/>
      <c r="H9" s="123"/>
      <c r="I9" s="123"/>
      <c r="J9" s="123"/>
      <c r="K9" s="11"/>
      <c r="L9" s="11"/>
      <c r="M9" s="11"/>
    </row>
    <row r="10" spans="1:13">
      <c r="A10" s="11"/>
      <c r="B10" s="11"/>
      <c r="C10" s="11"/>
      <c r="D10" s="11"/>
      <c r="E10" s="11"/>
      <c r="F10" s="11"/>
      <c r="G10" s="11"/>
      <c r="H10" s="123"/>
      <c r="I10" s="123"/>
      <c r="J10" s="123"/>
      <c r="K10" s="11"/>
      <c r="L10" s="11"/>
      <c r="M10" s="11"/>
    </row>
    <row r="11" spans="1:13">
      <c r="A11" s="89" t="s">
        <v>1027</v>
      </c>
      <c r="B11" s="135"/>
      <c r="C11" s="11"/>
      <c r="D11" s="11"/>
      <c r="E11" s="11"/>
      <c r="F11" s="11"/>
      <c r="G11" s="11"/>
      <c r="H11" s="123"/>
      <c r="I11" s="123"/>
      <c r="J11" s="123"/>
      <c r="K11" s="11"/>
      <c r="L11" s="11"/>
      <c r="M11" s="11"/>
    </row>
    <row r="12" spans="1:13">
      <c r="A12" s="90" t="s">
        <v>1028</v>
      </c>
      <c r="B12" s="106"/>
      <c r="C12" s="11"/>
      <c r="D12" s="11"/>
      <c r="E12" s="11"/>
      <c r="F12" s="11"/>
      <c r="G12" s="11"/>
      <c r="H12" s="123"/>
      <c r="I12" s="123"/>
      <c r="J12" s="123"/>
      <c r="K12" s="11"/>
      <c r="L12" s="11"/>
      <c r="M12" s="11"/>
    </row>
    <row r="13" spans="1:13">
      <c r="A13" s="91" t="s">
        <v>1029</v>
      </c>
      <c r="B13" s="120"/>
      <c r="C13" s="11"/>
      <c r="D13" s="11"/>
      <c r="E13" s="11"/>
      <c r="F13" s="11"/>
      <c r="G13" s="11"/>
      <c r="H13" s="123"/>
      <c r="I13" s="123"/>
      <c r="J13" s="123"/>
      <c r="K13" s="11"/>
      <c r="L13" s="11"/>
      <c r="M13" s="11"/>
    </row>
    <row r="14" spans="1:13" ht="38.25" customHeight="1">
      <c r="A14" s="111" t="s">
        <v>1030</v>
      </c>
      <c r="B14" s="131" t="s">
        <v>1031</v>
      </c>
      <c r="C14" s="11"/>
      <c r="D14" s="11"/>
      <c r="E14" s="11"/>
      <c r="F14" s="11"/>
      <c r="G14" s="11"/>
      <c r="H14" s="83" t="s">
        <v>1032</v>
      </c>
      <c r="I14" s="83"/>
      <c r="J14" s="123"/>
      <c r="K14" s="11"/>
      <c r="L14" s="11"/>
      <c r="M14" s="11"/>
    </row>
    <row r="15" spans="1:13">
      <c r="A15" s="11"/>
      <c r="B15" s="11"/>
      <c r="C15" s="11"/>
      <c r="D15" s="11"/>
      <c r="E15" s="11"/>
      <c r="F15" s="11"/>
      <c r="G15" s="11"/>
      <c r="H15" s="123"/>
      <c r="I15" s="123"/>
      <c r="J15" s="123"/>
      <c r="K15" s="11"/>
      <c r="L15" s="11"/>
      <c r="M15" s="11"/>
    </row>
    <row r="16" spans="1:13">
      <c r="A16" s="82" t="s">
        <v>1033</v>
      </c>
      <c r="B16" s="11"/>
      <c r="C16" s="82"/>
      <c r="D16" s="11"/>
      <c r="E16" s="11"/>
      <c r="F16" s="11"/>
      <c r="G16" s="11"/>
      <c r="H16" s="121"/>
      <c r="I16" s="121"/>
      <c r="J16" s="123"/>
      <c r="K16" s="11"/>
      <c r="L16" s="11"/>
      <c r="M16" s="11"/>
    </row>
    <row r="17" spans="1:13">
      <c r="A17" s="125" t="s">
        <v>1034</v>
      </c>
      <c r="B17" s="113" t="s">
        <v>1018</v>
      </c>
      <c r="C17" s="113" t="s">
        <v>1035</v>
      </c>
      <c r="D17" s="113" t="s">
        <v>1036</v>
      </c>
      <c r="E17" s="113" t="s">
        <v>1037</v>
      </c>
      <c r="F17" s="113" t="s">
        <v>1022</v>
      </c>
      <c r="G17" s="113" t="s">
        <v>1038</v>
      </c>
      <c r="H17" s="81" t="s">
        <v>1039</v>
      </c>
      <c r="I17" s="124" t="s">
        <v>1040</v>
      </c>
      <c r="J17" s="124" t="s">
        <v>13</v>
      </c>
      <c r="K17" s="11"/>
      <c r="L17" s="11"/>
      <c r="M17" s="11"/>
    </row>
    <row r="18" spans="1:13" ht="60">
      <c r="A18" s="116" t="s">
        <v>1041</v>
      </c>
      <c r="B18" s="11" t="s">
        <v>1042</v>
      </c>
      <c r="C18" s="11" t="s">
        <v>1043</v>
      </c>
      <c r="D18" s="11" t="s">
        <v>1044</v>
      </c>
      <c r="E18" s="11" t="s">
        <v>1045</v>
      </c>
      <c r="F18" s="11" t="s">
        <v>1046</v>
      </c>
      <c r="G18" s="11" t="s">
        <v>1047</v>
      </c>
      <c r="H18" s="83" t="s">
        <v>1048</v>
      </c>
      <c r="I18" s="105" t="s">
        <v>1049</v>
      </c>
      <c r="J18" s="88" t="s">
        <v>1050</v>
      </c>
      <c r="K18" s="11" t="s">
        <v>1051</v>
      </c>
      <c r="L18" s="11"/>
      <c r="M18" s="11"/>
    </row>
    <row r="19" spans="1:13">
      <c r="A19" s="116"/>
      <c r="B19" s="11"/>
      <c r="C19" s="11"/>
      <c r="D19" s="11"/>
      <c r="E19" s="11"/>
      <c r="F19" s="11"/>
      <c r="G19" s="102" t="s">
        <v>1052</v>
      </c>
      <c r="H19" s="83"/>
      <c r="I19" s="83" t="s">
        <v>1053</v>
      </c>
      <c r="J19" s="88"/>
      <c r="K19" s="11"/>
      <c r="L19" s="11"/>
      <c r="M19" s="11"/>
    </row>
    <row r="20" spans="1:13" ht="30">
      <c r="A20" s="116"/>
      <c r="B20" s="11"/>
      <c r="C20" s="11"/>
      <c r="D20" s="11"/>
      <c r="E20" s="11"/>
      <c r="F20" s="11"/>
      <c r="G20" s="11" t="s">
        <v>853</v>
      </c>
      <c r="H20" s="105" t="s">
        <v>1054</v>
      </c>
      <c r="I20" s="83" t="s">
        <v>1055</v>
      </c>
      <c r="J20" s="88" t="s">
        <v>1056</v>
      </c>
      <c r="K20" s="102" t="s">
        <v>1057</v>
      </c>
      <c r="L20" s="11"/>
      <c r="M20" s="11"/>
    </row>
    <row r="21" spans="1:13" ht="30">
      <c r="A21" s="116"/>
      <c r="B21" s="11"/>
      <c r="C21" s="11"/>
      <c r="D21" s="11"/>
      <c r="E21" s="11"/>
      <c r="F21" s="11"/>
      <c r="G21" s="11" t="s">
        <v>1058</v>
      </c>
      <c r="H21" s="105" t="s">
        <v>1059</v>
      </c>
      <c r="I21" s="83" t="s">
        <v>1060</v>
      </c>
      <c r="J21" s="83" t="s">
        <v>1061</v>
      </c>
      <c r="K21" s="102" t="s">
        <v>1062</v>
      </c>
      <c r="L21" s="11"/>
      <c r="M21" s="11"/>
    </row>
    <row r="22" spans="1:13" ht="30">
      <c r="A22" s="116"/>
      <c r="B22" s="11"/>
      <c r="C22" s="11"/>
      <c r="D22" s="11"/>
      <c r="E22" s="11"/>
      <c r="F22" s="11"/>
      <c r="G22" s="11" t="s">
        <v>1063</v>
      </c>
      <c r="H22" s="138" t="s">
        <v>1064</v>
      </c>
      <c r="I22" s="97" t="s">
        <v>1065</v>
      </c>
      <c r="J22" s="83" t="s">
        <v>1061</v>
      </c>
      <c r="K22" s="102" t="s">
        <v>1066</v>
      </c>
      <c r="L22" s="11"/>
      <c r="M22" s="11"/>
    </row>
    <row r="23" spans="1:13">
      <c r="A23" s="116"/>
      <c r="B23" s="11"/>
      <c r="C23" s="11"/>
      <c r="D23" s="11"/>
      <c r="E23" s="11"/>
      <c r="F23" s="11"/>
      <c r="G23" s="11" t="s">
        <v>1067</v>
      </c>
      <c r="H23" s="105" t="s">
        <v>1068</v>
      </c>
      <c r="I23" s="83" t="s">
        <v>1069</v>
      </c>
      <c r="J23" s="121"/>
      <c r="K23" s="11"/>
      <c r="L23" s="11"/>
      <c r="M23" s="11"/>
    </row>
    <row r="24" spans="1:13">
      <c r="A24" s="116"/>
      <c r="B24" s="11"/>
      <c r="C24" s="11"/>
      <c r="D24" s="11"/>
      <c r="E24" s="11"/>
      <c r="F24" s="11"/>
      <c r="G24" s="11" t="s">
        <v>1070</v>
      </c>
      <c r="H24" s="105"/>
      <c r="I24" s="83" t="s">
        <v>1071</v>
      </c>
      <c r="J24" s="121"/>
      <c r="K24" s="11"/>
      <c r="L24" s="11"/>
      <c r="M24" s="11"/>
    </row>
    <row r="25" spans="1:13">
      <c r="A25" s="128"/>
      <c r="B25" s="85"/>
      <c r="C25" s="85"/>
      <c r="D25" s="85"/>
      <c r="E25" s="85"/>
      <c r="F25" s="85"/>
      <c r="G25" s="85"/>
      <c r="H25" s="80"/>
      <c r="I25" s="83"/>
      <c r="J25" s="121"/>
      <c r="K25" s="11"/>
      <c r="L25" s="11"/>
      <c r="M25" s="11"/>
    </row>
    <row r="26" spans="1:13" ht="30">
      <c r="A26" s="89" t="s">
        <v>1007</v>
      </c>
      <c r="B26" s="133" t="s">
        <v>1072</v>
      </c>
      <c r="C26" s="133" t="s">
        <v>1039</v>
      </c>
      <c r="D26" s="133" t="s">
        <v>1044</v>
      </c>
      <c r="E26" s="133" t="s">
        <v>1073</v>
      </c>
      <c r="F26" s="133" t="s">
        <v>1074</v>
      </c>
      <c r="G26" s="133" t="s">
        <v>1072</v>
      </c>
      <c r="H26" s="101" t="s">
        <v>1075</v>
      </c>
      <c r="I26" s="83" t="s">
        <v>1076</v>
      </c>
      <c r="J26" s="123"/>
      <c r="K26" s="102" t="s">
        <v>1077</v>
      </c>
      <c r="L26" s="11"/>
      <c r="M26" s="11"/>
    </row>
    <row r="27" spans="1:13">
      <c r="A27" s="116"/>
      <c r="B27" s="11" t="s">
        <v>1072</v>
      </c>
      <c r="C27" s="11" t="s">
        <v>1039</v>
      </c>
      <c r="D27" s="11" t="s">
        <v>1044</v>
      </c>
      <c r="E27" s="11" t="s">
        <v>1078</v>
      </c>
      <c r="F27" s="103" t="s">
        <v>1074</v>
      </c>
      <c r="G27" s="11" t="s">
        <v>1072</v>
      </c>
      <c r="H27" s="105" t="s">
        <v>1079</v>
      </c>
      <c r="I27" s="83" t="s">
        <v>1080</v>
      </c>
      <c r="J27" s="123"/>
      <c r="K27" s="102" t="s">
        <v>1062</v>
      </c>
      <c r="L27" s="11"/>
      <c r="M27" s="11"/>
    </row>
    <row r="28" spans="1:13" ht="30">
      <c r="A28" s="116"/>
      <c r="B28" s="11" t="s">
        <v>1072</v>
      </c>
      <c r="C28" s="11" t="s">
        <v>1039</v>
      </c>
      <c r="D28" s="11" t="s">
        <v>1044</v>
      </c>
      <c r="E28" s="11" t="s">
        <v>1073</v>
      </c>
      <c r="F28" s="11" t="s">
        <v>1081</v>
      </c>
      <c r="G28" s="11" t="s">
        <v>1072</v>
      </c>
      <c r="H28" s="95" t="s">
        <v>1082</v>
      </c>
      <c r="I28" s="83" t="s">
        <v>1083</v>
      </c>
      <c r="J28" s="123"/>
      <c r="K28" s="102" t="s">
        <v>1077</v>
      </c>
      <c r="L28" s="11"/>
      <c r="M28" s="11"/>
    </row>
    <row r="29" spans="1:13">
      <c r="A29" s="116"/>
      <c r="B29" s="11" t="s">
        <v>1072</v>
      </c>
      <c r="C29" s="11" t="s">
        <v>1039</v>
      </c>
      <c r="D29" s="11" t="s">
        <v>1044</v>
      </c>
      <c r="E29" s="11" t="s">
        <v>1078</v>
      </c>
      <c r="F29" s="103" t="s">
        <v>1081</v>
      </c>
      <c r="G29" s="11" t="s">
        <v>1072</v>
      </c>
      <c r="H29" s="95" t="s">
        <v>1084</v>
      </c>
      <c r="I29" s="83" t="s">
        <v>1085</v>
      </c>
      <c r="J29" s="123"/>
      <c r="K29" s="102" t="s">
        <v>1062</v>
      </c>
      <c r="L29" s="11"/>
      <c r="M29" s="11"/>
    </row>
    <row r="30" spans="1:13">
      <c r="A30" s="116"/>
      <c r="B30" s="11" t="s">
        <v>1072</v>
      </c>
      <c r="C30" s="11" t="s">
        <v>1039</v>
      </c>
      <c r="D30" s="11" t="s">
        <v>1044</v>
      </c>
      <c r="E30" s="11" t="s">
        <v>1086</v>
      </c>
      <c r="F30" s="11" t="s">
        <v>1074</v>
      </c>
      <c r="G30" s="11" t="s">
        <v>1072</v>
      </c>
      <c r="H30" s="95" t="s">
        <v>1079</v>
      </c>
      <c r="I30" s="83" t="s">
        <v>1087</v>
      </c>
      <c r="J30" s="123"/>
      <c r="K30" s="102" t="s">
        <v>1062</v>
      </c>
      <c r="L30" s="11"/>
      <c r="M30" s="11"/>
    </row>
    <row r="31" spans="1:13">
      <c r="A31" s="116"/>
      <c r="B31" s="11" t="s">
        <v>1072</v>
      </c>
      <c r="C31" s="11" t="s">
        <v>1039</v>
      </c>
      <c r="D31" s="11" t="s">
        <v>1044</v>
      </c>
      <c r="E31" s="11" t="s">
        <v>1086</v>
      </c>
      <c r="F31" s="11" t="s">
        <v>1081</v>
      </c>
      <c r="G31" s="11" t="s">
        <v>1072</v>
      </c>
      <c r="H31" s="95" t="s">
        <v>1084</v>
      </c>
      <c r="I31" s="83" t="s">
        <v>1088</v>
      </c>
      <c r="J31" s="123"/>
      <c r="K31" s="102" t="s">
        <v>1062</v>
      </c>
      <c r="L31" s="11"/>
      <c r="M31" s="11"/>
    </row>
    <row r="32" spans="1:13" ht="30">
      <c r="A32" s="116"/>
      <c r="B32" s="102" t="s">
        <v>1072</v>
      </c>
      <c r="C32" s="102" t="s">
        <v>1039</v>
      </c>
      <c r="D32" s="102" t="s">
        <v>1044</v>
      </c>
      <c r="E32" s="102" t="s">
        <v>1089</v>
      </c>
      <c r="F32" s="76" t="s">
        <v>372</v>
      </c>
      <c r="G32" s="102" t="s">
        <v>1072</v>
      </c>
      <c r="H32" s="105" t="s">
        <v>1090</v>
      </c>
      <c r="I32" s="83" t="s">
        <v>1091</v>
      </c>
      <c r="J32" s="83" t="s">
        <v>1092</v>
      </c>
      <c r="K32" s="102" t="s">
        <v>1093</v>
      </c>
      <c r="L32" s="11"/>
      <c r="M32" s="11"/>
    </row>
    <row r="33" spans="1:13" ht="30">
      <c r="A33" s="116"/>
      <c r="B33" s="102" t="s">
        <v>1072</v>
      </c>
      <c r="C33" s="102" t="s">
        <v>1039</v>
      </c>
      <c r="D33" s="102" t="s">
        <v>1044</v>
      </c>
      <c r="E33" s="102" t="s">
        <v>1094</v>
      </c>
      <c r="F33" s="102" t="s">
        <v>1074</v>
      </c>
      <c r="G33" s="102" t="s">
        <v>1072</v>
      </c>
      <c r="H33" s="118" t="s">
        <v>1095</v>
      </c>
      <c r="I33" s="83" t="s">
        <v>1096</v>
      </c>
      <c r="J33" s="83" t="s">
        <v>1097</v>
      </c>
      <c r="K33" s="102" t="s">
        <v>1077</v>
      </c>
      <c r="L33" s="11"/>
      <c r="M33" s="11"/>
    </row>
    <row r="34" spans="1:13" ht="30">
      <c r="A34" s="116"/>
      <c r="B34" s="102" t="s">
        <v>1072</v>
      </c>
      <c r="C34" s="102" t="s">
        <v>1039</v>
      </c>
      <c r="D34" s="102" t="s">
        <v>1044</v>
      </c>
      <c r="E34" s="102" t="s">
        <v>1094</v>
      </c>
      <c r="F34" s="102" t="s">
        <v>1081</v>
      </c>
      <c r="G34" s="102" t="s">
        <v>1072</v>
      </c>
      <c r="H34" s="118" t="s">
        <v>1098</v>
      </c>
      <c r="I34" s="83" t="s">
        <v>1099</v>
      </c>
      <c r="J34" s="83" t="s">
        <v>1100</v>
      </c>
      <c r="K34" s="102" t="s">
        <v>1077</v>
      </c>
      <c r="L34" s="11"/>
      <c r="M34" s="11"/>
    </row>
    <row r="35" spans="1:13">
      <c r="A35" s="128"/>
      <c r="B35" s="85"/>
      <c r="C35" s="85"/>
      <c r="D35" s="85"/>
      <c r="E35" s="85"/>
      <c r="F35" s="85"/>
      <c r="G35" s="85"/>
      <c r="H35" s="80"/>
      <c r="I35" s="83"/>
      <c r="J35" s="123"/>
      <c r="K35" s="102"/>
      <c r="L35" s="11"/>
      <c r="M35" s="11"/>
    </row>
    <row r="36" spans="1:13" ht="45">
      <c r="A36" s="116" t="s">
        <v>1101</v>
      </c>
      <c r="B36" s="11" t="s">
        <v>1101</v>
      </c>
      <c r="C36" s="11" t="s">
        <v>1039</v>
      </c>
      <c r="D36" s="11" t="s">
        <v>1044</v>
      </c>
      <c r="E36" s="11" t="s">
        <v>1102</v>
      </c>
      <c r="F36" s="11" t="s">
        <v>886</v>
      </c>
      <c r="G36" s="123" t="s">
        <v>1103</v>
      </c>
      <c r="H36" s="95" t="s">
        <v>1068</v>
      </c>
      <c r="I36" s="117" t="s">
        <v>1104</v>
      </c>
      <c r="J36" s="83" t="s">
        <v>1105</v>
      </c>
      <c r="K36" s="11"/>
      <c r="L36" s="11"/>
      <c r="M36" s="11"/>
    </row>
    <row r="37" spans="1:13" ht="30">
      <c r="A37" s="116"/>
      <c r="B37" s="11"/>
      <c r="C37" s="11"/>
      <c r="D37" s="11"/>
      <c r="E37" s="11"/>
      <c r="F37" s="11"/>
      <c r="G37" s="11" t="s">
        <v>1106</v>
      </c>
      <c r="H37" s="95" t="s">
        <v>1107</v>
      </c>
      <c r="I37" s="105" t="s">
        <v>1108</v>
      </c>
      <c r="J37" s="83" t="s">
        <v>1105</v>
      </c>
      <c r="K37" s="11"/>
      <c r="L37" s="11"/>
      <c r="M37" s="11"/>
    </row>
    <row r="38" spans="1:13" ht="30">
      <c r="A38" s="128"/>
      <c r="B38" s="85"/>
      <c r="C38" s="85"/>
      <c r="D38" s="85"/>
      <c r="E38" s="85"/>
      <c r="F38" s="85"/>
      <c r="G38" s="85" t="s">
        <v>1109</v>
      </c>
      <c r="H38" s="80" t="s">
        <v>1110</v>
      </c>
      <c r="I38" s="118" t="s">
        <v>1111</v>
      </c>
      <c r="J38" s="83" t="s">
        <v>1105</v>
      </c>
      <c r="K38" s="11"/>
      <c r="L38" s="11"/>
      <c r="M38" s="11"/>
    </row>
    <row r="39" spans="1:13" ht="60">
      <c r="A39" s="89" t="s">
        <v>853</v>
      </c>
      <c r="B39" s="133" t="s">
        <v>853</v>
      </c>
      <c r="C39" s="133" t="s">
        <v>1039</v>
      </c>
      <c r="D39" s="133" t="s">
        <v>1044</v>
      </c>
      <c r="E39" s="133" t="s">
        <v>1086</v>
      </c>
      <c r="F39" s="133" t="s">
        <v>886</v>
      </c>
      <c r="G39" s="133" t="s">
        <v>853</v>
      </c>
      <c r="H39" s="117" t="s">
        <v>1112</v>
      </c>
      <c r="I39" s="117" t="s">
        <v>1112</v>
      </c>
      <c r="J39" s="83" t="s">
        <v>1113</v>
      </c>
      <c r="K39" s="11"/>
      <c r="L39" s="11"/>
      <c r="M39" s="11"/>
    </row>
    <row r="40" spans="1:13" ht="60">
      <c r="A40" s="128"/>
      <c r="B40" s="34" t="s">
        <v>853</v>
      </c>
      <c r="C40" s="34" t="s">
        <v>1039</v>
      </c>
      <c r="D40" s="34" t="s">
        <v>1044</v>
      </c>
      <c r="E40" s="34" t="s">
        <v>1094</v>
      </c>
      <c r="F40" s="34" t="s">
        <v>886</v>
      </c>
      <c r="G40" s="34" t="s">
        <v>853</v>
      </c>
      <c r="H40" s="34" t="s">
        <v>1530</v>
      </c>
      <c r="I40" s="34" t="s">
        <v>1530</v>
      </c>
      <c r="J40" s="83" t="s">
        <v>1114</v>
      </c>
      <c r="K40" s="11"/>
      <c r="L40" s="11"/>
      <c r="M40" s="11"/>
    </row>
    <row r="41" spans="1:13" ht="30">
      <c r="A41" s="89" t="s">
        <v>1115</v>
      </c>
      <c r="B41" s="133" t="s">
        <v>1116</v>
      </c>
      <c r="C41" s="133" t="s">
        <v>1039</v>
      </c>
      <c r="D41" s="133" t="s">
        <v>1044</v>
      </c>
      <c r="E41" s="133" t="s">
        <v>1086</v>
      </c>
      <c r="F41" s="133" t="s">
        <v>1074</v>
      </c>
      <c r="G41" s="127" t="s">
        <v>1117</v>
      </c>
      <c r="H41" s="101" t="s">
        <v>1118</v>
      </c>
      <c r="I41" s="117" t="s">
        <v>1119</v>
      </c>
      <c r="J41" s="83" t="s">
        <v>1120</v>
      </c>
      <c r="K41" s="102" t="s">
        <v>1062</v>
      </c>
      <c r="L41" s="11"/>
      <c r="M41" s="11"/>
    </row>
    <row r="42" spans="1:13">
      <c r="A42" s="92" t="s">
        <v>1121</v>
      </c>
      <c r="B42" s="11"/>
      <c r="C42" s="11"/>
      <c r="D42" s="11"/>
      <c r="E42" s="11"/>
      <c r="F42" s="11" t="s">
        <v>1074</v>
      </c>
      <c r="G42" s="102" t="s">
        <v>1122</v>
      </c>
      <c r="H42" s="95" t="s">
        <v>1123</v>
      </c>
      <c r="I42" s="105" t="s">
        <v>1124</v>
      </c>
      <c r="J42" s="123"/>
      <c r="K42" s="102" t="s">
        <v>1062</v>
      </c>
      <c r="L42" s="11"/>
      <c r="M42" s="11"/>
    </row>
    <row r="43" spans="1:13" ht="30">
      <c r="A43" s="116"/>
      <c r="B43" s="11"/>
      <c r="C43" s="11"/>
      <c r="D43" s="11"/>
      <c r="E43" s="11"/>
      <c r="F43" s="11" t="s">
        <v>1074</v>
      </c>
      <c r="G43" s="11" t="s">
        <v>1125</v>
      </c>
      <c r="H43" s="95"/>
      <c r="I43" s="105" t="s">
        <v>1126</v>
      </c>
      <c r="J43" s="83" t="s">
        <v>1061</v>
      </c>
      <c r="K43" s="102" t="s">
        <v>1062</v>
      </c>
      <c r="L43" s="11"/>
      <c r="M43" s="11"/>
    </row>
    <row r="44" spans="1:13">
      <c r="A44" s="116"/>
      <c r="B44" s="11" t="s">
        <v>1116</v>
      </c>
      <c r="C44" s="11" t="s">
        <v>1039</v>
      </c>
      <c r="D44" s="11" t="s">
        <v>1044</v>
      </c>
      <c r="E44" s="11" t="s">
        <v>1086</v>
      </c>
      <c r="F44" s="11" t="s">
        <v>1081</v>
      </c>
      <c r="G44" s="102" t="s">
        <v>1122</v>
      </c>
      <c r="H44" s="95" t="s">
        <v>1127</v>
      </c>
      <c r="I44" s="105" t="s">
        <v>1128</v>
      </c>
      <c r="J44" s="123"/>
      <c r="K44" s="102" t="s">
        <v>1062</v>
      </c>
      <c r="L44" s="11"/>
      <c r="M44" s="11"/>
    </row>
    <row r="45" spans="1:13">
      <c r="A45" s="114"/>
      <c r="B45" s="11"/>
      <c r="C45" s="102"/>
      <c r="D45" s="11"/>
      <c r="E45" s="11"/>
      <c r="F45" s="11" t="s">
        <v>1081</v>
      </c>
      <c r="G45" s="102" t="s">
        <v>1117</v>
      </c>
      <c r="H45" s="95" t="s">
        <v>1129</v>
      </c>
      <c r="I45" s="105" t="s">
        <v>1130</v>
      </c>
      <c r="J45" s="123"/>
      <c r="K45" s="102" t="s">
        <v>1062</v>
      </c>
      <c r="L45" s="11"/>
      <c r="M45" s="11"/>
    </row>
    <row r="46" spans="1:13" ht="30">
      <c r="A46" s="128"/>
      <c r="B46" s="85"/>
      <c r="C46" s="85"/>
      <c r="D46" s="85"/>
      <c r="E46" s="85"/>
      <c r="F46" s="85" t="s">
        <v>1081</v>
      </c>
      <c r="G46" s="85" t="s">
        <v>1125</v>
      </c>
      <c r="H46" s="80"/>
      <c r="I46" s="118" t="s">
        <v>1131</v>
      </c>
      <c r="J46" s="83" t="s">
        <v>1061</v>
      </c>
      <c r="K46" s="102" t="s">
        <v>1062</v>
      </c>
      <c r="L46" s="11"/>
      <c r="M46" s="11"/>
    </row>
    <row r="47" spans="1:13" ht="30">
      <c r="A47" s="89" t="s">
        <v>1132</v>
      </c>
      <c r="B47" s="133" t="s">
        <v>1133</v>
      </c>
      <c r="C47" s="133" t="s">
        <v>1043</v>
      </c>
      <c r="D47" s="133" t="s">
        <v>1044</v>
      </c>
      <c r="E47" s="133" t="s">
        <v>1086</v>
      </c>
      <c r="F47" s="34" t="s">
        <v>1134</v>
      </c>
      <c r="G47" s="119" t="s">
        <v>1058</v>
      </c>
      <c r="H47" s="101"/>
      <c r="I47" s="83" t="s">
        <v>1135</v>
      </c>
      <c r="J47" s="83" t="s">
        <v>1061</v>
      </c>
      <c r="K47" s="102" t="s">
        <v>1062</v>
      </c>
      <c r="L47" s="11"/>
      <c r="M47" s="11"/>
    </row>
    <row r="48" spans="1:13" ht="30">
      <c r="A48" s="116"/>
      <c r="B48" s="11"/>
      <c r="C48" s="11"/>
      <c r="D48" s="11"/>
      <c r="E48" s="11"/>
      <c r="F48" s="11"/>
      <c r="G48" s="11" t="s">
        <v>1136</v>
      </c>
      <c r="H48" s="83" t="s">
        <v>1137</v>
      </c>
      <c r="I48" s="105" t="s">
        <v>1138</v>
      </c>
      <c r="J48" s="83" t="s">
        <v>1139</v>
      </c>
      <c r="K48" s="102" t="s">
        <v>1062</v>
      </c>
      <c r="L48" s="11"/>
      <c r="M48" s="11"/>
    </row>
    <row r="49" spans="1:13">
      <c r="A49" s="116"/>
      <c r="B49" s="11"/>
      <c r="C49" s="11"/>
      <c r="D49" s="11"/>
      <c r="E49" s="11"/>
      <c r="F49" s="11"/>
      <c r="G49" s="11" t="s">
        <v>1140</v>
      </c>
      <c r="H49" s="83" t="s">
        <v>1141</v>
      </c>
      <c r="I49" s="105" t="s">
        <v>1142</v>
      </c>
      <c r="J49" s="83"/>
      <c r="K49" s="102" t="s">
        <v>1062</v>
      </c>
      <c r="L49" s="11"/>
      <c r="M49" s="11"/>
    </row>
    <row r="50" spans="1:13">
      <c r="A50" s="116"/>
      <c r="B50" s="11"/>
      <c r="C50" s="11"/>
      <c r="D50" s="11"/>
      <c r="E50" s="11"/>
      <c r="F50" s="11"/>
      <c r="G50" s="11" t="s">
        <v>1143</v>
      </c>
      <c r="H50" s="95"/>
      <c r="I50" s="105">
        <v>100</v>
      </c>
      <c r="J50" s="83" t="s">
        <v>1144</v>
      </c>
      <c r="K50" s="102" t="s">
        <v>1062</v>
      </c>
      <c r="L50" s="11"/>
      <c r="M50" s="11"/>
    </row>
    <row r="51" spans="1:13">
      <c r="A51" s="116"/>
      <c r="B51" s="11"/>
      <c r="C51" s="11"/>
      <c r="D51" s="11"/>
      <c r="E51" s="11"/>
      <c r="F51" s="11"/>
      <c r="G51" s="11" t="s">
        <v>1145</v>
      </c>
      <c r="H51" s="95"/>
      <c r="I51" s="105">
        <v>100</v>
      </c>
      <c r="J51" s="83" t="s">
        <v>1146</v>
      </c>
      <c r="K51" s="102" t="s">
        <v>1062</v>
      </c>
      <c r="L51" s="11"/>
      <c r="M51" s="11"/>
    </row>
    <row r="52" spans="1:13" ht="30">
      <c r="A52" s="116"/>
      <c r="B52" s="11" t="s">
        <v>1147</v>
      </c>
      <c r="C52" s="11" t="s">
        <v>1043</v>
      </c>
      <c r="D52" s="11" t="s">
        <v>1044</v>
      </c>
      <c r="E52" s="11" t="s">
        <v>1086</v>
      </c>
      <c r="F52" s="34" t="s">
        <v>1134</v>
      </c>
      <c r="G52" s="34" t="s">
        <v>1058</v>
      </c>
      <c r="H52" s="123"/>
      <c r="I52" s="83" t="s">
        <v>1148</v>
      </c>
      <c r="J52" s="83" t="s">
        <v>1061</v>
      </c>
      <c r="K52" s="102" t="s">
        <v>1062</v>
      </c>
      <c r="L52" s="11"/>
      <c r="M52" s="11"/>
    </row>
    <row r="53" spans="1:13">
      <c r="A53" s="116"/>
      <c r="B53" s="11"/>
      <c r="C53" s="11"/>
      <c r="D53" s="11"/>
      <c r="E53" s="11"/>
      <c r="F53" s="11"/>
      <c r="G53" s="11" t="s">
        <v>1136</v>
      </c>
      <c r="H53" s="105"/>
      <c r="I53" s="83" t="s">
        <v>1149</v>
      </c>
      <c r="J53" s="123"/>
      <c r="K53" s="102" t="s">
        <v>1150</v>
      </c>
      <c r="L53" s="11"/>
      <c r="M53" s="11"/>
    </row>
    <row r="54" spans="1:13">
      <c r="A54" s="116"/>
      <c r="B54" s="11"/>
      <c r="C54" s="11"/>
      <c r="D54" s="11"/>
      <c r="E54" s="11"/>
      <c r="F54" s="11"/>
      <c r="G54" s="11" t="s">
        <v>1140</v>
      </c>
      <c r="H54" s="105"/>
      <c r="I54" s="83" t="s">
        <v>1151</v>
      </c>
      <c r="J54" s="123"/>
      <c r="K54" s="102" t="s">
        <v>1150</v>
      </c>
      <c r="L54" s="11"/>
      <c r="M54" s="11"/>
    </row>
    <row r="55" spans="1:13" ht="30">
      <c r="A55" s="116"/>
      <c r="B55" s="11"/>
      <c r="C55" s="11"/>
      <c r="D55" s="11"/>
      <c r="E55" s="11"/>
      <c r="F55" s="11"/>
      <c r="G55" s="11" t="s">
        <v>1143</v>
      </c>
      <c r="H55" s="95"/>
      <c r="I55" s="83" t="s">
        <v>1152</v>
      </c>
      <c r="J55" s="83" t="s">
        <v>1061</v>
      </c>
      <c r="K55" s="102" t="s">
        <v>1062</v>
      </c>
      <c r="L55" s="11"/>
      <c r="M55" s="11"/>
    </row>
    <row r="56" spans="1:13" ht="30">
      <c r="A56" s="116"/>
      <c r="B56" s="11"/>
      <c r="C56" s="11"/>
      <c r="D56" s="11"/>
      <c r="E56" s="11"/>
      <c r="F56" s="11"/>
      <c r="G56" s="11" t="s">
        <v>1145</v>
      </c>
      <c r="H56" s="95"/>
      <c r="I56" s="83" t="s">
        <v>1153</v>
      </c>
      <c r="J56" s="83" t="s">
        <v>1061</v>
      </c>
      <c r="K56" s="102" t="s">
        <v>1062</v>
      </c>
      <c r="L56" s="11"/>
      <c r="M56" s="11"/>
    </row>
    <row r="57" spans="1:13">
      <c r="A57" s="116"/>
      <c r="B57" s="11" t="s">
        <v>1154</v>
      </c>
      <c r="C57" s="11" t="s">
        <v>1043</v>
      </c>
      <c r="D57" s="11" t="s">
        <v>1044</v>
      </c>
      <c r="E57" s="11" t="s">
        <v>1086</v>
      </c>
      <c r="F57" s="34" t="s">
        <v>1134</v>
      </c>
      <c r="G57" s="34" t="s">
        <v>1058</v>
      </c>
      <c r="H57" s="95"/>
      <c r="I57" s="83">
        <v>0</v>
      </c>
      <c r="J57" s="83" t="s">
        <v>1155</v>
      </c>
      <c r="K57" s="102" t="s">
        <v>1062</v>
      </c>
      <c r="L57" s="11"/>
      <c r="M57" s="11"/>
    </row>
    <row r="58" spans="1:13" ht="30">
      <c r="A58" s="116"/>
      <c r="B58" s="11"/>
      <c r="C58" s="11"/>
      <c r="D58" s="11"/>
      <c r="E58" s="11"/>
      <c r="F58" s="11"/>
      <c r="G58" s="11" t="s">
        <v>1136</v>
      </c>
      <c r="H58" s="105" t="s">
        <v>1156</v>
      </c>
      <c r="I58" s="105" t="s">
        <v>1157</v>
      </c>
      <c r="J58" s="130"/>
      <c r="K58" s="102" t="s">
        <v>1150</v>
      </c>
      <c r="L58" s="11"/>
      <c r="M58" s="11"/>
    </row>
    <row r="59" spans="1:13">
      <c r="A59" s="116"/>
      <c r="B59" s="11"/>
      <c r="C59" s="11"/>
      <c r="D59" s="11"/>
      <c r="E59" s="11"/>
      <c r="F59" s="11"/>
      <c r="G59" s="11" t="s">
        <v>1140</v>
      </c>
      <c r="H59" s="105" t="s">
        <v>1158</v>
      </c>
      <c r="I59" s="105" t="s">
        <v>1159</v>
      </c>
      <c r="J59" s="130"/>
      <c r="K59" s="102" t="s">
        <v>1150</v>
      </c>
      <c r="L59" s="11"/>
      <c r="M59" s="11"/>
    </row>
    <row r="60" spans="1:13" ht="30">
      <c r="A60" s="116"/>
      <c r="B60" s="11"/>
      <c r="C60" s="11"/>
      <c r="D60" s="11"/>
      <c r="E60" s="11"/>
      <c r="F60" s="11"/>
      <c r="G60" s="11" t="s">
        <v>1143</v>
      </c>
      <c r="H60" s="95"/>
      <c r="I60" s="83" t="s">
        <v>1160</v>
      </c>
      <c r="J60" s="83" t="s">
        <v>1061</v>
      </c>
      <c r="K60" s="102" t="s">
        <v>1062</v>
      </c>
      <c r="L60" s="11"/>
      <c r="M60" s="11"/>
    </row>
    <row r="61" spans="1:13" ht="30">
      <c r="A61" s="116"/>
      <c r="B61" s="11"/>
      <c r="C61" s="11"/>
      <c r="D61" s="11"/>
      <c r="E61" s="11"/>
      <c r="F61" s="11"/>
      <c r="G61" s="11" t="s">
        <v>1145</v>
      </c>
      <c r="H61" s="95"/>
      <c r="I61" s="83" t="s">
        <v>1161</v>
      </c>
      <c r="J61" s="83" t="s">
        <v>1061</v>
      </c>
      <c r="K61" s="102" t="s">
        <v>1062</v>
      </c>
      <c r="L61" s="11"/>
      <c r="M61" s="11"/>
    </row>
    <row r="62" spans="1:13" ht="75">
      <c r="A62" s="116"/>
      <c r="B62" s="11" t="s">
        <v>1162</v>
      </c>
      <c r="C62" s="11" t="s">
        <v>1043</v>
      </c>
      <c r="D62" s="11" t="s">
        <v>1044</v>
      </c>
      <c r="E62" s="11" t="s">
        <v>1086</v>
      </c>
      <c r="F62" s="34" t="s">
        <v>1134</v>
      </c>
      <c r="G62" s="123" t="s">
        <v>1106</v>
      </c>
      <c r="H62" s="95" t="s">
        <v>1107</v>
      </c>
      <c r="I62" s="83" t="s">
        <v>1163</v>
      </c>
      <c r="J62" s="123"/>
      <c r="K62" s="102" t="s">
        <v>1062</v>
      </c>
      <c r="L62" s="11"/>
      <c r="M62" s="11"/>
    </row>
    <row r="63" spans="1:13" ht="90">
      <c r="A63" s="116"/>
      <c r="B63" s="11"/>
      <c r="C63" s="11"/>
      <c r="D63" s="11"/>
      <c r="E63" s="11"/>
      <c r="F63" s="11"/>
      <c r="G63" s="123" t="s">
        <v>1164</v>
      </c>
      <c r="H63" s="95" t="s">
        <v>1165</v>
      </c>
      <c r="I63" s="83" t="s">
        <v>1166</v>
      </c>
      <c r="J63" s="123"/>
      <c r="K63" s="102" t="s">
        <v>1062</v>
      </c>
      <c r="L63" s="11"/>
      <c r="M63" s="11"/>
    </row>
    <row r="64" spans="1:13" ht="90">
      <c r="A64" s="116"/>
      <c r="B64" s="11"/>
      <c r="C64" s="11"/>
      <c r="D64" s="11"/>
      <c r="E64" s="11"/>
      <c r="F64" s="11"/>
      <c r="G64" s="123" t="s">
        <v>1167</v>
      </c>
      <c r="H64" s="95" t="s">
        <v>1168</v>
      </c>
      <c r="I64" s="83" t="s">
        <v>1169</v>
      </c>
      <c r="J64" s="123"/>
      <c r="K64" s="102" t="s">
        <v>1062</v>
      </c>
      <c r="L64" s="11"/>
      <c r="M64" s="11"/>
    </row>
    <row r="65" spans="1:13" ht="135">
      <c r="A65" s="116"/>
      <c r="B65" s="11"/>
      <c r="C65" s="11"/>
      <c r="D65" s="11"/>
      <c r="E65" s="11"/>
      <c r="F65" s="11"/>
      <c r="G65" s="123" t="s">
        <v>1170</v>
      </c>
      <c r="H65" s="95" t="s">
        <v>1171</v>
      </c>
      <c r="I65" s="83" t="s">
        <v>1172</v>
      </c>
      <c r="J65" s="123"/>
      <c r="K65" s="102" t="s">
        <v>1062</v>
      </c>
      <c r="L65" s="11"/>
      <c r="M65" s="11"/>
    </row>
    <row r="66" spans="1:13" ht="135">
      <c r="A66" s="116"/>
      <c r="B66" s="11"/>
      <c r="C66" s="11"/>
      <c r="D66" s="11"/>
      <c r="E66" s="11"/>
      <c r="F66" s="11"/>
      <c r="G66" s="123" t="s">
        <v>1173</v>
      </c>
      <c r="H66" s="108" t="s">
        <v>1174</v>
      </c>
      <c r="I66" s="109"/>
      <c r="J66" s="123"/>
      <c r="K66" s="11"/>
      <c r="L66" s="11"/>
      <c r="M66" s="11"/>
    </row>
    <row r="67" spans="1:13" ht="45">
      <c r="A67" s="116"/>
      <c r="B67" s="11"/>
      <c r="C67" s="11"/>
      <c r="D67" s="11"/>
      <c r="E67" s="11"/>
      <c r="F67" s="11"/>
      <c r="G67" s="123" t="s">
        <v>1175</v>
      </c>
      <c r="H67" s="108" t="s">
        <v>1176</v>
      </c>
      <c r="I67" s="109"/>
      <c r="J67" s="123"/>
      <c r="K67" s="11"/>
      <c r="L67" s="11"/>
      <c r="M67" s="11"/>
    </row>
    <row r="68" spans="1:13">
      <c r="A68" s="128"/>
      <c r="B68" s="85"/>
      <c r="C68" s="85"/>
      <c r="D68" s="85"/>
      <c r="E68" s="85"/>
      <c r="F68" s="85"/>
      <c r="G68" s="85"/>
      <c r="H68" s="80"/>
      <c r="I68" s="123"/>
      <c r="J68" s="123"/>
      <c r="K68" s="11"/>
      <c r="L68" s="11"/>
      <c r="M68" s="11"/>
    </row>
    <row r="69" spans="1:13">
      <c r="A69" s="89" t="s">
        <v>1177</v>
      </c>
      <c r="B69" s="133" t="s">
        <v>1177</v>
      </c>
      <c r="C69" s="133" t="s">
        <v>1039</v>
      </c>
      <c r="D69" s="133" t="s">
        <v>1044</v>
      </c>
      <c r="E69" s="133" t="s">
        <v>1178</v>
      </c>
      <c r="F69" s="133" t="s">
        <v>886</v>
      </c>
      <c r="G69" s="104" t="s">
        <v>1179</v>
      </c>
      <c r="H69" s="101" t="s">
        <v>1180</v>
      </c>
      <c r="I69" s="83" t="s">
        <v>1181</v>
      </c>
      <c r="J69" s="123"/>
      <c r="K69" s="11"/>
      <c r="L69" s="11"/>
      <c r="M69" s="11"/>
    </row>
    <row r="70" spans="1:13" ht="45">
      <c r="A70" s="116"/>
      <c r="B70" s="11"/>
      <c r="C70" s="11"/>
      <c r="D70" s="11"/>
      <c r="E70" s="11"/>
      <c r="F70" s="11"/>
      <c r="G70" s="123" t="s">
        <v>1182</v>
      </c>
      <c r="H70" s="95" t="s">
        <v>1183</v>
      </c>
      <c r="I70" s="83" t="s">
        <v>1184</v>
      </c>
      <c r="J70" s="123"/>
      <c r="K70" s="11"/>
      <c r="L70" s="11"/>
      <c r="M70" s="11"/>
    </row>
    <row r="71" spans="1:13" ht="30">
      <c r="A71" s="128"/>
      <c r="B71" s="85"/>
      <c r="C71" s="85"/>
      <c r="D71" s="85"/>
      <c r="E71" s="85"/>
      <c r="F71" s="85"/>
      <c r="G71" s="112" t="s">
        <v>1185</v>
      </c>
      <c r="H71" s="80" t="s">
        <v>1186</v>
      </c>
      <c r="I71" s="83" t="s">
        <v>1187</v>
      </c>
      <c r="J71" s="123"/>
      <c r="K71" s="11"/>
      <c r="L71" s="11"/>
      <c r="M71" s="11"/>
    </row>
    <row r="72" spans="1:13">
      <c r="A72" s="89" t="s">
        <v>1188</v>
      </c>
      <c r="B72" s="133" t="s">
        <v>1189</v>
      </c>
      <c r="C72" s="133" t="s">
        <v>1039</v>
      </c>
      <c r="D72" s="133" t="s">
        <v>1044</v>
      </c>
      <c r="E72" s="133" t="s">
        <v>1086</v>
      </c>
      <c r="F72" s="133" t="s">
        <v>886</v>
      </c>
      <c r="G72" s="133" t="s">
        <v>1190</v>
      </c>
      <c r="H72" s="117" t="s">
        <v>1011</v>
      </c>
      <c r="I72" s="83" t="s">
        <v>1011</v>
      </c>
      <c r="J72" s="83" t="s">
        <v>1191</v>
      </c>
      <c r="K72" s="11"/>
      <c r="L72" s="11"/>
      <c r="M72" s="11"/>
    </row>
    <row r="73" spans="1:13" ht="30">
      <c r="A73" s="116"/>
      <c r="B73" s="11"/>
      <c r="C73" s="11"/>
      <c r="D73" s="11"/>
      <c r="E73" s="11"/>
      <c r="F73" s="11"/>
      <c r="G73" s="11" t="s">
        <v>1063</v>
      </c>
      <c r="H73" s="138" t="s">
        <v>1192</v>
      </c>
      <c r="I73" s="138" t="s">
        <v>1193</v>
      </c>
      <c r="J73" s="83" t="s">
        <v>1194</v>
      </c>
      <c r="K73" s="102" t="s">
        <v>1066</v>
      </c>
      <c r="L73" s="11"/>
      <c r="M73" s="11"/>
    </row>
    <row r="74" spans="1:13">
      <c r="A74" s="116"/>
      <c r="B74" s="11" t="s">
        <v>1189</v>
      </c>
      <c r="C74" s="11" t="s">
        <v>1039</v>
      </c>
      <c r="D74" s="11" t="s">
        <v>1044</v>
      </c>
      <c r="E74" s="103" t="s">
        <v>1094</v>
      </c>
      <c r="F74" s="11" t="s">
        <v>886</v>
      </c>
      <c r="G74" s="11" t="s">
        <v>1190</v>
      </c>
      <c r="H74" s="117" t="s">
        <v>1011</v>
      </c>
      <c r="I74" s="83" t="s">
        <v>1011</v>
      </c>
      <c r="J74" s="83" t="s">
        <v>1191</v>
      </c>
      <c r="K74" s="11"/>
      <c r="L74" s="11"/>
      <c r="M74" s="11"/>
    </row>
    <row r="75" spans="1:13" ht="30">
      <c r="A75" s="116"/>
      <c r="B75" s="11"/>
      <c r="C75" s="11"/>
      <c r="D75" s="11"/>
      <c r="E75" s="103"/>
      <c r="F75" s="11"/>
      <c r="G75" s="11" t="s">
        <v>1063</v>
      </c>
      <c r="H75" s="138" t="s">
        <v>1195</v>
      </c>
      <c r="I75" s="138" t="s">
        <v>1196</v>
      </c>
      <c r="J75" s="83" t="s">
        <v>1194</v>
      </c>
      <c r="K75" s="102" t="s">
        <v>1197</v>
      </c>
      <c r="L75" s="11"/>
      <c r="M75" s="11"/>
    </row>
    <row r="76" spans="1:13" ht="30">
      <c r="A76" s="116"/>
      <c r="B76" s="11" t="s">
        <v>1189</v>
      </c>
      <c r="C76" s="11" t="s">
        <v>1043</v>
      </c>
      <c r="D76" s="11" t="s">
        <v>1044</v>
      </c>
      <c r="E76" s="11" t="s">
        <v>1086</v>
      </c>
      <c r="F76" s="93" t="s">
        <v>1198</v>
      </c>
      <c r="G76" s="34" t="s">
        <v>852</v>
      </c>
      <c r="H76" s="96" t="s">
        <v>1112</v>
      </c>
      <c r="I76" s="138" t="s">
        <v>1112</v>
      </c>
      <c r="J76" s="83" t="s">
        <v>1199</v>
      </c>
      <c r="K76" s="11"/>
      <c r="L76" s="11"/>
      <c r="M76" s="11"/>
    </row>
    <row r="77" spans="1:13" ht="30">
      <c r="A77" s="116"/>
      <c r="B77" s="11"/>
      <c r="C77" s="11"/>
      <c r="D77" s="11"/>
      <c r="E77" s="11"/>
      <c r="F77" s="11"/>
      <c r="G77" s="34" t="s">
        <v>1200</v>
      </c>
      <c r="H77" s="138" t="s">
        <v>1201</v>
      </c>
      <c r="I77" s="138" t="s">
        <v>1202</v>
      </c>
      <c r="J77" s="83" t="s">
        <v>1199</v>
      </c>
      <c r="K77" s="102" t="s">
        <v>1062</v>
      </c>
      <c r="L77" s="11"/>
      <c r="M77" s="11"/>
    </row>
    <row r="78" spans="1:13" ht="30">
      <c r="A78" s="116"/>
      <c r="B78" s="11"/>
      <c r="C78" s="11"/>
      <c r="D78" s="11"/>
      <c r="E78" s="11"/>
      <c r="F78" s="11"/>
      <c r="G78" s="34" t="s">
        <v>1203</v>
      </c>
      <c r="H78" s="95"/>
      <c r="I78" s="123"/>
      <c r="J78" s="83" t="s">
        <v>1204</v>
      </c>
      <c r="K78" s="11"/>
      <c r="L78" s="11"/>
      <c r="M78" s="11"/>
    </row>
    <row r="79" spans="1:13">
      <c r="A79" s="116"/>
      <c r="B79" s="11"/>
      <c r="C79" s="11"/>
      <c r="D79" s="11"/>
      <c r="E79" s="11"/>
      <c r="F79" s="11"/>
      <c r="G79" s="34" t="s">
        <v>1205</v>
      </c>
      <c r="H79" s="95"/>
      <c r="I79" s="123"/>
      <c r="J79" s="123"/>
      <c r="K79" s="11"/>
      <c r="L79" s="11"/>
      <c r="M79" s="11"/>
    </row>
    <row r="80" spans="1:13" ht="90">
      <c r="A80" s="116"/>
      <c r="B80" s="11"/>
      <c r="C80" s="11"/>
      <c r="D80" s="11"/>
      <c r="E80" s="11"/>
      <c r="F80" s="11"/>
      <c r="G80" s="34" t="s">
        <v>1007</v>
      </c>
      <c r="H80" s="96"/>
      <c r="I80" s="97" t="s">
        <v>1206</v>
      </c>
      <c r="J80" s="97" t="s">
        <v>1207</v>
      </c>
      <c r="K80" s="102" t="s">
        <v>1208</v>
      </c>
      <c r="L80" s="11"/>
      <c r="M80" s="11"/>
    </row>
    <row r="81" spans="1:13" ht="30">
      <c r="A81" s="116"/>
      <c r="B81" s="11" t="s">
        <v>1189</v>
      </c>
      <c r="C81" s="11" t="s">
        <v>1043</v>
      </c>
      <c r="D81" s="11" t="s">
        <v>1044</v>
      </c>
      <c r="E81" s="11" t="s">
        <v>1094</v>
      </c>
      <c r="F81" s="93" t="s">
        <v>1198</v>
      </c>
      <c r="G81" s="11" t="s">
        <v>852</v>
      </c>
      <c r="H81" s="96" t="s">
        <v>1209</v>
      </c>
      <c r="I81" s="138" t="s">
        <v>1210</v>
      </c>
      <c r="J81" s="83" t="s">
        <v>1199</v>
      </c>
      <c r="K81" s="11"/>
      <c r="L81" s="11"/>
      <c r="M81" s="11"/>
    </row>
    <row r="82" spans="1:13" ht="30">
      <c r="A82" s="116"/>
      <c r="B82" s="11"/>
      <c r="C82" s="11"/>
      <c r="D82" s="11"/>
      <c r="E82" s="11"/>
      <c r="F82" s="11"/>
      <c r="G82" s="34" t="s">
        <v>1200</v>
      </c>
      <c r="H82" s="138" t="s">
        <v>1211</v>
      </c>
      <c r="I82" s="138" t="s">
        <v>1212</v>
      </c>
      <c r="J82" s="83" t="s">
        <v>1199</v>
      </c>
      <c r="K82" s="102" t="s">
        <v>1057</v>
      </c>
      <c r="L82" s="11"/>
      <c r="M82" s="11"/>
    </row>
    <row r="83" spans="1:13">
      <c r="A83" s="116"/>
      <c r="B83" s="11"/>
      <c r="C83" s="11"/>
      <c r="D83" s="11"/>
      <c r="E83" s="11"/>
      <c r="F83" s="11"/>
      <c r="G83" s="34" t="s">
        <v>1203</v>
      </c>
      <c r="H83" s="95" t="s">
        <v>1213</v>
      </c>
      <c r="I83" s="123"/>
      <c r="J83" s="123"/>
      <c r="K83" s="11"/>
      <c r="L83" s="11"/>
      <c r="M83" s="11"/>
    </row>
    <row r="84" spans="1:13">
      <c r="A84" s="116"/>
      <c r="B84" s="11"/>
      <c r="C84" s="11"/>
      <c r="D84" s="11"/>
      <c r="E84" s="11"/>
      <c r="F84" s="11"/>
      <c r="G84" s="34" t="s">
        <v>1205</v>
      </c>
      <c r="H84" s="95" t="s">
        <v>1213</v>
      </c>
      <c r="I84" s="123"/>
      <c r="J84" s="123"/>
      <c r="K84" s="11"/>
      <c r="L84" s="11"/>
      <c r="M84" s="11"/>
    </row>
    <row r="85" spans="1:13">
      <c r="A85" s="128"/>
      <c r="B85" s="85"/>
      <c r="C85" s="85"/>
      <c r="D85" s="85"/>
      <c r="E85" s="85"/>
      <c r="F85" s="85"/>
      <c r="G85" s="85"/>
      <c r="H85" s="80"/>
      <c r="I85" s="123"/>
      <c r="J85" s="123"/>
      <c r="K85" s="11"/>
      <c r="L85" s="11"/>
      <c r="M85" s="11"/>
    </row>
    <row r="86" spans="1:13">
      <c r="A86" s="78" t="s">
        <v>546</v>
      </c>
      <c r="B86" s="133" t="s">
        <v>1214</v>
      </c>
      <c r="C86" s="133" t="s">
        <v>1039</v>
      </c>
      <c r="D86" s="133" t="s">
        <v>1044</v>
      </c>
      <c r="E86" s="133" t="s">
        <v>1086</v>
      </c>
      <c r="F86" s="133" t="s">
        <v>1081</v>
      </c>
      <c r="G86" s="133" t="s">
        <v>1215</v>
      </c>
      <c r="H86" s="117" t="s">
        <v>1216</v>
      </c>
      <c r="I86" s="117" t="s">
        <v>1217</v>
      </c>
      <c r="J86" s="123"/>
      <c r="K86" s="102" t="s">
        <v>1062</v>
      </c>
      <c r="L86" s="11"/>
      <c r="M86" s="11"/>
    </row>
    <row r="87" spans="1:13">
      <c r="A87" s="116"/>
      <c r="B87" s="11"/>
      <c r="C87" s="11"/>
      <c r="D87" s="11"/>
      <c r="E87" s="11"/>
      <c r="F87" s="11" t="s">
        <v>1081</v>
      </c>
      <c r="G87" s="11" t="s">
        <v>1136</v>
      </c>
      <c r="H87" s="105" t="s">
        <v>1218</v>
      </c>
      <c r="I87" s="83" t="s">
        <v>1219</v>
      </c>
      <c r="J87" s="102" t="s">
        <v>1220</v>
      </c>
      <c r="K87" s="102" t="s">
        <v>1062</v>
      </c>
      <c r="L87" s="11"/>
      <c r="M87" s="11"/>
    </row>
    <row r="88" spans="1:13">
      <c r="A88" s="116"/>
      <c r="B88" s="11"/>
      <c r="C88" s="11"/>
      <c r="D88" s="11"/>
      <c r="E88" s="11"/>
      <c r="F88" s="11" t="s">
        <v>1081</v>
      </c>
      <c r="G88" s="11" t="s">
        <v>1140</v>
      </c>
      <c r="H88" s="83" t="s">
        <v>1221</v>
      </c>
      <c r="I88" s="83" t="s">
        <v>1222</v>
      </c>
      <c r="J88" s="102" t="s">
        <v>1220</v>
      </c>
      <c r="K88" s="102" t="s">
        <v>1062</v>
      </c>
      <c r="L88" s="11"/>
      <c r="M88" s="11"/>
    </row>
    <row r="89" spans="1:13">
      <c r="A89" s="116"/>
      <c r="B89" s="11" t="s">
        <v>1214</v>
      </c>
      <c r="C89" s="11" t="s">
        <v>1039</v>
      </c>
      <c r="D89" s="11" t="s">
        <v>1044</v>
      </c>
      <c r="E89" s="11" t="s">
        <v>1086</v>
      </c>
      <c r="F89" s="11" t="s">
        <v>1074</v>
      </c>
      <c r="G89" s="11" t="s">
        <v>1215</v>
      </c>
      <c r="H89" s="105" t="s">
        <v>1011</v>
      </c>
      <c r="I89" s="83" t="s">
        <v>1011</v>
      </c>
      <c r="J89" s="83" t="s">
        <v>1191</v>
      </c>
      <c r="K89" s="102" t="s">
        <v>1062</v>
      </c>
      <c r="L89" s="11"/>
      <c r="M89" s="11"/>
    </row>
    <row r="90" spans="1:13">
      <c r="A90" s="116"/>
      <c r="B90" s="11"/>
      <c r="C90" s="11"/>
      <c r="D90" s="11"/>
      <c r="E90" s="11"/>
      <c r="F90" s="11" t="s">
        <v>1074</v>
      </c>
      <c r="G90" s="11" t="s">
        <v>1136</v>
      </c>
      <c r="H90" s="105" t="s">
        <v>1223</v>
      </c>
      <c r="I90" s="83" t="s">
        <v>1224</v>
      </c>
      <c r="K90" s="102" t="s">
        <v>1062</v>
      </c>
      <c r="L90" s="11"/>
      <c r="M90" s="11"/>
    </row>
    <row r="91" spans="1:13">
      <c r="A91" s="116"/>
      <c r="B91" s="11"/>
      <c r="C91" s="11"/>
      <c r="D91" s="11"/>
      <c r="E91" s="11"/>
      <c r="F91" s="11" t="s">
        <v>1074</v>
      </c>
      <c r="G91" s="11" t="s">
        <v>1140</v>
      </c>
      <c r="H91" s="105" t="s">
        <v>1225</v>
      </c>
      <c r="I91" s="83" t="s">
        <v>1226</v>
      </c>
      <c r="K91" s="102" t="s">
        <v>1062</v>
      </c>
      <c r="L91" s="11"/>
      <c r="M91" s="11"/>
    </row>
    <row r="92" spans="1:13" ht="30">
      <c r="A92" s="116"/>
      <c r="B92" s="11" t="s">
        <v>1227</v>
      </c>
      <c r="C92" s="11" t="s">
        <v>1039</v>
      </c>
      <c r="D92" s="11" t="s">
        <v>1044</v>
      </c>
      <c r="E92" s="11" t="s">
        <v>1086</v>
      </c>
      <c r="F92" s="11" t="s">
        <v>1081</v>
      </c>
      <c r="G92" s="11" t="s">
        <v>908</v>
      </c>
      <c r="H92" s="95"/>
      <c r="I92" s="83" t="s">
        <v>1228</v>
      </c>
      <c r="J92" s="83" t="s">
        <v>1061</v>
      </c>
      <c r="K92" s="102" t="s">
        <v>1062</v>
      </c>
      <c r="L92" s="11"/>
      <c r="M92" s="11"/>
    </row>
    <row r="93" spans="1:13" ht="30">
      <c r="A93" s="116"/>
      <c r="B93" s="11" t="s">
        <v>1227</v>
      </c>
      <c r="C93" s="11" t="s">
        <v>1039</v>
      </c>
      <c r="D93" s="11" t="s">
        <v>1044</v>
      </c>
      <c r="E93" s="11" t="s">
        <v>1086</v>
      </c>
      <c r="F93" s="11" t="s">
        <v>1074</v>
      </c>
      <c r="G93" s="11" t="s">
        <v>908</v>
      </c>
      <c r="H93" s="95"/>
      <c r="I93" s="83" t="s">
        <v>1229</v>
      </c>
      <c r="J93" s="83" t="s">
        <v>1061</v>
      </c>
      <c r="K93" s="102" t="s">
        <v>1062</v>
      </c>
      <c r="L93" s="11"/>
      <c r="M93" s="11"/>
    </row>
    <row r="94" spans="1:13" ht="30">
      <c r="A94" s="116"/>
      <c r="B94" s="11" t="s">
        <v>1230</v>
      </c>
      <c r="C94" s="11" t="s">
        <v>1039</v>
      </c>
      <c r="D94" s="11" t="s">
        <v>1044</v>
      </c>
      <c r="E94" s="11" t="s">
        <v>1086</v>
      </c>
      <c r="F94" s="11" t="s">
        <v>1081</v>
      </c>
      <c r="G94" s="11" t="s">
        <v>1231</v>
      </c>
      <c r="H94" s="95"/>
      <c r="I94" s="83" t="s">
        <v>1232</v>
      </c>
      <c r="J94" s="83" t="s">
        <v>1061</v>
      </c>
      <c r="K94" s="102" t="s">
        <v>1062</v>
      </c>
      <c r="L94" s="11"/>
      <c r="M94" s="11"/>
    </row>
    <row r="95" spans="1:13">
      <c r="A95" s="116"/>
      <c r="B95" s="11" t="s">
        <v>1230</v>
      </c>
      <c r="C95" s="11" t="s">
        <v>1039</v>
      </c>
      <c r="D95" s="11" t="s">
        <v>1044</v>
      </c>
      <c r="E95" s="11" t="s">
        <v>1086</v>
      </c>
      <c r="F95" s="11" t="s">
        <v>1074</v>
      </c>
      <c r="G95" s="11" t="s">
        <v>1231</v>
      </c>
      <c r="H95" s="105" t="s">
        <v>1011</v>
      </c>
      <c r="I95" s="83" t="s">
        <v>1011</v>
      </c>
      <c r="J95" s="83" t="s">
        <v>1191</v>
      </c>
      <c r="K95" s="11"/>
      <c r="L95" s="11"/>
      <c r="M95" s="11"/>
    </row>
    <row r="96" spans="1:13">
      <c r="A96" s="116"/>
      <c r="B96" s="102" t="s">
        <v>1233</v>
      </c>
      <c r="C96" s="102" t="s">
        <v>1039</v>
      </c>
      <c r="D96" s="102" t="s">
        <v>1044</v>
      </c>
      <c r="E96" s="102" t="s">
        <v>1086</v>
      </c>
      <c r="F96" s="102" t="s">
        <v>1081</v>
      </c>
      <c r="G96" s="102" t="s">
        <v>1234</v>
      </c>
      <c r="H96" s="105"/>
      <c r="I96" s="83" t="s">
        <v>1235</v>
      </c>
      <c r="J96" s="102" t="s">
        <v>1220</v>
      </c>
      <c r="K96" s="102" t="s">
        <v>1208</v>
      </c>
      <c r="L96" s="11"/>
      <c r="M96" s="11"/>
    </row>
    <row r="97" spans="1:13">
      <c r="A97" s="116"/>
      <c r="B97" s="102"/>
      <c r="C97" s="102"/>
      <c r="D97" s="102"/>
      <c r="E97" s="102"/>
      <c r="F97" s="102"/>
      <c r="G97" s="102" t="s">
        <v>1236</v>
      </c>
      <c r="H97" s="105"/>
      <c r="I97" s="83" t="s">
        <v>1237</v>
      </c>
      <c r="J97" s="102" t="s">
        <v>1220</v>
      </c>
      <c r="K97" s="102" t="s">
        <v>1208</v>
      </c>
      <c r="L97" s="11"/>
      <c r="M97" s="11"/>
    </row>
    <row r="98" spans="1:13">
      <c r="A98" s="116"/>
      <c r="B98" s="102" t="s">
        <v>1233</v>
      </c>
      <c r="C98" s="102" t="s">
        <v>1039</v>
      </c>
      <c r="D98" s="102" t="s">
        <v>1044</v>
      </c>
      <c r="E98" s="102" t="s">
        <v>1086</v>
      </c>
      <c r="F98" s="102" t="s">
        <v>1074</v>
      </c>
      <c r="G98" s="102" t="s">
        <v>1234</v>
      </c>
      <c r="H98" s="105"/>
      <c r="I98" s="83" t="s">
        <v>1235</v>
      </c>
      <c r="J98" s="102" t="s">
        <v>1220</v>
      </c>
      <c r="K98" s="102" t="s">
        <v>1208</v>
      </c>
      <c r="L98" s="11"/>
      <c r="M98" s="11"/>
    </row>
    <row r="99" spans="1:13">
      <c r="A99" s="116"/>
      <c r="B99" s="102"/>
      <c r="C99" s="102"/>
      <c r="D99" s="102"/>
      <c r="E99" s="102"/>
      <c r="F99" s="102"/>
      <c r="G99" s="102" t="s">
        <v>1236</v>
      </c>
      <c r="H99" s="105"/>
      <c r="I99" s="83" t="s">
        <v>1237</v>
      </c>
      <c r="J99" s="102" t="s">
        <v>1220</v>
      </c>
      <c r="K99" s="102" t="s">
        <v>1208</v>
      </c>
      <c r="L99" s="11"/>
      <c r="M99" s="11"/>
    </row>
    <row r="100" spans="1:13" ht="60">
      <c r="A100" s="116"/>
      <c r="B100" s="34" t="s">
        <v>1214</v>
      </c>
      <c r="C100" s="34" t="s">
        <v>1039</v>
      </c>
      <c r="D100" s="34" t="s">
        <v>1044</v>
      </c>
      <c r="E100" s="34" t="s">
        <v>1086</v>
      </c>
      <c r="F100" s="34" t="s">
        <v>1081</v>
      </c>
      <c r="G100" s="34" t="s">
        <v>1238</v>
      </c>
      <c r="H100" s="122" t="s">
        <v>1239</v>
      </c>
      <c r="I100" s="34" t="s">
        <v>1240</v>
      </c>
      <c r="J100" s="110" t="s">
        <v>1241</v>
      </c>
      <c r="K100" s="11"/>
      <c r="L100" s="11"/>
      <c r="M100" s="11"/>
    </row>
    <row r="101" spans="1:13">
      <c r="A101" s="116"/>
      <c r="B101" s="34" t="s">
        <v>1227</v>
      </c>
      <c r="C101" s="34" t="s">
        <v>1039</v>
      </c>
      <c r="D101" s="34" t="s">
        <v>1044</v>
      </c>
      <c r="E101" s="34" t="s">
        <v>1086</v>
      </c>
      <c r="F101" s="34" t="s">
        <v>1081</v>
      </c>
      <c r="G101" s="34" t="s">
        <v>1242</v>
      </c>
      <c r="H101" s="122" t="s">
        <v>1243</v>
      </c>
      <c r="I101" s="34" t="s">
        <v>1244</v>
      </c>
      <c r="J101" s="123"/>
      <c r="K101" s="11"/>
      <c r="L101" s="11"/>
      <c r="M101" s="11"/>
    </row>
    <row r="102" spans="1:13">
      <c r="A102" s="116"/>
      <c r="B102" s="34" t="s">
        <v>1230</v>
      </c>
      <c r="C102" s="34" t="s">
        <v>1039</v>
      </c>
      <c r="D102" s="34" t="s">
        <v>1044</v>
      </c>
      <c r="E102" s="34" t="s">
        <v>1086</v>
      </c>
      <c r="F102" s="34" t="s">
        <v>1074</v>
      </c>
      <c r="G102" s="34" t="s">
        <v>1245</v>
      </c>
      <c r="H102" s="122" t="s">
        <v>1246</v>
      </c>
      <c r="I102" s="34" t="s">
        <v>1247</v>
      </c>
      <c r="J102" s="123"/>
      <c r="K102" s="11"/>
      <c r="L102" s="11"/>
      <c r="M102" s="11"/>
    </row>
    <row r="103" spans="1:13">
      <c r="A103" s="116"/>
      <c r="B103" s="34" t="s">
        <v>1233</v>
      </c>
      <c r="C103" s="34" t="s">
        <v>1039</v>
      </c>
      <c r="D103" s="34" t="s">
        <v>1044</v>
      </c>
      <c r="E103" s="34" t="s">
        <v>1086</v>
      </c>
      <c r="F103" s="34" t="s">
        <v>1074</v>
      </c>
      <c r="G103" s="34" t="s">
        <v>1248</v>
      </c>
      <c r="H103" s="122" t="s">
        <v>1249</v>
      </c>
      <c r="I103" s="34" t="s">
        <v>1250</v>
      </c>
      <c r="J103" s="123"/>
      <c r="K103" s="11"/>
      <c r="L103" s="11"/>
      <c r="M103" s="11"/>
    </row>
    <row r="104" spans="1:13">
      <c r="A104" s="128"/>
      <c r="B104" s="85"/>
      <c r="C104" s="85"/>
      <c r="D104" s="85"/>
      <c r="E104" s="85"/>
      <c r="F104" s="85"/>
      <c r="G104" s="112"/>
      <c r="H104" s="80"/>
      <c r="I104" s="123"/>
      <c r="J104" s="123"/>
      <c r="K104" s="11"/>
      <c r="L104" s="11"/>
      <c r="M104" s="11"/>
    </row>
    <row r="105" spans="1:13">
      <c r="A105" s="89" t="s">
        <v>1251</v>
      </c>
      <c r="B105" s="133" t="s">
        <v>1252</v>
      </c>
      <c r="C105" s="133" t="s">
        <v>1039</v>
      </c>
      <c r="D105" s="133" t="s">
        <v>1044</v>
      </c>
      <c r="E105" s="133" t="s">
        <v>1086</v>
      </c>
      <c r="F105" s="133" t="s">
        <v>1081</v>
      </c>
      <c r="G105" s="133" t="s">
        <v>1253</v>
      </c>
      <c r="H105" s="101"/>
      <c r="I105" s="123"/>
      <c r="J105" s="83" t="s">
        <v>1254</v>
      </c>
      <c r="K105" s="11"/>
      <c r="L105" s="11"/>
      <c r="M105" s="11"/>
    </row>
    <row r="106" spans="1:13">
      <c r="A106" s="116"/>
      <c r="B106" s="11" t="s">
        <v>1252</v>
      </c>
      <c r="C106" s="11" t="s">
        <v>1039</v>
      </c>
      <c r="D106" s="11" t="s">
        <v>1044</v>
      </c>
      <c r="E106" s="11" t="s">
        <v>1086</v>
      </c>
      <c r="F106" s="11" t="s">
        <v>1074</v>
      </c>
      <c r="G106" s="11" t="s">
        <v>1253</v>
      </c>
      <c r="H106" s="95"/>
      <c r="I106" s="123"/>
      <c r="J106" s="83" t="s">
        <v>1254</v>
      </c>
      <c r="K106" s="11"/>
      <c r="L106" s="11"/>
      <c r="M106" s="11"/>
    </row>
    <row r="107" spans="1:13">
      <c r="A107" s="116"/>
      <c r="B107" s="11" t="s">
        <v>1252</v>
      </c>
      <c r="C107" s="11" t="s">
        <v>1039</v>
      </c>
      <c r="D107" s="11" t="s">
        <v>1044</v>
      </c>
      <c r="E107" s="11" t="s">
        <v>1094</v>
      </c>
      <c r="F107" s="11" t="s">
        <v>1081</v>
      </c>
      <c r="G107" s="11" t="s">
        <v>1253</v>
      </c>
      <c r="H107" s="95"/>
      <c r="I107" s="123"/>
      <c r="J107" s="83" t="s">
        <v>1254</v>
      </c>
      <c r="K107" s="11"/>
      <c r="L107" s="11"/>
      <c r="M107" s="11"/>
    </row>
    <row r="108" spans="1:13">
      <c r="A108" s="116"/>
      <c r="B108" s="11" t="s">
        <v>1252</v>
      </c>
      <c r="C108" s="11" t="s">
        <v>1039</v>
      </c>
      <c r="D108" s="11" t="s">
        <v>1044</v>
      </c>
      <c r="E108" s="11" t="s">
        <v>1094</v>
      </c>
      <c r="F108" s="11" t="s">
        <v>1074</v>
      </c>
      <c r="G108" s="11" t="s">
        <v>1253</v>
      </c>
      <c r="H108" s="95"/>
      <c r="I108" s="123"/>
      <c r="J108" s="83" t="s">
        <v>1254</v>
      </c>
      <c r="K108" s="11"/>
      <c r="L108" s="11"/>
      <c r="M108" s="11"/>
    </row>
    <row r="109" spans="1:13">
      <c r="A109" s="116"/>
      <c r="B109" s="11" t="s">
        <v>1255</v>
      </c>
      <c r="C109" s="11" t="s">
        <v>1039</v>
      </c>
      <c r="D109" s="11" t="s">
        <v>1044</v>
      </c>
      <c r="E109" s="11" t="s">
        <v>1086</v>
      </c>
      <c r="F109" s="11" t="s">
        <v>1074</v>
      </c>
      <c r="G109" s="11" t="s">
        <v>1072</v>
      </c>
      <c r="H109" s="105" t="s">
        <v>1256</v>
      </c>
      <c r="I109" s="83" t="s">
        <v>1257</v>
      </c>
      <c r="J109" s="123"/>
      <c r="K109" s="102" t="s">
        <v>1062</v>
      </c>
      <c r="L109" s="11"/>
      <c r="M109" s="11"/>
    </row>
    <row r="110" spans="1:13">
      <c r="A110" s="116"/>
      <c r="B110" s="11" t="s">
        <v>1255</v>
      </c>
      <c r="C110" s="11" t="s">
        <v>1039</v>
      </c>
      <c r="D110" s="11" t="s">
        <v>1044</v>
      </c>
      <c r="E110" s="11" t="s">
        <v>1086</v>
      </c>
      <c r="F110" s="11" t="s">
        <v>1081</v>
      </c>
      <c r="G110" s="11" t="s">
        <v>1072</v>
      </c>
      <c r="H110" s="105" t="s">
        <v>1258</v>
      </c>
      <c r="I110" s="83" t="s">
        <v>1259</v>
      </c>
      <c r="J110" s="123"/>
      <c r="K110" s="102" t="s">
        <v>1062</v>
      </c>
      <c r="L110" s="11"/>
      <c r="M110" s="11"/>
    </row>
    <row r="111" spans="1:13">
      <c r="A111" s="116"/>
      <c r="B111" s="11" t="s">
        <v>1255</v>
      </c>
      <c r="C111" s="11" t="s">
        <v>1039</v>
      </c>
      <c r="D111" s="11" t="s">
        <v>1044</v>
      </c>
      <c r="E111" s="11" t="s">
        <v>1094</v>
      </c>
      <c r="F111" s="11" t="s">
        <v>1074</v>
      </c>
      <c r="G111" s="11" t="s">
        <v>1072</v>
      </c>
      <c r="H111" s="105" t="s">
        <v>1260</v>
      </c>
      <c r="I111" s="83" t="s">
        <v>1261</v>
      </c>
      <c r="J111" s="123"/>
      <c r="K111" s="102" t="s">
        <v>1062</v>
      </c>
      <c r="L111" s="11"/>
      <c r="M111" s="11"/>
    </row>
    <row r="112" spans="1:13">
      <c r="A112" s="116"/>
      <c r="B112" s="11" t="s">
        <v>1255</v>
      </c>
      <c r="C112" s="11" t="s">
        <v>1039</v>
      </c>
      <c r="D112" s="11" t="s">
        <v>1044</v>
      </c>
      <c r="E112" s="11" t="s">
        <v>1094</v>
      </c>
      <c r="F112" s="11" t="s">
        <v>1081</v>
      </c>
      <c r="G112" s="11" t="s">
        <v>1072</v>
      </c>
      <c r="H112" s="105" t="s">
        <v>1262</v>
      </c>
      <c r="I112" s="83" t="s">
        <v>1263</v>
      </c>
      <c r="J112" s="123"/>
      <c r="K112" s="102" t="s">
        <v>1062</v>
      </c>
      <c r="L112" s="11"/>
      <c r="M112" s="11"/>
    </row>
    <row r="113" spans="1:13" ht="30">
      <c r="A113" s="116"/>
      <c r="B113" s="11" t="s">
        <v>1264</v>
      </c>
      <c r="C113" s="11" t="s">
        <v>1039</v>
      </c>
      <c r="D113" s="11" t="s">
        <v>1044</v>
      </c>
      <c r="E113" s="11" t="s">
        <v>1086</v>
      </c>
      <c r="F113" s="11" t="s">
        <v>1081</v>
      </c>
      <c r="G113" s="11" t="s">
        <v>443</v>
      </c>
      <c r="H113" s="105" t="s">
        <v>1068</v>
      </c>
      <c r="I113" s="83" t="s">
        <v>1265</v>
      </c>
      <c r="J113" s="83" t="s">
        <v>1266</v>
      </c>
      <c r="K113" s="102" t="s">
        <v>1062</v>
      </c>
      <c r="L113" s="11"/>
      <c r="M113" s="11"/>
    </row>
    <row r="114" spans="1:13" ht="30">
      <c r="A114" s="116"/>
      <c r="B114" s="11" t="s">
        <v>1264</v>
      </c>
      <c r="C114" s="11" t="s">
        <v>1039</v>
      </c>
      <c r="D114" s="11" t="s">
        <v>1044</v>
      </c>
      <c r="E114" s="11" t="s">
        <v>1086</v>
      </c>
      <c r="F114" s="11" t="s">
        <v>1074</v>
      </c>
      <c r="G114" s="11" t="s">
        <v>443</v>
      </c>
      <c r="H114" s="105" t="s">
        <v>1068</v>
      </c>
      <c r="I114" s="83" t="s">
        <v>1267</v>
      </c>
      <c r="J114" s="83" t="s">
        <v>1266</v>
      </c>
      <c r="K114" s="102" t="s">
        <v>1062</v>
      </c>
      <c r="L114" s="11"/>
      <c r="M114" s="11"/>
    </row>
    <row r="115" spans="1:13" ht="30">
      <c r="A115" s="116"/>
      <c r="B115" s="11" t="s">
        <v>1264</v>
      </c>
      <c r="C115" s="11" t="s">
        <v>1039</v>
      </c>
      <c r="D115" s="11" t="s">
        <v>1044</v>
      </c>
      <c r="E115" s="11" t="s">
        <v>1094</v>
      </c>
      <c r="F115" s="11" t="s">
        <v>1081</v>
      </c>
      <c r="G115" s="11" t="s">
        <v>443</v>
      </c>
      <c r="H115" s="105" t="s">
        <v>1068</v>
      </c>
      <c r="I115" s="83" t="s">
        <v>1268</v>
      </c>
      <c r="J115" s="83" t="s">
        <v>1266</v>
      </c>
      <c r="K115" s="102" t="s">
        <v>1062</v>
      </c>
      <c r="L115" s="11"/>
      <c r="M115" s="11"/>
    </row>
    <row r="116" spans="1:13" ht="30">
      <c r="A116" s="116"/>
      <c r="B116" s="11" t="s">
        <v>1264</v>
      </c>
      <c r="C116" s="11" t="s">
        <v>1039</v>
      </c>
      <c r="D116" s="11" t="s">
        <v>1044</v>
      </c>
      <c r="E116" s="11" t="s">
        <v>1094</v>
      </c>
      <c r="F116" s="11" t="s">
        <v>1074</v>
      </c>
      <c r="G116" s="11" t="s">
        <v>443</v>
      </c>
      <c r="H116" s="105" t="s">
        <v>1068</v>
      </c>
      <c r="I116" s="83" t="s">
        <v>1269</v>
      </c>
      <c r="J116" s="83" t="s">
        <v>1266</v>
      </c>
      <c r="K116" s="102" t="s">
        <v>1062</v>
      </c>
      <c r="L116" s="11"/>
      <c r="M116" s="11"/>
    </row>
    <row r="117" spans="1:13">
      <c r="A117" s="116"/>
      <c r="B117" s="11" t="s">
        <v>1270</v>
      </c>
      <c r="C117" s="11" t="s">
        <v>1039</v>
      </c>
      <c r="D117" s="11" t="s">
        <v>1044</v>
      </c>
      <c r="E117" s="11" t="s">
        <v>1086</v>
      </c>
      <c r="F117" s="11" t="s">
        <v>1081</v>
      </c>
      <c r="G117" s="11" t="s">
        <v>1271</v>
      </c>
      <c r="H117" s="117" t="s">
        <v>1112</v>
      </c>
      <c r="I117" s="117" t="s">
        <v>1112</v>
      </c>
      <c r="J117" s="83" t="s">
        <v>1272</v>
      </c>
      <c r="K117" s="102" t="s">
        <v>1062</v>
      </c>
      <c r="L117" s="11"/>
      <c r="M117" s="11"/>
    </row>
    <row r="118" spans="1:13">
      <c r="A118" s="116"/>
      <c r="B118" s="11" t="s">
        <v>1270</v>
      </c>
      <c r="C118" s="11" t="s">
        <v>1039</v>
      </c>
      <c r="D118" s="11" t="s">
        <v>1044</v>
      </c>
      <c r="E118" s="11" t="s">
        <v>1086</v>
      </c>
      <c r="F118" s="11" t="s">
        <v>1074</v>
      </c>
      <c r="G118" s="11" t="s">
        <v>1271</v>
      </c>
      <c r="H118" s="117" t="s">
        <v>1273</v>
      </c>
      <c r="I118" s="117" t="s">
        <v>1274</v>
      </c>
      <c r="J118" s="83" t="s">
        <v>1272</v>
      </c>
      <c r="K118" s="102" t="s">
        <v>1062</v>
      </c>
      <c r="L118" s="11"/>
      <c r="M118" s="11"/>
    </row>
    <row r="119" spans="1:13">
      <c r="A119" s="116"/>
      <c r="B119" s="11" t="s">
        <v>1270</v>
      </c>
      <c r="C119" s="11" t="s">
        <v>1039</v>
      </c>
      <c r="D119" s="11" t="s">
        <v>1044</v>
      </c>
      <c r="E119" s="11" t="s">
        <v>1094</v>
      </c>
      <c r="F119" s="11" t="s">
        <v>1081</v>
      </c>
      <c r="G119" s="11" t="s">
        <v>1271</v>
      </c>
      <c r="H119" s="117" t="s">
        <v>1275</v>
      </c>
      <c r="I119" s="117" t="s">
        <v>1275</v>
      </c>
      <c r="J119" s="83" t="s">
        <v>1272</v>
      </c>
      <c r="K119" s="102" t="s">
        <v>1062</v>
      </c>
      <c r="L119" s="11"/>
      <c r="M119" s="11"/>
    </row>
    <row r="120" spans="1:13">
      <c r="A120" s="116"/>
      <c r="B120" s="11" t="s">
        <v>1270</v>
      </c>
      <c r="C120" s="11" t="s">
        <v>1039</v>
      </c>
      <c r="D120" s="11" t="s">
        <v>1044</v>
      </c>
      <c r="E120" s="11" t="s">
        <v>1094</v>
      </c>
      <c r="F120" s="11" t="s">
        <v>1074</v>
      </c>
      <c r="G120" s="11" t="s">
        <v>1271</v>
      </c>
      <c r="H120" s="105" t="s">
        <v>1276</v>
      </c>
      <c r="I120" s="83" t="s">
        <v>1277</v>
      </c>
      <c r="J120" s="83" t="s">
        <v>1272</v>
      </c>
      <c r="K120" s="102" t="s">
        <v>1062</v>
      </c>
      <c r="L120" s="11"/>
      <c r="M120" s="11"/>
    </row>
    <row r="121" spans="1:13">
      <c r="A121" s="116"/>
      <c r="B121" s="11" t="s">
        <v>1278</v>
      </c>
      <c r="C121" s="11" t="s">
        <v>1039</v>
      </c>
      <c r="D121" s="11" t="s">
        <v>1044</v>
      </c>
      <c r="E121" s="11" t="s">
        <v>1086</v>
      </c>
      <c r="F121" s="11" t="s">
        <v>1074</v>
      </c>
      <c r="G121" s="11" t="s">
        <v>1279</v>
      </c>
      <c r="H121" s="105" t="s">
        <v>1011</v>
      </c>
      <c r="I121" s="83" t="s">
        <v>1011</v>
      </c>
      <c r="J121" s="83" t="s">
        <v>1280</v>
      </c>
      <c r="K121" s="11"/>
      <c r="L121" s="11"/>
      <c r="M121" s="11"/>
    </row>
    <row r="122" spans="1:13">
      <c r="A122" s="116"/>
      <c r="B122" s="11" t="s">
        <v>1278</v>
      </c>
      <c r="C122" s="11" t="s">
        <v>1039</v>
      </c>
      <c r="D122" s="11" t="s">
        <v>1044</v>
      </c>
      <c r="E122" s="11" t="s">
        <v>1086</v>
      </c>
      <c r="F122" s="11" t="s">
        <v>1081</v>
      </c>
      <c r="G122" s="11" t="s">
        <v>1279</v>
      </c>
      <c r="H122" s="95"/>
      <c r="I122" s="83" t="s">
        <v>1281</v>
      </c>
      <c r="J122" s="123"/>
      <c r="K122" s="102" t="s">
        <v>1062</v>
      </c>
      <c r="L122" s="11"/>
      <c r="M122" s="11"/>
    </row>
    <row r="123" spans="1:13">
      <c r="A123" s="116"/>
      <c r="B123" s="11" t="s">
        <v>1278</v>
      </c>
      <c r="C123" s="11" t="s">
        <v>1039</v>
      </c>
      <c r="D123" s="11" t="s">
        <v>1044</v>
      </c>
      <c r="E123" s="11" t="s">
        <v>1094</v>
      </c>
      <c r="F123" s="11" t="s">
        <v>1081</v>
      </c>
      <c r="G123" s="11" t="s">
        <v>1279</v>
      </c>
      <c r="H123" s="105" t="s">
        <v>1011</v>
      </c>
      <c r="I123" s="83" t="s">
        <v>1011</v>
      </c>
      <c r="J123" s="83" t="s">
        <v>1280</v>
      </c>
      <c r="K123" s="11"/>
      <c r="L123" s="11"/>
      <c r="M123" s="11"/>
    </row>
    <row r="124" spans="1:13" ht="30">
      <c r="A124" s="128"/>
      <c r="B124" s="85" t="s">
        <v>1278</v>
      </c>
      <c r="C124" s="85" t="s">
        <v>1039</v>
      </c>
      <c r="D124" s="85" t="s">
        <v>1044</v>
      </c>
      <c r="E124" s="85" t="s">
        <v>1094</v>
      </c>
      <c r="F124" s="85" t="s">
        <v>1074</v>
      </c>
      <c r="G124" s="85" t="s">
        <v>1279</v>
      </c>
      <c r="H124" s="80"/>
      <c r="I124" s="138" t="s">
        <v>1282</v>
      </c>
      <c r="J124" s="83" t="s">
        <v>1194</v>
      </c>
      <c r="K124" s="102" t="s">
        <v>1062</v>
      </c>
      <c r="L124" s="11"/>
      <c r="M124" s="11"/>
    </row>
    <row r="125" spans="1:13">
      <c r="A125" s="116" t="s">
        <v>1283</v>
      </c>
      <c r="B125" s="11" t="s">
        <v>1283</v>
      </c>
      <c r="C125" s="11" t="s">
        <v>1039</v>
      </c>
      <c r="D125" s="11" t="s">
        <v>1044</v>
      </c>
      <c r="E125" s="11" t="s">
        <v>1086</v>
      </c>
      <c r="F125" s="11" t="s">
        <v>1074</v>
      </c>
      <c r="G125" s="11" t="s">
        <v>1284</v>
      </c>
      <c r="H125" s="77" t="s">
        <v>1285</v>
      </c>
      <c r="I125" s="102" t="s">
        <v>1286</v>
      </c>
      <c r="J125" s="123"/>
      <c r="K125" s="102" t="s">
        <v>1062</v>
      </c>
      <c r="L125" s="11"/>
      <c r="M125" s="11"/>
    </row>
    <row r="126" spans="1:13">
      <c r="A126" s="116"/>
      <c r="B126" s="11" t="s">
        <v>1283</v>
      </c>
      <c r="C126" s="11" t="s">
        <v>1039</v>
      </c>
      <c r="D126" s="11" t="s">
        <v>1044</v>
      </c>
      <c r="E126" s="11" t="s">
        <v>1086</v>
      </c>
      <c r="F126" s="11" t="s">
        <v>1081</v>
      </c>
      <c r="G126" s="11" t="s">
        <v>1284</v>
      </c>
      <c r="H126" s="77" t="s">
        <v>1287</v>
      </c>
      <c r="I126" s="102" t="s">
        <v>1288</v>
      </c>
      <c r="J126" s="123"/>
      <c r="K126" s="102" t="s">
        <v>1062</v>
      </c>
      <c r="L126" s="11"/>
      <c r="M126" s="11"/>
    </row>
    <row r="127" spans="1:13">
      <c r="A127" s="116"/>
      <c r="B127" s="11" t="s">
        <v>1289</v>
      </c>
      <c r="C127" s="11" t="s">
        <v>1039</v>
      </c>
      <c r="D127" s="11" t="s">
        <v>1044</v>
      </c>
      <c r="E127" s="11" t="s">
        <v>1086</v>
      </c>
      <c r="F127" s="11" t="s">
        <v>1074</v>
      </c>
      <c r="G127" s="11" t="s">
        <v>1289</v>
      </c>
      <c r="H127" s="77" t="s">
        <v>1290</v>
      </c>
      <c r="I127" s="102" t="s">
        <v>1291</v>
      </c>
      <c r="J127" s="83" t="s">
        <v>1272</v>
      </c>
      <c r="K127" s="102" t="s">
        <v>1062</v>
      </c>
      <c r="L127" s="11"/>
      <c r="M127" s="11"/>
    </row>
    <row r="128" spans="1:13">
      <c r="A128" s="128"/>
      <c r="B128" s="85" t="s">
        <v>1289</v>
      </c>
      <c r="C128" s="85" t="s">
        <v>1039</v>
      </c>
      <c r="D128" s="85" t="s">
        <v>1044</v>
      </c>
      <c r="E128" s="85" t="s">
        <v>1086</v>
      </c>
      <c r="F128" s="85" t="s">
        <v>1081</v>
      </c>
      <c r="G128" s="85" t="s">
        <v>1289</v>
      </c>
      <c r="H128" s="77" t="s">
        <v>1290</v>
      </c>
      <c r="I128" s="102" t="s">
        <v>1291</v>
      </c>
      <c r="J128" s="83" t="s">
        <v>1272</v>
      </c>
      <c r="K128" s="102" t="s">
        <v>1062</v>
      </c>
      <c r="L128" s="11"/>
      <c r="M128" s="11"/>
    </row>
    <row r="129" spans="1:13">
      <c r="A129" s="11"/>
      <c r="B129" s="11"/>
      <c r="C129" s="11"/>
      <c r="D129" s="11"/>
      <c r="E129" s="11"/>
      <c r="F129" s="11"/>
      <c r="G129" s="11"/>
      <c r="H129" s="123"/>
      <c r="I129" s="123"/>
      <c r="J129" s="123"/>
      <c r="K129" s="11"/>
      <c r="L129" s="11"/>
      <c r="M129" s="11"/>
    </row>
    <row r="130" spans="1:13">
      <c r="A130" s="136" t="s">
        <v>1292</v>
      </c>
      <c r="B130" s="99" t="s">
        <v>1293</v>
      </c>
      <c r="C130" s="136"/>
      <c r="D130" s="99"/>
      <c r="E130" s="99"/>
      <c r="F130" s="99"/>
      <c r="G130" s="11"/>
      <c r="H130" s="123"/>
      <c r="I130" s="123"/>
      <c r="J130" s="123"/>
      <c r="K130" s="11"/>
      <c r="L130" s="11"/>
      <c r="M130" s="11"/>
    </row>
    <row r="131" spans="1:13">
      <c r="A131" s="11"/>
      <c r="B131" s="11"/>
      <c r="C131" s="11"/>
      <c r="D131" s="11"/>
      <c r="E131" s="11"/>
      <c r="F131" s="11"/>
      <c r="G131" s="11"/>
      <c r="H131" s="123"/>
      <c r="I131" s="123"/>
      <c r="J131" s="123"/>
      <c r="K131" s="11"/>
      <c r="L131" s="11"/>
      <c r="M131" s="11"/>
    </row>
    <row r="132" spans="1:13">
      <c r="A132" s="87" t="s">
        <v>1294</v>
      </c>
      <c r="B132" s="115"/>
      <c r="C132" s="87"/>
      <c r="D132" s="115"/>
      <c r="E132" s="115"/>
      <c r="F132" s="115"/>
      <c r="G132" s="11"/>
      <c r="H132" s="123"/>
      <c r="I132" s="123"/>
      <c r="J132" s="123"/>
      <c r="K132" s="11"/>
      <c r="L132" s="11"/>
      <c r="M132" s="11"/>
    </row>
    <row r="133" spans="1:13">
      <c r="A133" s="87" t="s">
        <v>1295</v>
      </c>
      <c r="B133" s="115" t="s">
        <v>1296</v>
      </c>
      <c r="C133" s="87"/>
      <c r="D133" s="115"/>
      <c r="E133" s="115"/>
      <c r="F133" s="115"/>
      <c r="G133" s="11"/>
      <c r="H133" s="123"/>
      <c r="I133" s="123"/>
      <c r="J133" s="123"/>
      <c r="K133" s="11"/>
      <c r="L133" s="11"/>
      <c r="M133" s="11"/>
    </row>
    <row r="134" spans="1:13">
      <c r="A134" s="87" t="s">
        <v>1297</v>
      </c>
      <c r="B134" s="115" t="s">
        <v>1298</v>
      </c>
      <c r="C134" s="87"/>
      <c r="D134" s="115"/>
      <c r="E134" s="115"/>
      <c r="F134" s="115"/>
      <c r="G134" s="11"/>
      <c r="H134" s="123"/>
      <c r="I134" s="123"/>
      <c r="J134" s="123"/>
      <c r="K134" s="11"/>
      <c r="L134" s="11"/>
      <c r="M134" s="11"/>
    </row>
    <row r="135" spans="1:13">
      <c r="A135" s="87" t="s">
        <v>1020</v>
      </c>
      <c r="B135" s="115" t="s">
        <v>1299</v>
      </c>
      <c r="C135" s="87"/>
      <c r="D135" s="115"/>
      <c r="E135" s="115"/>
      <c r="F135" s="115"/>
      <c r="G135" s="11"/>
      <c r="H135" s="123"/>
      <c r="I135" s="123"/>
      <c r="J135" s="123"/>
      <c r="K135" s="11"/>
      <c r="L135" s="11"/>
      <c r="M135" s="11"/>
    </row>
    <row r="136" spans="1:13">
      <c r="A136" s="87" t="s">
        <v>1022</v>
      </c>
      <c r="B136" s="115" t="s">
        <v>1300</v>
      </c>
      <c r="C136" s="87"/>
      <c r="D136" s="115"/>
      <c r="E136" s="115"/>
      <c r="F136" s="115"/>
      <c r="G136" s="11"/>
      <c r="H136" s="123"/>
      <c r="I136" s="123"/>
      <c r="J136" s="123"/>
      <c r="K136" s="11"/>
      <c r="L136" s="11"/>
      <c r="M136" s="11"/>
    </row>
    <row r="137" spans="1:13">
      <c r="A137" s="11"/>
      <c r="B137" s="11"/>
      <c r="C137" s="11"/>
      <c r="D137" s="11"/>
      <c r="E137" s="11"/>
      <c r="F137" s="11"/>
      <c r="G137" s="11"/>
      <c r="H137" s="123"/>
      <c r="I137" s="123"/>
      <c r="J137" s="123"/>
      <c r="K137" s="11"/>
      <c r="L137" s="11"/>
      <c r="M137" s="11"/>
    </row>
    <row r="138" spans="1:13">
      <c r="A138" s="82" t="s">
        <v>1033</v>
      </c>
      <c r="B138" s="82"/>
      <c r="C138" s="82"/>
      <c r="D138" s="11"/>
      <c r="E138" s="11"/>
      <c r="F138" s="11"/>
      <c r="G138" s="11"/>
      <c r="H138" s="121"/>
      <c r="I138" s="121"/>
      <c r="J138" s="123"/>
      <c r="K138" s="11"/>
      <c r="L138" s="11"/>
      <c r="M138" s="11"/>
    </row>
    <row r="139" spans="1:13" ht="30">
      <c r="A139" s="125" t="s">
        <v>1034</v>
      </c>
      <c r="B139" s="113" t="s">
        <v>1301</v>
      </c>
      <c r="C139" s="113" t="s">
        <v>1302</v>
      </c>
      <c r="D139" s="113" t="s">
        <v>1036</v>
      </c>
      <c r="E139" s="113" t="s">
        <v>1303</v>
      </c>
      <c r="F139" s="113" t="s">
        <v>1037</v>
      </c>
      <c r="G139" s="113" t="s">
        <v>1022</v>
      </c>
      <c r="H139" s="94" t="s">
        <v>1304</v>
      </c>
      <c r="I139" s="94" t="s">
        <v>1039</v>
      </c>
      <c r="J139" s="81" t="s">
        <v>1040</v>
      </c>
      <c r="K139" s="81" t="s">
        <v>1305</v>
      </c>
      <c r="L139" s="11"/>
      <c r="M139" s="11"/>
    </row>
    <row r="140" spans="1:13" ht="30">
      <c r="A140" s="89" t="s">
        <v>1306</v>
      </c>
      <c r="B140" s="133" t="s">
        <v>1042</v>
      </c>
      <c r="C140" s="133" t="s">
        <v>1043</v>
      </c>
      <c r="D140" s="133" t="s">
        <v>1044</v>
      </c>
      <c r="E140" s="133" t="s">
        <v>1307</v>
      </c>
      <c r="F140" s="133" t="s">
        <v>1045</v>
      </c>
      <c r="G140" s="133" t="s">
        <v>1046</v>
      </c>
      <c r="H140" s="133" t="s">
        <v>1047</v>
      </c>
      <c r="I140" s="83" t="s">
        <v>1308</v>
      </c>
      <c r="J140" s="105" t="s">
        <v>1309</v>
      </c>
      <c r="K140" s="88"/>
      <c r="L140" s="102" t="s">
        <v>1310</v>
      </c>
      <c r="M140" s="11"/>
    </row>
    <row r="141" spans="1:13" ht="165">
      <c r="A141" s="116"/>
      <c r="B141" s="11"/>
      <c r="C141" s="11"/>
      <c r="D141" s="11"/>
      <c r="E141" s="11"/>
      <c r="F141" s="11"/>
      <c r="G141" s="11"/>
      <c r="H141" s="11" t="s">
        <v>1311</v>
      </c>
      <c r="I141" s="83"/>
      <c r="J141" s="83" t="s">
        <v>1312</v>
      </c>
      <c r="K141" s="88" t="s">
        <v>1313</v>
      </c>
      <c r="L141" s="102" t="s">
        <v>1310</v>
      </c>
      <c r="M141" s="11"/>
    </row>
    <row r="142" spans="1:13" ht="60">
      <c r="A142" s="116"/>
      <c r="B142" s="11"/>
      <c r="C142" s="11"/>
      <c r="D142" s="11"/>
      <c r="E142" s="11"/>
      <c r="F142" s="11"/>
      <c r="G142" s="11"/>
      <c r="H142" s="11" t="s">
        <v>853</v>
      </c>
      <c r="I142" s="105" t="s">
        <v>1314</v>
      </c>
      <c r="J142" s="83" t="s">
        <v>1314</v>
      </c>
      <c r="K142" s="88" t="s">
        <v>1315</v>
      </c>
      <c r="L142" s="102" t="s">
        <v>1310</v>
      </c>
      <c r="M142" s="11"/>
    </row>
    <row r="143" spans="1:13" ht="150">
      <c r="A143" s="116"/>
      <c r="B143" s="11"/>
      <c r="C143" s="11"/>
      <c r="D143" s="11"/>
      <c r="E143" s="11"/>
      <c r="F143" s="11"/>
      <c r="G143" s="11"/>
      <c r="H143" s="11" t="s">
        <v>1058</v>
      </c>
      <c r="I143" s="83"/>
      <c r="J143" s="83" t="s">
        <v>1316</v>
      </c>
      <c r="K143" s="83" t="s">
        <v>1061</v>
      </c>
      <c r="L143" s="102" t="s">
        <v>1310</v>
      </c>
      <c r="M143" s="11"/>
    </row>
    <row r="144" spans="1:13" ht="60">
      <c r="A144" s="116"/>
      <c r="B144" s="11"/>
      <c r="C144" s="11"/>
      <c r="D144" s="11"/>
      <c r="E144" s="11"/>
      <c r="F144" s="11"/>
      <c r="G144" s="11"/>
      <c r="H144" s="11" t="s">
        <v>1317</v>
      </c>
      <c r="I144" s="138" t="s">
        <v>1314</v>
      </c>
      <c r="J144" s="97" t="s">
        <v>1314</v>
      </c>
      <c r="K144" s="88" t="s">
        <v>1315</v>
      </c>
      <c r="L144" s="102" t="s">
        <v>1310</v>
      </c>
      <c r="M144" s="11"/>
    </row>
    <row r="145" spans="1:13">
      <c r="A145" s="116"/>
      <c r="B145" s="11"/>
      <c r="C145" s="11"/>
      <c r="D145" s="11"/>
      <c r="E145" s="11"/>
      <c r="F145" s="11"/>
      <c r="G145" s="11"/>
      <c r="H145" s="11" t="s">
        <v>1067</v>
      </c>
      <c r="I145" s="105" t="s">
        <v>1318</v>
      </c>
      <c r="J145" s="83" t="s">
        <v>1319</v>
      </c>
      <c r="K145" s="121"/>
      <c r="L145" s="102" t="s">
        <v>1310</v>
      </c>
      <c r="M145" s="11"/>
    </row>
    <row r="146" spans="1:13" ht="165">
      <c r="A146" s="116"/>
      <c r="B146" s="11"/>
      <c r="C146" s="11"/>
      <c r="D146" s="11"/>
      <c r="E146" s="11"/>
      <c r="F146" s="11"/>
      <c r="G146" s="11"/>
      <c r="H146" s="11" t="s">
        <v>1070</v>
      </c>
      <c r="I146" s="117"/>
      <c r="J146" s="83" t="s">
        <v>1320</v>
      </c>
      <c r="K146" s="88" t="s">
        <v>1313</v>
      </c>
      <c r="L146" s="102" t="s">
        <v>1310</v>
      </c>
      <c r="M146" s="11"/>
    </row>
    <row r="147" spans="1:13">
      <c r="A147" s="128"/>
      <c r="B147" s="85"/>
      <c r="C147" s="85"/>
      <c r="D147" s="85"/>
      <c r="E147" s="85"/>
      <c r="F147" s="85"/>
      <c r="G147" s="85"/>
      <c r="H147" s="112"/>
      <c r="I147" s="79"/>
      <c r="J147" s="79"/>
      <c r="K147" s="11"/>
      <c r="L147" s="102"/>
      <c r="M147" s="11"/>
    </row>
    <row r="148" spans="1:13" ht="45">
      <c r="A148" s="89" t="s">
        <v>1007</v>
      </c>
      <c r="B148" s="133" t="s">
        <v>1072</v>
      </c>
      <c r="C148" s="133" t="s">
        <v>1039</v>
      </c>
      <c r="D148" s="133" t="s">
        <v>1044</v>
      </c>
      <c r="E148" s="133" t="s">
        <v>1321</v>
      </c>
      <c r="F148" s="133" t="s">
        <v>1073</v>
      </c>
      <c r="G148" s="133" t="s">
        <v>1074</v>
      </c>
      <c r="H148" s="104" t="s">
        <v>1072</v>
      </c>
      <c r="I148" s="101" t="s">
        <v>1322</v>
      </c>
      <c r="J148" s="117" t="s">
        <v>1323</v>
      </c>
      <c r="K148" s="11"/>
      <c r="L148" s="102" t="s">
        <v>1062</v>
      </c>
      <c r="M148" s="11"/>
    </row>
    <row r="149" spans="1:13">
      <c r="A149" s="116"/>
      <c r="B149" s="11" t="s">
        <v>1072</v>
      </c>
      <c r="C149" s="11" t="s">
        <v>1039</v>
      </c>
      <c r="D149" s="11" t="s">
        <v>1044</v>
      </c>
      <c r="E149" s="11" t="s">
        <v>1321</v>
      </c>
      <c r="F149" s="11" t="s">
        <v>1078</v>
      </c>
      <c r="G149" s="103" t="s">
        <v>1074</v>
      </c>
      <c r="H149" s="123" t="s">
        <v>1072</v>
      </c>
      <c r="I149" s="105" t="s">
        <v>1324</v>
      </c>
      <c r="J149" s="117" t="s">
        <v>1325</v>
      </c>
      <c r="K149" s="11"/>
      <c r="L149" s="102" t="s">
        <v>1062</v>
      </c>
      <c r="M149" s="11"/>
    </row>
    <row r="150" spans="1:13" ht="45">
      <c r="A150" s="116"/>
      <c r="B150" s="11" t="s">
        <v>1072</v>
      </c>
      <c r="C150" s="11" t="s">
        <v>1039</v>
      </c>
      <c r="D150" s="11" t="s">
        <v>1044</v>
      </c>
      <c r="E150" s="11" t="s">
        <v>1321</v>
      </c>
      <c r="F150" s="11" t="s">
        <v>1073</v>
      </c>
      <c r="G150" s="11" t="s">
        <v>1081</v>
      </c>
      <c r="H150" s="123" t="s">
        <v>1072</v>
      </c>
      <c r="I150" s="95" t="s">
        <v>1326</v>
      </c>
      <c r="J150" s="117" t="s">
        <v>1327</v>
      </c>
      <c r="K150" s="11"/>
      <c r="L150" s="102" t="s">
        <v>1062</v>
      </c>
      <c r="M150" s="11"/>
    </row>
    <row r="151" spans="1:13">
      <c r="A151" s="116"/>
      <c r="B151" s="11" t="s">
        <v>1072</v>
      </c>
      <c r="C151" s="11" t="s">
        <v>1039</v>
      </c>
      <c r="D151" s="11" t="s">
        <v>1044</v>
      </c>
      <c r="E151" s="11" t="s">
        <v>1321</v>
      </c>
      <c r="F151" s="11" t="s">
        <v>1078</v>
      </c>
      <c r="G151" s="103" t="s">
        <v>1081</v>
      </c>
      <c r="H151" s="123" t="s">
        <v>1072</v>
      </c>
      <c r="I151" s="105" t="s">
        <v>1328</v>
      </c>
      <c r="J151" s="117" t="s">
        <v>1329</v>
      </c>
      <c r="K151" s="11"/>
      <c r="L151" s="102" t="s">
        <v>1062</v>
      </c>
      <c r="M151" s="11"/>
    </row>
    <row r="152" spans="1:13">
      <c r="A152" s="116"/>
      <c r="B152" s="11" t="s">
        <v>1072</v>
      </c>
      <c r="C152" s="11" t="s">
        <v>1039</v>
      </c>
      <c r="D152" s="11" t="s">
        <v>1044</v>
      </c>
      <c r="E152" s="11" t="s">
        <v>1321</v>
      </c>
      <c r="F152" s="11" t="s">
        <v>1086</v>
      </c>
      <c r="G152" s="11" t="s">
        <v>1074</v>
      </c>
      <c r="H152" s="123" t="s">
        <v>1072</v>
      </c>
      <c r="I152" s="95" t="s">
        <v>1324</v>
      </c>
      <c r="J152" s="117" t="s">
        <v>1330</v>
      </c>
      <c r="K152" s="11"/>
      <c r="L152" s="102" t="s">
        <v>1062</v>
      </c>
      <c r="M152" s="11"/>
    </row>
    <row r="153" spans="1:13">
      <c r="A153" s="128"/>
      <c r="B153" s="85" t="s">
        <v>1072</v>
      </c>
      <c r="C153" s="85" t="s">
        <v>1039</v>
      </c>
      <c r="D153" s="85" t="s">
        <v>1044</v>
      </c>
      <c r="E153" s="85" t="s">
        <v>1321</v>
      </c>
      <c r="F153" s="85" t="s">
        <v>1086</v>
      </c>
      <c r="G153" s="85" t="s">
        <v>1081</v>
      </c>
      <c r="H153" s="112" t="s">
        <v>1072</v>
      </c>
      <c r="I153" s="80" t="s">
        <v>1328</v>
      </c>
      <c r="J153" s="117" t="s">
        <v>1331</v>
      </c>
      <c r="K153" s="11"/>
      <c r="L153" s="102" t="s">
        <v>1062</v>
      </c>
      <c r="M153" s="11"/>
    </row>
    <row r="154" spans="1:13">
      <c r="A154" s="100" t="s">
        <v>1101</v>
      </c>
      <c r="B154" s="127" t="s">
        <v>1101</v>
      </c>
      <c r="C154" s="127" t="s">
        <v>1039</v>
      </c>
      <c r="D154" s="127" t="s">
        <v>1044</v>
      </c>
      <c r="E154" s="127" t="s">
        <v>1321</v>
      </c>
      <c r="F154" s="127" t="s">
        <v>1102</v>
      </c>
      <c r="G154" s="127" t="s">
        <v>886</v>
      </c>
      <c r="H154" s="140" t="s">
        <v>1103</v>
      </c>
      <c r="I154" s="117" t="s">
        <v>1318</v>
      </c>
      <c r="J154" s="117" t="s">
        <v>1332</v>
      </c>
      <c r="K154" s="11"/>
      <c r="L154" s="102" t="s">
        <v>1208</v>
      </c>
      <c r="M154" s="11"/>
    </row>
    <row r="155" spans="1:13">
      <c r="A155" s="114"/>
      <c r="B155" s="102"/>
      <c r="C155" s="102"/>
      <c r="D155" s="102"/>
      <c r="E155" s="102"/>
      <c r="F155" s="102"/>
      <c r="G155" s="102"/>
      <c r="H155" s="102" t="s">
        <v>1106</v>
      </c>
      <c r="I155" s="117" t="s">
        <v>1333</v>
      </c>
      <c r="J155" s="117" t="s">
        <v>1334</v>
      </c>
      <c r="K155" s="11"/>
      <c r="L155" s="102" t="s">
        <v>1208</v>
      </c>
      <c r="M155" s="11"/>
    </row>
    <row r="156" spans="1:13">
      <c r="A156" s="129"/>
      <c r="B156" s="132"/>
      <c r="C156" s="132"/>
      <c r="D156" s="132"/>
      <c r="E156" s="132"/>
      <c r="F156" s="132"/>
      <c r="G156" s="132"/>
      <c r="H156" s="132" t="s">
        <v>1109</v>
      </c>
      <c r="I156" s="117" t="s">
        <v>1335</v>
      </c>
      <c r="J156" s="117" t="s">
        <v>1336</v>
      </c>
      <c r="K156" s="80"/>
      <c r="L156" s="102" t="s">
        <v>1208</v>
      </c>
      <c r="M156" s="11"/>
    </row>
    <row r="157" spans="1:13" ht="105">
      <c r="A157" s="89" t="s">
        <v>1115</v>
      </c>
      <c r="B157" s="133" t="s">
        <v>1116</v>
      </c>
      <c r="C157" s="133" t="s">
        <v>1039</v>
      </c>
      <c r="D157" s="133" t="s">
        <v>1044</v>
      </c>
      <c r="E157" s="133" t="s">
        <v>1321</v>
      </c>
      <c r="F157" s="133" t="s">
        <v>1086</v>
      </c>
      <c r="G157" s="133" t="s">
        <v>1074</v>
      </c>
      <c r="H157" s="127" t="s">
        <v>1117</v>
      </c>
      <c r="I157" s="117" t="s">
        <v>1337</v>
      </c>
      <c r="J157" s="117" t="s">
        <v>1338</v>
      </c>
      <c r="K157" s="83" t="s">
        <v>1120</v>
      </c>
      <c r="L157" s="102" t="s">
        <v>1077</v>
      </c>
      <c r="M157" s="11"/>
    </row>
    <row r="158" spans="1:13" ht="30">
      <c r="A158" s="92" t="s">
        <v>1121</v>
      </c>
      <c r="B158" s="11"/>
      <c r="C158" s="11"/>
      <c r="D158" s="11"/>
      <c r="E158" s="11"/>
      <c r="F158" s="11"/>
      <c r="G158" s="11"/>
      <c r="H158" s="102" t="s">
        <v>1122</v>
      </c>
      <c r="I158" s="105" t="s">
        <v>1339</v>
      </c>
      <c r="J158" s="105" t="s">
        <v>1340</v>
      </c>
      <c r="K158" s="11"/>
      <c r="L158" s="102" t="s">
        <v>1077</v>
      </c>
      <c r="M158" s="11"/>
    </row>
    <row r="159" spans="1:13" ht="150">
      <c r="A159" s="116"/>
      <c r="B159" s="11"/>
      <c r="C159" s="11"/>
      <c r="D159" s="11"/>
      <c r="E159" s="11"/>
      <c r="F159" s="11"/>
      <c r="G159" s="11"/>
      <c r="H159" s="11" t="s">
        <v>1125</v>
      </c>
      <c r="I159" s="105"/>
      <c r="J159" s="105" t="s">
        <v>1341</v>
      </c>
      <c r="K159" s="83" t="s">
        <v>1061</v>
      </c>
      <c r="L159" s="102" t="s">
        <v>1062</v>
      </c>
      <c r="M159" s="11"/>
    </row>
    <row r="160" spans="1:13" ht="30">
      <c r="A160" s="116"/>
      <c r="B160" s="11" t="s">
        <v>1116</v>
      </c>
      <c r="C160" s="11" t="s">
        <v>1039</v>
      </c>
      <c r="D160" s="11" t="s">
        <v>1044</v>
      </c>
      <c r="E160" s="11" t="s">
        <v>1321</v>
      </c>
      <c r="F160" s="11" t="s">
        <v>1086</v>
      </c>
      <c r="G160" s="11" t="s">
        <v>1081</v>
      </c>
      <c r="H160" s="102" t="s">
        <v>1122</v>
      </c>
      <c r="I160" s="105" t="s">
        <v>1342</v>
      </c>
      <c r="J160" s="105" t="s">
        <v>1343</v>
      </c>
      <c r="K160" s="11"/>
      <c r="L160" s="102" t="s">
        <v>1077</v>
      </c>
      <c r="M160" s="11"/>
    </row>
    <row r="161" spans="1:13" ht="30">
      <c r="A161" s="116"/>
      <c r="B161" s="11"/>
      <c r="C161" s="102"/>
      <c r="D161" s="11"/>
      <c r="E161" s="11"/>
      <c r="F161" s="11"/>
      <c r="G161" s="11"/>
      <c r="H161" s="102" t="s">
        <v>1117</v>
      </c>
      <c r="I161" s="105" t="s">
        <v>1344</v>
      </c>
      <c r="J161" s="105" t="s">
        <v>1345</v>
      </c>
      <c r="K161" s="11"/>
      <c r="L161" s="102" t="s">
        <v>1077</v>
      </c>
      <c r="M161" s="11"/>
    </row>
    <row r="162" spans="1:13" ht="150">
      <c r="A162" s="128"/>
      <c r="B162" s="85"/>
      <c r="C162" s="85"/>
      <c r="D162" s="85"/>
      <c r="E162" s="85"/>
      <c r="F162" s="85"/>
      <c r="G162" s="85"/>
      <c r="H162" s="85" t="s">
        <v>1125</v>
      </c>
      <c r="I162" s="118"/>
      <c r="J162" s="118" t="s">
        <v>1346</v>
      </c>
      <c r="K162" s="83" t="s">
        <v>1061</v>
      </c>
      <c r="L162" s="102" t="s">
        <v>1062</v>
      </c>
      <c r="M162" s="11"/>
    </row>
    <row r="163" spans="1:13">
      <c r="A163" s="89" t="s">
        <v>546</v>
      </c>
      <c r="B163" s="133" t="s">
        <v>1347</v>
      </c>
      <c r="C163" s="133" t="s">
        <v>1043</v>
      </c>
      <c r="D163" s="133" t="s">
        <v>1044</v>
      </c>
      <c r="E163" s="133" t="s">
        <v>1321</v>
      </c>
      <c r="F163" s="133" t="s">
        <v>1086</v>
      </c>
      <c r="G163" s="133" t="s">
        <v>1074</v>
      </c>
      <c r="H163" s="104" t="s">
        <v>1348</v>
      </c>
      <c r="I163" s="140" t="s">
        <v>1349</v>
      </c>
      <c r="J163" s="117" t="s">
        <v>1349</v>
      </c>
      <c r="K163" s="107" t="s">
        <v>1350</v>
      </c>
      <c r="L163" s="102" t="s">
        <v>1062</v>
      </c>
      <c r="M163" s="11"/>
    </row>
    <row r="164" spans="1:13">
      <c r="A164" s="116"/>
      <c r="B164" s="11"/>
      <c r="C164" s="11"/>
      <c r="D164" s="11"/>
      <c r="E164" s="11"/>
      <c r="F164" s="11"/>
      <c r="G164" s="11"/>
      <c r="H164" s="123" t="s">
        <v>1351</v>
      </c>
      <c r="I164" s="105" t="s">
        <v>1223</v>
      </c>
      <c r="J164" s="105" t="s">
        <v>1352</v>
      </c>
      <c r="K164" s="102" t="s">
        <v>1353</v>
      </c>
      <c r="L164" s="102" t="s">
        <v>1062</v>
      </c>
      <c r="M164" s="11"/>
    </row>
    <row r="165" spans="1:13">
      <c r="A165" s="116"/>
      <c r="B165" s="11"/>
      <c r="C165" s="11"/>
      <c r="D165" s="11"/>
      <c r="E165" s="11"/>
      <c r="F165" s="11"/>
      <c r="G165" s="11"/>
      <c r="H165" s="123" t="s">
        <v>1354</v>
      </c>
      <c r="I165" s="105" t="s">
        <v>1225</v>
      </c>
      <c r="J165" s="105" t="s">
        <v>1355</v>
      </c>
      <c r="K165" s="102" t="s">
        <v>1353</v>
      </c>
      <c r="L165" s="102" t="s">
        <v>1062</v>
      </c>
      <c r="M165" s="11"/>
    </row>
    <row r="166" spans="1:13" ht="150">
      <c r="A166" s="116"/>
      <c r="B166" s="11"/>
      <c r="C166" s="11"/>
      <c r="D166" s="11"/>
      <c r="E166" s="11"/>
      <c r="F166" s="11"/>
      <c r="G166" s="11"/>
      <c r="H166" s="123" t="s">
        <v>1058</v>
      </c>
      <c r="I166" s="123"/>
      <c r="J166" s="105" t="s">
        <v>1356</v>
      </c>
      <c r="K166" s="83" t="s">
        <v>1061</v>
      </c>
      <c r="L166" s="102" t="s">
        <v>1062</v>
      </c>
      <c r="M166" s="11"/>
    </row>
    <row r="167" spans="1:13">
      <c r="A167" s="116"/>
      <c r="B167" s="11" t="s">
        <v>1347</v>
      </c>
      <c r="C167" s="11" t="s">
        <v>1043</v>
      </c>
      <c r="D167" s="11" t="s">
        <v>1044</v>
      </c>
      <c r="E167" s="11" t="s">
        <v>1321</v>
      </c>
      <c r="F167" s="11" t="s">
        <v>1086</v>
      </c>
      <c r="G167" s="11" t="s">
        <v>1081</v>
      </c>
      <c r="H167" s="123" t="s">
        <v>1348</v>
      </c>
      <c r="I167" s="140" t="s">
        <v>1349</v>
      </c>
      <c r="J167" s="117" t="s">
        <v>1349</v>
      </c>
      <c r="K167" s="107" t="s">
        <v>1350</v>
      </c>
      <c r="L167" s="102" t="s">
        <v>1062</v>
      </c>
      <c r="M167" s="11"/>
    </row>
    <row r="168" spans="1:13">
      <c r="A168" s="116"/>
      <c r="B168" s="11"/>
      <c r="C168" s="11"/>
      <c r="D168" s="11"/>
      <c r="E168" s="11"/>
      <c r="F168" s="11"/>
      <c r="G168" s="11"/>
      <c r="H168" s="123" t="s">
        <v>1351</v>
      </c>
      <c r="I168" s="105" t="s">
        <v>1218</v>
      </c>
      <c r="J168" s="105" t="s">
        <v>1357</v>
      </c>
      <c r="K168" s="102" t="s">
        <v>1353</v>
      </c>
      <c r="L168" s="102" t="s">
        <v>1062</v>
      </c>
      <c r="M168" s="11"/>
    </row>
    <row r="169" spans="1:13">
      <c r="A169" s="116"/>
      <c r="B169" s="11"/>
      <c r="C169" s="11"/>
      <c r="D169" s="11"/>
      <c r="E169" s="11"/>
      <c r="F169" s="11"/>
      <c r="G169" s="11"/>
      <c r="H169" s="123" t="s">
        <v>1354</v>
      </c>
      <c r="I169" s="105" t="s">
        <v>1221</v>
      </c>
      <c r="J169" s="105" t="s">
        <v>1358</v>
      </c>
      <c r="K169" s="102" t="s">
        <v>1353</v>
      </c>
      <c r="L169" s="102" t="s">
        <v>1062</v>
      </c>
      <c r="M169" s="11"/>
    </row>
    <row r="170" spans="1:13">
      <c r="A170" s="128"/>
      <c r="B170" s="85"/>
      <c r="C170" s="85"/>
      <c r="D170" s="85"/>
      <c r="E170" s="85"/>
      <c r="F170" s="85"/>
      <c r="G170" s="85"/>
      <c r="H170" s="112" t="s">
        <v>1058</v>
      </c>
      <c r="I170" s="123"/>
      <c r="J170" s="105" t="s">
        <v>1359</v>
      </c>
      <c r="K170" s="11"/>
      <c r="L170" s="102" t="s">
        <v>1062</v>
      </c>
      <c r="M170" s="11"/>
    </row>
    <row r="171" spans="1:13" ht="150">
      <c r="A171" s="116" t="s">
        <v>1132</v>
      </c>
      <c r="B171" s="11" t="s">
        <v>1360</v>
      </c>
      <c r="C171" s="11" t="s">
        <v>1043</v>
      </c>
      <c r="D171" s="11" t="s">
        <v>1044</v>
      </c>
      <c r="E171" s="11" t="s">
        <v>1361</v>
      </c>
      <c r="F171" s="11" t="s">
        <v>1086</v>
      </c>
      <c r="G171" s="34" t="s">
        <v>1134</v>
      </c>
      <c r="H171" s="123" t="s">
        <v>1058</v>
      </c>
      <c r="I171" s="123"/>
      <c r="J171" s="105" t="s">
        <v>1362</v>
      </c>
      <c r="K171" s="83" t="s">
        <v>1061</v>
      </c>
      <c r="L171" s="102" t="s">
        <v>1062</v>
      </c>
      <c r="M171" s="11"/>
    </row>
    <row r="172" spans="1:13">
      <c r="A172" s="116"/>
      <c r="B172" s="11"/>
      <c r="C172" s="11"/>
      <c r="D172" s="11"/>
      <c r="E172" s="11"/>
      <c r="F172" s="11"/>
      <c r="G172" s="11"/>
      <c r="H172" s="123" t="s">
        <v>1136</v>
      </c>
      <c r="I172" s="105" t="s">
        <v>1363</v>
      </c>
      <c r="J172" s="105" t="s">
        <v>1364</v>
      </c>
      <c r="K172" s="102" t="s">
        <v>1365</v>
      </c>
      <c r="L172" s="102" t="s">
        <v>1062</v>
      </c>
      <c r="M172" s="11"/>
    </row>
    <row r="173" spans="1:13">
      <c r="A173" s="116"/>
      <c r="B173" s="11"/>
      <c r="C173" s="11"/>
      <c r="D173" s="11"/>
      <c r="E173" s="11"/>
      <c r="F173" s="11"/>
      <c r="G173" s="11"/>
      <c r="H173" s="123" t="s">
        <v>1140</v>
      </c>
      <c r="I173" s="105" t="s">
        <v>1366</v>
      </c>
      <c r="J173" s="105" t="s">
        <v>1367</v>
      </c>
      <c r="K173" s="11"/>
      <c r="L173" s="102" t="s">
        <v>1062</v>
      </c>
      <c r="M173" s="11"/>
    </row>
    <row r="174" spans="1:13">
      <c r="A174" s="116"/>
      <c r="B174" s="11"/>
      <c r="C174" s="11"/>
      <c r="D174" s="11"/>
      <c r="E174" s="11"/>
      <c r="F174" s="11"/>
      <c r="G174" s="11"/>
      <c r="H174" s="123" t="s">
        <v>1143</v>
      </c>
      <c r="I174" s="123"/>
      <c r="J174" s="105" t="s">
        <v>1368</v>
      </c>
      <c r="K174" s="11"/>
      <c r="L174" s="102" t="s">
        <v>1062</v>
      </c>
      <c r="M174" s="11"/>
    </row>
    <row r="175" spans="1:13">
      <c r="A175" s="128"/>
      <c r="B175" s="85"/>
      <c r="C175" s="85"/>
      <c r="D175" s="85"/>
      <c r="E175" s="85"/>
      <c r="F175" s="85"/>
      <c r="G175" s="85"/>
      <c r="H175" s="112" t="s">
        <v>1145</v>
      </c>
      <c r="I175" s="112"/>
      <c r="J175" s="105" t="s">
        <v>1369</v>
      </c>
      <c r="K175" s="11"/>
      <c r="L175" s="102" t="s">
        <v>1062</v>
      </c>
      <c r="M175" s="11"/>
    </row>
    <row r="176" spans="1:13" ht="30">
      <c r="A176" s="125" t="s">
        <v>1034</v>
      </c>
      <c r="B176" s="113" t="s">
        <v>1301</v>
      </c>
      <c r="C176" s="113" t="s">
        <v>1302</v>
      </c>
      <c r="D176" s="113" t="s">
        <v>1036</v>
      </c>
      <c r="E176" s="113" t="s">
        <v>1303</v>
      </c>
      <c r="F176" s="113" t="s">
        <v>1037</v>
      </c>
      <c r="G176" s="113" t="s">
        <v>1022</v>
      </c>
      <c r="H176" s="94" t="s">
        <v>1304</v>
      </c>
      <c r="I176" s="94" t="s">
        <v>1039</v>
      </c>
      <c r="J176" s="81" t="s">
        <v>1040</v>
      </c>
      <c r="K176" s="81" t="s">
        <v>1305</v>
      </c>
      <c r="L176" s="11"/>
      <c r="M176" s="11"/>
    </row>
    <row r="177" spans="1:13" ht="105">
      <c r="A177" s="114" t="s">
        <v>1007</v>
      </c>
      <c r="B177" s="102" t="s">
        <v>1072</v>
      </c>
      <c r="C177" s="102" t="s">
        <v>1039</v>
      </c>
      <c r="D177" s="102" t="s">
        <v>1044</v>
      </c>
      <c r="E177" s="102" t="s">
        <v>1321</v>
      </c>
      <c r="F177" s="102" t="s">
        <v>1370</v>
      </c>
      <c r="G177" s="76" t="s">
        <v>372</v>
      </c>
      <c r="H177" s="83" t="s">
        <v>1072</v>
      </c>
      <c r="I177" s="105" t="s">
        <v>1326</v>
      </c>
      <c r="J177" s="117" t="s">
        <v>1327</v>
      </c>
      <c r="K177" s="83" t="s">
        <v>1092</v>
      </c>
      <c r="L177" s="102" t="s">
        <v>1371</v>
      </c>
      <c r="M177" s="102"/>
    </row>
    <row r="178" spans="1:13">
      <c r="B178" s="34"/>
      <c r="C178" s="34"/>
      <c r="D178" s="34"/>
      <c r="E178" s="34"/>
      <c r="F178" s="34"/>
    </row>
    <row r="179" spans="1:13">
      <c r="A179" s="102" t="s">
        <v>1372</v>
      </c>
      <c r="B179" s="102"/>
      <c r="C179" s="102" t="s">
        <v>1043</v>
      </c>
      <c r="D179" s="102" t="s">
        <v>1044</v>
      </c>
      <c r="E179" s="102" t="s">
        <v>1321</v>
      </c>
      <c r="F179" s="102" t="s">
        <v>1045</v>
      </c>
      <c r="G179" s="102"/>
      <c r="H179" s="83" t="s">
        <v>1373</v>
      </c>
      <c r="I179" s="83" t="s">
        <v>1374</v>
      </c>
      <c r="J179" s="83" t="s">
        <v>1375</v>
      </c>
      <c r="K179" s="102"/>
      <c r="L179" s="102" t="s">
        <v>1371</v>
      </c>
      <c r="M179" s="102"/>
    </row>
    <row r="180" spans="1:13">
      <c r="A180" s="102" t="s">
        <v>1372</v>
      </c>
      <c r="B180" s="102"/>
      <c r="C180" s="102" t="s">
        <v>1043</v>
      </c>
      <c r="D180" s="102" t="s">
        <v>1044</v>
      </c>
      <c r="E180" s="102" t="s">
        <v>1321</v>
      </c>
      <c r="F180" s="102" t="s">
        <v>1045</v>
      </c>
      <c r="G180" s="102"/>
      <c r="H180" s="83" t="s">
        <v>1376</v>
      </c>
      <c r="I180" s="83" t="s">
        <v>1374</v>
      </c>
      <c r="J180" s="83" t="s">
        <v>1377</v>
      </c>
      <c r="K180" s="102"/>
      <c r="L180" s="102" t="s">
        <v>1371</v>
      </c>
      <c r="M180" s="102"/>
    </row>
    <row r="181" spans="1:13">
      <c r="A181" s="102" t="s">
        <v>1372</v>
      </c>
      <c r="B181" s="102"/>
      <c r="C181" s="102" t="s">
        <v>1043</v>
      </c>
      <c r="D181" s="102" t="s">
        <v>1044</v>
      </c>
      <c r="E181" s="102" t="s">
        <v>1321</v>
      </c>
      <c r="F181" s="102" t="s">
        <v>1045</v>
      </c>
      <c r="G181" s="102"/>
      <c r="H181" s="83" t="s">
        <v>1378</v>
      </c>
      <c r="I181" s="83" t="s">
        <v>1011</v>
      </c>
      <c r="J181" s="83" t="s">
        <v>1011</v>
      </c>
      <c r="K181" s="102" t="s">
        <v>1379</v>
      </c>
      <c r="L181" s="102" t="s">
        <v>1371</v>
      </c>
      <c r="M181" s="102"/>
    </row>
    <row r="182" spans="1:13">
      <c r="A182" s="102" t="s">
        <v>1372</v>
      </c>
      <c r="B182" s="102"/>
      <c r="C182" s="102" t="s">
        <v>1043</v>
      </c>
      <c r="D182" s="102" t="s">
        <v>1044</v>
      </c>
      <c r="E182" s="102" t="s">
        <v>1321</v>
      </c>
      <c r="F182" s="102" t="s">
        <v>1045</v>
      </c>
      <c r="G182" s="102"/>
      <c r="H182" s="83" t="s">
        <v>1380</v>
      </c>
      <c r="I182" s="83" t="s">
        <v>1011</v>
      </c>
      <c r="J182" s="83" t="s">
        <v>1011</v>
      </c>
      <c r="K182" s="102" t="s">
        <v>1379</v>
      </c>
      <c r="L182" s="102" t="s">
        <v>1371</v>
      </c>
      <c r="M182" s="102"/>
    </row>
    <row r="183" spans="1:13">
      <c r="A183" s="102" t="s">
        <v>1372</v>
      </c>
      <c r="B183" s="102"/>
      <c r="C183" s="102" t="s">
        <v>1043</v>
      </c>
      <c r="D183" s="102" t="s">
        <v>1044</v>
      </c>
      <c r="E183" s="102" t="s">
        <v>1321</v>
      </c>
      <c r="F183" s="102" t="s">
        <v>1045</v>
      </c>
      <c r="G183" s="102"/>
      <c r="H183" s="83" t="s">
        <v>1381</v>
      </c>
      <c r="I183" s="83" t="s">
        <v>1382</v>
      </c>
      <c r="J183" s="83" t="s">
        <v>1383</v>
      </c>
      <c r="K183" s="102"/>
      <c r="L183" s="102" t="s">
        <v>1371</v>
      </c>
      <c r="M183" s="102"/>
    </row>
    <row r="184" spans="1:13">
      <c r="A184" s="102"/>
      <c r="B184" s="102"/>
      <c r="C184" s="102"/>
      <c r="D184" s="102"/>
      <c r="E184" s="102"/>
      <c r="F184" s="102"/>
      <c r="G184" s="102"/>
      <c r="H184" s="83"/>
      <c r="I184" s="83"/>
      <c r="J184" s="83"/>
      <c r="K184" s="102"/>
      <c r="L184" s="102"/>
      <c r="M184" s="102"/>
    </row>
    <row r="185" spans="1:13">
      <c r="A185" s="125" t="s">
        <v>1034</v>
      </c>
      <c r="B185" s="113" t="s">
        <v>1018</v>
      </c>
      <c r="C185" s="113" t="s">
        <v>1035</v>
      </c>
      <c r="D185" s="113" t="s">
        <v>1036</v>
      </c>
      <c r="E185" s="113" t="s">
        <v>1037</v>
      </c>
      <c r="F185" s="113" t="s">
        <v>1022</v>
      </c>
      <c r="G185" s="113" t="s">
        <v>1038</v>
      </c>
      <c r="H185" s="81" t="s">
        <v>1039</v>
      </c>
      <c r="I185" s="124" t="s">
        <v>1040</v>
      </c>
      <c r="J185" s="124" t="s">
        <v>13</v>
      </c>
      <c r="K185" s="11"/>
      <c r="L185" s="11"/>
      <c r="M185" s="11"/>
    </row>
    <row r="186" spans="1:13" ht="45">
      <c r="A186" s="102" t="s">
        <v>1101</v>
      </c>
      <c r="B186" s="102" t="s">
        <v>1101</v>
      </c>
      <c r="C186" s="102" t="s">
        <v>1039</v>
      </c>
      <c r="D186" s="102" t="s">
        <v>1044</v>
      </c>
      <c r="E186" s="102" t="s">
        <v>1102</v>
      </c>
      <c r="F186" s="102" t="s">
        <v>886</v>
      </c>
      <c r="G186" s="83" t="s">
        <v>1384</v>
      </c>
      <c r="H186" s="83"/>
      <c r="I186" s="83" t="s">
        <v>1385</v>
      </c>
      <c r="J186" s="83" t="s">
        <v>1386</v>
      </c>
      <c r="K186" s="102"/>
      <c r="L186" s="102" t="s">
        <v>1387</v>
      </c>
      <c r="M186" s="11"/>
    </row>
    <row r="187" spans="1:13" ht="45">
      <c r="A187" s="102" t="s">
        <v>1101</v>
      </c>
      <c r="B187" s="102" t="s">
        <v>1101</v>
      </c>
      <c r="C187" s="102" t="s">
        <v>1039</v>
      </c>
      <c r="D187" s="102" t="s">
        <v>1044</v>
      </c>
      <c r="E187" s="102" t="s">
        <v>1102</v>
      </c>
      <c r="F187" s="102" t="s">
        <v>886</v>
      </c>
      <c r="G187" s="102" t="s">
        <v>1388</v>
      </c>
      <c r="H187" s="83"/>
      <c r="I187" s="83" t="s">
        <v>1389</v>
      </c>
      <c r="J187" s="83" t="s">
        <v>1390</v>
      </c>
      <c r="K187" s="102"/>
      <c r="L187" s="102" t="s">
        <v>1387</v>
      </c>
      <c r="M187" s="11"/>
    </row>
    <row r="188" spans="1:13" ht="30">
      <c r="A188" s="102" t="s">
        <v>1101</v>
      </c>
      <c r="B188" s="102" t="s">
        <v>1101</v>
      </c>
      <c r="C188" s="102" t="s">
        <v>1039</v>
      </c>
      <c r="D188" s="102" t="s">
        <v>1044</v>
      </c>
      <c r="E188" s="102" t="s">
        <v>1102</v>
      </c>
      <c r="F188" s="102" t="s">
        <v>886</v>
      </c>
      <c r="G188" s="102" t="s">
        <v>1391</v>
      </c>
      <c r="H188" s="83"/>
      <c r="I188" s="83" t="s">
        <v>1392</v>
      </c>
      <c r="J188" s="83" t="s">
        <v>1393</v>
      </c>
      <c r="K188" s="102"/>
      <c r="L188" s="102" t="s">
        <v>1387</v>
      </c>
      <c r="M188" s="11"/>
    </row>
    <row r="189" spans="1:13">
      <c r="A189" s="102"/>
      <c r="B189" s="102"/>
      <c r="C189" s="102"/>
      <c r="D189" s="102"/>
      <c r="E189" s="102"/>
      <c r="F189" s="102"/>
      <c r="G189" s="102"/>
      <c r="H189" s="83"/>
      <c r="I189" s="123"/>
      <c r="J189" s="123"/>
      <c r="K189" s="102"/>
      <c r="L189" s="102" t="s">
        <v>1387</v>
      </c>
      <c r="M189" s="11"/>
    </row>
    <row r="190" spans="1:13" ht="30">
      <c r="A190" s="102" t="s">
        <v>1251</v>
      </c>
      <c r="B190" s="102" t="s">
        <v>1264</v>
      </c>
      <c r="C190" s="102" t="s">
        <v>1039</v>
      </c>
      <c r="D190" s="102" t="s">
        <v>1044</v>
      </c>
      <c r="E190" s="102" t="s">
        <v>1086</v>
      </c>
      <c r="F190" s="102" t="s">
        <v>1081</v>
      </c>
      <c r="G190" s="102" t="s">
        <v>1391</v>
      </c>
      <c r="H190" s="83" t="s">
        <v>1392</v>
      </c>
      <c r="I190" s="83" t="s">
        <v>1392</v>
      </c>
      <c r="J190" s="83" t="s">
        <v>1266</v>
      </c>
      <c r="K190" s="102"/>
      <c r="L190" s="102" t="s">
        <v>1387</v>
      </c>
      <c r="M190" s="11"/>
    </row>
    <row r="191" spans="1:13" ht="30">
      <c r="A191" s="102" t="s">
        <v>1251</v>
      </c>
      <c r="B191" s="102" t="s">
        <v>1264</v>
      </c>
      <c r="C191" s="102" t="s">
        <v>1039</v>
      </c>
      <c r="D191" s="102" t="s">
        <v>1044</v>
      </c>
      <c r="E191" s="102" t="s">
        <v>1086</v>
      </c>
      <c r="F191" s="102" t="s">
        <v>1074</v>
      </c>
      <c r="G191" s="102" t="s">
        <v>1391</v>
      </c>
      <c r="H191" s="83" t="s">
        <v>1392</v>
      </c>
      <c r="I191" s="83" t="s">
        <v>1392</v>
      </c>
      <c r="J191" s="83" t="s">
        <v>1266</v>
      </c>
      <c r="K191" s="102"/>
      <c r="L191" s="102" t="s">
        <v>1387</v>
      </c>
      <c r="M191" s="11"/>
    </row>
    <row r="192" spans="1:13" ht="30">
      <c r="A192" s="102" t="s">
        <v>1251</v>
      </c>
      <c r="B192" s="102" t="s">
        <v>1264</v>
      </c>
      <c r="C192" s="102" t="s">
        <v>1039</v>
      </c>
      <c r="D192" s="102" t="s">
        <v>1044</v>
      </c>
      <c r="E192" s="102" t="s">
        <v>1094</v>
      </c>
      <c r="F192" s="102" t="s">
        <v>1081</v>
      </c>
      <c r="G192" s="102" t="s">
        <v>1391</v>
      </c>
      <c r="H192" s="83" t="s">
        <v>1392</v>
      </c>
      <c r="I192" s="83" t="s">
        <v>1392</v>
      </c>
      <c r="J192" s="83" t="s">
        <v>1266</v>
      </c>
      <c r="K192" s="102"/>
      <c r="L192" s="102" t="s">
        <v>1387</v>
      </c>
      <c r="M192" s="11"/>
    </row>
    <row r="193" spans="1:13">
      <c r="A193" s="11"/>
      <c r="B193" s="11"/>
      <c r="C193" s="11"/>
      <c r="D193" s="11"/>
      <c r="E193" s="11"/>
      <c r="F193" s="11"/>
      <c r="G193" s="11"/>
      <c r="H193" s="123"/>
      <c r="I193" s="123"/>
      <c r="J193" s="123"/>
      <c r="K193" s="11"/>
      <c r="L193" s="11"/>
      <c r="M193" s="11"/>
    </row>
    <row r="194" spans="1:13">
      <c r="A194" s="11"/>
      <c r="B194" s="11"/>
      <c r="C194" s="11"/>
      <c r="D194" s="11"/>
      <c r="E194" s="11"/>
      <c r="F194" s="11"/>
      <c r="G194" s="11"/>
      <c r="H194" s="123"/>
      <c r="I194" s="123"/>
      <c r="J194" s="123"/>
      <c r="K194" s="11"/>
      <c r="L194" s="11"/>
      <c r="M194" s="11"/>
    </row>
    <row r="195" spans="1:13">
      <c r="A195" s="11"/>
      <c r="B195" s="11"/>
      <c r="C195" s="11"/>
      <c r="D195" s="11"/>
      <c r="E195" s="11"/>
      <c r="F195" s="11"/>
      <c r="G195" s="11"/>
      <c r="H195" s="123"/>
      <c r="I195" s="123"/>
      <c r="J195" s="123"/>
      <c r="K195" s="11"/>
      <c r="L195" s="11"/>
      <c r="M195" s="11"/>
    </row>
    <row r="196" spans="1:13">
      <c r="A196" s="11"/>
      <c r="B196" s="11"/>
      <c r="C196" s="11"/>
      <c r="D196" s="11"/>
      <c r="E196" s="11"/>
      <c r="F196" s="11"/>
      <c r="G196" s="11"/>
      <c r="H196" s="123"/>
      <c r="I196" s="123"/>
      <c r="J196" s="123"/>
      <c r="K196" s="11"/>
      <c r="L196" s="11"/>
      <c r="M196" s="11"/>
    </row>
    <row r="197" spans="1:13">
      <c r="A197" s="11"/>
      <c r="B197" s="11"/>
      <c r="C197" s="11"/>
      <c r="D197" s="11"/>
      <c r="E197" s="11"/>
      <c r="F197" s="11"/>
      <c r="G197" s="11"/>
      <c r="H197" s="123"/>
      <c r="I197" s="123"/>
      <c r="J197" s="123"/>
      <c r="K197" s="11"/>
      <c r="L197" s="11"/>
      <c r="M197" s="11"/>
    </row>
    <row r="198" spans="1:13">
      <c r="A198" s="11"/>
      <c r="B198" s="11"/>
      <c r="C198" s="11"/>
      <c r="D198" s="11"/>
      <c r="E198" s="11"/>
      <c r="F198" s="11"/>
      <c r="G198" s="11"/>
      <c r="H198" s="123"/>
      <c r="I198" s="123"/>
      <c r="J198" s="123"/>
      <c r="K198" s="11"/>
      <c r="L198" s="11"/>
      <c r="M198" s="11"/>
    </row>
    <row r="199" spans="1:13" ht="30">
      <c r="A199" s="84" t="s">
        <v>1034</v>
      </c>
      <c r="B199" s="139" t="s">
        <v>1301</v>
      </c>
      <c r="C199" s="139" t="s">
        <v>1302</v>
      </c>
      <c r="D199" s="139" t="s">
        <v>1036</v>
      </c>
      <c r="E199" s="139" t="s">
        <v>1303</v>
      </c>
      <c r="F199" s="139" t="s">
        <v>1037</v>
      </c>
      <c r="G199" s="139" t="s">
        <v>1022</v>
      </c>
      <c r="H199" s="86" t="s">
        <v>1304</v>
      </c>
      <c r="I199" s="86" t="s">
        <v>1039</v>
      </c>
      <c r="J199" s="98" t="s">
        <v>1040</v>
      </c>
      <c r="K199" s="98" t="s">
        <v>1305</v>
      </c>
      <c r="L199" s="11"/>
      <c r="M199" s="11"/>
    </row>
    <row r="200" spans="1:13" ht="30">
      <c r="A200" s="102" t="s">
        <v>1101</v>
      </c>
      <c r="B200" s="102" t="s">
        <v>1101</v>
      </c>
      <c r="C200" s="102" t="s">
        <v>1039</v>
      </c>
      <c r="D200" s="102" t="s">
        <v>1044</v>
      </c>
      <c r="E200" s="102" t="s">
        <v>1321</v>
      </c>
      <c r="F200" s="102" t="s">
        <v>1102</v>
      </c>
      <c r="G200" s="102" t="s">
        <v>886</v>
      </c>
      <c r="H200" s="83" t="s">
        <v>1384</v>
      </c>
      <c r="I200" s="83"/>
      <c r="J200" s="83" t="s">
        <v>1394</v>
      </c>
      <c r="K200" s="11"/>
      <c r="L200" s="102" t="s">
        <v>1387</v>
      </c>
      <c r="M200" s="11"/>
    </row>
    <row r="201" spans="1:13" ht="90">
      <c r="A201" s="102"/>
      <c r="B201" s="102"/>
      <c r="C201" s="102"/>
      <c r="D201" s="102"/>
      <c r="E201" s="102"/>
      <c r="F201" s="102"/>
      <c r="G201" s="102"/>
      <c r="H201" s="102" t="s">
        <v>1388</v>
      </c>
      <c r="I201" s="83"/>
      <c r="J201" s="83" t="s">
        <v>1395</v>
      </c>
      <c r="K201" s="11"/>
      <c r="L201" s="102" t="s">
        <v>1387</v>
      </c>
      <c r="M201" s="11"/>
    </row>
    <row r="202" spans="1:13" ht="30">
      <c r="A202" s="11"/>
      <c r="B202" s="11"/>
      <c r="C202" s="11"/>
      <c r="D202" s="11"/>
      <c r="E202" s="11"/>
      <c r="F202" s="11"/>
      <c r="G202" s="11"/>
      <c r="H202" s="102" t="s">
        <v>1391</v>
      </c>
      <c r="I202" s="83"/>
      <c r="J202" s="83" t="s">
        <v>1396</v>
      </c>
      <c r="K202" s="123"/>
      <c r="L202" s="102" t="s">
        <v>1387</v>
      </c>
      <c r="M202" s="11"/>
    </row>
  </sheetData>
  <sheetProtection selectLockedCells="1" selectUnlockedCells="1"/>
  <pageMargins left="0.75" right="0.75" top="1" bottom="1" header="0.51180555555555551" footer="0.51180555555555551"/>
  <pageSetup firstPageNumber="0" orientation="portrait"/>
  <headerFooter alignWithMargins="0"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7" zoomScale="80" zoomScaleSheetLayoutView="1" workbookViewId="0">
      <selection activeCell="B19" sqref="B19"/>
    </sheetView>
  </sheetViews>
  <sheetFormatPr defaultColWidth="7.125" defaultRowHeight="15"/>
  <cols>
    <col min="1" max="1" width="30.125" style="34" bestFit="1" customWidth="1"/>
    <col min="2" max="2" width="8.625" style="34" bestFit="1" customWidth="1"/>
    <col min="3" max="3" width="9" style="34" bestFit="1" customWidth="1"/>
    <col min="4" max="4" width="7.125" style="34" bestFit="1"/>
    <col min="5" max="16384" width="7.125" style="34"/>
  </cols>
  <sheetData>
    <row r="1" spans="1:2">
      <c r="A1" s="148" t="s">
        <v>1397</v>
      </c>
    </row>
    <row r="2" spans="1:2">
      <c r="A2" s="34" t="s">
        <v>1398</v>
      </c>
      <c r="B2" s="34">
        <v>1</v>
      </c>
    </row>
    <row r="3" spans="1:2">
      <c r="A3" s="34" t="s">
        <v>1399</v>
      </c>
      <c r="B3" s="34">
        <v>4</v>
      </c>
    </row>
    <row r="4" spans="1:2">
      <c r="A4" s="34" t="s">
        <v>1400</v>
      </c>
      <c r="B4" s="34">
        <v>1</v>
      </c>
    </row>
    <row r="5" spans="1:2">
      <c r="A5" s="34" t="s">
        <v>1401</v>
      </c>
      <c r="B5" s="34">
        <v>100</v>
      </c>
    </row>
    <row r="6" spans="1:2" ht="15.75">
      <c r="A6" s="143" t="s">
        <v>1402</v>
      </c>
      <c r="B6" s="34">
        <v>25</v>
      </c>
    </row>
    <row r="7" spans="1:2">
      <c r="A7" s="34" t="s">
        <v>1403</v>
      </c>
      <c r="B7" s="34">
        <v>2</v>
      </c>
    </row>
    <row r="8" spans="1:2">
      <c r="A8" s="34" t="s">
        <v>1404</v>
      </c>
      <c r="B8" s="34">
        <v>2</v>
      </c>
    </row>
    <row r="9" spans="1:2">
      <c r="A9" s="34" t="s">
        <v>1405</v>
      </c>
      <c r="B9" s="34">
        <v>3</v>
      </c>
    </row>
    <row r="10" spans="1:2">
      <c r="A10" s="34" t="s">
        <v>1406</v>
      </c>
      <c r="B10" s="34">
        <v>1</v>
      </c>
    </row>
    <row r="11" spans="1:2">
      <c r="A11" s="34" t="s">
        <v>1407</v>
      </c>
      <c r="B11" s="34">
        <v>32</v>
      </c>
    </row>
    <row r="12" spans="1:2">
      <c r="A12" s="34" t="s">
        <v>1408</v>
      </c>
      <c r="B12" s="34">
        <v>32</v>
      </c>
    </row>
    <row r="13" spans="1:2">
      <c r="A13" s="34" t="s">
        <v>1409</v>
      </c>
      <c r="B13" s="34">
        <v>32</v>
      </c>
    </row>
    <row r="14" spans="1:2">
      <c r="A14" s="34" t="s">
        <v>1410</v>
      </c>
      <c r="B14" s="34">
        <v>16</v>
      </c>
    </row>
    <row r="15" spans="1:2">
      <c r="A15" s="34" t="s">
        <v>1411</v>
      </c>
      <c r="B15" s="34">
        <v>8</v>
      </c>
    </row>
    <row r="17" spans="1:3">
      <c r="A17" s="153" t="s">
        <v>1412</v>
      </c>
      <c r="B17" s="152" t="s">
        <v>1413</v>
      </c>
      <c r="C17" s="142" t="s">
        <v>1414</v>
      </c>
    </row>
    <row r="18" spans="1:3">
      <c r="A18" s="145" t="s">
        <v>1415</v>
      </c>
      <c r="B18" s="154" t="e">
        <f t="shared" ref="B18:B23" si="0">SUM(#REF!)</f>
        <v>#REF!</v>
      </c>
      <c r="C18" s="122" t="e">
        <f t="shared" ref="C18:C23" si="1">ROWS(#REF!)</f>
        <v>#REF!</v>
      </c>
    </row>
    <row r="19" spans="1:3">
      <c r="A19" s="145" t="s">
        <v>1005</v>
      </c>
      <c r="B19" s="154" t="e">
        <f t="shared" si="0"/>
        <v>#REF!</v>
      </c>
      <c r="C19" s="122" t="e">
        <f t="shared" si="1"/>
        <v>#REF!</v>
      </c>
    </row>
    <row r="20" spans="1:3">
      <c r="A20" s="145" t="s">
        <v>1416</v>
      </c>
      <c r="B20" s="154" t="e">
        <f t="shared" si="0"/>
        <v>#REF!</v>
      </c>
      <c r="C20" s="122" t="e">
        <f t="shared" si="1"/>
        <v>#REF!</v>
      </c>
    </row>
    <row r="21" spans="1:3">
      <c r="A21" s="145" t="s">
        <v>1417</v>
      </c>
      <c r="B21" s="154" t="e">
        <f t="shared" si="0"/>
        <v>#REF!</v>
      </c>
      <c r="C21" s="122" t="e">
        <f t="shared" si="1"/>
        <v>#REF!</v>
      </c>
    </row>
    <row r="22" spans="1:3">
      <c r="A22" s="145" t="s">
        <v>1418</v>
      </c>
      <c r="B22" s="154" t="e">
        <f t="shared" si="0"/>
        <v>#REF!</v>
      </c>
      <c r="C22" s="122" t="e">
        <f t="shared" si="1"/>
        <v>#REF!</v>
      </c>
    </row>
    <row r="23" spans="1:3">
      <c r="A23" s="145" t="s">
        <v>1419</v>
      </c>
      <c r="B23" s="154" t="e">
        <f t="shared" si="0"/>
        <v>#REF!</v>
      </c>
      <c r="C23" s="122" t="e">
        <f t="shared" si="1"/>
        <v>#REF!</v>
      </c>
    </row>
    <row r="24" spans="1:3">
      <c r="A24" s="145" t="s">
        <v>1420</v>
      </c>
      <c r="B24" s="154" t="e">
        <f>SUM(#REF!)*NUM_APPS</f>
        <v>#REF!</v>
      </c>
      <c r="C24" s="122" t="e">
        <f>ROWS(#REF!)*NUM_APPS</f>
        <v>#REF!</v>
      </c>
    </row>
    <row r="25" spans="1:3">
      <c r="A25" s="145" t="s">
        <v>1421</v>
      </c>
      <c r="B25" s="154" t="e">
        <f>SUM(#REF!)*NUM_APPS</f>
        <v>#REF!</v>
      </c>
      <c r="C25" s="122" t="e">
        <f>ROWS(#REF!)*NUM_APPS</f>
        <v>#REF!</v>
      </c>
    </row>
    <row r="26" spans="1:3">
      <c r="A26" s="145" t="s">
        <v>1422</v>
      </c>
      <c r="B26" s="154" t="e">
        <f>SUM(#REF!)*NUM_HOSTS</f>
        <v>#REF!</v>
      </c>
      <c r="C26" s="122" t="e">
        <f>ROWS(#REF!)*NUM_HOSTS</f>
        <v>#REF!</v>
      </c>
    </row>
    <row r="27" spans="1:3">
      <c r="A27" s="145" t="s">
        <v>1423</v>
      </c>
      <c r="B27" s="154" t="e">
        <f>SUM(#REF!)*NUM_TCP_FSM_STATES</f>
        <v>#REF!</v>
      </c>
      <c r="C27" s="122" t="e">
        <f>ROWS(#REF!)*NUM_TCP_FSM_STATES</f>
        <v>#REF!</v>
      </c>
    </row>
    <row r="28" spans="1:3">
      <c r="A28" s="145" t="s">
        <v>1424</v>
      </c>
      <c r="B28" s="154" t="e">
        <f>SUM(#REF!)*NUM_ACL</f>
        <v>#REF!</v>
      </c>
      <c r="C28" s="122" t="e">
        <f>ROWS(#REF!)*NUM_ACL</f>
        <v>#REF!</v>
      </c>
    </row>
    <row r="29" spans="1:3">
      <c r="A29" s="145" t="s">
        <v>1425</v>
      </c>
      <c r="B29" s="154" t="e">
        <f>SUM(#REF!)*NUM_COS</f>
        <v>#REF!</v>
      </c>
      <c r="C29" s="122" t="e">
        <f>ROWS(#REF!)*NUM_COS</f>
        <v>#REF!</v>
      </c>
    </row>
    <row r="30" spans="1:3">
      <c r="A30" s="145" t="s">
        <v>1426</v>
      </c>
      <c r="B30" s="154" t="e">
        <f>SUM(#REF!)</f>
        <v>#REF!</v>
      </c>
      <c r="C30" s="122" t="e">
        <f>ROWS(#REF!)</f>
        <v>#REF!</v>
      </c>
    </row>
    <row r="31" spans="1:3">
      <c r="A31" s="145" t="s">
        <v>1427</v>
      </c>
      <c r="B31" s="154" t="e">
        <f>SUM(#REF!)</f>
        <v>#REF!</v>
      </c>
      <c r="C31" s="122" t="e">
        <f>ROWS(#REF!)</f>
        <v>#REF!</v>
      </c>
    </row>
    <row r="32" spans="1:3">
      <c r="A32" s="145" t="s">
        <v>1428</v>
      </c>
      <c r="B32" s="154" t="e">
        <f>SUM(#REF!)</f>
        <v>#REF!</v>
      </c>
      <c r="C32" s="122" t="e">
        <f>ROWS(#REF!)</f>
        <v>#REF!</v>
      </c>
    </row>
    <row r="33" spans="1:3">
      <c r="A33" s="145" t="s">
        <v>1429</v>
      </c>
      <c r="B33" s="154" t="e">
        <f>SUM(#REF!)+(SUM(#REF!)*NUM_APPS)</f>
        <v>#REF!</v>
      </c>
      <c r="C33" s="122" t="e">
        <f>ROWS(#REF!)+(ROWS(#REF!)*NUM_APPS)</f>
        <v>#REF!</v>
      </c>
    </row>
    <row r="34" spans="1:3">
      <c r="A34" s="145" t="s">
        <v>1430</v>
      </c>
      <c r="B34" s="154" t="e">
        <f>SUM(#REF!)</f>
        <v>#REF!</v>
      </c>
      <c r="C34" s="122" t="e">
        <f>ROWS(#REF!)</f>
        <v>#REF!</v>
      </c>
    </row>
    <row r="35" spans="1:3">
      <c r="A35" s="145" t="s">
        <v>909</v>
      </c>
      <c r="B35" s="154" t="e">
        <f>SUM(#REF!)+(SUM(#REF!)*NUM_APPS)</f>
        <v>#REF!</v>
      </c>
      <c r="C35" s="122" t="e">
        <f>ROWS(#REF!)+(ROWS(#REF!)*NUM_APPS)</f>
        <v>#REF!</v>
      </c>
    </row>
    <row r="36" spans="1:3">
      <c r="A36" s="150" t="s">
        <v>985</v>
      </c>
      <c r="B36" s="64" t="e">
        <f>SUM(#REF!)</f>
        <v>#REF!</v>
      </c>
      <c r="C36" s="54" t="e">
        <f>ROWS(#REF!)</f>
        <v>#REF!</v>
      </c>
    </row>
    <row r="38" spans="1:3">
      <c r="A38" s="160"/>
      <c r="B38" s="146" t="s">
        <v>1413</v>
      </c>
      <c r="C38" s="141" t="s">
        <v>1414</v>
      </c>
    </row>
    <row r="39" spans="1:3">
      <c r="A39" s="147" t="s">
        <v>1431</v>
      </c>
      <c r="B39" s="146"/>
      <c r="C39" s="141"/>
    </row>
    <row r="40" spans="1:3">
      <c r="A40" s="145" t="s">
        <v>1432</v>
      </c>
      <c r="B40" s="154" t="e">
        <f>SUM(B19,B27,B28)</f>
        <v>#REF!</v>
      </c>
      <c r="C40" s="122" t="e">
        <f>SUM(C19,C26,C27,C28)</f>
        <v>#REF!</v>
      </c>
    </row>
    <row r="41" spans="1:3">
      <c r="A41" s="145" t="s">
        <v>1433</v>
      </c>
      <c r="B41" s="154" t="e">
        <f>SUM(B21,B23,B25,B29,B31)</f>
        <v>#REF!</v>
      </c>
      <c r="C41" s="122" t="e">
        <f>SUM(C21,C23,C25,C29,C31)</f>
        <v>#REF!</v>
      </c>
    </row>
    <row r="42" spans="1:3">
      <c r="A42" s="150"/>
      <c r="B42" s="144"/>
      <c r="C42" s="158"/>
    </row>
    <row r="43" spans="1:3">
      <c r="A43" s="147" t="s">
        <v>1434</v>
      </c>
      <c r="B43" s="146"/>
      <c r="C43" s="141"/>
    </row>
    <row r="44" spans="1:3">
      <c r="A44" s="145" t="s">
        <v>1432</v>
      </c>
      <c r="B44" s="154" t="e">
        <f>B34</f>
        <v>#REF!</v>
      </c>
      <c r="C44" s="122" t="e">
        <f>C34</f>
        <v>#REF!</v>
      </c>
    </row>
    <row r="45" spans="1:3">
      <c r="A45" s="145" t="s">
        <v>1433</v>
      </c>
      <c r="B45" s="154" t="e">
        <f>SUM(B32,B35,B36)</f>
        <v>#REF!</v>
      </c>
      <c r="C45" s="122" t="e">
        <f>SUM(C32,C35,C36)</f>
        <v>#REF!</v>
      </c>
    </row>
    <row r="46" spans="1:3">
      <c r="A46" s="150"/>
      <c r="B46" s="144"/>
      <c r="C46" s="158"/>
    </row>
    <row r="47" spans="1:3">
      <c r="A47" s="147" t="s">
        <v>1435</v>
      </c>
      <c r="B47" s="159"/>
      <c r="C47" s="155"/>
    </row>
    <row r="48" spans="1:3">
      <c r="A48" s="145" t="s">
        <v>1436</v>
      </c>
      <c r="B48" s="154" t="e">
        <f>B18*NUM_INTERFACES_PER_ACE</f>
        <v>#REF!</v>
      </c>
      <c r="C48" s="122" t="e">
        <f>C18*NUM_INTERFACES_PER_ACE</f>
        <v>#REF!</v>
      </c>
    </row>
    <row r="49" spans="1:3">
      <c r="A49" s="145" t="s">
        <v>1432</v>
      </c>
      <c r="B49" s="154" t="e">
        <f>SUM(B20,B22,B24,B26,B27,B28,B30,B33)*NUM_NEXUS_PER_ACE</f>
        <v>#REF!</v>
      </c>
      <c r="C49" s="122" t="e">
        <f>SUM(C20,C22,C24,C26,C27,C28,C30,C33)*NUM_NEXUS_PER_ACE</f>
        <v>#REF!</v>
      </c>
    </row>
    <row r="50" spans="1:3">
      <c r="A50" s="156" t="s">
        <v>1437</v>
      </c>
      <c r="B50" s="157" t="e">
        <f>SUM(B48,B49)</f>
        <v>#REF!</v>
      </c>
      <c r="C50" s="149" t="e">
        <f>SUM(C48,C49)</f>
        <v>#REF!</v>
      </c>
    </row>
    <row r="51" spans="1:3">
      <c r="A51" s="150"/>
      <c r="B51" s="64"/>
      <c r="C51" s="54"/>
    </row>
    <row r="52" spans="1:3">
      <c r="A52" s="147" t="s">
        <v>1438</v>
      </c>
      <c r="B52" s="159"/>
      <c r="C52" s="155"/>
    </row>
    <row r="53" spans="1:3">
      <c r="A53" s="145" t="s">
        <v>1436</v>
      </c>
      <c r="B53" s="154" t="e">
        <f>B18*NUM_INTERFACES_PER_PNS</f>
        <v>#REF!</v>
      </c>
      <c r="C53" s="122" t="e">
        <f>C18*NUM_INTERFACES_PER_PNS</f>
        <v>#REF!</v>
      </c>
    </row>
    <row r="54" spans="1:3">
      <c r="A54" s="145" t="s">
        <v>1432</v>
      </c>
      <c r="B54" s="154" t="e">
        <f>B40*NUM_NEXUS_PER_PNS</f>
        <v>#REF!</v>
      </c>
      <c r="C54" s="122" t="e">
        <f>C40*NUM_NEXUS_PER_PNS</f>
        <v>#REF!</v>
      </c>
    </row>
    <row r="55" spans="1:3">
      <c r="A55" s="145" t="s">
        <v>1439</v>
      </c>
      <c r="B55" s="154" t="e">
        <f>B41*NUM_CONNEXUS_PER_NEXUS*NUM_NEXUS_PER_PNS</f>
        <v>#REF!</v>
      </c>
      <c r="C55" s="122" t="e">
        <f>C41*NUM_CONNEXUS_PER_NEXUS*NUM_NEXUS_PER_PNS</f>
        <v>#REF!</v>
      </c>
    </row>
    <row r="56" spans="1:3">
      <c r="A56" s="156" t="s">
        <v>1440</v>
      </c>
      <c r="B56" s="157" t="e">
        <f>SUM(B53:B55)</f>
        <v>#REF!</v>
      </c>
      <c r="C56" s="149" t="e">
        <f>SUM(C53:C55)</f>
        <v>#REF!</v>
      </c>
    </row>
    <row r="57" spans="1:3">
      <c r="A57" s="150"/>
      <c r="B57" s="64"/>
      <c r="C57" s="54"/>
    </row>
    <row r="58" spans="1:3">
      <c r="A58" s="147" t="s">
        <v>1441</v>
      </c>
      <c r="B58" s="159"/>
      <c r="C58" s="155"/>
    </row>
    <row r="59" spans="1:3">
      <c r="A59" s="145" t="s">
        <v>1436</v>
      </c>
      <c r="B59" s="154" t="e">
        <f>B18*NUM_INTERFACES_PER_PSS</f>
        <v>#REF!</v>
      </c>
      <c r="C59" s="122" t="e">
        <f>C18*NUM_INTERFACES_PER_PSS</f>
        <v>#REF!</v>
      </c>
    </row>
    <row r="60" spans="1:3">
      <c r="A60" s="145" t="s">
        <v>1432</v>
      </c>
      <c r="B60" s="154" t="e">
        <f>B44*NUM_NEXUS_PER_PSS</f>
        <v>#REF!</v>
      </c>
      <c r="C60" s="122" t="e">
        <f>C44*NUM_NEXUS_PER_PSS</f>
        <v>#REF!</v>
      </c>
    </row>
    <row r="61" spans="1:3">
      <c r="A61" s="145" t="s">
        <v>1439</v>
      </c>
      <c r="B61" s="154" t="e">
        <f>B45*NUM_CONNEXUS_PER_NEXUS*NUM_NEXUS_PER_PSS</f>
        <v>#REF!</v>
      </c>
      <c r="C61" s="122" t="e">
        <f>C45*NUM_CONNEXUS_PER_NEXUS*NUM_NEXUS_PER_PSS</f>
        <v>#REF!</v>
      </c>
    </row>
    <row r="62" spans="1:3">
      <c r="A62" s="156" t="s">
        <v>1442</v>
      </c>
      <c r="B62" s="157" t="e">
        <f>SUM(B59:B61)</f>
        <v>#REF!</v>
      </c>
      <c r="C62" s="149" t="e">
        <f>SUM(C59:C61)</f>
        <v>#REF!</v>
      </c>
    </row>
    <row r="63" spans="1:3">
      <c r="A63" s="150"/>
      <c r="B63" s="64"/>
      <c r="C63" s="54"/>
    </row>
    <row r="64" spans="1:3">
      <c r="A64" s="151" t="s">
        <v>1443</v>
      </c>
      <c r="B64" s="144" t="e">
        <f>(B56*NUM_PNS_PER_POP)+(B62*NUM_PSS_PER_POP)</f>
        <v>#REF!</v>
      </c>
      <c r="C64" s="158" t="e">
        <f>(C56*NUM_PNS_PER_POP)+(C62*NUM_PSS_PER_POP)</f>
        <v>#REF!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/>
  <headerFooter alignWithMargins="0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SheetLayoutView="1" workbookViewId="0"/>
  </sheetViews>
  <sheetFormatPr defaultColWidth="7.125" defaultRowHeight="15"/>
  <cols>
    <col min="1" max="1" width="7.125" style="34" bestFit="1"/>
    <col min="2" max="16384" width="7.125" style="34"/>
  </cols>
  <sheetData/>
  <sheetProtection selectLockedCells="1" selectUnlockedCells="1"/>
  <pageMargins left="0.75" right="0.75" top="1" bottom="1" header="0.51180555555555551" footer="0.51180555555555551"/>
  <pageSetup paperSize="9" firstPageNumber="0" orientation="portrait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SheetLayoutView="1" workbookViewId="0"/>
  </sheetViews>
  <sheetFormatPr defaultColWidth="7.125" defaultRowHeight="15"/>
  <cols>
    <col min="1" max="1" width="13" style="34" bestFit="1" customWidth="1"/>
    <col min="2" max="2" width="12.125" style="34" bestFit="1" customWidth="1"/>
    <col min="3" max="3" width="9.125" style="34" customWidth="1"/>
    <col min="4" max="4" width="84.125" style="34" bestFit="1" customWidth="1"/>
    <col min="5" max="5" width="34" style="34" bestFit="1" customWidth="1"/>
    <col min="6" max="6" width="7.125" style="34" bestFit="1"/>
    <col min="7" max="16384" width="7.125" style="34"/>
  </cols>
  <sheetData>
    <row r="1" spans="1:5">
      <c r="A1" s="161" t="s">
        <v>1444</v>
      </c>
      <c r="B1" s="161" t="s">
        <v>1445</v>
      </c>
      <c r="C1" s="161" t="s">
        <v>1446</v>
      </c>
      <c r="D1" s="161" t="s">
        <v>1447</v>
      </c>
      <c r="E1" s="161" t="s">
        <v>1448</v>
      </c>
    </row>
    <row r="2" spans="1:5">
      <c r="A2" s="162" t="s">
        <v>1449</v>
      </c>
      <c r="B2" s="162">
        <v>60</v>
      </c>
      <c r="C2" s="162" t="s">
        <v>1450</v>
      </c>
      <c r="D2" s="162" t="s">
        <v>1451</v>
      </c>
      <c r="E2" s="162" t="s">
        <v>1452</v>
      </c>
    </row>
    <row r="3" spans="1:5">
      <c r="A3" s="162" t="s">
        <v>1453</v>
      </c>
      <c r="B3" s="162">
        <v>1</v>
      </c>
      <c r="C3" s="162" t="s">
        <v>1454</v>
      </c>
      <c r="D3" s="162" t="s">
        <v>1455</v>
      </c>
      <c r="E3" s="162" t="s">
        <v>1447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/>
  <headerFooter alignWithMargins="0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SheetLayoutView="1" workbookViewId="0">
      <selection activeCell="H13" sqref="H13"/>
    </sheetView>
  </sheetViews>
  <sheetFormatPr defaultColWidth="7.125" defaultRowHeight="15"/>
  <cols>
    <col min="1" max="1" width="42.625" style="34" bestFit="1" customWidth="1"/>
    <col min="2" max="3" width="7.125" style="34" bestFit="1" customWidth="1"/>
    <col min="4" max="4" width="11.625" style="34" bestFit="1" customWidth="1"/>
    <col min="5" max="5" width="7.125" style="34" bestFit="1"/>
    <col min="6" max="16384" width="7.125" style="34"/>
  </cols>
  <sheetData>
    <row r="1" spans="1:4">
      <c r="A1" s="152" t="s">
        <v>1456</v>
      </c>
      <c r="B1" s="152" t="s">
        <v>1457</v>
      </c>
      <c r="C1" s="152" t="s">
        <v>1458</v>
      </c>
      <c r="D1" s="152" t="s">
        <v>1305</v>
      </c>
    </row>
    <row r="2" spans="1:4">
      <c r="A2" s="162" t="s">
        <v>1459</v>
      </c>
      <c r="B2" s="162">
        <v>6</v>
      </c>
      <c r="C2" s="162">
        <v>13</v>
      </c>
      <c r="D2" s="162"/>
    </row>
    <row r="3" spans="1:4">
      <c r="A3" s="162" t="s">
        <v>1460</v>
      </c>
      <c r="B3" s="162">
        <v>6</v>
      </c>
      <c r="C3" s="162">
        <v>21</v>
      </c>
      <c r="D3" s="162"/>
    </row>
    <row r="4" spans="1:4">
      <c r="A4" s="162" t="s">
        <v>1461</v>
      </c>
      <c r="B4" s="162">
        <v>6</v>
      </c>
      <c r="C4" s="162">
        <v>22</v>
      </c>
      <c r="D4" s="162"/>
    </row>
    <row r="5" spans="1:4">
      <c r="A5" s="162" t="s">
        <v>1462</v>
      </c>
      <c r="B5" s="162">
        <v>6</v>
      </c>
      <c r="C5" s="162">
        <v>23</v>
      </c>
      <c r="D5" s="162"/>
    </row>
    <row r="6" spans="1:4">
      <c r="A6" s="162" t="s">
        <v>1463</v>
      </c>
      <c r="B6" s="162">
        <v>6</v>
      </c>
      <c r="C6" s="162">
        <v>25</v>
      </c>
      <c r="D6" s="162"/>
    </row>
    <row r="7" spans="1:4">
      <c r="A7" s="162" t="s">
        <v>1464</v>
      </c>
      <c r="B7" s="162">
        <v>6</v>
      </c>
      <c r="C7" s="162">
        <v>49</v>
      </c>
      <c r="D7" s="162"/>
    </row>
    <row r="8" spans="1:4">
      <c r="A8" s="162" t="s">
        <v>15</v>
      </c>
      <c r="B8" s="162">
        <v>6</v>
      </c>
      <c r="C8" s="162">
        <v>53</v>
      </c>
      <c r="D8" s="162"/>
    </row>
    <row r="9" spans="1:4">
      <c r="A9" s="162" t="s">
        <v>1465</v>
      </c>
      <c r="B9" s="162">
        <v>17</v>
      </c>
      <c r="C9" s="162">
        <v>69</v>
      </c>
      <c r="D9" s="162"/>
    </row>
    <row r="10" spans="1:4">
      <c r="A10" s="162" t="s">
        <v>1466</v>
      </c>
      <c r="B10" s="162">
        <v>6</v>
      </c>
      <c r="C10" s="162">
        <v>80</v>
      </c>
      <c r="D10" s="162"/>
    </row>
    <row r="11" spans="1:4">
      <c r="A11" s="162" t="s">
        <v>1467</v>
      </c>
      <c r="B11" s="162">
        <v>6</v>
      </c>
      <c r="C11" s="162">
        <v>88</v>
      </c>
      <c r="D11" s="162"/>
    </row>
    <row r="12" spans="1:4">
      <c r="A12" s="162" t="s">
        <v>1468</v>
      </c>
      <c r="B12" s="162">
        <v>6</v>
      </c>
      <c r="C12" s="162">
        <v>115</v>
      </c>
      <c r="D12" s="162"/>
    </row>
    <row r="13" spans="1:4">
      <c r="A13" s="162" t="s">
        <v>1469</v>
      </c>
      <c r="B13" s="162">
        <v>6</v>
      </c>
      <c r="C13" s="162">
        <v>123</v>
      </c>
      <c r="D13" s="162"/>
    </row>
    <row r="14" spans="1:4">
      <c r="A14" s="162" t="s">
        <v>1470</v>
      </c>
      <c r="B14" s="162">
        <v>6</v>
      </c>
      <c r="C14" s="162">
        <v>137</v>
      </c>
      <c r="D14" s="162"/>
    </row>
    <row r="15" spans="1:4">
      <c r="A15" s="162" t="s">
        <v>1471</v>
      </c>
      <c r="B15" s="162">
        <v>6</v>
      </c>
      <c r="C15" s="162">
        <v>138</v>
      </c>
      <c r="D15" s="162"/>
    </row>
    <row r="16" spans="1:4">
      <c r="A16" s="162" t="s">
        <v>1472</v>
      </c>
      <c r="B16" s="162">
        <v>6</v>
      </c>
      <c r="C16" s="162">
        <v>139</v>
      </c>
      <c r="D16" s="162"/>
    </row>
    <row r="17" spans="1:4">
      <c r="A17" s="162" t="s">
        <v>1473</v>
      </c>
      <c r="B17" s="162">
        <v>6</v>
      </c>
      <c r="C17" s="162">
        <v>143</v>
      </c>
      <c r="D17" s="162"/>
    </row>
    <row r="18" spans="1:4">
      <c r="A18" s="162" t="s">
        <v>1474</v>
      </c>
      <c r="B18" s="162">
        <v>6</v>
      </c>
      <c r="C18" s="162">
        <v>161</v>
      </c>
      <c r="D18" s="162"/>
    </row>
    <row r="19" spans="1:4">
      <c r="A19" s="162" t="s">
        <v>1475</v>
      </c>
      <c r="B19" s="162">
        <v>6</v>
      </c>
      <c r="C19" s="162">
        <v>179</v>
      </c>
      <c r="D19" s="162"/>
    </row>
    <row r="20" spans="1:4">
      <c r="A20" s="162" t="s">
        <v>1476</v>
      </c>
      <c r="B20" s="162">
        <v>6</v>
      </c>
      <c r="C20" s="162">
        <v>389</v>
      </c>
      <c r="D20" s="162"/>
    </row>
    <row r="21" spans="1:4">
      <c r="A21" s="162" t="s">
        <v>1477</v>
      </c>
      <c r="B21" s="162">
        <v>6</v>
      </c>
      <c r="C21" s="162">
        <v>443</v>
      </c>
      <c r="D21" s="162"/>
    </row>
    <row r="22" spans="1:4">
      <c r="A22" s="162" t="s">
        <v>1478</v>
      </c>
      <c r="B22" s="162">
        <v>6</v>
      </c>
      <c r="C22" s="162">
        <v>445</v>
      </c>
      <c r="D22" s="162"/>
    </row>
    <row r="23" spans="1:4">
      <c r="A23" s="162" t="s">
        <v>1479</v>
      </c>
      <c r="B23" s="162">
        <v>6</v>
      </c>
      <c r="C23" s="162">
        <v>860</v>
      </c>
      <c r="D23" s="162"/>
    </row>
    <row r="24" spans="1:4">
      <c r="A24" s="162" t="s">
        <v>1480</v>
      </c>
      <c r="B24" s="162">
        <v>6</v>
      </c>
      <c r="C24" s="162">
        <v>873</v>
      </c>
      <c r="D24" s="162"/>
    </row>
    <row r="25" spans="1:4">
      <c r="A25" s="162" t="s">
        <v>1481</v>
      </c>
      <c r="B25" s="162">
        <v>1</v>
      </c>
      <c r="C25" s="162" t="s">
        <v>1482</v>
      </c>
      <c r="D25" s="162" t="s">
        <v>1483</v>
      </c>
    </row>
    <row r="26" spans="1:4">
      <c r="A26" s="162" t="s">
        <v>1484</v>
      </c>
      <c r="B26" s="162">
        <v>1</v>
      </c>
      <c r="C26" s="162" t="s">
        <v>1485</v>
      </c>
      <c r="D26" s="162" t="s">
        <v>1486</v>
      </c>
    </row>
    <row r="27" spans="1:4">
      <c r="A27" s="162" t="s">
        <v>1487</v>
      </c>
      <c r="B27" s="162">
        <v>1</v>
      </c>
      <c r="C27" s="162" t="s">
        <v>1488</v>
      </c>
      <c r="D27" s="162" t="s">
        <v>1489</v>
      </c>
    </row>
    <row r="28" spans="1:4">
      <c r="A28" s="162" t="s">
        <v>1490</v>
      </c>
      <c r="B28" s="162">
        <v>1</v>
      </c>
      <c r="C28" s="162" t="s">
        <v>1491</v>
      </c>
      <c r="D28" s="162" t="s">
        <v>1492</v>
      </c>
    </row>
    <row r="29" spans="1:4">
      <c r="A29" s="162" t="s">
        <v>1493</v>
      </c>
      <c r="B29" s="162">
        <v>1</v>
      </c>
      <c r="C29" s="162" t="s">
        <v>1494</v>
      </c>
      <c r="D29" s="162" t="s">
        <v>1495</v>
      </c>
    </row>
    <row r="30" spans="1:4">
      <c r="A30" s="162" t="s">
        <v>1496</v>
      </c>
      <c r="B30" s="162">
        <v>1</v>
      </c>
      <c r="C30" s="162" t="s">
        <v>1497</v>
      </c>
      <c r="D30" s="162" t="s">
        <v>1498</v>
      </c>
    </row>
    <row r="31" spans="1:4">
      <c r="A31" s="162" t="s">
        <v>1499</v>
      </c>
      <c r="B31" s="162">
        <v>1</v>
      </c>
      <c r="C31" s="162" t="s">
        <v>1500</v>
      </c>
      <c r="D31" s="162" t="s">
        <v>1501</v>
      </c>
    </row>
    <row r="32" spans="1:4">
      <c r="A32" s="162" t="s">
        <v>1502</v>
      </c>
      <c r="B32" s="162">
        <v>1</v>
      </c>
      <c r="C32" s="162" t="s">
        <v>1503</v>
      </c>
      <c r="D32" s="162" t="s">
        <v>1504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/>
  <headerFooter alignWithMargins="0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90" zoomScaleSheetLayoutView="1" workbookViewId="0">
      <selection activeCell="B18" sqref="B18"/>
    </sheetView>
  </sheetViews>
  <sheetFormatPr defaultColWidth="7.125" defaultRowHeight="15"/>
  <cols>
    <col min="1" max="1" width="7.125" style="34" bestFit="1" customWidth="1"/>
    <col min="2" max="2" width="8.5" style="34" bestFit="1" customWidth="1"/>
    <col min="3" max="3" width="9.125" style="34" customWidth="1"/>
    <col min="4" max="4" width="41.125" style="164" bestFit="1" customWidth="1"/>
    <col min="5" max="5" width="8" style="34" bestFit="1" customWidth="1"/>
    <col min="6" max="6" width="7.625" style="34" bestFit="1" customWidth="1"/>
    <col min="7" max="7" width="7.125" style="34" bestFit="1"/>
    <col min="8" max="16384" width="7.125" style="34"/>
  </cols>
  <sheetData>
    <row r="1" spans="1:6">
      <c r="A1" s="166" t="s">
        <v>1505</v>
      </c>
      <c r="B1" s="166" t="s">
        <v>1506</v>
      </c>
      <c r="C1" s="166" t="s">
        <v>1507</v>
      </c>
      <c r="D1" s="168" t="s">
        <v>8</v>
      </c>
      <c r="E1" s="166" t="s">
        <v>1508</v>
      </c>
      <c r="F1" s="166" t="s">
        <v>1509</v>
      </c>
    </row>
    <row r="2" spans="1:6">
      <c r="A2" s="55">
        <v>0.1</v>
      </c>
      <c r="B2" s="167">
        <v>40199</v>
      </c>
      <c r="C2" s="55" t="s">
        <v>1510</v>
      </c>
      <c r="D2" s="68" t="s">
        <v>1511</v>
      </c>
      <c r="E2" s="165">
        <v>40200</v>
      </c>
      <c r="F2" s="55"/>
    </row>
    <row r="3" spans="1:6" ht="25.5">
      <c r="A3" s="55">
        <v>0.2</v>
      </c>
      <c r="B3" s="167">
        <v>40202</v>
      </c>
      <c r="C3" s="55" t="s">
        <v>1510</v>
      </c>
      <c r="D3" s="68" t="s">
        <v>1512</v>
      </c>
      <c r="E3" s="55"/>
      <c r="F3" s="55"/>
    </row>
    <row r="4" spans="1:6" ht="63.75">
      <c r="A4" s="55">
        <v>0.3</v>
      </c>
      <c r="B4" s="167">
        <v>40211</v>
      </c>
      <c r="C4" s="55" t="s">
        <v>1510</v>
      </c>
      <c r="D4" s="68" t="s">
        <v>1513</v>
      </c>
      <c r="E4" s="55"/>
      <c r="F4" s="55"/>
    </row>
    <row r="5" spans="1:6">
      <c r="A5" s="55">
        <v>0.4</v>
      </c>
      <c r="B5" s="167">
        <v>40218</v>
      </c>
      <c r="C5" s="55" t="s">
        <v>1510</v>
      </c>
      <c r="D5" s="68" t="s">
        <v>1514</v>
      </c>
      <c r="E5" s="55"/>
      <c r="F5" s="55"/>
    </row>
    <row r="6" spans="1:6">
      <c r="A6" s="55">
        <v>0.5</v>
      </c>
      <c r="B6" s="167">
        <v>40225</v>
      </c>
      <c r="C6" s="55" t="s">
        <v>1510</v>
      </c>
      <c r="D6" s="68" t="s">
        <v>1515</v>
      </c>
      <c r="E6" s="55"/>
      <c r="F6" s="55"/>
    </row>
    <row r="7" spans="1:6">
      <c r="A7" s="55">
        <v>0.51</v>
      </c>
      <c r="B7" s="167">
        <v>40225</v>
      </c>
      <c r="C7" s="55" t="s">
        <v>1510</v>
      </c>
      <c r="D7" s="55" t="s">
        <v>1516</v>
      </c>
      <c r="E7" s="55"/>
      <c r="F7" s="55"/>
    </row>
    <row r="8" spans="1:6">
      <c r="A8" s="55">
        <v>0.6</v>
      </c>
      <c r="B8" s="167">
        <v>40248</v>
      </c>
      <c r="C8" s="55" t="s">
        <v>1510</v>
      </c>
      <c r="D8" s="55" t="s">
        <v>1517</v>
      </c>
      <c r="E8" s="55"/>
      <c r="F8" s="55"/>
    </row>
    <row r="9" spans="1:6" ht="25.5">
      <c r="A9" s="55">
        <v>0.7</v>
      </c>
      <c r="B9" s="167">
        <v>40273</v>
      </c>
      <c r="C9" s="55" t="s">
        <v>1510</v>
      </c>
      <c r="D9" s="68" t="s">
        <v>1518</v>
      </c>
      <c r="E9" s="55"/>
      <c r="F9" s="55"/>
    </row>
    <row r="10" spans="1:6" ht="38.25">
      <c r="A10" s="55">
        <v>0.8</v>
      </c>
      <c r="B10" s="167">
        <v>40297</v>
      </c>
      <c r="C10" s="55" t="s">
        <v>1510</v>
      </c>
      <c r="D10" s="68" t="s">
        <v>1519</v>
      </c>
      <c r="E10" s="55"/>
      <c r="F10" s="55"/>
    </row>
    <row r="11" spans="1:6" ht="25.5">
      <c r="A11" s="55">
        <v>0.81</v>
      </c>
      <c r="B11" s="167">
        <v>40302</v>
      </c>
      <c r="C11" s="55" t="s">
        <v>1510</v>
      </c>
      <c r="D11" s="68" t="s">
        <v>1520</v>
      </c>
      <c r="E11" s="55"/>
      <c r="F11" s="55"/>
    </row>
    <row r="12" spans="1:6" ht="38.25">
      <c r="A12" s="55">
        <v>0.82</v>
      </c>
      <c r="B12" s="167">
        <v>40325</v>
      </c>
      <c r="C12" s="55" t="s">
        <v>1510</v>
      </c>
      <c r="D12" s="68" t="s">
        <v>1521</v>
      </c>
      <c r="E12" s="55"/>
      <c r="F12" s="55"/>
    </row>
    <row r="13" spans="1:6" ht="38.25">
      <c r="A13" s="55">
        <v>0.9</v>
      </c>
      <c r="B13" s="167">
        <v>40332</v>
      </c>
      <c r="C13" s="55" t="s">
        <v>1510</v>
      </c>
      <c r="D13" s="68" t="s">
        <v>1522</v>
      </c>
      <c r="E13" s="55"/>
      <c r="F13" s="55"/>
    </row>
    <row r="14" spans="1:6" ht="89.25">
      <c r="A14" s="55">
        <v>0.91</v>
      </c>
      <c r="B14" s="167">
        <v>40347</v>
      </c>
      <c r="C14" s="55" t="s">
        <v>1510</v>
      </c>
      <c r="D14" s="68" t="s">
        <v>1523</v>
      </c>
      <c r="E14" s="55"/>
      <c r="F14" s="55"/>
    </row>
    <row r="15" spans="1:6" ht="25.5">
      <c r="A15" s="55">
        <v>0.92</v>
      </c>
      <c r="B15" s="167">
        <v>40348</v>
      </c>
      <c r="C15" s="55" t="s">
        <v>1510</v>
      </c>
      <c r="D15" s="68" t="s">
        <v>1524</v>
      </c>
      <c r="E15" s="55"/>
      <c r="F15" s="55"/>
    </row>
    <row r="16" spans="1:6" ht="38.25">
      <c r="A16" s="55">
        <v>0.93</v>
      </c>
      <c r="B16" s="167">
        <v>40354</v>
      </c>
      <c r="C16" s="55" t="s">
        <v>1510</v>
      </c>
      <c r="D16" s="68" t="s">
        <v>1525</v>
      </c>
      <c r="E16" s="55"/>
      <c r="F16" s="55"/>
    </row>
    <row r="17" spans="1:6">
      <c r="A17" s="163" t="s">
        <v>1526</v>
      </c>
      <c r="B17" s="167">
        <v>40445</v>
      </c>
      <c r="C17" s="55" t="s">
        <v>1510</v>
      </c>
      <c r="D17" s="68" t="s">
        <v>1527</v>
      </c>
      <c r="E17" s="55"/>
      <c r="F17" s="55"/>
    </row>
    <row r="18" spans="1:6">
      <c r="A18" s="163" t="s">
        <v>1528</v>
      </c>
      <c r="B18" s="167">
        <v>40464</v>
      </c>
      <c r="C18" s="55" t="s">
        <v>1510</v>
      </c>
      <c r="D18" s="68" t="s">
        <v>1529</v>
      </c>
      <c r="E18" s="55"/>
      <c r="F18" s="55"/>
    </row>
  </sheetData>
  <sheetProtection selectLockedCells="1" selectUnlockedCells="1"/>
  <pageMargins left="0.75" right="0.75" top="1" bottom="1" header="0.51180555555555551" footer="0.51180555555555551"/>
  <pageSetup firstPageNumber="0" orientation="portrait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214748617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14</vt:i4>
      </vt:variant>
    </vt:vector>
  </HeadingPairs>
  <TitlesOfParts>
    <vt:vector size="22" baseType="lpstr">
      <vt:lpstr>Statistic list</vt:lpstr>
      <vt:lpstr>PRD requirements</vt:lpstr>
      <vt:lpstr>Wireframe Formulas</vt:lpstr>
      <vt:lpstr>Sizing</vt:lpstr>
      <vt:lpstr>Diagrams</vt:lpstr>
      <vt:lpstr>Algorithms</vt:lpstr>
      <vt:lpstr>Default Application Contexts</vt:lpstr>
      <vt:lpstr>Revision History</vt:lpstr>
      <vt:lpstr>NUM_ACL</vt:lpstr>
      <vt:lpstr>NUM_APPS</vt:lpstr>
      <vt:lpstr>NUM_CONNEXUS_PER_NEXUS</vt:lpstr>
      <vt:lpstr>NUM_COS</vt:lpstr>
      <vt:lpstr>NUM_HOSTS</vt:lpstr>
      <vt:lpstr>NUM_INTERFACES_PER_ACE</vt:lpstr>
      <vt:lpstr>NUM_INTERFACES_PER_PNS</vt:lpstr>
      <vt:lpstr>NUM_INTERFACES_PER_PSS</vt:lpstr>
      <vt:lpstr>NUM_NEXUS_PER_ACE</vt:lpstr>
      <vt:lpstr>NUM_NEXUS_PER_PNS</vt:lpstr>
      <vt:lpstr>NUM_NEXUS_PER_PSS</vt:lpstr>
      <vt:lpstr>NUM_PNS_PER_POP</vt:lpstr>
      <vt:lpstr>NUM_PSS_PER_POP</vt:lpstr>
      <vt:lpstr>NUM_TCP_FSM_STATES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Yu</dc:creator>
  <cp:keywords/>
  <dc:description/>
  <cp:lastModifiedBy>cloudconvert_18</cp:lastModifiedBy>
  <cp:revision>3</cp:revision>
  <cp:lastPrinted>2023-08-29T12:39:43Z</cp:lastPrinted>
  <dcterms:created xsi:type="dcterms:W3CDTF">2015-07-23T18:05:45Z</dcterms:created>
  <dcterms:modified xsi:type="dcterms:W3CDTF">2025-03-29T07:31:16Z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b76f257d-4e7a-45c7-a528-1f9eea502062</vt:lpwstr>
  </property>
</Properties>
</file>