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axen\Downloads\"/>
    </mc:Choice>
  </mc:AlternateContent>
  <xr:revisionPtr revIDLastSave="0" documentId="13_ncr:1_{54141832-2C3A-4737-9D4B-396E503357C3}" xr6:coauthVersionLast="47" xr6:coauthVersionMax="47" xr10:uidLastSave="{00000000-0000-0000-0000-000000000000}"/>
  <bookViews>
    <workbookView xWindow="-108" yWindow="-108" windowWidth="23256" windowHeight="13896" firstSheet="1" activeTab="5" xr2:uid="{00000000-000D-0000-FFFF-FFFF00000000}"/>
  </bookViews>
  <sheets>
    <sheet name="Formulas and Functions" sheetId="6" r:id="rId1"/>
    <sheet name="iris" sheetId="1" r:id="rId2"/>
    <sheet name="mtcars" sheetId="2" r:id="rId3"/>
    <sheet name="Salaries" sheetId="3" r:id="rId4"/>
    <sheet name="Sheet4" sheetId="13" r:id="rId5"/>
    <sheet name="Sheet2" sheetId="11" r:id="rId6"/>
    <sheet name="Sheet3" sheetId="12" r:id="rId7"/>
    <sheet name="titanic" sheetId="4" r:id="rId8"/>
    <sheet name="pivot table and chart" sheetId="10" r:id="rId9"/>
    <sheet name="titanic questions" sheetId="8" r:id="rId10"/>
    <sheet name="Wine" sheetId="9" r:id="rId11"/>
    <sheet name="Cars93" sheetId="5" r:id="rId12"/>
    <sheet name="Cars93 Questions" sheetId="7" r:id="rId13"/>
  </sheets>
  <definedNames>
    <definedName name="_xlnm._FilterDatabase" localSheetId="1" hidden="1">iris!$A$1:$E$151</definedName>
    <definedName name="_xlnm._FilterDatabase" localSheetId="2" hidden="1">mtcars!$A$1:$L$33</definedName>
    <definedName name="_xlnm._FilterDatabase" localSheetId="3" hidden="1">Salaries!$A$1:$J$1</definedName>
    <definedName name="_xlnm._FilterDatabase" localSheetId="7" hidden="1">titanic!$A$1:$L$892</definedName>
    <definedName name="_xlnm.Print_Area" localSheetId="10">Wine!$A$1:$AB$195</definedName>
  </definedNames>
  <calcPr calcId="191029"/>
  <pivotCaches>
    <pivotCache cacheId="4" r:id="rId14"/>
    <pivotCache cacheId="12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8" l="1"/>
  <c r="C17" i="8"/>
  <c r="B17" i="8"/>
  <c r="B16" i="8"/>
  <c r="J14" i="3"/>
  <c r="J13" i="3"/>
  <c r="J12" i="3"/>
  <c r="J11" i="3"/>
  <c r="J10" i="3"/>
  <c r="B15" i="8"/>
  <c r="B14" i="8"/>
  <c r="B13" i="8"/>
  <c r="B12" i="8"/>
  <c r="B11" i="8"/>
  <c r="B10" i="8"/>
  <c r="B9" i="8"/>
  <c r="B8" i="8"/>
  <c r="B7" i="8"/>
  <c r="J9" i="3"/>
  <c r="B8" i="7" l="1"/>
  <c r="B7" i="7"/>
  <c r="B6" i="7"/>
  <c r="B5" i="7"/>
  <c r="B4" i="7"/>
  <c r="B3" i="7"/>
  <c r="B6" i="8"/>
  <c r="B5" i="8"/>
  <c r="B4" i="8"/>
  <c r="B3" i="8"/>
  <c r="B2" i="8"/>
  <c r="J8" i="3"/>
  <c r="J7" i="3"/>
  <c r="J6" i="3"/>
  <c r="J5" i="3"/>
  <c r="J4" i="3"/>
  <c r="J3" i="3"/>
  <c r="J2" i="3"/>
  <c r="B2" i="7"/>
  <c r="K4" i="1"/>
  <c r="K3" i="1"/>
  <c r="K10" i="1"/>
  <c r="K9" i="1"/>
  <c r="H12" i="1"/>
  <c r="H11" i="1"/>
  <c r="H10" i="1"/>
  <c r="H9" i="1"/>
  <c r="H6" i="1"/>
  <c r="H5" i="1"/>
  <c r="H4" i="1"/>
  <c r="H3" i="1"/>
  <c r="C2" i="7" l="1"/>
  <c r="D2" i="7"/>
  <c r="D3" i="7"/>
  <c r="C3" i="7"/>
  <c r="D4" i="7"/>
  <c r="C4" i="7"/>
  <c r="D5" i="7"/>
  <c r="C5" i="7"/>
  <c r="D6" i="7"/>
  <c r="C6" i="7"/>
  <c r="C7" i="7"/>
  <c r="D7" i="7"/>
  <c r="C8" i="7"/>
  <c r="D8" i="7"/>
</calcChain>
</file>

<file path=xl/sharedStrings.xml><?xml version="1.0" encoding="utf-8"?>
<sst xmlns="http://schemas.openxmlformats.org/spreadsheetml/2006/main" count="6529" uniqueCount="1542">
  <si>
    <t>Sepal.Length</t>
  </si>
  <si>
    <t>Sepal.Width</t>
  </si>
  <si>
    <t>Petal.Length</t>
  </si>
  <si>
    <t>Petal.Width</t>
  </si>
  <si>
    <t>Species</t>
  </si>
  <si>
    <t>setosa</t>
  </si>
  <si>
    <t>versicolor</t>
  </si>
  <si>
    <t>virginica</t>
  </si>
  <si>
    <t>Model_ID</t>
  </si>
  <si>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</si>
  <si>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</si>
  <si>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</si>
  <si>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</si>
  <si>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</si>
  <si>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</si>
  <si>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</si>
  <si>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</si>
  <si>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</si>
  <si>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</si>
  <si>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</si>
  <si>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</si>
  <si>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</si>
  <si>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</si>
  <si>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</si>
  <si>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</si>
  <si>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</si>
  <si>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</si>
  <si>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</si>
  <si>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</si>
  <si>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</si>
  <si>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</si>
  <si>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</si>
  <si>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</si>
  <si>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</si>
  <si>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</si>
  <si>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</si>
  <si>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</si>
  <si>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</si>
  <si>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</si>
  <si>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</si>
  <si>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</si>
  <si>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</si>
  <si>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</si>
  <si>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</si>
  <si>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</si>
  <si>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</si>
  <si>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</si>
  <si>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</si>
  <si>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</si>
  <si>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</si>
  <si>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</si>
  <si>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</si>
  <si>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rank</t>
  </si>
  <si>
    <t>discipline</t>
  </si>
  <si>
    <t>yrs.since.phd</t>
  </si>
  <si>
    <t>yrs.service</t>
  </si>
  <si>
    <t>sex</t>
  </si>
  <si>
    <t>salary</t>
  </si>
  <si>
    <t>Prof</t>
  </si>
  <si>
    <t>B</t>
  </si>
  <si>
    <t>Male</t>
  </si>
  <si>
    <t>AsstProf</t>
  </si>
  <si>
    <t>AssocProf</t>
  </si>
  <si>
    <t>Female</t>
  </si>
  <si>
    <t>A</t>
  </si>
  <si>
    <t>PassengerId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</si>
  <si>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</si>
  <si>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</si>
  <si>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</si>
  <si>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</si>
  <si>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</si>
  <si>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</si>
  <si>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</si>
  <si>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</si>
  <si>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</si>
  <si>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</si>
  <si>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</si>
  <si>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</si>
  <si>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</si>
  <si>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</si>
  <si>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</si>
  <si>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</si>
  <si>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</si>
  <si>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</si>
  <si>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</si>
  <si>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</si>
  <si>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</si>
  <si>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</si>
  <si>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</si>
  <si>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</si>
  <si>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</si>
  <si>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</si>
  <si>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</si>
  <si>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</si>
  <si>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</si>
  <si>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</si>
  <si>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</si>
  <si>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</si>
  <si>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</si>
  <si>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</si>
  <si>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</si>
  <si>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</si>
  <si>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</si>
  <si>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</si>
  <si>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</si>
  <si>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</si>
  <si>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</si>
  <si>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</si>
  <si>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</si>
  <si>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</si>
  <si>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</si>
  <si>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</si>
  <si>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</si>
  <si>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</si>
  <si>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</si>
  <si>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</si>
  <si>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</si>
  <si>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</si>
  <si>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</si>
  <si>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</si>
  <si>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</si>
  <si>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</si>
  <si>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</si>
  <si>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</si>
  <si>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</si>
  <si>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</si>
  <si>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</si>
  <si>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</si>
  <si>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</si>
  <si>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</si>
  <si>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</si>
  <si>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</si>
  <si>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</si>
  <si>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</si>
  <si>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</si>
  <si>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</si>
  <si>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</si>
  <si>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</si>
  <si>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</si>
  <si>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</si>
  <si>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</si>
  <si>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</si>
  <si>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</si>
  <si>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</si>
  <si>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</si>
  <si>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</si>
  <si>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</si>
  <si>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</si>
  <si>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</si>
  <si>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</si>
  <si>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</si>
  <si>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</si>
  <si>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</si>
  <si>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</si>
  <si>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</si>
  <si>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</si>
  <si>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</si>
  <si>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</si>
  <si>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</si>
  <si>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</si>
  <si>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</si>
  <si>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</si>
  <si>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</si>
  <si>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</si>
  <si>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</si>
  <si>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</si>
  <si>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</si>
  <si>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</si>
  <si>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</si>
  <si>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</si>
  <si>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</si>
  <si>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</si>
  <si>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</si>
  <si>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</si>
  <si>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</si>
  <si>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</si>
  <si>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</si>
  <si>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</si>
  <si>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</si>
  <si>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</si>
  <si>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</si>
  <si>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</si>
  <si>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</si>
  <si>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</si>
  <si>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</si>
  <si>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</si>
  <si>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</si>
  <si>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</si>
  <si>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</si>
  <si>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</si>
  <si>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</si>
  <si>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</si>
  <si>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</si>
  <si>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</si>
  <si>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</si>
  <si>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</si>
  <si>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</si>
  <si>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</si>
  <si>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</si>
  <si>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</si>
  <si>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</si>
  <si>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</si>
  <si>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</si>
  <si>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</si>
  <si>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</si>
  <si>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</si>
  <si>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</si>
  <si>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</si>
  <si>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</si>
  <si>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</si>
  <si>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</si>
  <si>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</si>
  <si>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</si>
  <si>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</si>
  <si>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</si>
  <si>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</si>
  <si>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</si>
  <si>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</si>
  <si>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</si>
  <si>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</si>
  <si>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</si>
  <si>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</si>
  <si>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</si>
  <si>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</si>
  <si>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</si>
  <si>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</si>
  <si>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</si>
  <si>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</si>
  <si>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</si>
  <si>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</si>
  <si>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</si>
  <si>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</si>
  <si>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</si>
  <si>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</si>
  <si>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</si>
  <si>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</si>
  <si>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</si>
  <si>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</si>
  <si>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</si>
  <si>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</si>
  <si>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</si>
  <si>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</si>
  <si>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</si>
  <si>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</si>
  <si>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</si>
  <si>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</si>
  <si>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</si>
  <si>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</si>
  <si>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</si>
  <si>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</si>
  <si>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</si>
  <si>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</si>
  <si>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</si>
  <si>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</si>
  <si>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</si>
  <si>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</si>
  <si>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</si>
  <si>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</si>
  <si>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</si>
  <si>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</si>
  <si>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</si>
  <si>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</si>
  <si>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</si>
  <si>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</si>
  <si>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</si>
  <si>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</si>
  <si>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</si>
  <si>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</si>
  <si>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</si>
  <si>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</si>
  <si>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</si>
  <si>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</si>
  <si>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</si>
  <si>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</si>
  <si>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</si>
  <si>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</si>
  <si>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</si>
  <si>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</si>
  <si>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</si>
  <si>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</si>
  <si>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</si>
  <si>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</si>
  <si>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</si>
  <si>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</si>
  <si>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</si>
  <si>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</si>
  <si>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</si>
  <si>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</si>
  <si>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</si>
  <si>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</si>
  <si>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</si>
  <si>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</si>
  <si>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</si>
  <si>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</si>
  <si>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</si>
  <si>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</si>
  <si>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</si>
  <si>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</si>
  <si>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</si>
  <si>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</si>
  <si>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</si>
  <si>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</si>
  <si>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</si>
  <si>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</si>
  <si>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</si>
  <si>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</si>
  <si>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</si>
  <si>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</si>
  <si>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</si>
  <si>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</si>
  <si>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</si>
  <si>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</si>
  <si>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</si>
  <si>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</si>
  <si>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</si>
  <si>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</si>
  <si>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</si>
  <si>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</si>
  <si>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</si>
  <si>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</si>
  <si>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</si>
  <si>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</si>
  <si>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</si>
  <si>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</si>
  <si>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</si>
  <si>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</si>
  <si>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</si>
  <si>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</si>
  <si>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</si>
  <si>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</si>
  <si>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</si>
  <si>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</si>
  <si>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</si>
  <si>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</si>
  <si>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</si>
  <si>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</si>
  <si>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</si>
  <si>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</si>
  <si>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</si>
  <si>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</si>
  <si>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</si>
  <si>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</si>
  <si>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</si>
  <si>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</si>
  <si>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</si>
  <si>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</si>
  <si>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</si>
  <si>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</si>
  <si>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</si>
  <si>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</si>
  <si>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</si>
  <si>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</si>
  <si>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</si>
  <si>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</si>
  <si>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</si>
  <si>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</si>
  <si>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</si>
  <si>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</si>
  <si>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</si>
  <si>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</si>
  <si>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</si>
  <si>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</si>
  <si>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</si>
  <si>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</si>
  <si>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</si>
  <si>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</si>
  <si>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</si>
  <si>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</si>
  <si>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</si>
  <si>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</si>
  <si>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</si>
  <si>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</si>
  <si>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</si>
  <si>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</si>
  <si>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</si>
  <si>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</si>
  <si>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</si>
  <si>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</si>
  <si>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</si>
  <si>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</si>
  <si>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</si>
  <si>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</si>
  <si>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</si>
  <si>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</si>
  <si>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</si>
  <si>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</si>
  <si>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</si>
  <si>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</si>
  <si>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</si>
  <si>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</si>
  <si>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</si>
  <si>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</si>
  <si>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</si>
  <si>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</si>
  <si>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</si>
  <si>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</si>
  <si>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</si>
  <si>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</si>
  <si>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</si>
  <si>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</si>
  <si>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</si>
  <si>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</si>
  <si>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</si>
  <si>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</si>
  <si>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</si>
  <si>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</si>
  <si>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</si>
  <si>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</si>
  <si>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</si>
  <si>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</si>
  <si>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</si>
  <si>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</si>
  <si>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</si>
  <si>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</si>
  <si>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</si>
  <si>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</si>
  <si>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</si>
  <si>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</si>
  <si>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</si>
  <si>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</si>
  <si>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</si>
  <si>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</si>
  <si>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</si>
  <si>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</si>
  <si>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</si>
  <si>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</si>
  <si>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</si>
  <si>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</si>
  <si>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</si>
  <si>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</si>
  <si>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</si>
  <si>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</si>
  <si>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</si>
  <si>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</si>
  <si>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</si>
  <si>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</si>
  <si>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</si>
  <si>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</si>
  <si>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</si>
  <si>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</si>
  <si>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</si>
  <si>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</si>
  <si>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</si>
  <si>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</si>
  <si>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</si>
  <si>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</si>
  <si>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</si>
  <si>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</si>
  <si>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</si>
  <si>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</si>
  <si>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</si>
  <si>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</si>
  <si>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</si>
  <si>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</si>
  <si>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</si>
  <si>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</si>
  <si>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</si>
  <si>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</si>
  <si>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</si>
  <si>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</si>
  <si>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</si>
  <si>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</si>
  <si>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</si>
  <si>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</si>
  <si>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</si>
  <si>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</si>
  <si>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</si>
  <si>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</si>
  <si>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</si>
  <si>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</si>
  <si>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</si>
  <si>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</si>
  <si>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</si>
  <si>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</si>
  <si>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</si>
  <si>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</si>
  <si>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</si>
  <si>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</si>
  <si>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</si>
  <si>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</si>
  <si>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</si>
  <si>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</si>
  <si>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</si>
  <si>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</si>
  <si>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</si>
  <si>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</si>
  <si>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</si>
  <si>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</si>
  <si>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</si>
  <si>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</si>
  <si>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</si>
  <si>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</si>
  <si>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</si>
  <si>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</si>
  <si>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</si>
  <si>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</si>
  <si>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</si>
  <si>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</si>
  <si>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</si>
  <si>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</si>
  <si>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</si>
  <si>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</si>
  <si>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</si>
  <si>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</si>
  <si>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</si>
  <si>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</si>
  <si>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</si>
  <si>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</si>
  <si>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</si>
  <si>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</si>
  <si>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</si>
  <si>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</si>
  <si>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</si>
  <si>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</si>
  <si>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</si>
  <si>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</si>
  <si>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</si>
  <si>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</si>
  <si>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</si>
  <si>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</si>
  <si>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</si>
  <si>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</si>
  <si>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</si>
  <si>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</si>
  <si>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</si>
  <si>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</si>
  <si>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</si>
  <si>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</si>
  <si>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</si>
  <si>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</si>
  <si>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</si>
  <si>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</si>
  <si>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</si>
  <si>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</si>
  <si>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</si>
  <si>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</si>
  <si>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</si>
  <si>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</si>
  <si>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</si>
  <si>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</si>
  <si>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</si>
  <si>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</si>
  <si>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</si>
  <si>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</si>
  <si>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</si>
  <si>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</si>
  <si>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</si>
  <si>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</si>
  <si>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</si>
  <si>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</si>
  <si>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</si>
  <si>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</si>
  <si>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</si>
  <si>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</si>
  <si>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</si>
  <si>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</si>
  <si>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</si>
  <si>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</si>
  <si>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</si>
  <si>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</si>
  <si>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</si>
  <si>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</si>
  <si>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</si>
  <si>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</si>
  <si>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</si>
  <si>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</si>
  <si>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</si>
  <si>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</si>
  <si>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</si>
  <si>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</si>
  <si>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</si>
  <si>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</si>
  <si>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</si>
  <si>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</si>
  <si>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</si>
  <si>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</si>
  <si>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</si>
  <si>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</si>
  <si>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</si>
  <si>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</si>
  <si>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</si>
  <si>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</si>
  <si>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</si>
  <si>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</si>
  <si>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</si>
  <si>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</si>
  <si>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</si>
  <si>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</si>
  <si>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</si>
  <si>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</si>
  <si>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</si>
  <si>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</si>
  <si>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</si>
  <si>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</si>
  <si>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</si>
  <si>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</si>
  <si>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</si>
  <si>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</si>
  <si>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</si>
  <si>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</si>
  <si>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</si>
  <si>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</si>
  <si>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</si>
  <si>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</si>
  <si>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</si>
  <si>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</si>
  <si>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</si>
  <si>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</si>
  <si>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</si>
  <si>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</si>
  <si>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</si>
  <si>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</si>
  <si>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</si>
  <si>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</si>
  <si>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</si>
  <si>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</si>
  <si>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</si>
  <si>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</si>
  <si>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</si>
  <si>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</si>
  <si>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</si>
  <si>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</si>
  <si>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</si>
  <si>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</si>
  <si>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</si>
  <si>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</si>
  <si>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</si>
  <si>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</si>
  <si>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</si>
  <si>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</si>
  <si>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</si>
  <si>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</si>
  <si>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</si>
  <si>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</si>
  <si>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</si>
  <si>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</si>
  <si>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</si>
  <si>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</si>
  <si>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</si>
  <si>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</si>
  <si>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</si>
  <si>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</si>
  <si>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</si>
  <si>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</si>
  <si>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</si>
  <si>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</si>
  <si>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</si>
  <si>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</si>
  <si>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</si>
  <si>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</si>
  <si>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</si>
  <si>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</si>
  <si>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</si>
  <si>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</si>
  <si>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</si>
  <si>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</si>
  <si>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</si>
  <si>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</si>
  <si>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</si>
  <si>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</si>
  <si>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</si>
  <si>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</si>
  <si>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</si>
  <si>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</si>
  <si>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</si>
  <si>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</si>
  <si>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</si>
  <si>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</si>
  <si>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</si>
  <si>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</si>
  <si>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</si>
  <si>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</si>
  <si>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</si>
  <si>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</si>
  <si>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</si>
  <si>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</si>
  <si>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</si>
  <si>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</si>
  <si>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</si>
  <si>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</si>
  <si>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</si>
  <si>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</si>
  <si>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</si>
  <si>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</si>
  <si>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</si>
  <si>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</si>
  <si>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</si>
  <si>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</si>
  <si>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</si>
  <si>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</si>
  <si>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</si>
  <si>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</si>
  <si>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</si>
  <si>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</si>
  <si>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</si>
  <si>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</si>
  <si>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</si>
  <si>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</si>
  <si>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</si>
  <si>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</si>
  <si>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</si>
  <si>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</si>
  <si>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</si>
  <si>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</si>
  <si>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</si>
  <si>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</si>
  <si>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</si>
  <si>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</si>
  <si>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</si>
  <si>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</si>
  <si>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</si>
  <si>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</si>
  <si>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</si>
  <si>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</si>
  <si>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</si>
  <si>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</si>
  <si>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</si>
  <si>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</si>
  <si>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</si>
  <si>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</si>
  <si>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</si>
  <si>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</si>
  <si>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</si>
  <si>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</si>
  <si>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</si>
  <si>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</si>
  <si>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</si>
  <si>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</si>
  <si>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</si>
  <si>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</si>
  <si>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</si>
  <si>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</si>
  <si>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</si>
  <si>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</si>
  <si>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</si>
  <si>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</si>
  <si>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</si>
  <si>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</si>
  <si>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</si>
  <si>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</si>
  <si>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</si>
  <si>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</si>
  <si>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</si>
  <si>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</si>
  <si>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</si>
  <si>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</si>
  <si>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</si>
  <si>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</si>
  <si>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</si>
  <si>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</si>
  <si>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</si>
  <si>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</si>
  <si>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</si>
  <si>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</si>
  <si>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</si>
  <si>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</si>
  <si>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</si>
  <si>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</si>
  <si>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</si>
  <si>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</si>
  <si>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</si>
  <si>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</si>
  <si>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</si>
  <si>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</si>
  <si>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</si>
  <si>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</si>
  <si>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</si>
  <si>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</si>
  <si>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</si>
  <si>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</si>
  <si>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</si>
  <si>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</si>
  <si>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</si>
  <si>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</si>
  <si>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</si>
  <si>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</si>
  <si>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</si>
  <si>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</si>
  <si>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</si>
  <si>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</si>
  <si>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</si>
  <si>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</si>
  <si>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</si>
  <si>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</si>
  <si>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</si>
  <si>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</si>
  <si>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</si>
  <si>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</si>
  <si>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</si>
  <si>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</si>
  <si>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</si>
  <si>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</si>
  <si>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</si>
  <si>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</si>
  <si>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</si>
  <si>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</si>
  <si>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</si>
  <si>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</si>
  <si>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</si>
  <si>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</si>
  <si>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</si>
  <si>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</si>
  <si>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</si>
  <si>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</si>
  <si>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</si>
  <si>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</si>
  <si>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</si>
  <si>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</si>
  <si>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</si>
  <si>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</si>
  <si>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</si>
  <si>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</si>
  <si>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</si>
  <si>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</si>
  <si>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</si>
  <si>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</si>
  <si>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</si>
  <si>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</si>
  <si>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</si>
  <si>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</si>
  <si>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</si>
  <si>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</si>
  <si>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</si>
  <si>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</si>
  <si>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</si>
  <si>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</si>
  <si>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</si>
  <si>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</si>
  <si>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</si>
  <si>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</si>
  <si>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</si>
  <si>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</si>
  <si>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</si>
  <si>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</si>
  <si>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</si>
  <si>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</si>
  <si>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</si>
  <si>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</si>
  <si>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</si>
  <si>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</si>
  <si>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</si>
  <si>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</si>
  <si>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</si>
  <si>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</si>
  <si>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</si>
  <si>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</si>
  <si>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</si>
  <si>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</si>
  <si>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</si>
  <si>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</si>
  <si>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</si>
  <si>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</si>
  <si>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</si>
  <si>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</si>
  <si>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</si>
  <si>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</si>
  <si>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</si>
  <si>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</si>
  <si>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</si>
  <si>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</si>
  <si>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</si>
  <si>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</si>
  <si>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</si>
  <si>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</si>
  <si>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</si>
  <si>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</si>
  <si>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</si>
  <si>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</si>
  <si>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</si>
  <si>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</si>
  <si>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</si>
  <si>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</si>
  <si>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</si>
  <si>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</si>
  <si>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</si>
  <si>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</si>
  <si>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</si>
  <si>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</si>
  <si>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</si>
  <si>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</si>
  <si>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</si>
  <si>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</si>
  <si>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</si>
  <si>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</si>
  <si>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</si>
  <si>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</si>
  <si>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</si>
  <si>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</si>
  <si>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</si>
  <si>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</si>
  <si>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</si>
  <si>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</si>
  <si>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</si>
  <si>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</si>
  <si>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</si>
  <si>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</si>
  <si>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</si>
  <si>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</si>
  <si>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</si>
  <si>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</si>
  <si>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</si>
  <si>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</si>
  <si>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</si>
  <si>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</si>
  <si>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</si>
  <si>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</si>
  <si>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</si>
  <si>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</si>
  <si>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</si>
  <si>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</si>
  <si>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</si>
  <si>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</si>
  <si>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</si>
  <si>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</si>
  <si>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</si>
  <si>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</si>
  <si>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</si>
  <si>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</si>
  <si>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</si>
  <si>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</si>
  <si>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</si>
  <si>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</si>
  <si>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</si>
  <si>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</si>
  <si>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</si>
  <si>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</si>
  <si>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</si>
  <si>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</si>
  <si>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</si>
  <si>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</si>
  <si>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</si>
  <si>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</si>
  <si>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</si>
  <si>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</si>
  <si>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</si>
  <si>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</si>
  <si>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</si>
  <si>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</si>
  <si>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</si>
  <si>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</si>
  <si>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</si>
  <si>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</si>
  <si>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</si>
  <si>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</si>
  <si>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</si>
  <si>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</si>
  <si>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</si>
  <si>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</si>
  <si>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</si>
  <si>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</si>
  <si>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</si>
  <si>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</si>
  <si>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</si>
  <si>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</si>
  <si>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</si>
  <si>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</si>
  <si>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</si>
  <si>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</si>
  <si>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</si>
  <si>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</si>
  <si>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</si>
  <si>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</si>
  <si>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</si>
  <si>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</si>
  <si>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</si>
  <si>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</si>
  <si>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</si>
  <si>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</si>
  <si>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</si>
  <si>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</si>
  <si>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</si>
  <si>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</si>
  <si>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</si>
  <si>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</si>
  <si>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</si>
  <si>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</si>
  <si>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</si>
  <si>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</si>
  <si>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</si>
  <si>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</si>
  <si>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</si>
  <si>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</si>
  <si>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</si>
  <si>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</si>
  <si>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</si>
  <si>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</si>
  <si>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</si>
  <si>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</si>
  <si>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</si>
  <si>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</si>
  <si>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</si>
  <si>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</si>
  <si>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</si>
  <si>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</si>
  <si>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</si>
  <si>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</si>
  <si>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</si>
  <si>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</si>
  <si>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</si>
  <si>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</si>
  <si>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</si>
  <si>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</si>
  <si>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</si>
  <si>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</si>
  <si>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</si>
  <si>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</si>
  <si>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</si>
  <si>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</si>
  <si>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</si>
  <si>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</si>
  <si>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</si>
  <si>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</si>
  <si>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</si>
  <si>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</si>
  <si>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</si>
  <si>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</si>
  <si>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</si>
  <si>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</si>
  <si>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</si>
  <si>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</si>
  <si>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</si>
  <si>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</si>
  <si>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</si>
  <si>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</si>
  <si>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</si>
  <si>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</si>
  <si>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</si>
  <si>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</si>
  <si>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</si>
  <si>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</si>
  <si>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</si>
  <si>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</si>
  <si>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</si>
  <si>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</si>
  <si>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</si>
  <si>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</si>
  <si>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</si>
  <si>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</si>
  <si>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</si>
  <si>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</si>
  <si>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</si>
  <si>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</si>
  <si>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</si>
  <si>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</si>
  <si>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</si>
  <si>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</si>
  <si>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</si>
  <si>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</si>
  <si>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</si>
  <si>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</si>
  <si>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</si>
  <si>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</si>
  <si>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</si>
  <si>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</si>
  <si>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</si>
  <si>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</si>
  <si>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</si>
  <si>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</si>
  <si>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</si>
  <si>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</si>
  <si>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</si>
  <si>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</si>
  <si>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</si>
  <si>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</si>
  <si>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</si>
  <si>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</si>
  <si>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</si>
  <si>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</si>
  <si>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</si>
  <si>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</si>
  <si>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</si>
  <si>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</si>
  <si>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</si>
  <si>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</si>
  <si>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</si>
  <si>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</si>
  <si>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</si>
  <si>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</si>
  <si>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</si>
  <si>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</si>
  <si>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</si>
  <si>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</si>
  <si>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</si>
  <si>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</si>
  <si>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</si>
  <si>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</si>
  <si>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</si>
  <si>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</si>
  <si>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</si>
  <si>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</si>
  <si>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</si>
  <si>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</si>
  <si>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</si>
  <si>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</si>
  <si>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</si>
  <si>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</si>
  <si>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</si>
  <si>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</si>
  <si>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</si>
  <si>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</si>
  <si>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</si>
  <si>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</si>
  <si>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</si>
  <si>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</si>
  <si>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</si>
  <si>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</si>
  <si>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</si>
  <si>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</si>
  <si>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</si>
  <si>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</si>
  <si>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</si>
  <si>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</si>
  <si>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</si>
  <si>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</si>
  <si>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</si>
  <si>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</si>
  <si>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</si>
  <si>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</si>
  <si>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</si>
  <si>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</si>
  <si>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</si>
  <si>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</si>
  <si>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</si>
  <si>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</si>
  <si>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</si>
  <si>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</si>
  <si>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</si>
  <si>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</si>
  <si>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</si>
  <si>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</si>
  <si>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</si>
  <si>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</si>
  <si>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</si>
  <si>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</si>
  <si>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</si>
  <si>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</si>
  <si>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</si>
  <si>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</si>
  <si>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</si>
  <si>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</si>
  <si>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</si>
  <si>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</si>
  <si>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</si>
  <si>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</si>
  <si>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</si>
  <si>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</si>
  <si>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</si>
  <si>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</si>
  <si>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</si>
  <si>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</si>
  <si>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</si>
  <si>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</si>
  <si>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</si>
  <si>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</si>
  <si>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</si>
  <si>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</si>
  <si>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</si>
  <si>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</si>
  <si>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</si>
  <si>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</si>
  <si>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</si>
  <si>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</si>
  <si>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</si>
  <si>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</si>
  <si>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</si>
  <si>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</si>
  <si>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</si>
  <si>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</si>
  <si>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</si>
  <si>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</si>
  <si>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</si>
  <si>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</si>
  <si>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</si>
  <si>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</si>
  <si>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</si>
  <si>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</si>
  <si>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</si>
  <si>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</si>
  <si>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</si>
  <si>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</si>
  <si>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</si>
  <si>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</si>
  <si>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</si>
  <si>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</si>
  <si>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</si>
  <si>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</si>
  <si>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</si>
  <si>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</si>
  <si>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</si>
  <si>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</si>
  <si>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</si>
  <si>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</si>
  <si>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</si>
  <si>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</si>
  <si>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</si>
  <si>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</si>
  <si>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</si>
  <si>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</si>
  <si>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</si>
  <si>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</si>
  <si>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</si>
  <si>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</si>
  <si>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</si>
  <si>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</si>
  <si>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</si>
  <si>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</si>
  <si>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</si>
  <si>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</si>
  <si>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</si>
  <si>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</si>
  <si>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</si>
  <si>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</si>
  <si>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</si>
  <si>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</si>
  <si>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</si>
  <si>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</si>
  <si>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</si>
  <si>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</si>
  <si>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</si>
  <si>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</si>
  <si>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</si>
  <si>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</si>
  <si>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</si>
  <si>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</si>
  <si>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</si>
  <si>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</si>
  <si>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</si>
  <si>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</si>
  <si>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</si>
  <si>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</si>
  <si>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</si>
  <si>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</si>
  <si>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</si>
  <si>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</si>
  <si>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</si>
  <si>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</si>
  <si>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</si>
  <si>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</si>
  <si>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</si>
  <si>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</si>
  <si>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</si>
  <si>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</si>
  <si>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</si>
  <si>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</si>
  <si>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</si>
  <si>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</si>
  <si>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</si>
  <si>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</si>
  <si>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</si>
  <si>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</si>
  <si>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</si>
  <si>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</si>
  <si>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</si>
  <si>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</si>
  <si>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</si>
  <si>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</si>
  <si>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</si>
  <si>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</si>
  <si>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</si>
  <si>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</si>
  <si>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</si>
  <si>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</si>
  <si>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</si>
  <si>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</si>
  <si>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</si>
  <si>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</si>
  <si>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</si>
  <si>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</si>
  <si>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</si>
  <si>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</si>
  <si>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</si>
  <si>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</si>
  <si>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</si>
  <si>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</si>
  <si>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</si>
  <si>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</si>
  <si>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Manufacturer</t>
  </si>
  <si>
    <t>Model</t>
  </si>
  <si>
    <t>Type</t>
  </si>
  <si>
    <t>Min.Price</t>
  </si>
  <si>
    <t>Price</t>
  </si>
  <si>
    <t>Max.Price</t>
  </si>
  <si>
    <t>MPG.city</t>
  </si>
  <si>
    <t>MPG.highway</t>
  </si>
  <si>
    <t>AirBags</t>
  </si>
  <si>
    <t>DriveTrain</t>
  </si>
  <si>
    <t>Cylinders</t>
  </si>
  <si>
    <t>EngineSize</t>
  </si>
  <si>
    <t>Horsepower</t>
  </si>
  <si>
    <t>RPM</t>
  </si>
  <si>
    <t>Rev.per.mile</t>
  </si>
  <si>
    <t>Man.trans.avail</t>
  </si>
  <si>
    <t>Fuel.tank.capacity</t>
  </si>
  <si>
    <t>Passengers</t>
  </si>
  <si>
    <t>Length</t>
  </si>
  <si>
    <t>Wheelbase</t>
  </si>
  <si>
    <t>Width</t>
  </si>
  <si>
    <t>Turn.circle</t>
  </si>
  <si>
    <t>Rear.seat.room</t>
  </si>
  <si>
    <t>Luggage.room</t>
  </si>
  <si>
    <t>Weight</t>
  </si>
  <si>
    <t>Origin</t>
  </si>
  <si>
    <t>Chevrolet</t>
  </si>
  <si>
    <t>Astro</t>
  </si>
  <si>
    <t>Van</t>
  </si>
  <si>
    <t>None</t>
  </si>
  <si>
    <t>4WD</t>
  </si>
  <si>
    <t>No</t>
  </si>
  <si>
    <t>NA</t>
  </si>
  <si>
    <t>USA</t>
  </si>
  <si>
    <t>Ford</t>
  </si>
  <si>
    <t>Aerostar</t>
  </si>
  <si>
    <t>Driver only</t>
  </si>
  <si>
    <t>Yes</t>
  </si>
  <si>
    <t>Dodge</t>
  </si>
  <si>
    <t>Caravan</t>
  </si>
  <si>
    <t>Volkswagen</t>
  </si>
  <si>
    <t>Eurovan</t>
  </si>
  <si>
    <t>Front</t>
  </si>
  <si>
    <t>non-USA</t>
  </si>
  <si>
    <t>Infiniti</t>
  </si>
  <si>
    <t>Q45</t>
  </si>
  <si>
    <t>Midsize</t>
  </si>
  <si>
    <t>Rear</t>
  </si>
  <si>
    <t>Toyota</t>
  </si>
  <si>
    <t>Previa</t>
  </si>
  <si>
    <t>Lumina_APV</t>
  </si>
  <si>
    <t>Lexus</t>
  </si>
  <si>
    <t>SC300</t>
  </si>
  <si>
    <t>Driver &amp; Passenger</t>
  </si>
  <si>
    <t>Nissan</t>
  </si>
  <si>
    <t>Quest</t>
  </si>
  <si>
    <t>Oldsmobile</t>
  </si>
  <si>
    <t>Silhouette</t>
  </si>
  <si>
    <t>Stealth</t>
  </si>
  <si>
    <t>Sporty</t>
  </si>
  <si>
    <t>ES300</t>
  </si>
  <si>
    <t>Mazda</t>
  </si>
  <si>
    <t>MPV</t>
  </si>
  <si>
    <t>Mitsubishi</t>
  </si>
  <si>
    <t>Diamante</t>
  </si>
  <si>
    <t>Acura</t>
  </si>
  <si>
    <t>Legend</t>
  </si>
  <si>
    <t>Buick</t>
  </si>
  <si>
    <t>Roadmaster</t>
  </si>
  <si>
    <t>Large</t>
  </si>
  <si>
    <t>Cadillac</t>
  </si>
  <si>
    <t>DeVille</t>
  </si>
  <si>
    <t>Seville</t>
  </si>
  <si>
    <t>Corvette</t>
  </si>
  <si>
    <t>RX-7</t>
  </si>
  <si>
    <t>rotary</t>
  </si>
  <si>
    <t>Mercedes-Benz</t>
  </si>
  <si>
    <t>300E</t>
  </si>
  <si>
    <t>Corrado</t>
  </si>
  <si>
    <t>Audi</t>
  </si>
  <si>
    <t>Compact</t>
  </si>
  <si>
    <t>Caprice</t>
  </si>
  <si>
    <t>Chrysler</t>
  </si>
  <si>
    <t>Imperial</t>
  </si>
  <si>
    <t>Crown_Victoria</t>
  </si>
  <si>
    <t>Lincoln</t>
  </si>
  <si>
    <t>Continental</t>
  </si>
  <si>
    <t>Town_Car</t>
  </si>
  <si>
    <t>Mercury</t>
  </si>
  <si>
    <t>Capri</t>
  </si>
  <si>
    <t>Cougar</t>
  </si>
  <si>
    <t>Maxima</t>
  </si>
  <si>
    <t>Saab</t>
  </si>
  <si>
    <t>Riviera</t>
  </si>
  <si>
    <t>Spirit</t>
  </si>
  <si>
    <t>Dynasty</t>
  </si>
  <si>
    <t>Tempo</t>
  </si>
  <si>
    <t>Hyundai</t>
  </si>
  <si>
    <t>Sonata</t>
  </si>
  <si>
    <t>Pontiac</t>
  </si>
  <si>
    <t>Grand_Prix</t>
  </si>
  <si>
    <t>LeSabre</t>
  </si>
  <si>
    <t>Camaro</t>
  </si>
  <si>
    <t>Chrylser</t>
  </si>
  <si>
    <t>Concorde</t>
  </si>
  <si>
    <t>LeBaron</t>
  </si>
  <si>
    <t>Eagle</t>
  </si>
  <si>
    <t>Vision</t>
  </si>
  <si>
    <t>Eighty-Eight</t>
  </si>
  <si>
    <t>Firebird</t>
  </si>
  <si>
    <t>Bonneville</t>
  </si>
  <si>
    <t>Volvo</t>
  </si>
  <si>
    <t>Lumina</t>
  </si>
  <si>
    <t>Shadow</t>
  </si>
  <si>
    <t>Small</t>
  </si>
  <si>
    <t>Mustang</t>
  </si>
  <si>
    <t>Elantra</t>
  </si>
  <si>
    <t>190E</t>
  </si>
  <si>
    <t>Camry</t>
  </si>
  <si>
    <t>BMW</t>
  </si>
  <si>
    <t>535i</t>
  </si>
  <si>
    <t>Escort</t>
  </si>
  <si>
    <t>Probe</t>
  </si>
  <si>
    <t>Taurus</t>
  </si>
  <si>
    <t>Altima</t>
  </si>
  <si>
    <t>Plymouth</t>
  </si>
  <si>
    <t>Laser</t>
  </si>
  <si>
    <t>Subaru</t>
  </si>
  <si>
    <t>Loyale</t>
  </si>
  <si>
    <t>Legacy</t>
  </si>
  <si>
    <t>Passat</t>
  </si>
  <si>
    <t>Integra</t>
  </si>
  <si>
    <t>Century</t>
  </si>
  <si>
    <t>Honda</t>
  </si>
  <si>
    <t>Prelude</t>
  </si>
  <si>
    <t>Accord</t>
  </si>
  <si>
    <t>Achieva</t>
  </si>
  <si>
    <t>Cutlass_Ciera</t>
  </si>
  <si>
    <t>Sunbird</t>
  </si>
  <si>
    <t>Celica</t>
  </si>
  <si>
    <t>Festiva</t>
  </si>
  <si>
    <t>Colt</t>
  </si>
  <si>
    <t>Summit</t>
  </si>
  <si>
    <t>Excel</t>
  </si>
  <si>
    <t>Mirage</t>
  </si>
  <si>
    <t>Sentra</t>
  </si>
  <si>
    <t>Fox</t>
  </si>
  <si>
    <t>Corsica</t>
  </si>
  <si>
    <t>Scoupe</t>
  </si>
  <si>
    <t>Cavalier</t>
  </si>
  <si>
    <t>Geo</t>
  </si>
  <si>
    <t>Storm</t>
  </si>
  <si>
    <t>Protege</t>
  </si>
  <si>
    <t>Justy</t>
  </si>
  <si>
    <t>Tercel</t>
  </si>
  <si>
    <t>Saturn</t>
  </si>
  <si>
    <t>SL</t>
  </si>
  <si>
    <t>LeMans</t>
  </si>
  <si>
    <t>Suzuki</t>
  </si>
  <si>
    <t>Swift</t>
  </si>
  <si>
    <t>Civic</t>
  </si>
  <si>
    <t>Metro</t>
  </si>
  <si>
    <t>Formula/Function</t>
  </si>
  <si>
    <t>Syntax</t>
  </si>
  <si>
    <t>SUM</t>
  </si>
  <si>
    <t>SUM()</t>
  </si>
  <si>
    <t>Find the sum of Sepal Length</t>
  </si>
  <si>
    <t>Find the sum of Sepal Width</t>
  </si>
  <si>
    <t>Find the sum of Petal Width</t>
  </si>
  <si>
    <t>Find the sum of Petal Length</t>
  </si>
  <si>
    <t>AVERAGE</t>
  </si>
  <si>
    <t>AVERAGE()</t>
  </si>
  <si>
    <t>Find the avg of Sepal Length</t>
  </si>
  <si>
    <t>Find the avg of Sepal Width</t>
  </si>
  <si>
    <t>Find the avg of Petal Length</t>
  </si>
  <si>
    <t>Find the avg of Petal Width</t>
  </si>
  <si>
    <t>SUMIF</t>
  </si>
  <si>
    <t>Find the sum of Sepal Length for Setosa</t>
  </si>
  <si>
    <t>Find the sum of Sepal Width for Setosa</t>
  </si>
  <si>
    <t>Find the sum of Petal Length for Setosa</t>
  </si>
  <si>
    <t>Find the sum of Petal Width for Setosa</t>
  </si>
  <si>
    <t>Find the avg of Sepal Width for Setosa</t>
  </si>
  <si>
    <t>Find the avg of Petal Length for Setosa</t>
  </si>
  <si>
    <t>Find the avg of Petal Width for Setosa</t>
  </si>
  <si>
    <t>Find the avg of Sepal Length for Setosa</t>
  </si>
  <si>
    <t>1. What is total price of all cars where type of car is van and only driver has airbags?</t>
  </si>
  <si>
    <t>1. Find the total budget for Male Prof .</t>
  </si>
  <si>
    <t>SUMIFS(F2:F398,E2:E398,"Male",A2:A398,"Prof")</t>
  </si>
  <si>
    <t>SUMIFS</t>
  </si>
  <si>
    <t>2. Find total budget</t>
  </si>
  <si>
    <t>3. Find average salary for female employee</t>
  </si>
  <si>
    <t>4. Find the average salary for male professor from discipline B</t>
  </si>
  <si>
    <t xml:space="preserve">5. Find average years of experience for a male professor </t>
  </si>
  <si>
    <t>6. Find the average service years for male employee</t>
  </si>
  <si>
    <t>7. Find the average salary for Assistant Professor from discipline B.</t>
  </si>
  <si>
    <t>1. Find the average fare for female?</t>
  </si>
  <si>
    <t>2. What is average age of a male on ship?</t>
  </si>
  <si>
    <t>3. What is the total fare earned from survived passangers?</t>
  </si>
  <si>
    <t>4. What is average age of a survived female?</t>
  </si>
  <si>
    <t>5. What is average age of male survived?</t>
  </si>
  <si>
    <t>Questions</t>
  </si>
  <si>
    <t>Answer</t>
  </si>
  <si>
    <t>2. What is average HP for a six cylinder engine?</t>
  </si>
  <si>
    <t>3. Find the average fuel tank capacity for a six cylinder mannual transmission car.</t>
  </si>
  <si>
    <t>5. What is average length for a six cylinder mid size car?</t>
  </si>
  <si>
    <t>Answers</t>
  </si>
  <si>
    <t>4. What is average max price for a 8 cylinder car?</t>
  </si>
  <si>
    <t>6. What is average city mpg for a front drive six cylinder engine car?</t>
  </si>
  <si>
    <t>7. Find the average highway mpg for a six cylinder van.</t>
  </si>
  <si>
    <t>ROUNDING OFF</t>
  </si>
  <si>
    <t>Upto 2 decimal places</t>
  </si>
  <si>
    <t>Question</t>
  </si>
  <si>
    <t>ROUND</t>
  </si>
  <si>
    <t>ROUND()</t>
  </si>
  <si>
    <t>COUNT</t>
  </si>
  <si>
    <t>COUNT()</t>
  </si>
  <si>
    <t>COUNTA()</t>
  </si>
  <si>
    <t>COUNTBLANK()</t>
  </si>
  <si>
    <t>COUNTIF()</t>
  </si>
  <si>
    <t>COUNTIFS()</t>
  </si>
  <si>
    <t>8. How many employees are working in college?</t>
  </si>
  <si>
    <t>6. How many passengers were there on ship?</t>
  </si>
  <si>
    <t>7. How many passangers servived?</t>
  </si>
  <si>
    <t>8. How many passangers were there in class 1?</t>
  </si>
  <si>
    <t>9. How many passengers from class 1 survived?</t>
  </si>
  <si>
    <t>10. How many people embarked from S?</t>
  </si>
  <si>
    <t>11. How many male passangers survived?</t>
  </si>
  <si>
    <t>13. How many class 2 male survived?</t>
  </si>
  <si>
    <t>14. What was average fare for class 2 passanger?</t>
  </si>
  <si>
    <t>8. How many six cylinder engine cars are there?</t>
  </si>
  <si>
    <t>9. How many mid sized six cylinder cars there?</t>
  </si>
  <si>
    <t>12. How many female passangers embarked from S did not servive?</t>
  </si>
  <si>
    <t>10. How many female employees working in discipline B</t>
  </si>
  <si>
    <t>9. How many male professors are there in discipline B?</t>
  </si>
  <si>
    <t>11. How many professor have more than 15 years of service?</t>
  </si>
  <si>
    <t>12. How many female professor from discipline B have more than 20 years since their phd?</t>
  </si>
  <si>
    <t>13. What is average salary for a male assistant professor working for discipline A?</t>
  </si>
  <si>
    <t>15. How many passangers did not mention their age?</t>
  </si>
  <si>
    <t>16. How many passangers did mention their age?</t>
  </si>
  <si>
    <t>17. How many passangers did not mention cabin?</t>
  </si>
  <si>
    <t>Class</t>
  </si>
  <si>
    <t>Alcohol</t>
  </si>
  <si>
    <t>Malic</t>
  </si>
  <si>
    <t>Ash</t>
  </si>
  <si>
    <t>Alcalinity</t>
  </si>
  <si>
    <t>Magnesium</t>
  </si>
  <si>
    <t>Phenols</t>
  </si>
  <si>
    <t>Flavanoids</t>
  </si>
  <si>
    <t>Nonflavanoid</t>
  </si>
  <si>
    <t>Proanthocyanins</t>
  </si>
  <si>
    <t>Intensity</t>
  </si>
  <si>
    <t>Hue</t>
  </si>
  <si>
    <t>OD280</t>
  </si>
  <si>
    <t>Proline</t>
  </si>
  <si>
    <t>AVERAGEIF()</t>
  </si>
  <si>
    <t>AVERAGEIFS()</t>
  </si>
  <si>
    <t>(blank)</t>
  </si>
  <si>
    <t>Sum of Fare</t>
  </si>
  <si>
    <t>Row Labels</t>
  </si>
  <si>
    <t>Grand Total</t>
  </si>
  <si>
    <t>Average of Fare</t>
  </si>
  <si>
    <t>Average of Age</t>
  </si>
  <si>
    <t>Sum of Survived</t>
  </si>
  <si>
    <t>average salary of each rank using line chart</t>
  </si>
  <si>
    <t>Sum of salary</t>
  </si>
  <si>
    <t>Average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</si>
</sst>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02124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33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33" borderId="10" xfId="0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[Formulas and Functions.xlsx]Sheet4!PivotTable7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Sheet4!$A$2:$A$5</c:f>
              <c:strCache>
                <c:ptCount val="3"/>
                <c:pt idx="0">
                  <c:v>AssocProf</c:v>
                </c:pt>
                <c:pt idx="1">
                  <c:v>AsstProf</c:v>
                </c:pt>
                <c:pt idx="2">
                  <c:v>Prof</c:v>
                </c:pt>
              </c:strCache>
            </c:strRef>
          </c:cat>
          <c:val>
            <c:numRef>
              <c:f>Sheet4!$B$2:$B$5</c:f>
              <c:numCache>
                <c:formatCode>General</c:formatCode>
                <c:ptCount val="3"/>
                <c:pt idx="0">
                  <c:v>93876.4375</c:v>
                </c:pt>
                <c:pt idx="1">
                  <c:v>80775.985074626864</c:v>
                </c:pt>
                <c:pt idx="2">
                  <c:v>126772.1090225564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8-4661-8889-4F2359DDA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456784"/>
        <c:axId val="716452464"/>
      </c:lineChart>
      <c:catAx>
        <c:axId val="71645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52464"/>
        <c:crosses val="autoZero"/>
        <c:auto val="1"/>
        <c:lblAlgn val="ctr"/>
        <c:lblOffset val="100"/>
        <c:noMultiLvlLbl val="0"/>
      </c:catAx>
      <c:valAx>
        <c:axId val="71645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5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[Formulas and Functions.xlsx]Sheet2!PivotTable1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27.915708812260537</c:v>
                </c:pt>
                <c:pt idx="1">
                  <c:v>30.726644591611478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7-4A2D-B50D-6154317BC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413504"/>
        <c:axId val="645414464"/>
      </c:barChart>
      <c:catAx>
        <c:axId val="64541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14464"/>
        <c:crosses val="autoZero"/>
        <c:auto val="1"/>
        <c:lblAlgn val="ctr"/>
        <c:lblOffset val="100"/>
        <c:noMultiLvlLbl val="0"/>
      </c:catAx>
      <c:valAx>
        <c:axId val="6454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1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yrs.since.phd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Sheet2!$K$2:$K$398</c:f>
              <c:numCache>
                <c:formatCode>General</c:formatCode>
                <c:ptCount val="397"/>
                <c:pt idx="0">
                  <c:v>19</c:v>
                </c:pt>
                <c:pt idx="1">
                  <c:v>20</c:v>
                </c:pt>
                <c:pt idx="2">
                  <c:v>4</c:v>
                </c:pt>
                <c:pt idx="3">
                  <c:v>45</c:v>
                </c:pt>
                <c:pt idx="4">
                  <c:v>40</c:v>
                </c:pt>
                <c:pt idx="5">
                  <c:v>6</c:v>
                </c:pt>
                <c:pt idx="6">
                  <c:v>30</c:v>
                </c:pt>
                <c:pt idx="7">
                  <c:v>45</c:v>
                </c:pt>
                <c:pt idx="8">
                  <c:v>21</c:v>
                </c:pt>
                <c:pt idx="9">
                  <c:v>18</c:v>
                </c:pt>
                <c:pt idx="10">
                  <c:v>12</c:v>
                </c:pt>
                <c:pt idx="11">
                  <c:v>7</c:v>
                </c:pt>
                <c:pt idx="12">
                  <c:v>1</c:v>
                </c:pt>
                <c:pt idx="13">
                  <c:v>2</c:v>
                </c:pt>
                <c:pt idx="14">
                  <c:v>20</c:v>
                </c:pt>
                <c:pt idx="15">
                  <c:v>12</c:v>
                </c:pt>
                <c:pt idx="16">
                  <c:v>19</c:v>
                </c:pt>
                <c:pt idx="17">
                  <c:v>38</c:v>
                </c:pt>
                <c:pt idx="18">
                  <c:v>37</c:v>
                </c:pt>
                <c:pt idx="19">
                  <c:v>39</c:v>
                </c:pt>
                <c:pt idx="20">
                  <c:v>31</c:v>
                </c:pt>
                <c:pt idx="21">
                  <c:v>36</c:v>
                </c:pt>
                <c:pt idx="22">
                  <c:v>34</c:v>
                </c:pt>
                <c:pt idx="23">
                  <c:v>24</c:v>
                </c:pt>
                <c:pt idx="24">
                  <c:v>13</c:v>
                </c:pt>
                <c:pt idx="25">
                  <c:v>21</c:v>
                </c:pt>
                <c:pt idx="26">
                  <c:v>35</c:v>
                </c:pt>
                <c:pt idx="27">
                  <c:v>5</c:v>
                </c:pt>
                <c:pt idx="28">
                  <c:v>11</c:v>
                </c:pt>
                <c:pt idx="29">
                  <c:v>12</c:v>
                </c:pt>
                <c:pt idx="30">
                  <c:v>20</c:v>
                </c:pt>
                <c:pt idx="31">
                  <c:v>7</c:v>
                </c:pt>
                <c:pt idx="32">
                  <c:v>13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22</c:v>
                </c:pt>
                <c:pt idx="37">
                  <c:v>7</c:v>
                </c:pt>
                <c:pt idx="38">
                  <c:v>41</c:v>
                </c:pt>
                <c:pt idx="39">
                  <c:v>9</c:v>
                </c:pt>
                <c:pt idx="40">
                  <c:v>23</c:v>
                </c:pt>
                <c:pt idx="41">
                  <c:v>23</c:v>
                </c:pt>
                <c:pt idx="42">
                  <c:v>40</c:v>
                </c:pt>
                <c:pt idx="43">
                  <c:v>38</c:v>
                </c:pt>
                <c:pt idx="44">
                  <c:v>19</c:v>
                </c:pt>
                <c:pt idx="45">
                  <c:v>25</c:v>
                </c:pt>
                <c:pt idx="46">
                  <c:v>40</c:v>
                </c:pt>
                <c:pt idx="47">
                  <c:v>23</c:v>
                </c:pt>
                <c:pt idx="48">
                  <c:v>25</c:v>
                </c:pt>
                <c:pt idx="49">
                  <c:v>1</c:v>
                </c:pt>
                <c:pt idx="50">
                  <c:v>28</c:v>
                </c:pt>
                <c:pt idx="51">
                  <c:v>12</c:v>
                </c:pt>
                <c:pt idx="52">
                  <c:v>11</c:v>
                </c:pt>
                <c:pt idx="53">
                  <c:v>16</c:v>
                </c:pt>
                <c:pt idx="54">
                  <c:v>12</c:v>
                </c:pt>
                <c:pt idx="55">
                  <c:v>14</c:v>
                </c:pt>
                <c:pt idx="56">
                  <c:v>23</c:v>
                </c:pt>
                <c:pt idx="57">
                  <c:v>9</c:v>
                </c:pt>
                <c:pt idx="58">
                  <c:v>10</c:v>
                </c:pt>
                <c:pt idx="59">
                  <c:v>8</c:v>
                </c:pt>
                <c:pt idx="60">
                  <c:v>9</c:v>
                </c:pt>
                <c:pt idx="61">
                  <c:v>3</c:v>
                </c:pt>
                <c:pt idx="62">
                  <c:v>33</c:v>
                </c:pt>
                <c:pt idx="63">
                  <c:v>11</c:v>
                </c:pt>
                <c:pt idx="64">
                  <c:v>4</c:v>
                </c:pt>
                <c:pt idx="65">
                  <c:v>9</c:v>
                </c:pt>
                <c:pt idx="66">
                  <c:v>22</c:v>
                </c:pt>
                <c:pt idx="67">
                  <c:v>35</c:v>
                </c:pt>
                <c:pt idx="68">
                  <c:v>17</c:v>
                </c:pt>
                <c:pt idx="69">
                  <c:v>28</c:v>
                </c:pt>
                <c:pt idx="70">
                  <c:v>17</c:v>
                </c:pt>
                <c:pt idx="71">
                  <c:v>45</c:v>
                </c:pt>
                <c:pt idx="72">
                  <c:v>29</c:v>
                </c:pt>
                <c:pt idx="73">
                  <c:v>35</c:v>
                </c:pt>
                <c:pt idx="74">
                  <c:v>28</c:v>
                </c:pt>
                <c:pt idx="75">
                  <c:v>8</c:v>
                </c:pt>
                <c:pt idx="76">
                  <c:v>17</c:v>
                </c:pt>
                <c:pt idx="77">
                  <c:v>26</c:v>
                </c:pt>
                <c:pt idx="78">
                  <c:v>3</c:v>
                </c:pt>
                <c:pt idx="79">
                  <c:v>6</c:v>
                </c:pt>
                <c:pt idx="80">
                  <c:v>43</c:v>
                </c:pt>
                <c:pt idx="81">
                  <c:v>17</c:v>
                </c:pt>
                <c:pt idx="82">
                  <c:v>22</c:v>
                </c:pt>
                <c:pt idx="83">
                  <c:v>6</c:v>
                </c:pt>
                <c:pt idx="84">
                  <c:v>17</c:v>
                </c:pt>
                <c:pt idx="85">
                  <c:v>15</c:v>
                </c:pt>
                <c:pt idx="86">
                  <c:v>37</c:v>
                </c:pt>
                <c:pt idx="87">
                  <c:v>2</c:v>
                </c:pt>
                <c:pt idx="88">
                  <c:v>25</c:v>
                </c:pt>
                <c:pt idx="89">
                  <c:v>9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38</c:v>
                </c:pt>
                <c:pt idx="94">
                  <c:v>21</c:v>
                </c:pt>
                <c:pt idx="95">
                  <c:v>4</c:v>
                </c:pt>
                <c:pt idx="96">
                  <c:v>17</c:v>
                </c:pt>
                <c:pt idx="97">
                  <c:v>13</c:v>
                </c:pt>
                <c:pt idx="98">
                  <c:v>30</c:v>
                </c:pt>
                <c:pt idx="99">
                  <c:v>41</c:v>
                </c:pt>
                <c:pt idx="100">
                  <c:v>42</c:v>
                </c:pt>
                <c:pt idx="101">
                  <c:v>28</c:v>
                </c:pt>
                <c:pt idx="102">
                  <c:v>16</c:v>
                </c:pt>
                <c:pt idx="103">
                  <c:v>20</c:v>
                </c:pt>
                <c:pt idx="104">
                  <c:v>18</c:v>
                </c:pt>
                <c:pt idx="105">
                  <c:v>31</c:v>
                </c:pt>
                <c:pt idx="106">
                  <c:v>11</c:v>
                </c:pt>
                <c:pt idx="107">
                  <c:v>10</c:v>
                </c:pt>
                <c:pt idx="108">
                  <c:v>15</c:v>
                </c:pt>
                <c:pt idx="109">
                  <c:v>40</c:v>
                </c:pt>
                <c:pt idx="110">
                  <c:v>20</c:v>
                </c:pt>
                <c:pt idx="111">
                  <c:v>19</c:v>
                </c:pt>
                <c:pt idx="112">
                  <c:v>3</c:v>
                </c:pt>
                <c:pt idx="113">
                  <c:v>37</c:v>
                </c:pt>
                <c:pt idx="114">
                  <c:v>12</c:v>
                </c:pt>
                <c:pt idx="115">
                  <c:v>21</c:v>
                </c:pt>
                <c:pt idx="116">
                  <c:v>30</c:v>
                </c:pt>
                <c:pt idx="117">
                  <c:v>39</c:v>
                </c:pt>
                <c:pt idx="118">
                  <c:v>4</c:v>
                </c:pt>
                <c:pt idx="119">
                  <c:v>5</c:v>
                </c:pt>
                <c:pt idx="120">
                  <c:v>14</c:v>
                </c:pt>
                <c:pt idx="121">
                  <c:v>32</c:v>
                </c:pt>
                <c:pt idx="122">
                  <c:v>24</c:v>
                </c:pt>
                <c:pt idx="123">
                  <c:v>25</c:v>
                </c:pt>
                <c:pt idx="124">
                  <c:v>24</c:v>
                </c:pt>
                <c:pt idx="125">
                  <c:v>54</c:v>
                </c:pt>
                <c:pt idx="126">
                  <c:v>28</c:v>
                </c:pt>
                <c:pt idx="127">
                  <c:v>2</c:v>
                </c:pt>
                <c:pt idx="128">
                  <c:v>32</c:v>
                </c:pt>
                <c:pt idx="129">
                  <c:v>4</c:v>
                </c:pt>
                <c:pt idx="130">
                  <c:v>11</c:v>
                </c:pt>
                <c:pt idx="131">
                  <c:v>56</c:v>
                </c:pt>
                <c:pt idx="132">
                  <c:v>10</c:v>
                </c:pt>
                <c:pt idx="133">
                  <c:v>3</c:v>
                </c:pt>
                <c:pt idx="134">
                  <c:v>35</c:v>
                </c:pt>
                <c:pt idx="135">
                  <c:v>20</c:v>
                </c:pt>
                <c:pt idx="136">
                  <c:v>16</c:v>
                </c:pt>
                <c:pt idx="137">
                  <c:v>17</c:v>
                </c:pt>
                <c:pt idx="138">
                  <c:v>10</c:v>
                </c:pt>
                <c:pt idx="139">
                  <c:v>21</c:v>
                </c:pt>
                <c:pt idx="140">
                  <c:v>14</c:v>
                </c:pt>
                <c:pt idx="141">
                  <c:v>15</c:v>
                </c:pt>
                <c:pt idx="142">
                  <c:v>19</c:v>
                </c:pt>
                <c:pt idx="143">
                  <c:v>3</c:v>
                </c:pt>
                <c:pt idx="144">
                  <c:v>27</c:v>
                </c:pt>
                <c:pt idx="145">
                  <c:v>28</c:v>
                </c:pt>
                <c:pt idx="146">
                  <c:v>4</c:v>
                </c:pt>
                <c:pt idx="147">
                  <c:v>27</c:v>
                </c:pt>
                <c:pt idx="148">
                  <c:v>36</c:v>
                </c:pt>
                <c:pt idx="149">
                  <c:v>4</c:v>
                </c:pt>
                <c:pt idx="150">
                  <c:v>14</c:v>
                </c:pt>
                <c:pt idx="151">
                  <c:v>4</c:v>
                </c:pt>
                <c:pt idx="152">
                  <c:v>21</c:v>
                </c:pt>
                <c:pt idx="153">
                  <c:v>12</c:v>
                </c:pt>
                <c:pt idx="154">
                  <c:v>4</c:v>
                </c:pt>
                <c:pt idx="155">
                  <c:v>21</c:v>
                </c:pt>
                <c:pt idx="156">
                  <c:v>12</c:v>
                </c:pt>
                <c:pt idx="157">
                  <c:v>1</c:v>
                </c:pt>
                <c:pt idx="158">
                  <c:v>6</c:v>
                </c:pt>
                <c:pt idx="159">
                  <c:v>15</c:v>
                </c:pt>
                <c:pt idx="160">
                  <c:v>2</c:v>
                </c:pt>
                <c:pt idx="161">
                  <c:v>26</c:v>
                </c:pt>
                <c:pt idx="162">
                  <c:v>22</c:v>
                </c:pt>
                <c:pt idx="163">
                  <c:v>3</c:v>
                </c:pt>
                <c:pt idx="164">
                  <c:v>1</c:v>
                </c:pt>
                <c:pt idx="165">
                  <c:v>21</c:v>
                </c:pt>
                <c:pt idx="166">
                  <c:v>16</c:v>
                </c:pt>
                <c:pt idx="167">
                  <c:v>18</c:v>
                </c:pt>
                <c:pt idx="168">
                  <c:v>8</c:v>
                </c:pt>
                <c:pt idx="169">
                  <c:v>25</c:v>
                </c:pt>
                <c:pt idx="170">
                  <c:v>5</c:v>
                </c:pt>
                <c:pt idx="171">
                  <c:v>19</c:v>
                </c:pt>
                <c:pt idx="172">
                  <c:v>37</c:v>
                </c:pt>
                <c:pt idx="173">
                  <c:v>20</c:v>
                </c:pt>
                <c:pt idx="174">
                  <c:v>17</c:v>
                </c:pt>
                <c:pt idx="175">
                  <c:v>28</c:v>
                </c:pt>
                <c:pt idx="176">
                  <c:v>10</c:v>
                </c:pt>
                <c:pt idx="177">
                  <c:v>13</c:v>
                </c:pt>
                <c:pt idx="178">
                  <c:v>27</c:v>
                </c:pt>
                <c:pt idx="179">
                  <c:v>3</c:v>
                </c:pt>
                <c:pt idx="180">
                  <c:v>11</c:v>
                </c:pt>
                <c:pt idx="181">
                  <c:v>18</c:v>
                </c:pt>
                <c:pt idx="182">
                  <c:v>8</c:v>
                </c:pt>
                <c:pt idx="183">
                  <c:v>26</c:v>
                </c:pt>
                <c:pt idx="184">
                  <c:v>23</c:v>
                </c:pt>
                <c:pt idx="185">
                  <c:v>33</c:v>
                </c:pt>
                <c:pt idx="186">
                  <c:v>13</c:v>
                </c:pt>
                <c:pt idx="187">
                  <c:v>18</c:v>
                </c:pt>
                <c:pt idx="188">
                  <c:v>28</c:v>
                </c:pt>
                <c:pt idx="189">
                  <c:v>25</c:v>
                </c:pt>
                <c:pt idx="190">
                  <c:v>22</c:v>
                </c:pt>
                <c:pt idx="191">
                  <c:v>43</c:v>
                </c:pt>
                <c:pt idx="192">
                  <c:v>19</c:v>
                </c:pt>
                <c:pt idx="193">
                  <c:v>19</c:v>
                </c:pt>
                <c:pt idx="194">
                  <c:v>48</c:v>
                </c:pt>
                <c:pt idx="195">
                  <c:v>9</c:v>
                </c:pt>
                <c:pt idx="196">
                  <c:v>4</c:v>
                </c:pt>
                <c:pt idx="197">
                  <c:v>4</c:v>
                </c:pt>
                <c:pt idx="198">
                  <c:v>34</c:v>
                </c:pt>
                <c:pt idx="199">
                  <c:v>38</c:v>
                </c:pt>
                <c:pt idx="200">
                  <c:v>4</c:v>
                </c:pt>
                <c:pt idx="201">
                  <c:v>40</c:v>
                </c:pt>
                <c:pt idx="202">
                  <c:v>28</c:v>
                </c:pt>
                <c:pt idx="203">
                  <c:v>17</c:v>
                </c:pt>
                <c:pt idx="204">
                  <c:v>19</c:v>
                </c:pt>
                <c:pt idx="205">
                  <c:v>21</c:v>
                </c:pt>
                <c:pt idx="206">
                  <c:v>35</c:v>
                </c:pt>
                <c:pt idx="207">
                  <c:v>18</c:v>
                </c:pt>
                <c:pt idx="208">
                  <c:v>7</c:v>
                </c:pt>
                <c:pt idx="209">
                  <c:v>20</c:v>
                </c:pt>
                <c:pt idx="210">
                  <c:v>4</c:v>
                </c:pt>
                <c:pt idx="211">
                  <c:v>39</c:v>
                </c:pt>
                <c:pt idx="212">
                  <c:v>15</c:v>
                </c:pt>
                <c:pt idx="213">
                  <c:v>26</c:v>
                </c:pt>
                <c:pt idx="214">
                  <c:v>11</c:v>
                </c:pt>
                <c:pt idx="215">
                  <c:v>16</c:v>
                </c:pt>
                <c:pt idx="216">
                  <c:v>15</c:v>
                </c:pt>
                <c:pt idx="217">
                  <c:v>29</c:v>
                </c:pt>
                <c:pt idx="218">
                  <c:v>14</c:v>
                </c:pt>
                <c:pt idx="219">
                  <c:v>13</c:v>
                </c:pt>
                <c:pt idx="220">
                  <c:v>21</c:v>
                </c:pt>
                <c:pt idx="221">
                  <c:v>23</c:v>
                </c:pt>
                <c:pt idx="222">
                  <c:v>13</c:v>
                </c:pt>
                <c:pt idx="223">
                  <c:v>34</c:v>
                </c:pt>
                <c:pt idx="224">
                  <c:v>38</c:v>
                </c:pt>
                <c:pt idx="225">
                  <c:v>20</c:v>
                </c:pt>
                <c:pt idx="226">
                  <c:v>3</c:v>
                </c:pt>
                <c:pt idx="227">
                  <c:v>9</c:v>
                </c:pt>
                <c:pt idx="228">
                  <c:v>16</c:v>
                </c:pt>
                <c:pt idx="229">
                  <c:v>39</c:v>
                </c:pt>
                <c:pt idx="230">
                  <c:v>29</c:v>
                </c:pt>
                <c:pt idx="231">
                  <c:v>26</c:v>
                </c:pt>
                <c:pt idx="232">
                  <c:v>38</c:v>
                </c:pt>
                <c:pt idx="233">
                  <c:v>36</c:v>
                </c:pt>
                <c:pt idx="234">
                  <c:v>8</c:v>
                </c:pt>
                <c:pt idx="235">
                  <c:v>28</c:v>
                </c:pt>
                <c:pt idx="236">
                  <c:v>25</c:v>
                </c:pt>
                <c:pt idx="237">
                  <c:v>7</c:v>
                </c:pt>
                <c:pt idx="238">
                  <c:v>46</c:v>
                </c:pt>
                <c:pt idx="239">
                  <c:v>19</c:v>
                </c:pt>
                <c:pt idx="240">
                  <c:v>5</c:v>
                </c:pt>
                <c:pt idx="241">
                  <c:v>31</c:v>
                </c:pt>
                <c:pt idx="242">
                  <c:v>38</c:v>
                </c:pt>
                <c:pt idx="243">
                  <c:v>23</c:v>
                </c:pt>
                <c:pt idx="244">
                  <c:v>19</c:v>
                </c:pt>
                <c:pt idx="245">
                  <c:v>17</c:v>
                </c:pt>
                <c:pt idx="246">
                  <c:v>30</c:v>
                </c:pt>
                <c:pt idx="247">
                  <c:v>21</c:v>
                </c:pt>
                <c:pt idx="248">
                  <c:v>28</c:v>
                </c:pt>
                <c:pt idx="249">
                  <c:v>29</c:v>
                </c:pt>
                <c:pt idx="250">
                  <c:v>39</c:v>
                </c:pt>
                <c:pt idx="251">
                  <c:v>20</c:v>
                </c:pt>
                <c:pt idx="252">
                  <c:v>31</c:v>
                </c:pt>
                <c:pt idx="253">
                  <c:v>4</c:v>
                </c:pt>
                <c:pt idx="254">
                  <c:v>28</c:v>
                </c:pt>
                <c:pt idx="255">
                  <c:v>12</c:v>
                </c:pt>
                <c:pt idx="256">
                  <c:v>22</c:v>
                </c:pt>
                <c:pt idx="257">
                  <c:v>30</c:v>
                </c:pt>
                <c:pt idx="258">
                  <c:v>9</c:v>
                </c:pt>
                <c:pt idx="259">
                  <c:v>32</c:v>
                </c:pt>
                <c:pt idx="260">
                  <c:v>41</c:v>
                </c:pt>
                <c:pt idx="261">
                  <c:v>45</c:v>
                </c:pt>
                <c:pt idx="262">
                  <c:v>31</c:v>
                </c:pt>
                <c:pt idx="263">
                  <c:v>31</c:v>
                </c:pt>
                <c:pt idx="264">
                  <c:v>37</c:v>
                </c:pt>
                <c:pt idx="265">
                  <c:v>36</c:v>
                </c:pt>
                <c:pt idx="266">
                  <c:v>43</c:v>
                </c:pt>
                <c:pt idx="267">
                  <c:v>14</c:v>
                </c:pt>
                <c:pt idx="268">
                  <c:v>47</c:v>
                </c:pt>
                <c:pt idx="269">
                  <c:v>13</c:v>
                </c:pt>
                <c:pt idx="270">
                  <c:v>42</c:v>
                </c:pt>
                <c:pt idx="271">
                  <c:v>42</c:v>
                </c:pt>
                <c:pt idx="272">
                  <c:v>4</c:v>
                </c:pt>
                <c:pt idx="273">
                  <c:v>8</c:v>
                </c:pt>
                <c:pt idx="274">
                  <c:v>8</c:v>
                </c:pt>
                <c:pt idx="275">
                  <c:v>12</c:v>
                </c:pt>
                <c:pt idx="276">
                  <c:v>52</c:v>
                </c:pt>
                <c:pt idx="277">
                  <c:v>31</c:v>
                </c:pt>
                <c:pt idx="278">
                  <c:v>24</c:v>
                </c:pt>
                <c:pt idx="279">
                  <c:v>46</c:v>
                </c:pt>
                <c:pt idx="280">
                  <c:v>39</c:v>
                </c:pt>
                <c:pt idx="281">
                  <c:v>37</c:v>
                </c:pt>
                <c:pt idx="282">
                  <c:v>51</c:v>
                </c:pt>
                <c:pt idx="283">
                  <c:v>45</c:v>
                </c:pt>
                <c:pt idx="284">
                  <c:v>8</c:v>
                </c:pt>
                <c:pt idx="285">
                  <c:v>49</c:v>
                </c:pt>
                <c:pt idx="286">
                  <c:v>28</c:v>
                </c:pt>
                <c:pt idx="287">
                  <c:v>2</c:v>
                </c:pt>
                <c:pt idx="288">
                  <c:v>29</c:v>
                </c:pt>
                <c:pt idx="289">
                  <c:v>8</c:v>
                </c:pt>
                <c:pt idx="290">
                  <c:v>33</c:v>
                </c:pt>
                <c:pt idx="291">
                  <c:v>32</c:v>
                </c:pt>
                <c:pt idx="292">
                  <c:v>39</c:v>
                </c:pt>
                <c:pt idx="293">
                  <c:v>11</c:v>
                </c:pt>
                <c:pt idx="294">
                  <c:v>19</c:v>
                </c:pt>
                <c:pt idx="295">
                  <c:v>40</c:v>
                </c:pt>
                <c:pt idx="296">
                  <c:v>18</c:v>
                </c:pt>
                <c:pt idx="297">
                  <c:v>17</c:v>
                </c:pt>
                <c:pt idx="298">
                  <c:v>49</c:v>
                </c:pt>
                <c:pt idx="299">
                  <c:v>45</c:v>
                </c:pt>
                <c:pt idx="300">
                  <c:v>39</c:v>
                </c:pt>
                <c:pt idx="301">
                  <c:v>27</c:v>
                </c:pt>
                <c:pt idx="302">
                  <c:v>28</c:v>
                </c:pt>
                <c:pt idx="303">
                  <c:v>14</c:v>
                </c:pt>
                <c:pt idx="304">
                  <c:v>46</c:v>
                </c:pt>
                <c:pt idx="305">
                  <c:v>33</c:v>
                </c:pt>
                <c:pt idx="306">
                  <c:v>7</c:v>
                </c:pt>
                <c:pt idx="307">
                  <c:v>31</c:v>
                </c:pt>
                <c:pt idx="308">
                  <c:v>5</c:v>
                </c:pt>
                <c:pt idx="309">
                  <c:v>22</c:v>
                </c:pt>
                <c:pt idx="310">
                  <c:v>20</c:v>
                </c:pt>
                <c:pt idx="311">
                  <c:v>14</c:v>
                </c:pt>
                <c:pt idx="312">
                  <c:v>29</c:v>
                </c:pt>
                <c:pt idx="313">
                  <c:v>35</c:v>
                </c:pt>
                <c:pt idx="314">
                  <c:v>22</c:v>
                </c:pt>
                <c:pt idx="315">
                  <c:v>6</c:v>
                </c:pt>
                <c:pt idx="316">
                  <c:v>12</c:v>
                </c:pt>
                <c:pt idx="317">
                  <c:v>46</c:v>
                </c:pt>
                <c:pt idx="318">
                  <c:v>16</c:v>
                </c:pt>
                <c:pt idx="319">
                  <c:v>16</c:v>
                </c:pt>
                <c:pt idx="320">
                  <c:v>24</c:v>
                </c:pt>
                <c:pt idx="321">
                  <c:v>9</c:v>
                </c:pt>
                <c:pt idx="322">
                  <c:v>13</c:v>
                </c:pt>
                <c:pt idx="323">
                  <c:v>24</c:v>
                </c:pt>
                <c:pt idx="324">
                  <c:v>30</c:v>
                </c:pt>
                <c:pt idx="325">
                  <c:v>8</c:v>
                </c:pt>
                <c:pt idx="326">
                  <c:v>23</c:v>
                </c:pt>
                <c:pt idx="327">
                  <c:v>37</c:v>
                </c:pt>
                <c:pt idx="328">
                  <c:v>10</c:v>
                </c:pt>
                <c:pt idx="329">
                  <c:v>23</c:v>
                </c:pt>
                <c:pt idx="330">
                  <c:v>49</c:v>
                </c:pt>
                <c:pt idx="331">
                  <c:v>20</c:v>
                </c:pt>
                <c:pt idx="332">
                  <c:v>18</c:v>
                </c:pt>
                <c:pt idx="333">
                  <c:v>33</c:v>
                </c:pt>
                <c:pt idx="334">
                  <c:v>19</c:v>
                </c:pt>
                <c:pt idx="335">
                  <c:v>36</c:v>
                </c:pt>
                <c:pt idx="336">
                  <c:v>35</c:v>
                </c:pt>
                <c:pt idx="337">
                  <c:v>13</c:v>
                </c:pt>
                <c:pt idx="338">
                  <c:v>32</c:v>
                </c:pt>
                <c:pt idx="339">
                  <c:v>37</c:v>
                </c:pt>
                <c:pt idx="340">
                  <c:v>13</c:v>
                </c:pt>
                <c:pt idx="341">
                  <c:v>17</c:v>
                </c:pt>
                <c:pt idx="342">
                  <c:v>38</c:v>
                </c:pt>
                <c:pt idx="343">
                  <c:v>31</c:v>
                </c:pt>
                <c:pt idx="344">
                  <c:v>32</c:v>
                </c:pt>
                <c:pt idx="345">
                  <c:v>15</c:v>
                </c:pt>
                <c:pt idx="346">
                  <c:v>41</c:v>
                </c:pt>
                <c:pt idx="347">
                  <c:v>39</c:v>
                </c:pt>
                <c:pt idx="348">
                  <c:v>4</c:v>
                </c:pt>
                <c:pt idx="349">
                  <c:v>27</c:v>
                </c:pt>
                <c:pt idx="350">
                  <c:v>56</c:v>
                </c:pt>
                <c:pt idx="351">
                  <c:v>38</c:v>
                </c:pt>
                <c:pt idx="352">
                  <c:v>26</c:v>
                </c:pt>
                <c:pt idx="353">
                  <c:v>22</c:v>
                </c:pt>
                <c:pt idx="354">
                  <c:v>8</c:v>
                </c:pt>
                <c:pt idx="355">
                  <c:v>25</c:v>
                </c:pt>
                <c:pt idx="356">
                  <c:v>49</c:v>
                </c:pt>
                <c:pt idx="357">
                  <c:v>39</c:v>
                </c:pt>
                <c:pt idx="358">
                  <c:v>28</c:v>
                </c:pt>
                <c:pt idx="359">
                  <c:v>11</c:v>
                </c:pt>
                <c:pt idx="360">
                  <c:v>14</c:v>
                </c:pt>
                <c:pt idx="361">
                  <c:v>23</c:v>
                </c:pt>
                <c:pt idx="362">
                  <c:v>30</c:v>
                </c:pt>
                <c:pt idx="363">
                  <c:v>20</c:v>
                </c:pt>
                <c:pt idx="364">
                  <c:v>43</c:v>
                </c:pt>
                <c:pt idx="365">
                  <c:v>43</c:v>
                </c:pt>
                <c:pt idx="366">
                  <c:v>15</c:v>
                </c:pt>
                <c:pt idx="367">
                  <c:v>10</c:v>
                </c:pt>
                <c:pt idx="368">
                  <c:v>35</c:v>
                </c:pt>
                <c:pt idx="369">
                  <c:v>33</c:v>
                </c:pt>
                <c:pt idx="370">
                  <c:v>13</c:v>
                </c:pt>
                <c:pt idx="371">
                  <c:v>23</c:v>
                </c:pt>
                <c:pt idx="372">
                  <c:v>12</c:v>
                </c:pt>
                <c:pt idx="373">
                  <c:v>30</c:v>
                </c:pt>
                <c:pt idx="374">
                  <c:v>27</c:v>
                </c:pt>
                <c:pt idx="375">
                  <c:v>28</c:v>
                </c:pt>
                <c:pt idx="376">
                  <c:v>4</c:v>
                </c:pt>
                <c:pt idx="377">
                  <c:v>6</c:v>
                </c:pt>
                <c:pt idx="378">
                  <c:v>38</c:v>
                </c:pt>
                <c:pt idx="379">
                  <c:v>11</c:v>
                </c:pt>
                <c:pt idx="380">
                  <c:v>8</c:v>
                </c:pt>
                <c:pt idx="381">
                  <c:v>27</c:v>
                </c:pt>
                <c:pt idx="382">
                  <c:v>8</c:v>
                </c:pt>
                <c:pt idx="383">
                  <c:v>44</c:v>
                </c:pt>
                <c:pt idx="384">
                  <c:v>27</c:v>
                </c:pt>
                <c:pt idx="385">
                  <c:v>15</c:v>
                </c:pt>
                <c:pt idx="386">
                  <c:v>29</c:v>
                </c:pt>
                <c:pt idx="387">
                  <c:v>29</c:v>
                </c:pt>
                <c:pt idx="388">
                  <c:v>38</c:v>
                </c:pt>
                <c:pt idx="389">
                  <c:v>33</c:v>
                </c:pt>
                <c:pt idx="390">
                  <c:v>40</c:v>
                </c:pt>
                <c:pt idx="391">
                  <c:v>30</c:v>
                </c:pt>
                <c:pt idx="392">
                  <c:v>33</c:v>
                </c:pt>
                <c:pt idx="393">
                  <c:v>31</c:v>
                </c:pt>
                <c:pt idx="394">
                  <c:v>42</c:v>
                </c:pt>
                <c:pt idx="395">
                  <c:v>25</c:v>
                </c:pt>
                <c:pt idx="396">
                  <c:v>8</c:v>
                </c:pt>
              </c:numCache>
            </c:numRef>
          </c:xVal>
          <c:yVal>
            <c:numRef>
              <c:f>Sheet2!$L$2:$L$398</c:f>
              <c:numCache>
                <c:formatCode>General</c:formatCode>
                <c:ptCount val="397"/>
                <c:pt idx="0">
                  <c:v>18</c:v>
                </c:pt>
                <c:pt idx="1">
                  <c:v>16</c:v>
                </c:pt>
                <c:pt idx="2">
                  <c:v>3</c:v>
                </c:pt>
                <c:pt idx="3">
                  <c:v>39</c:v>
                </c:pt>
                <c:pt idx="4">
                  <c:v>41</c:v>
                </c:pt>
                <c:pt idx="5">
                  <c:v>6</c:v>
                </c:pt>
                <c:pt idx="6">
                  <c:v>23</c:v>
                </c:pt>
                <c:pt idx="7">
                  <c:v>45</c:v>
                </c:pt>
                <c:pt idx="8">
                  <c:v>20</c:v>
                </c:pt>
                <c:pt idx="9">
                  <c:v>18</c:v>
                </c:pt>
                <c:pt idx="10">
                  <c:v>8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18</c:v>
                </c:pt>
                <c:pt idx="15">
                  <c:v>3</c:v>
                </c:pt>
                <c:pt idx="16">
                  <c:v>20</c:v>
                </c:pt>
                <c:pt idx="17">
                  <c:v>34</c:v>
                </c:pt>
                <c:pt idx="18">
                  <c:v>23</c:v>
                </c:pt>
                <c:pt idx="19">
                  <c:v>36</c:v>
                </c:pt>
                <c:pt idx="20">
                  <c:v>26</c:v>
                </c:pt>
                <c:pt idx="21">
                  <c:v>31</c:v>
                </c:pt>
                <c:pt idx="22">
                  <c:v>30</c:v>
                </c:pt>
                <c:pt idx="23">
                  <c:v>19</c:v>
                </c:pt>
                <c:pt idx="24">
                  <c:v>8</c:v>
                </c:pt>
                <c:pt idx="25">
                  <c:v>8</c:v>
                </c:pt>
                <c:pt idx="26">
                  <c:v>23</c:v>
                </c:pt>
                <c:pt idx="27">
                  <c:v>3</c:v>
                </c:pt>
                <c:pt idx="28">
                  <c:v>0</c:v>
                </c:pt>
                <c:pt idx="29">
                  <c:v>8</c:v>
                </c:pt>
                <c:pt idx="30">
                  <c:v>4</c:v>
                </c:pt>
                <c:pt idx="31">
                  <c:v>2</c:v>
                </c:pt>
                <c:pt idx="32">
                  <c:v>9</c:v>
                </c:pt>
                <c:pt idx="33">
                  <c:v>2</c:v>
                </c:pt>
                <c:pt idx="34">
                  <c:v>2</c:v>
                </c:pt>
                <c:pt idx="35">
                  <c:v>0</c:v>
                </c:pt>
                <c:pt idx="36">
                  <c:v>21</c:v>
                </c:pt>
                <c:pt idx="37">
                  <c:v>4</c:v>
                </c:pt>
                <c:pt idx="38">
                  <c:v>31</c:v>
                </c:pt>
                <c:pt idx="39">
                  <c:v>9</c:v>
                </c:pt>
                <c:pt idx="40">
                  <c:v>2</c:v>
                </c:pt>
                <c:pt idx="41">
                  <c:v>23</c:v>
                </c:pt>
                <c:pt idx="42">
                  <c:v>27</c:v>
                </c:pt>
                <c:pt idx="43">
                  <c:v>38</c:v>
                </c:pt>
                <c:pt idx="44">
                  <c:v>19</c:v>
                </c:pt>
                <c:pt idx="45">
                  <c:v>15</c:v>
                </c:pt>
                <c:pt idx="46">
                  <c:v>28</c:v>
                </c:pt>
                <c:pt idx="47">
                  <c:v>19</c:v>
                </c:pt>
                <c:pt idx="48">
                  <c:v>25</c:v>
                </c:pt>
                <c:pt idx="49">
                  <c:v>1</c:v>
                </c:pt>
                <c:pt idx="50">
                  <c:v>28</c:v>
                </c:pt>
                <c:pt idx="51">
                  <c:v>11</c:v>
                </c:pt>
                <c:pt idx="52">
                  <c:v>3</c:v>
                </c:pt>
                <c:pt idx="53">
                  <c:v>9</c:v>
                </c:pt>
                <c:pt idx="54">
                  <c:v>11</c:v>
                </c:pt>
                <c:pt idx="55">
                  <c:v>5</c:v>
                </c:pt>
                <c:pt idx="56">
                  <c:v>21</c:v>
                </c:pt>
                <c:pt idx="57">
                  <c:v>8</c:v>
                </c:pt>
                <c:pt idx="58">
                  <c:v>9</c:v>
                </c:pt>
                <c:pt idx="59">
                  <c:v>3</c:v>
                </c:pt>
                <c:pt idx="60">
                  <c:v>8</c:v>
                </c:pt>
                <c:pt idx="61">
                  <c:v>2</c:v>
                </c:pt>
                <c:pt idx="62">
                  <c:v>31</c:v>
                </c:pt>
                <c:pt idx="63">
                  <c:v>11</c:v>
                </c:pt>
                <c:pt idx="64">
                  <c:v>3</c:v>
                </c:pt>
                <c:pt idx="65">
                  <c:v>8</c:v>
                </c:pt>
                <c:pt idx="66">
                  <c:v>12</c:v>
                </c:pt>
                <c:pt idx="67">
                  <c:v>31</c:v>
                </c:pt>
                <c:pt idx="68">
                  <c:v>17</c:v>
                </c:pt>
                <c:pt idx="69">
                  <c:v>36</c:v>
                </c:pt>
                <c:pt idx="70">
                  <c:v>2</c:v>
                </c:pt>
                <c:pt idx="71">
                  <c:v>45</c:v>
                </c:pt>
                <c:pt idx="72">
                  <c:v>19</c:v>
                </c:pt>
                <c:pt idx="73">
                  <c:v>34</c:v>
                </c:pt>
                <c:pt idx="74">
                  <c:v>23</c:v>
                </c:pt>
                <c:pt idx="75">
                  <c:v>3</c:v>
                </c:pt>
                <c:pt idx="76">
                  <c:v>3</c:v>
                </c:pt>
                <c:pt idx="77">
                  <c:v>19</c:v>
                </c:pt>
                <c:pt idx="78">
                  <c:v>1</c:v>
                </c:pt>
                <c:pt idx="79">
                  <c:v>2</c:v>
                </c:pt>
                <c:pt idx="80">
                  <c:v>28</c:v>
                </c:pt>
                <c:pt idx="81">
                  <c:v>16</c:v>
                </c:pt>
                <c:pt idx="82">
                  <c:v>20</c:v>
                </c:pt>
                <c:pt idx="83">
                  <c:v>2</c:v>
                </c:pt>
                <c:pt idx="84">
                  <c:v>18</c:v>
                </c:pt>
                <c:pt idx="85">
                  <c:v>14</c:v>
                </c:pt>
                <c:pt idx="86">
                  <c:v>37</c:v>
                </c:pt>
                <c:pt idx="87">
                  <c:v>2</c:v>
                </c:pt>
                <c:pt idx="88">
                  <c:v>25</c:v>
                </c:pt>
                <c:pt idx="89">
                  <c:v>7</c:v>
                </c:pt>
                <c:pt idx="90">
                  <c:v>5</c:v>
                </c:pt>
                <c:pt idx="91">
                  <c:v>7</c:v>
                </c:pt>
                <c:pt idx="92">
                  <c:v>7</c:v>
                </c:pt>
                <c:pt idx="93">
                  <c:v>38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14</c:v>
                </c:pt>
                <c:pt idx="99">
                  <c:v>26</c:v>
                </c:pt>
                <c:pt idx="100">
                  <c:v>25</c:v>
                </c:pt>
                <c:pt idx="101">
                  <c:v>23</c:v>
                </c:pt>
                <c:pt idx="102">
                  <c:v>5</c:v>
                </c:pt>
                <c:pt idx="103">
                  <c:v>14</c:v>
                </c:pt>
                <c:pt idx="104">
                  <c:v>10</c:v>
                </c:pt>
                <c:pt idx="105">
                  <c:v>28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31</c:v>
                </c:pt>
                <c:pt idx="110">
                  <c:v>16</c:v>
                </c:pt>
                <c:pt idx="111">
                  <c:v>16</c:v>
                </c:pt>
                <c:pt idx="112">
                  <c:v>1</c:v>
                </c:pt>
                <c:pt idx="113">
                  <c:v>37</c:v>
                </c:pt>
                <c:pt idx="114">
                  <c:v>0</c:v>
                </c:pt>
                <c:pt idx="115">
                  <c:v>9</c:v>
                </c:pt>
                <c:pt idx="116">
                  <c:v>29</c:v>
                </c:pt>
                <c:pt idx="117">
                  <c:v>36</c:v>
                </c:pt>
                <c:pt idx="118">
                  <c:v>1</c:v>
                </c:pt>
                <c:pt idx="119">
                  <c:v>3</c:v>
                </c:pt>
                <c:pt idx="120">
                  <c:v>14</c:v>
                </c:pt>
                <c:pt idx="121">
                  <c:v>32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49</c:v>
                </c:pt>
                <c:pt idx="126">
                  <c:v>26</c:v>
                </c:pt>
                <c:pt idx="127">
                  <c:v>0</c:v>
                </c:pt>
                <c:pt idx="128">
                  <c:v>30</c:v>
                </c:pt>
                <c:pt idx="129">
                  <c:v>2</c:v>
                </c:pt>
                <c:pt idx="130">
                  <c:v>9</c:v>
                </c:pt>
                <c:pt idx="131">
                  <c:v>57</c:v>
                </c:pt>
                <c:pt idx="132">
                  <c:v>8</c:v>
                </c:pt>
                <c:pt idx="133">
                  <c:v>1</c:v>
                </c:pt>
                <c:pt idx="134">
                  <c:v>25</c:v>
                </c:pt>
                <c:pt idx="135">
                  <c:v>18</c:v>
                </c:pt>
                <c:pt idx="136">
                  <c:v>14</c:v>
                </c:pt>
                <c:pt idx="137">
                  <c:v>14</c:v>
                </c:pt>
                <c:pt idx="138">
                  <c:v>7</c:v>
                </c:pt>
                <c:pt idx="139">
                  <c:v>18</c:v>
                </c:pt>
                <c:pt idx="140">
                  <c:v>8</c:v>
                </c:pt>
                <c:pt idx="141">
                  <c:v>10</c:v>
                </c:pt>
                <c:pt idx="142">
                  <c:v>11</c:v>
                </c:pt>
                <c:pt idx="143">
                  <c:v>3</c:v>
                </c:pt>
                <c:pt idx="144">
                  <c:v>27</c:v>
                </c:pt>
                <c:pt idx="145">
                  <c:v>28</c:v>
                </c:pt>
                <c:pt idx="146">
                  <c:v>4</c:v>
                </c:pt>
                <c:pt idx="147">
                  <c:v>27</c:v>
                </c:pt>
                <c:pt idx="148">
                  <c:v>26</c:v>
                </c:pt>
                <c:pt idx="149">
                  <c:v>3</c:v>
                </c:pt>
                <c:pt idx="150">
                  <c:v>12</c:v>
                </c:pt>
                <c:pt idx="151">
                  <c:v>4</c:v>
                </c:pt>
                <c:pt idx="152">
                  <c:v>9</c:v>
                </c:pt>
                <c:pt idx="153">
                  <c:v>10</c:v>
                </c:pt>
                <c:pt idx="154">
                  <c:v>0</c:v>
                </c:pt>
                <c:pt idx="155">
                  <c:v>21</c:v>
                </c:pt>
                <c:pt idx="156">
                  <c:v>18</c:v>
                </c:pt>
                <c:pt idx="157">
                  <c:v>0</c:v>
                </c:pt>
                <c:pt idx="158">
                  <c:v>6</c:v>
                </c:pt>
                <c:pt idx="159">
                  <c:v>16</c:v>
                </c:pt>
                <c:pt idx="160">
                  <c:v>2</c:v>
                </c:pt>
                <c:pt idx="161">
                  <c:v>19</c:v>
                </c:pt>
                <c:pt idx="162">
                  <c:v>7</c:v>
                </c:pt>
                <c:pt idx="163">
                  <c:v>3</c:v>
                </c:pt>
                <c:pt idx="164">
                  <c:v>0</c:v>
                </c:pt>
                <c:pt idx="165">
                  <c:v>8</c:v>
                </c:pt>
                <c:pt idx="166">
                  <c:v>16</c:v>
                </c:pt>
                <c:pt idx="167">
                  <c:v>19</c:v>
                </c:pt>
                <c:pt idx="168">
                  <c:v>6</c:v>
                </c:pt>
                <c:pt idx="169">
                  <c:v>18</c:v>
                </c:pt>
                <c:pt idx="170">
                  <c:v>5</c:v>
                </c:pt>
                <c:pt idx="171">
                  <c:v>19</c:v>
                </c:pt>
                <c:pt idx="172">
                  <c:v>24</c:v>
                </c:pt>
                <c:pt idx="173">
                  <c:v>20</c:v>
                </c:pt>
                <c:pt idx="174">
                  <c:v>6</c:v>
                </c:pt>
                <c:pt idx="175">
                  <c:v>25</c:v>
                </c:pt>
                <c:pt idx="176">
                  <c:v>7</c:v>
                </c:pt>
                <c:pt idx="177">
                  <c:v>9</c:v>
                </c:pt>
                <c:pt idx="178">
                  <c:v>14</c:v>
                </c:pt>
                <c:pt idx="179">
                  <c:v>3</c:v>
                </c:pt>
                <c:pt idx="180">
                  <c:v>11</c:v>
                </c:pt>
                <c:pt idx="181">
                  <c:v>5</c:v>
                </c:pt>
                <c:pt idx="182">
                  <c:v>8</c:v>
                </c:pt>
                <c:pt idx="183">
                  <c:v>22</c:v>
                </c:pt>
                <c:pt idx="184">
                  <c:v>23</c:v>
                </c:pt>
                <c:pt idx="185">
                  <c:v>30</c:v>
                </c:pt>
                <c:pt idx="186">
                  <c:v>10</c:v>
                </c:pt>
                <c:pt idx="187">
                  <c:v>10</c:v>
                </c:pt>
                <c:pt idx="188">
                  <c:v>28</c:v>
                </c:pt>
                <c:pt idx="189">
                  <c:v>19</c:v>
                </c:pt>
                <c:pt idx="190">
                  <c:v>9</c:v>
                </c:pt>
                <c:pt idx="191">
                  <c:v>22</c:v>
                </c:pt>
                <c:pt idx="192">
                  <c:v>18</c:v>
                </c:pt>
                <c:pt idx="193">
                  <c:v>19</c:v>
                </c:pt>
                <c:pt idx="194">
                  <c:v>53</c:v>
                </c:pt>
                <c:pt idx="195">
                  <c:v>7</c:v>
                </c:pt>
                <c:pt idx="196">
                  <c:v>4</c:v>
                </c:pt>
                <c:pt idx="197">
                  <c:v>4</c:v>
                </c:pt>
                <c:pt idx="198">
                  <c:v>33</c:v>
                </c:pt>
                <c:pt idx="199">
                  <c:v>22</c:v>
                </c:pt>
                <c:pt idx="200">
                  <c:v>4</c:v>
                </c:pt>
                <c:pt idx="201">
                  <c:v>40</c:v>
                </c:pt>
                <c:pt idx="202">
                  <c:v>17</c:v>
                </c:pt>
                <c:pt idx="203">
                  <c:v>17</c:v>
                </c:pt>
                <c:pt idx="204">
                  <c:v>5</c:v>
                </c:pt>
                <c:pt idx="205">
                  <c:v>2</c:v>
                </c:pt>
                <c:pt idx="206">
                  <c:v>33</c:v>
                </c:pt>
                <c:pt idx="207">
                  <c:v>18</c:v>
                </c:pt>
                <c:pt idx="208">
                  <c:v>2</c:v>
                </c:pt>
                <c:pt idx="209">
                  <c:v>20</c:v>
                </c:pt>
                <c:pt idx="210">
                  <c:v>3</c:v>
                </c:pt>
                <c:pt idx="211">
                  <c:v>39</c:v>
                </c:pt>
                <c:pt idx="212">
                  <c:v>7</c:v>
                </c:pt>
                <c:pt idx="213">
                  <c:v>19</c:v>
                </c:pt>
                <c:pt idx="214">
                  <c:v>1</c:v>
                </c:pt>
                <c:pt idx="215">
                  <c:v>11</c:v>
                </c:pt>
                <c:pt idx="216">
                  <c:v>11</c:v>
                </c:pt>
                <c:pt idx="217">
                  <c:v>22</c:v>
                </c:pt>
                <c:pt idx="218">
                  <c:v>7</c:v>
                </c:pt>
                <c:pt idx="219">
                  <c:v>11</c:v>
                </c:pt>
                <c:pt idx="220">
                  <c:v>21</c:v>
                </c:pt>
                <c:pt idx="221">
                  <c:v>10</c:v>
                </c:pt>
                <c:pt idx="222">
                  <c:v>6</c:v>
                </c:pt>
                <c:pt idx="223">
                  <c:v>20</c:v>
                </c:pt>
                <c:pt idx="224">
                  <c:v>35</c:v>
                </c:pt>
                <c:pt idx="225">
                  <c:v>20</c:v>
                </c:pt>
                <c:pt idx="226">
                  <c:v>1</c:v>
                </c:pt>
                <c:pt idx="227">
                  <c:v>7</c:v>
                </c:pt>
                <c:pt idx="228">
                  <c:v>11</c:v>
                </c:pt>
                <c:pt idx="229">
                  <c:v>38</c:v>
                </c:pt>
                <c:pt idx="230">
                  <c:v>27</c:v>
                </c:pt>
                <c:pt idx="231">
                  <c:v>24</c:v>
                </c:pt>
                <c:pt idx="232">
                  <c:v>19</c:v>
                </c:pt>
                <c:pt idx="233">
                  <c:v>19</c:v>
                </c:pt>
                <c:pt idx="234">
                  <c:v>3</c:v>
                </c:pt>
                <c:pt idx="235">
                  <c:v>17</c:v>
                </c:pt>
                <c:pt idx="236">
                  <c:v>25</c:v>
                </c:pt>
                <c:pt idx="237">
                  <c:v>6</c:v>
                </c:pt>
                <c:pt idx="238">
                  <c:v>40</c:v>
                </c:pt>
                <c:pt idx="239">
                  <c:v>6</c:v>
                </c:pt>
                <c:pt idx="240">
                  <c:v>3</c:v>
                </c:pt>
                <c:pt idx="241">
                  <c:v>30</c:v>
                </c:pt>
                <c:pt idx="242">
                  <c:v>37</c:v>
                </c:pt>
                <c:pt idx="243">
                  <c:v>23</c:v>
                </c:pt>
                <c:pt idx="244">
                  <c:v>23</c:v>
                </c:pt>
                <c:pt idx="245">
                  <c:v>11</c:v>
                </c:pt>
                <c:pt idx="246">
                  <c:v>23</c:v>
                </c:pt>
                <c:pt idx="247">
                  <c:v>18</c:v>
                </c:pt>
                <c:pt idx="248">
                  <c:v>23</c:v>
                </c:pt>
                <c:pt idx="249">
                  <c:v>7</c:v>
                </c:pt>
                <c:pt idx="250">
                  <c:v>39</c:v>
                </c:pt>
                <c:pt idx="251">
                  <c:v>8</c:v>
                </c:pt>
                <c:pt idx="252">
                  <c:v>12</c:v>
                </c:pt>
                <c:pt idx="253">
                  <c:v>2</c:v>
                </c:pt>
                <c:pt idx="254">
                  <c:v>7</c:v>
                </c:pt>
                <c:pt idx="255">
                  <c:v>8</c:v>
                </c:pt>
                <c:pt idx="256">
                  <c:v>22</c:v>
                </c:pt>
                <c:pt idx="257">
                  <c:v>23</c:v>
                </c:pt>
                <c:pt idx="258">
                  <c:v>3</c:v>
                </c:pt>
                <c:pt idx="259">
                  <c:v>30</c:v>
                </c:pt>
                <c:pt idx="260">
                  <c:v>33</c:v>
                </c:pt>
                <c:pt idx="261">
                  <c:v>45</c:v>
                </c:pt>
                <c:pt idx="262">
                  <c:v>26</c:v>
                </c:pt>
                <c:pt idx="263">
                  <c:v>31</c:v>
                </c:pt>
                <c:pt idx="264">
                  <c:v>35</c:v>
                </c:pt>
                <c:pt idx="265">
                  <c:v>30</c:v>
                </c:pt>
                <c:pt idx="266">
                  <c:v>43</c:v>
                </c:pt>
                <c:pt idx="267">
                  <c:v>10</c:v>
                </c:pt>
                <c:pt idx="268">
                  <c:v>44</c:v>
                </c:pt>
                <c:pt idx="269">
                  <c:v>7</c:v>
                </c:pt>
                <c:pt idx="270">
                  <c:v>40</c:v>
                </c:pt>
                <c:pt idx="271">
                  <c:v>18</c:v>
                </c:pt>
                <c:pt idx="272">
                  <c:v>1</c:v>
                </c:pt>
                <c:pt idx="273">
                  <c:v>4</c:v>
                </c:pt>
                <c:pt idx="274">
                  <c:v>3</c:v>
                </c:pt>
                <c:pt idx="275">
                  <c:v>6</c:v>
                </c:pt>
                <c:pt idx="276">
                  <c:v>48</c:v>
                </c:pt>
                <c:pt idx="277">
                  <c:v>27</c:v>
                </c:pt>
                <c:pt idx="278">
                  <c:v>18</c:v>
                </c:pt>
                <c:pt idx="279">
                  <c:v>46</c:v>
                </c:pt>
                <c:pt idx="280">
                  <c:v>38</c:v>
                </c:pt>
                <c:pt idx="281">
                  <c:v>27</c:v>
                </c:pt>
                <c:pt idx="282">
                  <c:v>51</c:v>
                </c:pt>
                <c:pt idx="283">
                  <c:v>43</c:v>
                </c:pt>
                <c:pt idx="284">
                  <c:v>6</c:v>
                </c:pt>
                <c:pt idx="285">
                  <c:v>49</c:v>
                </c:pt>
                <c:pt idx="286">
                  <c:v>27</c:v>
                </c:pt>
                <c:pt idx="287">
                  <c:v>0</c:v>
                </c:pt>
                <c:pt idx="288">
                  <c:v>27</c:v>
                </c:pt>
                <c:pt idx="289">
                  <c:v>5</c:v>
                </c:pt>
                <c:pt idx="290">
                  <c:v>7</c:v>
                </c:pt>
                <c:pt idx="291">
                  <c:v>28</c:v>
                </c:pt>
                <c:pt idx="292">
                  <c:v>9</c:v>
                </c:pt>
                <c:pt idx="293">
                  <c:v>1</c:v>
                </c:pt>
                <c:pt idx="294">
                  <c:v>7</c:v>
                </c:pt>
                <c:pt idx="295">
                  <c:v>36</c:v>
                </c:pt>
                <c:pt idx="296">
                  <c:v>18</c:v>
                </c:pt>
                <c:pt idx="297">
                  <c:v>11</c:v>
                </c:pt>
                <c:pt idx="298">
                  <c:v>43</c:v>
                </c:pt>
                <c:pt idx="299">
                  <c:v>39</c:v>
                </c:pt>
                <c:pt idx="300">
                  <c:v>36</c:v>
                </c:pt>
                <c:pt idx="301">
                  <c:v>16</c:v>
                </c:pt>
                <c:pt idx="302">
                  <c:v>13</c:v>
                </c:pt>
                <c:pt idx="303">
                  <c:v>4</c:v>
                </c:pt>
                <c:pt idx="304">
                  <c:v>44</c:v>
                </c:pt>
                <c:pt idx="305">
                  <c:v>31</c:v>
                </c:pt>
                <c:pt idx="306">
                  <c:v>4</c:v>
                </c:pt>
                <c:pt idx="307">
                  <c:v>28</c:v>
                </c:pt>
                <c:pt idx="308">
                  <c:v>0</c:v>
                </c:pt>
                <c:pt idx="309">
                  <c:v>15</c:v>
                </c:pt>
                <c:pt idx="310">
                  <c:v>7</c:v>
                </c:pt>
                <c:pt idx="311">
                  <c:v>9</c:v>
                </c:pt>
                <c:pt idx="312">
                  <c:v>19</c:v>
                </c:pt>
                <c:pt idx="313">
                  <c:v>35</c:v>
                </c:pt>
                <c:pt idx="314">
                  <c:v>6</c:v>
                </c:pt>
                <c:pt idx="315">
                  <c:v>3</c:v>
                </c:pt>
                <c:pt idx="316">
                  <c:v>9</c:v>
                </c:pt>
                <c:pt idx="317">
                  <c:v>45</c:v>
                </c:pt>
                <c:pt idx="318">
                  <c:v>16</c:v>
                </c:pt>
                <c:pt idx="319">
                  <c:v>15</c:v>
                </c:pt>
                <c:pt idx="320">
                  <c:v>23</c:v>
                </c:pt>
                <c:pt idx="321">
                  <c:v>9</c:v>
                </c:pt>
                <c:pt idx="322">
                  <c:v>11</c:v>
                </c:pt>
                <c:pt idx="323">
                  <c:v>15</c:v>
                </c:pt>
                <c:pt idx="324">
                  <c:v>31</c:v>
                </c:pt>
                <c:pt idx="325">
                  <c:v>4</c:v>
                </c:pt>
                <c:pt idx="326">
                  <c:v>15</c:v>
                </c:pt>
                <c:pt idx="327">
                  <c:v>37</c:v>
                </c:pt>
                <c:pt idx="328">
                  <c:v>10</c:v>
                </c:pt>
                <c:pt idx="329">
                  <c:v>23</c:v>
                </c:pt>
                <c:pt idx="330">
                  <c:v>60</c:v>
                </c:pt>
                <c:pt idx="331">
                  <c:v>9</c:v>
                </c:pt>
                <c:pt idx="332">
                  <c:v>10</c:v>
                </c:pt>
                <c:pt idx="333">
                  <c:v>19</c:v>
                </c:pt>
                <c:pt idx="334">
                  <c:v>6</c:v>
                </c:pt>
                <c:pt idx="335">
                  <c:v>38</c:v>
                </c:pt>
                <c:pt idx="336">
                  <c:v>23</c:v>
                </c:pt>
                <c:pt idx="337">
                  <c:v>12</c:v>
                </c:pt>
                <c:pt idx="338">
                  <c:v>25</c:v>
                </c:pt>
                <c:pt idx="339">
                  <c:v>15</c:v>
                </c:pt>
                <c:pt idx="340">
                  <c:v>11</c:v>
                </c:pt>
                <c:pt idx="341">
                  <c:v>17</c:v>
                </c:pt>
                <c:pt idx="342">
                  <c:v>38</c:v>
                </c:pt>
                <c:pt idx="343">
                  <c:v>31</c:v>
                </c:pt>
                <c:pt idx="344">
                  <c:v>35</c:v>
                </c:pt>
                <c:pt idx="345">
                  <c:v>10</c:v>
                </c:pt>
                <c:pt idx="346">
                  <c:v>27</c:v>
                </c:pt>
                <c:pt idx="347">
                  <c:v>33</c:v>
                </c:pt>
                <c:pt idx="348">
                  <c:v>3</c:v>
                </c:pt>
                <c:pt idx="349">
                  <c:v>28</c:v>
                </c:pt>
                <c:pt idx="350">
                  <c:v>49</c:v>
                </c:pt>
                <c:pt idx="351">
                  <c:v>38</c:v>
                </c:pt>
                <c:pt idx="352">
                  <c:v>27</c:v>
                </c:pt>
                <c:pt idx="353">
                  <c:v>20</c:v>
                </c:pt>
                <c:pt idx="354">
                  <c:v>1</c:v>
                </c:pt>
                <c:pt idx="355">
                  <c:v>21</c:v>
                </c:pt>
                <c:pt idx="356">
                  <c:v>40</c:v>
                </c:pt>
                <c:pt idx="357">
                  <c:v>35</c:v>
                </c:pt>
                <c:pt idx="358">
                  <c:v>14</c:v>
                </c:pt>
                <c:pt idx="359">
                  <c:v>4</c:v>
                </c:pt>
                <c:pt idx="360">
                  <c:v>11</c:v>
                </c:pt>
                <c:pt idx="361">
                  <c:v>15</c:v>
                </c:pt>
                <c:pt idx="362">
                  <c:v>30</c:v>
                </c:pt>
                <c:pt idx="363">
                  <c:v>17</c:v>
                </c:pt>
                <c:pt idx="364">
                  <c:v>43</c:v>
                </c:pt>
                <c:pt idx="365">
                  <c:v>40</c:v>
                </c:pt>
                <c:pt idx="366">
                  <c:v>10</c:v>
                </c:pt>
                <c:pt idx="367">
                  <c:v>1</c:v>
                </c:pt>
                <c:pt idx="368">
                  <c:v>30</c:v>
                </c:pt>
                <c:pt idx="369">
                  <c:v>31</c:v>
                </c:pt>
                <c:pt idx="370">
                  <c:v>8</c:v>
                </c:pt>
                <c:pt idx="371">
                  <c:v>20</c:v>
                </c:pt>
                <c:pt idx="372">
                  <c:v>7</c:v>
                </c:pt>
                <c:pt idx="373">
                  <c:v>26</c:v>
                </c:pt>
                <c:pt idx="374">
                  <c:v>19</c:v>
                </c:pt>
                <c:pt idx="375">
                  <c:v>26</c:v>
                </c:pt>
                <c:pt idx="376">
                  <c:v>1</c:v>
                </c:pt>
                <c:pt idx="377">
                  <c:v>3</c:v>
                </c:pt>
                <c:pt idx="378">
                  <c:v>38</c:v>
                </c:pt>
                <c:pt idx="379">
                  <c:v>8</c:v>
                </c:pt>
                <c:pt idx="380">
                  <c:v>3</c:v>
                </c:pt>
                <c:pt idx="381">
                  <c:v>23</c:v>
                </c:pt>
                <c:pt idx="382">
                  <c:v>5</c:v>
                </c:pt>
                <c:pt idx="383">
                  <c:v>44</c:v>
                </c:pt>
                <c:pt idx="384">
                  <c:v>21</c:v>
                </c:pt>
                <c:pt idx="385">
                  <c:v>9</c:v>
                </c:pt>
                <c:pt idx="386">
                  <c:v>27</c:v>
                </c:pt>
                <c:pt idx="387">
                  <c:v>15</c:v>
                </c:pt>
                <c:pt idx="388">
                  <c:v>36</c:v>
                </c:pt>
                <c:pt idx="389">
                  <c:v>18</c:v>
                </c:pt>
                <c:pt idx="390">
                  <c:v>19</c:v>
                </c:pt>
                <c:pt idx="391">
                  <c:v>19</c:v>
                </c:pt>
                <c:pt idx="392">
                  <c:v>30</c:v>
                </c:pt>
                <c:pt idx="393">
                  <c:v>19</c:v>
                </c:pt>
                <c:pt idx="394">
                  <c:v>25</c:v>
                </c:pt>
                <c:pt idx="395">
                  <c:v>15</c:v>
                </c:pt>
                <c:pt idx="39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3-4135-8A79-91C42C5BA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456304"/>
        <c:axId val="716449104"/>
      </c:scatterChart>
      <c:valAx>
        <c:axId val="71645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49104"/>
        <c:crosses val="autoZero"/>
        <c:crossBetween val="midCat"/>
      </c:valAx>
      <c:valAx>
        <c:axId val="7164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5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[Formulas and Functions.xlsx]Sheet3!PivotTable4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Sheet3!$A$10:$A$14</c:f>
              <c:strCache>
                <c:ptCount val="4"/>
                <c:pt idx="0">
                  <c:v>C</c:v>
                </c:pt>
                <c:pt idx="1">
                  <c:v>Q</c:v>
                </c:pt>
                <c:pt idx="2">
                  <c:v>S</c:v>
                </c:pt>
                <c:pt idx="3">
                  <c:v>(blank)</c:v>
                </c:pt>
              </c:strCache>
            </c:strRef>
          </c:cat>
          <c:val>
            <c:numRef>
              <c:f>Sheet3!$B$10:$B$14</c:f>
              <c:numCache>
                <c:formatCode>General</c:formatCode>
                <c:ptCount val="4"/>
                <c:pt idx="0">
                  <c:v>59.954144047619053</c:v>
                </c:pt>
                <c:pt idx="1">
                  <c:v>13.276029870129872</c:v>
                </c:pt>
                <c:pt idx="2">
                  <c:v>27.07981180124218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6-46E5-A767-83F29D0D3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[Formulas and Functions.xlsx]titanic!PivotTable2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titanic!$P$4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titanic!$O$5:$O$7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titanic!$P$5:$P$7</c:f>
              <c:numCache>
                <c:formatCode>General</c:formatCode>
                <c:ptCount val="2"/>
                <c:pt idx="0">
                  <c:v>13966.662799999989</c:v>
                </c:pt>
                <c:pt idx="1">
                  <c:v>14727.286499999989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0-4A52-8413-4309B49A2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8</xdr:row>
      <xdr:rowOff>133350</xdr:rowOff>
    </xdr:from>
    <xdr:to>
      <xdr:col>11</xdr:col>
      <xdr:colOff>289560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711F66-7144-3568-E524-A142E1239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179070</xdr:rowOff>
    </xdr:from>
    <xdr:to>
      <xdr:col>6</xdr:col>
      <xdr:colOff>320040</xdr:colOff>
      <xdr:row>25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6478F7-7A97-FEBA-53D2-B7D3BF9C6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6</xdr:col>
      <xdr:colOff>320040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F5840A-6D65-4195-B142-5A8642D56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8</xdr:row>
      <xdr:rowOff>133350</xdr:rowOff>
    </xdr:from>
    <xdr:to>
      <xdr:col>11</xdr:col>
      <xdr:colOff>381000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00C7B6-4630-E26D-542C-62FECF25A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484414</xdr:colOff>
      <xdr:row>10</xdr:row>
      <xdr:rowOff>43543</xdr:rowOff>
    </xdr:from>
    <xdr:to>
      <xdr:col>15</xdr:col>
      <xdr:colOff>887186</xdr:colOff>
      <xdr:row>21</xdr:row>
      <xdr:rowOff>149680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4BD73A-3EA9-48CF-EBCA-158B28019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shu saxena" refreshedDate="45631.573573379632" createdVersion="8" refreshedVersion="8" minRefreshableVersion="3" recordCount="891" xr:uid="{5B86CE13-8426-4B35-B21E-AE53D15E15E7}">
  <cacheSource type="worksheet">
    <worksheetSource ref="A1:L892" sheet="titanic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 count="891">
        <s v="Braund, Mr. Owen Harris"/>
        <s v="Cumings, Mrs. John Bradley (Florence Briggs Thayer)"/>
        <s v="Heikkinen, Miss. Laina"/>
        <s v="Futrelle, Mrs. Jacques Heath (Lily May Peel)"/>
        <s v="Allen, Mr. William Henry"/>
        <s v="Moran, Mr. James"/>
        <s v="McCarthy, Mr. Timothy J"/>
        <s v="Palsson, Master. Gosta Leonard"/>
        <s v="Johnson, Mrs. Oscar W (Elisabeth Vilhelmina Berg)"/>
        <s v="Nasser, Mrs. Nicholas (Adele Achem)"/>
        <s v="Sandstrom, Miss. Marguerite Rut"/>
        <s v="Bonnell, Miss. Elizabeth"/>
        <s v="Saundercock, Mr. William Henry"/>
        <s v="Andersson, Mr. Anders Johan"/>
        <s v="Vestrom, Miss. Hulda Amanda Adolfina"/>
        <s v="Hewlett, Mrs. (Mary D Kingcome) "/>
        <s v="Rice, Master. Eugene"/>
        <s v="Williams, Mr. Charles Eugene"/>
        <s v="Vander Planke, Mrs. Julius (Emelia Maria Vandemoortele)"/>
        <s v="Masselmani, Mrs. Fatima"/>
        <s v="Fynney, Mr. Joseph J"/>
        <s v="Beesley, Mr. Lawrence"/>
        <s v="McGowan, Miss. Anna &quot;Annie&quot;"/>
        <s v="Sloper, Mr. William Thompson"/>
        <s v="Palsson, Miss. Torborg Danira"/>
        <s v="Asplund, Mrs. Carl Oscar (Selma Augusta Emilia Johansson)"/>
        <s v="Emir, Mr. Farred Chehab"/>
        <s v="Fortune, Mr. Charles Alexander"/>
        <s v="O'Dwyer, Miss. Ellen &quot;Nellie&quot;"/>
        <s v="Todoroff, Mr. Lalio"/>
        <s v="Uruchurtu, Don. Manuel E"/>
        <s v="Spencer, Mrs. William Augustus (Marie Eugenie)"/>
        <s v="Glynn, Miss. Mary Agatha"/>
        <s v="Wheadon, Mr. Edward H"/>
        <s v="Meyer, Mr. Edgar Joseph"/>
        <s v="Holverson, Mr. Alexander Oskar"/>
        <s v="Mamee, Mr. Hanna"/>
        <s v="Cann, Mr. Ernest Charles"/>
        <s v="Vander Planke, Miss. Augusta Maria"/>
        <s v="Nicola-Yarred, Miss. Jamila"/>
        <s v="Ahlin, Mrs. Johan (Johanna Persdotter Larsson)"/>
        <s v="Turpin, Mrs. William John Robert (Dorothy Ann Wonnacott)"/>
        <s v="Kraeff, Mr. Theodor"/>
        <s v="Laroche, Miss. Simonne Marie Anne Andree"/>
        <s v="Devaney, Miss. Margaret Delia"/>
        <s v="Rogers, Mr. William John"/>
        <s v="Lennon, Mr. Denis"/>
        <s v="O'Driscoll, Miss. Bridget"/>
        <s v="Samaan, Mr. Youssef"/>
        <s v="Arnold-Franchi, Mrs. Josef (Josefine Franchi)"/>
        <s v="Panula, Master. Juha Niilo"/>
        <s v="Nosworthy, Mr. Richard Cater"/>
        <s v="Harper, Mrs. Henry Sleeper (Myna Haxtun)"/>
        <s v="Faunthorpe, Mrs. Lizzie (Elizabeth Anne Wilkinson)"/>
        <s v="Ostby, Mr. Engelhart Cornelius"/>
        <s v="Woolner, Mr. Hugh"/>
        <s v="Rugg, Miss. Emily"/>
        <s v="Novel, Mr. Mansouer"/>
        <s v="West, Miss. Constance Mirium"/>
        <s v="Goodwin, Master. William Frederick"/>
        <s v="Sirayanian, Mr. Orsen"/>
        <s v="Icard, Miss. Amelie"/>
        <s v="Harris, Mr. Henry Birkhardt"/>
        <s v="Skoog, Master. Harald"/>
        <s v="Stewart, Mr. Albert A"/>
        <s v="Moubarek, Master. Gerios"/>
        <s v="Nye, Mrs. (Elizabeth Ramell)"/>
        <s v="Crease, Mr. Ernest James"/>
        <s v="Andersson, Miss. Erna Alexandra"/>
        <s v="Kink, Mr. Vincenz"/>
        <s v="Jenkin, Mr. Stephen Curnow"/>
        <s v="Goodwin, Miss. Lillian Amy"/>
        <s v="Hood, Mr. Ambrose Jr"/>
        <s v="Chronopoulos, Mr. Apostolos"/>
        <s v="Bing, Mr. Lee"/>
        <s v="Moen, Mr. Sigurd Hansen"/>
        <s v="Staneff, Mr. Ivan"/>
        <s v="Moutal, Mr. Rahamin Haim"/>
        <s v="Caldwell, Master. Alden Gates"/>
        <s v="Dowdell, Miss. Elizabeth"/>
        <s v="Waelens, Mr. Achille"/>
        <s v="Sheerlinck, Mr. Jan Baptist"/>
        <s v="McDermott, Miss. Brigdet Delia"/>
        <s v="Carrau, Mr. Francisco M"/>
        <s v="Ilett, Miss. Bertha"/>
        <s v="Backstrom, Mrs. Karl Alfred (Maria Mathilda Gustafsson)"/>
        <s v="Ford, Mr. William Neal"/>
        <s v="Slocovski, Mr. Selman Francis"/>
        <s v="Fortune, Miss. Mabel Helen"/>
        <s v="Celotti, Mr. Francesco"/>
        <s v="Christmann, Mr. Emil"/>
        <s v="Andreasson, Mr. Paul Edvin"/>
        <s v="Chaffee, Mr. Herbert Fuller"/>
        <s v="Dean, Mr. Bertram Frank"/>
        <s v="Coxon, Mr. Daniel"/>
        <s v="Shorney, Mr. Charles Joseph"/>
        <s v="Goldschmidt, Mr. George B"/>
        <s v="Greenfield, Mr. William Bertram"/>
        <s v="Doling, Mrs. John T (Ada Julia Bone)"/>
        <s v="Kantor, Mr. Sinai"/>
        <s v="Petranec, Miss. Matilda"/>
        <s v="Petroff, Mr. Pastcho (&quot;Pentcho&quot;)"/>
        <s v="White, Mr. Richard Frasar"/>
        <s v="Johansson, Mr. Gustaf Joel"/>
        <s v="Gustafsson, Mr. Anders Vilhelm"/>
        <s v="Mionoff, Mr. Stoytcho"/>
        <s v="Salkjelsvik, Miss. Anna Kristine"/>
        <s v="Moss, Mr. Albert Johan"/>
        <s v="Rekic, Mr. Tido"/>
        <s v="Moran, Miss. Bertha"/>
        <s v="Porter, Mr. Walter Chamberlain"/>
        <s v="Zabour, Miss. Hileni"/>
        <s v="Barton, Mr. David John"/>
        <s v="Jussila, Miss. Katriina"/>
        <s v="Attalah, Miss. Malake"/>
        <s v="Pekoniemi, Mr. Edvard"/>
        <s v="Connors, Mr. Patrick"/>
        <s v="Turpin, Mr. William John Robert"/>
        <s v="Baxter, Mr. Quigg Edmond"/>
        <s v="Andersson, Miss. Ellis Anna Maria"/>
        <s v="Hickman, Mr. Stanley George"/>
        <s v="Moore, Mr. Leonard Charles"/>
        <s v="Nasser, Mr. Nicholas"/>
        <s v="Webber, Miss. Susan"/>
        <s v="White, Mr. Percival Wayland"/>
        <s v="Nicola-Yarred, Master. Elias"/>
        <s v="McMahon, Mr. Martin"/>
        <s v="Madsen, Mr. Fridtjof Arne"/>
        <s v="Peter, Miss. Anna"/>
        <s v="Ekstrom, Mr. Johan"/>
        <s v="Drazenoic, Mr. Jozef"/>
        <s v="Coelho, Mr. Domingos Fernandeo"/>
        <s v="Robins, Mrs. Alexander A (Grace Charity Laury)"/>
        <s v="Weisz, Mrs. Leopold (Mathilde Francoise Pede)"/>
        <s v="Sobey, Mr. Samuel James Hayden"/>
        <s v="Richard, Mr. Emile"/>
        <s v="Newsom, Miss. Helen Monypeny"/>
        <s v="Futrelle, Mr. Jacques Heath"/>
        <s v="Osen, Mr. Olaf Elon"/>
        <s v="Giglio, Mr. Victor"/>
        <s v="Boulos, Mrs. Joseph (Sultana)"/>
        <s v="Nysten, Miss. Anna Sofia"/>
        <s v="Hakkarainen, Mrs. Pekka Pietari (Elin Matilda Dolck)"/>
        <s v="Burke, Mr. Jeremiah"/>
        <s v="Andrew, Mr. Edgardo Samuel"/>
        <s v="Nicholls, Mr. Joseph Charles"/>
        <s v="Andersson, Mr. August Edvard (&quot;Wennerstrom&quot;)"/>
        <s v="Ford, Miss. Robina Maggie &quot;Ruby&quot;"/>
        <s v="Navratil, Mr. Michel (&quot;Louis M Hoffman&quot;)"/>
        <s v="Byles, Rev. Thomas Roussel Davids"/>
        <s v="Bateman, Rev. Robert James"/>
        <s v="Pears, Mrs. Thomas (Edith Wearne)"/>
        <s v="Meo, Mr. Alfonzo"/>
        <s v="van Billiard, Mr. Austin Blyler"/>
        <s v="Olsen, Mr. Ole Martin"/>
        <s v="Williams, Mr. Charles Duane"/>
        <s v="Gilnagh, Miss. Katherine &quot;Katie&quot;"/>
        <s v="Corn, Mr. Harry"/>
        <s v="Smiljanic, Mr. Mile"/>
        <s v="Sage, Master. Thomas Henry"/>
        <s v="Cribb, Mr. John Hatfield"/>
        <s v="Watt, Mrs. James (Elizabeth &quot;Bessie&quot; Inglis Milne)"/>
        <s v="Bengtsson, Mr. John Viktor"/>
        <s v="Calic, Mr. Jovo"/>
        <s v="Panula, Master. Eino Viljami"/>
        <s v="Goldsmith, Master. Frank John William &quot;Frankie&quot;"/>
        <s v="Chibnall, Mrs. (Edith Martha Bowerman)"/>
        <s v="Skoog, Mrs. William (Anna Bernhardina Karlsson)"/>
        <s v="Baumann, Mr. John D"/>
        <s v="Ling, Mr. Lee"/>
        <s v="Van der hoef, Mr. Wyckoff"/>
        <s v="Rice, Master. Arthur"/>
        <s v="Johnson, Miss. Eleanor Ileen"/>
        <s v="Sivola, Mr. Antti Wilhelm"/>
        <s v="Smith, Mr. James Clinch"/>
        <s v="Klasen, Mr. Klas Albin"/>
        <s v="Lefebre, Master. Henry Forbes"/>
        <s v="Isham, Miss. Ann Elizabeth"/>
        <s v="Hale, Mr. Reginald"/>
        <s v="Leonard, Mr. Lionel"/>
        <s v="Sage, Miss. Constance Gladys"/>
        <s v="Pernot, Mr. Rene"/>
        <s v="Asplund, Master. Clarence Gustaf Hugo"/>
        <s v="Becker, Master. Richard F"/>
        <s v="Kink-Heilmann, Miss. Luise Gretchen"/>
        <s v="Rood, Mr. Hugh Roscoe"/>
        <s v="O'Brien, Mrs. Thomas (Johanna &quot;Hannah&quot; Godfrey)"/>
        <s v="Romaine, Mr. Charles Hallace (&quot;Mr C Rolmane&quot;)"/>
        <s v="Bourke, Mr. John"/>
        <s v="Turcin, Mr. Stjepan"/>
        <s v="Pinsky, Mrs. (Rosa)"/>
        <s v="Carbines, Mr. William"/>
        <s v="Andersen-Jensen, Miss. Carla Christine Nielsine"/>
        <s v="Navratil, Master. Michel M"/>
        <s v="Brown, Mrs. James Joseph (Margaret Tobin)"/>
        <s v="Lurette, Miss. Elise"/>
        <s v="Mernagh, Mr. Robert"/>
        <s v="Olsen, Mr. Karl Siegwart Andreas"/>
        <s v="Madigan, Miss. Margaret &quot;Maggie&quot;"/>
        <s v="Yrois, Miss. Henriette (&quot;Mrs Harbeck&quot;)"/>
        <s v="Vande Walle, Mr. Nestor Cyriel"/>
        <s v="Sage, Mr. Frederick"/>
        <s v="Johanson, Mr. Jakob Alfred"/>
        <s v="Youseff, Mr. Gerious"/>
        <s v="Cohen, Mr. Gurshon &quot;Gus&quot;"/>
        <s v="Strom, Miss. Telma Matilda"/>
        <s v="Backstrom, Mr. Karl Alfred"/>
        <s v="Albimona, Mr. Nassef Cassem"/>
        <s v="Carr, Miss. Helen &quot;Ellen&quot;"/>
        <s v="Blank, Mr. Henry"/>
        <s v="Ali, Mr. Ahmed"/>
        <s v="Cameron, Miss. Clear Annie"/>
        <s v="Perkin, Mr. John Henry"/>
        <s v="Givard, Mr. Hans Kristensen"/>
        <s v="Kiernan, Mr. Philip"/>
        <s v="Newell, Miss. Madeleine"/>
        <s v="Honkanen, Miss. Eliina"/>
        <s v="Jacobsohn, Mr. Sidney Samuel"/>
        <s v="Bazzani, Miss. Albina"/>
        <s v="Harris, Mr. Walter"/>
        <s v="Sunderland, Mr. Victor Francis"/>
        <s v="Bracken, Mr. James H"/>
        <s v="Green, Mr. George Henry"/>
        <s v="Nenkoff, Mr. Christo"/>
        <s v="Hoyt, Mr. Frederick Maxfield"/>
        <s v="Berglund, Mr. Karl Ivar Sven"/>
        <s v="Mellors, Mr. William John"/>
        <s v="Lovell, Mr. John Hall (&quot;Henry&quot;)"/>
        <s v="Fahlstrom, Mr. Arne Jonas"/>
        <s v="Lefebre, Miss. Mathilde"/>
        <s v="Harris, Mrs. Henry Birkhardt (Irene Wallach)"/>
        <s v="Larsson, Mr. Bengt Edvin"/>
        <s v="Sjostedt, Mr. Ernst Adolf"/>
        <s v="Asplund, Miss. Lillian Gertrud"/>
        <s v="Leyson, Mr. Robert William Norman"/>
        <s v="Harknett, Miss. Alice Phoebe"/>
        <s v="Hold, Mr. Stephen"/>
        <s v="Collyer, Miss. Marjorie &quot;Lottie&quot;"/>
        <s v="Pengelly, Mr. Frederick William"/>
        <s v="Hunt, Mr. George Henry"/>
        <s v="Zabour, Miss. Thamine"/>
        <s v="Murphy, Miss. Katherine &quot;Kate&quot;"/>
        <s v="Coleridge, Mr. Reginald Charles"/>
        <s v="Maenpaa, Mr. Matti Alexanteri"/>
        <s v="Attalah, Mr. Sleiman"/>
        <s v="Minahan, Dr. William Edward"/>
        <s v="Lindahl, Miss. Agda Thorilda Viktoria"/>
        <s v="Hamalainen, Mrs. William (Anna)"/>
        <s v="Beckwith, Mr. Richard Leonard"/>
        <s v="Carter, Rev. Ernest Courtenay"/>
        <s v="Reed, Mr. James George"/>
        <s v="Strom, Mrs. Wilhelm (Elna Matilda Persson)"/>
        <s v="Stead, Mr. William Thomas"/>
        <s v="Lobb, Mr. William Arthur"/>
        <s v="Rosblom, Mrs. Viktor (Helena Wilhelmina)"/>
        <s v="Touma, Mrs. Darwis (Hanne Youssef Razi)"/>
        <s v="Thorne, Mrs. Gertrude Maybelle"/>
        <s v="Cherry, Miss. Gladys"/>
        <s v="Ward, Miss. Anna"/>
        <s v="Parrish, Mrs. (Lutie Davis)"/>
        <s v="Smith, Mr. Thomas"/>
        <s v="Asplund, Master. Edvin Rojj Felix"/>
        <s v="Taussig, Mr. Emil"/>
        <s v="Harrison, Mr. William"/>
        <s v="Henry, Miss. Delia"/>
        <s v="Reeves, Mr. David"/>
        <s v="Panula, Mr. Ernesti Arvid"/>
        <s v="Persson, Mr. Ernst Ulrik"/>
        <s v="Graham, Mrs. William Thompson (Edith Junkins)"/>
        <s v="Bissette, Miss. Amelia"/>
        <s v="Cairns, Mr. Alexander"/>
        <s v="Tornquist, Mr. William Henry"/>
        <s v="Mellinger, Mrs. (Elizabeth Anne Maidment)"/>
        <s v="Natsch, Mr. Charles H"/>
        <s v="Healy, Miss. Hanora &quot;Nora&quot;"/>
        <s v="Andrews, Miss. Kornelia Theodosia"/>
        <s v="Lindblom, Miss. Augusta Charlotta"/>
        <s v="Parkes, Mr. Francis &quot;Frank&quot;"/>
        <s v="Rice, Master. Eric"/>
        <s v="Abbott, Mrs. Stanton (Rosa Hunt)"/>
        <s v="Duane, Mr. Frank"/>
        <s v="Olsson, Mr. Nils Johan Goransson"/>
        <s v="de Pelsmaeker, Mr. Alfons"/>
        <s v="Dorking, Mr. Edward Arthur"/>
        <s v="Smith, Mr. Richard William"/>
        <s v="Stankovic, Mr. Ivan"/>
        <s v="de Mulder, Mr. Theodore"/>
        <s v="Naidenoff, Mr. Penko"/>
        <s v="Hosono, Mr. Masabumi"/>
        <s v="Connolly, Miss. Kate"/>
        <s v="Barber, Miss. Ellen &quot;Nellie&quot;"/>
        <s v="Bishop, Mrs. Dickinson H (Helen Walton)"/>
        <s v="Levy, Mr. Rene Jacques"/>
        <s v="Haas, Miss. Aloisia"/>
        <s v="Mineff, Mr. Ivan"/>
        <s v="Lewy, Mr. Ervin G"/>
        <s v="Hanna, Mr. Mansour"/>
        <s v="Allison, Miss. Helen Loraine"/>
        <s v="Saalfeld, Mr. Adolphe"/>
        <s v="Baxter, Mrs. James (Helene DeLaudeniere Chaput)"/>
        <s v="Kelly, Miss. Anna Katherine &quot;Annie Kate&quot;"/>
        <s v="McCoy, Mr. Bernard"/>
        <s v="Johnson, Mr. William Cahoone Jr"/>
        <s v="Keane, Miss. Nora A"/>
        <s v="Williams, Mr. Howard Hugh &quot;Harry&quot;"/>
        <s v="Allison, Master. Hudson Trevor"/>
        <s v="Fleming, Miss. Margaret"/>
        <s v="Penasco y Castellana, Mrs. Victor de Satode (Maria Josefa Perez de Soto y Vallejo)"/>
        <s v="Abelson, Mr. Samuel"/>
        <s v="Francatelli, Miss. Laura Mabel"/>
        <s v="Hays, Miss. Margaret Bechstein"/>
        <s v="Ryerson, Miss. Emily Borie"/>
        <s v="Lahtinen, Mrs. William (Anna Sylfven)"/>
        <s v="Hendekovic, Mr. Ignjac"/>
        <s v="Hart, Mr. Benjamin"/>
        <s v="Nilsson, Miss. Helmina Josefina"/>
        <s v="Kantor, Mrs. Sinai (Miriam Sternin)"/>
        <s v="Moraweck, Dr. Ernest"/>
        <s v="Wick, Miss. Mary Natalie"/>
        <s v="Spedden, Mrs. Frederic Oakley (Margaretta Corning Stone)"/>
        <s v="Dennis, Mr. Samuel"/>
        <s v="Danoff, Mr. Yoto"/>
        <s v="Slayter, Miss. Hilda Mary"/>
        <s v="Caldwell, Mrs. Albert Francis (Sylvia Mae Harbaugh)"/>
        <s v="Sage, Mr. George John Jr"/>
        <s v="Young, Miss. Marie Grice"/>
        <s v="Nysveen, Mr. Johan Hansen"/>
        <s v="Ball, Mrs. (Ada E Hall)"/>
        <s v="Goldsmith, Mrs. Frank John (Emily Alice Brown)"/>
        <s v="Hippach, Miss. Jean Gertrude"/>
        <s v="McCoy, Miss. Agnes"/>
        <s v="Partner, Mr. Austen"/>
        <s v="Graham, Mr. George Edward"/>
        <s v="Vander Planke, Mr. Leo Edmondus"/>
        <s v="Frauenthal, Mrs. Henry William (Clara Heinsheimer)"/>
        <s v="Denkoff, Mr. Mitto"/>
        <s v="Pears, Mr. Thomas Clinton"/>
        <s v="Burns, Miss. Elizabeth Margaret"/>
        <s v="Dahl, Mr. Karl Edwart"/>
        <s v="Blackwell, Mr. Stephen Weart"/>
        <s v="Navratil, Master. Edmond Roger"/>
        <s v="Fortune, Miss. Alice Elizabeth"/>
        <s v="Collander, Mr. Erik Gustaf"/>
        <s v="Sedgwick, Mr. Charles Frederick Waddington"/>
        <s v="Fox, Mr. Stanley Hubert"/>
        <s v="Brown, Miss. Amelia &quot;Mildred&quot;"/>
        <s v="Smith, Miss. Marion Elsie"/>
        <s v="Davison, Mrs. Thomas Henry (Mary E Finck)"/>
        <s v="Coutts, Master. William Loch &quot;William&quot;"/>
        <s v="Dimic, Mr. Jovan"/>
        <s v="Odahl, Mr. Nils Martin"/>
        <s v="Williams-Lambert, Mr. Fletcher Fellows"/>
        <s v="Elias, Mr. Tannous"/>
        <s v="Arnold-Franchi, Mr. Josef"/>
        <s v="Yousif, Mr. Wazli"/>
        <s v="Vanden Steen, Mr. Leo Peter"/>
        <s v="Bowerman, Miss. Elsie Edith"/>
        <s v="Funk, Miss. Annie Clemmer"/>
        <s v="McGovern, Miss. Mary"/>
        <s v="Mockler, Miss. Helen Mary &quot;Ellie&quot;"/>
        <s v="Skoog, Mr. Wilhelm"/>
        <s v="del Carlo, Mr. Sebastiano"/>
        <s v="Barbara, Mrs. (Catherine David)"/>
        <s v="Asim, Mr. Adola"/>
        <s v="O'Brien, Mr. Thomas"/>
        <s v="Adahl, Mr. Mauritz Nils Martin"/>
        <s v="Warren, Mrs. Frank Manley (Anna Sophia Atkinson)"/>
        <s v="Moussa, Mrs. (Mantoura Boulos)"/>
        <s v="Jermyn, Miss. Annie"/>
        <s v="Aubart, Mme. Leontine Pauline"/>
        <s v="Harder, Mr. George Achilles"/>
        <s v="Wiklund, Mr. Jakob Alfred"/>
        <s v="Beavan, Mr. William Thomas"/>
        <s v="Ringhini, Mr. Sante"/>
        <s v="Palsson, Miss. Stina Viola"/>
        <s v="Meyer, Mrs. Edgar Joseph (Leila Saks)"/>
        <s v="Landergren, Miss. Aurora Adelia"/>
        <s v="Widener, Mr. Harry Elkins"/>
        <s v="Betros, Mr. Tannous"/>
        <s v="Gustafsson, Mr. Karl Gideon"/>
        <s v="Bidois, Miss. Rosalie"/>
        <s v="Nakid, Miss. Maria (&quot;Mary&quot;)"/>
        <s v="Tikkanen, Mr. Juho"/>
        <s v="Holverson, Mrs. Alexander Oskar (Mary Aline Towner)"/>
        <s v="Plotcharsky, Mr. Vasil"/>
        <s v="Davies, Mr. Charles Henry"/>
        <s v="Goodwin, Master. Sidney Leonard"/>
        <s v="Buss, Miss. Kate"/>
        <s v="Sadlier, Mr. Matthew"/>
        <s v="Lehmann, Miss. Bertha"/>
        <s v="Carter, Mr. William Ernest"/>
        <s v="Jansson, Mr. Carl Olof"/>
        <s v="Gustafsson, Mr. Johan Birger"/>
        <s v="Newell, Miss. Marjorie"/>
        <s v="Sandstrom, Mrs. Hjalmar (Agnes Charlotta Bengtsson)"/>
        <s v="Johansson, Mr. Erik"/>
        <s v="Olsson, Miss. Elina"/>
        <s v="McKane, Mr. Peter David"/>
        <s v="Pain, Dr. Alfred"/>
        <s v="Trout, Mrs. William H (Jessie L)"/>
        <s v="Niskanen, Mr. Juha"/>
        <s v="Adams, Mr. John"/>
        <s v="Jussila, Miss. Mari Aina"/>
        <s v="Hakkarainen, Mr. Pekka Pietari"/>
        <s v="Oreskovic, Miss. Marija"/>
        <s v="Gale, Mr. Shadrach"/>
        <s v="Widegren, Mr. Carl/Charles Peter"/>
        <s v="Richards, Master. William Rowe"/>
        <s v="Birkeland, Mr. Hans Martin Monsen"/>
        <s v="Lefebre, Miss. Ida"/>
        <s v="Sdycoff, Mr. Todor"/>
        <s v="Hart, Mr. Henry"/>
        <s v="Minahan, Miss. Daisy E"/>
        <s v="Cunningham, Mr. Alfred Fleming"/>
        <s v="Sundman, Mr. Johan Julian"/>
        <s v="Meek, Mrs. Thomas (Annie Louise Rowley)"/>
        <s v="Drew, Mrs. James Vivian (Lulu Thorne Christian)"/>
        <s v="Silven, Miss. Lyyli Karoliina"/>
        <s v="Matthews, Mr. William John"/>
        <s v="Van Impe, Miss. Catharina"/>
        <s v="Gheorgheff, Mr. Stanio"/>
        <s v="Charters, Mr. David"/>
        <s v="Zimmerman, Mr. Leo"/>
        <s v="Danbom, Mrs. Ernst Gilbert (Anna Sigrid Maria Brogren)"/>
        <s v="Rosblom, Mr. Viktor Richard"/>
        <s v="Wiseman, Mr. Phillippe"/>
        <s v="Clarke, Mrs. Charles V (Ada Maria Winfield)"/>
        <s v="Phillips, Miss. Kate Florence (&quot;Mrs Kate Louise Phillips Marshall&quot;)"/>
        <s v="Flynn, Mr. James"/>
        <s v="Pickard, Mr. Berk (Berk Trembisky)"/>
        <s v="Bjornstrom-Steffansson, Mr. Mauritz Hakan"/>
        <s v="Thorneycroft, Mrs. Percival (Florence Kate White)"/>
        <s v="Louch, Mrs. Charles Alexander (Alice Adelaide Slow)"/>
        <s v="Kallio, Mr. Nikolai Erland"/>
        <s v="Silvey, Mr. William Baird"/>
        <s v="Carter, Miss. Lucile Polk"/>
        <s v="Ford, Miss. Doolina Margaret &quot;Daisy&quot;"/>
        <s v="Richards, Mrs. Sidney (Emily Hocking)"/>
        <s v="Fortune, Mr. Mark"/>
        <s v="Kvillner, Mr. Johan Henrik Johannesson"/>
        <s v="Hart, Mrs. Benjamin (Esther Ada Bloomfield)"/>
        <s v="Hampe, Mr. Leon"/>
        <s v="Petterson, Mr. Johan Emil"/>
        <s v="Reynaldo, Ms. Encarnacion"/>
        <s v="Johannesen-Bratthammer, Mr. Bernt"/>
        <s v="Dodge, Master. Washington"/>
        <s v="Mellinger, Miss. Madeleine Violet"/>
        <s v="Seward, Mr. Frederic Kimber"/>
        <s v="Baclini, Miss. Marie Catherine"/>
        <s v="Peuchen, Major. Arthur Godfrey"/>
        <s v="West, Mr. Edwy Arthur"/>
        <s v="Hagland, Mr. Ingvald Olai Olsen"/>
        <s v="Foreman, Mr. Benjamin Laventall"/>
        <s v="Goldenberg, Mr. Samuel L"/>
        <s v="Peduzzi, Mr. Joseph"/>
        <s v="Jalsevac, Mr. Ivan"/>
        <s v="Millet, Mr. Francis Davis"/>
        <s v="Kenyon, Mrs. Frederick R (Marion)"/>
        <s v="Toomey, Miss. Ellen"/>
        <s v="O'Connor, Mr. Maurice"/>
        <s v="Anderson, Mr. Harry"/>
        <s v="Morley, Mr. William"/>
        <s v="Gee, Mr. Arthur H"/>
        <s v="Milling, Mr. Jacob Christian"/>
        <s v="Maisner, Mr. Simon"/>
        <s v="Goncalves, Mr. Manuel Estanslas"/>
        <s v="Campbell, Mr. William"/>
        <s v="Smart, Mr. John Montgomery"/>
        <s v="Scanlan, Mr. James"/>
        <s v="Baclini, Miss. Helene Barbara"/>
        <s v="Keefe, Mr. Arthur"/>
        <s v="Cacic, Mr. Luka"/>
        <s v="West, Mrs. Edwy Arthur (Ada Mary Worth)"/>
        <s v="Jerwan, Mrs. Amin S (Marie Marthe Thuillard)"/>
        <s v="Strandberg, Miss. Ida Sofia"/>
        <s v="Clifford, Mr. George Quincy"/>
        <s v="Renouf, Mr. Peter Henry"/>
        <s v="Braund, Mr. Lewis Richard"/>
        <s v="Karlsson, Mr. Nils August"/>
        <s v="Hirvonen, Miss. Hildur E"/>
        <s v="Goodwin, Master. Harold Victor"/>
        <s v="Frost, Mr. Anthony Wood &quot;Archie&quot;"/>
        <s v="Rouse, Mr. Richard Henry"/>
        <s v="Turkula, Mrs. (Hedwig)"/>
        <s v="Bishop, Mr. Dickinson H"/>
        <s v="Lefebre, Miss. Jeannie"/>
        <s v="Hoyt, Mrs. Frederick Maxfield (Jane Anne Forby)"/>
        <s v="Kent, Mr. Edward Austin"/>
        <s v="Somerton, Mr. Francis William"/>
        <s v="Coutts, Master. Eden Leslie &quot;Neville&quot;"/>
        <s v="Hagland, Mr. Konrad Mathias Reiersen"/>
        <s v="Windelov, Mr. Einar"/>
        <s v="Molson, Mr. Harry Markland"/>
        <s v="Artagaveytia, Mr. Ramon"/>
        <s v="Stanley, Mr. Edward Roland"/>
        <s v="Yousseff, Mr. Gerious"/>
        <s v="Eustis, Miss. Elizabeth Mussey"/>
        <s v="Shellard, Mr. Frederick William"/>
        <s v="Allison, Mrs. Hudson J C (Bessie Waldo Daniels)"/>
        <s v="Svensson, Mr. Olof"/>
        <s v="Calic, Mr. Petar"/>
        <s v="Canavan, Miss. Mary"/>
        <s v="O'Sullivan, Miss. Bridget Mary"/>
        <s v="Laitinen, Miss. Kristina Sofia"/>
        <s v="Maioni, Miss. Roberta"/>
        <s v="Penasco y Castellana, Mr. Victor de Satode"/>
        <s v="Quick, Mrs. Frederick Charles (Jane Richards)"/>
        <s v="Bradley, Mr. George (&quot;George Arthur Brayton&quot;)"/>
        <s v="Olsen, Mr. Henry Margido"/>
        <s v="Lang, Mr. Fang"/>
        <s v="Daly, Mr. Eugene Patrick"/>
        <s v="Webber, Mr. James"/>
        <s v="McGough, Mr. James Robert"/>
        <s v="Rothschild, Mrs. Martin (Elizabeth L. Barrett)"/>
        <s v="Coleff, Mr. Satio"/>
        <s v="Walker, Mr. William Anderson"/>
        <s v="Lemore, Mrs. (Amelia Milley)"/>
        <s v="Ryan, Mr. Patrick"/>
        <s v="Angle, Mrs. William A (Florence &quot;Mary&quot; Agnes Hughes)"/>
        <s v="Pavlovic, Mr. Stefo"/>
        <s v="Perreault, Miss. Anne"/>
        <s v="Vovk, Mr. Janko"/>
        <s v="Lahoud, Mr. Sarkis"/>
        <s v="Hippach, Mrs. Louis Albert (Ida Sophia Fischer)"/>
        <s v="Kassem, Mr. Fared"/>
        <s v="Farrell, Mr. James"/>
        <s v="Ridsdale, Miss. Lucy"/>
        <s v="Farthing, Mr. John"/>
        <s v="Salonen, Mr. Johan Werner"/>
        <s v="Hocking, Mr. Richard George"/>
        <s v="Quick, Miss. Phyllis May"/>
        <s v="Toufik, Mr. Nakli"/>
        <s v="Elias, Mr. Joseph Jr"/>
        <s v="Peter, Mrs. Catherine (Catherine Rizk)"/>
        <s v="Cacic, Miss. Marija"/>
        <s v="Hart, Miss. Eva Miriam"/>
        <s v="Butt, Major. Archibald Willingham"/>
        <s v="LeRoy, Miss. Bertha"/>
        <s v="Risien, Mr. Samuel Beard"/>
        <s v="Frolicher, Miss. Hedwig Margaritha"/>
        <s v="Crosby, Miss. Harriet R"/>
        <s v="Andersson, Miss. Ingeborg Constanzia"/>
        <s v="Andersson, Miss. Sigrid Elisabeth"/>
        <s v="Beane, Mr. Edward"/>
        <s v="Douglas, Mr. Walter Donald"/>
        <s v="Nicholson, Mr. Arthur Ernest"/>
        <s v="Beane, Mrs. Edward (Ethel Clarke)"/>
        <s v="Padro y Manent, Mr. Julian"/>
        <s v="Goldsmith, Mr. Frank John"/>
        <s v="Davies, Master. John Morgan Jr"/>
        <s v="Thayer, Mr. John Borland Jr"/>
        <s v="Sharp, Mr. Percival James R"/>
        <s v="O'Brien, Mr. Timothy"/>
        <s v="Leeni, Mr. Fahim (&quot;Philip Zenni&quot;)"/>
        <s v="Ohman, Miss. Velin"/>
        <s v="Wright, Mr. George"/>
        <s v="Duff Gordon, Lady. (Lucille Christiana Sutherland) (&quot;Mrs Morgan&quot;)"/>
        <s v="Robbins, Mr. Victor"/>
        <s v="Taussig, Mrs. Emil (Tillie Mandelbaum)"/>
        <s v="de Messemaeker, Mrs. Guillaume Joseph (Emma)"/>
        <s v="Morrow, Mr. Thomas Rowan"/>
        <s v="Sivic, Mr. Husein"/>
        <s v="Norman, Mr. Robert Douglas"/>
        <s v="Simmons, Mr. John"/>
        <s v="Meanwell, Miss. (Marion Ogden)"/>
        <s v="Davies, Mr. Alfred J"/>
        <s v="Stoytcheff, Mr. Ilia"/>
        <s v="Palsson, Mrs. Nils (Alma Cornelia Berglund)"/>
        <s v="Doharr, Mr. Tannous"/>
        <s v="Jonsson, Mr. Carl"/>
        <s v="Harris, Mr. George"/>
        <s v="Appleton, Mrs. Edward Dale (Charlotte Lamson)"/>
        <s v="Flynn, Mr. John Irwin (&quot;Irving&quot;)"/>
        <s v="Kelly, Miss. Mary"/>
        <s v="Rush, Mr. Alfred George John"/>
        <s v="Patchett, Mr. George"/>
        <s v="Garside, Miss. Ethel"/>
        <s v="Silvey, Mrs. William Baird (Alice Munger)"/>
        <s v="Caram, Mrs. Joseph (Maria Elias)"/>
        <s v="Jussila, Mr. Eiriik"/>
        <s v="Christy, Miss. Julie Rachel"/>
        <s v="Thayer, Mrs. John Borland (Marian Longstreth Morris)"/>
        <s v="Downton, Mr. William James"/>
        <s v="Ross, Mr. John Hugo"/>
        <s v="Paulner, Mr. Uscher"/>
        <s v="Taussig, Miss. Ruth"/>
        <s v="Jarvis, Mr. John Denzil"/>
        <s v="Frolicher-Stehli, Mr. Maxmillian"/>
        <s v="Gilinski, Mr. Eliezer"/>
        <s v="Murdlin, Mr. Joseph"/>
        <s v="Rintamaki, Mr. Matti"/>
        <s v="Stephenson, Mrs. Walter Bertram (Martha Eustis)"/>
        <s v="Elsbury, Mr. William James"/>
        <s v="Bourke, Miss. Mary"/>
        <s v="Chapman, Mr. John Henry"/>
        <s v="Van Impe, Mr. Jean Baptiste"/>
        <s v="Leitch, Miss. Jessie Wills"/>
        <s v="Johnson, Mr. Alfred"/>
        <s v="Boulos, Mr. Hanna"/>
        <s v="Duff Gordon, Sir. Cosmo Edmund (&quot;Mr Morgan&quot;)"/>
        <s v="Jacobsohn, Mrs. Sidney Samuel (Amy Frances Christy)"/>
        <s v="Slabenoff, Mr. Petco"/>
        <s v="Harrington, Mr. Charles H"/>
        <s v="Torber, Mr. Ernst William"/>
        <s v="Homer, Mr. Harry (&quot;Mr E Haven&quot;)"/>
        <s v="Lindell, Mr. Edvard Bengtsson"/>
        <s v="Karaic, Mr. Milan"/>
        <s v="Daniel, Mr. Robert Williams"/>
        <s v="Laroche, Mrs. Joseph (Juliette Marie Louise Lafargue)"/>
        <s v="Shutes, Miss. Elizabeth W"/>
        <s v="Andersson, Mrs. Anders Johan (Alfrida Konstantia Brogren)"/>
        <s v="Jardin, Mr. Jose Neto"/>
        <s v="Murphy, Miss. Margaret Jane"/>
        <s v="Horgan, Mr. John"/>
        <s v="Brocklebank, Mr. William Alfred"/>
        <s v="Herman, Miss. Alice"/>
        <s v="Danbom, Mr. Ernst Gilbert"/>
        <s v="Lobb, Mrs. William Arthur (Cordelia K Stanlick)"/>
        <s v="Becker, Miss. Marion Louise"/>
        <s v="Gavey, Mr. Lawrence"/>
        <s v="Yasbeck, Mr. Antoni"/>
        <s v="Kimball, Mr. Edwin Nelson Jr"/>
        <s v="Nakid, Mr. Sahid"/>
        <s v="Hansen, Mr. Henry Damsgaard"/>
        <s v="Bowen, Mr. David John &quot;Dai&quot;"/>
        <s v="Sutton, Mr. Frederick"/>
        <s v="Kirkland, Rev. Charles Leonard"/>
        <s v="Longley, Miss. Gretchen Fiske"/>
        <s v="Bostandyeff, Mr. Guentcho"/>
        <s v="O'Connell, Mr. Patrick D"/>
        <s v="Barkworth, Mr. Algernon Henry Wilson"/>
        <s v="Lundahl, Mr. Johan Svensson"/>
        <s v="Stahelin-Maeglin, Dr. Max"/>
        <s v="Parr, Mr. William Henry Marsh"/>
        <s v="Skoog, Miss. Mabel"/>
        <s v="Davis, Miss. Mary"/>
        <s v="Leinonen, Mr. Antti Gustaf"/>
        <s v="Collyer, Mr. Harvey"/>
        <s v="Panula, Mrs. Juha (Maria Emilia Ojala)"/>
        <s v="Thorneycroft, Mr. Percival"/>
        <s v="Jensen, Mr. Hans Peder"/>
        <s v="Sagesser, Mlle. Emma"/>
        <s v="Skoog, Miss. Margit Elizabeth"/>
        <s v="Foo, Mr. Choong"/>
        <s v="Baclini, Miss. Eugenie"/>
        <s v="Harper, Mr. Henry Sleeper"/>
        <s v="Cor, Mr. Liudevit"/>
        <s v="Simonius-Blumer, Col. Oberst Alfons"/>
        <s v="Willey, Mr. Edward"/>
        <s v="Stanley, Miss. Amy Zillah Elsie"/>
        <s v="Mitkoff, Mr. Mito"/>
        <s v="Doling, Miss. Elsie"/>
        <s v="Kalvik, Mr. Johannes Halvorsen"/>
        <s v="O'Leary, Miss. Hanora &quot;Norah&quot;"/>
        <s v="Hegarty, Miss. Hanora &quot;Nora&quot;"/>
        <s v="Hickman, Mr. Leonard Mark"/>
        <s v="Radeff, Mr. Alexander"/>
        <s v="Bourke, Mrs. John (Catherine)"/>
        <s v="Eitemiller, Mr. George Floyd"/>
        <s v="Newell, Mr. Arthur Webster"/>
        <s v="Frauenthal, Dr. Henry William"/>
        <s v="Badt, Mr. Mohamed"/>
        <s v="Colley, Mr. Edward Pomeroy"/>
        <s v="Coleff, Mr. Peju"/>
        <s v="Lindqvist, Mr. Eino William"/>
        <s v="Hickman, Mr. Lewis"/>
        <s v="Butler, Mr. Reginald Fenton"/>
        <s v="Rommetvedt, Mr. Knud Paust"/>
        <s v="Cook, Mr. Jacob"/>
        <s v="Taylor, Mrs. Elmer Zebley (Juliet Cummins Wright)"/>
        <s v="Brown, Mrs. Thomas William Solomon (Elizabeth Catherine Ford)"/>
        <s v="Davidson, Mr. Thornton"/>
        <s v="Mitchell, Mr. Henry Michael"/>
        <s v="Wilhelms, Mr. Charles"/>
        <s v="Watson, Mr. Ennis Hastings"/>
        <s v="Edvardsson, Mr. Gustaf Hjalmar"/>
        <s v="Sawyer, Mr. Frederick Charles"/>
        <s v="Turja, Miss. Anna Sofia"/>
        <s v="Goodwin, Mrs. Frederick (Augusta Tyler)"/>
        <s v="Cardeza, Mr. Thomas Drake Martinez"/>
        <s v="Peters, Miss. Katie"/>
        <s v="Hassab, Mr. Hammad"/>
        <s v="Olsvigen, Mr. Thor Anderson"/>
        <s v="Goodwin, Mr. Charles Edward"/>
        <s v="Brown, Mr. Thomas William Solomon"/>
        <s v="Laroche, Mr. Joseph Philippe Lemercier"/>
        <s v="Panula, Mr. Jaako Arnold"/>
        <s v="Dakic, Mr. Branko"/>
        <s v="Fischer, Mr. Eberhard Thelander"/>
        <s v="Madill, Miss. Georgette Alexandra"/>
        <s v="Dick, Mr. Albert Adrian"/>
        <s v="Karun, Miss. Manca"/>
        <s v="Lam, Mr. Ali"/>
        <s v="Saad, Mr. Khalil"/>
        <s v="Weir, Col. John"/>
        <s v="Chapman, Mr. Charles Henry"/>
        <s v="Kelly, Mr. James"/>
        <s v="Mullens, Miss. Katherine &quot;Katie&quot;"/>
        <s v="Thayer, Mr. John Borland"/>
        <s v="Humblen, Mr. Adolf Mathias Nicolai Olsen"/>
        <s v="Astor, Mrs. John Jacob (Madeleine Talmadge Force)"/>
        <s v="Silverthorne, Mr. Spencer Victor"/>
        <s v="Barbara, Miss. Saiide"/>
        <s v="Gallagher, Mr. Martin"/>
        <s v="Hansen, Mr. Henrik Juul"/>
        <s v="Morley, Mr. Henry Samuel (&quot;Mr Henry Marshall&quot;)"/>
        <s v="Kelly, Mrs. Florence &quot;Fannie&quot;"/>
        <s v="Calderhead, Mr. Edward Pennington"/>
        <s v="Cleaver, Miss. Alice"/>
        <s v="Moubarek, Master. Halim Gonios (&quot;William George&quot;)"/>
        <s v="Mayne, Mlle. Berthe Antonine (&quot;Mrs de Villiers&quot;)"/>
        <s v="Klaber, Mr. Herman"/>
        <s v="Taylor, Mr. Elmer Zebley"/>
        <s v="Larsson, Mr. August Viktor"/>
        <s v="Greenberg, Mr. Samuel"/>
        <s v="Soholt, Mr. Peter Andreas Lauritz Andersen"/>
        <s v="Endres, Miss. Caroline Louise"/>
        <s v="Troutt, Miss. Edwina Celia &quot;Winnie&quot;"/>
        <s v="McEvoy, Mr. Michael"/>
        <s v="Johnson, Mr. Malkolm Joackim"/>
        <s v="Harper, Miss. Annie Jessie &quot;Nina&quot;"/>
        <s v="Jensen, Mr. Svend Lauritz"/>
        <s v="Gillespie, Mr. William Henry"/>
        <s v="Hodges, Mr. Henry Price"/>
        <s v="Chambers, Mr. Norman Campbell"/>
        <s v="Oreskovic, Mr. Luka"/>
        <s v="Renouf, Mrs. Peter Henry (Lillian Jefferys)"/>
        <s v="Mannion, Miss. Margareth"/>
        <s v="Bryhl, Mr. Kurt Arnold Gottfrid"/>
        <s v="Ilmakangas, Miss. Pieta Sofia"/>
        <s v="Allen, Miss. Elisabeth Walton"/>
        <s v="Hassan, Mr. Houssein G N"/>
        <s v="Knight, Mr. Robert J"/>
        <s v="Berriman, Mr. William John"/>
        <s v="Troupiansky, Mr. Moses Aaron"/>
        <s v="Williams, Mr. Leslie"/>
        <s v="Ford, Mrs. Edward (Margaret Ann Watson)"/>
        <s v="Lesurer, Mr. Gustave J"/>
        <s v="Ivanoff, Mr. Kanio"/>
        <s v="Nankoff, Mr. Minko"/>
        <s v="Hawksford, Mr. Walter James"/>
        <s v="Cavendish, Mr. Tyrell William"/>
        <s v="Ryerson, Miss. Susan Parker &quot;Suzette&quot;"/>
        <s v="McNamee, Mr. Neal"/>
        <s v="Stranden, Mr. Juho"/>
        <s v="Crosby, Capt. Edward Gifford"/>
        <s v="Abbott, Mr. Rossmore Edward"/>
        <s v="Sinkkonen, Miss. Anna"/>
        <s v="Marvin, Mr. Daniel Warner"/>
        <s v="Connaghton, Mr. Michael"/>
        <s v="Wells, Miss. Joan"/>
        <s v="Moor, Master. Meier"/>
        <s v="Vande Velde, Mr. Johannes Joseph"/>
        <s v="Jonkoff, Mr. Lalio"/>
        <s v="Herman, Mrs. Samuel (Jane Laver)"/>
        <s v="Hamalainen, Master. Viljo"/>
        <s v="Carlsson, Mr. August Sigfrid"/>
        <s v="Bailey, Mr. Percy Andrew"/>
        <s v="Theobald, Mr. Thomas Leonard"/>
        <s v="Rothes, the Countess. of (Lucy Noel Martha Dyer-Edwards)"/>
        <s v="Garfirth, Mr. John"/>
        <s v="Nirva, Mr. Iisakki Antino Aijo"/>
        <s v="Barah, Mr. Hanna Assi"/>
        <s v="Carter, Mrs. William Ernest (Lucile Polk)"/>
        <s v="Eklund, Mr. Hans Linus"/>
        <s v="Hogeboom, Mrs. John C (Anna Andrews)"/>
        <s v="Brewe, Dr. Arthur Jackson"/>
        <s v="Mangan, Miss. Mary"/>
        <s v="Moran, Mr. Daniel J"/>
        <s v="Gronnestad, Mr. Daniel Danielsen"/>
        <s v="Lievens, Mr. Rene Aime"/>
        <s v="Jensen, Mr. Niels Peder"/>
        <s v="Mack, Mrs. (Mary)"/>
        <s v="Elias, Mr. Dibo"/>
        <s v="Hocking, Mrs. Elizabeth (Eliza Needs)"/>
        <s v="Myhrman, Mr. Pehr Fabian Oliver Malkolm"/>
        <s v="Tobin, Mr. Roger"/>
        <s v="Emanuel, Miss. Virginia Ethel"/>
        <s v="Kilgannon, Mr. Thomas J"/>
        <s v="Robert, Mrs. Edward Scott (Elisabeth Walton McMillan)"/>
        <s v="Ayoub, Miss. Banoura"/>
        <s v="Dick, Mrs. Albert Adrian (Vera Gillespie)"/>
        <s v="Long, Mr. Milton Clyde"/>
        <s v="Johnston, Mr. Andrew G"/>
        <s v="Ali, Mr. William"/>
        <s v="Harmer, Mr. Abraham (David Lishin)"/>
        <s v="Sjoblom, Miss. Anna Sofia"/>
        <s v="Rice, Master. George Hugh"/>
        <s v="Dean, Master. Bertram Vere"/>
        <s v="Guggenheim, Mr. Benjamin"/>
        <s v="Keane, Mr. Andrew &quot;Andy&quot;"/>
        <s v="Gaskell, Mr. Alfred"/>
        <s v="Sage, Miss. Stella Anna"/>
        <s v="Hoyt, Mr. William Fisher"/>
        <s v="Dantcheff, Mr. Ristiu"/>
        <s v="Otter, Mr. Richard"/>
        <s v="Leader, Dr. Alice (Farnham)"/>
        <s v="Osman, Mrs. Mara"/>
        <s v="Ibrahim Shawah, Mr. Yousseff"/>
        <s v="Van Impe, Mrs. Jean Baptiste (Rosalie Paula Govaert)"/>
        <s v="Ponesell, Mr. Martin"/>
        <s v="Collyer, Mrs. Harvey (Charlotte Annie Tate)"/>
        <s v="Carter, Master. William Thornton II"/>
        <s v="Thomas, Master. Assad Alexander"/>
        <s v="Hedman, Mr. Oskar Arvid"/>
        <s v="Johansson, Mr. Karl Johan"/>
        <s v="Andrews, Mr. Thomas Jr"/>
        <s v="Pettersson, Miss. Ellen Natalia"/>
        <s v="Meyer, Mr. August"/>
        <s v="Chambers, Mrs. Norman Campbell (Bertha Griggs)"/>
        <s v="Alexander, Mr. William"/>
        <s v="Lester, Mr. James"/>
        <s v="Slemen, Mr. Richard James"/>
        <s v="Andersson, Miss. Ebba Iris Alfrida"/>
        <s v="Tomlin, Mr. Ernest Portage"/>
        <s v="Fry, Mr. Richard"/>
        <s v="Heininen, Miss. Wendla Maria"/>
        <s v="Mallet, Mr. Albert"/>
        <s v="Holm, Mr. John Fredrik Alexander"/>
        <s v="Skoog, Master. Karl Thorsten"/>
        <s v="Hays, Mrs. Charles Melville (Clara Jennings Gregg)"/>
        <s v="Lulic, Mr. Nikola"/>
        <s v="Reuchlin, Jonkheer. John George"/>
        <s v="Moor, Mrs. (Beila)"/>
        <s v="Panula, Master. Urho Abraham"/>
        <s v="Flynn, Mr. John"/>
        <s v="Lam, Mr. Len"/>
        <s v="Mallet, Master. Andre"/>
        <s v="McCormack, Mr. Thomas Joseph"/>
        <s v="Stone, Mrs. George Nelson (Martha Evelyn)"/>
        <s v="Yasbeck, Mrs. Antoni (Selini Alexander)"/>
        <s v="Richards, Master. George Sibley"/>
        <s v="Saad, Mr. Amin"/>
        <s v="Augustsson, Mr. Albert"/>
        <s v="Allum, Mr. Owen George"/>
        <s v="Compton, Miss. Sara Rebecca"/>
        <s v="Pasic, Mr. Jakob"/>
        <s v="Sirota, Mr. Maurice"/>
        <s v="Chip, Mr. Chang"/>
        <s v="Marechal, Mr. Pierre"/>
        <s v="Alhomaki, Mr. Ilmari Rudolf"/>
        <s v="Mudd, Mr. Thomas Charles"/>
        <s v="Serepeca, Miss. Augusta"/>
        <s v="Lemberopolous, Mr. Peter L"/>
        <s v="Culumovic, Mr. Jeso"/>
        <s v="Abbing, Mr. Anthony"/>
        <s v="Sage, Mr. Douglas Bullen"/>
        <s v="Markoff, Mr. Marin"/>
        <s v="Harper, Rev. John"/>
        <s v="Goldenberg, Mrs. Samuel L (Edwiga Grabowska)"/>
        <s v="Andersson, Master. Sigvard Harald Elias"/>
        <s v="Svensson, Mr. Johan"/>
        <s v="Boulos, Miss. Nourelain"/>
        <s v="Lines, Miss. Mary Conover"/>
        <s v="Carter, Mrs. Ernest Courtenay (Lilian Hughes)"/>
        <s v="Aks, Mrs. Sam (Leah Rosen)"/>
        <s v="Wick, Mrs. George Dennick (Mary Hitchcock)"/>
        <s v="Daly, Mr. Peter Denis "/>
        <s v="Baclini, Mrs. Solomon (Latifa Qurban)"/>
        <s v="Razi, Mr. Raihed"/>
        <s v="Hansen, Mr. Claus Peter"/>
        <s v="Giles, Mr. Frederick Edward"/>
        <s v="Swift, Mrs. Frederick Joel (Margaret Welles Barron)"/>
        <s v="Sage, Miss. Dorothy Edith &quot;Dolly&quot;"/>
        <s v="Gill, Mr. John William"/>
        <s v="Bystrom, Mrs. (Karolina)"/>
        <s v="Duran y More, Miss. Asuncion"/>
        <s v="Roebling, Mr. Washington Augustus II"/>
        <s v="van Melkebeke, Mr. Philemon"/>
        <s v="Johnson, Master. Harold Theodor"/>
        <s v="Balkic, Mr. Cerin"/>
        <s v="Beckwith, Mrs. Richard Leonard (Sallie Monypeny)"/>
        <s v="Carlsson, Mr. Frans Olof"/>
        <s v="Vander Cruyssen, Mr. Victor"/>
        <s v="Abelson, Mrs. Samuel (Hannah Wizosky)"/>
        <s v="Najib, Miss. Adele Kiamie &quot;Jane&quot;"/>
        <s v="Gustafsson, Mr. Alfred Ossian"/>
        <s v="Petroff, Mr. Nedelio"/>
        <s v="Laleff, Mr. Kristo"/>
        <s v="Potter, Mrs. Thomas Jr (Lily Alexenia Wilson)"/>
        <s v="Shelley, Mrs. William (Imanita Parrish Hall)"/>
        <s v="Markun, Mr. Johann"/>
        <s v="Dahlberg, Miss. Gerda Ulrika"/>
        <s v="Banfield, Mr. Frederick James"/>
        <s v="Sutehall, Mr. Henry Jr"/>
        <s v="Rice, Mrs. William (Margaret Norton)"/>
        <s v="Montvila, Rev. Juozas"/>
        <s v="Graham, Miss. Margaret Edith"/>
        <s v="Johnston, Miss. Catherine Helen &quot;Carrie&quot;"/>
        <s v="Behr, Mr. Karl Howell"/>
        <s v="Dooley, Mr. Patrick"/>
      </sharedItems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 count="89">
        <n v="22"/>
        <n v="38"/>
        <n v="26"/>
        <n v="35"/>
        <m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 count="248">
        <n v="7.25"/>
        <n v="71.283299999999997"/>
        <n v="7.9249999999999998"/>
        <n v="53.1"/>
        <n v="8.0500000000000007"/>
        <n v="8.4582999999999995"/>
        <n v="51.862499999999997"/>
        <n v="21.074999999999999"/>
        <n v="11.1333"/>
        <n v="30.070799999999998"/>
        <n v="16.7"/>
        <n v="26.55"/>
        <n v="31.274999999999999"/>
        <n v="7.8541999999999996"/>
        <n v="16"/>
        <n v="29.125"/>
        <n v="13"/>
        <n v="18"/>
        <n v="7.2249999999999996"/>
        <n v="26"/>
        <n v="8.0291999999999994"/>
        <n v="35.5"/>
        <n v="31.387499999999999"/>
        <n v="263"/>
        <n v="7.8792"/>
        <n v="7.8958000000000004"/>
        <n v="27.720800000000001"/>
        <n v="146.52080000000001"/>
        <n v="7.75"/>
        <n v="10.5"/>
        <n v="82.1708"/>
        <n v="52"/>
        <n v="7.2291999999999996"/>
        <n v="11.2417"/>
        <n v="9.4749999999999996"/>
        <n v="21"/>
        <n v="41.5792"/>
        <n v="15.5"/>
        <n v="21.679200000000002"/>
        <n v="17.8"/>
        <n v="39.6875"/>
        <n v="7.8"/>
        <n v="76.729200000000006"/>
        <n v="61.979199999999999"/>
        <n v="27.75"/>
        <n v="46.9"/>
        <n v="80"/>
        <n v="83.474999999999994"/>
        <n v="27.9"/>
        <n v="15.245799999999999"/>
        <n v="8.1583000000000006"/>
        <n v="8.6624999999999996"/>
        <n v="73.5"/>
        <n v="14.4542"/>
        <n v="56.495800000000003"/>
        <n v="7.65"/>
        <n v="29"/>
        <n v="12.475"/>
        <n v="9"/>
        <n v="9.5"/>
        <n v="7.7874999999999996"/>
        <n v="47.1"/>
        <n v="15.85"/>
        <n v="34.375"/>
        <n v="61.174999999999997"/>
        <n v="20.574999999999999"/>
        <n v="34.654200000000003"/>
        <n v="63.3583"/>
        <n v="23"/>
        <n v="77.287499999999994"/>
        <n v="8.6541999999999994"/>
        <n v="7.7750000000000004"/>
        <n v="24.15"/>
        <n v="9.8249999999999993"/>
        <n v="14.458299999999999"/>
        <n v="247.52080000000001"/>
        <n v="7.1417000000000002"/>
        <n v="22.3583"/>
        <n v="6.9749999999999996"/>
        <n v="7.05"/>
        <n v="14.5"/>
        <n v="15.0458"/>
        <n v="26.283300000000001"/>
        <n v="9.2166999999999994"/>
        <n v="79.2"/>
        <n v="6.75"/>
        <n v="11.5"/>
        <n v="36.75"/>
        <n v="7.7957999999999998"/>
        <n v="12.525"/>
        <n v="66.599999999999994"/>
        <n v="7.3125"/>
        <n v="61.379199999999997"/>
        <n v="7.7332999999999998"/>
        <n v="69.55"/>
        <n v="16.100000000000001"/>
        <n v="15.75"/>
        <n v="20.524999999999999"/>
        <n v="55"/>
        <n v="25.925000000000001"/>
        <n v="33.5"/>
        <n v="30.695799999999998"/>
        <n v="25.466699999999999"/>
        <n v="28.712499999999999"/>
        <n v="0"/>
        <n v="15.05"/>
        <n v="39"/>
        <n v="22.024999999999999"/>
        <n v="50"/>
        <n v="8.4041999999999994"/>
        <n v="6.4958"/>
        <n v="10.4625"/>
        <n v="18.787500000000001"/>
        <n v="31"/>
        <n v="113.27500000000001"/>
        <n v="27"/>
        <n v="76.291700000000006"/>
        <n v="90"/>
        <n v="9.35"/>
        <n v="13.5"/>
        <n v="7.55"/>
        <n v="26.25"/>
        <n v="12.275"/>
        <n v="7.125"/>
        <n v="52.554200000000002"/>
        <n v="20.212499999999999"/>
        <n v="86.5"/>
        <n v="512.32920000000001"/>
        <n v="79.650000000000006"/>
        <n v="153.46250000000001"/>
        <n v="135.63329999999999"/>
        <n v="19.5"/>
        <n v="29.7"/>
        <n v="77.958299999999994"/>
        <n v="20.25"/>
        <n v="78.849999999999994"/>
        <n v="91.0792"/>
        <n v="12.875"/>
        <n v="8.85"/>
        <n v="151.55000000000001"/>
        <n v="30.5"/>
        <n v="23.25"/>
        <n v="12.35"/>
        <n v="110.88330000000001"/>
        <n v="108.9"/>
        <n v="24"/>
        <n v="56.929200000000002"/>
        <n v="83.158299999999997"/>
        <n v="262.375"/>
        <n v="14"/>
        <n v="164.86670000000001"/>
        <n v="134.5"/>
        <n v="6.2374999999999998"/>
        <n v="57.979199999999999"/>
        <n v="28.5"/>
        <n v="133.65"/>
        <n v="15.9"/>
        <n v="9.2249999999999996"/>
        <n v="35"/>
        <n v="75.25"/>
        <n v="69.3"/>
        <n v="55.441699999999997"/>
        <n v="211.5"/>
        <n v="4.0125000000000002"/>
        <n v="227.52500000000001"/>
        <n v="15.7417"/>
        <n v="7.7291999999999996"/>
        <n v="12"/>
        <n v="120"/>
        <n v="12.65"/>
        <n v="18.75"/>
        <n v="6.8582999999999998"/>
        <n v="32.5"/>
        <n v="7.875"/>
        <n v="14.4"/>
        <n v="55.9"/>
        <n v="8.1125000000000007"/>
        <n v="81.8583"/>
        <n v="19.258299999999998"/>
        <n v="19.966699999999999"/>
        <n v="89.104200000000006"/>
        <n v="38.5"/>
        <n v="7.7249999999999996"/>
        <n v="13.791700000000001"/>
        <n v="9.8375000000000004"/>
        <n v="7.0457999999999998"/>
        <n v="7.5208000000000004"/>
        <n v="12.2875"/>
        <n v="9.5875000000000004"/>
        <n v="49.504199999999997"/>
        <n v="78.2667"/>
        <n v="15.1"/>
        <n v="7.6292"/>
        <n v="22.524999999999999"/>
        <n v="26.287500000000001"/>
        <n v="59.4"/>
        <n v="7.4958"/>
        <n v="34.020800000000001"/>
        <n v="93.5"/>
        <n v="221.7792"/>
        <n v="106.425"/>
        <n v="49.5"/>
        <n v="71"/>
        <n v="13.862500000000001"/>
        <n v="7.8292000000000002"/>
        <n v="39.6"/>
        <n v="17.399999999999999"/>
        <n v="51.479199999999999"/>
        <n v="26.387499999999999"/>
        <n v="30"/>
        <n v="40.125"/>
        <n v="8.7125000000000004"/>
        <n v="15"/>
        <n v="33"/>
        <n v="42.4"/>
        <n v="15.55"/>
        <n v="65"/>
        <n v="32.320799999999998"/>
        <n v="7.0541999999999998"/>
        <n v="8.4332999999999991"/>
        <n v="25.587499999999999"/>
        <n v="9.8416999999999994"/>
        <n v="8.1374999999999993"/>
        <n v="10.1708"/>
        <n v="211.33750000000001"/>
        <n v="57"/>
        <n v="13.416700000000001"/>
        <n v="7.7416999999999998"/>
        <n v="9.4832999999999998"/>
        <n v="7.7374999999999998"/>
        <n v="8.3625000000000007"/>
        <n v="23.45"/>
        <n v="25.929200000000002"/>
        <n v="8.6832999999999991"/>
        <n v="8.5167000000000002"/>
        <n v="7.8875000000000002"/>
        <n v="37.004199999999997"/>
        <n v="6.45"/>
        <n v="6.95"/>
        <n v="8.3000000000000007"/>
        <n v="6.4375"/>
        <n v="39.4"/>
        <n v="14.1083"/>
        <n v="13.8583"/>
        <n v="50.495800000000003"/>
        <n v="5"/>
        <n v="9.8458000000000006"/>
        <n v="10.5167"/>
      </sharedItems>
    </cacheField>
    <cacheField name="Cabin" numFmtId="0">
      <sharedItems containsBlank="1"/>
    </cacheField>
    <cacheField name="Embarked" numFmtId="0">
      <sharedItems containsBlank="1" count="4">
        <s v="S"/>
        <s v="C"/>
        <s v="Q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shu saxena" refreshedDate="45635.541844791667" createdVersion="8" refreshedVersion="8" minRefreshableVersion="3" recordCount="397" xr:uid="{D55CD72A-C4A7-47D7-8215-7A5D9714FDDE}">
  <cacheSource type="worksheet">
    <worksheetSource ref="A1:F398" sheet="Salaries"/>
  </cacheSource>
  <cacheFields count="6">
    <cacheField name="rank" numFmtId="0">
      <sharedItems count="3">
        <s v="Prof"/>
        <s v="AsstProf"/>
        <s v="AssocProf"/>
      </sharedItems>
    </cacheField>
    <cacheField name="discipline" numFmtId="0">
      <sharedItems count="2">
        <s v="B"/>
        <s v="A"/>
      </sharedItems>
    </cacheField>
    <cacheField name="yrs.since.phd" numFmtId="0">
      <sharedItems containsSemiMixedTypes="0" containsString="0" containsNumber="1" containsInteger="1" minValue="1" maxValue="56"/>
    </cacheField>
    <cacheField name="yrs.service" numFmtId="0">
      <sharedItems containsSemiMixedTypes="0" containsString="0" containsNumber="1" containsInteger="1" minValue="0" maxValue="60"/>
    </cacheField>
    <cacheField name="sex" numFmtId="0">
      <sharedItems/>
    </cacheField>
    <cacheField name="salary" numFmtId="0">
      <sharedItems containsSemiMixedTypes="0" containsString="0" containsNumber="1" containsInteger="1" minValue="57800" maxValue="231545" count="371">
        <n v="139750"/>
        <n v="173200"/>
        <n v="79750"/>
        <n v="115000"/>
        <n v="141500"/>
        <n v="97000"/>
        <n v="175000"/>
        <n v="147765"/>
        <n v="119250"/>
        <n v="129000"/>
        <n v="119800"/>
        <n v="79800"/>
        <n v="77700"/>
        <n v="78000"/>
        <n v="104800"/>
        <n v="117150"/>
        <n v="101000"/>
        <n v="103450"/>
        <n v="124750"/>
        <n v="137000"/>
        <n v="89565"/>
        <n v="102580"/>
        <n v="93904"/>
        <n v="113068"/>
        <n v="74830"/>
        <n v="106294"/>
        <n v="134885"/>
        <n v="82379"/>
        <n v="77000"/>
        <n v="118223"/>
        <n v="132261"/>
        <n v="79916"/>
        <n v="117256"/>
        <n v="80225"/>
        <n v="155750"/>
        <n v="86373"/>
        <n v="125196"/>
        <n v="100938"/>
        <n v="146500"/>
        <n v="93418"/>
        <n v="101299"/>
        <n v="231545"/>
        <n v="94384"/>
        <n v="114778"/>
        <n v="98193"/>
        <n v="151768"/>
        <n v="140096"/>
        <n v="70768"/>
        <n v="126621"/>
        <n v="108875"/>
        <n v="74692"/>
        <n v="106639"/>
        <n v="103760"/>
        <n v="83900"/>
        <n v="117704"/>
        <n v="90215"/>
        <n v="100135"/>
        <n v="75044"/>
        <n v="90304"/>
        <n v="75243"/>
        <n v="109785"/>
        <n v="103613"/>
        <n v="68404"/>
        <n v="100522"/>
        <n v="99418"/>
        <n v="111512"/>
        <n v="91412"/>
        <n v="126320"/>
        <n v="146856"/>
        <n v="100131"/>
        <n v="92391"/>
        <n v="113398"/>
        <n v="73266"/>
        <n v="150480"/>
        <n v="193000"/>
        <n v="86100"/>
        <n v="84240"/>
        <n v="150743"/>
        <n v="135585"/>
        <n v="144640"/>
        <n v="88825"/>
        <n v="122960"/>
        <n v="132825"/>
        <n v="152708"/>
        <n v="88400"/>
        <n v="172272"/>
        <n v="107008"/>
        <n v="97032"/>
        <n v="105128"/>
        <n v="105631"/>
        <n v="166024"/>
        <n v="123683"/>
        <n v="84000"/>
        <n v="95611"/>
        <n v="129676"/>
        <n v="102235"/>
        <n v="106689"/>
        <n v="133217"/>
        <n v="126933"/>
        <n v="153303"/>
        <n v="127512"/>
        <n v="83850"/>
        <n v="113543"/>
        <n v="82099"/>
        <n v="82600"/>
        <n v="81500"/>
        <n v="131205"/>
        <n v="112429"/>
        <n v="82100"/>
        <n v="72500"/>
        <n v="104279"/>
        <n v="105000"/>
        <n v="120806"/>
        <n v="148500"/>
        <n v="117515"/>
        <n v="73500"/>
        <n v="115313"/>
        <n v="124309"/>
        <n v="97262"/>
        <n v="62884"/>
        <n v="96614"/>
        <n v="78162"/>
        <n v="155500"/>
        <n v="113278"/>
        <n v="73000"/>
        <n v="83001"/>
        <n v="76840"/>
        <n v="77500"/>
        <n v="168635"/>
        <n v="136000"/>
        <n v="108262"/>
        <n v="105668"/>
        <n v="73877"/>
        <n v="152664"/>
        <n v="100102"/>
        <n v="106608"/>
        <n v="89942"/>
        <n v="112696"/>
        <n v="119015"/>
        <n v="92000"/>
        <n v="156938"/>
        <n v="144651"/>
        <n v="95079"/>
        <n v="128148"/>
        <n v="111168"/>
        <n v="103994"/>
        <n v="118971"/>
        <n v="113341"/>
        <n v="88000"/>
        <n v="95408"/>
        <n v="137167"/>
        <n v="89516"/>
        <n v="176500"/>
        <n v="98510"/>
        <n v="88795"/>
        <n v="105890"/>
        <n v="167284"/>
        <n v="130664"/>
        <n v="101210"/>
        <n v="181257"/>
        <n v="91227"/>
        <n v="151575"/>
        <n v="93164"/>
        <n v="134185"/>
        <n v="111751"/>
        <n v="95436"/>
        <n v="100944"/>
        <n v="147349"/>
        <n v="142467"/>
        <n v="141136"/>
        <n v="100000"/>
        <n v="150000"/>
        <n v="134000"/>
        <n v="103750"/>
        <n v="107500"/>
        <n v="106300"/>
        <n v="153750"/>
        <n v="180000"/>
        <n v="133700"/>
        <n v="122100"/>
        <n v="86250"/>
        <n v="90000"/>
        <n v="113600"/>
        <n v="92700"/>
        <n v="189409"/>
        <n v="114500"/>
        <n v="119700"/>
        <n v="160400"/>
        <n v="152500"/>
        <n v="165000"/>
        <n v="96545"/>
        <n v="162200"/>
        <n v="120000"/>
        <n v="91300"/>
        <n v="163200"/>
        <n v="91000"/>
        <n v="111350"/>
        <n v="128400"/>
        <n v="126200"/>
        <n v="118700"/>
        <n v="145350"/>
        <n v="146000"/>
        <n v="105350"/>
        <n v="109650"/>
        <n v="119500"/>
        <n v="170000"/>
        <n v="145200"/>
        <n v="107150"/>
        <n v="129600"/>
        <n v="87800"/>
        <n v="122400"/>
        <n v="63900"/>
        <n v="70000"/>
        <n v="88175"/>
        <n v="133900"/>
        <n v="73300"/>
        <n v="148750"/>
        <n v="117555"/>
        <n v="69700"/>
        <n v="81700"/>
        <n v="114000"/>
        <n v="63100"/>
        <n v="77202"/>
        <n v="96200"/>
        <n v="69200"/>
        <n v="122875"/>
        <n v="102600"/>
        <n v="108200"/>
        <n v="84273"/>
        <n v="90450"/>
        <n v="91100"/>
        <n v="101100"/>
        <n v="128800"/>
        <n v="204000"/>
        <n v="109000"/>
        <n v="102000"/>
        <n v="132000"/>
        <n v="116450"/>
        <n v="83000"/>
        <n v="140300"/>
        <n v="74000"/>
        <n v="73800"/>
        <n v="92550"/>
        <n v="88600"/>
        <n v="107550"/>
        <n v="121200"/>
        <n v="126000"/>
        <n v="99000"/>
        <n v="134800"/>
        <n v="143940"/>
        <n v="104350"/>
        <n v="89650"/>
        <n v="103700"/>
        <n v="143250"/>
        <n v="194800"/>
        <n v="78500"/>
        <n v="93000"/>
        <n v="107200"/>
        <n v="107100"/>
        <n v="100600"/>
        <n v="136500"/>
        <n v="103600"/>
        <n v="57800"/>
        <n v="155865"/>
        <n v="88650"/>
        <n v="81800"/>
        <n v="115800"/>
        <n v="85000"/>
        <n v="150500"/>
        <n v="174500"/>
        <n v="168500"/>
        <n v="183800"/>
        <n v="107300"/>
        <n v="97150"/>
        <n v="126300"/>
        <n v="148800"/>
        <n v="72300"/>
        <n v="70700"/>
        <n v="127100"/>
        <n v="170500"/>
        <n v="105260"/>
        <n v="144050"/>
        <n v="74500"/>
        <n v="122500"/>
        <n v="166800"/>
        <n v="92050"/>
        <n v="108100"/>
        <n v="94350"/>
        <n v="100351"/>
        <n v="146800"/>
        <n v="84716"/>
        <n v="71065"/>
        <n v="67559"/>
        <n v="134550"/>
        <n v="135027"/>
        <n v="104428"/>
        <n v="95642"/>
        <n v="126431"/>
        <n v="161101"/>
        <n v="162221"/>
        <n v="84500"/>
        <n v="124714"/>
        <n v="151650"/>
        <n v="99247"/>
        <n v="134778"/>
        <n v="192253"/>
        <n v="116518"/>
        <n v="105450"/>
        <n v="145098"/>
        <n v="104542"/>
        <n v="151445"/>
        <n v="98053"/>
        <n v="145000"/>
        <n v="128464"/>
        <n v="137317"/>
        <n v="106231"/>
        <n v="124312"/>
        <n v="114596"/>
        <n v="162150"/>
        <n v="150376"/>
        <n v="107986"/>
        <n v="142023"/>
        <n v="128250"/>
        <n v="80139"/>
        <n v="144309"/>
        <n v="186960"/>
        <n v="93519"/>
        <n v="142500"/>
        <n v="138000"/>
        <n v="83600"/>
        <n v="145028"/>
        <n v="88709"/>
        <n v="107309"/>
        <n v="109954"/>
        <n v="78785"/>
        <n v="121946"/>
        <n v="109646"/>
        <n v="138771"/>
        <n v="81285"/>
        <n v="205500"/>
        <n v="101036"/>
        <n v="115435"/>
        <n v="108413"/>
        <n v="131950"/>
        <n v="134690"/>
        <n v="78182"/>
        <n v="110515"/>
        <n v="109707"/>
        <n v="136660"/>
        <n v="103275"/>
        <n v="103649"/>
        <n v="74856"/>
        <n v="77081"/>
        <n v="150680"/>
        <n v="104121"/>
        <n v="75996"/>
        <n v="172505"/>
        <n v="86895"/>
        <n v="125192"/>
        <n v="114330"/>
        <n v="139219"/>
        <n v="109305"/>
        <n v="119450"/>
        <n v="186023"/>
        <n v="166605"/>
        <n v="151292"/>
        <n v="103106"/>
        <n v="150564"/>
        <n v="101738"/>
        <n v="95329"/>
        <n v="8103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x v="0"/>
    <x v="0"/>
    <x v="0"/>
    <x v="0"/>
    <x v="0"/>
    <n v="1"/>
    <n v="0"/>
    <s v="A/5 21171"/>
    <x v="0"/>
    <m/>
    <x v="0"/>
  </r>
  <r>
    <n v="2"/>
    <x v="1"/>
    <x v="1"/>
    <x v="1"/>
    <x v="1"/>
    <x v="1"/>
    <n v="1"/>
    <n v="0"/>
    <s v="PC 17599"/>
    <x v="1"/>
    <s v="C85"/>
    <x v="1"/>
  </r>
  <r>
    <n v="3"/>
    <x v="1"/>
    <x v="0"/>
    <x v="2"/>
    <x v="1"/>
    <x v="2"/>
    <n v="0"/>
    <n v="0"/>
    <s v="STON/O2. 3101282"/>
    <x v="2"/>
    <m/>
    <x v="0"/>
  </r>
  <r>
    <n v="4"/>
    <x v="1"/>
    <x v="1"/>
    <x v="3"/>
    <x v="1"/>
    <x v="3"/>
    <n v="1"/>
    <n v="0"/>
    <n v="113803"/>
    <x v="3"/>
    <s v="C123"/>
    <x v="0"/>
  </r>
  <r>
    <n v="5"/>
    <x v="0"/>
    <x v="0"/>
    <x v="4"/>
    <x v="0"/>
    <x v="3"/>
    <n v="0"/>
    <n v="0"/>
    <n v="373450"/>
    <x v="4"/>
    <m/>
    <x v="0"/>
  </r>
  <r>
    <n v="6"/>
    <x v="0"/>
    <x v="0"/>
    <x v="5"/>
    <x v="0"/>
    <x v="4"/>
    <n v="0"/>
    <n v="0"/>
    <n v="330877"/>
    <x v="5"/>
    <m/>
    <x v="2"/>
  </r>
  <r>
    <n v="7"/>
    <x v="0"/>
    <x v="1"/>
    <x v="6"/>
    <x v="0"/>
    <x v="5"/>
    <n v="0"/>
    <n v="0"/>
    <n v="17463"/>
    <x v="6"/>
    <s v="E46"/>
    <x v="0"/>
  </r>
  <r>
    <n v="8"/>
    <x v="0"/>
    <x v="0"/>
    <x v="7"/>
    <x v="0"/>
    <x v="6"/>
    <n v="3"/>
    <n v="1"/>
    <n v="349909"/>
    <x v="7"/>
    <m/>
    <x v="0"/>
  </r>
  <r>
    <n v="9"/>
    <x v="1"/>
    <x v="0"/>
    <x v="8"/>
    <x v="1"/>
    <x v="7"/>
    <n v="0"/>
    <n v="2"/>
    <n v="347742"/>
    <x v="8"/>
    <m/>
    <x v="0"/>
  </r>
  <r>
    <n v="10"/>
    <x v="1"/>
    <x v="2"/>
    <x v="9"/>
    <x v="1"/>
    <x v="8"/>
    <n v="1"/>
    <n v="0"/>
    <n v="237736"/>
    <x v="9"/>
    <m/>
    <x v="1"/>
  </r>
  <r>
    <n v="11"/>
    <x v="1"/>
    <x v="0"/>
    <x v="10"/>
    <x v="1"/>
    <x v="9"/>
    <n v="1"/>
    <n v="1"/>
    <s v="PP 9549"/>
    <x v="10"/>
    <s v="G6"/>
    <x v="0"/>
  </r>
  <r>
    <n v="12"/>
    <x v="1"/>
    <x v="1"/>
    <x v="11"/>
    <x v="1"/>
    <x v="10"/>
    <n v="0"/>
    <n v="0"/>
    <n v="113783"/>
    <x v="11"/>
    <s v="C103"/>
    <x v="0"/>
  </r>
  <r>
    <n v="13"/>
    <x v="0"/>
    <x v="0"/>
    <x v="12"/>
    <x v="0"/>
    <x v="11"/>
    <n v="0"/>
    <n v="0"/>
    <s v="A/5. 2151"/>
    <x v="4"/>
    <m/>
    <x v="0"/>
  </r>
  <r>
    <n v="14"/>
    <x v="0"/>
    <x v="0"/>
    <x v="13"/>
    <x v="0"/>
    <x v="12"/>
    <n v="1"/>
    <n v="5"/>
    <n v="347082"/>
    <x v="12"/>
    <m/>
    <x v="0"/>
  </r>
  <r>
    <n v="15"/>
    <x v="0"/>
    <x v="0"/>
    <x v="14"/>
    <x v="1"/>
    <x v="8"/>
    <n v="0"/>
    <n v="0"/>
    <n v="350406"/>
    <x v="13"/>
    <m/>
    <x v="0"/>
  </r>
  <r>
    <n v="16"/>
    <x v="1"/>
    <x v="2"/>
    <x v="15"/>
    <x v="1"/>
    <x v="13"/>
    <n v="0"/>
    <n v="0"/>
    <n v="248706"/>
    <x v="14"/>
    <m/>
    <x v="0"/>
  </r>
  <r>
    <n v="17"/>
    <x v="0"/>
    <x v="0"/>
    <x v="16"/>
    <x v="0"/>
    <x v="6"/>
    <n v="4"/>
    <n v="1"/>
    <n v="382652"/>
    <x v="15"/>
    <m/>
    <x v="2"/>
  </r>
  <r>
    <n v="18"/>
    <x v="1"/>
    <x v="2"/>
    <x v="17"/>
    <x v="0"/>
    <x v="4"/>
    <n v="0"/>
    <n v="0"/>
    <n v="244373"/>
    <x v="16"/>
    <m/>
    <x v="0"/>
  </r>
  <r>
    <n v="19"/>
    <x v="0"/>
    <x v="0"/>
    <x v="18"/>
    <x v="1"/>
    <x v="14"/>
    <n v="1"/>
    <n v="0"/>
    <n v="345763"/>
    <x v="17"/>
    <m/>
    <x v="0"/>
  </r>
  <r>
    <n v="20"/>
    <x v="1"/>
    <x v="0"/>
    <x v="19"/>
    <x v="1"/>
    <x v="4"/>
    <n v="0"/>
    <n v="0"/>
    <n v="2649"/>
    <x v="18"/>
    <m/>
    <x v="1"/>
  </r>
  <r>
    <n v="21"/>
    <x v="0"/>
    <x v="2"/>
    <x v="20"/>
    <x v="0"/>
    <x v="3"/>
    <n v="0"/>
    <n v="0"/>
    <n v="239865"/>
    <x v="19"/>
    <m/>
    <x v="0"/>
  </r>
  <r>
    <n v="22"/>
    <x v="1"/>
    <x v="2"/>
    <x v="21"/>
    <x v="0"/>
    <x v="15"/>
    <n v="0"/>
    <n v="0"/>
    <n v="248698"/>
    <x v="16"/>
    <s v="D56"/>
    <x v="0"/>
  </r>
  <r>
    <n v="23"/>
    <x v="1"/>
    <x v="0"/>
    <x v="22"/>
    <x v="1"/>
    <x v="16"/>
    <n v="0"/>
    <n v="0"/>
    <n v="330923"/>
    <x v="20"/>
    <m/>
    <x v="2"/>
  </r>
  <r>
    <n v="24"/>
    <x v="1"/>
    <x v="1"/>
    <x v="23"/>
    <x v="0"/>
    <x v="17"/>
    <n v="0"/>
    <n v="0"/>
    <n v="113788"/>
    <x v="21"/>
    <s v="A6"/>
    <x v="0"/>
  </r>
  <r>
    <n v="25"/>
    <x v="0"/>
    <x v="0"/>
    <x v="24"/>
    <x v="1"/>
    <x v="18"/>
    <n v="3"/>
    <n v="1"/>
    <n v="349909"/>
    <x v="7"/>
    <m/>
    <x v="0"/>
  </r>
  <r>
    <n v="26"/>
    <x v="1"/>
    <x v="0"/>
    <x v="25"/>
    <x v="1"/>
    <x v="1"/>
    <n v="1"/>
    <n v="5"/>
    <n v="347077"/>
    <x v="22"/>
    <m/>
    <x v="0"/>
  </r>
  <r>
    <n v="27"/>
    <x v="0"/>
    <x v="0"/>
    <x v="26"/>
    <x v="0"/>
    <x v="4"/>
    <n v="0"/>
    <n v="0"/>
    <n v="2631"/>
    <x v="18"/>
    <m/>
    <x v="1"/>
  </r>
  <r>
    <n v="28"/>
    <x v="0"/>
    <x v="1"/>
    <x v="27"/>
    <x v="0"/>
    <x v="19"/>
    <n v="3"/>
    <n v="2"/>
    <n v="19950"/>
    <x v="23"/>
    <s v="C23 C25 C27"/>
    <x v="0"/>
  </r>
  <r>
    <n v="29"/>
    <x v="1"/>
    <x v="0"/>
    <x v="28"/>
    <x v="1"/>
    <x v="4"/>
    <n v="0"/>
    <n v="0"/>
    <n v="330959"/>
    <x v="24"/>
    <m/>
    <x v="2"/>
  </r>
  <r>
    <n v="30"/>
    <x v="0"/>
    <x v="0"/>
    <x v="29"/>
    <x v="0"/>
    <x v="4"/>
    <n v="0"/>
    <n v="0"/>
    <n v="349216"/>
    <x v="25"/>
    <m/>
    <x v="0"/>
  </r>
  <r>
    <n v="31"/>
    <x v="0"/>
    <x v="1"/>
    <x v="30"/>
    <x v="0"/>
    <x v="20"/>
    <n v="0"/>
    <n v="0"/>
    <s v="PC 17601"/>
    <x v="26"/>
    <m/>
    <x v="1"/>
  </r>
  <r>
    <n v="32"/>
    <x v="1"/>
    <x v="1"/>
    <x v="31"/>
    <x v="1"/>
    <x v="4"/>
    <n v="1"/>
    <n v="0"/>
    <s v="PC 17569"/>
    <x v="27"/>
    <s v="B78"/>
    <x v="1"/>
  </r>
  <r>
    <n v="33"/>
    <x v="1"/>
    <x v="0"/>
    <x v="32"/>
    <x v="1"/>
    <x v="4"/>
    <n v="0"/>
    <n v="0"/>
    <n v="335677"/>
    <x v="28"/>
    <m/>
    <x v="2"/>
  </r>
  <r>
    <n v="34"/>
    <x v="0"/>
    <x v="2"/>
    <x v="33"/>
    <x v="0"/>
    <x v="21"/>
    <n v="0"/>
    <n v="0"/>
    <s v="C.A. 24579"/>
    <x v="29"/>
    <m/>
    <x v="0"/>
  </r>
  <r>
    <n v="35"/>
    <x v="0"/>
    <x v="1"/>
    <x v="34"/>
    <x v="0"/>
    <x v="17"/>
    <n v="1"/>
    <n v="0"/>
    <s v="PC 17604"/>
    <x v="30"/>
    <m/>
    <x v="1"/>
  </r>
  <r>
    <n v="36"/>
    <x v="0"/>
    <x v="1"/>
    <x v="35"/>
    <x v="0"/>
    <x v="22"/>
    <n v="1"/>
    <n v="0"/>
    <n v="113789"/>
    <x v="31"/>
    <m/>
    <x v="0"/>
  </r>
  <r>
    <n v="37"/>
    <x v="1"/>
    <x v="0"/>
    <x v="36"/>
    <x v="0"/>
    <x v="4"/>
    <n v="0"/>
    <n v="0"/>
    <n v="2677"/>
    <x v="32"/>
    <m/>
    <x v="1"/>
  </r>
  <r>
    <n v="38"/>
    <x v="0"/>
    <x v="0"/>
    <x v="37"/>
    <x v="0"/>
    <x v="23"/>
    <n v="0"/>
    <n v="0"/>
    <s v="A./5. 2152"/>
    <x v="4"/>
    <m/>
    <x v="0"/>
  </r>
  <r>
    <n v="39"/>
    <x v="0"/>
    <x v="0"/>
    <x v="38"/>
    <x v="1"/>
    <x v="24"/>
    <n v="2"/>
    <n v="0"/>
    <n v="345764"/>
    <x v="17"/>
    <m/>
    <x v="0"/>
  </r>
  <r>
    <n v="40"/>
    <x v="1"/>
    <x v="0"/>
    <x v="39"/>
    <x v="1"/>
    <x v="8"/>
    <n v="1"/>
    <n v="0"/>
    <n v="2651"/>
    <x v="33"/>
    <m/>
    <x v="1"/>
  </r>
  <r>
    <n v="41"/>
    <x v="0"/>
    <x v="0"/>
    <x v="40"/>
    <x v="1"/>
    <x v="20"/>
    <n v="1"/>
    <n v="0"/>
    <n v="7546"/>
    <x v="34"/>
    <m/>
    <x v="0"/>
  </r>
  <r>
    <n v="42"/>
    <x v="0"/>
    <x v="2"/>
    <x v="41"/>
    <x v="1"/>
    <x v="7"/>
    <n v="1"/>
    <n v="0"/>
    <n v="11668"/>
    <x v="35"/>
    <m/>
    <x v="0"/>
  </r>
  <r>
    <n v="43"/>
    <x v="0"/>
    <x v="0"/>
    <x v="42"/>
    <x v="0"/>
    <x v="4"/>
    <n v="0"/>
    <n v="0"/>
    <n v="349253"/>
    <x v="25"/>
    <m/>
    <x v="1"/>
  </r>
  <r>
    <n v="44"/>
    <x v="1"/>
    <x v="2"/>
    <x v="43"/>
    <x v="1"/>
    <x v="25"/>
    <n v="1"/>
    <n v="2"/>
    <s v="SC/Paris 2123"/>
    <x v="36"/>
    <m/>
    <x v="1"/>
  </r>
  <r>
    <n v="45"/>
    <x v="1"/>
    <x v="0"/>
    <x v="44"/>
    <x v="1"/>
    <x v="19"/>
    <n v="0"/>
    <n v="0"/>
    <n v="330958"/>
    <x v="24"/>
    <m/>
    <x v="2"/>
  </r>
  <r>
    <n v="46"/>
    <x v="0"/>
    <x v="0"/>
    <x v="45"/>
    <x v="0"/>
    <x v="4"/>
    <n v="0"/>
    <n v="0"/>
    <s v="S.C./A.4. 23567"/>
    <x v="4"/>
    <m/>
    <x v="0"/>
  </r>
  <r>
    <n v="47"/>
    <x v="0"/>
    <x v="0"/>
    <x v="46"/>
    <x v="0"/>
    <x v="4"/>
    <n v="1"/>
    <n v="0"/>
    <n v="370371"/>
    <x v="37"/>
    <m/>
    <x v="2"/>
  </r>
  <r>
    <n v="48"/>
    <x v="1"/>
    <x v="0"/>
    <x v="47"/>
    <x v="1"/>
    <x v="4"/>
    <n v="0"/>
    <n v="0"/>
    <n v="14311"/>
    <x v="28"/>
    <m/>
    <x v="2"/>
  </r>
  <r>
    <n v="49"/>
    <x v="0"/>
    <x v="0"/>
    <x v="48"/>
    <x v="0"/>
    <x v="4"/>
    <n v="2"/>
    <n v="0"/>
    <n v="2662"/>
    <x v="38"/>
    <m/>
    <x v="1"/>
  </r>
  <r>
    <n v="50"/>
    <x v="0"/>
    <x v="0"/>
    <x v="49"/>
    <x v="1"/>
    <x v="24"/>
    <n v="1"/>
    <n v="0"/>
    <n v="349237"/>
    <x v="39"/>
    <m/>
    <x v="0"/>
  </r>
  <r>
    <n v="51"/>
    <x v="0"/>
    <x v="0"/>
    <x v="50"/>
    <x v="0"/>
    <x v="26"/>
    <n v="4"/>
    <n v="1"/>
    <n v="3101295"/>
    <x v="40"/>
    <m/>
    <x v="0"/>
  </r>
  <r>
    <n v="52"/>
    <x v="0"/>
    <x v="0"/>
    <x v="51"/>
    <x v="0"/>
    <x v="23"/>
    <n v="0"/>
    <n v="0"/>
    <s v="A/4. 39886"/>
    <x v="41"/>
    <m/>
    <x v="0"/>
  </r>
  <r>
    <n v="53"/>
    <x v="1"/>
    <x v="1"/>
    <x v="52"/>
    <x v="1"/>
    <x v="27"/>
    <n v="1"/>
    <n v="0"/>
    <s v="PC 17572"/>
    <x v="42"/>
    <s v="D33"/>
    <x v="1"/>
  </r>
  <r>
    <n v="54"/>
    <x v="1"/>
    <x v="2"/>
    <x v="53"/>
    <x v="1"/>
    <x v="28"/>
    <n v="1"/>
    <n v="0"/>
    <n v="2926"/>
    <x v="19"/>
    <m/>
    <x v="0"/>
  </r>
  <r>
    <n v="55"/>
    <x v="0"/>
    <x v="1"/>
    <x v="54"/>
    <x v="0"/>
    <x v="29"/>
    <n v="0"/>
    <n v="1"/>
    <n v="113509"/>
    <x v="43"/>
    <s v="B30"/>
    <x v="1"/>
  </r>
  <r>
    <n v="56"/>
    <x v="1"/>
    <x v="1"/>
    <x v="55"/>
    <x v="0"/>
    <x v="4"/>
    <n v="0"/>
    <n v="0"/>
    <n v="19947"/>
    <x v="21"/>
    <s v="C52"/>
    <x v="0"/>
  </r>
  <r>
    <n v="57"/>
    <x v="1"/>
    <x v="2"/>
    <x v="56"/>
    <x v="1"/>
    <x v="23"/>
    <n v="0"/>
    <n v="0"/>
    <s v="C.A. 31026"/>
    <x v="29"/>
    <m/>
    <x v="0"/>
  </r>
  <r>
    <n v="58"/>
    <x v="0"/>
    <x v="0"/>
    <x v="57"/>
    <x v="0"/>
    <x v="30"/>
    <n v="0"/>
    <n v="0"/>
    <n v="2697"/>
    <x v="32"/>
    <m/>
    <x v="1"/>
  </r>
  <r>
    <n v="59"/>
    <x v="1"/>
    <x v="2"/>
    <x v="58"/>
    <x v="1"/>
    <x v="31"/>
    <n v="1"/>
    <n v="2"/>
    <s v="C.A. 34651"/>
    <x v="44"/>
    <m/>
    <x v="0"/>
  </r>
  <r>
    <n v="60"/>
    <x v="0"/>
    <x v="0"/>
    <x v="59"/>
    <x v="0"/>
    <x v="32"/>
    <n v="5"/>
    <n v="2"/>
    <s v="CA 2144"/>
    <x v="45"/>
    <m/>
    <x v="0"/>
  </r>
  <r>
    <n v="61"/>
    <x v="0"/>
    <x v="0"/>
    <x v="60"/>
    <x v="0"/>
    <x v="0"/>
    <n v="0"/>
    <n v="0"/>
    <n v="2669"/>
    <x v="32"/>
    <m/>
    <x v="1"/>
  </r>
  <r>
    <n v="62"/>
    <x v="1"/>
    <x v="1"/>
    <x v="61"/>
    <x v="1"/>
    <x v="1"/>
    <n v="0"/>
    <n v="0"/>
    <n v="113572"/>
    <x v="46"/>
    <s v="B28"/>
    <x v="3"/>
  </r>
  <r>
    <n v="63"/>
    <x v="0"/>
    <x v="1"/>
    <x v="62"/>
    <x v="0"/>
    <x v="33"/>
    <n v="1"/>
    <n v="0"/>
    <n v="36973"/>
    <x v="47"/>
    <s v="C83"/>
    <x v="0"/>
  </r>
  <r>
    <n v="64"/>
    <x v="0"/>
    <x v="0"/>
    <x v="63"/>
    <x v="0"/>
    <x v="9"/>
    <n v="3"/>
    <n v="2"/>
    <n v="347088"/>
    <x v="48"/>
    <m/>
    <x v="0"/>
  </r>
  <r>
    <n v="65"/>
    <x v="0"/>
    <x v="1"/>
    <x v="64"/>
    <x v="0"/>
    <x v="4"/>
    <n v="0"/>
    <n v="0"/>
    <s v="PC 17605"/>
    <x v="26"/>
    <m/>
    <x v="1"/>
  </r>
  <r>
    <n v="66"/>
    <x v="1"/>
    <x v="0"/>
    <x v="65"/>
    <x v="0"/>
    <x v="4"/>
    <n v="1"/>
    <n v="1"/>
    <n v="2661"/>
    <x v="49"/>
    <m/>
    <x v="1"/>
  </r>
  <r>
    <n v="67"/>
    <x v="1"/>
    <x v="2"/>
    <x v="66"/>
    <x v="1"/>
    <x v="28"/>
    <n v="0"/>
    <n v="0"/>
    <s v="C.A. 29395"/>
    <x v="29"/>
    <s v="F33"/>
    <x v="0"/>
  </r>
  <r>
    <n v="68"/>
    <x v="0"/>
    <x v="0"/>
    <x v="67"/>
    <x v="0"/>
    <x v="19"/>
    <n v="0"/>
    <n v="0"/>
    <s v="S.P. 3464"/>
    <x v="50"/>
    <m/>
    <x v="0"/>
  </r>
  <r>
    <n v="69"/>
    <x v="1"/>
    <x v="0"/>
    <x v="68"/>
    <x v="1"/>
    <x v="34"/>
    <n v="4"/>
    <n v="2"/>
    <n v="3101281"/>
    <x v="2"/>
    <m/>
    <x v="0"/>
  </r>
  <r>
    <n v="70"/>
    <x v="0"/>
    <x v="0"/>
    <x v="69"/>
    <x v="0"/>
    <x v="2"/>
    <n v="2"/>
    <n v="0"/>
    <n v="315151"/>
    <x v="51"/>
    <m/>
    <x v="0"/>
  </r>
  <r>
    <n v="71"/>
    <x v="0"/>
    <x v="2"/>
    <x v="70"/>
    <x v="0"/>
    <x v="35"/>
    <n v="0"/>
    <n v="0"/>
    <s v="C.A. 33111"/>
    <x v="29"/>
    <m/>
    <x v="0"/>
  </r>
  <r>
    <n v="72"/>
    <x v="0"/>
    <x v="0"/>
    <x v="71"/>
    <x v="1"/>
    <x v="36"/>
    <n v="5"/>
    <n v="2"/>
    <s v="CA 2144"/>
    <x v="45"/>
    <m/>
    <x v="0"/>
  </r>
  <r>
    <n v="73"/>
    <x v="0"/>
    <x v="2"/>
    <x v="72"/>
    <x v="0"/>
    <x v="23"/>
    <n v="0"/>
    <n v="0"/>
    <s v="S.O.C. 14879"/>
    <x v="52"/>
    <m/>
    <x v="0"/>
  </r>
  <r>
    <n v="74"/>
    <x v="0"/>
    <x v="0"/>
    <x v="73"/>
    <x v="0"/>
    <x v="2"/>
    <n v="1"/>
    <n v="0"/>
    <n v="2680"/>
    <x v="53"/>
    <m/>
    <x v="1"/>
  </r>
  <r>
    <n v="75"/>
    <x v="1"/>
    <x v="0"/>
    <x v="74"/>
    <x v="0"/>
    <x v="35"/>
    <n v="0"/>
    <n v="0"/>
    <n v="1601"/>
    <x v="54"/>
    <m/>
    <x v="0"/>
  </r>
  <r>
    <n v="76"/>
    <x v="0"/>
    <x v="0"/>
    <x v="75"/>
    <x v="0"/>
    <x v="37"/>
    <n v="0"/>
    <n v="0"/>
    <n v="348123"/>
    <x v="55"/>
    <s v="F G73"/>
    <x v="0"/>
  </r>
  <r>
    <n v="77"/>
    <x v="0"/>
    <x v="0"/>
    <x v="76"/>
    <x v="0"/>
    <x v="4"/>
    <n v="0"/>
    <n v="0"/>
    <n v="349208"/>
    <x v="25"/>
    <m/>
    <x v="0"/>
  </r>
  <r>
    <n v="78"/>
    <x v="0"/>
    <x v="0"/>
    <x v="77"/>
    <x v="0"/>
    <x v="4"/>
    <n v="0"/>
    <n v="0"/>
    <n v="374746"/>
    <x v="4"/>
    <m/>
    <x v="0"/>
  </r>
  <r>
    <n v="79"/>
    <x v="1"/>
    <x v="2"/>
    <x v="78"/>
    <x v="0"/>
    <x v="38"/>
    <n v="0"/>
    <n v="2"/>
    <n v="248738"/>
    <x v="56"/>
    <m/>
    <x v="0"/>
  </r>
  <r>
    <n v="80"/>
    <x v="1"/>
    <x v="0"/>
    <x v="79"/>
    <x v="1"/>
    <x v="39"/>
    <n v="0"/>
    <n v="0"/>
    <n v="364516"/>
    <x v="57"/>
    <m/>
    <x v="0"/>
  </r>
  <r>
    <n v="81"/>
    <x v="0"/>
    <x v="0"/>
    <x v="80"/>
    <x v="0"/>
    <x v="0"/>
    <n v="0"/>
    <n v="0"/>
    <n v="345767"/>
    <x v="58"/>
    <m/>
    <x v="0"/>
  </r>
  <r>
    <n v="82"/>
    <x v="1"/>
    <x v="0"/>
    <x v="81"/>
    <x v="0"/>
    <x v="28"/>
    <n v="0"/>
    <n v="0"/>
    <n v="345779"/>
    <x v="59"/>
    <m/>
    <x v="0"/>
  </r>
  <r>
    <n v="83"/>
    <x v="1"/>
    <x v="0"/>
    <x v="82"/>
    <x v="1"/>
    <x v="4"/>
    <n v="0"/>
    <n v="0"/>
    <n v="330932"/>
    <x v="60"/>
    <m/>
    <x v="2"/>
  </r>
  <r>
    <n v="84"/>
    <x v="0"/>
    <x v="1"/>
    <x v="83"/>
    <x v="0"/>
    <x v="17"/>
    <n v="0"/>
    <n v="0"/>
    <n v="113059"/>
    <x v="61"/>
    <m/>
    <x v="0"/>
  </r>
  <r>
    <n v="85"/>
    <x v="1"/>
    <x v="2"/>
    <x v="84"/>
    <x v="1"/>
    <x v="34"/>
    <n v="0"/>
    <n v="0"/>
    <s v="SO/C 14885"/>
    <x v="29"/>
    <m/>
    <x v="0"/>
  </r>
  <r>
    <n v="86"/>
    <x v="1"/>
    <x v="0"/>
    <x v="85"/>
    <x v="1"/>
    <x v="40"/>
    <n v="3"/>
    <n v="0"/>
    <n v="3101278"/>
    <x v="62"/>
    <m/>
    <x v="0"/>
  </r>
  <r>
    <n v="87"/>
    <x v="0"/>
    <x v="0"/>
    <x v="86"/>
    <x v="0"/>
    <x v="36"/>
    <n v="1"/>
    <n v="3"/>
    <s v="W./C. 6608"/>
    <x v="63"/>
    <m/>
    <x v="0"/>
  </r>
  <r>
    <n v="88"/>
    <x v="0"/>
    <x v="0"/>
    <x v="87"/>
    <x v="0"/>
    <x v="4"/>
    <n v="0"/>
    <n v="0"/>
    <s v="SOTON/OQ 392086"/>
    <x v="4"/>
    <m/>
    <x v="0"/>
  </r>
  <r>
    <n v="89"/>
    <x v="1"/>
    <x v="1"/>
    <x v="88"/>
    <x v="1"/>
    <x v="41"/>
    <n v="3"/>
    <n v="2"/>
    <n v="19950"/>
    <x v="23"/>
    <s v="C23 C25 C27"/>
    <x v="0"/>
  </r>
  <r>
    <n v="90"/>
    <x v="0"/>
    <x v="0"/>
    <x v="89"/>
    <x v="0"/>
    <x v="42"/>
    <n v="0"/>
    <n v="0"/>
    <n v="343275"/>
    <x v="4"/>
    <m/>
    <x v="0"/>
  </r>
  <r>
    <n v="91"/>
    <x v="0"/>
    <x v="0"/>
    <x v="90"/>
    <x v="0"/>
    <x v="28"/>
    <n v="0"/>
    <n v="0"/>
    <n v="343276"/>
    <x v="4"/>
    <m/>
    <x v="0"/>
  </r>
  <r>
    <n v="92"/>
    <x v="0"/>
    <x v="0"/>
    <x v="91"/>
    <x v="0"/>
    <x v="11"/>
    <n v="0"/>
    <n v="0"/>
    <n v="347466"/>
    <x v="13"/>
    <m/>
    <x v="0"/>
  </r>
  <r>
    <n v="93"/>
    <x v="0"/>
    <x v="1"/>
    <x v="92"/>
    <x v="0"/>
    <x v="43"/>
    <n v="1"/>
    <n v="0"/>
    <s v="W.E.P. 5734"/>
    <x v="64"/>
    <s v="E31"/>
    <x v="0"/>
  </r>
  <r>
    <n v="94"/>
    <x v="0"/>
    <x v="0"/>
    <x v="93"/>
    <x v="0"/>
    <x v="2"/>
    <n v="1"/>
    <n v="2"/>
    <s v="C.A. 2315"/>
    <x v="65"/>
    <m/>
    <x v="0"/>
  </r>
  <r>
    <n v="95"/>
    <x v="0"/>
    <x v="0"/>
    <x v="94"/>
    <x v="0"/>
    <x v="44"/>
    <n v="0"/>
    <n v="0"/>
    <n v="364500"/>
    <x v="0"/>
    <m/>
    <x v="0"/>
  </r>
  <r>
    <n v="96"/>
    <x v="0"/>
    <x v="0"/>
    <x v="95"/>
    <x v="0"/>
    <x v="4"/>
    <n v="0"/>
    <n v="0"/>
    <n v="374910"/>
    <x v="4"/>
    <m/>
    <x v="0"/>
  </r>
  <r>
    <n v="97"/>
    <x v="0"/>
    <x v="1"/>
    <x v="96"/>
    <x v="0"/>
    <x v="45"/>
    <n v="0"/>
    <n v="0"/>
    <s v="PC 17754"/>
    <x v="66"/>
    <s v="A5"/>
    <x v="1"/>
  </r>
  <r>
    <n v="98"/>
    <x v="1"/>
    <x v="1"/>
    <x v="97"/>
    <x v="0"/>
    <x v="41"/>
    <n v="0"/>
    <n v="1"/>
    <s v="PC 17759"/>
    <x v="67"/>
    <s v="D10 D12"/>
    <x v="1"/>
  </r>
  <r>
    <n v="99"/>
    <x v="1"/>
    <x v="2"/>
    <x v="98"/>
    <x v="1"/>
    <x v="15"/>
    <n v="0"/>
    <n v="1"/>
    <n v="231919"/>
    <x v="68"/>
    <m/>
    <x v="0"/>
  </r>
  <r>
    <n v="100"/>
    <x v="0"/>
    <x v="2"/>
    <x v="99"/>
    <x v="0"/>
    <x v="15"/>
    <n v="1"/>
    <n v="0"/>
    <n v="244367"/>
    <x v="19"/>
    <m/>
    <x v="0"/>
  </r>
  <r>
    <n v="101"/>
    <x v="0"/>
    <x v="0"/>
    <x v="100"/>
    <x v="1"/>
    <x v="17"/>
    <n v="0"/>
    <n v="0"/>
    <n v="349245"/>
    <x v="25"/>
    <m/>
    <x v="0"/>
  </r>
  <r>
    <n v="102"/>
    <x v="0"/>
    <x v="0"/>
    <x v="101"/>
    <x v="0"/>
    <x v="4"/>
    <n v="0"/>
    <n v="0"/>
    <n v="349215"/>
    <x v="25"/>
    <m/>
    <x v="0"/>
  </r>
  <r>
    <n v="103"/>
    <x v="0"/>
    <x v="1"/>
    <x v="102"/>
    <x v="0"/>
    <x v="23"/>
    <n v="0"/>
    <n v="1"/>
    <n v="35281"/>
    <x v="69"/>
    <s v="D26"/>
    <x v="0"/>
  </r>
  <r>
    <n v="104"/>
    <x v="0"/>
    <x v="0"/>
    <x v="103"/>
    <x v="0"/>
    <x v="40"/>
    <n v="0"/>
    <n v="0"/>
    <n v="7540"/>
    <x v="70"/>
    <m/>
    <x v="0"/>
  </r>
  <r>
    <n v="105"/>
    <x v="0"/>
    <x v="0"/>
    <x v="104"/>
    <x v="0"/>
    <x v="46"/>
    <n v="2"/>
    <n v="0"/>
    <n v="3101276"/>
    <x v="2"/>
    <m/>
    <x v="0"/>
  </r>
  <r>
    <n v="106"/>
    <x v="0"/>
    <x v="0"/>
    <x v="105"/>
    <x v="0"/>
    <x v="17"/>
    <n v="0"/>
    <n v="0"/>
    <n v="349207"/>
    <x v="25"/>
    <m/>
    <x v="0"/>
  </r>
  <r>
    <n v="107"/>
    <x v="1"/>
    <x v="0"/>
    <x v="106"/>
    <x v="1"/>
    <x v="23"/>
    <n v="0"/>
    <n v="0"/>
    <n v="343120"/>
    <x v="55"/>
    <m/>
    <x v="0"/>
  </r>
  <r>
    <n v="108"/>
    <x v="1"/>
    <x v="0"/>
    <x v="107"/>
    <x v="0"/>
    <x v="4"/>
    <n v="0"/>
    <n v="0"/>
    <n v="312991"/>
    <x v="71"/>
    <m/>
    <x v="0"/>
  </r>
  <r>
    <n v="109"/>
    <x v="0"/>
    <x v="0"/>
    <x v="108"/>
    <x v="0"/>
    <x v="1"/>
    <n v="0"/>
    <n v="0"/>
    <n v="349249"/>
    <x v="25"/>
    <m/>
    <x v="0"/>
  </r>
  <r>
    <n v="110"/>
    <x v="1"/>
    <x v="0"/>
    <x v="109"/>
    <x v="1"/>
    <x v="4"/>
    <n v="1"/>
    <n v="0"/>
    <n v="371110"/>
    <x v="72"/>
    <m/>
    <x v="2"/>
  </r>
  <r>
    <n v="111"/>
    <x v="0"/>
    <x v="1"/>
    <x v="110"/>
    <x v="0"/>
    <x v="47"/>
    <n v="0"/>
    <n v="0"/>
    <n v="110465"/>
    <x v="31"/>
    <s v="C110"/>
    <x v="0"/>
  </r>
  <r>
    <n v="112"/>
    <x v="0"/>
    <x v="0"/>
    <x v="111"/>
    <x v="1"/>
    <x v="48"/>
    <n v="1"/>
    <n v="0"/>
    <n v="2665"/>
    <x v="53"/>
    <m/>
    <x v="1"/>
  </r>
  <r>
    <n v="113"/>
    <x v="0"/>
    <x v="0"/>
    <x v="112"/>
    <x v="0"/>
    <x v="0"/>
    <n v="0"/>
    <n v="0"/>
    <n v="324669"/>
    <x v="4"/>
    <m/>
    <x v="0"/>
  </r>
  <r>
    <n v="114"/>
    <x v="0"/>
    <x v="0"/>
    <x v="113"/>
    <x v="1"/>
    <x v="11"/>
    <n v="1"/>
    <n v="0"/>
    <n v="4136"/>
    <x v="73"/>
    <m/>
    <x v="0"/>
  </r>
  <r>
    <n v="115"/>
    <x v="0"/>
    <x v="0"/>
    <x v="114"/>
    <x v="1"/>
    <x v="34"/>
    <n v="0"/>
    <n v="0"/>
    <n v="2627"/>
    <x v="74"/>
    <m/>
    <x v="1"/>
  </r>
  <r>
    <n v="116"/>
    <x v="0"/>
    <x v="0"/>
    <x v="115"/>
    <x v="0"/>
    <x v="23"/>
    <n v="0"/>
    <n v="0"/>
    <s v="STON/O 2. 3101294"/>
    <x v="2"/>
    <m/>
    <x v="0"/>
  </r>
  <r>
    <n v="117"/>
    <x v="0"/>
    <x v="0"/>
    <x v="116"/>
    <x v="0"/>
    <x v="49"/>
    <n v="0"/>
    <n v="0"/>
    <n v="370369"/>
    <x v="28"/>
    <m/>
    <x v="2"/>
  </r>
  <r>
    <n v="118"/>
    <x v="0"/>
    <x v="2"/>
    <x v="117"/>
    <x v="0"/>
    <x v="28"/>
    <n v="1"/>
    <n v="0"/>
    <n v="11668"/>
    <x v="35"/>
    <m/>
    <x v="0"/>
  </r>
  <r>
    <n v="119"/>
    <x v="0"/>
    <x v="1"/>
    <x v="118"/>
    <x v="0"/>
    <x v="42"/>
    <n v="0"/>
    <n v="1"/>
    <s v="PC 17558"/>
    <x v="75"/>
    <s v="B58 B60"/>
    <x v="1"/>
  </r>
  <r>
    <n v="120"/>
    <x v="0"/>
    <x v="0"/>
    <x v="119"/>
    <x v="1"/>
    <x v="6"/>
    <n v="4"/>
    <n v="2"/>
    <n v="347082"/>
    <x v="12"/>
    <m/>
    <x v="0"/>
  </r>
  <r>
    <n v="121"/>
    <x v="0"/>
    <x v="2"/>
    <x v="120"/>
    <x v="0"/>
    <x v="23"/>
    <n v="2"/>
    <n v="0"/>
    <s v="S.O.C. 14879"/>
    <x v="52"/>
    <m/>
    <x v="0"/>
  </r>
  <r>
    <n v="122"/>
    <x v="0"/>
    <x v="0"/>
    <x v="121"/>
    <x v="0"/>
    <x v="4"/>
    <n v="0"/>
    <n v="0"/>
    <s v="A4. 54510"/>
    <x v="4"/>
    <m/>
    <x v="0"/>
  </r>
  <r>
    <n v="123"/>
    <x v="0"/>
    <x v="2"/>
    <x v="122"/>
    <x v="0"/>
    <x v="50"/>
    <n v="1"/>
    <n v="0"/>
    <n v="237736"/>
    <x v="9"/>
    <m/>
    <x v="1"/>
  </r>
  <r>
    <n v="124"/>
    <x v="1"/>
    <x v="2"/>
    <x v="123"/>
    <x v="1"/>
    <x v="50"/>
    <n v="0"/>
    <n v="0"/>
    <n v="27267"/>
    <x v="16"/>
    <s v="E101"/>
    <x v="0"/>
  </r>
  <r>
    <n v="125"/>
    <x v="0"/>
    <x v="1"/>
    <x v="124"/>
    <x v="0"/>
    <x v="5"/>
    <n v="0"/>
    <n v="1"/>
    <n v="35281"/>
    <x v="69"/>
    <s v="D26"/>
    <x v="0"/>
  </r>
  <r>
    <n v="126"/>
    <x v="1"/>
    <x v="0"/>
    <x v="125"/>
    <x v="0"/>
    <x v="51"/>
    <n v="1"/>
    <n v="0"/>
    <n v="2651"/>
    <x v="33"/>
    <m/>
    <x v="1"/>
  </r>
  <r>
    <n v="127"/>
    <x v="0"/>
    <x v="0"/>
    <x v="126"/>
    <x v="0"/>
    <x v="4"/>
    <n v="0"/>
    <n v="0"/>
    <n v="370372"/>
    <x v="28"/>
    <m/>
    <x v="2"/>
  </r>
  <r>
    <n v="128"/>
    <x v="1"/>
    <x v="0"/>
    <x v="127"/>
    <x v="0"/>
    <x v="42"/>
    <n v="0"/>
    <n v="0"/>
    <s v="C 17369"/>
    <x v="76"/>
    <m/>
    <x v="0"/>
  </r>
  <r>
    <n v="129"/>
    <x v="1"/>
    <x v="0"/>
    <x v="128"/>
    <x v="1"/>
    <x v="4"/>
    <n v="1"/>
    <n v="1"/>
    <n v="2668"/>
    <x v="77"/>
    <s v="F E69"/>
    <x v="1"/>
  </r>
  <r>
    <n v="130"/>
    <x v="0"/>
    <x v="0"/>
    <x v="129"/>
    <x v="0"/>
    <x v="33"/>
    <n v="0"/>
    <n v="0"/>
    <n v="347061"/>
    <x v="78"/>
    <m/>
    <x v="0"/>
  </r>
  <r>
    <n v="131"/>
    <x v="0"/>
    <x v="0"/>
    <x v="130"/>
    <x v="0"/>
    <x v="40"/>
    <n v="0"/>
    <n v="0"/>
    <n v="349241"/>
    <x v="25"/>
    <m/>
    <x v="1"/>
  </r>
  <r>
    <n v="132"/>
    <x v="0"/>
    <x v="0"/>
    <x v="131"/>
    <x v="0"/>
    <x v="11"/>
    <n v="0"/>
    <n v="0"/>
    <s v="SOTON/O.Q. 3101307"/>
    <x v="79"/>
    <m/>
    <x v="0"/>
  </r>
  <r>
    <n v="133"/>
    <x v="0"/>
    <x v="0"/>
    <x v="132"/>
    <x v="1"/>
    <x v="47"/>
    <n v="1"/>
    <n v="0"/>
    <s v="A/5. 3337"/>
    <x v="80"/>
    <m/>
    <x v="0"/>
  </r>
  <r>
    <n v="134"/>
    <x v="1"/>
    <x v="2"/>
    <x v="133"/>
    <x v="1"/>
    <x v="28"/>
    <n v="1"/>
    <n v="0"/>
    <n v="228414"/>
    <x v="19"/>
    <m/>
    <x v="0"/>
  </r>
  <r>
    <n v="135"/>
    <x v="0"/>
    <x v="2"/>
    <x v="134"/>
    <x v="0"/>
    <x v="37"/>
    <n v="0"/>
    <n v="0"/>
    <s v="C.A. 29178"/>
    <x v="16"/>
    <m/>
    <x v="0"/>
  </r>
  <r>
    <n v="136"/>
    <x v="0"/>
    <x v="2"/>
    <x v="135"/>
    <x v="0"/>
    <x v="41"/>
    <n v="0"/>
    <n v="0"/>
    <s v="SC/PARIS 2133"/>
    <x v="81"/>
    <m/>
    <x v="1"/>
  </r>
  <r>
    <n v="137"/>
    <x v="1"/>
    <x v="1"/>
    <x v="136"/>
    <x v="1"/>
    <x v="19"/>
    <n v="0"/>
    <n v="2"/>
    <n v="11752"/>
    <x v="82"/>
    <s v="D47"/>
    <x v="0"/>
  </r>
  <r>
    <n v="138"/>
    <x v="0"/>
    <x v="1"/>
    <x v="137"/>
    <x v="0"/>
    <x v="46"/>
    <n v="1"/>
    <n v="0"/>
    <n v="113803"/>
    <x v="3"/>
    <s v="C123"/>
    <x v="0"/>
  </r>
  <r>
    <n v="139"/>
    <x v="0"/>
    <x v="0"/>
    <x v="138"/>
    <x v="0"/>
    <x v="36"/>
    <n v="0"/>
    <n v="0"/>
    <n v="7534"/>
    <x v="83"/>
    <m/>
    <x v="0"/>
  </r>
  <r>
    <n v="140"/>
    <x v="0"/>
    <x v="1"/>
    <x v="139"/>
    <x v="0"/>
    <x v="42"/>
    <n v="0"/>
    <n v="0"/>
    <s v="PC 17593"/>
    <x v="84"/>
    <s v="B86"/>
    <x v="1"/>
  </r>
  <r>
    <n v="141"/>
    <x v="0"/>
    <x v="0"/>
    <x v="140"/>
    <x v="1"/>
    <x v="4"/>
    <n v="0"/>
    <n v="2"/>
    <n v="2678"/>
    <x v="49"/>
    <m/>
    <x v="1"/>
  </r>
  <r>
    <n v="142"/>
    <x v="1"/>
    <x v="0"/>
    <x v="141"/>
    <x v="1"/>
    <x v="0"/>
    <n v="0"/>
    <n v="0"/>
    <n v="347081"/>
    <x v="28"/>
    <m/>
    <x v="0"/>
  </r>
  <r>
    <n v="143"/>
    <x v="1"/>
    <x v="0"/>
    <x v="142"/>
    <x v="1"/>
    <x v="42"/>
    <n v="1"/>
    <n v="0"/>
    <s v="STON/O2. 3101279"/>
    <x v="62"/>
    <m/>
    <x v="0"/>
  </r>
  <r>
    <n v="144"/>
    <x v="0"/>
    <x v="0"/>
    <x v="143"/>
    <x v="0"/>
    <x v="19"/>
    <n v="0"/>
    <n v="0"/>
    <n v="365222"/>
    <x v="85"/>
    <m/>
    <x v="2"/>
  </r>
  <r>
    <n v="145"/>
    <x v="0"/>
    <x v="2"/>
    <x v="144"/>
    <x v="0"/>
    <x v="24"/>
    <n v="0"/>
    <n v="0"/>
    <n v="231945"/>
    <x v="86"/>
    <m/>
    <x v="0"/>
  </r>
  <r>
    <n v="146"/>
    <x v="0"/>
    <x v="2"/>
    <x v="145"/>
    <x v="0"/>
    <x v="19"/>
    <n v="1"/>
    <n v="1"/>
    <s v="C.A. 33112"/>
    <x v="87"/>
    <m/>
    <x v="0"/>
  </r>
  <r>
    <n v="147"/>
    <x v="1"/>
    <x v="0"/>
    <x v="146"/>
    <x v="0"/>
    <x v="7"/>
    <n v="0"/>
    <n v="0"/>
    <n v="350043"/>
    <x v="88"/>
    <m/>
    <x v="0"/>
  </r>
  <r>
    <n v="148"/>
    <x v="0"/>
    <x v="0"/>
    <x v="147"/>
    <x v="1"/>
    <x v="52"/>
    <n v="2"/>
    <n v="2"/>
    <s v="W./C. 6608"/>
    <x v="63"/>
    <m/>
    <x v="0"/>
  </r>
  <r>
    <n v="149"/>
    <x v="0"/>
    <x v="2"/>
    <x v="148"/>
    <x v="0"/>
    <x v="53"/>
    <n v="0"/>
    <n v="2"/>
    <n v="230080"/>
    <x v="19"/>
    <s v="F2"/>
    <x v="0"/>
  </r>
  <r>
    <n v="150"/>
    <x v="0"/>
    <x v="2"/>
    <x v="149"/>
    <x v="0"/>
    <x v="22"/>
    <n v="0"/>
    <n v="0"/>
    <n v="244310"/>
    <x v="16"/>
    <m/>
    <x v="0"/>
  </r>
  <r>
    <n v="151"/>
    <x v="0"/>
    <x v="2"/>
    <x v="150"/>
    <x v="0"/>
    <x v="54"/>
    <n v="0"/>
    <n v="0"/>
    <s v="S.O.P. 1166"/>
    <x v="89"/>
    <m/>
    <x v="0"/>
  </r>
  <r>
    <n v="152"/>
    <x v="1"/>
    <x v="1"/>
    <x v="151"/>
    <x v="1"/>
    <x v="0"/>
    <n v="1"/>
    <n v="0"/>
    <n v="113776"/>
    <x v="90"/>
    <s v="C2"/>
    <x v="0"/>
  </r>
  <r>
    <n v="153"/>
    <x v="0"/>
    <x v="0"/>
    <x v="152"/>
    <x v="0"/>
    <x v="55"/>
    <n v="0"/>
    <n v="0"/>
    <s v="A.5. 11206"/>
    <x v="4"/>
    <m/>
    <x v="0"/>
  </r>
  <r>
    <n v="154"/>
    <x v="0"/>
    <x v="0"/>
    <x v="153"/>
    <x v="0"/>
    <x v="56"/>
    <n v="0"/>
    <n v="2"/>
    <s v="A/5. 851"/>
    <x v="80"/>
    <m/>
    <x v="0"/>
  </r>
  <r>
    <n v="155"/>
    <x v="0"/>
    <x v="0"/>
    <x v="154"/>
    <x v="0"/>
    <x v="4"/>
    <n v="0"/>
    <n v="0"/>
    <s v="Fa 265302"/>
    <x v="91"/>
    <m/>
    <x v="0"/>
  </r>
  <r>
    <n v="156"/>
    <x v="0"/>
    <x v="1"/>
    <x v="155"/>
    <x v="0"/>
    <x v="54"/>
    <n v="0"/>
    <n v="1"/>
    <s v="PC 17597"/>
    <x v="92"/>
    <m/>
    <x v="1"/>
  </r>
  <r>
    <n v="157"/>
    <x v="1"/>
    <x v="0"/>
    <x v="156"/>
    <x v="1"/>
    <x v="36"/>
    <n v="0"/>
    <n v="0"/>
    <n v="35851"/>
    <x v="93"/>
    <m/>
    <x v="2"/>
  </r>
  <r>
    <n v="158"/>
    <x v="0"/>
    <x v="0"/>
    <x v="157"/>
    <x v="0"/>
    <x v="39"/>
    <n v="0"/>
    <n v="0"/>
    <s v="SOTON/OQ 392090"/>
    <x v="4"/>
    <m/>
    <x v="0"/>
  </r>
  <r>
    <n v="159"/>
    <x v="0"/>
    <x v="0"/>
    <x v="158"/>
    <x v="0"/>
    <x v="4"/>
    <n v="0"/>
    <n v="0"/>
    <n v="315037"/>
    <x v="51"/>
    <m/>
    <x v="0"/>
  </r>
  <r>
    <n v="160"/>
    <x v="0"/>
    <x v="0"/>
    <x v="159"/>
    <x v="0"/>
    <x v="4"/>
    <n v="8"/>
    <n v="2"/>
    <s v="CA. 2343"/>
    <x v="94"/>
    <m/>
    <x v="0"/>
  </r>
  <r>
    <n v="161"/>
    <x v="0"/>
    <x v="0"/>
    <x v="160"/>
    <x v="0"/>
    <x v="57"/>
    <n v="0"/>
    <n v="1"/>
    <n v="371362"/>
    <x v="95"/>
    <m/>
    <x v="0"/>
  </r>
  <r>
    <n v="162"/>
    <x v="1"/>
    <x v="2"/>
    <x v="161"/>
    <x v="1"/>
    <x v="20"/>
    <n v="0"/>
    <n v="0"/>
    <s v="C.A. 33595"/>
    <x v="96"/>
    <m/>
    <x v="0"/>
  </r>
  <r>
    <n v="163"/>
    <x v="0"/>
    <x v="0"/>
    <x v="162"/>
    <x v="0"/>
    <x v="2"/>
    <n v="0"/>
    <n v="0"/>
    <n v="347068"/>
    <x v="71"/>
    <m/>
    <x v="0"/>
  </r>
  <r>
    <n v="164"/>
    <x v="0"/>
    <x v="0"/>
    <x v="163"/>
    <x v="0"/>
    <x v="34"/>
    <n v="0"/>
    <n v="0"/>
    <n v="315093"/>
    <x v="51"/>
    <m/>
    <x v="0"/>
  </r>
  <r>
    <n v="165"/>
    <x v="0"/>
    <x v="0"/>
    <x v="164"/>
    <x v="0"/>
    <x v="58"/>
    <n v="4"/>
    <n v="1"/>
    <n v="3101295"/>
    <x v="40"/>
    <m/>
    <x v="0"/>
  </r>
  <r>
    <n v="166"/>
    <x v="1"/>
    <x v="0"/>
    <x v="165"/>
    <x v="0"/>
    <x v="52"/>
    <n v="0"/>
    <n v="2"/>
    <n v="363291"/>
    <x v="97"/>
    <m/>
    <x v="0"/>
  </r>
  <r>
    <n v="167"/>
    <x v="1"/>
    <x v="1"/>
    <x v="166"/>
    <x v="1"/>
    <x v="4"/>
    <n v="0"/>
    <n v="1"/>
    <n v="113505"/>
    <x v="98"/>
    <s v="E33"/>
    <x v="0"/>
  </r>
  <r>
    <n v="168"/>
    <x v="0"/>
    <x v="0"/>
    <x v="167"/>
    <x v="1"/>
    <x v="33"/>
    <n v="1"/>
    <n v="4"/>
    <n v="347088"/>
    <x v="48"/>
    <m/>
    <x v="0"/>
  </r>
  <r>
    <n v="169"/>
    <x v="0"/>
    <x v="1"/>
    <x v="168"/>
    <x v="0"/>
    <x v="4"/>
    <n v="0"/>
    <n v="0"/>
    <s v="PC 17318"/>
    <x v="99"/>
    <m/>
    <x v="0"/>
  </r>
  <r>
    <n v="170"/>
    <x v="0"/>
    <x v="0"/>
    <x v="169"/>
    <x v="0"/>
    <x v="17"/>
    <n v="0"/>
    <n v="0"/>
    <n v="1601"/>
    <x v="54"/>
    <m/>
    <x v="0"/>
  </r>
  <r>
    <n v="171"/>
    <x v="0"/>
    <x v="1"/>
    <x v="170"/>
    <x v="0"/>
    <x v="59"/>
    <n v="0"/>
    <n v="0"/>
    <n v="111240"/>
    <x v="100"/>
    <s v="B19"/>
    <x v="0"/>
  </r>
  <r>
    <n v="172"/>
    <x v="0"/>
    <x v="0"/>
    <x v="171"/>
    <x v="0"/>
    <x v="9"/>
    <n v="4"/>
    <n v="1"/>
    <n v="382652"/>
    <x v="15"/>
    <m/>
    <x v="2"/>
  </r>
  <r>
    <n v="173"/>
    <x v="1"/>
    <x v="0"/>
    <x v="172"/>
    <x v="1"/>
    <x v="58"/>
    <n v="1"/>
    <n v="1"/>
    <n v="347742"/>
    <x v="8"/>
    <m/>
    <x v="0"/>
  </r>
  <r>
    <n v="174"/>
    <x v="0"/>
    <x v="0"/>
    <x v="173"/>
    <x v="0"/>
    <x v="23"/>
    <n v="0"/>
    <n v="0"/>
    <s v="STON/O 2. 3101280"/>
    <x v="2"/>
    <m/>
    <x v="0"/>
  </r>
  <r>
    <n v="175"/>
    <x v="0"/>
    <x v="1"/>
    <x v="174"/>
    <x v="0"/>
    <x v="60"/>
    <n v="0"/>
    <n v="0"/>
    <n v="17764"/>
    <x v="101"/>
    <s v="A7"/>
    <x v="1"/>
  </r>
  <r>
    <n v="176"/>
    <x v="0"/>
    <x v="0"/>
    <x v="175"/>
    <x v="0"/>
    <x v="24"/>
    <n v="1"/>
    <n v="1"/>
    <n v="350404"/>
    <x v="13"/>
    <m/>
    <x v="0"/>
  </r>
  <r>
    <n v="177"/>
    <x v="0"/>
    <x v="0"/>
    <x v="176"/>
    <x v="0"/>
    <x v="4"/>
    <n v="3"/>
    <n v="1"/>
    <n v="4133"/>
    <x v="102"/>
    <m/>
    <x v="0"/>
  </r>
  <r>
    <n v="178"/>
    <x v="0"/>
    <x v="1"/>
    <x v="177"/>
    <x v="1"/>
    <x v="61"/>
    <n v="0"/>
    <n v="0"/>
    <s v="PC 17595"/>
    <x v="103"/>
    <s v="C49"/>
    <x v="1"/>
  </r>
  <r>
    <n v="179"/>
    <x v="0"/>
    <x v="2"/>
    <x v="178"/>
    <x v="0"/>
    <x v="39"/>
    <n v="0"/>
    <n v="0"/>
    <n v="250653"/>
    <x v="16"/>
    <m/>
    <x v="0"/>
  </r>
  <r>
    <n v="180"/>
    <x v="0"/>
    <x v="0"/>
    <x v="179"/>
    <x v="0"/>
    <x v="62"/>
    <n v="0"/>
    <n v="0"/>
    <s v="LINE"/>
    <x v="104"/>
    <m/>
    <x v="0"/>
  </r>
  <r>
    <n v="181"/>
    <x v="0"/>
    <x v="0"/>
    <x v="180"/>
    <x v="1"/>
    <x v="4"/>
    <n v="8"/>
    <n v="2"/>
    <s v="CA. 2343"/>
    <x v="94"/>
    <m/>
    <x v="0"/>
  </r>
  <r>
    <n v="182"/>
    <x v="0"/>
    <x v="2"/>
    <x v="181"/>
    <x v="0"/>
    <x v="4"/>
    <n v="0"/>
    <n v="0"/>
    <s v="SC/PARIS 2131"/>
    <x v="105"/>
    <m/>
    <x v="1"/>
  </r>
  <r>
    <n v="183"/>
    <x v="0"/>
    <x v="0"/>
    <x v="182"/>
    <x v="0"/>
    <x v="52"/>
    <n v="4"/>
    <n v="2"/>
    <n v="347077"/>
    <x v="22"/>
    <m/>
    <x v="0"/>
  </r>
  <r>
    <n v="184"/>
    <x v="1"/>
    <x v="2"/>
    <x v="183"/>
    <x v="0"/>
    <x v="58"/>
    <n v="2"/>
    <n v="1"/>
    <n v="230136"/>
    <x v="106"/>
    <s v="F4"/>
    <x v="0"/>
  </r>
  <r>
    <n v="185"/>
    <x v="1"/>
    <x v="0"/>
    <x v="184"/>
    <x v="1"/>
    <x v="9"/>
    <n v="0"/>
    <n v="2"/>
    <n v="315153"/>
    <x v="107"/>
    <m/>
    <x v="0"/>
  </r>
  <r>
    <n v="186"/>
    <x v="0"/>
    <x v="1"/>
    <x v="185"/>
    <x v="0"/>
    <x v="4"/>
    <n v="0"/>
    <n v="0"/>
    <n v="113767"/>
    <x v="108"/>
    <s v="A32"/>
    <x v="0"/>
  </r>
  <r>
    <n v="187"/>
    <x v="1"/>
    <x v="0"/>
    <x v="186"/>
    <x v="1"/>
    <x v="4"/>
    <n v="1"/>
    <n v="0"/>
    <n v="370365"/>
    <x v="37"/>
    <m/>
    <x v="2"/>
  </r>
  <r>
    <n v="188"/>
    <x v="1"/>
    <x v="1"/>
    <x v="187"/>
    <x v="0"/>
    <x v="33"/>
    <n v="0"/>
    <n v="0"/>
    <n v="111428"/>
    <x v="11"/>
    <m/>
    <x v="0"/>
  </r>
  <r>
    <n v="189"/>
    <x v="0"/>
    <x v="0"/>
    <x v="188"/>
    <x v="0"/>
    <x v="20"/>
    <n v="1"/>
    <n v="1"/>
    <n v="364849"/>
    <x v="37"/>
    <m/>
    <x v="2"/>
  </r>
  <r>
    <n v="190"/>
    <x v="0"/>
    <x v="0"/>
    <x v="189"/>
    <x v="0"/>
    <x v="62"/>
    <n v="0"/>
    <n v="0"/>
    <n v="349247"/>
    <x v="25"/>
    <m/>
    <x v="0"/>
  </r>
  <r>
    <n v="191"/>
    <x v="1"/>
    <x v="2"/>
    <x v="190"/>
    <x v="1"/>
    <x v="35"/>
    <n v="0"/>
    <n v="0"/>
    <n v="234604"/>
    <x v="16"/>
    <m/>
    <x v="0"/>
  </r>
  <r>
    <n v="192"/>
    <x v="0"/>
    <x v="2"/>
    <x v="191"/>
    <x v="0"/>
    <x v="19"/>
    <n v="0"/>
    <n v="0"/>
    <n v="28424"/>
    <x v="16"/>
    <m/>
    <x v="0"/>
  </r>
  <r>
    <n v="193"/>
    <x v="1"/>
    <x v="0"/>
    <x v="192"/>
    <x v="1"/>
    <x v="19"/>
    <n v="1"/>
    <n v="0"/>
    <n v="350046"/>
    <x v="13"/>
    <m/>
    <x v="0"/>
  </r>
  <r>
    <n v="194"/>
    <x v="1"/>
    <x v="2"/>
    <x v="193"/>
    <x v="0"/>
    <x v="25"/>
    <n v="1"/>
    <n v="1"/>
    <n v="230080"/>
    <x v="19"/>
    <s v="F2"/>
    <x v="0"/>
  </r>
  <r>
    <n v="195"/>
    <x v="1"/>
    <x v="1"/>
    <x v="194"/>
    <x v="1"/>
    <x v="57"/>
    <n v="0"/>
    <n v="0"/>
    <s v="PC 17610"/>
    <x v="26"/>
    <s v="B4"/>
    <x v="1"/>
  </r>
  <r>
    <n v="196"/>
    <x v="1"/>
    <x v="1"/>
    <x v="195"/>
    <x v="1"/>
    <x v="10"/>
    <n v="0"/>
    <n v="0"/>
    <s v="PC 17569"/>
    <x v="27"/>
    <s v="B80"/>
    <x v="1"/>
  </r>
  <r>
    <n v="197"/>
    <x v="0"/>
    <x v="0"/>
    <x v="196"/>
    <x v="0"/>
    <x v="4"/>
    <n v="0"/>
    <n v="0"/>
    <n v="368703"/>
    <x v="28"/>
    <m/>
    <x v="2"/>
  </r>
  <r>
    <n v="198"/>
    <x v="0"/>
    <x v="0"/>
    <x v="197"/>
    <x v="0"/>
    <x v="22"/>
    <n v="0"/>
    <n v="1"/>
    <n v="4579"/>
    <x v="109"/>
    <m/>
    <x v="0"/>
  </r>
  <r>
    <n v="199"/>
    <x v="1"/>
    <x v="0"/>
    <x v="198"/>
    <x v="1"/>
    <x v="4"/>
    <n v="0"/>
    <n v="0"/>
    <n v="370370"/>
    <x v="28"/>
    <m/>
    <x v="2"/>
  </r>
  <r>
    <n v="200"/>
    <x v="0"/>
    <x v="2"/>
    <x v="199"/>
    <x v="1"/>
    <x v="42"/>
    <n v="0"/>
    <n v="0"/>
    <n v="248747"/>
    <x v="16"/>
    <m/>
    <x v="0"/>
  </r>
  <r>
    <n v="201"/>
    <x v="0"/>
    <x v="0"/>
    <x v="200"/>
    <x v="0"/>
    <x v="17"/>
    <n v="0"/>
    <n v="0"/>
    <n v="345770"/>
    <x v="59"/>
    <m/>
    <x v="0"/>
  </r>
  <r>
    <n v="202"/>
    <x v="0"/>
    <x v="0"/>
    <x v="201"/>
    <x v="0"/>
    <x v="4"/>
    <n v="8"/>
    <n v="2"/>
    <s v="CA. 2343"/>
    <x v="94"/>
    <m/>
    <x v="0"/>
  </r>
  <r>
    <n v="203"/>
    <x v="0"/>
    <x v="0"/>
    <x v="202"/>
    <x v="0"/>
    <x v="15"/>
    <n v="0"/>
    <n v="0"/>
    <n v="3101264"/>
    <x v="110"/>
    <m/>
    <x v="0"/>
  </r>
  <r>
    <n v="204"/>
    <x v="0"/>
    <x v="0"/>
    <x v="203"/>
    <x v="0"/>
    <x v="63"/>
    <n v="0"/>
    <n v="0"/>
    <n v="2628"/>
    <x v="18"/>
    <m/>
    <x v="1"/>
  </r>
  <r>
    <n v="205"/>
    <x v="1"/>
    <x v="0"/>
    <x v="204"/>
    <x v="0"/>
    <x v="24"/>
    <n v="0"/>
    <n v="0"/>
    <s v="A/5 3540"/>
    <x v="4"/>
    <m/>
    <x v="0"/>
  </r>
  <r>
    <n v="206"/>
    <x v="0"/>
    <x v="0"/>
    <x v="205"/>
    <x v="1"/>
    <x v="6"/>
    <n v="0"/>
    <n v="1"/>
    <n v="347054"/>
    <x v="111"/>
    <s v="G6"/>
    <x v="0"/>
  </r>
  <r>
    <n v="207"/>
    <x v="0"/>
    <x v="0"/>
    <x v="206"/>
    <x v="0"/>
    <x v="35"/>
    <n v="1"/>
    <n v="0"/>
    <n v="3101278"/>
    <x v="62"/>
    <m/>
    <x v="0"/>
  </r>
  <r>
    <n v="208"/>
    <x v="1"/>
    <x v="0"/>
    <x v="207"/>
    <x v="0"/>
    <x v="2"/>
    <n v="0"/>
    <n v="0"/>
    <n v="2699"/>
    <x v="112"/>
    <m/>
    <x v="1"/>
  </r>
  <r>
    <n v="209"/>
    <x v="1"/>
    <x v="0"/>
    <x v="208"/>
    <x v="1"/>
    <x v="36"/>
    <n v="0"/>
    <n v="0"/>
    <n v="367231"/>
    <x v="28"/>
    <m/>
    <x v="2"/>
  </r>
  <r>
    <n v="210"/>
    <x v="1"/>
    <x v="1"/>
    <x v="209"/>
    <x v="0"/>
    <x v="20"/>
    <n v="0"/>
    <n v="0"/>
    <n v="112277"/>
    <x v="113"/>
    <s v="A31"/>
    <x v="1"/>
  </r>
  <r>
    <n v="211"/>
    <x v="0"/>
    <x v="0"/>
    <x v="210"/>
    <x v="0"/>
    <x v="42"/>
    <n v="0"/>
    <n v="0"/>
    <s v="SOTON/O.Q. 3101311"/>
    <x v="79"/>
    <m/>
    <x v="0"/>
  </r>
  <r>
    <n v="212"/>
    <x v="1"/>
    <x v="2"/>
    <x v="211"/>
    <x v="1"/>
    <x v="3"/>
    <n v="0"/>
    <n v="0"/>
    <s v="F.C.C. 13528"/>
    <x v="35"/>
    <m/>
    <x v="0"/>
  </r>
  <r>
    <n v="213"/>
    <x v="0"/>
    <x v="0"/>
    <x v="212"/>
    <x v="0"/>
    <x v="0"/>
    <n v="0"/>
    <n v="0"/>
    <s v="A/5 21174"/>
    <x v="0"/>
    <m/>
    <x v="0"/>
  </r>
  <r>
    <n v="214"/>
    <x v="0"/>
    <x v="2"/>
    <x v="213"/>
    <x v="0"/>
    <x v="39"/>
    <n v="0"/>
    <n v="0"/>
    <n v="250646"/>
    <x v="16"/>
    <m/>
    <x v="0"/>
  </r>
  <r>
    <n v="215"/>
    <x v="0"/>
    <x v="0"/>
    <x v="214"/>
    <x v="0"/>
    <x v="4"/>
    <n v="1"/>
    <n v="0"/>
    <n v="367229"/>
    <x v="28"/>
    <m/>
    <x v="2"/>
  </r>
  <r>
    <n v="216"/>
    <x v="1"/>
    <x v="1"/>
    <x v="215"/>
    <x v="1"/>
    <x v="14"/>
    <n v="1"/>
    <n v="0"/>
    <n v="35273"/>
    <x v="114"/>
    <s v="D36"/>
    <x v="1"/>
  </r>
  <r>
    <n v="217"/>
    <x v="1"/>
    <x v="0"/>
    <x v="216"/>
    <x v="1"/>
    <x v="7"/>
    <n v="0"/>
    <n v="0"/>
    <s v="STON/O2. 3101283"/>
    <x v="2"/>
    <m/>
    <x v="0"/>
  </r>
  <r>
    <n v="218"/>
    <x v="0"/>
    <x v="2"/>
    <x v="217"/>
    <x v="0"/>
    <x v="22"/>
    <n v="1"/>
    <n v="0"/>
    <n v="243847"/>
    <x v="115"/>
    <m/>
    <x v="0"/>
  </r>
  <r>
    <n v="219"/>
    <x v="1"/>
    <x v="1"/>
    <x v="218"/>
    <x v="1"/>
    <x v="35"/>
    <n v="0"/>
    <n v="0"/>
    <n v="11813"/>
    <x v="116"/>
    <s v="D15"/>
    <x v="1"/>
  </r>
  <r>
    <n v="220"/>
    <x v="0"/>
    <x v="2"/>
    <x v="219"/>
    <x v="0"/>
    <x v="39"/>
    <n v="0"/>
    <n v="0"/>
    <s v="W/C 14208"/>
    <x v="29"/>
    <m/>
    <x v="0"/>
  </r>
  <r>
    <n v="221"/>
    <x v="1"/>
    <x v="0"/>
    <x v="220"/>
    <x v="0"/>
    <x v="36"/>
    <n v="0"/>
    <n v="0"/>
    <s v="SOTON/OQ 392089"/>
    <x v="4"/>
    <m/>
    <x v="0"/>
  </r>
  <r>
    <n v="222"/>
    <x v="0"/>
    <x v="2"/>
    <x v="221"/>
    <x v="0"/>
    <x v="7"/>
    <n v="0"/>
    <n v="0"/>
    <n v="220367"/>
    <x v="16"/>
    <m/>
    <x v="0"/>
  </r>
  <r>
    <n v="223"/>
    <x v="0"/>
    <x v="0"/>
    <x v="222"/>
    <x v="0"/>
    <x v="54"/>
    <n v="0"/>
    <n v="0"/>
    <n v="21440"/>
    <x v="4"/>
    <m/>
    <x v="0"/>
  </r>
  <r>
    <n v="224"/>
    <x v="0"/>
    <x v="0"/>
    <x v="223"/>
    <x v="0"/>
    <x v="4"/>
    <n v="0"/>
    <n v="0"/>
    <n v="349234"/>
    <x v="25"/>
    <m/>
    <x v="0"/>
  </r>
  <r>
    <n v="225"/>
    <x v="1"/>
    <x v="1"/>
    <x v="224"/>
    <x v="0"/>
    <x v="1"/>
    <n v="1"/>
    <n v="0"/>
    <n v="19943"/>
    <x v="117"/>
    <s v="C93"/>
    <x v="0"/>
  </r>
  <r>
    <n v="226"/>
    <x v="0"/>
    <x v="0"/>
    <x v="225"/>
    <x v="0"/>
    <x v="0"/>
    <n v="0"/>
    <n v="0"/>
    <s v="PP 4348"/>
    <x v="118"/>
    <m/>
    <x v="0"/>
  </r>
  <r>
    <n v="227"/>
    <x v="1"/>
    <x v="2"/>
    <x v="226"/>
    <x v="0"/>
    <x v="19"/>
    <n v="0"/>
    <n v="0"/>
    <s v="SW/PP 751"/>
    <x v="29"/>
    <m/>
    <x v="0"/>
  </r>
  <r>
    <n v="228"/>
    <x v="0"/>
    <x v="0"/>
    <x v="227"/>
    <x v="0"/>
    <x v="64"/>
    <n v="0"/>
    <n v="0"/>
    <s v="A/5 21173"/>
    <x v="0"/>
    <m/>
    <x v="0"/>
  </r>
  <r>
    <n v="229"/>
    <x v="0"/>
    <x v="2"/>
    <x v="228"/>
    <x v="0"/>
    <x v="24"/>
    <n v="0"/>
    <n v="0"/>
    <n v="236171"/>
    <x v="16"/>
    <m/>
    <x v="0"/>
  </r>
  <r>
    <n v="230"/>
    <x v="0"/>
    <x v="0"/>
    <x v="229"/>
    <x v="1"/>
    <x v="4"/>
    <n v="3"/>
    <n v="1"/>
    <n v="4133"/>
    <x v="102"/>
    <m/>
    <x v="0"/>
  </r>
  <r>
    <n v="231"/>
    <x v="1"/>
    <x v="1"/>
    <x v="230"/>
    <x v="1"/>
    <x v="3"/>
    <n v="1"/>
    <n v="0"/>
    <n v="36973"/>
    <x v="47"/>
    <s v="C83"/>
    <x v="0"/>
  </r>
  <r>
    <n v="232"/>
    <x v="0"/>
    <x v="0"/>
    <x v="231"/>
    <x v="0"/>
    <x v="28"/>
    <n v="0"/>
    <n v="0"/>
    <n v="347067"/>
    <x v="71"/>
    <m/>
    <x v="0"/>
  </r>
  <r>
    <n v="233"/>
    <x v="0"/>
    <x v="2"/>
    <x v="232"/>
    <x v="0"/>
    <x v="44"/>
    <n v="0"/>
    <n v="0"/>
    <n v="237442"/>
    <x v="119"/>
    <m/>
    <x v="0"/>
  </r>
  <r>
    <n v="234"/>
    <x v="1"/>
    <x v="0"/>
    <x v="233"/>
    <x v="1"/>
    <x v="31"/>
    <n v="4"/>
    <n v="2"/>
    <n v="347077"/>
    <x v="22"/>
    <m/>
    <x v="0"/>
  </r>
  <r>
    <n v="235"/>
    <x v="0"/>
    <x v="2"/>
    <x v="234"/>
    <x v="0"/>
    <x v="42"/>
    <n v="0"/>
    <n v="0"/>
    <s v="C.A. 29566"/>
    <x v="29"/>
    <m/>
    <x v="0"/>
  </r>
  <r>
    <n v="236"/>
    <x v="0"/>
    <x v="0"/>
    <x v="235"/>
    <x v="1"/>
    <x v="4"/>
    <n v="0"/>
    <n v="0"/>
    <s v="W./C. 6609"/>
    <x v="120"/>
    <m/>
    <x v="0"/>
  </r>
  <r>
    <n v="237"/>
    <x v="0"/>
    <x v="2"/>
    <x v="236"/>
    <x v="0"/>
    <x v="57"/>
    <n v="1"/>
    <n v="0"/>
    <n v="26707"/>
    <x v="19"/>
    <m/>
    <x v="0"/>
  </r>
  <r>
    <n v="238"/>
    <x v="1"/>
    <x v="2"/>
    <x v="237"/>
    <x v="1"/>
    <x v="18"/>
    <n v="0"/>
    <n v="2"/>
    <s v="C.A. 31921"/>
    <x v="121"/>
    <m/>
    <x v="0"/>
  </r>
  <r>
    <n v="239"/>
    <x v="0"/>
    <x v="2"/>
    <x v="238"/>
    <x v="0"/>
    <x v="19"/>
    <n v="0"/>
    <n v="0"/>
    <n v="28665"/>
    <x v="29"/>
    <m/>
    <x v="0"/>
  </r>
  <r>
    <n v="240"/>
    <x v="0"/>
    <x v="2"/>
    <x v="239"/>
    <x v="0"/>
    <x v="40"/>
    <n v="0"/>
    <n v="0"/>
    <s v="SCO/W 1585"/>
    <x v="122"/>
    <m/>
    <x v="0"/>
  </r>
  <r>
    <n v="241"/>
    <x v="0"/>
    <x v="0"/>
    <x v="240"/>
    <x v="1"/>
    <x v="4"/>
    <n v="1"/>
    <n v="0"/>
    <n v="2665"/>
    <x v="53"/>
    <m/>
    <x v="1"/>
  </r>
  <r>
    <n v="242"/>
    <x v="1"/>
    <x v="0"/>
    <x v="241"/>
    <x v="1"/>
    <x v="4"/>
    <n v="1"/>
    <n v="0"/>
    <n v="367230"/>
    <x v="37"/>
    <m/>
    <x v="2"/>
  </r>
  <r>
    <n v="243"/>
    <x v="0"/>
    <x v="2"/>
    <x v="242"/>
    <x v="0"/>
    <x v="28"/>
    <n v="0"/>
    <n v="0"/>
    <s v="W./C. 14263"/>
    <x v="29"/>
    <m/>
    <x v="0"/>
  </r>
  <r>
    <n v="244"/>
    <x v="0"/>
    <x v="0"/>
    <x v="243"/>
    <x v="0"/>
    <x v="0"/>
    <n v="0"/>
    <n v="0"/>
    <s v="STON/O 2. 3101275"/>
    <x v="123"/>
    <m/>
    <x v="0"/>
  </r>
  <r>
    <n v="245"/>
    <x v="0"/>
    <x v="0"/>
    <x v="244"/>
    <x v="0"/>
    <x v="39"/>
    <n v="0"/>
    <n v="0"/>
    <n v="2694"/>
    <x v="18"/>
    <m/>
    <x v="1"/>
  </r>
  <r>
    <n v="246"/>
    <x v="0"/>
    <x v="1"/>
    <x v="245"/>
    <x v="0"/>
    <x v="57"/>
    <n v="2"/>
    <n v="0"/>
    <n v="19928"/>
    <x v="117"/>
    <s v="C78"/>
    <x v="2"/>
  </r>
  <r>
    <n v="247"/>
    <x v="0"/>
    <x v="0"/>
    <x v="246"/>
    <x v="1"/>
    <x v="37"/>
    <n v="0"/>
    <n v="0"/>
    <n v="347071"/>
    <x v="71"/>
    <m/>
    <x v="0"/>
  </r>
  <r>
    <n v="248"/>
    <x v="1"/>
    <x v="2"/>
    <x v="247"/>
    <x v="1"/>
    <x v="42"/>
    <n v="0"/>
    <n v="2"/>
    <n v="250649"/>
    <x v="80"/>
    <m/>
    <x v="0"/>
  </r>
  <r>
    <n v="249"/>
    <x v="1"/>
    <x v="1"/>
    <x v="248"/>
    <x v="0"/>
    <x v="46"/>
    <n v="1"/>
    <n v="1"/>
    <n v="11751"/>
    <x v="124"/>
    <s v="D35"/>
    <x v="0"/>
  </r>
  <r>
    <n v="250"/>
    <x v="0"/>
    <x v="2"/>
    <x v="249"/>
    <x v="0"/>
    <x v="5"/>
    <n v="1"/>
    <n v="0"/>
    <n v="244252"/>
    <x v="19"/>
    <m/>
    <x v="0"/>
  </r>
  <r>
    <n v="251"/>
    <x v="0"/>
    <x v="0"/>
    <x v="250"/>
    <x v="0"/>
    <x v="4"/>
    <n v="0"/>
    <n v="0"/>
    <n v="362316"/>
    <x v="0"/>
    <m/>
    <x v="0"/>
  </r>
  <r>
    <n v="252"/>
    <x v="0"/>
    <x v="0"/>
    <x v="251"/>
    <x v="1"/>
    <x v="28"/>
    <n v="1"/>
    <n v="1"/>
    <n v="347054"/>
    <x v="111"/>
    <s v="G6"/>
    <x v="0"/>
  </r>
  <r>
    <n v="253"/>
    <x v="0"/>
    <x v="1"/>
    <x v="252"/>
    <x v="0"/>
    <x v="65"/>
    <n v="0"/>
    <n v="0"/>
    <n v="113514"/>
    <x v="11"/>
    <s v="C87"/>
    <x v="0"/>
  </r>
  <r>
    <n v="254"/>
    <x v="0"/>
    <x v="0"/>
    <x v="253"/>
    <x v="0"/>
    <x v="39"/>
    <n v="1"/>
    <n v="0"/>
    <s v="A/5. 3336"/>
    <x v="95"/>
    <m/>
    <x v="0"/>
  </r>
  <r>
    <n v="255"/>
    <x v="0"/>
    <x v="0"/>
    <x v="254"/>
    <x v="1"/>
    <x v="66"/>
    <n v="0"/>
    <n v="2"/>
    <n v="370129"/>
    <x v="125"/>
    <m/>
    <x v="0"/>
  </r>
  <r>
    <n v="256"/>
    <x v="1"/>
    <x v="0"/>
    <x v="255"/>
    <x v="1"/>
    <x v="28"/>
    <n v="0"/>
    <n v="2"/>
    <n v="2650"/>
    <x v="49"/>
    <m/>
    <x v="1"/>
  </r>
  <r>
    <n v="257"/>
    <x v="1"/>
    <x v="1"/>
    <x v="256"/>
    <x v="1"/>
    <x v="4"/>
    <n v="0"/>
    <n v="0"/>
    <s v="PC 17585"/>
    <x v="84"/>
    <m/>
    <x v="1"/>
  </r>
  <r>
    <n v="258"/>
    <x v="1"/>
    <x v="1"/>
    <x v="257"/>
    <x v="1"/>
    <x v="39"/>
    <n v="0"/>
    <n v="0"/>
    <n v="110152"/>
    <x v="126"/>
    <s v="B77"/>
    <x v="0"/>
  </r>
  <r>
    <n v="259"/>
    <x v="1"/>
    <x v="1"/>
    <x v="258"/>
    <x v="1"/>
    <x v="3"/>
    <n v="0"/>
    <n v="0"/>
    <s v="PC 17755"/>
    <x v="127"/>
    <m/>
    <x v="1"/>
  </r>
  <r>
    <n v="260"/>
    <x v="1"/>
    <x v="2"/>
    <x v="259"/>
    <x v="1"/>
    <x v="61"/>
    <n v="0"/>
    <n v="1"/>
    <n v="230433"/>
    <x v="19"/>
    <m/>
    <x v="0"/>
  </r>
  <r>
    <n v="261"/>
    <x v="0"/>
    <x v="0"/>
    <x v="260"/>
    <x v="0"/>
    <x v="4"/>
    <n v="0"/>
    <n v="0"/>
    <n v="384461"/>
    <x v="28"/>
    <m/>
    <x v="2"/>
  </r>
  <r>
    <n v="262"/>
    <x v="1"/>
    <x v="0"/>
    <x v="261"/>
    <x v="0"/>
    <x v="25"/>
    <n v="4"/>
    <n v="2"/>
    <n v="347077"/>
    <x v="22"/>
    <m/>
    <x v="0"/>
  </r>
  <r>
    <n v="263"/>
    <x v="0"/>
    <x v="1"/>
    <x v="262"/>
    <x v="0"/>
    <x v="67"/>
    <n v="1"/>
    <n v="1"/>
    <n v="110413"/>
    <x v="128"/>
    <s v="E67"/>
    <x v="0"/>
  </r>
  <r>
    <n v="264"/>
    <x v="0"/>
    <x v="1"/>
    <x v="263"/>
    <x v="0"/>
    <x v="20"/>
    <n v="0"/>
    <n v="0"/>
    <n v="112059"/>
    <x v="104"/>
    <s v="B94"/>
    <x v="0"/>
  </r>
  <r>
    <n v="265"/>
    <x v="0"/>
    <x v="0"/>
    <x v="264"/>
    <x v="1"/>
    <x v="4"/>
    <n v="0"/>
    <n v="0"/>
    <n v="382649"/>
    <x v="28"/>
    <m/>
    <x v="2"/>
  </r>
  <r>
    <n v="266"/>
    <x v="0"/>
    <x v="2"/>
    <x v="265"/>
    <x v="0"/>
    <x v="62"/>
    <n v="0"/>
    <n v="0"/>
    <s v="C.A. 17248"/>
    <x v="29"/>
    <m/>
    <x v="0"/>
  </r>
  <r>
    <n v="267"/>
    <x v="0"/>
    <x v="0"/>
    <x v="266"/>
    <x v="0"/>
    <x v="36"/>
    <n v="4"/>
    <n v="1"/>
    <n v="3101295"/>
    <x v="40"/>
    <m/>
    <x v="0"/>
  </r>
  <r>
    <n v="268"/>
    <x v="1"/>
    <x v="0"/>
    <x v="267"/>
    <x v="0"/>
    <x v="37"/>
    <n v="1"/>
    <n v="0"/>
    <n v="347083"/>
    <x v="71"/>
    <m/>
    <x v="0"/>
  </r>
  <r>
    <n v="269"/>
    <x v="1"/>
    <x v="1"/>
    <x v="268"/>
    <x v="1"/>
    <x v="10"/>
    <n v="0"/>
    <n v="1"/>
    <s v="PC 17582"/>
    <x v="129"/>
    <s v="C125"/>
    <x v="0"/>
  </r>
  <r>
    <n v="270"/>
    <x v="1"/>
    <x v="1"/>
    <x v="269"/>
    <x v="1"/>
    <x v="3"/>
    <n v="0"/>
    <n v="0"/>
    <s v="PC 17760"/>
    <x v="130"/>
    <s v="C99"/>
    <x v="0"/>
  </r>
  <r>
    <n v="271"/>
    <x v="0"/>
    <x v="1"/>
    <x v="270"/>
    <x v="0"/>
    <x v="4"/>
    <n v="0"/>
    <n v="0"/>
    <n v="113798"/>
    <x v="113"/>
    <m/>
    <x v="0"/>
  </r>
  <r>
    <n v="272"/>
    <x v="1"/>
    <x v="0"/>
    <x v="271"/>
    <x v="0"/>
    <x v="37"/>
    <n v="0"/>
    <n v="0"/>
    <s v="LINE"/>
    <x v="104"/>
    <m/>
    <x v="0"/>
  </r>
  <r>
    <n v="273"/>
    <x v="1"/>
    <x v="2"/>
    <x v="272"/>
    <x v="1"/>
    <x v="66"/>
    <n v="0"/>
    <n v="1"/>
    <n v="250644"/>
    <x v="131"/>
    <m/>
    <x v="0"/>
  </r>
  <r>
    <n v="274"/>
    <x v="0"/>
    <x v="1"/>
    <x v="273"/>
    <x v="0"/>
    <x v="46"/>
    <n v="0"/>
    <n v="1"/>
    <s v="PC 17596"/>
    <x v="132"/>
    <s v="C118"/>
    <x v="1"/>
  </r>
  <r>
    <n v="275"/>
    <x v="1"/>
    <x v="0"/>
    <x v="274"/>
    <x v="1"/>
    <x v="4"/>
    <n v="0"/>
    <n v="0"/>
    <n v="370375"/>
    <x v="28"/>
    <m/>
    <x v="2"/>
  </r>
  <r>
    <n v="276"/>
    <x v="1"/>
    <x v="1"/>
    <x v="275"/>
    <x v="1"/>
    <x v="68"/>
    <n v="1"/>
    <n v="0"/>
    <n v="13502"/>
    <x v="133"/>
    <s v="D7"/>
    <x v="0"/>
  </r>
  <r>
    <n v="277"/>
    <x v="0"/>
    <x v="0"/>
    <x v="276"/>
    <x v="1"/>
    <x v="33"/>
    <n v="0"/>
    <n v="0"/>
    <n v="347073"/>
    <x v="28"/>
    <m/>
    <x v="0"/>
  </r>
  <r>
    <n v="278"/>
    <x v="0"/>
    <x v="2"/>
    <x v="277"/>
    <x v="0"/>
    <x v="4"/>
    <n v="0"/>
    <n v="0"/>
    <n v="239853"/>
    <x v="104"/>
    <m/>
    <x v="0"/>
  </r>
  <r>
    <n v="279"/>
    <x v="0"/>
    <x v="0"/>
    <x v="278"/>
    <x v="0"/>
    <x v="26"/>
    <n v="4"/>
    <n v="1"/>
    <n v="382652"/>
    <x v="15"/>
    <m/>
    <x v="2"/>
  </r>
  <r>
    <n v="280"/>
    <x v="1"/>
    <x v="0"/>
    <x v="279"/>
    <x v="1"/>
    <x v="3"/>
    <n v="1"/>
    <n v="1"/>
    <s v="C.A. 2673"/>
    <x v="134"/>
    <m/>
    <x v="0"/>
  </r>
  <r>
    <n v="281"/>
    <x v="0"/>
    <x v="0"/>
    <x v="280"/>
    <x v="0"/>
    <x v="29"/>
    <n v="0"/>
    <n v="0"/>
    <n v="336439"/>
    <x v="28"/>
    <m/>
    <x v="2"/>
  </r>
  <r>
    <n v="282"/>
    <x v="0"/>
    <x v="0"/>
    <x v="281"/>
    <x v="0"/>
    <x v="17"/>
    <n v="0"/>
    <n v="0"/>
    <n v="347464"/>
    <x v="13"/>
    <m/>
    <x v="0"/>
  </r>
  <r>
    <n v="283"/>
    <x v="0"/>
    <x v="0"/>
    <x v="282"/>
    <x v="0"/>
    <x v="36"/>
    <n v="0"/>
    <n v="0"/>
    <n v="345778"/>
    <x v="59"/>
    <m/>
    <x v="0"/>
  </r>
  <r>
    <n v="284"/>
    <x v="1"/>
    <x v="0"/>
    <x v="283"/>
    <x v="0"/>
    <x v="19"/>
    <n v="0"/>
    <n v="0"/>
    <s v="A/5. 10482"/>
    <x v="4"/>
    <m/>
    <x v="0"/>
  </r>
  <r>
    <n v="285"/>
    <x v="0"/>
    <x v="1"/>
    <x v="284"/>
    <x v="0"/>
    <x v="4"/>
    <n v="0"/>
    <n v="0"/>
    <n v="113056"/>
    <x v="19"/>
    <s v="A19"/>
    <x v="0"/>
  </r>
  <r>
    <n v="286"/>
    <x v="0"/>
    <x v="0"/>
    <x v="285"/>
    <x v="0"/>
    <x v="40"/>
    <n v="0"/>
    <n v="0"/>
    <n v="349239"/>
    <x v="51"/>
    <m/>
    <x v="1"/>
  </r>
  <r>
    <n v="287"/>
    <x v="1"/>
    <x v="0"/>
    <x v="286"/>
    <x v="0"/>
    <x v="39"/>
    <n v="0"/>
    <n v="0"/>
    <n v="345774"/>
    <x v="59"/>
    <m/>
    <x v="0"/>
  </r>
  <r>
    <n v="288"/>
    <x v="0"/>
    <x v="0"/>
    <x v="287"/>
    <x v="0"/>
    <x v="0"/>
    <n v="0"/>
    <n v="0"/>
    <n v="349206"/>
    <x v="25"/>
    <m/>
    <x v="0"/>
  </r>
  <r>
    <n v="289"/>
    <x v="1"/>
    <x v="2"/>
    <x v="288"/>
    <x v="0"/>
    <x v="22"/>
    <n v="0"/>
    <n v="0"/>
    <n v="237798"/>
    <x v="16"/>
    <m/>
    <x v="0"/>
  </r>
  <r>
    <n v="290"/>
    <x v="1"/>
    <x v="0"/>
    <x v="289"/>
    <x v="1"/>
    <x v="0"/>
    <n v="0"/>
    <n v="0"/>
    <n v="370373"/>
    <x v="28"/>
    <m/>
    <x v="2"/>
  </r>
  <r>
    <n v="291"/>
    <x v="1"/>
    <x v="1"/>
    <x v="290"/>
    <x v="1"/>
    <x v="2"/>
    <n v="0"/>
    <n v="0"/>
    <n v="19877"/>
    <x v="135"/>
    <m/>
    <x v="0"/>
  </r>
  <r>
    <n v="292"/>
    <x v="1"/>
    <x v="1"/>
    <x v="291"/>
    <x v="1"/>
    <x v="19"/>
    <n v="1"/>
    <n v="0"/>
    <n v="11967"/>
    <x v="136"/>
    <s v="B49"/>
    <x v="1"/>
  </r>
  <r>
    <n v="293"/>
    <x v="0"/>
    <x v="2"/>
    <x v="292"/>
    <x v="0"/>
    <x v="62"/>
    <n v="0"/>
    <n v="0"/>
    <s v="SC/Paris 2163"/>
    <x v="137"/>
    <s v="D"/>
    <x v="1"/>
  </r>
  <r>
    <n v="294"/>
    <x v="0"/>
    <x v="0"/>
    <x v="293"/>
    <x v="1"/>
    <x v="42"/>
    <n v="0"/>
    <n v="0"/>
    <n v="349236"/>
    <x v="138"/>
    <m/>
    <x v="0"/>
  </r>
  <r>
    <n v="295"/>
    <x v="0"/>
    <x v="0"/>
    <x v="294"/>
    <x v="0"/>
    <x v="42"/>
    <n v="0"/>
    <n v="0"/>
    <n v="349233"/>
    <x v="25"/>
    <m/>
    <x v="0"/>
  </r>
  <r>
    <n v="296"/>
    <x v="0"/>
    <x v="1"/>
    <x v="295"/>
    <x v="0"/>
    <x v="4"/>
    <n v="0"/>
    <n v="0"/>
    <s v="PC 17612"/>
    <x v="26"/>
    <m/>
    <x v="1"/>
  </r>
  <r>
    <n v="297"/>
    <x v="0"/>
    <x v="0"/>
    <x v="296"/>
    <x v="0"/>
    <x v="69"/>
    <n v="0"/>
    <n v="0"/>
    <n v="2693"/>
    <x v="32"/>
    <m/>
    <x v="1"/>
  </r>
  <r>
    <n v="298"/>
    <x v="0"/>
    <x v="1"/>
    <x v="297"/>
    <x v="1"/>
    <x v="6"/>
    <n v="1"/>
    <n v="2"/>
    <n v="113781"/>
    <x v="139"/>
    <s v="C22 C26"/>
    <x v="0"/>
  </r>
  <r>
    <n v="299"/>
    <x v="1"/>
    <x v="1"/>
    <x v="298"/>
    <x v="0"/>
    <x v="4"/>
    <n v="0"/>
    <n v="0"/>
    <n v="19988"/>
    <x v="140"/>
    <s v="C106"/>
    <x v="0"/>
  </r>
  <r>
    <n v="300"/>
    <x v="1"/>
    <x v="1"/>
    <x v="299"/>
    <x v="1"/>
    <x v="61"/>
    <n v="0"/>
    <n v="1"/>
    <s v="PC 17558"/>
    <x v="75"/>
    <s v="B58 B60"/>
    <x v="1"/>
  </r>
  <r>
    <n v="301"/>
    <x v="1"/>
    <x v="0"/>
    <x v="300"/>
    <x v="1"/>
    <x v="4"/>
    <n v="0"/>
    <n v="0"/>
    <n v="9234"/>
    <x v="28"/>
    <m/>
    <x v="2"/>
  </r>
  <r>
    <n v="302"/>
    <x v="1"/>
    <x v="0"/>
    <x v="301"/>
    <x v="0"/>
    <x v="4"/>
    <n v="2"/>
    <n v="0"/>
    <n v="367226"/>
    <x v="141"/>
    <m/>
    <x v="2"/>
  </r>
  <r>
    <n v="303"/>
    <x v="0"/>
    <x v="0"/>
    <x v="302"/>
    <x v="0"/>
    <x v="19"/>
    <n v="0"/>
    <n v="0"/>
    <s v="LINE"/>
    <x v="104"/>
    <m/>
    <x v="0"/>
  </r>
  <r>
    <n v="304"/>
    <x v="1"/>
    <x v="2"/>
    <x v="303"/>
    <x v="1"/>
    <x v="4"/>
    <n v="0"/>
    <n v="0"/>
    <n v="226593"/>
    <x v="142"/>
    <s v="E101"/>
    <x v="2"/>
  </r>
  <r>
    <n v="305"/>
    <x v="0"/>
    <x v="0"/>
    <x v="304"/>
    <x v="0"/>
    <x v="4"/>
    <n v="0"/>
    <n v="0"/>
    <s v="A/5 2466"/>
    <x v="4"/>
    <m/>
    <x v="0"/>
  </r>
  <r>
    <n v="306"/>
    <x v="1"/>
    <x v="1"/>
    <x v="305"/>
    <x v="0"/>
    <x v="70"/>
    <n v="1"/>
    <n v="2"/>
    <n v="113781"/>
    <x v="139"/>
    <s v="C22 C26"/>
    <x v="0"/>
  </r>
  <r>
    <n v="307"/>
    <x v="1"/>
    <x v="1"/>
    <x v="306"/>
    <x v="1"/>
    <x v="4"/>
    <n v="0"/>
    <n v="0"/>
    <n v="17421"/>
    <x v="143"/>
    <m/>
    <x v="1"/>
  </r>
  <r>
    <n v="308"/>
    <x v="1"/>
    <x v="1"/>
    <x v="307"/>
    <x v="1"/>
    <x v="34"/>
    <n v="1"/>
    <n v="0"/>
    <s v="PC 17758"/>
    <x v="144"/>
    <s v="C65"/>
    <x v="1"/>
  </r>
  <r>
    <n v="309"/>
    <x v="0"/>
    <x v="2"/>
    <x v="308"/>
    <x v="0"/>
    <x v="39"/>
    <n v="1"/>
    <n v="0"/>
    <s v="P/PP 3381"/>
    <x v="145"/>
    <m/>
    <x v="1"/>
  </r>
  <r>
    <n v="310"/>
    <x v="1"/>
    <x v="1"/>
    <x v="309"/>
    <x v="1"/>
    <x v="39"/>
    <n v="0"/>
    <n v="0"/>
    <s v="PC 17485"/>
    <x v="146"/>
    <s v="E36"/>
    <x v="1"/>
  </r>
  <r>
    <n v="311"/>
    <x v="1"/>
    <x v="1"/>
    <x v="310"/>
    <x v="1"/>
    <x v="42"/>
    <n v="0"/>
    <n v="0"/>
    <n v="11767"/>
    <x v="147"/>
    <s v="C54"/>
    <x v="1"/>
  </r>
  <r>
    <n v="312"/>
    <x v="1"/>
    <x v="1"/>
    <x v="311"/>
    <x v="1"/>
    <x v="24"/>
    <n v="2"/>
    <n v="2"/>
    <s v="PC 17608"/>
    <x v="148"/>
    <s v="B57 B59 B63 B66"/>
    <x v="1"/>
  </r>
  <r>
    <n v="313"/>
    <x v="0"/>
    <x v="2"/>
    <x v="312"/>
    <x v="1"/>
    <x v="2"/>
    <n v="1"/>
    <n v="1"/>
    <n v="250651"/>
    <x v="19"/>
    <m/>
    <x v="0"/>
  </r>
  <r>
    <n v="314"/>
    <x v="0"/>
    <x v="0"/>
    <x v="313"/>
    <x v="0"/>
    <x v="17"/>
    <n v="0"/>
    <n v="0"/>
    <n v="349243"/>
    <x v="25"/>
    <m/>
    <x v="0"/>
  </r>
  <r>
    <n v="315"/>
    <x v="0"/>
    <x v="2"/>
    <x v="314"/>
    <x v="0"/>
    <x v="71"/>
    <n v="1"/>
    <n v="1"/>
    <s v="F.C.C. 13529"/>
    <x v="121"/>
    <m/>
    <x v="0"/>
  </r>
  <r>
    <n v="316"/>
    <x v="1"/>
    <x v="0"/>
    <x v="315"/>
    <x v="1"/>
    <x v="2"/>
    <n v="0"/>
    <n v="0"/>
    <n v="347470"/>
    <x v="13"/>
    <m/>
    <x v="0"/>
  </r>
  <r>
    <n v="317"/>
    <x v="1"/>
    <x v="2"/>
    <x v="316"/>
    <x v="1"/>
    <x v="42"/>
    <n v="1"/>
    <n v="0"/>
    <n v="244367"/>
    <x v="19"/>
    <m/>
    <x v="0"/>
  </r>
  <r>
    <n v="318"/>
    <x v="0"/>
    <x v="2"/>
    <x v="317"/>
    <x v="0"/>
    <x v="5"/>
    <n v="0"/>
    <n v="0"/>
    <n v="29011"/>
    <x v="149"/>
    <m/>
    <x v="0"/>
  </r>
  <r>
    <n v="319"/>
    <x v="1"/>
    <x v="1"/>
    <x v="318"/>
    <x v="1"/>
    <x v="14"/>
    <n v="0"/>
    <n v="2"/>
    <n v="36928"/>
    <x v="150"/>
    <s v="C7"/>
    <x v="0"/>
  </r>
  <r>
    <n v="320"/>
    <x v="1"/>
    <x v="1"/>
    <x v="319"/>
    <x v="1"/>
    <x v="20"/>
    <n v="1"/>
    <n v="1"/>
    <n v="16966"/>
    <x v="151"/>
    <s v="E34"/>
    <x v="1"/>
  </r>
  <r>
    <n v="321"/>
    <x v="0"/>
    <x v="0"/>
    <x v="320"/>
    <x v="0"/>
    <x v="0"/>
    <n v="0"/>
    <n v="0"/>
    <s v="A/5 21172"/>
    <x v="0"/>
    <m/>
    <x v="0"/>
  </r>
  <r>
    <n v="322"/>
    <x v="0"/>
    <x v="0"/>
    <x v="321"/>
    <x v="0"/>
    <x v="7"/>
    <n v="0"/>
    <n v="0"/>
    <n v="349219"/>
    <x v="25"/>
    <m/>
    <x v="0"/>
  </r>
  <r>
    <n v="323"/>
    <x v="1"/>
    <x v="2"/>
    <x v="322"/>
    <x v="1"/>
    <x v="39"/>
    <n v="0"/>
    <n v="0"/>
    <n v="234818"/>
    <x v="142"/>
    <m/>
    <x v="2"/>
  </r>
  <r>
    <n v="324"/>
    <x v="1"/>
    <x v="2"/>
    <x v="323"/>
    <x v="1"/>
    <x v="0"/>
    <n v="1"/>
    <n v="1"/>
    <n v="248738"/>
    <x v="56"/>
    <m/>
    <x v="0"/>
  </r>
  <r>
    <n v="325"/>
    <x v="0"/>
    <x v="0"/>
    <x v="324"/>
    <x v="0"/>
    <x v="4"/>
    <n v="8"/>
    <n v="2"/>
    <s v="CA. 2343"/>
    <x v="94"/>
    <m/>
    <x v="0"/>
  </r>
  <r>
    <n v="326"/>
    <x v="1"/>
    <x v="1"/>
    <x v="325"/>
    <x v="1"/>
    <x v="62"/>
    <n v="0"/>
    <n v="0"/>
    <s v="PC 17760"/>
    <x v="130"/>
    <s v="C32"/>
    <x v="1"/>
  </r>
  <r>
    <n v="327"/>
    <x v="0"/>
    <x v="0"/>
    <x v="326"/>
    <x v="0"/>
    <x v="59"/>
    <n v="0"/>
    <n v="0"/>
    <n v="345364"/>
    <x v="152"/>
    <m/>
    <x v="0"/>
  </r>
  <r>
    <n v="328"/>
    <x v="1"/>
    <x v="2"/>
    <x v="327"/>
    <x v="1"/>
    <x v="62"/>
    <n v="0"/>
    <n v="0"/>
    <n v="28551"/>
    <x v="16"/>
    <s v="D"/>
    <x v="0"/>
  </r>
  <r>
    <n v="329"/>
    <x v="1"/>
    <x v="0"/>
    <x v="328"/>
    <x v="1"/>
    <x v="14"/>
    <n v="1"/>
    <n v="1"/>
    <n v="363291"/>
    <x v="97"/>
    <m/>
    <x v="0"/>
  </r>
  <r>
    <n v="330"/>
    <x v="1"/>
    <x v="1"/>
    <x v="329"/>
    <x v="1"/>
    <x v="36"/>
    <n v="0"/>
    <n v="1"/>
    <n v="111361"/>
    <x v="153"/>
    <s v="B18"/>
    <x v="1"/>
  </r>
  <r>
    <n v="331"/>
    <x v="1"/>
    <x v="0"/>
    <x v="330"/>
    <x v="1"/>
    <x v="4"/>
    <n v="2"/>
    <n v="0"/>
    <n v="367226"/>
    <x v="141"/>
    <m/>
    <x v="2"/>
  </r>
  <r>
    <n v="332"/>
    <x v="0"/>
    <x v="1"/>
    <x v="331"/>
    <x v="0"/>
    <x v="63"/>
    <n v="0"/>
    <n v="0"/>
    <n v="113043"/>
    <x v="154"/>
    <s v="C124"/>
    <x v="0"/>
  </r>
  <r>
    <n v="333"/>
    <x v="0"/>
    <x v="1"/>
    <x v="332"/>
    <x v="0"/>
    <x v="1"/>
    <n v="0"/>
    <n v="1"/>
    <s v="PC 17582"/>
    <x v="129"/>
    <s v="C91"/>
    <x v="0"/>
  </r>
  <r>
    <n v="334"/>
    <x v="0"/>
    <x v="0"/>
    <x v="333"/>
    <x v="0"/>
    <x v="36"/>
    <n v="2"/>
    <n v="0"/>
    <n v="345764"/>
    <x v="17"/>
    <m/>
    <x v="0"/>
  </r>
  <r>
    <n v="335"/>
    <x v="1"/>
    <x v="1"/>
    <x v="334"/>
    <x v="1"/>
    <x v="4"/>
    <n v="1"/>
    <n v="0"/>
    <s v="PC 17611"/>
    <x v="155"/>
    <m/>
    <x v="0"/>
  </r>
  <r>
    <n v="336"/>
    <x v="0"/>
    <x v="0"/>
    <x v="335"/>
    <x v="0"/>
    <x v="4"/>
    <n v="0"/>
    <n v="0"/>
    <n v="349225"/>
    <x v="25"/>
    <m/>
    <x v="0"/>
  </r>
  <r>
    <n v="337"/>
    <x v="0"/>
    <x v="1"/>
    <x v="336"/>
    <x v="0"/>
    <x v="28"/>
    <n v="1"/>
    <n v="0"/>
    <n v="113776"/>
    <x v="90"/>
    <s v="C2"/>
    <x v="0"/>
  </r>
  <r>
    <n v="338"/>
    <x v="1"/>
    <x v="1"/>
    <x v="337"/>
    <x v="1"/>
    <x v="66"/>
    <n v="0"/>
    <n v="0"/>
    <n v="16966"/>
    <x v="151"/>
    <s v="E40"/>
    <x v="1"/>
  </r>
  <r>
    <n v="339"/>
    <x v="1"/>
    <x v="0"/>
    <x v="338"/>
    <x v="0"/>
    <x v="33"/>
    <n v="0"/>
    <n v="0"/>
    <n v="7598"/>
    <x v="4"/>
    <m/>
    <x v="0"/>
  </r>
  <r>
    <n v="340"/>
    <x v="0"/>
    <x v="1"/>
    <x v="339"/>
    <x v="0"/>
    <x v="33"/>
    <n v="0"/>
    <n v="0"/>
    <n v="113784"/>
    <x v="21"/>
    <s v="T"/>
    <x v="0"/>
  </r>
  <r>
    <n v="341"/>
    <x v="1"/>
    <x v="2"/>
    <x v="340"/>
    <x v="0"/>
    <x v="6"/>
    <n v="1"/>
    <n v="1"/>
    <n v="230080"/>
    <x v="19"/>
    <s v="F2"/>
    <x v="0"/>
  </r>
  <r>
    <n v="342"/>
    <x v="1"/>
    <x v="1"/>
    <x v="341"/>
    <x v="1"/>
    <x v="42"/>
    <n v="3"/>
    <n v="2"/>
    <n v="19950"/>
    <x v="23"/>
    <s v="C23 C25 C27"/>
    <x v="0"/>
  </r>
  <r>
    <n v="343"/>
    <x v="0"/>
    <x v="2"/>
    <x v="342"/>
    <x v="0"/>
    <x v="17"/>
    <n v="0"/>
    <n v="0"/>
    <n v="248740"/>
    <x v="16"/>
    <m/>
    <x v="0"/>
  </r>
  <r>
    <n v="344"/>
    <x v="0"/>
    <x v="2"/>
    <x v="343"/>
    <x v="0"/>
    <x v="37"/>
    <n v="0"/>
    <n v="0"/>
    <n v="244361"/>
    <x v="16"/>
    <m/>
    <x v="0"/>
  </r>
  <r>
    <n v="345"/>
    <x v="0"/>
    <x v="2"/>
    <x v="344"/>
    <x v="0"/>
    <x v="62"/>
    <n v="0"/>
    <n v="0"/>
    <n v="229236"/>
    <x v="16"/>
    <m/>
    <x v="0"/>
  </r>
  <r>
    <n v="346"/>
    <x v="1"/>
    <x v="2"/>
    <x v="345"/>
    <x v="1"/>
    <x v="42"/>
    <n v="0"/>
    <n v="0"/>
    <n v="248733"/>
    <x v="16"/>
    <s v="F33"/>
    <x v="0"/>
  </r>
  <r>
    <n v="347"/>
    <x v="1"/>
    <x v="2"/>
    <x v="346"/>
    <x v="1"/>
    <x v="20"/>
    <n v="0"/>
    <n v="0"/>
    <n v="31418"/>
    <x v="16"/>
    <m/>
    <x v="0"/>
  </r>
  <r>
    <n v="348"/>
    <x v="1"/>
    <x v="0"/>
    <x v="347"/>
    <x v="1"/>
    <x v="4"/>
    <n v="1"/>
    <n v="0"/>
    <n v="386525"/>
    <x v="95"/>
    <m/>
    <x v="0"/>
  </r>
  <r>
    <n v="349"/>
    <x v="1"/>
    <x v="0"/>
    <x v="348"/>
    <x v="0"/>
    <x v="25"/>
    <n v="1"/>
    <n v="1"/>
    <s v="C.A. 37671"/>
    <x v="156"/>
    <m/>
    <x v="0"/>
  </r>
  <r>
    <n v="350"/>
    <x v="0"/>
    <x v="0"/>
    <x v="349"/>
    <x v="0"/>
    <x v="22"/>
    <n v="0"/>
    <n v="0"/>
    <n v="315088"/>
    <x v="51"/>
    <m/>
    <x v="0"/>
  </r>
  <r>
    <n v="351"/>
    <x v="0"/>
    <x v="0"/>
    <x v="350"/>
    <x v="0"/>
    <x v="41"/>
    <n v="0"/>
    <n v="0"/>
    <n v="7267"/>
    <x v="157"/>
    <m/>
    <x v="0"/>
  </r>
  <r>
    <n v="352"/>
    <x v="0"/>
    <x v="1"/>
    <x v="351"/>
    <x v="0"/>
    <x v="4"/>
    <n v="0"/>
    <n v="0"/>
    <n v="113510"/>
    <x v="158"/>
    <s v="C128"/>
    <x v="0"/>
  </r>
  <r>
    <n v="353"/>
    <x v="0"/>
    <x v="0"/>
    <x v="352"/>
    <x v="0"/>
    <x v="16"/>
    <n v="1"/>
    <n v="1"/>
    <n v="2695"/>
    <x v="32"/>
    <m/>
    <x v="1"/>
  </r>
  <r>
    <n v="354"/>
    <x v="0"/>
    <x v="0"/>
    <x v="353"/>
    <x v="0"/>
    <x v="37"/>
    <n v="1"/>
    <n v="0"/>
    <n v="349237"/>
    <x v="39"/>
    <m/>
    <x v="0"/>
  </r>
  <r>
    <n v="355"/>
    <x v="0"/>
    <x v="0"/>
    <x v="354"/>
    <x v="0"/>
    <x v="4"/>
    <n v="0"/>
    <n v="0"/>
    <n v="2647"/>
    <x v="18"/>
    <m/>
    <x v="1"/>
  </r>
  <r>
    <n v="356"/>
    <x v="0"/>
    <x v="0"/>
    <x v="355"/>
    <x v="0"/>
    <x v="17"/>
    <n v="0"/>
    <n v="0"/>
    <n v="345783"/>
    <x v="59"/>
    <m/>
    <x v="0"/>
  </r>
  <r>
    <n v="357"/>
    <x v="1"/>
    <x v="1"/>
    <x v="356"/>
    <x v="1"/>
    <x v="0"/>
    <n v="0"/>
    <n v="1"/>
    <n v="113505"/>
    <x v="98"/>
    <s v="E33"/>
    <x v="0"/>
  </r>
  <r>
    <n v="358"/>
    <x v="0"/>
    <x v="2"/>
    <x v="357"/>
    <x v="1"/>
    <x v="1"/>
    <n v="0"/>
    <n v="0"/>
    <n v="237671"/>
    <x v="16"/>
    <m/>
    <x v="0"/>
  </r>
  <r>
    <n v="359"/>
    <x v="1"/>
    <x v="0"/>
    <x v="358"/>
    <x v="1"/>
    <x v="4"/>
    <n v="0"/>
    <n v="0"/>
    <n v="330931"/>
    <x v="24"/>
    <m/>
    <x v="2"/>
  </r>
  <r>
    <n v="360"/>
    <x v="1"/>
    <x v="0"/>
    <x v="359"/>
    <x v="1"/>
    <x v="4"/>
    <n v="0"/>
    <n v="0"/>
    <n v="330980"/>
    <x v="24"/>
    <m/>
    <x v="2"/>
  </r>
  <r>
    <n v="361"/>
    <x v="0"/>
    <x v="0"/>
    <x v="360"/>
    <x v="0"/>
    <x v="20"/>
    <n v="1"/>
    <n v="4"/>
    <n v="347088"/>
    <x v="48"/>
    <m/>
    <x v="0"/>
  </r>
  <r>
    <n v="362"/>
    <x v="0"/>
    <x v="2"/>
    <x v="361"/>
    <x v="0"/>
    <x v="28"/>
    <n v="1"/>
    <n v="0"/>
    <s v="SC/PARIS 2167"/>
    <x v="26"/>
    <m/>
    <x v="1"/>
  </r>
  <r>
    <n v="363"/>
    <x v="0"/>
    <x v="0"/>
    <x v="362"/>
    <x v="1"/>
    <x v="33"/>
    <n v="0"/>
    <n v="1"/>
    <n v="2691"/>
    <x v="53"/>
    <m/>
    <x v="1"/>
  </r>
  <r>
    <n v="364"/>
    <x v="0"/>
    <x v="0"/>
    <x v="363"/>
    <x v="0"/>
    <x v="3"/>
    <n v="0"/>
    <n v="0"/>
    <s v="SOTON/O.Q. 3101310"/>
    <x v="79"/>
    <m/>
    <x v="0"/>
  </r>
  <r>
    <n v="365"/>
    <x v="0"/>
    <x v="0"/>
    <x v="364"/>
    <x v="0"/>
    <x v="4"/>
    <n v="1"/>
    <n v="0"/>
    <n v="370365"/>
    <x v="37"/>
    <m/>
    <x v="2"/>
  </r>
  <r>
    <n v="366"/>
    <x v="0"/>
    <x v="0"/>
    <x v="365"/>
    <x v="0"/>
    <x v="39"/>
    <n v="0"/>
    <n v="0"/>
    <s v="C 7076"/>
    <x v="0"/>
    <m/>
    <x v="0"/>
  </r>
  <r>
    <n v="367"/>
    <x v="1"/>
    <x v="1"/>
    <x v="366"/>
    <x v="1"/>
    <x v="72"/>
    <n v="1"/>
    <n v="0"/>
    <n v="110813"/>
    <x v="159"/>
    <s v="D37"/>
    <x v="1"/>
  </r>
  <r>
    <n v="368"/>
    <x v="1"/>
    <x v="0"/>
    <x v="367"/>
    <x v="1"/>
    <x v="4"/>
    <n v="0"/>
    <n v="0"/>
    <n v="2626"/>
    <x v="32"/>
    <m/>
    <x v="1"/>
  </r>
  <r>
    <n v="369"/>
    <x v="1"/>
    <x v="0"/>
    <x v="368"/>
    <x v="1"/>
    <x v="4"/>
    <n v="0"/>
    <n v="0"/>
    <n v="14313"/>
    <x v="28"/>
    <m/>
    <x v="2"/>
  </r>
  <r>
    <n v="370"/>
    <x v="1"/>
    <x v="1"/>
    <x v="369"/>
    <x v="1"/>
    <x v="42"/>
    <n v="0"/>
    <n v="0"/>
    <s v="PC 17477"/>
    <x v="160"/>
    <s v="B35"/>
    <x v="1"/>
  </r>
  <r>
    <n v="371"/>
    <x v="1"/>
    <x v="1"/>
    <x v="370"/>
    <x v="0"/>
    <x v="37"/>
    <n v="1"/>
    <n v="0"/>
    <n v="11765"/>
    <x v="161"/>
    <s v="E50"/>
    <x v="1"/>
  </r>
  <r>
    <n v="372"/>
    <x v="0"/>
    <x v="0"/>
    <x v="371"/>
    <x v="0"/>
    <x v="24"/>
    <n v="1"/>
    <n v="0"/>
    <n v="3101267"/>
    <x v="110"/>
    <m/>
    <x v="0"/>
  </r>
  <r>
    <n v="373"/>
    <x v="0"/>
    <x v="0"/>
    <x v="372"/>
    <x v="0"/>
    <x v="19"/>
    <n v="0"/>
    <n v="0"/>
    <n v="323951"/>
    <x v="4"/>
    <m/>
    <x v="0"/>
  </r>
  <r>
    <n v="374"/>
    <x v="0"/>
    <x v="1"/>
    <x v="373"/>
    <x v="0"/>
    <x v="0"/>
    <n v="0"/>
    <n v="0"/>
    <s v="PC 17760"/>
    <x v="130"/>
    <m/>
    <x v="1"/>
  </r>
  <r>
    <n v="375"/>
    <x v="0"/>
    <x v="0"/>
    <x v="374"/>
    <x v="1"/>
    <x v="25"/>
    <n v="3"/>
    <n v="1"/>
    <n v="349909"/>
    <x v="7"/>
    <m/>
    <x v="0"/>
  </r>
  <r>
    <n v="376"/>
    <x v="1"/>
    <x v="1"/>
    <x v="375"/>
    <x v="1"/>
    <x v="4"/>
    <n v="1"/>
    <n v="0"/>
    <s v="PC 17604"/>
    <x v="30"/>
    <m/>
    <x v="1"/>
  </r>
  <r>
    <n v="377"/>
    <x v="1"/>
    <x v="0"/>
    <x v="376"/>
    <x v="1"/>
    <x v="0"/>
    <n v="0"/>
    <n v="0"/>
    <s v="C 7077"/>
    <x v="0"/>
    <m/>
    <x v="0"/>
  </r>
  <r>
    <n v="378"/>
    <x v="0"/>
    <x v="1"/>
    <x v="377"/>
    <x v="0"/>
    <x v="7"/>
    <n v="0"/>
    <n v="2"/>
    <n v="113503"/>
    <x v="162"/>
    <s v="C82"/>
    <x v="1"/>
  </r>
  <r>
    <n v="379"/>
    <x v="0"/>
    <x v="0"/>
    <x v="378"/>
    <x v="0"/>
    <x v="11"/>
    <n v="0"/>
    <n v="0"/>
    <n v="2648"/>
    <x v="163"/>
    <m/>
    <x v="1"/>
  </r>
  <r>
    <n v="380"/>
    <x v="0"/>
    <x v="0"/>
    <x v="379"/>
    <x v="0"/>
    <x v="19"/>
    <n v="0"/>
    <n v="0"/>
    <n v="347069"/>
    <x v="71"/>
    <m/>
    <x v="0"/>
  </r>
  <r>
    <n v="381"/>
    <x v="1"/>
    <x v="1"/>
    <x v="380"/>
    <x v="1"/>
    <x v="22"/>
    <n v="0"/>
    <n v="0"/>
    <s v="PC 17757"/>
    <x v="164"/>
    <m/>
    <x v="1"/>
  </r>
  <r>
    <n v="382"/>
    <x v="1"/>
    <x v="0"/>
    <x v="381"/>
    <x v="1"/>
    <x v="58"/>
    <n v="0"/>
    <n v="2"/>
    <n v="2653"/>
    <x v="165"/>
    <m/>
    <x v="1"/>
  </r>
  <r>
    <n v="383"/>
    <x v="0"/>
    <x v="0"/>
    <x v="382"/>
    <x v="0"/>
    <x v="35"/>
    <n v="0"/>
    <n v="0"/>
    <s v="STON/O 2. 3101293"/>
    <x v="2"/>
    <m/>
    <x v="0"/>
  </r>
  <r>
    <n v="384"/>
    <x v="1"/>
    <x v="1"/>
    <x v="383"/>
    <x v="1"/>
    <x v="3"/>
    <n v="1"/>
    <n v="0"/>
    <n v="113789"/>
    <x v="31"/>
    <m/>
    <x v="0"/>
  </r>
  <r>
    <n v="385"/>
    <x v="0"/>
    <x v="0"/>
    <x v="384"/>
    <x v="0"/>
    <x v="4"/>
    <n v="0"/>
    <n v="0"/>
    <n v="349227"/>
    <x v="25"/>
    <m/>
    <x v="0"/>
  </r>
  <r>
    <n v="386"/>
    <x v="0"/>
    <x v="2"/>
    <x v="385"/>
    <x v="0"/>
    <x v="24"/>
    <n v="0"/>
    <n v="0"/>
    <s v="S.O.C. 14879"/>
    <x v="52"/>
    <m/>
    <x v="0"/>
  </r>
  <r>
    <n v="387"/>
    <x v="0"/>
    <x v="0"/>
    <x v="386"/>
    <x v="0"/>
    <x v="58"/>
    <n v="5"/>
    <n v="2"/>
    <s v="CA 2144"/>
    <x v="45"/>
    <m/>
    <x v="0"/>
  </r>
  <r>
    <n v="388"/>
    <x v="1"/>
    <x v="2"/>
    <x v="387"/>
    <x v="1"/>
    <x v="62"/>
    <n v="0"/>
    <n v="0"/>
    <n v="27849"/>
    <x v="16"/>
    <m/>
    <x v="0"/>
  </r>
  <r>
    <n v="389"/>
    <x v="0"/>
    <x v="0"/>
    <x v="388"/>
    <x v="0"/>
    <x v="4"/>
    <n v="0"/>
    <n v="0"/>
    <n v="367655"/>
    <x v="166"/>
    <m/>
    <x v="2"/>
  </r>
  <r>
    <n v="390"/>
    <x v="1"/>
    <x v="2"/>
    <x v="389"/>
    <x v="1"/>
    <x v="34"/>
    <n v="0"/>
    <n v="0"/>
    <s v="SC 1748"/>
    <x v="167"/>
    <m/>
    <x v="1"/>
  </r>
  <r>
    <n v="391"/>
    <x v="1"/>
    <x v="1"/>
    <x v="390"/>
    <x v="0"/>
    <x v="62"/>
    <n v="1"/>
    <n v="2"/>
    <n v="113760"/>
    <x v="168"/>
    <s v="B96 B98"/>
    <x v="0"/>
  </r>
  <r>
    <n v="392"/>
    <x v="1"/>
    <x v="0"/>
    <x v="391"/>
    <x v="0"/>
    <x v="23"/>
    <n v="0"/>
    <n v="0"/>
    <n v="350034"/>
    <x v="88"/>
    <m/>
    <x v="0"/>
  </r>
  <r>
    <n v="393"/>
    <x v="0"/>
    <x v="0"/>
    <x v="392"/>
    <x v="0"/>
    <x v="17"/>
    <n v="2"/>
    <n v="0"/>
    <n v="3101277"/>
    <x v="2"/>
    <m/>
    <x v="0"/>
  </r>
  <r>
    <n v="394"/>
    <x v="1"/>
    <x v="1"/>
    <x v="393"/>
    <x v="1"/>
    <x v="41"/>
    <n v="1"/>
    <n v="0"/>
    <n v="35273"/>
    <x v="114"/>
    <s v="D36"/>
    <x v="1"/>
  </r>
  <r>
    <n v="395"/>
    <x v="1"/>
    <x v="0"/>
    <x v="394"/>
    <x v="1"/>
    <x v="42"/>
    <n v="0"/>
    <n v="2"/>
    <s v="PP 9549"/>
    <x v="10"/>
    <s v="G6"/>
    <x v="0"/>
  </r>
  <r>
    <n v="396"/>
    <x v="0"/>
    <x v="0"/>
    <x v="395"/>
    <x v="0"/>
    <x v="0"/>
    <n v="0"/>
    <n v="0"/>
    <n v="350052"/>
    <x v="88"/>
    <m/>
    <x v="0"/>
  </r>
  <r>
    <n v="397"/>
    <x v="0"/>
    <x v="0"/>
    <x v="396"/>
    <x v="1"/>
    <x v="14"/>
    <n v="0"/>
    <n v="0"/>
    <n v="350407"/>
    <x v="13"/>
    <m/>
    <x v="0"/>
  </r>
  <r>
    <n v="398"/>
    <x v="0"/>
    <x v="2"/>
    <x v="397"/>
    <x v="0"/>
    <x v="43"/>
    <n v="0"/>
    <n v="0"/>
    <n v="28403"/>
    <x v="19"/>
    <m/>
    <x v="0"/>
  </r>
  <r>
    <n v="399"/>
    <x v="0"/>
    <x v="2"/>
    <x v="398"/>
    <x v="0"/>
    <x v="41"/>
    <n v="0"/>
    <n v="0"/>
    <n v="244278"/>
    <x v="29"/>
    <m/>
    <x v="0"/>
  </r>
  <r>
    <n v="400"/>
    <x v="1"/>
    <x v="2"/>
    <x v="399"/>
    <x v="1"/>
    <x v="17"/>
    <n v="0"/>
    <n v="0"/>
    <n v="240929"/>
    <x v="169"/>
    <m/>
    <x v="0"/>
  </r>
  <r>
    <n v="401"/>
    <x v="1"/>
    <x v="0"/>
    <x v="400"/>
    <x v="0"/>
    <x v="12"/>
    <n v="0"/>
    <n v="0"/>
    <s v="STON/O 2. 3101289"/>
    <x v="2"/>
    <m/>
    <x v="0"/>
  </r>
  <r>
    <n v="402"/>
    <x v="0"/>
    <x v="0"/>
    <x v="401"/>
    <x v="0"/>
    <x v="2"/>
    <n v="0"/>
    <n v="0"/>
    <n v="341826"/>
    <x v="4"/>
    <m/>
    <x v="0"/>
  </r>
  <r>
    <n v="403"/>
    <x v="0"/>
    <x v="0"/>
    <x v="402"/>
    <x v="1"/>
    <x v="23"/>
    <n v="1"/>
    <n v="0"/>
    <n v="4137"/>
    <x v="73"/>
    <m/>
    <x v="0"/>
  </r>
  <r>
    <n v="404"/>
    <x v="0"/>
    <x v="0"/>
    <x v="403"/>
    <x v="0"/>
    <x v="17"/>
    <n v="1"/>
    <n v="0"/>
    <s v="STON/O2. 3101279"/>
    <x v="62"/>
    <m/>
    <x v="0"/>
  </r>
  <r>
    <n v="405"/>
    <x v="0"/>
    <x v="0"/>
    <x v="404"/>
    <x v="1"/>
    <x v="11"/>
    <n v="0"/>
    <n v="0"/>
    <n v="315096"/>
    <x v="51"/>
    <m/>
    <x v="0"/>
  </r>
  <r>
    <n v="406"/>
    <x v="0"/>
    <x v="2"/>
    <x v="405"/>
    <x v="0"/>
    <x v="15"/>
    <n v="1"/>
    <n v="0"/>
    <n v="28664"/>
    <x v="35"/>
    <m/>
    <x v="0"/>
  </r>
  <r>
    <n v="407"/>
    <x v="0"/>
    <x v="0"/>
    <x v="406"/>
    <x v="0"/>
    <x v="54"/>
    <n v="0"/>
    <n v="0"/>
    <n v="347064"/>
    <x v="28"/>
    <m/>
    <x v="0"/>
  </r>
  <r>
    <n v="408"/>
    <x v="1"/>
    <x v="2"/>
    <x v="407"/>
    <x v="0"/>
    <x v="25"/>
    <n v="1"/>
    <n v="1"/>
    <n v="29106"/>
    <x v="170"/>
    <m/>
    <x v="0"/>
  </r>
  <r>
    <n v="409"/>
    <x v="0"/>
    <x v="0"/>
    <x v="408"/>
    <x v="0"/>
    <x v="23"/>
    <n v="0"/>
    <n v="0"/>
    <n v="312992"/>
    <x v="71"/>
    <m/>
    <x v="0"/>
  </r>
  <r>
    <n v="410"/>
    <x v="0"/>
    <x v="0"/>
    <x v="409"/>
    <x v="1"/>
    <x v="4"/>
    <n v="3"/>
    <n v="1"/>
    <n v="4133"/>
    <x v="102"/>
    <m/>
    <x v="0"/>
  </r>
  <r>
    <n v="411"/>
    <x v="0"/>
    <x v="0"/>
    <x v="410"/>
    <x v="0"/>
    <x v="4"/>
    <n v="0"/>
    <n v="0"/>
    <n v="349222"/>
    <x v="25"/>
    <m/>
    <x v="0"/>
  </r>
  <r>
    <n v="412"/>
    <x v="0"/>
    <x v="0"/>
    <x v="411"/>
    <x v="0"/>
    <x v="4"/>
    <n v="0"/>
    <n v="0"/>
    <n v="394140"/>
    <x v="171"/>
    <m/>
    <x v="2"/>
  </r>
  <r>
    <n v="413"/>
    <x v="1"/>
    <x v="1"/>
    <x v="412"/>
    <x v="1"/>
    <x v="40"/>
    <n v="1"/>
    <n v="0"/>
    <n v="19928"/>
    <x v="117"/>
    <s v="C78"/>
    <x v="2"/>
  </r>
  <r>
    <n v="414"/>
    <x v="0"/>
    <x v="2"/>
    <x v="413"/>
    <x v="0"/>
    <x v="4"/>
    <n v="0"/>
    <n v="0"/>
    <n v="239853"/>
    <x v="104"/>
    <m/>
    <x v="0"/>
  </r>
  <r>
    <n v="415"/>
    <x v="1"/>
    <x v="0"/>
    <x v="414"/>
    <x v="0"/>
    <x v="57"/>
    <n v="0"/>
    <n v="0"/>
    <s v="STON/O 2. 3101269"/>
    <x v="2"/>
    <m/>
    <x v="0"/>
  </r>
  <r>
    <n v="416"/>
    <x v="0"/>
    <x v="0"/>
    <x v="415"/>
    <x v="1"/>
    <x v="4"/>
    <n v="0"/>
    <n v="0"/>
    <n v="343095"/>
    <x v="4"/>
    <m/>
    <x v="0"/>
  </r>
  <r>
    <n v="417"/>
    <x v="1"/>
    <x v="2"/>
    <x v="416"/>
    <x v="1"/>
    <x v="15"/>
    <n v="1"/>
    <n v="1"/>
    <n v="28220"/>
    <x v="172"/>
    <m/>
    <x v="0"/>
  </r>
  <r>
    <n v="418"/>
    <x v="1"/>
    <x v="2"/>
    <x v="417"/>
    <x v="1"/>
    <x v="24"/>
    <n v="0"/>
    <n v="2"/>
    <n v="250652"/>
    <x v="16"/>
    <m/>
    <x v="0"/>
  </r>
  <r>
    <n v="419"/>
    <x v="0"/>
    <x v="2"/>
    <x v="418"/>
    <x v="0"/>
    <x v="39"/>
    <n v="0"/>
    <n v="0"/>
    <n v="28228"/>
    <x v="16"/>
    <m/>
    <x v="0"/>
  </r>
  <r>
    <n v="420"/>
    <x v="0"/>
    <x v="0"/>
    <x v="419"/>
    <x v="1"/>
    <x v="73"/>
    <n v="0"/>
    <n v="2"/>
    <n v="345773"/>
    <x v="72"/>
    <m/>
    <x v="0"/>
  </r>
  <r>
    <n v="421"/>
    <x v="0"/>
    <x v="0"/>
    <x v="420"/>
    <x v="0"/>
    <x v="4"/>
    <n v="0"/>
    <n v="0"/>
    <n v="349254"/>
    <x v="25"/>
    <m/>
    <x v="1"/>
  </r>
  <r>
    <n v="422"/>
    <x v="0"/>
    <x v="0"/>
    <x v="421"/>
    <x v="0"/>
    <x v="23"/>
    <n v="0"/>
    <n v="0"/>
    <s v="A/5. 13032"/>
    <x v="93"/>
    <m/>
    <x v="2"/>
  </r>
  <r>
    <n v="423"/>
    <x v="0"/>
    <x v="0"/>
    <x v="422"/>
    <x v="0"/>
    <x v="28"/>
    <n v="0"/>
    <n v="0"/>
    <n v="315082"/>
    <x v="173"/>
    <m/>
    <x v="0"/>
  </r>
  <r>
    <n v="424"/>
    <x v="0"/>
    <x v="0"/>
    <x v="423"/>
    <x v="1"/>
    <x v="17"/>
    <n v="1"/>
    <n v="1"/>
    <n v="347080"/>
    <x v="174"/>
    <m/>
    <x v="0"/>
  </r>
  <r>
    <n v="425"/>
    <x v="0"/>
    <x v="0"/>
    <x v="424"/>
    <x v="0"/>
    <x v="24"/>
    <n v="1"/>
    <n v="1"/>
    <n v="370129"/>
    <x v="125"/>
    <m/>
    <x v="0"/>
  </r>
  <r>
    <n v="426"/>
    <x v="0"/>
    <x v="0"/>
    <x v="425"/>
    <x v="0"/>
    <x v="4"/>
    <n v="0"/>
    <n v="0"/>
    <s v="A/4. 34244"/>
    <x v="0"/>
    <m/>
    <x v="0"/>
  </r>
  <r>
    <n v="427"/>
    <x v="1"/>
    <x v="2"/>
    <x v="426"/>
    <x v="1"/>
    <x v="17"/>
    <n v="1"/>
    <n v="0"/>
    <n v="2003"/>
    <x v="19"/>
    <m/>
    <x v="0"/>
  </r>
  <r>
    <n v="428"/>
    <x v="1"/>
    <x v="2"/>
    <x v="427"/>
    <x v="1"/>
    <x v="19"/>
    <n v="0"/>
    <n v="0"/>
    <n v="250655"/>
    <x v="19"/>
    <m/>
    <x v="0"/>
  </r>
  <r>
    <n v="429"/>
    <x v="0"/>
    <x v="0"/>
    <x v="428"/>
    <x v="0"/>
    <x v="4"/>
    <n v="0"/>
    <n v="0"/>
    <n v="364851"/>
    <x v="28"/>
    <m/>
    <x v="2"/>
  </r>
  <r>
    <n v="430"/>
    <x v="1"/>
    <x v="0"/>
    <x v="429"/>
    <x v="0"/>
    <x v="35"/>
    <n v="0"/>
    <n v="0"/>
    <s v="SOTON/O.Q. 392078"/>
    <x v="4"/>
    <s v="E10"/>
    <x v="0"/>
  </r>
  <r>
    <n v="431"/>
    <x v="1"/>
    <x v="1"/>
    <x v="430"/>
    <x v="0"/>
    <x v="17"/>
    <n v="0"/>
    <n v="0"/>
    <n v="110564"/>
    <x v="11"/>
    <s v="C52"/>
    <x v="0"/>
  </r>
  <r>
    <n v="432"/>
    <x v="1"/>
    <x v="0"/>
    <x v="431"/>
    <x v="1"/>
    <x v="4"/>
    <n v="1"/>
    <n v="0"/>
    <n v="376564"/>
    <x v="95"/>
    <m/>
    <x v="0"/>
  </r>
  <r>
    <n v="433"/>
    <x v="1"/>
    <x v="2"/>
    <x v="432"/>
    <x v="1"/>
    <x v="22"/>
    <n v="1"/>
    <n v="0"/>
    <s v="SC/AH 3085"/>
    <x v="19"/>
    <m/>
    <x v="0"/>
  </r>
  <r>
    <n v="434"/>
    <x v="0"/>
    <x v="0"/>
    <x v="433"/>
    <x v="0"/>
    <x v="34"/>
    <n v="0"/>
    <n v="0"/>
    <s v="STON/O 2. 3101274"/>
    <x v="123"/>
    <m/>
    <x v="0"/>
  </r>
  <r>
    <n v="435"/>
    <x v="0"/>
    <x v="1"/>
    <x v="434"/>
    <x v="0"/>
    <x v="61"/>
    <n v="1"/>
    <n v="0"/>
    <n v="13507"/>
    <x v="175"/>
    <s v="E44"/>
    <x v="0"/>
  </r>
  <r>
    <n v="436"/>
    <x v="1"/>
    <x v="1"/>
    <x v="435"/>
    <x v="1"/>
    <x v="8"/>
    <n v="1"/>
    <n v="2"/>
    <n v="113760"/>
    <x v="168"/>
    <s v="B96 B98"/>
    <x v="0"/>
  </r>
  <r>
    <n v="437"/>
    <x v="0"/>
    <x v="0"/>
    <x v="436"/>
    <x v="1"/>
    <x v="23"/>
    <n v="2"/>
    <n v="2"/>
    <s v="W./C. 6608"/>
    <x v="63"/>
    <m/>
    <x v="0"/>
  </r>
  <r>
    <n v="438"/>
    <x v="1"/>
    <x v="2"/>
    <x v="437"/>
    <x v="1"/>
    <x v="42"/>
    <n v="2"/>
    <n v="3"/>
    <n v="29106"/>
    <x v="170"/>
    <m/>
    <x v="0"/>
  </r>
  <r>
    <n v="439"/>
    <x v="0"/>
    <x v="1"/>
    <x v="438"/>
    <x v="0"/>
    <x v="74"/>
    <n v="1"/>
    <n v="4"/>
    <n v="19950"/>
    <x v="23"/>
    <s v="C23 C25 C27"/>
    <x v="0"/>
  </r>
  <r>
    <n v="440"/>
    <x v="0"/>
    <x v="2"/>
    <x v="439"/>
    <x v="0"/>
    <x v="14"/>
    <n v="0"/>
    <n v="0"/>
    <s v="C.A. 18723"/>
    <x v="29"/>
    <m/>
    <x v="0"/>
  </r>
  <r>
    <n v="441"/>
    <x v="1"/>
    <x v="2"/>
    <x v="440"/>
    <x v="1"/>
    <x v="33"/>
    <n v="1"/>
    <n v="1"/>
    <s v="F.C.C. 13529"/>
    <x v="121"/>
    <m/>
    <x v="0"/>
  </r>
  <r>
    <n v="442"/>
    <x v="0"/>
    <x v="0"/>
    <x v="441"/>
    <x v="0"/>
    <x v="11"/>
    <n v="0"/>
    <n v="0"/>
    <n v="345769"/>
    <x v="59"/>
    <m/>
    <x v="0"/>
  </r>
  <r>
    <n v="443"/>
    <x v="0"/>
    <x v="0"/>
    <x v="442"/>
    <x v="0"/>
    <x v="37"/>
    <n v="1"/>
    <n v="0"/>
    <n v="347076"/>
    <x v="71"/>
    <m/>
    <x v="0"/>
  </r>
  <r>
    <n v="444"/>
    <x v="1"/>
    <x v="2"/>
    <x v="443"/>
    <x v="1"/>
    <x v="17"/>
    <n v="0"/>
    <n v="0"/>
    <n v="230434"/>
    <x v="16"/>
    <m/>
    <x v="0"/>
  </r>
  <r>
    <n v="445"/>
    <x v="1"/>
    <x v="0"/>
    <x v="444"/>
    <x v="0"/>
    <x v="4"/>
    <n v="0"/>
    <n v="0"/>
    <n v="65306"/>
    <x v="176"/>
    <m/>
    <x v="0"/>
  </r>
  <r>
    <n v="446"/>
    <x v="1"/>
    <x v="1"/>
    <x v="445"/>
    <x v="0"/>
    <x v="9"/>
    <n v="0"/>
    <n v="2"/>
    <n v="33638"/>
    <x v="177"/>
    <s v="A34"/>
    <x v="0"/>
  </r>
  <r>
    <n v="447"/>
    <x v="1"/>
    <x v="2"/>
    <x v="446"/>
    <x v="1"/>
    <x v="75"/>
    <n v="0"/>
    <n v="1"/>
    <n v="250644"/>
    <x v="131"/>
    <m/>
    <x v="0"/>
  </r>
  <r>
    <n v="448"/>
    <x v="1"/>
    <x v="1"/>
    <x v="447"/>
    <x v="0"/>
    <x v="15"/>
    <n v="0"/>
    <n v="0"/>
    <n v="113794"/>
    <x v="11"/>
    <m/>
    <x v="0"/>
  </r>
  <r>
    <n v="449"/>
    <x v="1"/>
    <x v="0"/>
    <x v="448"/>
    <x v="1"/>
    <x v="31"/>
    <n v="2"/>
    <n v="1"/>
    <n v="2666"/>
    <x v="178"/>
    <m/>
    <x v="1"/>
  </r>
  <r>
    <n v="450"/>
    <x v="1"/>
    <x v="1"/>
    <x v="449"/>
    <x v="0"/>
    <x v="67"/>
    <n v="0"/>
    <n v="0"/>
    <n v="113786"/>
    <x v="140"/>
    <s v="C104"/>
    <x v="0"/>
  </r>
  <r>
    <n v="451"/>
    <x v="0"/>
    <x v="2"/>
    <x v="450"/>
    <x v="0"/>
    <x v="62"/>
    <n v="1"/>
    <n v="2"/>
    <s v="C.A. 34651"/>
    <x v="44"/>
    <m/>
    <x v="0"/>
  </r>
  <r>
    <n v="452"/>
    <x v="0"/>
    <x v="0"/>
    <x v="451"/>
    <x v="0"/>
    <x v="4"/>
    <n v="1"/>
    <n v="0"/>
    <n v="65303"/>
    <x v="179"/>
    <m/>
    <x v="0"/>
  </r>
  <r>
    <n v="453"/>
    <x v="0"/>
    <x v="1"/>
    <x v="452"/>
    <x v="0"/>
    <x v="39"/>
    <n v="0"/>
    <n v="0"/>
    <n v="113051"/>
    <x v="44"/>
    <s v="C111"/>
    <x v="1"/>
  </r>
  <r>
    <n v="454"/>
    <x v="1"/>
    <x v="1"/>
    <x v="453"/>
    <x v="0"/>
    <x v="27"/>
    <n v="1"/>
    <n v="0"/>
    <n v="17453"/>
    <x v="180"/>
    <s v="C92"/>
    <x v="1"/>
  </r>
  <r>
    <n v="455"/>
    <x v="0"/>
    <x v="0"/>
    <x v="454"/>
    <x v="0"/>
    <x v="4"/>
    <n v="0"/>
    <n v="0"/>
    <s v="A/5 2817"/>
    <x v="4"/>
    <m/>
    <x v="0"/>
  </r>
  <r>
    <n v="456"/>
    <x v="1"/>
    <x v="0"/>
    <x v="455"/>
    <x v="0"/>
    <x v="28"/>
    <n v="0"/>
    <n v="0"/>
    <n v="349240"/>
    <x v="25"/>
    <m/>
    <x v="1"/>
  </r>
  <r>
    <n v="457"/>
    <x v="0"/>
    <x v="1"/>
    <x v="456"/>
    <x v="0"/>
    <x v="29"/>
    <n v="0"/>
    <n v="0"/>
    <n v="13509"/>
    <x v="11"/>
    <s v="E38"/>
    <x v="0"/>
  </r>
  <r>
    <n v="458"/>
    <x v="1"/>
    <x v="1"/>
    <x v="457"/>
    <x v="1"/>
    <x v="4"/>
    <n v="1"/>
    <n v="0"/>
    <n v="17464"/>
    <x v="6"/>
    <s v="D21"/>
    <x v="0"/>
  </r>
  <r>
    <n v="459"/>
    <x v="1"/>
    <x v="2"/>
    <x v="458"/>
    <x v="1"/>
    <x v="61"/>
    <n v="0"/>
    <n v="0"/>
    <s v="F.C.C. 13531"/>
    <x v="29"/>
    <m/>
    <x v="0"/>
  </r>
  <r>
    <n v="460"/>
    <x v="0"/>
    <x v="0"/>
    <x v="459"/>
    <x v="0"/>
    <x v="4"/>
    <n v="0"/>
    <n v="0"/>
    <n v="371060"/>
    <x v="28"/>
    <m/>
    <x v="2"/>
  </r>
  <r>
    <n v="461"/>
    <x v="1"/>
    <x v="1"/>
    <x v="460"/>
    <x v="0"/>
    <x v="76"/>
    <n v="0"/>
    <n v="0"/>
    <n v="19952"/>
    <x v="11"/>
    <s v="E12"/>
    <x v="0"/>
  </r>
  <r>
    <n v="462"/>
    <x v="0"/>
    <x v="0"/>
    <x v="461"/>
    <x v="0"/>
    <x v="15"/>
    <n v="0"/>
    <n v="0"/>
    <n v="364506"/>
    <x v="4"/>
    <m/>
    <x v="0"/>
  </r>
  <r>
    <n v="463"/>
    <x v="0"/>
    <x v="1"/>
    <x v="462"/>
    <x v="0"/>
    <x v="47"/>
    <n v="0"/>
    <n v="0"/>
    <n v="111320"/>
    <x v="181"/>
    <s v="E63"/>
    <x v="0"/>
  </r>
  <r>
    <n v="464"/>
    <x v="0"/>
    <x v="2"/>
    <x v="463"/>
    <x v="0"/>
    <x v="76"/>
    <n v="0"/>
    <n v="0"/>
    <n v="234360"/>
    <x v="16"/>
    <m/>
    <x v="0"/>
  </r>
  <r>
    <n v="465"/>
    <x v="0"/>
    <x v="0"/>
    <x v="464"/>
    <x v="0"/>
    <x v="4"/>
    <n v="0"/>
    <n v="0"/>
    <s v="A/S 2816"/>
    <x v="4"/>
    <m/>
    <x v="0"/>
  </r>
  <r>
    <n v="466"/>
    <x v="0"/>
    <x v="0"/>
    <x v="465"/>
    <x v="0"/>
    <x v="1"/>
    <n v="0"/>
    <n v="0"/>
    <s v="SOTON/O.Q. 3101306"/>
    <x v="79"/>
    <m/>
    <x v="0"/>
  </r>
  <r>
    <n v="467"/>
    <x v="0"/>
    <x v="2"/>
    <x v="466"/>
    <x v="0"/>
    <x v="4"/>
    <n v="0"/>
    <n v="0"/>
    <n v="239853"/>
    <x v="104"/>
    <m/>
    <x v="0"/>
  </r>
  <r>
    <n v="468"/>
    <x v="0"/>
    <x v="1"/>
    <x v="467"/>
    <x v="0"/>
    <x v="60"/>
    <n v="0"/>
    <n v="0"/>
    <n v="113792"/>
    <x v="11"/>
    <m/>
    <x v="0"/>
  </r>
  <r>
    <n v="469"/>
    <x v="0"/>
    <x v="0"/>
    <x v="468"/>
    <x v="0"/>
    <x v="4"/>
    <n v="0"/>
    <n v="0"/>
    <n v="36209"/>
    <x v="182"/>
    <m/>
    <x v="2"/>
  </r>
  <r>
    <n v="470"/>
    <x v="1"/>
    <x v="0"/>
    <x v="469"/>
    <x v="1"/>
    <x v="77"/>
    <n v="2"/>
    <n v="1"/>
    <n v="2666"/>
    <x v="178"/>
    <m/>
    <x v="1"/>
  </r>
  <r>
    <n v="471"/>
    <x v="0"/>
    <x v="0"/>
    <x v="470"/>
    <x v="0"/>
    <x v="4"/>
    <n v="0"/>
    <n v="0"/>
    <n v="323592"/>
    <x v="0"/>
    <m/>
    <x v="0"/>
  </r>
  <r>
    <n v="472"/>
    <x v="0"/>
    <x v="0"/>
    <x v="471"/>
    <x v="0"/>
    <x v="1"/>
    <n v="0"/>
    <n v="0"/>
    <n v="315089"/>
    <x v="51"/>
    <m/>
    <x v="0"/>
  </r>
  <r>
    <n v="473"/>
    <x v="1"/>
    <x v="2"/>
    <x v="472"/>
    <x v="1"/>
    <x v="40"/>
    <n v="1"/>
    <n v="2"/>
    <s v="C.A. 34651"/>
    <x v="44"/>
    <m/>
    <x v="0"/>
  </r>
  <r>
    <n v="474"/>
    <x v="1"/>
    <x v="2"/>
    <x v="473"/>
    <x v="1"/>
    <x v="41"/>
    <n v="0"/>
    <n v="0"/>
    <s v="SC/AH Basle 541"/>
    <x v="183"/>
    <s v="D"/>
    <x v="1"/>
  </r>
  <r>
    <n v="475"/>
    <x v="0"/>
    <x v="0"/>
    <x v="474"/>
    <x v="1"/>
    <x v="0"/>
    <n v="0"/>
    <n v="0"/>
    <n v="7553"/>
    <x v="184"/>
    <m/>
    <x v="0"/>
  </r>
  <r>
    <n v="476"/>
    <x v="0"/>
    <x v="1"/>
    <x v="475"/>
    <x v="0"/>
    <x v="4"/>
    <n v="0"/>
    <n v="0"/>
    <n v="110465"/>
    <x v="31"/>
    <s v="A14"/>
    <x v="0"/>
  </r>
  <r>
    <n v="477"/>
    <x v="0"/>
    <x v="2"/>
    <x v="476"/>
    <x v="0"/>
    <x v="15"/>
    <n v="1"/>
    <n v="0"/>
    <n v="31027"/>
    <x v="35"/>
    <m/>
    <x v="0"/>
  </r>
  <r>
    <n v="478"/>
    <x v="0"/>
    <x v="0"/>
    <x v="477"/>
    <x v="0"/>
    <x v="28"/>
    <n v="1"/>
    <n v="0"/>
    <n v="3460"/>
    <x v="185"/>
    <m/>
    <x v="0"/>
  </r>
  <r>
    <n v="479"/>
    <x v="0"/>
    <x v="0"/>
    <x v="478"/>
    <x v="0"/>
    <x v="0"/>
    <n v="0"/>
    <n v="0"/>
    <n v="350060"/>
    <x v="186"/>
    <m/>
    <x v="0"/>
  </r>
  <r>
    <n v="480"/>
    <x v="1"/>
    <x v="0"/>
    <x v="479"/>
    <x v="1"/>
    <x v="6"/>
    <n v="0"/>
    <n v="1"/>
    <n v="3101298"/>
    <x v="187"/>
    <m/>
    <x v="0"/>
  </r>
  <r>
    <n v="481"/>
    <x v="0"/>
    <x v="0"/>
    <x v="480"/>
    <x v="0"/>
    <x v="52"/>
    <n v="5"/>
    <n v="2"/>
    <s v="CA 2144"/>
    <x v="45"/>
    <m/>
    <x v="0"/>
  </r>
  <r>
    <n v="482"/>
    <x v="0"/>
    <x v="2"/>
    <x v="481"/>
    <x v="0"/>
    <x v="4"/>
    <n v="0"/>
    <n v="0"/>
    <n v="239854"/>
    <x v="104"/>
    <m/>
    <x v="0"/>
  </r>
  <r>
    <n v="483"/>
    <x v="0"/>
    <x v="0"/>
    <x v="482"/>
    <x v="0"/>
    <x v="61"/>
    <n v="0"/>
    <n v="0"/>
    <s v="A/5 3594"/>
    <x v="4"/>
    <m/>
    <x v="0"/>
  </r>
  <r>
    <n v="484"/>
    <x v="1"/>
    <x v="0"/>
    <x v="483"/>
    <x v="1"/>
    <x v="68"/>
    <n v="0"/>
    <n v="0"/>
    <n v="4134"/>
    <x v="188"/>
    <m/>
    <x v="0"/>
  </r>
  <r>
    <n v="485"/>
    <x v="1"/>
    <x v="1"/>
    <x v="484"/>
    <x v="0"/>
    <x v="37"/>
    <n v="1"/>
    <n v="0"/>
    <n v="11967"/>
    <x v="136"/>
    <s v="B49"/>
    <x v="1"/>
  </r>
  <r>
    <n v="486"/>
    <x v="0"/>
    <x v="0"/>
    <x v="485"/>
    <x v="1"/>
    <x v="4"/>
    <n v="3"/>
    <n v="1"/>
    <n v="4133"/>
    <x v="102"/>
    <m/>
    <x v="0"/>
  </r>
  <r>
    <n v="487"/>
    <x v="1"/>
    <x v="1"/>
    <x v="486"/>
    <x v="1"/>
    <x v="3"/>
    <n v="1"/>
    <n v="0"/>
    <n v="19943"/>
    <x v="117"/>
    <s v="C93"/>
    <x v="0"/>
  </r>
  <r>
    <n v="488"/>
    <x v="0"/>
    <x v="1"/>
    <x v="487"/>
    <x v="0"/>
    <x v="10"/>
    <n v="0"/>
    <n v="0"/>
    <n v="11771"/>
    <x v="132"/>
    <s v="B37"/>
    <x v="1"/>
  </r>
  <r>
    <n v="489"/>
    <x v="0"/>
    <x v="0"/>
    <x v="488"/>
    <x v="0"/>
    <x v="39"/>
    <n v="0"/>
    <n v="0"/>
    <s v="A.5. 18509"/>
    <x v="4"/>
    <m/>
    <x v="0"/>
  </r>
  <r>
    <n v="490"/>
    <x v="1"/>
    <x v="0"/>
    <x v="489"/>
    <x v="0"/>
    <x v="52"/>
    <n v="1"/>
    <n v="1"/>
    <s v="C.A. 37671"/>
    <x v="156"/>
    <m/>
    <x v="0"/>
  </r>
  <r>
    <n v="491"/>
    <x v="0"/>
    <x v="0"/>
    <x v="490"/>
    <x v="0"/>
    <x v="4"/>
    <n v="1"/>
    <n v="0"/>
    <n v="65304"/>
    <x v="179"/>
    <m/>
    <x v="0"/>
  </r>
  <r>
    <n v="492"/>
    <x v="0"/>
    <x v="0"/>
    <x v="491"/>
    <x v="0"/>
    <x v="23"/>
    <n v="0"/>
    <n v="0"/>
    <s v="SOTON/OQ 3101317"/>
    <x v="0"/>
    <m/>
    <x v="0"/>
  </r>
  <r>
    <n v="493"/>
    <x v="0"/>
    <x v="1"/>
    <x v="492"/>
    <x v="0"/>
    <x v="13"/>
    <n v="0"/>
    <n v="0"/>
    <n v="113787"/>
    <x v="140"/>
    <s v="C30"/>
    <x v="0"/>
  </r>
  <r>
    <n v="494"/>
    <x v="0"/>
    <x v="1"/>
    <x v="493"/>
    <x v="0"/>
    <x v="45"/>
    <n v="0"/>
    <n v="0"/>
    <s v="PC 17609"/>
    <x v="189"/>
    <m/>
    <x v="1"/>
  </r>
  <r>
    <n v="495"/>
    <x v="0"/>
    <x v="0"/>
    <x v="494"/>
    <x v="0"/>
    <x v="23"/>
    <n v="0"/>
    <n v="0"/>
    <s v="A/4 45380"/>
    <x v="4"/>
    <m/>
    <x v="0"/>
  </r>
  <r>
    <n v="496"/>
    <x v="0"/>
    <x v="0"/>
    <x v="495"/>
    <x v="0"/>
    <x v="4"/>
    <n v="0"/>
    <n v="0"/>
    <n v="2627"/>
    <x v="74"/>
    <m/>
    <x v="1"/>
  </r>
  <r>
    <n v="497"/>
    <x v="1"/>
    <x v="1"/>
    <x v="496"/>
    <x v="1"/>
    <x v="5"/>
    <n v="1"/>
    <n v="0"/>
    <n v="36947"/>
    <x v="190"/>
    <s v="D20"/>
    <x v="1"/>
  </r>
  <r>
    <n v="498"/>
    <x v="0"/>
    <x v="0"/>
    <x v="497"/>
    <x v="0"/>
    <x v="4"/>
    <n v="0"/>
    <n v="0"/>
    <s v="C.A. 6212"/>
    <x v="191"/>
    <m/>
    <x v="0"/>
  </r>
  <r>
    <n v="499"/>
    <x v="0"/>
    <x v="1"/>
    <x v="498"/>
    <x v="1"/>
    <x v="37"/>
    <n v="1"/>
    <n v="2"/>
    <n v="113781"/>
    <x v="139"/>
    <s v="C22 C26"/>
    <x v="0"/>
  </r>
  <r>
    <n v="500"/>
    <x v="0"/>
    <x v="0"/>
    <x v="499"/>
    <x v="0"/>
    <x v="42"/>
    <n v="0"/>
    <n v="0"/>
    <n v="350035"/>
    <x v="88"/>
    <m/>
    <x v="0"/>
  </r>
  <r>
    <n v="501"/>
    <x v="0"/>
    <x v="0"/>
    <x v="500"/>
    <x v="0"/>
    <x v="34"/>
    <n v="0"/>
    <n v="0"/>
    <n v="315086"/>
    <x v="51"/>
    <m/>
    <x v="0"/>
  </r>
  <r>
    <n v="502"/>
    <x v="0"/>
    <x v="0"/>
    <x v="501"/>
    <x v="1"/>
    <x v="23"/>
    <n v="0"/>
    <n v="0"/>
    <n v="364846"/>
    <x v="28"/>
    <m/>
    <x v="2"/>
  </r>
  <r>
    <n v="503"/>
    <x v="0"/>
    <x v="0"/>
    <x v="502"/>
    <x v="1"/>
    <x v="4"/>
    <n v="0"/>
    <n v="0"/>
    <n v="330909"/>
    <x v="192"/>
    <m/>
    <x v="2"/>
  </r>
  <r>
    <n v="504"/>
    <x v="0"/>
    <x v="0"/>
    <x v="503"/>
    <x v="1"/>
    <x v="46"/>
    <n v="0"/>
    <n v="0"/>
    <n v="4135"/>
    <x v="188"/>
    <m/>
    <x v="0"/>
  </r>
  <r>
    <n v="505"/>
    <x v="1"/>
    <x v="1"/>
    <x v="504"/>
    <x v="1"/>
    <x v="36"/>
    <n v="0"/>
    <n v="0"/>
    <n v="110152"/>
    <x v="126"/>
    <s v="B79"/>
    <x v="0"/>
  </r>
  <r>
    <n v="506"/>
    <x v="0"/>
    <x v="1"/>
    <x v="505"/>
    <x v="0"/>
    <x v="24"/>
    <n v="1"/>
    <n v="0"/>
    <s v="PC 17758"/>
    <x v="144"/>
    <s v="C65"/>
    <x v="1"/>
  </r>
  <r>
    <n v="507"/>
    <x v="1"/>
    <x v="2"/>
    <x v="506"/>
    <x v="1"/>
    <x v="40"/>
    <n v="0"/>
    <n v="2"/>
    <n v="26360"/>
    <x v="19"/>
    <m/>
    <x v="0"/>
  </r>
  <r>
    <n v="508"/>
    <x v="1"/>
    <x v="1"/>
    <x v="507"/>
    <x v="0"/>
    <x v="4"/>
    <n v="0"/>
    <n v="0"/>
    <n v="111427"/>
    <x v="11"/>
    <m/>
    <x v="0"/>
  </r>
  <r>
    <n v="509"/>
    <x v="0"/>
    <x v="0"/>
    <x v="508"/>
    <x v="0"/>
    <x v="17"/>
    <n v="0"/>
    <n v="0"/>
    <s v="C 4001"/>
    <x v="193"/>
    <m/>
    <x v="0"/>
  </r>
  <r>
    <n v="510"/>
    <x v="1"/>
    <x v="0"/>
    <x v="509"/>
    <x v="0"/>
    <x v="2"/>
    <n v="0"/>
    <n v="0"/>
    <n v="1601"/>
    <x v="54"/>
    <m/>
    <x v="0"/>
  </r>
  <r>
    <n v="511"/>
    <x v="1"/>
    <x v="0"/>
    <x v="510"/>
    <x v="0"/>
    <x v="28"/>
    <n v="0"/>
    <n v="0"/>
    <n v="382651"/>
    <x v="28"/>
    <m/>
    <x v="2"/>
  </r>
  <r>
    <n v="512"/>
    <x v="0"/>
    <x v="0"/>
    <x v="511"/>
    <x v="0"/>
    <x v="4"/>
    <n v="0"/>
    <n v="0"/>
    <s v="SOTON/OQ 3101316"/>
    <x v="4"/>
    <m/>
    <x v="0"/>
  </r>
  <r>
    <n v="513"/>
    <x v="1"/>
    <x v="1"/>
    <x v="512"/>
    <x v="0"/>
    <x v="62"/>
    <n v="0"/>
    <n v="0"/>
    <s v="PC 17473"/>
    <x v="194"/>
    <s v="E25"/>
    <x v="0"/>
  </r>
  <r>
    <n v="514"/>
    <x v="1"/>
    <x v="1"/>
    <x v="513"/>
    <x v="1"/>
    <x v="5"/>
    <n v="1"/>
    <n v="0"/>
    <s v="PC 17603"/>
    <x v="195"/>
    <m/>
    <x v="1"/>
  </r>
  <r>
    <n v="515"/>
    <x v="0"/>
    <x v="0"/>
    <x v="514"/>
    <x v="0"/>
    <x v="42"/>
    <n v="0"/>
    <n v="0"/>
    <n v="349209"/>
    <x v="196"/>
    <m/>
    <x v="0"/>
  </r>
  <r>
    <n v="516"/>
    <x v="0"/>
    <x v="1"/>
    <x v="515"/>
    <x v="0"/>
    <x v="47"/>
    <n v="0"/>
    <n v="0"/>
    <n v="36967"/>
    <x v="197"/>
    <s v="D46"/>
    <x v="0"/>
  </r>
  <r>
    <n v="517"/>
    <x v="1"/>
    <x v="2"/>
    <x v="516"/>
    <x v="1"/>
    <x v="15"/>
    <n v="0"/>
    <n v="0"/>
    <s v="C.A. 34260"/>
    <x v="29"/>
    <s v="F33"/>
    <x v="0"/>
  </r>
  <r>
    <n v="518"/>
    <x v="0"/>
    <x v="0"/>
    <x v="517"/>
    <x v="0"/>
    <x v="4"/>
    <n v="0"/>
    <n v="0"/>
    <n v="371110"/>
    <x v="72"/>
    <m/>
    <x v="2"/>
  </r>
  <r>
    <n v="519"/>
    <x v="1"/>
    <x v="2"/>
    <x v="518"/>
    <x v="1"/>
    <x v="62"/>
    <n v="1"/>
    <n v="0"/>
    <n v="226875"/>
    <x v="19"/>
    <m/>
    <x v="0"/>
  </r>
  <r>
    <n v="520"/>
    <x v="0"/>
    <x v="0"/>
    <x v="519"/>
    <x v="0"/>
    <x v="35"/>
    <n v="0"/>
    <n v="0"/>
    <n v="349242"/>
    <x v="25"/>
    <m/>
    <x v="0"/>
  </r>
  <r>
    <n v="521"/>
    <x v="1"/>
    <x v="1"/>
    <x v="520"/>
    <x v="1"/>
    <x v="39"/>
    <n v="0"/>
    <n v="0"/>
    <n v="12749"/>
    <x v="198"/>
    <s v="B73"/>
    <x v="0"/>
  </r>
  <r>
    <n v="522"/>
    <x v="0"/>
    <x v="0"/>
    <x v="521"/>
    <x v="0"/>
    <x v="0"/>
    <n v="0"/>
    <n v="0"/>
    <n v="349252"/>
    <x v="25"/>
    <m/>
    <x v="0"/>
  </r>
  <r>
    <n v="523"/>
    <x v="0"/>
    <x v="0"/>
    <x v="522"/>
    <x v="0"/>
    <x v="4"/>
    <n v="0"/>
    <n v="0"/>
    <n v="2624"/>
    <x v="18"/>
    <m/>
    <x v="1"/>
  </r>
  <r>
    <n v="524"/>
    <x v="1"/>
    <x v="1"/>
    <x v="523"/>
    <x v="1"/>
    <x v="57"/>
    <n v="0"/>
    <n v="1"/>
    <n v="111361"/>
    <x v="153"/>
    <s v="B18"/>
    <x v="1"/>
  </r>
  <r>
    <n v="525"/>
    <x v="0"/>
    <x v="0"/>
    <x v="524"/>
    <x v="0"/>
    <x v="4"/>
    <n v="0"/>
    <n v="0"/>
    <n v="2700"/>
    <x v="32"/>
    <m/>
    <x v="1"/>
  </r>
  <r>
    <n v="526"/>
    <x v="0"/>
    <x v="0"/>
    <x v="525"/>
    <x v="0"/>
    <x v="56"/>
    <n v="0"/>
    <n v="0"/>
    <n v="367232"/>
    <x v="28"/>
    <m/>
    <x v="2"/>
  </r>
  <r>
    <n v="527"/>
    <x v="1"/>
    <x v="2"/>
    <x v="526"/>
    <x v="1"/>
    <x v="61"/>
    <n v="0"/>
    <n v="0"/>
    <s v="W./C. 14258"/>
    <x v="29"/>
    <m/>
    <x v="0"/>
  </r>
  <r>
    <n v="528"/>
    <x v="0"/>
    <x v="1"/>
    <x v="527"/>
    <x v="0"/>
    <x v="4"/>
    <n v="0"/>
    <n v="0"/>
    <s v="PC 17483"/>
    <x v="199"/>
    <s v="C95"/>
    <x v="0"/>
  </r>
  <r>
    <n v="529"/>
    <x v="0"/>
    <x v="0"/>
    <x v="528"/>
    <x v="0"/>
    <x v="12"/>
    <n v="0"/>
    <n v="0"/>
    <n v="3101296"/>
    <x v="2"/>
    <m/>
    <x v="0"/>
  </r>
  <r>
    <n v="530"/>
    <x v="0"/>
    <x v="2"/>
    <x v="529"/>
    <x v="0"/>
    <x v="41"/>
    <n v="2"/>
    <n v="1"/>
    <n v="29104"/>
    <x v="86"/>
    <m/>
    <x v="0"/>
  </r>
  <r>
    <n v="531"/>
    <x v="1"/>
    <x v="2"/>
    <x v="530"/>
    <x v="1"/>
    <x v="6"/>
    <n v="1"/>
    <n v="1"/>
    <n v="26360"/>
    <x v="19"/>
    <m/>
    <x v="0"/>
  </r>
  <r>
    <n v="532"/>
    <x v="0"/>
    <x v="0"/>
    <x v="531"/>
    <x v="0"/>
    <x v="4"/>
    <n v="0"/>
    <n v="0"/>
    <n v="2641"/>
    <x v="32"/>
    <m/>
    <x v="1"/>
  </r>
  <r>
    <n v="533"/>
    <x v="0"/>
    <x v="0"/>
    <x v="532"/>
    <x v="0"/>
    <x v="34"/>
    <n v="1"/>
    <n v="1"/>
    <n v="2690"/>
    <x v="32"/>
    <m/>
    <x v="1"/>
  </r>
  <r>
    <n v="534"/>
    <x v="1"/>
    <x v="0"/>
    <x v="533"/>
    <x v="1"/>
    <x v="4"/>
    <n v="0"/>
    <n v="2"/>
    <n v="2668"/>
    <x v="77"/>
    <m/>
    <x v="1"/>
  </r>
  <r>
    <n v="535"/>
    <x v="0"/>
    <x v="0"/>
    <x v="534"/>
    <x v="1"/>
    <x v="39"/>
    <n v="0"/>
    <n v="0"/>
    <n v="315084"/>
    <x v="51"/>
    <m/>
    <x v="0"/>
  </r>
  <r>
    <n v="536"/>
    <x v="1"/>
    <x v="2"/>
    <x v="535"/>
    <x v="1"/>
    <x v="26"/>
    <n v="0"/>
    <n v="2"/>
    <s v="F.C.C. 13529"/>
    <x v="121"/>
    <m/>
    <x v="0"/>
  </r>
  <r>
    <n v="537"/>
    <x v="0"/>
    <x v="1"/>
    <x v="536"/>
    <x v="0"/>
    <x v="33"/>
    <n v="0"/>
    <n v="0"/>
    <n v="113050"/>
    <x v="11"/>
    <s v="B38"/>
    <x v="0"/>
  </r>
  <r>
    <n v="538"/>
    <x v="1"/>
    <x v="1"/>
    <x v="537"/>
    <x v="1"/>
    <x v="39"/>
    <n v="0"/>
    <n v="0"/>
    <s v="PC 17761"/>
    <x v="200"/>
    <m/>
    <x v="1"/>
  </r>
  <r>
    <n v="539"/>
    <x v="0"/>
    <x v="0"/>
    <x v="538"/>
    <x v="0"/>
    <x v="4"/>
    <n v="0"/>
    <n v="0"/>
    <n v="364498"/>
    <x v="80"/>
    <m/>
    <x v="0"/>
  </r>
  <r>
    <n v="540"/>
    <x v="1"/>
    <x v="1"/>
    <x v="539"/>
    <x v="1"/>
    <x v="0"/>
    <n v="0"/>
    <n v="2"/>
    <n v="13568"/>
    <x v="201"/>
    <s v="B39"/>
    <x v="1"/>
  </r>
  <r>
    <n v="541"/>
    <x v="1"/>
    <x v="1"/>
    <x v="540"/>
    <x v="1"/>
    <x v="62"/>
    <n v="0"/>
    <n v="2"/>
    <s v="WE/P 5735"/>
    <x v="202"/>
    <s v="B22"/>
    <x v="0"/>
  </r>
  <r>
    <n v="542"/>
    <x v="0"/>
    <x v="0"/>
    <x v="541"/>
    <x v="1"/>
    <x v="52"/>
    <n v="4"/>
    <n v="2"/>
    <n v="347082"/>
    <x v="12"/>
    <m/>
    <x v="0"/>
  </r>
  <r>
    <n v="543"/>
    <x v="0"/>
    <x v="0"/>
    <x v="542"/>
    <x v="1"/>
    <x v="32"/>
    <n v="4"/>
    <n v="2"/>
    <n v="347082"/>
    <x v="12"/>
    <m/>
    <x v="0"/>
  </r>
  <r>
    <n v="544"/>
    <x v="1"/>
    <x v="2"/>
    <x v="543"/>
    <x v="0"/>
    <x v="35"/>
    <n v="1"/>
    <n v="0"/>
    <n v="2908"/>
    <x v="19"/>
    <m/>
    <x v="0"/>
  </r>
  <r>
    <n v="545"/>
    <x v="0"/>
    <x v="1"/>
    <x v="544"/>
    <x v="0"/>
    <x v="61"/>
    <n v="1"/>
    <n v="0"/>
    <s v="PC 17761"/>
    <x v="200"/>
    <s v="C86"/>
    <x v="1"/>
  </r>
  <r>
    <n v="546"/>
    <x v="0"/>
    <x v="1"/>
    <x v="545"/>
    <x v="0"/>
    <x v="74"/>
    <n v="0"/>
    <n v="0"/>
    <n v="693"/>
    <x v="19"/>
    <m/>
    <x v="0"/>
  </r>
  <r>
    <n v="547"/>
    <x v="1"/>
    <x v="2"/>
    <x v="546"/>
    <x v="1"/>
    <x v="19"/>
    <n v="1"/>
    <n v="0"/>
    <n v="2908"/>
    <x v="19"/>
    <m/>
    <x v="0"/>
  </r>
  <r>
    <n v="548"/>
    <x v="1"/>
    <x v="2"/>
    <x v="547"/>
    <x v="0"/>
    <x v="4"/>
    <n v="0"/>
    <n v="0"/>
    <s v="SC/PARIS 2146"/>
    <x v="203"/>
    <m/>
    <x v="1"/>
  </r>
  <r>
    <n v="549"/>
    <x v="0"/>
    <x v="0"/>
    <x v="548"/>
    <x v="0"/>
    <x v="40"/>
    <n v="1"/>
    <n v="1"/>
    <n v="363291"/>
    <x v="97"/>
    <m/>
    <x v="0"/>
  </r>
  <r>
    <n v="550"/>
    <x v="1"/>
    <x v="2"/>
    <x v="549"/>
    <x v="0"/>
    <x v="18"/>
    <n v="1"/>
    <n v="1"/>
    <s v="C.A. 33112"/>
    <x v="87"/>
    <m/>
    <x v="0"/>
  </r>
  <r>
    <n v="551"/>
    <x v="1"/>
    <x v="1"/>
    <x v="550"/>
    <x v="0"/>
    <x v="34"/>
    <n v="0"/>
    <n v="2"/>
    <n v="17421"/>
    <x v="143"/>
    <s v="C70"/>
    <x v="1"/>
  </r>
  <r>
    <n v="552"/>
    <x v="0"/>
    <x v="2"/>
    <x v="551"/>
    <x v="0"/>
    <x v="7"/>
    <n v="0"/>
    <n v="0"/>
    <n v="244358"/>
    <x v="19"/>
    <m/>
    <x v="0"/>
  </r>
  <r>
    <n v="553"/>
    <x v="0"/>
    <x v="0"/>
    <x v="552"/>
    <x v="0"/>
    <x v="4"/>
    <n v="0"/>
    <n v="0"/>
    <n v="330979"/>
    <x v="204"/>
    <m/>
    <x v="2"/>
  </r>
  <r>
    <n v="554"/>
    <x v="1"/>
    <x v="0"/>
    <x v="553"/>
    <x v="0"/>
    <x v="0"/>
    <n v="0"/>
    <n v="0"/>
    <n v="2620"/>
    <x v="18"/>
    <m/>
    <x v="1"/>
  </r>
  <r>
    <n v="555"/>
    <x v="1"/>
    <x v="0"/>
    <x v="554"/>
    <x v="1"/>
    <x v="0"/>
    <n v="0"/>
    <n v="0"/>
    <n v="347085"/>
    <x v="71"/>
    <m/>
    <x v="0"/>
  </r>
  <r>
    <n v="556"/>
    <x v="0"/>
    <x v="1"/>
    <x v="555"/>
    <x v="0"/>
    <x v="65"/>
    <n v="0"/>
    <n v="0"/>
    <n v="113807"/>
    <x v="11"/>
    <m/>
    <x v="0"/>
  </r>
  <r>
    <n v="557"/>
    <x v="1"/>
    <x v="1"/>
    <x v="556"/>
    <x v="1"/>
    <x v="76"/>
    <n v="1"/>
    <n v="0"/>
    <n v="11755"/>
    <x v="205"/>
    <s v="A16"/>
    <x v="1"/>
  </r>
  <r>
    <n v="558"/>
    <x v="0"/>
    <x v="1"/>
    <x v="557"/>
    <x v="0"/>
    <x v="4"/>
    <n v="0"/>
    <n v="0"/>
    <s v="PC 17757"/>
    <x v="164"/>
    <m/>
    <x v="1"/>
  </r>
  <r>
    <n v="559"/>
    <x v="1"/>
    <x v="1"/>
    <x v="558"/>
    <x v="1"/>
    <x v="12"/>
    <n v="1"/>
    <n v="1"/>
    <n v="110413"/>
    <x v="128"/>
    <s v="E67"/>
    <x v="0"/>
  </r>
  <r>
    <n v="560"/>
    <x v="1"/>
    <x v="0"/>
    <x v="559"/>
    <x v="1"/>
    <x v="62"/>
    <n v="1"/>
    <n v="0"/>
    <n v="345572"/>
    <x v="206"/>
    <m/>
    <x v="0"/>
  </r>
  <r>
    <n v="561"/>
    <x v="0"/>
    <x v="0"/>
    <x v="560"/>
    <x v="0"/>
    <x v="4"/>
    <n v="0"/>
    <n v="0"/>
    <n v="372622"/>
    <x v="28"/>
    <m/>
    <x v="2"/>
  </r>
  <r>
    <n v="562"/>
    <x v="0"/>
    <x v="0"/>
    <x v="561"/>
    <x v="0"/>
    <x v="20"/>
    <n v="0"/>
    <n v="0"/>
    <n v="349251"/>
    <x v="25"/>
    <m/>
    <x v="0"/>
  </r>
  <r>
    <n v="563"/>
    <x v="0"/>
    <x v="2"/>
    <x v="562"/>
    <x v="0"/>
    <x v="17"/>
    <n v="0"/>
    <n v="0"/>
    <n v="218629"/>
    <x v="119"/>
    <m/>
    <x v="0"/>
  </r>
  <r>
    <n v="564"/>
    <x v="0"/>
    <x v="0"/>
    <x v="563"/>
    <x v="0"/>
    <x v="4"/>
    <n v="0"/>
    <n v="0"/>
    <s v="SOTON/OQ 392082"/>
    <x v="4"/>
    <m/>
    <x v="0"/>
  </r>
  <r>
    <n v="565"/>
    <x v="0"/>
    <x v="0"/>
    <x v="564"/>
    <x v="1"/>
    <x v="4"/>
    <n v="0"/>
    <n v="0"/>
    <s v="SOTON/O.Q. 392087"/>
    <x v="4"/>
    <m/>
    <x v="0"/>
  </r>
  <r>
    <n v="566"/>
    <x v="0"/>
    <x v="0"/>
    <x v="565"/>
    <x v="0"/>
    <x v="42"/>
    <n v="2"/>
    <n v="0"/>
    <s v="A/4 48871"/>
    <x v="72"/>
    <m/>
    <x v="0"/>
  </r>
  <r>
    <n v="567"/>
    <x v="0"/>
    <x v="0"/>
    <x v="566"/>
    <x v="0"/>
    <x v="19"/>
    <n v="0"/>
    <n v="0"/>
    <n v="349205"/>
    <x v="25"/>
    <m/>
    <x v="0"/>
  </r>
  <r>
    <n v="568"/>
    <x v="0"/>
    <x v="0"/>
    <x v="567"/>
    <x v="1"/>
    <x v="28"/>
    <n v="0"/>
    <n v="4"/>
    <n v="349909"/>
    <x v="7"/>
    <m/>
    <x v="0"/>
  </r>
  <r>
    <n v="569"/>
    <x v="0"/>
    <x v="0"/>
    <x v="568"/>
    <x v="0"/>
    <x v="4"/>
    <n v="0"/>
    <n v="0"/>
    <n v="2686"/>
    <x v="32"/>
    <m/>
    <x v="1"/>
  </r>
  <r>
    <n v="570"/>
    <x v="1"/>
    <x v="0"/>
    <x v="569"/>
    <x v="0"/>
    <x v="35"/>
    <n v="0"/>
    <n v="0"/>
    <n v="350417"/>
    <x v="13"/>
    <m/>
    <x v="0"/>
  </r>
  <r>
    <n v="571"/>
    <x v="1"/>
    <x v="2"/>
    <x v="570"/>
    <x v="0"/>
    <x v="65"/>
    <n v="0"/>
    <n v="0"/>
    <s v="S.W./PP 752"/>
    <x v="29"/>
    <m/>
    <x v="0"/>
  </r>
  <r>
    <n v="572"/>
    <x v="1"/>
    <x v="1"/>
    <x v="571"/>
    <x v="1"/>
    <x v="78"/>
    <n v="2"/>
    <n v="0"/>
    <n v="11769"/>
    <x v="207"/>
    <s v="C101"/>
    <x v="0"/>
  </r>
  <r>
    <n v="573"/>
    <x v="1"/>
    <x v="1"/>
    <x v="572"/>
    <x v="0"/>
    <x v="62"/>
    <n v="0"/>
    <n v="0"/>
    <s v="PC 17474"/>
    <x v="208"/>
    <s v="E25"/>
    <x v="0"/>
  </r>
  <r>
    <n v="574"/>
    <x v="1"/>
    <x v="0"/>
    <x v="573"/>
    <x v="1"/>
    <x v="4"/>
    <n v="0"/>
    <n v="0"/>
    <n v="14312"/>
    <x v="28"/>
    <m/>
    <x v="2"/>
  </r>
  <r>
    <n v="575"/>
    <x v="0"/>
    <x v="0"/>
    <x v="574"/>
    <x v="0"/>
    <x v="36"/>
    <n v="0"/>
    <n v="0"/>
    <s v="A/4. 20589"/>
    <x v="4"/>
    <m/>
    <x v="0"/>
  </r>
  <r>
    <n v="576"/>
    <x v="0"/>
    <x v="0"/>
    <x v="575"/>
    <x v="0"/>
    <x v="19"/>
    <n v="0"/>
    <n v="0"/>
    <n v="358585"/>
    <x v="80"/>
    <m/>
    <x v="0"/>
  </r>
  <r>
    <n v="577"/>
    <x v="1"/>
    <x v="2"/>
    <x v="576"/>
    <x v="1"/>
    <x v="15"/>
    <n v="0"/>
    <n v="0"/>
    <n v="243880"/>
    <x v="16"/>
    <m/>
    <x v="0"/>
  </r>
  <r>
    <n v="578"/>
    <x v="1"/>
    <x v="1"/>
    <x v="577"/>
    <x v="1"/>
    <x v="12"/>
    <n v="1"/>
    <n v="0"/>
    <n v="13507"/>
    <x v="175"/>
    <s v="E44"/>
    <x v="0"/>
  </r>
  <r>
    <n v="579"/>
    <x v="0"/>
    <x v="0"/>
    <x v="578"/>
    <x v="1"/>
    <x v="4"/>
    <n v="1"/>
    <n v="0"/>
    <n v="2689"/>
    <x v="74"/>
    <m/>
    <x v="1"/>
  </r>
  <r>
    <n v="580"/>
    <x v="1"/>
    <x v="0"/>
    <x v="579"/>
    <x v="0"/>
    <x v="35"/>
    <n v="0"/>
    <n v="0"/>
    <s v="STON/O 2. 3101286"/>
    <x v="2"/>
    <m/>
    <x v="0"/>
  </r>
  <r>
    <n v="581"/>
    <x v="1"/>
    <x v="2"/>
    <x v="580"/>
    <x v="1"/>
    <x v="37"/>
    <n v="1"/>
    <n v="1"/>
    <n v="237789"/>
    <x v="209"/>
    <m/>
    <x v="0"/>
  </r>
  <r>
    <n v="582"/>
    <x v="1"/>
    <x v="1"/>
    <x v="581"/>
    <x v="1"/>
    <x v="12"/>
    <n v="1"/>
    <n v="1"/>
    <n v="17421"/>
    <x v="143"/>
    <s v="C68"/>
    <x v="1"/>
  </r>
  <r>
    <n v="583"/>
    <x v="0"/>
    <x v="2"/>
    <x v="582"/>
    <x v="0"/>
    <x v="5"/>
    <n v="0"/>
    <n v="0"/>
    <n v="28403"/>
    <x v="19"/>
    <m/>
    <x v="0"/>
  </r>
  <r>
    <n v="584"/>
    <x v="0"/>
    <x v="1"/>
    <x v="583"/>
    <x v="0"/>
    <x v="62"/>
    <n v="0"/>
    <n v="0"/>
    <n v="13049"/>
    <x v="210"/>
    <s v="A10"/>
    <x v="1"/>
  </r>
  <r>
    <n v="585"/>
    <x v="0"/>
    <x v="0"/>
    <x v="584"/>
    <x v="0"/>
    <x v="4"/>
    <n v="0"/>
    <n v="0"/>
    <n v="3411"/>
    <x v="211"/>
    <m/>
    <x v="1"/>
  </r>
  <r>
    <n v="586"/>
    <x v="1"/>
    <x v="1"/>
    <x v="585"/>
    <x v="1"/>
    <x v="24"/>
    <n v="0"/>
    <n v="2"/>
    <n v="110413"/>
    <x v="128"/>
    <s v="E68"/>
    <x v="0"/>
  </r>
  <r>
    <n v="587"/>
    <x v="0"/>
    <x v="2"/>
    <x v="586"/>
    <x v="0"/>
    <x v="47"/>
    <n v="0"/>
    <n v="0"/>
    <n v="237565"/>
    <x v="212"/>
    <m/>
    <x v="0"/>
  </r>
  <r>
    <n v="588"/>
    <x v="1"/>
    <x v="1"/>
    <x v="587"/>
    <x v="0"/>
    <x v="72"/>
    <n v="1"/>
    <n v="1"/>
    <n v="13567"/>
    <x v="84"/>
    <s v="B41"/>
    <x v="1"/>
  </r>
  <r>
    <n v="589"/>
    <x v="0"/>
    <x v="0"/>
    <x v="588"/>
    <x v="0"/>
    <x v="0"/>
    <n v="0"/>
    <n v="0"/>
    <n v="14973"/>
    <x v="4"/>
    <m/>
    <x v="0"/>
  </r>
  <r>
    <n v="590"/>
    <x v="0"/>
    <x v="0"/>
    <x v="589"/>
    <x v="0"/>
    <x v="4"/>
    <n v="0"/>
    <n v="0"/>
    <s v="A./5. 3235"/>
    <x v="4"/>
    <m/>
    <x v="0"/>
  </r>
  <r>
    <n v="591"/>
    <x v="0"/>
    <x v="0"/>
    <x v="590"/>
    <x v="0"/>
    <x v="3"/>
    <n v="0"/>
    <n v="0"/>
    <s v="STON/O 2. 3101273"/>
    <x v="123"/>
    <m/>
    <x v="0"/>
  </r>
  <r>
    <n v="592"/>
    <x v="1"/>
    <x v="1"/>
    <x v="591"/>
    <x v="1"/>
    <x v="67"/>
    <n v="1"/>
    <n v="0"/>
    <n v="36947"/>
    <x v="190"/>
    <s v="D20"/>
    <x v="1"/>
  </r>
  <r>
    <n v="593"/>
    <x v="0"/>
    <x v="0"/>
    <x v="592"/>
    <x v="0"/>
    <x v="47"/>
    <n v="0"/>
    <n v="0"/>
    <s v="A/5 3902"/>
    <x v="0"/>
    <m/>
    <x v="0"/>
  </r>
  <r>
    <n v="594"/>
    <x v="0"/>
    <x v="0"/>
    <x v="593"/>
    <x v="1"/>
    <x v="4"/>
    <n v="0"/>
    <n v="2"/>
    <n v="364848"/>
    <x v="28"/>
    <m/>
    <x v="2"/>
  </r>
  <r>
    <n v="595"/>
    <x v="0"/>
    <x v="2"/>
    <x v="594"/>
    <x v="0"/>
    <x v="46"/>
    <n v="1"/>
    <n v="0"/>
    <s v="SC/AH 29037"/>
    <x v="19"/>
    <m/>
    <x v="0"/>
  </r>
  <r>
    <n v="596"/>
    <x v="0"/>
    <x v="0"/>
    <x v="595"/>
    <x v="0"/>
    <x v="62"/>
    <n v="1"/>
    <n v="1"/>
    <n v="345773"/>
    <x v="72"/>
    <m/>
    <x v="0"/>
  </r>
  <r>
    <n v="597"/>
    <x v="1"/>
    <x v="2"/>
    <x v="596"/>
    <x v="1"/>
    <x v="4"/>
    <n v="0"/>
    <n v="0"/>
    <n v="248727"/>
    <x v="213"/>
    <m/>
    <x v="0"/>
  </r>
  <r>
    <n v="598"/>
    <x v="0"/>
    <x v="0"/>
    <x v="597"/>
    <x v="0"/>
    <x v="27"/>
    <n v="0"/>
    <n v="0"/>
    <s v="LINE"/>
    <x v="104"/>
    <m/>
    <x v="0"/>
  </r>
  <r>
    <n v="599"/>
    <x v="0"/>
    <x v="0"/>
    <x v="598"/>
    <x v="0"/>
    <x v="4"/>
    <n v="0"/>
    <n v="0"/>
    <n v="2664"/>
    <x v="18"/>
    <m/>
    <x v="1"/>
  </r>
  <r>
    <n v="600"/>
    <x v="1"/>
    <x v="1"/>
    <x v="599"/>
    <x v="0"/>
    <x v="27"/>
    <n v="1"/>
    <n v="0"/>
    <s v="PC 17485"/>
    <x v="146"/>
    <s v="A20"/>
    <x v="1"/>
  </r>
  <r>
    <n v="601"/>
    <x v="1"/>
    <x v="2"/>
    <x v="600"/>
    <x v="1"/>
    <x v="42"/>
    <n v="2"/>
    <n v="1"/>
    <n v="243847"/>
    <x v="115"/>
    <m/>
    <x v="0"/>
  </r>
  <r>
    <n v="602"/>
    <x v="0"/>
    <x v="0"/>
    <x v="601"/>
    <x v="0"/>
    <x v="4"/>
    <n v="0"/>
    <n v="0"/>
    <n v="349214"/>
    <x v="25"/>
    <m/>
    <x v="0"/>
  </r>
  <r>
    <n v="603"/>
    <x v="0"/>
    <x v="1"/>
    <x v="602"/>
    <x v="0"/>
    <x v="4"/>
    <n v="0"/>
    <n v="0"/>
    <n v="113796"/>
    <x v="214"/>
    <m/>
    <x v="0"/>
  </r>
  <r>
    <n v="604"/>
    <x v="0"/>
    <x v="0"/>
    <x v="603"/>
    <x v="0"/>
    <x v="57"/>
    <n v="0"/>
    <n v="0"/>
    <n v="364511"/>
    <x v="4"/>
    <m/>
    <x v="0"/>
  </r>
  <r>
    <n v="605"/>
    <x v="1"/>
    <x v="1"/>
    <x v="604"/>
    <x v="0"/>
    <x v="3"/>
    <n v="0"/>
    <n v="0"/>
    <n v="111426"/>
    <x v="11"/>
    <m/>
    <x v="1"/>
  </r>
  <r>
    <n v="606"/>
    <x v="0"/>
    <x v="0"/>
    <x v="605"/>
    <x v="0"/>
    <x v="62"/>
    <n v="1"/>
    <n v="0"/>
    <n v="349910"/>
    <x v="215"/>
    <m/>
    <x v="0"/>
  </r>
  <r>
    <n v="607"/>
    <x v="0"/>
    <x v="0"/>
    <x v="606"/>
    <x v="0"/>
    <x v="39"/>
    <n v="0"/>
    <n v="0"/>
    <n v="349246"/>
    <x v="25"/>
    <m/>
    <x v="0"/>
  </r>
  <r>
    <n v="608"/>
    <x v="1"/>
    <x v="1"/>
    <x v="607"/>
    <x v="0"/>
    <x v="7"/>
    <n v="0"/>
    <n v="0"/>
    <n v="113804"/>
    <x v="140"/>
    <m/>
    <x v="0"/>
  </r>
  <r>
    <n v="609"/>
    <x v="1"/>
    <x v="2"/>
    <x v="608"/>
    <x v="1"/>
    <x v="0"/>
    <n v="1"/>
    <n v="2"/>
    <s v="SC/Paris 2123"/>
    <x v="36"/>
    <m/>
    <x v="1"/>
  </r>
  <r>
    <n v="610"/>
    <x v="1"/>
    <x v="1"/>
    <x v="609"/>
    <x v="1"/>
    <x v="20"/>
    <n v="0"/>
    <n v="0"/>
    <s v="PC 17582"/>
    <x v="129"/>
    <s v="C125"/>
    <x v="0"/>
  </r>
  <r>
    <n v="611"/>
    <x v="0"/>
    <x v="0"/>
    <x v="610"/>
    <x v="1"/>
    <x v="12"/>
    <n v="1"/>
    <n v="5"/>
    <n v="347082"/>
    <x v="12"/>
    <m/>
    <x v="0"/>
  </r>
  <r>
    <n v="612"/>
    <x v="0"/>
    <x v="0"/>
    <x v="611"/>
    <x v="0"/>
    <x v="4"/>
    <n v="0"/>
    <n v="0"/>
    <s v="SOTON/O.Q. 3101305"/>
    <x v="79"/>
    <m/>
    <x v="0"/>
  </r>
  <r>
    <n v="613"/>
    <x v="1"/>
    <x v="0"/>
    <x v="612"/>
    <x v="1"/>
    <x v="4"/>
    <n v="1"/>
    <n v="0"/>
    <n v="367230"/>
    <x v="37"/>
    <m/>
    <x v="2"/>
  </r>
  <r>
    <n v="614"/>
    <x v="0"/>
    <x v="0"/>
    <x v="613"/>
    <x v="0"/>
    <x v="4"/>
    <n v="0"/>
    <n v="0"/>
    <n v="370377"/>
    <x v="28"/>
    <m/>
    <x v="2"/>
  </r>
  <r>
    <n v="615"/>
    <x v="0"/>
    <x v="0"/>
    <x v="614"/>
    <x v="0"/>
    <x v="3"/>
    <n v="0"/>
    <n v="0"/>
    <n v="364512"/>
    <x v="4"/>
    <m/>
    <x v="0"/>
  </r>
  <r>
    <n v="616"/>
    <x v="1"/>
    <x v="2"/>
    <x v="615"/>
    <x v="1"/>
    <x v="42"/>
    <n v="1"/>
    <n v="2"/>
    <n v="220845"/>
    <x v="216"/>
    <m/>
    <x v="0"/>
  </r>
  <r>
    <n v="617"/>
    <x v="0"/>
    <x v="0"/>
    <x v="616"/>
    <x v="0"/>
    <x v="15"/>
    <n v="1"/>
    <n v="1"/>
    <n v="347080"/>
    <x v="174"/>
    <m/>
    <x v="0"/>
  </r>
  <r>
    <n v="618"/>
    <x v="0"/>
    <x v="0"/>
    <x v="617"/>
    <x v="1"/>
    <x v="2"/>
    <n v="1"/>
    <n v="0"/>
    <s v="A/5. 3336"/>
    <x v="95"/>
    <m/>
    <x v="0"/>
  </r>
  <r>
    <n v="619"/>
    <x v="1"/>
    <x v="2"/>
    <x v="618"/>
    <x v="1"/>
    <x v="9"/>
    <n v="2"/>
    <n v="1"/>
    <n v="230136"/>
    <x v="106"/>
    <s v="F4"/>
    <x v="0"/>
  </r>
  <r>
    <n v="620"/>
    <x v="0"/>
    <x v="2"/>
    <x v="619"/>
    <x v="0"/>
    <x v="2"/>
    <n v="0"/>
    <n v="0"/>
    <n v="31028"/>
    <x v="29"/>
    <m/>
    <x v="0"/>
  </r>
  <r>
    <n v="621"/>
    <x v="0"/>
    <x v="0"/>
    <x v="620"/>
    <x v="0"/>
    <x v="7"/>
    <n v="1"/>
    <n v="0"/>
    <n v="2659"/>
    <x v="53"/>
    <m/>
    <x v="1"/>
  </r>
  <r>
    <n v="622"/>
    <x v="1"/>
    <x v="1"/>
    <x v="621"/>
    <x v="0"/>
    <x v="22"/>
    <n v="1"/>
    <n v="0"/>
    <n v="11753"/>
    <x v="124"/>
    <s v="D19"/>
    <x v="0"/>
  </r>
  <r>
    <n v="623"/>
    <x v="1"/>
    <x v="0"/>
    <x v="622"/>
    <x v="0"/>
    <x v="11"/>
    <n v="1"/>
    <n v="1"/>
    <n v="2653"/>
    <x v="165"/>
    <m/>
    <x v="1"/>
  </r>
  <r>
    <n v="624"/>
    <x v="0"/>
    <x v="0"/>
    <x v="623"/>
    <x v="0"/>
    <x v="23"/>
    <n v="0"/>
    <n v="0"/>
    <n v="350029"/>
    <x v="13"/>
    <m/>
    <x v="0"/>
  </r>
  <r>
    <n v="625"/>
    <x v="0"/>
    <x v="0"/>
    <x v="624"/>
    <x v="0"/>
    <x v="23"/>
    <n v="0"/>
    <n v="0"/>
    <n v="54636"/>
    <x v="95"/>
    <m/>
    <x v="0"/>
  </r>
  <r>
    <n v="626"/>
    <x v="0"/>
    <x v="1"/>
    <x v="625"/>
    <x v="0"/>
    <x v="59"/>
    <n v="0"/>
    <n v="0"/>
    <n v="36963"/>
    <x v="217"/>
    <s v="D50"/>
    <x v="0"/>
  </r>
  <r>
    <n v="627"/>
    <x v="0"/>
    <x v="2"/>
    <x v="626"/>
    <x v="0"/>
    <x v="79"/>
    <n v="0"/>
    <n v="0"/>
    <n v="219533"/>
    <x v="142"/>
    <m/>
    <x v="2"/>
  </r>
  <r>
    <n v="628"/>
    <x v="1"/>
    <x v="1"/>
    <x v="627"/>
    <x v="1"/>
    <x v="23"/>
    <n v="0"/>
    <n v="0"/>
    <n v="13502"/>
    <x v="133"/>
    <s v="D9"/>
    <x v="0"/>
  </r>
  <r>
    <n v="629"/>
    <x v="0"/>
    <x v="0"/>
    <x v="628"/>
    <x v="0"/>
    <x v="2"/>
    <n v="0"/>
    <n v="0"/>
    <n v="349224"/>
    <x v="25"/>
    <m/>
    <x v="0"/>
  </r>
  <r>
    <n v="630"/>
    <x v="0"/>
    <x v="0"/>
    <x v="629"/>
    <x v="0"/>
    <x v="4"/>
    <n v="0"/>
    <n v="0"/>
    <n v="334912"/>
    <x v="93"/>
    <m/>
    <x v="2"/>
  </r>
  <r>
    <n v="631"/>
    <x v="1"/>
    <x v="1"/>
    <x v="630"/>
    <x v="0"/>
    <x v="80"/>
    <n v="0"/>
    <n v="0"/>
    <n v="27042"/>
    <x v="209"/>
    <s v="A23"/>
    <x v="0"/>
  </r>
  <r>
    <n v="632"/>
    <x v="0"/>
    <x v="0"/>
    <x v="631"/>
    <x v="0"/>
    <x v="54"/>
    <n v="0"/>
    <n v="0"/>
    <n v="347743"/>
    <x v="218"/>
    <m/>
    <x v="0"/>
  </r>
  <r>
    <n v="633"/>
    <x v="1"/>
    <x v="1"/>
    <x v="632"/>
    <x v="0"/>
    <x v="35"/>
    <n v="0"/>
    <n v="0"/>
    <n v="13214"/>
    <x v="140"/>
    <s v="B50"/>
    <x v="1"/>
  </r>
  <r>
    <n v="634"/>
    <x v="0"/>
    <x v="1"/>
    <x v="633"/>
    <x v="0"/>
    <x v="4"/>
    <n v="0"/>
    <n v="0"/>
    <n v="112052"/>
    <x v="104"/>
    <m/>
    <x v="0"/>
  </r>
  <r>
    <n v="635"/>
    <x v="0"/>
    <x v="0"/>
    <x v="634"/>
    <x v="1"/>
    <x v="52"/>
    <n v="3"/>
    <n v="2"/>
    <n v="347088"/>
    <x v="48"/>
    <m/>
    <x v="0"/>
  </r>
  <r>
    <n v="636"/>
    <x v="1"/>
    <x v="2"/>
    <x v="635"/>
    <x v="1"/>
    <x v="17"/>
    <n v="0"/>
    <n v="0"/>
    <n v="237668"/>
    <x v="16"/>
    <m/>
    <x v="0"/>
  </r>
  <r>
    <n v="637"/>
    <x v="0"/>
    <x v="0"/>
    <x v="636"/>
    <x v="0"/>
    <x v="35"/>
    <n v="0"/>
    <n v="0"/>
    <s v="STON/O 2. 3101292"/>
    <x v="2"/>
    <m/>
    <x v="0"/>
  </r>
  <r>
    <n v="638"/>
    <x v="0"/>
    <x v="2"/>
    <x v="637"/>
    <x v="0"/>
    <x v="14"/>
    <n v="1"/>
    <n v="1"/>
    <s v="C.A. 31921"/>
    <x v="121"/>
    <m/>
    <x v="0"/>
  </r>
  <r>
    <n v="639"/>
    <x v="0"/>
    <x v="0"/>
    <x v="638"/>
    <x v="1"/>
    <x v="66"/>
    <n v="0"/>
    <n v="5"/>
    <n v="3101295"/>
    <x v="40"/>
    <m/>
    <x v="0"/>
  </r>
  <r>
    <n v="640"/>
    <x v="0"/>
    <x v="0"/>
    <x v="639"/>
    <x v="0"/>
    <x v="4"/>
    <n v="1"/>
    <n v="0"/>
    <n v="376564"/>
    <x v="95"/>
    <m/>
    <x v="0"/>
  </r>
  <r>
    <n v="641"/>
    <x v="0"/>
    <x v="0"/>
    <x v="640"/>
    <x v="0"/>
    <x v="11"/>
    <n v="0"/>
    <n v="0"/>
    <n v="350050"/>
    <x v="13"/>
    <m/>
    <x v="0"/>
  </r>
  <r>
    <n v="642"/>
    <x v="1"/>
    <x v="1"/>
    <x v="641"/>
    <x v="1"/>
    <x v="42"/>
    <n v="0"/>
    <n v="0"/>
    <s v="PC 17477"/>
    <x v="160"/>
    <s v="B35"/>
    <x v="1"/>
  </r>
  <r>
    <n v="643"/>
    <x v="0"/>
    <x v="0"/>
    <x v="642"/>
    <x v="1"/>
    <x v="6"/>
    <n v="3"/>
    <n v="2"/>
    <n v="347088"/>
    <x v="48"/>
    <m/>
    <x v="0"/>
  </r>
  <r>
    <n v="644"/>
    <x v="1"/>
    <x v="0"/>
    <x v="643"/>
    <x v="0"/>
    <x v="4"/>
    <n v="0"/>
    <n v="0"/>
    <n v="1601"/>
    <x v="54"/>
    <m/>
    <x v="0"/>
  </r>
  <r>
    <n v="645"/>
    <x v="1"/>
    <x v="0"/>
    <x v="644"/>
    <x v="1"/>
    <x v="77"/>
    <n v="2"/>
    <n v="1"/>
    <n v="2666"/>
    <x v="178"/>
    <m/>
    <x v="1"/>
  </r>
  <r>
    <n v="646"/>
    <x v="1"/>
    <x v="1"/>
    <x v="645"/>
    <x v="0"/>
    <x v="76"/>
    <n v="1"/>
    <n v="0"/>
    <s v="PC 17572"/>
    <x v="42"/>
    <s v="D33"/>
    <x v="1"/>
  </r>
  <r>
    <n v="647"/>
    <x v="0"/>
    <x v="0"/>
    <x v="646"/>
    <x v="0"/>
    <x v="19"/>
    <n v="0"/>
    <n v="0"/>
    <n v="349231"/>
    <x v="25"/>
    <m/>
    <x v="0"/>
  </r>
  <r>
    <n v="648"/>
    <x v="1"/>
    <x v="1"/>
    <x v="647"/>
    <x v="0"/>
    <x v="60"/>
    <n v="0"/>
    <n v="0"/>
    <n v="13213"/>
    <x v="21"/>
    <s v="A26"/>
    <x v="1"/>
  </r>
  <r>
    <n v="649"/>
    <x v="0"/>
    <x v="0"/>
    <x v="648"/>
    <x v="0"/>
    <x v="4"/>
    <n v="0"/>
    <n v="0"/>
    <s v="S.O./P.P. 751"/>
    <x v="120"/>
    <m/>
    <x v="0"/>
  </r>
  <r>
    <n v="650"/>
    <x v="1"/>
    <x v="0"/>
    <x v="649"/>
    <x v="1"/>
    <x v="41"/>
    <n v="0"/>
    <n v="0"/>
    <s v="CA. 2314"/>
    <x v="120"/>
    <m/>
    <x v="0"/>
  </r>
  <r>
    <n v="651"/>
    <x v="0"/>
    <x v="0"/>
    <x v="650"/>
    <x v="0"/>
    <x v="4"/>
    <n v="0"/>
    <n v="0"/>
    <n v="349221"/>
    <x v="25"/>
    <m/>
    <x v="0"/>
  </r>
  <r>
    <n v="652"/>
    <x v="1"/>
    <x v="2"/>
    <x v="651"/>
    <x v="1"/>
    <x v="24"/>
    <n v="0"/>
    <n v="1"/>
    <n v="231919"/>
    <x v="68"/>
    <m/>
    <x v="0"/>
  </r>
  <r>
    <n v="653"/>
    <x v="0"/>
    <x v="0"/>
    <x v="652"/>
    <x v="0"/>
    <x v="23"/>
    <n v="0"/>
    <n v="0"/>
    <n v="8475"/>
    <x v="219"/>
    <m/>
    <x v="0"/>
  </r>
  <r>
    <n v="654"/>
    <x v="1"/>
    <x v="0"/>
    <x v="653"/>
    <x v="1"/>
    <x v="4"/>
    <n v="0"/>
    <n v="0"/>
    <n v="330919"/>
    <x v="204"/>
    <m/>
    <x v="2"/>
  </r>
  <r>
    <n v="655"/>
    <x v="0"/>
    <x v="0"/>
    <x v="654"/>
    <x v="1"/>
    <x v="24"/>
    <n v="0"/>
    <n v="0"/>
    <n v="365226"/>
    <x v="85"/>
    <m/>
    <x v="2"/>
  </r>
  <r>
    <n v="656"/>
    <x v="0"/>
    <x v="2"/>
    <x v="655"/>
    <x v="0"/>
    <x v="42"/>
    <n v="2"/>
    <n v="0"/>
    <s v="S.O.C. 14879"/>
    <x v="52"/>
    <m/>
    <x v="0"/>
  </r>
  <r>
    <n v="657"/>
    <x v="0"/>
    <x v="0"/>
    <x v="656"/>
    <x v="0"/>
    <x v="4"/>
    <n v="0"/>
    <n v="0"/>
    <n v="349223"/>
    <x v="25"/>
    <m/>
    <x v="0"/>
  </r>
  <r>
    <n v="658"/>
    <x v="0"/>
    <x v="0"/>
    <x v="657"/>
    <x v="1"/>
    <x v="35"/>
    <n v="1"/>
    <n v="1"/>
    <n v="364849"/>
    <x v="37"/>
    <m/>
    <x v="2"/>
  </r>
  <r>
    <n v="659"/>
    <x v="0"/>
    <x v="2"/>
    <x v="658"/>
    <x v="0"/>
    <x v="41"/>
    <n v="0"/>
    <n v="0"/>
    <n v="29751"/>
    <x v="16"/>
    <m/>
    <x v="0"/>
  </r>
  <r>
    <n v="660"/>
    <x v="0"/>
    <x v="1"/>
    <x v="659"/>
    <x v="0"/>
    <x v="10"/>
    <n v="0"/>
    <n v="2"/>
    <n v="35273"/>
    <x v="114"/>
    <s v="D48"/>
    <x v="1"/>
  </r>
  <r>
    <n v="661"/>
    <x v="1"/>
    <x v="1"/>
    <x v="660"/>
    <x v="0"/>
    <x v="61"/>
    <n v="2"/>
    <n v="0"/>
    <s v="PC 17611"/>
    <x v="155"/>
    <m/>
    <x v="0"/>
  </r>
  <r>
    <n v="662"/>
    <x v="0"/>
    <x v="0"/>
    <x v="661"/>
    <x v="0"/>
    <x v="20"/>
    <n v="0"/>
    <n v="0"/>
    <n v="2623"/>
    <x v="18"/>
    <m/>
    <x v="1"/>
  </r>
  <r>
    <n v="663"/>
    <x v="0"/>
    <x v="1"/>
    <x v="662"/>
    <x v="0"/>
    <x v="47"/>
    <n v="0"/>
    <n v="0"/>
    <n v="5727"/>
    <x v="220"/>
    <s v="E58"/>
    <x v="0"/>
  </r>
  <r>
    <n v="664"/>
    <x v="0"/>
    <x v="0"/>
    <x v="663"/>
    <x v="0"/>
    <x v="62"/>
    <n v="0"/>
    <n v="0"/>
    <n v="349210"/>
    <x v="196"/>
    <m/>
    <x v="0"/>
  </r>
  <r>
    <n v="665"/>
    <x v="1"/>
    <x v="0"/>
    <x v="664"/>
    <x v="0"/>
    <x v="11"/>
    <n v="1"/>
    <n v="0"/>
    <s v="STON/O 2. 3101285"/>
    <x v="2"/>
    <m/>
    <x v="0"/>
  </r>
  <r>
    <n v="666"/>
    <x v="0"/>
    <x v="2"/>
    <x v="665"/>
    <x v="0"/>
    <x v="35"/>
    <n v="2"/>
    <n v="0"/>
    <s v="S.O.C. 14879"/>
    <x v="52"/>
    <m/>
    <x v="0"/>
  </r>
  <r>
    <n v="667"/>
    <x v="0"/>
    <x v="2"/>
    <x v="666"/>
    <x v="0"/>
    <x v="37"/>
    <n v="0"/>
    <n v="0"/>
    <n v="234686"/>
    <x v="16"/>
    <m/>
    <x v="0"/>
  </r>
  <r>
    <n v="668"/>
    <x v="0"/>
    <x v="0"/>
    <x v="667"/>
    <x v="0"/>
    <x v="4"/>
    <n v="0"/>
    <n v="0"/>
    <n v="312993"/>
    <x v="71"/>
    <m/>
    <x v="0"/>
  </r>
  <r>
    <n v="669"/>
    <x v="0"/>
    <x v="0"/>
    <x v="668"/>
    <x v="0"/>
    <x v="71"/>
    <n v="0"/>
    <n v="0"/>
    <s v="A/5 3536"/>
    <x v="4"/>
    <m/>
    <x v="0"/>
  </r>
  <r>
    <n v="670"/>
    <x v="1"/>
    <x v="1"/>
    <x v="669"/>
    <x v="1"/>
    <x v="4"/>
    <n v="1"/>
    <n v="0"/>
    <n v="19996"/>
    <x v="31"/>
    <s v="C126"/>
    <x v="0"/>
  </r>
  <r>
    <n v="671"/>
    <x v="1"/>
    <x v="2"/>
    <x v="670"/>
    <x v="1"/>
    <x v="20"/>
    <n v="1"/>
    <n v="1"/>
    <n v="29750"/>
    <x v="106"/>
    <m/>
    <x v="0"/>
  </r>
  <r>
    <n v="672"/>
    <x v="0"/>
    <x v="1"/>
    <x v="671"/>
    <x v="0"/>
    <x v="14"/>
    <n v="1"/>
    <n v="0"/>
    <s v="F.C. 12750"/>
    <x v="31"/>
    <s v="B71"/>
    <x v="0"/>
  </r>
  <r>
    <n v="673"/>
    <x v="0"/>
    <x v="2"/>
    <x v="672"/>
    <x v="0"/>
    <x v="81"/>
    <n v="0"/>
    <n v="0"/>
    <s v="C.A. 24580"/>
    <x v="29"/>
    <m/>
    <x v="0"/>
  </r>
  <r>
    <n v="674"/>
    <x v="1"/>
    <x v="2"/>
    <x v="673"/>
    <x v="0"/>
    <x v="14"/>
    <n v="0"/>
    <n v="0"/>
    <n v="244270"/>
    <x v="16"/>
    <m/>
    <x v="0"/>
  </r>
  <r>
    <n v="675"/>
    <x v="0"/>
    <x v="2"/>
    <x v="674"/>
    <x v="0"/>
    <x v="4"/>
    <n v="0"/>
    <n v="0"/>
    <n v="239856"/>
    <x v="104"/>
    <m/>
    <x v="0"/>
  </r>
  <r>
    <n v="676"/>
    <x v="0"/>
    <x v="0"/>
    <x v="675"/>
    <x v="0"/>
    <x v="24"/>
    <n v="0"/>
    <n v="0"/>
    <n v="349912"/>
    <x v="71"/>
    <m/>
    <x v="0"/>
  </r>
  <r>
    <n v="677"/>
    <x v="0"/>
    <x v="0"/>
    <x v="676"/>
    <x v="0"/>
    <x v="82"/>
    <n v="0"/>
    <n v="0"/>
    <n v="342826"/>
    <x v="4"/>
    <m/>
    <x v="0"/>
  </r>
  <r>
    <n v="678"/>
    <x v="1"/>
    <x v="0"/>
    <x v="677"/>
    <x v="1"/>
    <x v="24"/>
    <n v="0"/>
    <n v="0"/>
    <n v="4138"/>
    <x v="221"/>
    <m/>
    <x v="0"/>
  </r>
  <r>
    <n v="679"/>
    <x v="0"/>
    <x v="0"/>
    <x v="678"/>
    <x v="1"/>
    <x v="71"/>
    <n v="1"/>
    <n v="6"/>
    <s v="CA 2144"/>
    <x v="45"/>
    <m/>
    <x v="0"/>
  </r>
  <r>
    <n v="680"/>
    <x v="1"/>
    <x v="1"/>
    <x v="679"/>
    <x v="0"/>
    <x v="62"/>
    <n v="0"/>
    <n v="1"/>
    <s v="PC 17755"/>
    <x v="127"/>
    <s v="B51 B53 B55"/>
    <x v="1"/>
  </r>
  <r>
    <n v="681"/>
    <x v="0"/>
    <x v="0"/>
    <x v="680"/>
    <x v="1"/>
    <x v="4"/>
    <n v="0"/>
    <n v="0"/>
    <n v="330935"/>
    <x v="222"/>
    <m/>
    <x v="2"/>
  </r>
  <r>
    <n v="682"/>
    <x v="1"/>
    <x v="1"/>
    <x v="681"/>
    <x v="0"/>
    <x v="7"/>
    <n v="0"/>
    <n v="0"/>
    <s v="PC 17572"/>
    <x v="42"/>
    <s v="D49"/>
    <x v="1"/>
  </r>
  <r>
    <n v="683"/>
    <x v="0"/>
    <x v="0"/>
    <x v="682"/>
    <x v="0"/>
    <x v="11"/>
    <n v="0"/>
    <n v="0"/>
    <n v="6563"/>
    <x v="157"/>
    <m/>
    <x v="0"/>
  </r>
  <r>
    <n v="684"/>
    <x v="0"/>
    <x v="0"/>
    <x v="683"/>
    <x v="0"/>
    <x v="8"/>
    <n v="5"/>
    <n v="2"/>
    <s v="CA 2144"/>
    <x v="45"/>
    <m/>
    <x v="0"/>
  </r>
  <r>
    <n v="685"/>
    <x v="0"/>
    <x v="2"/>
    <x v="684"/>
    <x v="0"/>
    <x v="72"/>
    <n v="1"/>
    <n v="1"/>
    <n v="29750"/>
    <x v="106"/>
    <m/>
    <x v="0"/>
  </r>
  <r>
    <n v="686"/>
    <x v="0"/>
    <x v="2"/>
    <x v="685"/>
    <x v="0"/>
    <x v="37"/>
    <n v="1"/>
    <n v="2"/>
    <s v="SC/Paris 2123"/>
    <x v="36"/>
    <m/>
    <x v="1"/>
  </r>
  <r>
    <n v="687"/>
    <x v="0"/>
    <x v="0"/>
    <x v="686"/>
    <x v="0"/>
    <x v="8"/>
    <n v="4"/>
    <n v="1"/>
    <n v="3101295"/>
    <x v="40"/>
    <m/>
    <x v="0"/>
  </r>
  <r>
    <n v="688"/>
    <x v="0"/>
    <x v="0"/>
    <x v="687"/>
    <x v="0"/>
    <x v="19"/>
    <n v="0"/>
    <n v="0"/>
    <n v="349228"/>
    <x v="223"/>
    <m/>
    <x v="0"/>
  </r>
  <r>
    <n v="689"/>
    <x v="0"/>
    <x v="0"/>
    <x v="688"/>
    <x v="0"/>
    <x v="24"/>
    <n v="0"/>
    <n v="0"/>
    <n v="350036"/>
    <x v="88"/>
    <m/>
    <x v="0"/>
  </r>
  <r>
    <n v="690"/>
    <x v="1"/>
    <x v="1"/>
    <x v="689"/>
    <x v="1"/>
    <x v="16"/>
    <n v="0"/>
    <n v="1"/>
    <n v="24160"/>
    <x v="224"/>
    <s v="B5"/>
    <x v="0"/>
  </r>
  <r>
    <n v="691"/>
    <x v="1"/>
    <x v="1"/>
    <x v="690"/>
    <x v="0"/>
    <x v="14"/>
    <n v="1"/>
    <n v="0"/>
    <n v="17474"/>
    <x v="225"/>
    <s v="B20"/>
    <x v="0"/>
  </r>
  <r>
    <n v="692"/>
    <x v="1"/>
    <x v="0"/>
    <x v="691"/>
    <x v="1"/>
    <x v="9"/>
    <n v="0"/>
    <n v="1"/>
    <n v="349256"/>
    <x v="226"/>
    <m/>
    <x v="1"/>
  </r>
  <r>
    <n v="693"/>
    <x v="1"/>
    <x v="0"/>
    <x v="692"/>
    <x v="0"/>
    <x v="4"/>
    <n v="0"/>
    <n v="0"/>
    <n v="1601"/>
    <x v="54"/>
    <m/>
    <x v="0"/>
  </r>
  <r>
    <n v="694"/>
    <x v="0"/>
    <x v="0"/>
    <x v="693"/>
    <x v="0"/>
    <x v="37"/>
    <n v="0"/>
    <n v="0"/>
    <n v="2672"/>
    <x v="18"/>
    <m/>
    <x v="1"/>
  </r>
  <r>
    <n v="695"/>
    <x v="0"/>
    <x v="1"/>
    <x v="694"/>
    <x v="0"/>
    <x v="72"/>
    <n v="0"/>
    <n v="0"/>
    <n v="113800"/>
    <x v="11"/>
    <m/>
    <x v="0"/>
  </r>
  <r>
    <n v="696"/>
    <x v="0"/>
    <x v="2"/>
    <x v="695"/>
    <x v="0"/>
    <x v="67"/>
    <n v="0"/>
    <n v="0"/>
    <n v="248731"/>
    <x v="119"/>
    <m/>
    <x v="0"/>
  </r>
  <r>
    <n v="697"/>
    <x v="0"/>
    <x v="0"/>
    <x v="696"/>
    <x v="0"/>
    <x v="57"/>
    <n v="0"/>
    <n v="0"/>
    <n v="363592"/>
    <x v="4"/>
    <m/>
    <x v="0"/>
  </r>
  <r>
    <n v="698"/>
    <x v="1"/>
    <x v="0"/>
    <x v="697"/>
    <x v="1"/>
    <x v="4"/>
    <n v="0"/>
    <n v="0"/>
    <n v="35852"/>
    <x v="93"/>
    <m/>
    <x v="2"/>
  </r>
  <r>
    <n v="699"/>
    <x v="0"/>
    <x v="1"/>
    <x v="698"/>
    <x v="0"/>
    <x v="27"/>
    <n v="1"/>
    <n v="1"/>
    <n v="17421"/>
    <x v="143"/>
    <s v="C68"/>
    <x v="1"/>
  </r>
  <r>
    <n v="700"/>
    <x v="0"/>
    <x v="0"/>
    <x v="699"/>
    <x v="0"/>
    <x v="22"/>
    <n v="0"/>
    <n v="0"/>
    <n v="348121"/>
    <x v="55"/>
    <s v="F G63"/>
    <x v="0"/>
  </r>
  <r>
    <n v="701"/>
    <x v="1"/>
    <x v="1"/>
    <x v="700"/>
    <x v="1"/>
    <x v="24"/>
    <n v="1"/>
    <n v="0"/>
    <s v="PC 17757"/>
    <x v="164"/>
    <s v="C62 C64"/>
    <x v="1"/>
  </r>
  <r>
    <n v="702"/>
    <x v="1"/>
    <x v="1"/>
    <x v="701"/>
    <x v="0"/>
    <x v="3"/>
    <n v="0"/>
    <n v="0"/>
    <s v="PC 17475"/>
    <x v="194"/>
    <s v="E24"/>
    <x v="0"/>
  </r>
  <r>
    <n v="703"/>
    <x v="0"/>
    <x v="0"/>
    <x v="702"/>
    <x v="1"/>
    <x v="24"/>
    <n v="0"/>
    <n v="1"/>
    <n v="2691"/>
    <x v="53"/>
    <m/>
    <x v="1"/>
  </r>
  <r>
    <n v="704"/>
    <x v="0"/>
    <x v="0"/>
    <x v="703"/>
    <x v="0"/>
    <x v="37"/>
    <n v="0"/>
    <n v="0"/>
    <n v="36864"/>
    <x v="227"/>
    <m/>
    <x v="2"/>
  </r>
  <r>
    <n v="705"/>
    <x v="0"/>
    <x v="0"/>
    <x v="704"/>
    <x v="0"/>
    <x v="2"/>
    <n v="1"/>
    <n v="0"/>
    <n v="350025"/>
    <x v="13"/>
    <m/>
    <x v="0"/>
  </r>
  <r>
    <n v="706"/>
    <x v="0"/>
    <x v="2"/>
    <x v="705"/>
    <x v="0"/>
    <x v="12"/>
    <n v="0"/>
    <n v="0"/>
    <n v="250655"/>
    <x v="19"/>
    <m/>
    <x v="0"/>
  </r>
  <r>
    <n v="707"/>
    <x v="1"/>
    <x v="2"/>
    <x v="706"/>
    <x v="1"/>
    <x v="33"/>
    <n v="0"/>
    <n v="0"/>
    <n v="223596"/>
    <x v="119"/>
    <m/>
    <x v="0"/>
  </r>
  <r>
    <n v="708"/>
    <x v="1"/>
    <x v="1"/>
    <x v="707"/>
    <x v="0"/>
    <x v="22"/>
    <n v="0"/>
    <n v="0"/>
    <s v="PC 17476"/>
    <x v="194"/>
    <s v="E24"/>
    <x v="0"/>
  </r>
  <r>
    <n v="709"/>
    <x v="1"/>
    <x v="1"/>
    <x v="708"/>
    <x v="1"/>
    <x v="0"/>
    <n v="0"/>
    <n v="0"/>
    <n v="113781"/>
    <x v="139"/>
    <m/>
    <x v="0"/>
  </r>
  <r>
    <n v="710"/>
    <x v="1"/>
    <x v="0"/>
    <x v="709"/>
    <x v="0"/>
    <x v="4"/>
    <n v="1"/>
    <n v="1"/>
    <n v="2661"/>
    <x v="49"/>
    <m/>
    <x v="1"/>
  </r>
  <r>
    <n v="711"/>
    <x v="1"/>
    <x v="1"/>
    <x v="710"/>
    <x v="1"/>
    <x v="42"/>
    <n v="0"/>
    <n v="0"/>
    <s v="PC 17482"/>
    <x v="189"/>
    <s v="C90"/>
    <x v="1"/>
  </r>
  <r>
    <n v="712"/>
    <x v="0"/>
    <x v="1"/>
    <x v="711"/>
    <x v="0"/>
    <x v="4"/>
    <n v="0"/>
    <n v="0"/>
    <n v="113028"/>
    <x v="11"/>
    <s v="C124"/>
    <x v="0"/>
  </r>
  <r>
    <n v="713"/>
    <x v="1"/>
    <x v="1"/>
    <x v="712"/>
    <x v="0"/>
    <x v="76"/>
    <n v="1"/>
    <n v="0"/>
    <n v="19996"/>
    <x v="31"/>
    <s v="C126"/>
    <x v="0"/>
  </r>
  <r>
    <n v="714"/>
    <x v="0"/>
    <x v="0"/>
    <x v="713"/>
    <x v="0"/>
    <x v="28"/>
    <n v="0"/>
    <n v="0"/>
    <n v="7545"/>
    <x v="228"/>
    <m/>
    <x v="0"/>
  </r>
  <r>
    <n v="715"/>
    <x v="0"/>
    <x v="2"/>
    <x v="714"/>
    <x v="0"/>
    <x v="67"/>
    <n v="0"/>
    <n v="0"/>
    <n v="250647"/>
    <x v="16"/>
    <m/>
    <x v="0"/>
  </r>
  <r>
    <n v="716"/>
    <x v="0"/>
    <x v="0"/>
    <x v="715"/>
    <x v="0"/>
    <x v="19"/>
    <n v="0"/>
    <n v="0"/>
    <n v="348124"/>
    <x v="55"/>
    <s v="F G73"/>
    <x v="0"/>
  </r>
  <r>
    <n v="717"/>
    <x v="1"/>
    <x v="1"/>
    <x v="716"/>
    <x v="1"/>
    <x v="1"/>
    <n v="0"/>
    <n v="0"/>
    <s v="PC 17757"/>
    <x v="164"/>
    <s v="C45"/>
    <x v="1"/>
  </r>
  <r>
    <n v="718"/>
    <x v="1"/>
    <x v="2"/>
    <x v="717"/>
    <x v="1"/>
    <x v="7"/>
    <n v="0"/>
    <n v="0"/>
    <n v="34218"/>
    <x v="29"/>
    <s v="E101"/>
    <x v="0"/>
  </r>
  <r>
    <n v="719"/>
    <x v="0"/>
    <x v="0"/>
    <x v="718"/>
    <x v="0"/>
    <x v="4"/>
    <n v="0"/>
    <n v="0"/>
    <n v="36568"/>
    <x v="37"/>
    <m/>
    <x v="2"/>
  </r>
  <r>
    <n v="720"/>
    <x v="0"/>
    <x v="0"/>
    <x v="719"/>
    <x v="0"/>
    <x v="40"/>
    <n v="0"/>
    <n v="0"/>
    <n v="347062"/>
    <x v="71"/>
    <m/>
    <x v="0"/>
  </r>
  <r>
    <n v="721"/>
    <x v="1"/>
    <x v="2"/>
    <x v="720"/>
    <x v="1"/>
    <x v="83"/>
    <n v="0"/>
    <n v="1"/>
    <n v="248727"/>
    <x v="213"/>
    <m/>
    <x v="0"/>
  </r>
  <r>
    <n v="722"/>
    <x v="0"/>
    <x v="0"/>
    <x v="721"/>
    <x v="0"/>
    <x v="34"/>
    <n v="1"/>
    <n v="0"/>
    <n v="350048"/>
    <x v="218"/>
    <m/>
    <x v="0"/>
  </r>
  <r>
    <n v="723"/>
    <x v="0"/>
    <x v="2"/>
    <x v="722"/>
    <x v="0"/>
    <x v="15"/>
    <n v="0"/>
    <n v="0"/>
    <n v="12233"/>
    <x v="16"/>
    <m/>
    <x v="0"/>
  </r>
  <r>
    <n v="724"/>
    <x v="0"/>
    <x v="2"/>
    <x v="723"/>
    <x v="0"/>
    <x v="61"/>
    <n v="0"/>
    <n v="0"/>
    <n v="250643"/>
    <x v="16"/>
    <m/>
    <x v="0"/>
  </r>
  <r>
    <n v="725"/>
    <x v="1"/>
    <x v="1"/>
    <x v="724"/>
    <x v="0"/>
    <x v="7"/>
    <n v="1"/>
    <n v="0"/>
    <n v="113806"/>
    <x v="3"/>
    <s v="E8"/>
    <x v="0"/>
  </r>
  <r>
    <n v="726"/>
    <x v="0"/>
    <x v="0"/>
    <x v="725"/>
    <x v="0"/>
    <x v="11"/>
    <n v="0"/>
    <n v="0"/>
    <n v="315094"/>
    <x v="51"/>
    <m/>
    <x v="0"/>
  </r>
  <r>
    <n v="727"/>
    <x v="1"/>
    <x v="2"/>
    <x v="726"/>
    <x v="1"/>
    <x v="39"/>
    <n v="3"/>
    <n v="0"/>
    <n v="31027"/>
    <x v="35"/>
    <m/>
    <x v="0"/>
  </r>
  <r>
    <n v="728"/>
    <x v="1"/>
    <x v="0"/>
    <x v="727"/>
    <x v="1"/>
    <x v="4"/>
    <n v="0"/>
    <n v="0"/>
    <n v="36866"/>
    <x v="229"/>
    <m/>
    <x v="2"/>
  </r>
  <r>
    <n v="729"/>
    <x v="0"/>
    <x v="2"/>
    <x v="728"/>
    <x v="0"/>
    <x v="37"/>
    <n v="1"/>
    <n v="0"/>
    <n v="236853"/>
    <x v="19"/>
    <m/>
    <x v="0"/>
  </r>
  <r>
    <n v="730"/>
    <x v="0"/>
    <x v="0"/>
    <x v="729"/>
    <x v="1"/>
    <x v="37"/>
    <n v="1"/>
    <n v="0"/>
    <s v="STON/O2. 3101271"/>
    <x v="2"/>
    <m/>
    <x v="0"/>
  </r>
  <r>
    <n v="731"/>
    <x v="1"/>
    <x v="1"/>
    <x v="730"/>
    <x v="1"/>
    <x v="28"/>
    <n v="0"/>
    <n v="0"/>
    <n v="24160"/>
    <x v="224"/>
    <s v="B5"/>
    <x v="0"/>
  </r>
  <r>
    <n v="732"/>
    <x v="0"/>
    <x v="0"/>
    <x v="731"/>
    <x v="0"/>
    <x v="32"/>
    <n v="0"/>
    <n v="0"/>
    <n v="2699"/>
    <x v="112"/>
    <m/>
    <x v="1"/>
  </r>
  <r>
    <n v="733"/>
    <x v="0"/>
    <x v="2"/>
    <x v="732"/>
    <x v="0"/>
    <x v="4"/>
    <n v="0"/>
    <n v="0"/>
    <n v="239855"/>
    <x v="104"/>
    <m/>
    <x v="0"/>
  </r>
  <r>
    <n v="734"/>
    <x v="0"/>
    <x v="2"/>
    <x v="733"/>
    <x v="0"/>
    <x v="41"/>
    <n v="0"/>
    <n v="0"/>
    <n v="28425"/>
    <x v="16"/>
    <m/>
    <x v="0"/>
  </r>
  <r>
    <n v="735"/>
    <x v="0"/>
    <x v="2"/>
    <x v="734"/>
    <x v="0"/>
    <x v="41"/>
    <n v="0"/>
    <n v="0"/>
    <n v="233639"/>
    <x v="16"/>
    <m/>
    <x v="0"/>
  </r>
  <r>
    <n v="736"/>
    <x v="0"/>
    <x v="0"/>
    <x v="735"/>
    <x v="0"/>
    <x v="30"/>
    <n v="0"/>
    <n v="0"/>
    <n v="54636"/>
    <x v="95"/>
    <m/>
    <x v="0"/>
  </r>
  <r>
    <n v="737"/>
    <x v="0"/>
    <x v="0"/>
    <x v="736"/>
    <x v="1"/>
    <x v="76"/>
    <n v="1"/>
    <n v="3"/>
    <s v="W./C. 6608"/>
    <x v="63"/>
    <m/>
    <x v="0"/>
  </r>
  <r>
    <n v="738"/>
    <x v="1"/>
    <x v="1"/>
    <x v="737"/>
    <x v="0"/>
    <x v="3"/>
    <n v="0"/>
    <n v="0"/>
    <s v="PC 17755"/>
    <x v="127"/>
    <s v="B101"/>
    <x v="1"/>
  </r>
  <r>
    <n v="739"/>
    <x v="0"/>
    <x v="0"/>
    <x v="738"/>
    <x v="0"/>
    <x v="4"/>
    <n v="0"/>
    <n v="0"/>
    <n v="349201"/>
    <x v="25"/>
    <m/>
    <x v="0"/>
  </r>
  <r>
    <n v="740"/>
    <x v="0"/>
    <x v="0"/>
    <x v="739"/>
    <x v="0"/>
    <x v="4"/>
    <n v="0"/>
    <n v="0"/>
    <n v="349218"/>
    <x v="25"/>
    <m/>
    <x v="0"/>
  </r>
  <r>
    <n v="741"/>
    <x v="1"/>
    <x v="1"/>
    <x v="740"/>
    <x v="0"/>
    <x v="4"/>
    <n v="0"/>
    <n v="0"/>
    <n v="16988"/>
    <x v="209"/>
    <s v="D45"/>
    <x v="0"/>
  </r>
  <r>
    <n v="742"/>
    <x v="0"/>
    <x v="1"/>
    <x v="741"/>
    <x v="0"/>
    <x v="62"/>
    <n v="1"/>
    <n v="0"/>
    <n v="19877"/>
    <x v="135"/>
    <s v="C46"/>
    <x v="0"/>
  </r>
  <r>
    <n v="743"/>
    <x v="1"/>
    <x v="1"/>
    <x v="742"/>
    <x v="1"/>
    <x v="23"/>
    <n v="2"/>
    <n v="2"/>
    <s v="PC 17608"/>
    <x v="148"/>
    <s v="B57 B59 B63 B66"/>
    <x v="1"/>
  </r>
  <r>
    <n v="744"/>
    <x v="0"/>
    <x v="0"/>
    <x v="743"/>
    <x v="0"/>
    <x v="42"/>
    <n v="1"/>
    <n v="0"/>
    <n v="376566"/>
    <x v="95"/>
    <m/>
    <x v="0"/>
  </r>
  <r>
    <n v="745"/>
    <x v="1"/>
    <x v="0"/>
    <x v="744"/>
    <x v="0"/>
    <x v="14"/>
    <n v="0"/>
    <n v="0"/>
    <s v="STON/O 2. 3101288"/>
    <x v="2"/>
    <m/>
    <x v="0"/>
  </r>
  <r>
    <n v="746"/>
    <x v="0"/>
    <x v="1"/>
    <x v="745"/>
    <x v="0"/>
    <x v="81"/>
    <n v="1"/>
    <n v="1"/>
    <s v="WE/P 5735"/>
    <x v="202"/>
    <s v="B22"/>
    <x v="0"/>
  </r>
  <r>
    <n v="747"/>
    <x v="0"/>
    <x v="0"/>
    <x v="746"/>
    <x v="0"/>
    <x v="36"/>
    <n v="1"/>
    <n v="1"/>
    <s v="C.A. 2673"/>
    <x v="134"/>
    <m/>
    <x v="0"/>
  </r>
  <r>
    <n v="748"/>
    <x v="1"/>
    <x v="2"/>
    <x v="747"/>
    <x v="1"/>
    <x v="39"/>
    <n v="0"/>
    <n v="0"/>
    <n v="250648"/>
    <x v="16"/>
    <m/>
    <x v="0"/>
  </r>
  <r>
    <n v="749"/>
    <x v="0"/>
    <x v="1"/>
    <x v="748"/>
    <x v="0"/>
    <x v="19"/>
    <n v="1"/>
    <n v="0"/>
    <n v="113773"/>
    <x v="3"/>
    <s v="D30"/>
    <x v="0"/>
  </r>
  <r>
    <n v="750"/>
    <x v="0"/>
    <x v="0"/>
    <x v="749"/>
    <x v="0"/>
    <x v="14"/>
    <n v="0"/>
    <n v="0"/>
    <n v="335097"/>
    <x v="28"/>
    <m/>
    <x v="2"/>
  </r>
  <r>
    <n v="751"/>
    <x v="1"/>
    <x v="2"/>
    <x v="750"/>
    <x v="1"/>
    <x v="9"/>
    <n v="1"/>
    <n v="1"/>
    <n v="29103"/>
    <x v="68"/>
    <m/>
    <x v="0"/>
  </r>
  <r>
    <n v="752"/>
    <x v="1"/>
    <x v="0"/>
    <x v="751"/>
    <x v="0"/>
    <x v="83"/>
    <n v="0"/>
    <n v="1"/>
    <n v="392096"/>
    <x v="57"/>
    <s v="E121"/>
    <x v="0"/>
  </r>
  <r>
    <n v="753"/>
    <x v="0"/>
    <x v="0"/>
    <x v="752"/>
    <x v="0"/>
    <x v="40"/>
    <n v="0"/>
    <n v="0"/>
    <n v="345780"/>
    <x v="59"/>
    <m/>
    <x v="0"/>
  </r>
  <r>
    <n v="754"/>
    <x v="0"/>
    <x v="0"/>
    <x v="753"/>
    <x v="0"/>
    <x v="41"/>
    <n v="0"/>
    <n v="0"/>
    <n v="349204"/>
    <x v="25"/>
    <m/>
    <x v="0"/>
  </r>
  <r>
    <n v="755"/>
    <x v="1"/>
    <x v="2"/>
    <x v="754"/>
    <x v="1"/>
    <x v="76"/>
    <n v="1"/>
    <n v="2"/>
    <n v="220845"/>
    <x v="216"/>
    <m/>
    <x v="0"/>
  </r>
  <r>
    <n v="756"/>
    <x v="1"/>
    <x v="2"/>
    <x v="755"/>
    <x v="0"/>
    <x v="84"/>
    <n v="1"/>
    <n v="1"/>
    <n v="250649"/>
    <x v="80"/>
    <m/>
    <x v="0"/>
  </r>
  <r>
    <n v="757"/>
    <x v="0"/>
    <x v="0"/>
    <x v="756"/>
    <x v="0"/>
    <x v="17"/>
    <n v="0"/>
    <n v="0"/>
    <n v="350042"/>
    <x v="88"/>
    <m/>
    <x v="0"/>
  </r>
  <r>
    <n v="758"/>
    <x v="0"/>
    <x v="2"/>
    <x v="757"/>
    <x v="0"/>
    <x v="24"/>
    <n v="0"/>
    <n v="0"/>
    <n v="29108"/>
    <x v="86"/>
    <m/>
    <x v="0"/>
  </r>
  <r>
    <n v="759"/>
    <x v="0"/>
    <x v="0"/>
    <x v="758"/>
    <x v="0"/>
    <x v="15"/>
    <n v="0"/>
    <n v="0"/>
    <n v="363294"/>
    <x v="4"/>
    <m/>
    <x v="0"/>
  </r>
  <r>
    <n v="760"/>
    <x v="1"/>
    <x v="1"/>
    <x v="759"/>
    <x v="1"/>
    <x v="40"/>
    <n v="0"/>
    <n v="0"/>
    <n v="110152"/>
    <x v="126"/>
    <s v="B77"/>
    <x v="0"/>
  </r>
  <r>
    <n v="761"/>
    <x v="0"/>
    <x v="0"/>
    <x v="760"/>
    <x v="0"/>
    <x v="4"/>
    <n v="0"/>
    <n v="0"/>
    <n v="358585"/>
    <x v="80"/>
    <m/>
    <x v="0"/>
  </r>
  <r>
    <n v="762"/>
    <x v="0"/>
    <x v="0"/>
    <x v="761"/>
    <x v="0"/>
    <x v="66"/>
    <n v="0"/>
    <n v="0"/>
    <s v="SOTON/O2 3101272"/>
    <x v="123"/>
    <m/>
    <x v="0"/>
  </r>
  <r>
    <n v="763"/>
    <x v="1"/>
    <x v="0"/>
    <x v="762"/>
    <x v="0"/>
    <x v="11"/>
    <n v="0"/>
    <n v="0"/>
    <n v="2663"/>
    <x v="32"/>
    <m/>
    <x v="1"/>
  </r>
  <r>
    <n v="764"/>
    <x v="1"/>
    <x v="1"/>
    <x v="763"/>
    <x v="1"/>
    <x v="62"/>
    <n v="1"/>
    <n v="2"/>
    <n v="113760"/>
    <x v="168"/>
    <s v="B96 B98"/>
    <x v="0"/>
  </r>
  <r>
    <n v="765"/>
    <x v="0"/>
    <x v="0"/>
    <x v="764"/>
    <x v="0"/>
    <x v="36"/>
    <n v="0"/>
    <n v="0"/>
    <n v="347074"/>
    <x v="71"/>
    <m/>
    <x v="0"/>
  </r>
  <r>
    <n v="766"/>
    <x v="1"/>
    <x v="1"/>
    <x v="765"/>
    <x v="1"/>
    <x v="54"/>
    <n v="1"/>
    <n v="0"/>
    <n v="13502"/>
    <x v="133"/>
    <s v="D11"/>
    <x v="0"/>
  </r>
  <r>
    <n v="767"/>
    <x v="0"/>
    <x v="1"/>
    <x v="766"/>
    <x v="0"/>
    <x v="4"/>
    <n v="0"/>
    <n v="0"/>
    <n v="112379"/>
    <x v="205"/>
    <m/>
    <x v="1"/>
  </r>
  <r>
    <n v="768"/>
    <x v="0"/>
    <x v="0"/>
    <x v="767"/>
    <x v="1"/>
    <x v="85"/>
    <n v="0"/>
    <n v="0"/>
    <n v="364850"/>
    <x v="28"/>
    <m/>
    <x v="2"/>
  </r>
  <r>
    <n v="769"/>
    <x v="0"/>
    <x v="0"/>
    <x v="768"/>
    <x v="0"/>
    <x v="4"/>
    <n v="1"/>
    <n v="0"/>
    <n v="371110"/>
    <x v="72"/>
    <m/>
    <x v="2"/>
  </r>
  <r>
    <n v="770"/>
    <x v="0"/>
    <x v="0"/>
    <x v="769"/>
    <x v="0"/>
    <x v="35"/>
    <n v="0"/>
    <n v="0"/>
    <n v="8471"/>
    <x v="230"/>
    <m/>
    <x v="0"/>
  </r>
  <r>
    <n v="771"/>
    <x v="0"/>
    <x v="0"/>
    <x v="770"/>
    <x v="0"/>
    <x v="42"/>
    <n v="0"/>
    <n v="0"/>
    <n v="345781"/>
    <x v="59"/>
    <m/>
    <x v="0"/>
  </r>
  <r>
    <n v="772"/>
    <x v="0"/>
    <x v="0"/>
    <x v="771"/>
    <x v="0"/>
    <x v="76"/>
    <n v="0"/>
    <n v="0"/>
    <n v="350047"/>
    <x v="13"/>
    <m/>
    <x v="0"/>
  </r>
  <r>
    <n v="773"/>
    <x v="0"/>
    <x v="2"/>
    <x v="772"/>
    <x v="1"/>
    <x v="79"/>
    <n v="0"/>
    <n v="0"/>
    <s v="S.O./P.P. 3"/>
    <x v="29"/>
    <s v="E77"/>
    <x v="0"/>
  </r>
  <r>
    <n v="774"/>
    <x v="0"/>
    <x v="0"/>
    <x v="773"/>
    <x v="0"/>
    <x v="4"/>
    <n v="0"/>
    <n v="0"/>
    <n v="2674"/>
    <x v="18"/>
    <m/>
    <x v="1"/>
  </r>
  <r>
    <n v="775"/>
    <x v="1"/>
    <x v="2"/>
    <x v="774"/>
    <x v="1"/>
    <x v="5"/>
    <n v="1"/>
    <n v="3"/>
    <n v="29105"/>
    <x v="68"/>
    <m/>
    <x v="0"/>
  </r>
  <r>
    <n v="776"/>
    <x v="0"/>
    <x v="0"/>
    <x v="775"/>
    <x v="0"/>
    <x v="24"/>
    <n v="0"/>
    <n v="0"/>
    <n v="347078"/>
    <x v="28"/>
    <m/>
    <x v="0"/>
  </r>
  <r>
    <n v="777"/>
    <x v="0"/>
    <x v="0"/>
    <x v="776"/>
    <x v="0"/>
    <x v="4"/>
    <n v="0"/>
    <n v="0"/>
    <n v="383121"/>
    <x v="28"/>
    <s v="F38"/>
    <x v="2"/>
  </r>
  <r>
    <n v="778"/>
    <x v="1"/>
    <x v="0"/>
    <x v="777"/>
    <x v="1"/>
    <x v="31"/>
    <n v="0"/>
    <n v="0"/>
    <n v="364516"/>
    <x v="57"/>
    <m/>
    <x v="0"/>
  </r>
  <r>
    <n v="779"/>
    <x v="0"/>
    <x v="0"/>
    <x v="778"/>
    <x v="0"/>
    <x v="4"/>
    <n v="0"/>
    <n v="0"/>
    <n v="36865"/>
    <x v="229"/>
    <m/>
    <x v="2"/>
  </r>
  <r>
    <n v="780"/>
    <x v="1"/>
    <x v="1"/>
    <x v="779"/>
    <x v="1"/>
    <x v="71"/>
    <n v="0"/>
    <n v="1"/>
    <n v="24160"/>
    <x v="224"/>
    <s v="B3"/>
    <x v="0"/>
  </r>
  <r>
    <n v="781"/>
    <x v="1"/>
    <x v="0"/>
    <x v="780"/>
    <x v="1"/>
    <x v="75"/>
    <n v="0"/>
    <n v="0"/>
    <n v="2687"/>
    <x v="32"/>
    <m/>
    <x v="1"/>
  </r>
  <r>
    <n v="782"/>
    <x v="1"/>
    <x v="1"/>
    <x v="781"/>
    <x v="1"/>
    <x v="34"/>
    <n v="1"/>
    <n v="0"/>
    <n v="17474"/>
    <x v="225"/>
    <s v="B20"/>
    <x v="0"/>
  </r>
  <r>
    <n v="783"/>
    <x v="0"/>
    <x v="1"/>
    <x v="782"/>
    <x v="0"/>
    <x v="28"/>
    <n v="0"/>
    <n v="0"/>
    <n v="113501"/>
    <x v="209"/>
    <s v="D6"/>
    <x v="0"/>
  </r>
  <r>
    <n v="784"/>
    <x v="0"/>
    <x v="0"/>
    <x v="783"/>
    <x v="0"/>
    <x v="4"/>
    <n v="1"/>
    <n v="2"/>
    <s v="W./C. 6607"/>
    <x v="231"/>
    <m/>
    <x v="0"/>
  </r>
  <r>
    <n v="785"/>
    <x v="0"/>
    <x v="0"/>
    <x v="784"/>
    <x v="0"/>
    <x v="37"/>
    <n v="0"/>
    <n v="0"/>
    <s v="SOTON/O.Q. 3101312"/>
    <x v="79"/>
    <m/>
    <x v="0"/>
  </r>
  <r>
    <n v="786"/>
    <x v="0"/>
    <x v="0"/>
    <x v="785"/>
    <x v="0"/>
    <x v="37"/>
    <n v="0"/>
    <n v="0"/>
    <n v="374887"/>
    <x v="0"/>
    <m/>
    <x v="0"/>
  </r>
  <r>
    <n v="787"/>
    <x v="1"/>
    <x v="0"/>
    <x v="786"/>
    <x v="1"/>
    <x v="24"/>
    <n v="0"/>
    <n v="0"/>
    <n v="3101265"/>
    <x v="196"/>
    <m/>
    <x v="0"/>
  </r>
  <r>
    <n v="788"/>
    <x v="0"/>
    <x v="0"/>
    <x v="787"/>
    <x v="0"/>
    <x v="18"/>
    <n v="4"/>
    <n v="1"/>
    <n v="382652"/>
    <x v="15"/>
    <m/>
    <x v="2"/>
  </r>
  <r>
    <n v="789"/>
    <x v="1"/>
    <x v="0"/>
    <x v="788"/>
    <x v="0"/>
    <x v="58"/>
    <n v="1"/>
    <n v="2"/>
    <s v="C.A. 2315"/>
    <x v="65"/>
    <m/>
    <x v="0"/>
  </r>
  <r>
    <n v="790"/>
    <x v="0"/>
    <x v="1"/>
    <x v="789"/>
    <x v="0"/>
    <x v="43"/>
    <n v="0"/>
    <n v="0"/>
    <s v="PC 17593"/>
    <x v="84"/>
    <s v="B82 B84"/>
    <x v="1"/>
  </r>
  <r>
    <n v="791"/>
    <x v="0"/>
    <x v="0"/>
    <x v="790"/>
    <x v="0"/>
    <x v="4"/>
    <n v="0"/>
    <n v="0"/>
    <n v="12460"/>
    <x v="28"/>
    <m/>
    <x v="2"/>
  </r>
  <r>
    <n v="792"/>
    <x v="0"/>
    <x v="2"/>
    <x v="791"/>
    <x v="0"/>
    <x v="36"/>
    <n v="0"/>
    <n v="0"/>
    <n v="239865"/>
    <x v="19"/>
    <m/>
    <x v="0"/>
  </r>
  <r>
    <n v="793"/>
    <x v="0"/>
    <x v="0"/>
    <x v="792"/>
    <x v="1"/>
    <x v="4"/>
    <n v="8"/>
    <n v="2"/>
    <s v="CA. 2343"/>
    <x v="94"/>
    <m/>
    <x v="0"/>
  </r>
  <r>
    <n v="794"/>
    <x v="0"/>
    <x v="1"/>
    <x v="793"/>
    <x v="0"/>
    <x v="4"/>
    <n v="0"/>
    <n v="0"/>
    <s v="PC 17600"/>
    <x v="101"/>
    <m/>
    <x v="1"/>
  </r>
  <r>
    <n v="795"/>
    <x v="0"/>
    <x v="0"/>
    <x v="794"/>
    <x v="0"/>
    <x v="37"/>
    <n v="0"/>
    <n v="0"/>
    <n v="349203"/>
    <x v="25"/>
    <m/>
    <x v="0"/>
  </r>
  <r>
    <n v="796"/>
    <x v="0"/>
    <x v="2"/>
    <x v="795"/>
    <x v="0"/>
    <x v="12"/>
    <n v="0"/>
    <n v="0"/>
    <n v="28213"/>
    <x v="16"/>
    <m/>
    <x v="0"/>
  </r>
  <r>
    <n v="797"/>
    <x v="1"/>
    <x v="1"/>
    <x v="796"/>
    <x v="1"/>
    <x v="27"/>
    <n v="0"/>
    <n v="0"/>
    <n v="17465"/>
    <x v="232"/>
    <s v="D17"/>
    <x v="0"/>
  </r>
  <r>
    <n v="798"/>
    <x v="1"/>
    <x v="0"/>
    <x v="797"/>
    <x v="1"/>
    <x v="14"/>
    <n v="0"/>
    <n v="0"/>
    <n v="349244"/>
    <x v="233"/>
    <m/>
    <x v="0"/>
  </r>
  <r>
    <n v="799"/>
    <x v="0"/>
    <x v="0"/>
    <x v="798"/>
    <x v="0"/>
    <x v="39"/>
    <n v="0"/>
    <n v="0"/>
    <n v="2685"/>
    <x v="32"/>
    <m/>
    <x v="1"/>
  </r>
  <r>
    <n v="800"/>
    <x v="0"/>
    <x v="0"/>
    <x v="799"/>
    <x v="1"/>
    <x v="39"/>
    <n v="1"/>
    <n v="1"/>
    <n v="345773"/>
    <x v="72"/>
    <m/>
    <x v="0"/>
  </r>
  <r>
    <n v="801"/>
    <x v="0"/>
    <x v="2"/>
    <x v="800"/>
    <x v="0"/>
    <x v="15"/>
    <n v="0"/>
    <n v="0"/>
    <n v="250647"/>
    <x v="16"/>
    <m/>
    <x v="0"/>
  </r>
  <r>
    <n v="802"/>
    <x v="1"/>
    <x v="2"/>
    <x v="801"/>
    <x v="1"/>
    <x v="14"/>
    <n v="1"/>
    <n v="1"/>
    <s v="C.A. 31921"/>
    <x v="121"/>
    <m/>
    <x v="0"/>
  </r>
  <r>
    <n v="803"/>
    <x v="1"/>
    <x v="1"/>
    <x v="802"/>
    <x v="0"/>
    <x v="32"/>
    <n v="1"/>
    <n v="2"/>
    <n v="113760"/>
    <x v="168"/>
    <s v="B96 B98"/>
    <x v="0"/>
  </r>
  <r>
    <n v="804"/>
    <x v="1"/>
    <x v="0"/>
    <x v="803"/>
    <x v="0"/>
    <x v="86"/>
    <n v="0"/>
    <n v="1"/>
    <n v="2625"/>
    <x v="234"/>
    <m/>
    <x v="1"/>
  </r>
  <r>
    <n v="805"/>
    <x v="1"/>
    <x v="0"/>
    <x v="804"/>
    <x v="0"/>
    <x v="7"/>
    <n v="0"/>
    <n v="0"/>
    <n v="347089"/>
    <x v="78"/>
    <m/>
    <x v="0"/>
  </r>
  <r>
    <n v="806"/>
    <x v="0"/>
    <x v="0"/>
    <x v="805"/>
    <x v="0"/>
    <x v="14"/>
    <n v="0"/>
    <n v="0"/>
    <n v="347063"/>
    <x v="71"/>
    <m/>
    <x v="0"/>
  </r>
  <r>
    <n v="807"/>
    <x v="0"/>
    <x v="1"/>
    <x v="806"/>
    <x v="0"/>
    <x v="12"/>
    <n v="0"/>
    <n v="0"/>
    <n v="112050"/>
    <x v="104"/>
    <s v="A36"/>
    <x v="0"/>
  </r>
  <r>
    <n v="808"/>
    <x v="0"/>
    <x v="0"/>
    <x v="807"/>
    <x v="1"/>
    <x v="24"/>
    <n v="0"/>
    <n v="0"/>
    <n v="347087"/>
    <x v="71"/>
    <m/>
    <x v="0"/>
  </r>
  <r>
    <n v="809"/>
    <x v="0"/>
    <x v="2"/>
    <x v="808"/>
    <x v="0"/>
    <x v="12"/>
    <n v="0"/>
    <n v="0"/>
    <n v="248723"/>
    <x v="16"/>
    <m/>
    <x v="0"/>
  </r>
  <r>
    <n v="810"/>
    <x v="1"/>
    <x v="1"/>
    <x v="809"/>
    <x v="1"/>
    <x v="40"/>
    <n v="1"/>
    <n v="0"/>
    <n v="113806"/>
    <x v="3"/>
    <s v="E8"/>
    <x v="0"/>
  </r>
  <r>
    <n v="811"/>
    <x v="0"/>
    <x v="0"/>
    <x v="810"/>
    <x v="0"/>
    <x v="2"/>
    <n v="0"/>
    <n v="0"/>
    <n v="3474"/>
    <x v="235"/>
    <m/>
    <x v="0"/>
  </r>
  <r>
    <n v="812"/>
    <x v="0"/>
    <x v="0"/>
    <x v="811"/>
    <x v="0"/>
    <x v="12"/>
    <n v="0"/>
    <n v="0"/>
    <s v="A/4 48871"/>
    <x v="72"/>
    <m/>
    <x v="0"/>
  </r>
  <r>
    <n v="813"/>
    <x v="0"/>
    <x v="2"/>
    <x v="812"/>
    <x v="0"/>
    <x v="3"/>
    <n v="0"/>
    <n v="0"/>
    <n v="28206"/>
    <x v="29"/>
    <m/>
    <x v="0"/>
  </r>
  <r>
    <n v="814"/>
    <x v="0"/>
    <x v="0"/>
    <x v="813"/>
    <x v="1"/>
    <x v="83"/>
    <n v="4"/>
    <n v="2"/>
    <n v="347082"/>
    <x v="12"/>
    <m/>
    <x v="0"/>
  </r>
  <r>
    <n v="815"/>
    <x v="0"/>
    <x v="0"/>
    <x v="814"/>
    <x v="0"/>
    <x v="85"/>
    <n v="0"/>
    <n v="0"/>
    <n v="364499"/>
    <x v="4"/>
    <m/>
    <x v="0"/>
  </r>
  <r>
    <n v="816"/>
    <x v="0"/>
    <x v="1"/>
    <x v="815"/>
    <x v="0"/>
    <x v="4"/>
    <n v="0"/>
    <n v="0"/>
    <n v="112058"/>
    <x v="104"/>
    <s v="B102"/>
    <x v="0"/>
  </r>
  <r>
    <n v="817"/>
    <x v="0"/>
    <x v="0"/>
    <x v="816"/>
    <x v="1"/>
    <x v="41"/>
    <n v="0"/>
    <n v="0"/>
    <s v="STON/O2. 3101290"/>
    <x v="2"/>
    <m/>
    <x v="0"/>
  </r>
  <r>
    <n v="818"/>
    <x v="0"/>
    <x v="2"/>
    <x v="817"/>
    <x v="0"/>
    <x v="14"/>
    <n v="1"/>
    <n v="1"/>
    <s v="S.C./PARIS 2079"/>
    <x v="236"/>
    <m/>
    <x v="1"/>
  </r>
  <r>
    <n v="819"/>
    <x v="0"/>
    <x v="0"/>
    <x v="818"/>
    <x v="0"/>
    <x v="71"/>
    <n v="0"/>
    <n v="0"/>
    <s v="C 7075"/>
    <x v="237"/>
    <m/>
    <x v="0"/>
  </r>
  <r>
    <n v="820"/>
    <x v="0"/>
    <x v="0"/>
    <x v="819"/>
    <x v="0"/>
    <x v="73"/>
    <n v="3"/>
    <n v="2"/>
    <n v="347088"/>
    <x v="48"/>
    <m/>
    <x v="0"/>
  </r>
  <r>
    <n v="821"/>
    <x v="1"/>
    <x v="1"/>
    <x v="820"/>
    <x v="1"/>
    <x v="67"/>
    <n v="1"/>
    <n v="1"/>
    <n v="12749"/>
    <x v="198"/>
    <s v="B69"/>
    <x v="0"/>
  </r>
  <r>
    <n v="822"/>
    <x v="1"/>
    <x v="0"/>
    <x v="821"/>
    <x v="0"/>
    <x v="7"/>
    <n v="0"/>
    <n v="0"/>
    <n v="315098"/>
    <x v="51"/>
    <m/>
    <x v="0"/>
  </r>
  <r>
    <n v="823"/>
    <x v="0"/>
    <x v="1"/>
    <x v="822"/>
    <x v="0"/>
    <x v="1"/>
    <n v="0"/>
    <n v="0"/>
    <n v="19972"/>
    <x v="104"/>
    <m/>
    <x v="0"/>
  </r>
  <r>
    <n v="824"/>
    <x v="1"/>
    <x v="0"/>
    <x v="823"/>
    <x v="1"/>
    <x v="7"/>
    <n v="0"/>
    <n v="1"/>
    <n v="392096"/>
    <x v="57"/>
    <s v="E121"/>
    <x v="0"/>
  </r>
  <r>
    <n v="825"/>
    <x v="0"/>
    <x v="0"/>
    <x v="824"/>
    <x v="0"/>
    <x v="6"/>
    <n v="4"/>
    <n v="1"/>
    <n v="3101295"/>
    <x v="40"/>
    <m/>
    <x v="0"/>
  </r>
  <r>
    <n v="826"/>
    <x v="0"/>
    <x v="0"/>
    <x v="825"/>
    <x v="0"/>
    <x v="4"/>
    <n v="0"/>
    <n v="0"/>
    <n v="368323"/>
    <x v="238"/>
    <m/>
    <x v="2"/>
  </r>
  <r>
    <n v="827"/>
    <x v="0"/>
    <x v="0"/>
    <x v="826"/>
    <x v="0"/>
    <x v="4"/>
    <n v="0"/>
    <n v="0"/>
    <n v="1601"/>
    <x v="54"/>
    <m/>
    <x v="0"/>
  </r>
  <r>
    <n v="828"/>
    <x v="1"/>
    <x v="2"/>
    <x v="827"/>
    <x v="0"/>
    <x v="58"/>
    <n v="0"/>
    <n v="2"/>
    <s v="S.C./PARIS 2079"/>
    <x v="236"/>
    <m/>
    <x v="1"/>
  </r>
  <r>
    <n v="829"/>
    <x v="1"/>
    <x v="0"/>
    <x v="828"/>
    <x v="0"/>
    <x v="4"/>
    <n v="0"/>
    <n v="0"/>
    <n v="367228"/>
    <x v="28"/>
    <m/>
    <x v="2"/>
  </r>
  <r>
    <n v="830"/>
    <x v="1"/>
    <x v="1"/>
    <x v="829"/>
    <x v="1"/>
    <x v="65"/>
    <n v="0"/>
    <n v="0"/>
    <n v="113572"/>
    <x v="46"/>
    <s v="B28"/>
    <x v="3"/>
  </r>
  <r>
    <n v="831"/>
    <x v="1"/>
    <x v="0"/>
    <x v="830"/>
    <x v="1"/>
    <x v="16"/>
    <n v="1"/>
    <n v="0"/>
    <n v="2659"/>
    <x v="53"/>
    <m/>
    <x v="1"/>
  </r>
  <r>
    <n v="832"/>
    <x v="1"/>
    <x v="2"/>
    <x v="831"/>
    <x v="0"/>
    <x v="38"/>
    <n v="1"/>
    <n v="1"/>
    <n v="29106"/>
    <x v="170"/>
    <m/>
    <x v="0"/>
  </r>
  <r>
    <n v="833"/>
    <x v="0"/>
    <x v="0"/>
    <x v="832"/>
    <x v="0"/>
    <x v="4"/>
    <n v="0"/>
    <n v="0"/>
    <n v="2671"/>
    <x v="32"/>
    <m/>
    <x v="1"/>
  </r>
  <r>
    <n v="834"/>
    <x v="0"/>
    <x v="0"/>
    <x v="833"/>
    <x v="0"/>
    <x v="41"/>
    <n v="0"/>
    <n v="0"/>
    <n v="347468"/>
    <x v="13"/>
    <m/>
    <x v="0"/>
  </r>
  <r>
    <n v="835"/>
    <x v="0"/>
    <x v="0"/>
    <x v="834"/>
    <x v="0"/>
    <x v="24"/>
    <n v="0"/>
    <n v="0"/>
    <n v="2223"/>
    <x v="239"/>
    <m/>
    <x v="0"/>
  </r>
  <r>
    <n v="836"/>
    <x v="1"/>
    <x v="1"/>
    <x v="835"/>
    <x v="1"/>
    <x v="12"/>
    <n v="1"/>
    <n v="1"/>
    <s v="PC 17756"/>
    <x v="147"/>
    <s v="E49"/>
    <x v="1"/>
  </r>
  <r>
    <n v="837"/>
    <x v="0"/>
    <x v="0"/>
    <x v="836"/>
    <x v="0"/>
    <x v="23"/>
    <n v="0"/>
    <n v="0"/>
    <n v="315097"/>
    <x v="51"/>
    <m/>
    <x v="0"/>
  </r>
  <r>
    <n v="838"/>
    <x v="0"/>
    <x v="0"/>
    <x v="837"/>
    <x v="0"/>
    <x v="4"/>
    <n v="0"/>
    <n v="0"/>
    <n v="392092"/>
    <x v="4"/>
    <m/>
    <x v="0"/>
  </r>
  <r>
    <n v="839"/>
    <x v="1"/>
    <x v="0"/>
    <x v="838"/>
    <x v="0"/>
    <x v="35"/>
    <n v="0"/>
    <n v="0"/>
    <n v="1601"/>
    <x v="54"/>
    <m/>
    <x v="0"/>
  </r>
  <r>
    <n v="840"/>
    <x v="1"/>
    <x v="1"/>
    <x v="839"/>
    <x v="0"/>
    <x v="4"/>
    <n v="0"/>
    <n v="0"/>
    <n v="11774"/>
    <x v="132"/>
    <s v="C47"/>
    <x v="1"/>
  </r>
  <r>
    <n v="841"/>
    <x v="0"/>
    <x v="0"/>
    <x v="840"/>
    <x v="0"/>
    <x v="11"/>
    <n v="0"/>
    <n v="0"/>
    <s v="SOTON/O2 3101287"/>
    <x v="2"/>
    <m/>
    <x v="0"/>
  </r>
  <r>
    <n v="842"/>
    <x v="0"/>
    <x v="2"/>
    <x v="841"/>
    <x v="0"/>
    <x v="36"/>
    <n v="0"/>
    <n v="0"/>
    <s v="S.O./P.P. 3"/>
    <x v="29"/>
    <m/>
    <x v="0"/>
  </r>
  <r>
    <n v="843"/>
    <x v="1"/>
    <x v="1"/>
    <x v="842"/>
    <x v="1"/>
    <x v="39"/>
    <n v="0"/>
    <n v="0"/>
    <n v="113798"/>
    <x v="113"/>
    <m/>
    <x v="1"/>
  </r>
  <r>
    <n v="844"/>
    <x v="0"/>
    <x v="0"/>
    <x v="843"/>
    <x v="0"/>
    <x v="87"/>
    <n v="0"/>
    <n v="0"/>
    <n v="2683"/>
    <x v="240"/>
    <m/>
    <x v="1"/>
  </r>
  <r>
    <n v="845"/>
    <x v="0"/>
    <x v="0"/>
    <x v="844"/>
    <x v="0"/>
    <x v="34"/>
    <n v="0"/>
    <n v="0"/>
    <n v="315090"/>
    <x v="51"/>
    <m/>
    <x v="0"/>
  </r>
  <r>
    <n v="846"/>
    <x v="0"/>
    <x v="0"/>
    <x v="845"/>
    <x v="0"/>
    <x v="22"/>
    <n v="0"/>
    <n v="0"/>
    <s v="C.A. 5547"/>
    <x v="120"/>
    <m/>
    <x v="0"/>
  </r>
  <r>
    <n v="847"/>
    <x v="0"/>
    <x v="0"/>
    <x v="846"/>
    <x v="0"/>
    <x v="4"/>
    <n v="8"/>
    <n v="2"/>
    <s v="CA. 2343"/>
    <x v="94"/>
    <m/>
    <x v="0"/>
  </r>
  <r>
    <n v="848"/>
    <x v="0"/>
    <x v="0"/>
    <x v="847"/>
    <x v="0"/>
    <x v="3"/>
    <n v="0"/>
    <n v="0"/>
    <n v="349213"/>
    <x v="25"/>
    <m/>
    <x v="1"/>
  </r>
  <r>
    <n v="849"/>
    <x v="0"/>
    <x v="2"/>
    <x v="848"/>
    <x v="0"/>
    <x v="17"/>
    <n v="0"/>
    <n v="1"/>
    <n v="248727"/>
    <x v="213"/>
    <m/>
    <x v="0"/>
  </r>
  <r>
    <n v="850"/>
    <x v="1"/>
    <x v="1"/>
    <x v="849"/>
    <x v="1"/>
    <x v="4"/>
    <n v="1"/>
    <n v="0"/>
    <n v="17453"/>
    <x v="180"/>
    <s v="C92"/>
    <x v="1"/>
  </r>
  <r>
    <n v="851"/>
    <x v="0"/>
    <x v="0"/>
    <x v="850"/>
    <x v="0"/>
    <x v="9"/>
    <n v="4"/>
    <n v="2"/>
    <n v="347082"/>
    <x v="12"/>
    <m/>
    <x v="0"/>
  </r>
  <r>
    <n v="852"/>
    <x v="0"/>
    <x v="0"/>
    <x v="851"/>
    <x v="0"/>
    <x v="88"/>
    <n v="0"/>
    <n v="0"/>
    <n v="347060"/>
    <x v="71"/>
    <m/>
    <x v="0"/>
  </r>
  <r>
    <n v="853"/>
    <x v="0"/>
    <x v="0"/>
    <x v="852"/>
    <x v="1"/>
    <x v="52"/>
    <n v="1"/>
    <n v="1"/>
    <n v="2678"/>
    <x v="49"/>
    <m/>
    <x v="1"/>
  </r>
  <r>
    <n v="854"/>
    <x v="1"/>
    <x v="1"/>
    <x v="853"/>
    <x v="1"/>
    <x v="36"/>
    <n v="0"/>
    <n v="1"/>
    <s v="PC 17592"/>
    <x v="241"/>
    <s v="D28"/>
    <x v="0"/>
  </r>
  <r>
    <n v="855"/>
    <x v="0"/>
    <x v="2"/>
    <x v="854"/>
    <x v="1"/>
    <x v="57"/>
    <n v="1"/>
    <n v="0"/>
    <n v="244252"/>
    <x v="19"/>
    <m/>
    <x v="0"/>
  </r>
  <r>
    <n v="856"/>
    <x v="1"/>
    <x v="0"/>
    <x v="855"/>
    <x v="1"/>
    <x v="24"/>
    <n v="0"/>
    <n v="1"/>
    <n v="392091"/>
    <x v="118"/>
    <m/>
    <x v="0"/>
  </r>
  <r>
    <n v="857"/>
    <x v="1"/>
    <x v="1"/>
    <x v="856"/>
    <x v="1"/>
    <x v="33"/>
    <n v="1"/>
    <n v="1"/>
    <n v="36928"/>
    <x v="150"/>
    <m/>
    <x v="0"/>
  </r>
  <r>
    <n v="858"/>
    <x v="1"/>
    <x v="1"/>
    <x v="857"/>
    <x v="0"/>
    <x v="54"/>
    <n v="0"/>
    <n v="0"/>
    <n v="113055"/>
    <x v="11"/>
    <s v="E17"/>
    <x v="0"/>
  </r>
  <r>
    <n v="859"/>
    <x v="1"/>
    <x v="0"/>
    <x v="858"/>
    <x v="1"/>
    <x v="42"/>
    <n v="0"/>
    <n v="3"/>
    <n v="2666"/>
    <x v="178"/>
    <m/>
    <x v="1"/>
  </r>
  <r>
    <n v="860"/>
    <x v="0"/>
    <x v="0"/>
    <x v="859"/>
    <x v="0"/>
    <x v="4"/>
    <n v="0"/>
    <n v="0"/>
    <n v="2629"/>
    <x v="32"/>
    <m/>
    <x v="1"/>
  </r>
  <r>
    <n v="861"/>
    <x v="0"/>
    <x v="0"/>
    <x v="860"/>
    <x v="0"/>
    <x v="66"/>
    <n v="2"/>
    <n v="0"/>
    <n v="350026"/>
    <x v="242"/>
    <m/>
    <x v="0"/>
  </r>
  <r>
    <n v="862"/>
    <x v="0"/>
    <x v="2"/>
    <x v="861"/>
    <x v="0"/>
    <x v="23"/>
    <n v="1"/>
    <n v="0"/>
    <n v="28134"/>
    <x v="86"/>
    <m/>
    <x v="0"/>
  </r>
  <r>
    <n v="863"/>
    <x v="1"/>
    <x v="1"/>
    <x v="862"/>
    <x v="1"/>
    <x v="76"/>
    <n v="0"/>
    <n v="0"/>
    <n v="17466"/>
    <x v="232"/>
    <s v="D17"/>
    <x v="0"/>
  </r>
  <r>
    <n v="864"/>
    <x v="0"/>
    <x v="0"/>
    <x v="863"/>
    <x v="1"/>
    <x v="4"/>
    <n v="8"/>
    <n v="2"/>
    <s v="CA. 2343"/>
    <x v="94"/>
    <m/>
    <x v="0"/>
  </r>
  <r>
    <n v="865"/>
    <x v="0"/>
    <x v="2"/>
    <x v="864"/>
    <x v="0"/>
    <x v="42"/>
    <n v="0"/>
    <n v="0"/>
    <n v="233866"/>
    <x v="16"/>
    <m/>
    <x v="0"/>
  </r>
  <r>
    <n v="866"/>
    <x v="1"/>
    <x v="2"/>
    <x v="865"/>
    <x v="1"/>
    <x v="22"/>
    <n v="0"/>
    <n v="0"/>
    <n v="236852"/>
    <x v="16"/>
    <m/>
    <x v="0"/>
  </r>
  <r>
    <n v="867"/>
    <x v="1"/>
    <x v="2"/>
    <x v="866"/>
    <x v="1"/>
    <x v="7"/>
    <n v="1"/>
    <n v="0"/>
    <s v="SC/PARIS 2149"/>
    <x v="243"/>
    <m/>
    <x v="1"/>
  </r>
  <r>
    <n v="868"/>
    <x v="0"/>
    <x v="1"/>
    <x v="867"/>
    <x v="0"/>
    <x v="14"/>
    <n v="0"/>
    <n v="0"/>
    <s v="PC 17590"/>
    <x v="244"/>
    <s v="A24"/>
    <x v="0"/>
  </r>
  <r>
    <n v="869"/>
    <x v="0"/>
    <x v="0"/>
    <x v="868"/>
    <x v="0"/>
    <x v="4"/>
    <n v="0"/>
    <n v="0"/>
    <n v="345777"/>
    <x v="59"/>
    <m/>
    <x v="0"/>
  </r>
  <r>
    <n v="870"/>
    <x v="1"/>
    <x v="0"/>
    <x v="869"/>
    <x v="0"/>
    <x v="9"/>
    <n v="1"/>
    <n v="1"/>
    <n v="347742"/>
    <x v="8"/>
    <m/>
    <x v="0"/>
  </r>
  <r>
    <n v="871"/>
    <x v="0"/>
    <x v="0"/>
    <x v="870"/>
    <x v="0"/>
    <x v="2"/>
    <n v="0"/>
    <n v="0"/>
    <n v="349248"/>
    <x v="25"/>
    <m/>
    <x v="0"/>
  </r>
  <r>
    <n v="872"/>
    <x v="1"/>
    <x v="1"/>
    <x v="871"/>
    <x v="1"/>
    <x v="47"/>
    <n v="1"/>
    <n v="1"/>
    <n v="11751"/>
    <x v="124"/>
    <s v="D35"/>
    <x v="0"/>
  </r>
  <r>
    <n v="873"/>
    <x v="0"/>
    <x v="1"/>
    <x v="872"/>
    <x v="0"/>
    <x v="40"/>
    <n v="0"/>
    <n v="0"/>
    <n v="695"/>
    <x v="245"/>
    <s v="B51 B53 B55"/>
    <x v="0"/>
  </r>
  <r>
    <n v="874"/>
    <x v="0"/>
    <x v="0"/>
    <x v="873"/>
    <x v="0"/>
    <x v="47"/>
    <n v="0"/>
    <n v="0"/>
    <n v="345765"/>
    <x v="58"/>
    <m/>
    <x v="0"/>
  </r>
  <r>
    <n v="875"/>
    <x v="1"/>
    <x v="2"/>
    <x v="874"/>
    <x v="1"/>
    <x v="17"/>
    <n v="1"/>
    <n v="0"/>
    <s v="P/PP 3381"/>
    <x v="145"/>
    <m/>
    <x v="1"/>
  </r>
  <r>
    <n v="876"/>
    <x v="1"/>
    <x v="0"/>
    <x v="875"/>
    <x v="1"/>
    <x v="16"/>
    <n v="0"/>
    <n v="0"/>
    <n v="2667"/>
    <x v="18"/>
    <m/>
    <x v="1"/>
  </r>
  <r>
    <n v="877"/>
    <x v="0"/>
    <x v="0"/>
    <x v="876"/>
    <x v="0"/>
    <x v="11"/>
    <n v="0"/>
    <n v="0"/>
    <n v="7534"/>
    <x v="246"/>
    <m/>
    <x v="0"/>
  </r>
  <r>
    <n v="878"/>
    <x v="0"/>
    <x v="0"/>
    <x v="877"/>
    <x v="0"/>
    <x v="19"/>
    <n v="0"/>
    <n v="0"/>
    <n v="349212"/>
    <x v="25"/>
    <m/>
    <x v="0"/>
  </r>
  <r>
    <n v="879"/>
    <x v="0"/>
    <x v="0"/>
    <x v="878"/>
    <x v="0"/>
    <x v="4"/>
    <n v="0"/>
    <n v="0"/>
    <n v="349217"/>
    <x v="25"/>
    <m/>
    <x v="0"/>
  </r>
  <r>
    <n v="880"/>
    <x v="1"/>
    <x v="1"/>
    <x v="879"/>
    <x v="1"/>
    <x v="60"/>
    <n v="0"/>
    <n v="1"/>
    <n v="11767"/>
    <x v="147"/>
    <s v="C50"/>
    <x v="1"/>
  </r>
  <r>
    <n v="881"/>
    <x v="1"/>
    <x v="2"/>
    <x v="880"/>
    <x v="1"/>
    <x v="37"/>
    <n v="0"/>
    <n v="1"/>
    <n v="230433"/>
    <x v="19"/>
    <m/>
    <x v="0"/>
  </r>
  <r>
    <n v="882"/>
    <x v="0"/>
    <x v="0"/>
    <x v="881"/>
    <x v="0"/>
    <x v="40"/>
    <n v="0"/>
    <n v="0"/>
    <n v="349257"/>
    <x v="25"/>
    <m/>
    <x v="0"/>
  </r>
  <r>
    <n v="883"/>
    <x v="0"/>
    <x v="0"/>
    <x v="882"/>
    <x v="1"/>
    <x v="0"/>
    <n v="0"/>
    <n v="0"/>
    <n v="7552"/>
    <x v="247"/>
    <m/>
    <x v="0"/>
  </r>
  <r>
    <n v="884"/>
    <x v="0"/>
    <x v="2"/>
    <x v="883"/>
    <x v="0"/>
    <x v="17"/>
    <n v="0"/>
    <n v="0"/>
    <s v="C.A./SOTON 34068"/>
    <x v="29"/>
    <m/>
    <x v="0"/>
  </r>
  <r>
    <n v="885"/>
    <x v="0"/>
    <x v="0"/>
    <x v="884"/>
    <x v="0"/>
    <x v="37"/>
    <n v="0"/>
    <n v="0"/>
    <s v="SOTON/OQ 392076"/>
    <x v="79"/>
    <m/>
    <x v="0"/>
  </r>
  <r>
    <n v="886"/>
    <x v="0"/>
    <x v="0"/>
    <x v="885"/>
    <x v="1"/>
    <x v="12"/>
    <n v="0"/>
    <n v="5"/>
    <n v="382652"/>
    <x v="15"/>
    <m/>
    <x v="2"/>
  </r>
  <r>
    <n v="887"/>
    <x v="0"/>
    <x v="2"/>
    <x v="886"/>
    <x v="0"/>
    <x v="7"/>
    <n v="0"/>
    <n v="0"/>
    <n v="211536"/>
    <x v="16"/>
    <m/>
    <x v="0"/>
  </r>
  <r>
    <n v="888"/>
    <x v="1"/>
    <x v="1"/>
    <x v="887"/>
    <x v="1"/>
    <x v="19"/>
    <n v="0"/>
    <n v="0"/>
    <n v="112053"/>
    <x v="209"/>
    <s v="B42"/>
    <x v="0"/>
  </r>
  <r>
    <n v="889"/>
    <x v="0"/>
    <x v="0"/>
    <x v="888"/>
    <x v="1"/>
    <x v="4"/>
    <n v="1"/>
    <n v="2"/>
    <s v="W./C. 6607"/>
    <x v="231"/>
    <m/>
    <x v="0"/>
  </r>
  <r>
    <n v="890"/>
    <x v="1"/>
    <x v="1"/>
    <x v="889"/>
    <x v="0"/>
    <x v="2"/>
    <n v="0"/>
    <n v="0"/>
    <n v="111369"/>
    <x v="209"/>
    <s v="C148"/>
    <x v="1"/>
  </r>
  <r>
    <n v="891"/>
    <x v="0"/>
    <x v="0"/>
    <x v="890"/>
    <x v="0"/>
    <x v="35"/>
    <n v="0"/>
    <n v="0"/>
    <n v="370376"/>
    <x v="28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7">
  <r>
    <x v="0"/>
    <x v="0"/>
    <n v="19"/>
    <n v="18"/>
    <s v="Male"/>
    <x v="0"/>
  </r>
  <r>
    <x v="0"/>
    <x v="0"/>
    <n v="20"/>
    <n v="16"/>
    <s v="Male"/>
    <x v="1"/>
  </r>
  <r>
    <x v="1"/>
    <x v="0"/>
    <n v="4"/>
    <n v="3"/>
    <s v="Male"/>
    <x v="2"/>
  </r>
  <r>
    <x v="0"/>
    <x v="0"/>
    <n v="45"/>
    <n v="39"/>
    <s v="Male"/>
    <x v="3"/>
  </r>
  <r>
    <x v="0"/>
    <x v="0"/>
    <n v="40"/>
    <n v="41"/>
    <s v="Male"/>
    <x v="4"/>
  </r>
  <r>
    <x v="2"/>
    <x v="0"/>
    <n v="6"/>
    <n v="6"/>
    <s v="Male"/>
    <x v="5"/>
  </r>
  <r>
    <x v="0"/>
    <x v="0"/>
    <n v="30"/>
    <n v="23"/>
    <s v="Male"/>
    <x v="6"/>
  </r>
  <r>
    <x v="0"/>
    <x v="0"/>
    <n v="45"/>
    <n v="45"/>
    <s v="Male"/>
    <x v="7"/>
  </r>
  <r>
    <x v="0"/>
    <x v="0"/>
    <n v="21"/>
    <n v="20"/>
    <s v="Male"/>
    <x v="8"/>
  </r>
  <r>
    <x v="0"/>
    <x v="0"/>
    <n v="18"/>
    <n v="18"/>
    <s v="Female"/>
    <x v="9"/>
  </r>
  <r>
    <x v="2"/>
    <x v="0"/>
    <n v="12"/>
    <n v="8"/>
    <s v="Male"/>
    <x v="10"/>
  </r>
  <r>
    <x v="1"/>
    <x v="0"/>
    <n v="7"/>
    <n v="2"/>
    <s v="Male"/>
    <x v="11"/>
  </r>
  <r>
    <x v="1"/>
    <x v="0"/>
    <n v="1"/>
    <n v="1"/>
    <s v="Male"/>
    <x v="12"/>
  </r>
  <r>
    <x v="1"/>
    <x v="0"/>
    <n v="2"/>
    <n v="0"/>
    <s v="Male"/>
    <x v="13"/>
  </r>
  <r>
    <x v="0"/>
    <x v="0"/>
    <n v="20"/>
    <n v="18"/>
    <s v="Male"/>
    <x v="14"/>
  </r>
  <r>
    <x v="0"/>
    <x v="0"/>
    <n v="12"/>
    <n v="3"/>
    <s v="Male"/>
    <x v="15"/>
  </r>
  <r>
    <x v="0"/>
    <x v="0"/>
    <n v="19"/>
    <n v="20"/>
    <s v="Male"/>
    <x v="16"/>
  </r>
  <r>
    <x v="0"/>
    <x v="1"/>
    <n v="38"/>
    <n v="34"/>
    <s v="Male"/>
    <x v="17"/>
  </r>
  <r>
    <x v="0"/>
    <x v="1"/>
    <n v="37"/>
    <n v="23"/>
    <s v="Male"/>
    <x v="18"/>
  </r>
  <r>
    <x v="0"/>
    <x v="1"/>
    <n v="39"/>
    <n v="36"/>
    <s v="Female"/>
    <x v="19"/>
  </r>
  <r>
    <x v="0"/>
    <x v="1"/>
    <n v="31"/>
    <n v="26"/>
    <s v="Male"/>
    <x v="20"/>
  </r>
  <r>
    <x v="0"/>
    <x v="1"/>
    <n v="36"/>
    <n v="31"/>
    <s v="Male"/>
    <x v="21"/>
  </r>
  <r>
    <x v="0"/>
    <x v="1"/>
    <n v="34"/>
    <n v="30"/>
    <s v="Male"/>
    <x v="22"/>
  </r>
  <r>
    <x v="0"/>
    <x v="1"/>
    <n v="24"/>
    <n v="19"/>
    <s v="Male"/>
    <x v="23"/>
  </r>
  <r>
    <x v="2"/>
    <x v="1"/>
    <n v="13"/>
    <n v="8"/>
    <s v="Female"/>
    <x v="24"/>
  </r>
  <r>
    <x v="0"/>
    <x v="1"/>
    <n v="21"/>
    <n v="8"/>
    <s v="Male"/>
    <x v="25"/>
  </r>
  <r>
    <x v="0"/>
    <x v="1"/>
    <n v="35"/>
    <n v="23"/>
    <s v="Male"/>
    <x v="26"/>
  </r>
  <r>
    <x v="1"/>
    <x v="0"/>
    <n v="5"/>
    <n v="3"/>
    <s v="Male"/>
    <x v="27"/>
  </r>
  <r>
    <x v="1"/>
    <x v="0"/>
    <n v="11"/>
    <n v="0"/>
    <s v="Male"/>
    <x v="28"/>
  </r>
  <r>
    <x v="0"/>
    <x v="0"/>
    <n v="12"/>
    <n v="8"/>
    <s v="Male"/>
    <x v="29"/>
  </r>
  <r>
    <x v="0"/>
    <x v="0"/>
    <n v="20"/>
    <n v="4"/>
    <s v="Male"/>
    <x v="30"/>
  </r>
  <r>
    <x v="1"/>
    <x v="0"/>
    <n v="7"/>
    <n v="2"/>
    <s v="Male"/>
    <x v="31"/>
  </r>
  <r>
    <x v="0"/>
    <x v="0"/>
    <n v="13"/>
    <n v="9"/>
    <s v="Male"/>
    <x v="32"/>
  </r>
  <r>
    <x v="1"/>
    <x v="0"/>
    <n v="4"/>
    <n v="2"/>
    <s v="Male"/>
    <x v="33"/>
  </r>
  <r>
    <x v="1"/>
    <x v="0"/>
    <n v="4"/>
    <n v="2"/>
    <s v="Female"/>
    <x v="33"/>
  </r>
  <r>
    <x v="1"/>
    <x v="0"/>
    <n v="5"/>
    <n v="0"/>
    <s v="Female"/>
    <x v="28"/>
  </r>
  <r>
    <x v="0"/>
    <x v="0"/>
    <n v="22"/>
    <n v="21"/>
    <s v="Male"/>
    <x v="34"/>
  </r>
  <r>
    <x v="1"/>
    <x v="0"/>
    <n v="7"/>
    <n v="4"/>
    <s v="Male"/>
    <x v="35"/>
  </r>
  <r>
    <x v="0"/>
    <x v="0"/>
    <n v="41"/>
    <n v="31"/>
    <s v="Male"/>
    <x v="36"/>
  </r>
  <r>
    <x v="2"/>
    <x v="0"/>
    <n v="9"/>
    <n v="9"/>
    <s v="Male"/>
    <x v="37"/>
  </r>
  <r>
    <x v="0"/>
    <x v="0"/>
    <n v="23"/>
    <n v="2"/>
    <s v="Male"/>
    <x v="38"/>
  </r>
  <r>
    <x v="2"/>
    <x v="0"/>
    <n v="23"/>
    <n v="23"/>
    <s v="Male"/>
    <x v="39"/>
  </r>
  <r>
    <x v="0"/>
    <x v="0"/>
    <n v="40"/>
    <n v="27"/>
    <s v="Male"/>
    <x v="40"/>
  </r>
  <r>
    <x v="0"/>
    <x v="0"/>
    <n v="38"/>
    <n v="38"/>
    <s v="Male"/>
    <x v="41"/>
  </r>
  <r>
    <x v="0"/>
    <x v="0"/>
    <n v="19"/>
    <n v="19"/>
    <s v="Male"/>
    <x v="42"/>
  </r>
  <r>
    <x v="0"/>
    <x v="0"/>
    <n v="25"/>
    <n v="15"/>
    <s v="Male"/>
    <x v="43"/>
  </r>
  <r>
    <x v="0"/>
    <x v="0"/>
    <n v="40"/>
    <n v="28"/>
    <s v="Male"/>
    <x v="44"/>
  </r>
  <r>
    <x v="0"/>
    <x v="0"/>
    <n v="23"/>
    <n v="19"/>
    <s v="Female"/>
    <x v="45"/>
  </r>
  <r>
    <x v="0"/>
    <x v="0"/>
    <n v="25"/>
    <n v="25"/>
    <s v="Female"/>
    <x v="46"/>
  </r>
  <r>
    <x v="1"/>
    <x v="0"/>
    <n v="1"/>
    <n v="1"/>
    <s v="Male"/>
    <x v="47"/>
  </r>
  <r>
    <x v="0"/>
    <x v="0"/>
    <n v="28"/>
    <n v="28"/>
    <s v="Male"/>
    <x v="48"/>
  </r>
  <r>
    <x v="0"/>
    <x v="0"/>
    <n v="12"/>
    <n v="11"/>
    <s v="Male"/>
    <x v="49"/>
  </r>
  <r>
    <x v="1"/>
    <x v="0"/>
    <n v="11"/>
    <n v="3"/>
    <s v="Female"/>
    <x v="50"/>
  </r>
  <r>
    <x v="0"/>
    <x v="0"/>
    <n v="16"/>
    <n v="9"/>
    <s v="Male"/>
    <x v="51"/>
  </r>
  <r>
    <x v="2"/>
    <x v="0"/>
    <n v="12"/>
    <n v="11"/>
    <s v="Male"/>
    <x v="52"/>
  </r>
  <r>
    <x v="2"/>
    <x v="0"/>
    <n v="14"/>
    <n v="5"/>
    <s v="Male"/>
    <x v="53"/>
  </r>
  <r>
    <x v="0"/>
    <x v="0"/>
    <n v="23"/>
    <n v="21"/>
    <s v="Male"/>
    <x v="54"/>
  </r>
  <r>
    <x v="2"/>
    <x v="0"/>
    <n v="9"/>
    <n v="8"/>
    <s v="Male"/>
    <x v="55"/>
  </r>
  <r>
    <x v="2"/>
    <x v="0"/>
    <n v="10"/>
    <n v="9"/>
    <s v="Male"/>
    <x v="56"/>
  </r>
  <r>
    <x v="1"/>
    <x v="0"/>
    <n v="8"/>
    <n v="3"/>
    <s v="Male"/>
    <x v="57"/>
  </r>
  <r>
    <x v="2"/>
    <x v="0"/>
    <n v="9"/>
    <n v="8"/>
    <s v="Male"/>
    <x v="58"/>
  </r>
  <r>
    <x v="1"/>
    <x v="0"/>
    <n v="3"/>
    <n v="2"/>
    <s v="Male"/>
    <x v="59"/>
  </r>
  <r>
    <x v="0"/>
    <x v="0"/>
    <n v="33"/>
    <n v="31"/>
    <s v="Male"/>
    <x v="60"/>
  </r>
  <r>
    <x v="2"/>
    <x v="0"/>
    <n v="11"/>
    <n v="11"/>
    <s v="Female"/>
    <x v="61"/>
  </r>
  <r>
    <x v="1"/>
    <x v="0"/>
    <n v="4"/>
    <n v="3"/>
    <s v="Male"/>
    <x v="62"/>
  </r>
  <r>
    <x v="2"/>
    <x v="0"/>
    <n v="9"/>
    <n v="8"/>
    <s v="Male"/>
    <x v="63"/>
  </r>
  <r>
    <x v="0"/>
    <x v="0"/>
    <n v="22"/>
    <n v="12"/>
    <s v="Male"/>
    <x v="16"/>
  </r>
  <r>
    <x v="0"/>
    <x v="0"/>
    <n v="35"/>
    <n v="31"/>
    <s v="Male"/>
    <x v="64"/>
  </r>
  <r>
    <x v="0"/>
    <x v="0"/>
    <n v="17"/>
    <n v="17"/>
    <s v="Female"/>
    <x v="65"/>
  </r>
  <r>
    <x v="0"/>
    <x v="0"/>
    <n v="28"/>
    <n v="36"/>
    <s v="Male"/>
    <x v="66"/>
  </r>
  <r>
    <x v="0"/>
    <x v="0"/>
    <n v="17"/>
    <n v="2"/>
    <s v="Male"/>
    <x v="67"/>
  </r>
  <r>
    <x v="0"/>
    <x v="0"/>
    <n v="45"/>
    <n v="45"/>
    <s v="Male"/>
    <x v="68"/>
  </r>
  <r>
    <x v="0"/>
    <x v="0"/>
    <n v="29"/>
    <n v="19"/>
    <s v="Male"/>
    <x v="69"/>
  </r>
  <r>
    <x v="0"/>
    <x v="0"/>
    <n v="35"/>
    <n v="34"/>
    <s v="Male"/>
    <x v="70"/>
  </r>
  <r>
    <x v="0"/>
    <x v="0"/>
    <n v="28"/>
    <n v="23"/>
    <s v="Male"/>
    <x v="71"/>
  </r>
  <r>
    <x v="1"/>
    <x v="0"/>
    <n v="8"/>
    <n v="3"/>
    <s v="Male"/>
    <x v="72"/>
  </r>
  <r>
    <x v="0"/>
    <x v="0"/>
    <n v="17"/>
    <n v="3"/>
    <s v="Male"/>
    <x v="73"/>
  </r>
  <r>
    <x v="0"/>
    <x v="0"/>
    <n v="26"/>
    <n v="19"/>
    <s v="Male"/>
    <x v="74"/>
  </r>
  <r>
    <x v="1"/>
    <x v="0"/>
    <n v="3"/>
    <n v="1"/>
    <s v="Male"/>
    <x v="75"/>
  </r>
  <r>
    <x v="1"/>
    <x v="0"/>
    <n v="6"/>
    <n v="2"/>
    <s v="Male"/>
    <x v="76"/>
  </r>
  <r>
    <x v="0"/>
    <x v="0"/>
    <n v="43"/>
    <n v="28"/>
    <s v="Male"/>
    <x v="77"/>
  </r>
  <r>
    <x v="0"/>
    <x v="0"/>
    <n v="17"/>
    <n v="16"/>
    <s v="Male"/>
    <x v="78"/>
  </r>
  <r>
    <x v="0"/>
    <x v="0"/>
    <n v="22"/>
    <n v="20"/>
    <s v="Male"/>
    <x v="79"/>
  </r>
  <r>
    <x v="1"/>
    <x v="0"/>
    <n v="6"/>
    <n v="2"/>
    <s v="Male"/>
    <x v="80"/>
  </r>
  <r>
    <x v="0"/>
    <x v="0"/>
    <n v="17"/>
    <n v="18"/>
    <s v="Female"/>
    <x v="81"/>
  </r>
  <r>
    <x v="0"/>
    <x v="0"/>
    <n v="15"/>
    <n v="14"/>
    <s v="Male"/>
    <x v="82"/>
  </r>
  <r>
    <x v="0"/>
    <x v="0"/>
    <n v="37"/>
    <n v="37"/>
    <s v="Male"/>
    <x v="83"/>
  </r>
  <r>
    <x v="1"/>
    <x v="0"/>
    <n v="2"/>
    <n v="2"/>
    <s v="Male"/>
    <x v="84"/>
  </r>
  <r>
    <x v="0"/>
    <x v="0"/>
    <n v="25"/>
    <n v="25"/>
    <s v="Male"/>
    <x v="85"/>
  </r>
  <r>
    <x v="2"/>
    <x v="0"/>
    <n v="9"/>
    <n v="7"/>
    <s v="Male"/>
    <x v="86"/>
  </r>
  <r>
    <x v="1"/>
    <x v="0"/>
    <n v="10"/>
    <n v="5"/>
    <s v="Female"/>
    <x v="87"/>
  </r>
  <r>
    <x v="2"/>
    <x v="0"/>
    <n v="10"/>
    <n v="7"/>
    <s v="Male"/>
    <x v="88"/>
  </r>
  <r>
    <x v="2"/>
    <x v="0"/>
    <n v="10"/>
    <n v="7"/>
    <s v="Male"/>
    <x v="89"/>
  </r>
  <r>
    <x v="0"/>
    <x v="0"/>
    <n v="38"/>
    <n v="38"/>
    <s v="Male"/>
    <x v="90"/>
  </r>
  <r>
    <x v="0"/>
    <x v="0"/>
    <n v="21"/>
    <n v="20"/>
    <s v="Male"/>
    <x v="91"/>
  </r>
  <r>
    <x v="1"/>
    <x v="0"/>
    <n v="4"/>
    <n v="0"/>
    <s v="Male"/>
    <x v="92"/>
  </r>
  <r>
    <x v="2"/>
    <x v="0"/>
    <n v="17"/>
    <n v="12"/>
    <s v="Male"/>
    <x v="93"/>
  </r>
  <r>
    <x v="0"/>
    <x v="0"/>
    <n v="13"/>
    <n v="7"/>
    <s v="Male"/>
    <x v="94"/>
  </r>
  <r>
    <x v="0"/>
    <x v="0"/>
    <n v="30"/>
    <n v="14"/>
    <s v="Male"/>
    <x v="95"/>
  </r>
  <r>
    <x v="0"/>
    <x v="0"/>
    <n v="41"/>
    <n v="26"/>
    <s v="Male"/>
    <x v="96"/>
  </r>
  <r>
    <x v="0"/>
    <x v="0"/>
    <n v="42"/>
    <n v="25"/>
    <s v="Male"/>
    <x v="97"/>
  </r>
  <r>
    <x v="0"/>
    <x v="0"/>
    <n v="28"/>
    <n v="23"/>
    <s v="Male"/>
    <x v="98"/>
  </r>
  <r>
    <x v="0"/>
    <x v="0"/>
    <n v="16"/>
    <n v="5"/>
    <s v="Male"/>
    <x v="99"/>
  </r>
  <r>
    <x v="0"/>
    <x v="0"/>
    <n v="20"/>
    <n v="14"/>
    <s v="Female"/>
    <x v="100"/>
  </r>
  <r>
    <x v="2"/>
    <x v="1"/>
    <n v="18"/>
    <n v="10"/>
    <s v="Male"/>
    <x v="101"/>
  </r>
  <r>
    <x v="0"/>
    <x v="1"/>
    <n v="31"/>
    <n v="28"/>
    <s v="Male"/>
    <x v="102"/>
  </r>
  <r>
    <x v="2"/>
    <x v="1"/>
    <n v="11"/>
    <n v="8"/>
    <s v="Male"/>
    <x v="103"/>
  </r>
  <r>
    <x v="2"/>
    <x v="1"/>
    <n v="10"/>
    <n v="8"/>
    <s v="Male"/>
    <x v="104"/>
  </r>
  <r>
    <x v="2"/>
    <x v="1"/>
    <n v="15"/>
    <n v="8"/>
    <s v="Male"/>
    <x v="105"/>
  </r>
  <r>
    <x v="0"/>
    <x v="1"/>
    <n v="40"/>
    <n v="31"/>
    <s v="Male"/>
    <x v="106"/>
  </r>
  <r>
    <x v="0"/>
    <x v="1"/>
    <n v="20"/>
    <n v="16"/>
    <s v="Male"/>
    <x v="107"/>
  </r>
  <r>
    <x v="2"/>
    <x v="1"/>
    <n v="19"/>
    <n v="16"/>
    <s v="Male"/>
    <x v="108"/>
  </r>
  <r>
    <x v="1"/>
    <x v="1"/>
    <n v="3"/>
    <n v="1"/>
    <s v="Male"/>
    <x v="109"/>
  </r>
  <r>
    <x v="0"/>
    <x v="1"/>
    <n v="37"/>
    <n v="37"/>
    <s v="Male"/>
    <x v="110"/>
  </r>
  <r>
    <x v="0"/>
    <x v="1"/>
    <n v="12"/>
    <n v="0"/>
    <s v="Female"/>
    <x v="111"/>
  </r>
  <r>
    <x v="0"/>
    <x v="1"/>
    <n v="21"/>
    <n v="9"/>
    <s v="Male"/>
    <x v="112"/>
  </r>
  <r>
    <x v="0"/>
    <x v="1"/>
    <n v="30"/>
    <n v="29"/>
    <s v="Male"/>
    <x v="113"/>
  </r>
  <r>
    <x v="0"/>
    <x v="1"/>
    <n v="39"/>
    <n v="36"/>
    <s v="Male"/>
    <x v="114"/>
  </r>
  <r>
    <x v="1"/>
    <x v="1"/>
    <n v="4"/>
    <n v="1"/>
    <s v="Male"/>
    <x v="109"/>
  </r>
  <r>
    <x v="1"/>
    <x v="1"/>
    <n v="5"/>
    <n v="3"/>
    <s v="Female"/>
    <x v="115"/>
  </r>
  <r>
    <x v="0"/>
    <x v="1"/>
    <n v="14"/>
    <n v="14"/>
    <s v="Male"/>
    <x v="116"/>
  </r>
  <r>
    <x v="0"/>
    <x v="1"/>
    <n v="32"/>
    <n v="32"/>
    <s v="Male"/>
    <x v="117"/>
  </r>
  <r>
    <x v="0"/>
    <x v="1"/>
    <n v="24"/>
    <n v="22"/>
    <s v="Male"/>
    <x v="118"/>
  </r>
  <r>
    <x v="2"/>
    <x v="1"/>
    <n v="25"/>
    <n v="22"/>
    <s v="Female"/>
    <x v="119"/>
  </r>
  <r>
    <x v="0"/>
    <x v="1"/>
    <n v="24"/>
    <n v="22"/>
    <s v="Male"/>
    <x v="120"/>
  </r>
  <r>
    <x v="0"/>
    <x v="1"/>
    <n v="54"/>
    <n v="49"/>
    <s v="Male"/>
    <x v="121"/>
  </r>
  <r>
    <x v="0"/>
    <x v="1"/>
    <n v="28"/>
    <n v="26"/>
    <s v="Male"/>
    <x v="122"/>
  </r>
  <r>
    <x v="1"/>
    <x v="1"/>
    <n v="2"/>
    <n v="0"/>
    <s v="Female"/>
    <x v="109"/>
  </r>
  <r>
    <x v="0"/>
    <x v="1"/>
    <n v="32"/>
    <n v="30"/>
    <s v="Male"/>
    <x v="123"/>
  </r>
  <r>
    <x v="1"/>
    <x v="1"/>
    <n v="4"/>
    <n v="2"/>
    <s v="Male"/>
    <x v="124"/>
  </r>
  <r>
    <x v="2"/>
    <x v="1"/>
    <n v="11"/>
    <n v="9"/>
    <s v="Male"/>
    <x v="125"/>
  </r>
  <r>
    <x v="0"/>
    <x v="1"/>
    <n v="56"/>
    <n v="57"/>
    <s v="Male"/>
    <x v="126"/>
  </r>
  <r>
    <x v="2"/>
    <x v="1"/>
    <n v="10"/>
    <n v="8"/>
    <s v="Female"/>
    <x v="127"/>
  </r>
  <r>
    <x v="1"/>
    <x v="1"/>
    <n v="3"/>
    <n v="1"/>
    <s v="Female"/>
    <x v="109"/>
  </r>
  <r>
    <x v="0"/>
    <x v="1"/>
    <n v="35"/>
    <n v="25"/>
    <s v="Male"/>
    <x v="128"/>
  </r>
  <r>
    <x v="0"/>
    <x v="1"/>
    <n v="20"/>
    <n v="18"/>
    <s v="Male"/>
    <x v="129"/>
  </r>
  <r>
    <x v="0"/>
    <x v="1"/>
    <n v="16"/>
    <n v="14"/>
    <s v="Male"/>
    <x v="130"/>
  </r>
  <r>
    <x v="0"/>
    <x v="1"/>
    <n v="17"/>
    <n v="14"/>
    <s v="Male"/>
    <x v="131"/>
  </r>
  <r>
    <x v="2"/>
    <x v="1"/>
    <n v="10"/>
    <n v="7"/>
    <s v="Male"/>
    <x v="132"/>
  </r>
  <r>
    <x v="0"/>
    <x v="1"/>
    <n v="21"/>
    <n v="18"/>
    <s v="Male"/>
    <x v="133"/>
  </r>
  <r>
    <x v="2"/>
    <x v="1"/>
    <n v="14"/>
    <n v="8"/>
    <s v="Male"/>
    <x v="134"/>
  </r>
  <r>
    <x v="2"/>
    <x v="1"/>
    <n v="15"/>
    <n v="10"/>
    <s v="Male"/>
    <x v="105"/>
  </r>
  <r>
    <x v="0"/>
    <x v="1"/>
    <n v="19"/>
    <n v="11"/>
    <s v="Male"/>
    <x v="135"/>
  </r>
  <r>
    <x v="1"/>
    <x v="0"/>
    <n v="3"/>
    <n v="3"/>
    <s v="Male"/>
    <x v="136"/>
  </r>
  <r>
    <x v="0"/>
    <x v="0"/>
    <n v="27"/>
    <n v="27"/>
    <s v="Male"/>
    <x v="137"/>
  </r>
  <r>
    <x v="0"/>
    <x v="0"/>
    <n v="28"/>
    <n v="28"/>
    <s v="Male"/>
    <x v="138"/>
  </r>
  <r>
    <x v="1"/>
    <x v="0"/>
    <n v="4"/>
    <n v="4"/>
    <s v="Male"/>
    <x v="139"/>
  </r>
  <r>
    <x v="0"/>
    <x v="0"/>
    <n v="27"/>
    <n v="27"/>
    <s v="Male"/>
    <x v="140"/>
  </r>
  <r>
    <x v="0"/>
    <x v="0"/>
    <n v="36"/>
    <n v="26"/>
    <s v="Female"/>
    <x v="141"/>
  </r>
  <r>
    <x v="1"/>
    <x v="0"/>
    <n v="4"/>
    <n v="3"/>
    <s v="Male"/>
    <x v="142"/>
  </r>
  <r>
    <x v="0"/>
    <x v="0"/>
    <n v="14"/>
    <n v="12"/>
    <s v="Male"/>
    <x v="143"/>
  </r>
  <r>
    <x v="1"/>
    <x v="0"/>
    <n v="4"/>
    <n v="4"/>
    <s v="Male"/>
    <x v="139"/>
  </r>
  <r>
    <x v="0"/>
    <x v="0"/>
    <n v="21"/>
    <n v="9"/>
    <s v="Male"/>
    <x v="144"/>
  </r>
  <r>
    <x v="2"/>
    <x v="0"/>
    <n v="12"/>
    <n v="10"/>
    <s v="Female"/>
    <x v="145"/>
  </r>
  <r>
    <x v="1"/>
    <x v="0"/>
    <n v="4"/>
    <n v="0"/>
    <s v="Male"/>
    <x v="139"/>
  </r>
  <r>
    <x v="0"/>
    <x v="0"/>
    <n v="21"/>
    <n v="21"/>
    <s v="Male"/>
    <x v="146"/>
  </r>
  <r>
    <x v="2"/>
    <x v="0"/>
    <n v="12"/>
    <n v="18"/>
    <s v="Male"/>
    <x v="147"/>
  </r>
  <r>
    <x v="1"/>
    <x v="0"/>
    <n v="1"/>
    <n v="0"/>
    <s v="Male"/>
    <x v="148"/>
  </r>
  <r>
    <x v="2"/>
    <x v="0"/>
    <n v="6"/>
    <n v="6"/>
    <s v="Male"/>
    <x v="149"/>
  </r>
  <r>
    <x v="0"/>
    <x v="0"/>
    <n v="15"/>
    <n v="16"/>
    <s v="Male"/>
    <x v="150"/>
  </r>
  <r>
    <x v="1"/>
    <x v="0"/>
    <n v="2"/>
    <n v="2"/>
    <s v="Male"/>
    <x v="151"/>
  </r>
  <r>
    <x v="0"/>
    <x v="0"/>
    <n v="26"/>
    <n v="19"/>
    <s v="Male"/>
    <x v="152"/>
  </r>
  <r>
    <x v="2"/>
    <x v="0"/>
    <n v="22"/>
    <n v="7"/>
    <s v="Male"/>
    <x v="153"/>
  </r>
  <r>
    <x v="1"/>
    <x v="0"/>
    <n v="3"/>
    <n v="3"/>
    <s v="Male"/>
    <x v="136"/>
  </r>
  <r>
    <x v="1"/>
    <x v="0"/>
    <n v="1"/>
    <n v="0"/>
    <s v="Male"/>
    <x v="154"/>
  </r>
  <r>
    <x v="0"/>
    <x v="0"/>
    <n v="21"/>
    <n v="8"/>
    <s v="Male"/>
    <x v="155"/>
  </r>
  <r>
    <x v="0"/>
    <x v="0"/>
    <n v="16"/>
    <n v="16"/>
    <s v="Male"/>
    <x v="156"/>
  </r>
  <r>
    <x v="0"/>
    <x v="0"/>
    <n v="18"/>
    <n v="19"/>
    <s v="Male"/>
    <x v="157"/>
  </r>
  <r>
    <x v="2"/>
    <x v="0"/>
    <n v="8"/>
    <n v="6"/>
    <s v="Male"/>
    <x v="158"/>
  </r>
  <r>
    <x v="0"/>
    <x v="0"/>
    <n v="25"/>
    <n v="18"/>
    <s v="Male"/>
    <x v="159"/>
  </r>
  <r>
    <x v="1"/>
    <x v="0"/>
    <n v="5"/>
    <n v="5"/>
    <s v="Male"/>
    <x v="160"/>
  </r>
  <r>
    <x v="0"/>
    <x v="0"/>
    <n v="19"/>
    <n v="19"/>
    <s v="Male"/>
    <x v="161"/>
  </r>
  <r>
    <x v="0"/>
    <x v="0"/>
    <n v="37"/>
    <n v="24"/>
    <s v="Male"/>
    <x v="162"/>
  </r>
  <r>
    <x v="0"/>
    <x v="0"/>
    <n v="20"/>
    <n v="20"/>
    <s v="Male"/>
    <x v="163"/>
  </r>
  <r>
    <x v="2"/>
    <x v="0"/>
    <n v="17"/>
    <n v="6"/>
    <s v="Male"/>
    <x v="111"/>
  </r>
  <r>
    <x v="0"/>
    <x v="0"/>
    <n v="28"/>
    <n v="25"/>
    <s v="Male"/>
    <x v="164"/>
  </r>
  <r>
    <x v="2"/>
    <x v="0"/>
    <n v="10"/>
    <n v="7"/>
    <s v="Male"/>
    <x v="165"/>
  </r>
  <r>
    <x v="2"/>
    <x v="0"/>
    <n v="13"/>
    <n v="9"/>
    <s v="Male"/>
    <x v="166"/>
  </r>
  <r>
    <x v="0"/>
    <x v="0"/>
    <n v="27"/>
    <n v="14"/>
    <s v="Male"/>
    <x v="167"/>
  </r>
  <r>
    <x v="1"/>
    <x v="0"/>
    <n v="3"/>
    <n v="3"/>
    <s v="Female"/>
    <x v="139"/>
  </r>
  <r>
    <x v="0"/>
    <x v="0"/>
    <n v="11"/>
    <n v="11"/>
    <s v="Male"/>
    <x v="168"/>
  </r>
  <r>
    <x v="0"/>
    <x v="0"/>
    <n v="18"/>
    <n v="5"/>
    <s v="Male"/>
    <x v="169"/>
  </r>
  <r>
    <x v="2"/>
    <x v="0"/>
    <n v="8"/>
    <n v="8"/>
    <s v="Male"/>
    <x v="170"/>
  </r>
  <r>
    <x v="0"/>
    <x v="0"/>
    <n v="26"/>
    <n v="22"/>
    <s v="Male"/>
    <x v="171"/>
  </r>
  <r>
    <x v="0"/>
    <x v="0"/>
    <n v="23"/>
    <n v="23"/>
    <s v="Male"/>
    <x v="16"/>
  </r>
  <r>
    <x v="0"/>
    <x v="0"/>
    <n v="33"/>
    <n v="30"/>
    <s v="Male"/>
    <x v="172"/>
  </r>
  <r>
    <x v="2"/>
    <x v="0"/>
    <n v="13"/>
    <n v="10"/>
    <s v="Female"/>
    <x v="173"/>
  </r>
  <r>
    <x v="0"/>
    <x v="0"/>
    <n v="18"/>
    <n v="10"/>
    <s v="Male"/>
    <x v="174"/>
  </r>
  <r>
    <x v="2"/>
    <x v="0"/>
    <n v="28"/>
    <n v="28"/>
    <s v="Male"/>
    <x v="175"/>
  </r>
  <r>
    <x v="0"/>
    <x v="0"/>
    <n v="25"/>
    <n v="19"/>
    <s v="Male"/>
    <x v="176"/>
  </r>
  <r>
    <x v="0"/>
    <x v="0"/>
    <n v="22"/>
    <n v="9"/>
    <s v="Male"/>
    <x v="177"/>
  </r>
  <r>
    <x v="0"/>
    <x v="0"/>
    <n v="43"/>
    <n v="22"/>
    <s v="Male"/>
    <x v="178"/>
  </r>
  <r>
    <x v="0"/>
    <x v="0"/>
    <n v="19"/>
    <n v="18"/>
    <s v="Male"/>
    <x v="179"/>
  </r>
  <r>
    <x v="2"/>
    <x v="0"/>
    <n v="19"/>
    <n v="19"/>
    <s v="Male"/>
    <x v="180"/>
  </r>
  <r>
    <x v="2"/>
    <x v="0"/>
    <n v="48"/>
    <n v="53"/>
    <s v="Male"/>
    <x v="181"/>
  </r>
  <r>
    <x v="2"/>
    <x v="0"/>
    <n v="9"/>
    <n v="7"/>
    <s v="Male"/>
    <x v="182"/>
  </r>
  <r>
    <x v="1"/>
    <x v="0"/>
    <n v="4"/>
    <n v="4"/>
    <s v="Male"/>
    <x v="183"/>
  </r>
  <r>
    <x v="1"/>
    <x v="0"/>
    <n v="4"/>
    <n v="4"/>
    <s v="Male"/>
    <x v="139"/>
  </r>
  <r>
    <x v="0"/>
    <x v="0"/>
    <n v="34"/>
    <n v="33"/>
    <s v="Male"/>
    <x v="184"/>
  </r>
  <r>
    <x v="0"/>
    <x v="0"/>
    <n v="38"/>
    <n v="22"/>
    <s v="Male"/>
    <x v="185"/>
  </r>
  <r>
    <x v="1"/>
    <x v="0"/>
    <n v="4"/>
    <n v="4"/>
    <s v="Male"/>
    <x v="183"/>
  </r>
  <r>
    <x v="0"/>
    <x v="0"/>
    <n v="40"/>
    <n v="40"/>
    <s v="Male"/>
    <x v="186"/>
  </r>
  <r>
    <x v="0"/>
    <x v="0"/>
    <n v="28"/>
    <n v="17"/>
    <s v="Male"/>
    <x v="187"/>
  </r>
  <r>
    <x v="0"/>
    <x v="0"/>
    <n v="17"/>
    <n v="17"/>
    <s v="Male"/>
    <x v="188"/>
  </r>
  <r>
    <x v="0"/>
    <x v="0"/>
    <n v="19"/>
    <n v="5"/>
    <s v="Male"/>
    <x v="189"/>
  </r>
  <r>
    <x v="0"/>
    <x v="0"/>
    <n v="21"/>
    <n v="2"/>
    <s v="Male"/>
    <x v="190"/>
  </r>
  <r>
    <x v="0"/>
    <x v="0"/>
    <n v="35"/>
    <n v="33"/>
    <s v="Male"/>
    <x v="191"/>
  </r>
  <r>
    <x v="0"/>
    <x v="0"/>
    <n v="18"/>
    <n v="18"/>
    <s v="Male"/>
    <x v="192"/>
  </r>
  <r>
    <x v="1"/>
    <x v="0"/>
    <n v="7"/>
    <n v="2"/>
    <s v="Male"/>
    <x v="193"/>
  </r>
  <r>
    <x v="0"/>
    <x v="0"/>
    <n v="20"/>
    <n v="20"/>
    <s v="Male"/>
    <x v="194"/>
  </r>
  <r>
    <x v="1"/>
    <x v="0"/>
    <n v="4"/>
    <n v="3"/>
    <s v="Male"/>
    <x v="195"/>
  </r>
  <r>
    <x v="0"/>
    <x v="0"/>
    <n v="39"/>
    <n v="39"/>
    <s v="Male"/>
    <x v="196"/>
  </r>
  <r>
    <x v="0"/>
    <x v="0"/>
    <n v="15"/>
    <n v="7"/>
    <s v="Male"/>
    <x v="197"/>
  </r>
  <r>
    <x v="0"/>
    <x v="0"/>
    <n v="26"/>
    <n v="19"/>
    <s v="Male"/>
    <x v="198"/>
  </r>
  <r>
    <x v="2"/>
    <x v="0"/>
    <n v="11"/>
    <n v="1"/>
    <s v="Male"/>
    <x v="199"/>
  </r>
  <r>
    <x v="0"/>
    <x v="0"/>
    <n v="16"/>
    <n v="11"/>
    <s v="Male"/>
    <x v="200"/>
  </r>
  <r>
    <x v="0"/>
    <x v="0"/>
    <n v="15"/>
    <n v="11"/>
    <s v="Male"/>
    <x v="201"/>
  </r>
  <r>
    <x v="2"/>
    <x v="0"/>
    <n v="29"/>
    <n v="22"/>
    <s v="Male"/>
    <x v="202"/>
  </r>
  <r>
    <x v="2"/>
    <x v="0"/>
    <n v="14"/>
    <n v="7"/>
    <s v="Female"/>
    <x v="203"/>
  </r>
  <r>
    <x v="0"/>
    <x v="0"/>
    <n v="13"/>
    <n v="11"/>
    <s v="Male"/>
    <x v="204"/>
  </r>
  <r>
    <x v="0"/>
    <x v="0"/>
    <n v="21"/>
    <n v="21"/>
    <s v="Male"/>
    <x v="205"/>
  </r>
  <r>
    <x v="0"/>
    <x v="0"/>
    <n v="23"/>
    <n v="10"/>
    <s v="Male"/>
    <x v="206"/>
  </r>
  <r>
    <x v="2"/>
    <x v="0"/>
    <n v="13"/>
    <n v="6"/>
    <s v="Male"/>
    <x v="207"/>
  </r>
  <r>
    <x v="0"/>
    <x v="0"/>
    <n v="34"/>
    <n v="20"/>
    <s v="Male"/>
    <x v="208"/>
  </r>
  <r>
    <x v="0"/>
    <x v="1"/>
    <n v="38"/>
    <n v="35"/>
    <s v="Male"/>
    <x v="209"/>
  </r>
  <r>
    <x v="0"/>
    <x v="1"/>
    <n v="20"/>
    <n v="20"/>
    <s v="Male"/>
    <x v="210"/>
  </r>
  <r>
    <x v="1"/>
    <x v="1"/>
    <n v="3"/>
    <n v="1"/>
    <s v="Male"/>
    <x v="211"/>
  </r>
  <r>
    <x v="2"/>
    <x v="1"/>
    <n v="9"/>
    <n v="7"/>
    <s v="Male"/>
    <x v="212"/>
  </r>
  <r>
    <x v="0"/>
    <x v="1"/>
    <n v="16"/>
    <n v="11"/>
    <s v="Male"/>
    <x v="213"/>
  </r>
  <r>
    <x v="0"/>
    <x v="1"/>
    <n v="39"/>
    <n v="38"/>
    <s v="Male"/>
    <x v="214"/>
  </r>
  <r>
    <x v="0"/>
    <x v="1"/>
    <n v="29"/>
    <n v="27"/>
    <s v="Female"/>
    <x v="195"/>
  </r>
  <r>
    <x v="2"/>
    <x v="1"/>
    <n v="26"/>
    <n v="24"/>
    <s v="Female"/>
    <x v="215"/>
  </r>
  <r>
    <x v="0"/>
    <x v="1"/>
    <n v="38"/>
    <n v="19"/>
    <s v="Male"/>
    <x v="216"/>
  </r>
  <r>
    <x v="0"/>
    <x v="1"/>
    <n v="36"/>
    <n v="19"/>
    <s v="Female"/>
    <x v="217"/>
  </r>
  <r>
    <x v="1"/>
    <x v="1"/>
    <n v="8"/>
    <n v="3"/>
    <s v="Male"/>
    <x v="218"/>
  </r>
  <r>
    <x v="0"/>
    <x v="1"/>
    <n v="28"/>
    <n v="17"/>
    <s v="Male"/>
    <x v="219"/>
  </r>
  <r>
    <x v="0"/>
    <x v="1"/>
    <n v="25"/>
    <n v="25"/>
    <s v="Male"/>
    <x v="220"/>
  </r>
  <r>
    <x v="1"/>
    <x v="1"/>
    <n v="7"/>
    <n v="6"/>
    <s v="Female"/>
    <x v="221"/>
  </r>
  <r>
    <x v="0"/>
    <x v="1"/>
    <n v="46"/>
    <n v="40"/>
    <s v="Male"/>
    <x v="222"/>
  </r>
  <r>
    <x v="0"/>
    <x v="1"/>
    <n v="19"/>
    <n v="6"/>
    <s v="Male"/>
    <x v="223"/>
  </r>
  <r>
    <x v="1"/>
    <x v="1"/>
    <n v="5"/>
    <n v="3"/>
    <s v="Male"/>
    <x v="224"/>
  </r>
  <r>
    <x v="0"/>
    <x v="1"/>
    <n v="31"/>
    <n v="30"/>
    <s v="Male"/>
    <x v="225"/>
  </r>
  <r>
    <x v="0"/>
    <x v="1"/>
    <n v="38"/>
    <n v="37"/>
    <s v="Male"/>
    <x v="226"/>
  </r>
  <r>
    <x v="0"/>
    <x v="1"/>
    <n v="23"/>
    <n v="23"/>
    <s v="Male"/>
    <x v="227"/>
  </r>
  <r>
    <x v="0"/>
    <x v="1"/>
    <n v="19"/>
    <n v="23"/>
    <s v="Male"/>
    <x v="228"/>
  </r>
  <r>
    <x v="0"/>
    <x v="1"/>
    <n v="17"/>
    <n v="11"/>
    <s v="Female"/>
    <x v="229"/>
  </r>
  <r>
    <x v="0"/>
    <x v="1"/>
    <n v="30"/>
    <n v="23"/>
    <s v="Male"/>
    <x v="230"/>
  </r>
  <r>
    <x v="0"/>
    <x v="1"/>
    <n v="21"/>
    <n v="18"/>
    <s v="Male"/>
    <x v="231"/>
  </r>
  <r>
    <x v="0"/>
    <x v="1"/>
    <n v="28"/>
    <n v="23"/>
    <s v="Male"/>
    <x v="232"/>
  </r>
  <r>
    <x v="0"/>
    <x v="1"/>
    <n v="29"/>
    <n v="7"/>
    <s v="Male"/>
    <x v="233"/>
  </r>
  <r>
    <x v="0"/>
    <x v="1"/>
    <n v="39"/>
    <n v="39"/>
    <s v="Male"/>
    <x v="234"/>
  </r>
  <r>
    <x v="0"/>
    <x v="1"/>
    <n v="20"/>
    <n v="8"/>
    <s v="Male"/>
    <x v="235"/>
  </r>
  <r>
    <x v="0"/>
    <x v="1"/>
    <n v="31"/>
    <n v="12"/>
    <s v="Male"/>
    <x v="236"/>
  </r>
  <r>
    <x v="1"/>
    <x v="1"/>
    <n v="4"/>
    <n v="2"/>
    <s v="Female"/>
    <x v="127"/>
  </r>
  <r>
    <x v="0"/>
    <x v="1"/>
    <n v="28"/>
    <n v="7"/>
    <s v="Female"/>
    <x v="237"/>
  </r>
  <r>
    <x v="2"/>
    <x v="1"/>
    <n v="12"/>
    <n v="8"/>
    <s v="Male"/>
    <x v="238"/>
  </r>
  <r>
    <x v="0"/>
    <x v="1"/>
    <n v="22"/>
    <n v="22"/>
    <s v="Male"/>
    <x v="239"/>
  </r>
  <r>
    <x v="2"/>
    <x v="1"/>
    <n v="30"/>
    <n v="23"/>
    <s v="Male"/>
    <x v="240"/>
  </r>
  <r>
    <x v="1"/>
    <x v="1"/>
    <n v="9"/>
    <n v="3"/>
    <s v="Male"/>
    <x v="241"/>
  </r>
  <r>
    <x v="0"/>
    <x v="1"/>
    <n v="32"/>
    <n v="30"/>
    <s v="Male"/>
    <x v="242"/>
  </r>
  <r>
    <x v="2"/>
    <x v="1"/>
    <n v="41"/>
    <n v="33"/>
    <s v="Male"/>
    <x v="243"/>
  </r>
  <r>
    <x v="0"/>
    <x v="1"/>
    <n v="45"/>
    <n v="45"/>
    <s v="Male"/>
    <x v="244"/>
  </r>
  <r>
    <x v="0"/>
    <x v="1"/>
    <n v="31"/>
    <n v="26"/>
    <s v="Male"/>
    <x v="245"/>
  </r>
  <r>
    <x v="0"/>
    <x v="1"/>
    <n v="31"/>
    <n v="31"/>
    <s v="Male"/>
    <x v="246"/>
  </r>
  <r>
    <x v="0"/>
    <x v="1"/>
    <n v="37"/>
    <n v="35"/>
    <s v="Male"/>
    <x v="247"/>
  </r>
  <r>
    <x v="0"/>
    <x v="1"/>
    <n v="36"/>
    <n v="30"/>
    <s v="Male"/>
    <x v="248"/>
  </r>
  <r>
    <x v="0"/>
    <x v="1"/>
    <n v="43"/>
    <n v="43"/>
    <s v="Male"/>
    <x v="249"/>
  </r>
  <r>
    <x v="0"/>
    <x v="1"/>
    <n v="14"/>
    <n v="10"/>
    <s v="Male"/>
    <x v="250"/>
  </r>
  <r>
    <x v="0"/>
    <x v="1"/>
    <n v="47"/>
    <n v="44"/>
    <s v="Male"/>
    <x v="251"/>
  </r>
  <r>
    <x v="0"/>
    <x v="1"/>
    <n v="13"/>
    <n v="7"/>
    <s v="Male"/>
    <x v="252"/>
  </r>
  <r>
    <x v="0"/>
    <x v="1"/>
    <n v="42"/>
    <n v="40"/>
    <s v="Male"/>
    <x v="253"/>
  </r>
  <r>
    <x v="0"/>
    <x v="1"/>
    <n v="42"/>
    <n v="18"/>
    <s v="Male"/>
    <x v="254"/>
  </r>
  <r>
    <x v="1"/>
    <x v="1"/>
    <n v="4"/>
    <n v="1"/>
    <s v="Male"/>
    <x v="124"/>
  </r>
  <r>
    <x v="1"/>
    <x v="1"/>
    <n v="8"/>
    <n v="4"/>
    <s v="Male"/>
    <x v="240"/>
  </r>
  <r>
    <x v="1"/>
    <x v="1"/>
    <n v="8"/>
    <n v="3"/>
    <s v="Female"/>
    <x v="255"/>
  </r>
  <r>
    <x v="0"/>
    <x v="1"/>
    <n v="12"/>
    <n v="6"/>
    <s v="Male"/>
    <x v="256"/>
  </r>
  <r>
    <x v="0"/>
    <x v="1"/>
    <n v="52"/>
    <n v="48"/>
    <s v="Male"/>
    <x v="257"/>
  </r>
  <r>
    <x v="0"/>
    <x v="1"/>
    <n v="31"/>
    <n v="27"/>
    <s v="Male"/>
    <x v="194"/>
  </r>
  <r>
    <x v="0"/>
    <x v="1"/>
    <n v="24"/>
    <n v="18"/>
    <s v="Male"/>
    <x v="258"/>
  </r>
  <r>
    <x v="0"/>
    <x v="1"/>
    <n v="46"/>
    <n v="46"/>
    <s v="Male"/>
    <x v="259"/>
  </r>
  <r>
    <x v="0"/>
    <x v="1"/>
    <n v="39"/>
    <n v="38"/>
    <s v="Male"/>
    <x v="260"/>
  </r>
  <r>
    <x v="0"/>
    <x v="1"/>
    <n v="37"/>
    <n v="27"/>
    <s v="Male"/>
    <x v="261"/>
  </r>
  <r>
    <x v="0"/>
    <x v="1"/>
    <n v="51"/>
    <n v="51"/>
    <s v="Male"/>
    <x v="262"/>
  </r>
  <r>
    <x v="0"/>
    <x v="1"/>
    <n v="45"/>
    <n v="43"/>
    <s v="Male"/>
    <x v="263"/>
  </r>
  <r>
    <x v="2"/>
    <x v="1"/>
    <n v="8"/>
    <n v="6"/>
    <s v="Male"/>
    <x v="264"/>
  </r>
  <r>
    <x v="2"/>
    <x v="1"/>
    <n v="49"/>
    <n v="49"/>
    <s v="Male"/>
    <x v="265"/>
  </r>
  <r>
    <x v="0"/>
    <x v="1"/>
    <n v="28"/>
    <n v="27"/>
    <s v="Male"/>
    <x v="266"/>
  </r>
  <r>
    <x v="1"/>
    <x v="1"/>
    <n v="2"/>
    <n v="0"/>
    <s v="Male"/>
    <x v="267"/>
  </r>
  <r>
    <x v="0"/>
    <x v="1"/>
    <n v="29"/>
    <n v="27"/>
    <s v="Male"/>
    <x v="268"/>
  </r>
  <r>
    <x v="1"/>
    <x v="1"/>
    <n v="8"/>
    <n v="5"/>
    <s v="Male"/>
    <x v="240"/>
  </r>
  <r>
    <x v="0"/>
    <x v="1"/>
    <n v="33"/>
    <n v="7"/>
    <s v="Male"/>
    <x v="269"/>
  </r>
  <r>
    <x v="0"/>
    <x v="1"/>
    <n v="32"/>
    <n v="28"/>
    <s v="Male"/>
    <x v="270"/>
  </r>
  <r>
    <x v="0"/>
    <x v="1"/>
    <n v="39"/>
    <n v="9"/>
    <s v="Male"/>
    <x v="271"/>
  </r>
  <r>
    <x v="2"/>
    <x v="1"/>
    <n v="11"/>
    <n v="1"/>
    <s v="Male"/>
    <x v="14"/>
  </r>
  <r>
    <x v="0"/>
    <x v="1"/>
    <n v="19"/>
    <n v="7"/>
    <s v="Male"/>
    <x v="272"/>
  </r>
  <r>
    <x v="0"/>
    <x v="1"/>
    <n v="40"/>
    <n v="36"/>
    <s v="Male"/>
    <x v="273"/>
  </r>
  <r>
    <x v="0"/>
    <x v="1"/>
    <n v="18"/>
    <n v="18"/>
    <s v="Male"/>
    <x v="274"/>
  </r>
  <r>
    <x v="0"/>
    <x v="1"/>
    <n v="17"/>
    <n v="11"/>
    <s v="Male"/>
    <x v="275"/>
  </r>
  <r>
    <x v="0"/>
    <x v="1"/>
    <n v="49"/>
    <n v="43"/>
    <s v="Male"/>
    <x v="276"/>
  </r>
  <r>
    <x v="2"/>
    <x v="1"/>
    <n v="45"/>
    <n v="39"/>
    <s v="Male"/>
    <x v="277"/>
  </r>
  <r>
    <x v="0"/>
    <x v="1"/>
    <n v="39"/>
    <n v="36"/>
    <s v="Male"/>
    <x v="243"/>
  </r>
  <r>
    <x v="0"/>
    <x v="1"/>
    <n v="27"/>
    <n v="16"/>
    <s v="Male"/>
    <x v="278"/>
  </r>
  <r>
    <x v="0"/>
    <x v="1"/>
    <n v="28"/>
    <n v="13"/>
    <s v="Male"/>
    <x v="279"/>
  </r>
  <r>
    <x v="0"/>
    <x v="1"/>
    <n v="14"/>
    <n v="4"/>
    <s v="Male"/>
    <x v="280"/>
  </r>
  <r>
    <x v="0"/>
    <x v="1"/>
    <n v="46"/>
    <n v="44"/>
    <s v="Male"/>
    <x v="281"/>
  </r>
  <r>
    <x v="0"/>
    <x v="1"/>
    <n v="33"/>
    <n v="31"/>
    <s v="Male"/>
    <x v="196"/>
  </r>
  <r>
    <x v="1"/>
    <x v="1"/>
    <n v="7"/>
    <n v="4"/>
    <s v="Male"/>
    <x v="282"/>
  </r>
  <r>
    <x v="0"/>
    <x v="1"/>
    <n v="31"/>
    <n v="28"/>
    <s v="Male"/>
    <x v="283"/>
  </r>
  <r>
    <x v="1"/>
    <x v="1"/>
    <n v="5"/>
    <n v="0"/>
    <s v="Male"/>
    <x v="240"/>
  </r>
  <r>
    <x v="0"/>
    <x v="1"/>
    <n v="22"/>
    <n v="15"/>
    <s v="Male"/>
    <x v="284"/>
  </r>
  <r>
    <x v="0"/>
    <x v="1"/>
    <n v="20"/>
    <n v="7"/>
    <s v="Male"/>
    <x v="285"/>
  </r>
  <r>
    <x v="0"/>
    <x v="1"/>
    <n v="14"/>
    <n v="9"/>
    <s v="Male"/>
    <x v="286"/>
  </r>
  <r>
    <x v="0"/>
    <x v="1"/>
    <n v="29"/>
    <n v="19"/>
    <s v="Male"/>
    <x v="287"/>
  </r>
  <r>
    <x v="0"/>
    <x v="1"/>
    <n v="35"/>
    <n v="35"/>
    <s v="Male"/>
    <x v="288"/>
  </r>
  <r>
    <x v="0"/>
    <x v="1"/>
    <n v="22"/>
    <n v="6"/>
    <s v="Male"/>
    <x v="289"/>
  </r>
  <r>
    <x v="1"/>
    <x v="0"/>
    <n v="6"/>
    <n v="3"/>
    <s v="Male"/>
    <x v="290"/>
  </r>
  <r>
    <x v="2"/>
    <x v="0"/>
    <n v="12"/>
    <n v="9"/>
    <s v="Female"/>
    <x v="291"/>
  </r>
  <r>
    <x v="0"/>
    <x v="0"/>
    <n v="46"/>
    <n v="45"/>
    <s v="Male"/>
    <x v="292"/>
  </r>
  <r>
    <x v="0"/>
    <x v="0"/>
    <n v="16"/>
    <n v="16"/>
    <s v="Male"/>
    <x v="293"/>
  </r>
  <r>
    <x v="0"/>
    <x v="0"/>
    <n v="16"/>
    <n v="15"/>
    <s v="Male"/>
    <x v="294"/>
  </r>
  <r>
    <x v="0"/>
    <x v="0"/>
    <n v="24"/>
    <n v="23"/>
    <s v="Male"/>
    <x v="295"/>
  </r>
  <r>
    <x v="2"/>
    <x v="0"/>
    <n v="9"/>
    <n v="9"/>
    <s v="Male"/>
    <x v="296"/>
  </r>
  <r>
    <x v="2"/>
    <x v="0"/>
    <n v="13"/>
    <n v="11"/>
    <s v="Male"/>
    <x v="297"/>
  </r>
  <r>
    <x v="0"/>
    <x v="0"/>
    <n v="24"/>
    <n v="15"/>
    <s v="Female"/>
    <x v="298"/>
  </r>
  <r>
    <x v="0"/>
    <x v="0"/>
    <n v="30"/>
    <n v="31"/>
    <s v="Male"/>
    <x v="299"/>
  </r>
  <r>
    <x v="1"/>
    <x v="0"/>
    <n v="8"/>
    <n v="4"/>
    <s v="Male"/>
    <x v="300"/>
  </r>
  <r>
    <x v="0"/>
    <x v="0"/>
    <n v="23"/>
    <n v="15"/>
    <s v="Male"/>
    <x v="301"/>
  </r>
  <r>
    <x v="0"/>
    <x v="0"/>
    <n v="37"/>
    <n v="37"/>
    <s v="Male"/>
    <x v="302"/>
  </r>
  <r>
    <x v="2"/>
    <x v="0"/>
    <n v="10"/>
    <n v="10"/>
    <s v="Male"/>
    <x v="303"/>
  </r>
  <r>
    <x v="0"/>
    <x v="0"/>
    <n v="23"/>
    <n v="23"/>
    <s v="Male"/>
    <x v="304"/>
  </r>
  <r>
    <x v="0"/>
    <x v="0"/>
    <n v="49"/>
    <n v="60"/>
    <s v="Male"/>
    <x v="305"/>
  </r>
  <r>
    <x v="0"/>
    <x v="0"/>
    <n v="20"/>
    <n v="9"/>
    <s v="Male"/>
    <x v="306"/>
  </r>
  <r>
    <x v="0"/>
    <x v="0"/>
    <n v="18"/>
    <n v="10"/>
    <s v="Female"/>
    <x v="307"/>
  </r>
  <r>
    <x v="0"/>
    <x v="0"/>
    <n v="33"/>
    <n v="19"/>
    <s v="Male"/>
    <x v="308"/>
  </r>
  <r>
    <x v="2"/>
    <x v="0"/>
    <n v="19"/>
    <n v="6"/>
    <s v="Female"/>
    <x v="309"/>
  </r>
  <r>
    <x v="0"/>
    <x v="0"/>
    <n v="36"/>
    <n v="38"/>
    <s v="Male"/>
    <x v="310"/>
  </r>
  <r>
    <x v="0"/>
    <x v="0"/>
    <n v="35"/>
    <n v="23"/>
    <s v="Male"/>
    <x v="311"/>
  </r>
  <r>
    <x v="0"/>
    <x v="0"/>
    <n v="13"/>
    <n v="12"/>
    <s v="Male"/>
    <x v="312"/>
  </r>
  <r>
    <x v="0"/>
    <x v="0"/>
    <n v="32"/>
    <n v="25"/>
    <s v="Male"/>
    <x v="313"/>
  </r>
  <r>
    <x v="0"/>
    <x v="0"/>
    <n v="37"/>
    <n v="15"/>
    <s v="Male"/>
    <x v="314"/>
  </r>
  <r>
    <x v="0"/>
    <x v="0"/>
    <n v="13"/>
    <n v="11"/>
    <s v="Male"/>
    <x v="315"/>
  </r>
  <r>
    <x v="0"/>
    <x v="0"/>
    <n v="17"/>
    <n v="17"/>
    <s v="Female"/>
    <x v="316"/>
  </r>
  <r>
    <x v="0"/>
    <x v="0"/>
    <n v="38"/>
    <n v="38"/>
    <s v="Male"/>
    <x v="317"/>
  </r>
  <r>
    <x v="0"/>
    <x v="0"/>
    <n v="31"/>
    <n v="31"/>
    <s v="Male"/>
    <x v="318"/>
  </r>
  <r>
    <x v="0"/>
    <x v="0"/>
    <n v="32"/>
    <n v="35"/>
    <s v="Male"/>
    <x v="319"/>
  </r>
  <r>
    <x v="0"/>
    <x v="0"/>
    <n v="15"/>
    <n v="10"/>
    <s v="Male"/>
    <x v="320"/>
  </r>
  <r>
    <x v="0"/>
    <x v="0"/>
    <n v="41"/>
    <n v="27"/>
    <s v="Male"/>
    <x v="321"/>
  </r>
  <r>
    <x v="0"/>
    <x v="0"/>
    <n v="39"/>
    <n v="33"/>
    <s v="Male"/>
    <x v="322"/>
  </r>
  <r>
    <x v="1"/>
    <x v="0"/>
    <n v="4"/>
    <n v="3"/>
    <s v="Male"/>
    <x v="323"/>
  </r>
  <r>
    <x v="0"/>
    <x v="0"/>
    <n v="27"/>
    <n v="28"/>
    <s v="Male"/>
    <x v="324"/>
  </r>
  <r>
    <x v="0"/>
    <x v="0"/>
    <n v="56"/>
    <n v="49"/>
    <s v="Male"/>
    <x v="325"/>
  </r>
  <r>
    <x v="0"/>
    <x v="0"/>
    <n v="38"/>
    <n v="38"/>
    <s v="Male"/>
    <x v="326"/>
  </r>
  <r>
    <x v="0"/>
    <x v="0"/>
    <n v="26"/>
    <n v="27"/>
    <s v="Male"/>
    <x v="327"/>
  </r>
  <r>
    <x v="0"/>
    <x v="0"/>
    <n v="22"/>
    <n v="20"/>
    <s v="Male"/>
    <x v="328"/>
  </r>
  <r>
    <x v="1"/>
    <x v="0"/>
    <n v="8"/>
    <n v="1"/>
    <s v="Male"/>
    <x v="329"/>
  </r>
  <r>
    <x v="0"/>
    <x v="0"/>
    <n v="25"/>
    <n v="21"/>
    <s v="Male"/>
    <x v="330"/>
  </r>
  <r>
    <x v="0"/>
    <x v="1"/>
    <n v="49"/>
    <n v="40"/>
    <s v="Male"/>
    <x v="331"/>
  </r>
  <r>
    <x v="0"/>
    <x v="1"/>
    <n v="39"/>
    <n v="35"/>
    <s v="Male"/>
    <x v="332"/>
  </r>
  <r>
    <x v="0"/>
    <x v="1"/>
    <n v="28"/>
    <n v="14"/>
    <s v="Female"/>
    <x v="333"/>
  </r>
  <r>
    <x v="1"/>
    <x v="1"/>
    <n v="11"/>
    <n v="4"/>
    <s v="Male"/>
    <x v="334"/>
  </r>
  <r>
    <x v="0"/>
    <x v="1"/>
    <n v="14"/>
    <n v="11"/>
    <s v="Male"/>
    <x v="335"/>
  </r>
  <r>
    <x v="0"/>
    <x v="1"/>
    <n v="23"/>
    <n v="15"/>
    <s v="Female"/>
    <x v="336"/>
  </r>
  <r>
    <x v="0"/>
    <x v="1"/>
    <n v="30"/>
    <n v="30"/>
    <s v="Male"/>
    <x v="337"/>
  </r>
  <r>
    <x v="2"/>
    <x v="1"/>
    <n v="20"/>
    <n v="17"/>
    <s v="Male"/>
    <x v="338"/>
  </r>
  <r>
    <x v="0"/>
    <x v="1"/>
    <n v="43"/>
    <n v="43"/>
    <s v="Male"/>
    <x v="339"/>
  </r>
  <r>
    <x v="0"/>
    <x v="1"/>
    <n v="43"/>
    <n v="40"/>
    <s v="Male"/>
    <x v="340"/>
  </r>
  <r>
    <x v="0"/>
    <x v="1"/>
    <n v="15"/>
    <n v="10"/>
    <s v="Male"/>
    <x v="341"/>
  </r>
  <r>
    <x v="2"/>
    <x v="1"/>
    <n v="10"/>
    <n v="1"/>
    <s v="Male"/>
    <x v="342"/>
  </r>
  <r>
    <x v="0"/>
    <x v="1"/>
    <n v="35"/>
    <n v="30"/>
    <s v="Male"/>
    <x v="343"/>
  </r>
  <r>
    <x v="0"/>
    <x v="1"/>
    <n v="33"/>
    <n v="31"/>
    <s v="Male"/>
    <x v="344"/>
  </r>
  <r>
    <x v="2"/>
    <x v="1"/>
    <n v="13"/>
    <n v="8"/>
    <s v="Male"/>
    <x v="345"/>
  </r>
  <r>
    <x v="0"/>
    <x v="1"/>
    <n v="23"/>
    <n v="20"/>
    <s v="Male"/>
    <x v="346"/>
  </r>
  <r>
    <x v="0"/>
    <x v="1"/>
    <n v="12"/>
    <n v="7"/>
    <s v="Male"/>
    <x v="347"/>
  </r>
  <r>
    <x v="0"/>
    <x v="1"/>
    <n v="30"/>
    <n v="26"/>
    <s v="Male"/>
    <x v="348"/>
  </r>
  <r>
    <x v="0"/>
    <x v="1"/>
    <n v="27"/>
    <n v="19"/>
    <s v="Male"/>
    <x v="349"/>
  </r>
  <r>
    <x v="0"/>
    <x v="1"/>
    <n v="28"/>
    <n v="26"/>
    <s v="Male"/>
    <x v="350"/>
  </r>
  <r>
    <x v="1"/>
    <x v="1"/>
    <n v="4"/>
    <n v="1"/>
    <s v="Male"/>
    <x v="351"/>
  </r>
  <r>
    <x v="1"/>
    <x v="1"/>
    <n v="6"/>
    <n v="3"/>
    <s v="Male"/>
    <x v="352"/>
  </r>
  <r>
    <x v="0"/>
    <x v="1"/>
    <n v="38"/>
    <n v="38"/>
    <s v="Male"/>
    <x v="353"/>
  </r>
  <r>
    <x v="2"/>
    <x v="1"/>
    <n v="11"/>
    <n v="8"/>
    <s v="Male"/>
    <x v="354"/>
  </r>
  <r>
    <x v="1"/>
    <x v="1"/>
    <n v="8"/>
    <n v="3"/>
    <s v="Male"/>
    <x v="355"/>
  </r>
  <r>
    <x v="0"/>
    <x v="1"/>
    <n v="27"/>
    <n v="23"/>
    <s v="Male"/>
    <x v="356"/>
  </r>
  <r>
    <x v="2"/>
    <x v="1"/>
    <n v="8"/>
    <n v="5"/>
    <s v="Male"/>
    <x v="357"/>
  </r>
  <r>
    <x v="0"/>
    <x v="1"/>
    <n v="44"/>
    <n v="44"/>
    <s v="Male"/>
    <x v="111"/>
  </r>
  <r>
    <x v="0"/>
    <x v="1"/>
    <n v="27"/>
    <n v="21"/>
    <s v="Male"/>
    <x v="358"/>
  </r>
  <r>
    <x v="0"/>
    <x v="1"/>
    <n v="15"/>
    <n v="9"/>
    <s v="Male"/>
    <x v="359"/>
  </r>
  <r>
    <x v="0"/>
    <x v="1"/>
    <n v="29"/>
    <n v="27"/>
    <s v="Male"/>
    <x v="360"/>
  </r>
  <r>
    <x v="0"/>
    <x v="1"/>
    <n v="29"/>
    <n v="15"/>
    <s v="Male"/>
    <x v="361"/>
  </r>
  <r>
    <x v="0"/>
    <x v="1"/>
    <n v="38"/>
    <n v="36"/>
    <s v="Male"/>
    <x v="362"/>
  </r>
  <r>
    <x v="0"/>
    <x v="1"/>
    <n v="33"/>
    <n v="18"/>
    <s v="Male"/>
    <x v="363"/>
  </r>
  <r>
    <x v="0"/>
    <x v="1"/>
    <n v="40"/>
    <n v="19"/>
    <s v="Male"/>
    <x v="364"/>
  </r>
  <r>
    <x v="0"/>
    <x v="1"/>
    <n v="30"/>
    <n v="19"/>
    <s v="Male"/>
    <x v="365"/>
  </r>
  <r>
    <x v="0"/>
    <x v="1"/>
    <n v="33"/>
    <n v="30"/>
    <s v="Male"/>
    <x v="366"/>
  </r>
  <r>
    <x v="0"/>
    <x v="1"/>
    <n v="31"/>
    <n v="19"/>
    <s v="Male"/>
    <x v="367"/>
  </r>
  <r>
    <x v="0"/>
    <x v="1"/>
    <n v="42"/>
    <n v="25"/>
    <s v="Male"/>
    <x v="368"/>
  </r>
  <r>
    <x v="0"/>
    <x v="1"/>
    <n v="25"/>
    <n v="15"/>
    <s v="Male"/>
    <x v="369"/>
  </r>
  <r>
    <x v="1"/>
    <x v="1"/>
    <n v="8"/>
    <n v="4"/>
    <s v="Male"/>
    <x v="3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385A36-F470-414E-A127-B8755C84312E}" name="PivotTable6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5:I29" firstHeaderRow="1" firstDataRow="1" firstDataCol="1"/>
  <pivotFields count="6">
    <pivotField axis="axisRow" showAll="0">
      <items count="4"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ar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E467D5-E0AA-431C-A65A-F51E010E16F1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9:I23" firstHeaderRow="1" firstDataRow="1" firstDataCol="1"/>
  <pivotFields count="6"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>
      <items count="372">
        <item x="262"/>
        <item x="119"/>
        <item x="221"/>
        <item x="211"/>
        <item x="292"/>
        <item x="62"/>
        <item x="224"/>
        <item x="218"/>
        <item x="212"/>
        <item x="277"/>
        <item x="47"/>
        <item x="291"/>
        <item x="276"/>
        <item x="109"/>
        <item x="124"/>
        <item x="72"/>
        <item x="215"/>
        <item x="115"/>
        <item x="241"/>
        <item x="132"/>
        <item x="240"/>
        <item x="282"/>
        <item x="50"/>
        <item x="24"/>
        <item x="351"/>
        <item x="57"/>
        <item x="59"/>
        <item x="355"/>
        <item x="126"/>
        <item x="28"/>
        <item x="352"/>
        <item x="222"/>
        <item x="127"/>
        <item x="12"/>
        <item x="13"/>
        <item x="121"/>
        <item x="345"/>
        <item x="255"/>
        <item x="334"/>
        <item x="2"/>
        <item x="11"/>
        <item x="31"/>
        <item x="323"/>
        <item x="33"/>
        <item x="370"/>
        <item x="338"/>
        <item x="105"/>
        <item x="219"/>
        <item x="265"/>
        <item x="103"/>
        <item x="108"/>
        <item x="27"/>
        <item x="104"/>
        <item x="238"/>
        <item x="125"/>
        <item x="329"/>
        <item x="101"/>
        <item x="53"/>
        <item x="92"/>
        <item x="76"/>
        <item x="228"/>
        <item x="300"/>
        <item x="290"/>
        <item x="267"/>
        <item x="75"/>
        <item x="180"/>
        <item x="35"/>
        <item x="357"/>
        <item x="209"/>
        <item x="148"/>
        <item x="213"/>
        <item x="84"/>
        <item x="243"/>
        <item x="264"/>
        <item x="331"/>
        <item x="154"/>
        <item x="80"/>
        <item x="151"/>
        <item x="20"/>
        <item x="251"/>
        <item x="136"/>
        <item x="181"/>
        <item x="55"/>
        <item x="58"/>
        <item x="229"/>
        <item x="195"/>
        <item x="230"/>
        <item x="160"/>
        <item x="193"/>
        <item x="66"/>
        <item x="139"/>
        <item x="285"/>
        <item x="70"/>
        <item x="242"/>
        <item x="183"/>
        <item x="256"/>
        <item x="162"/>
        <item x="39"/>
        <item x="326"/>
        <item x="22"/>
        <item x="287"/>
        <item x="42"/>
        <item x="142"/>
        <item x="369"/>
        <item x="149"/>
        <item x="165"/>
        <item x="93"/>
        <item x="296"/>
        <item x="223"/>
        <item x="190"/>
        <item x="120"/>
        <item x="5"/>
        <item x="87"/>
        <item x="273"/>
        <item x="118"/>
        <item x="311"/>
        <item x="44"/>
        <item x="153"/>
        <item x="247"/>
        <item x="303"/>
        <item x="64"/>
        <item x="170"/>
        <item x="134"/>
        <item x="69"/>
        <item x="56"/>
        <item x="288"/>
        <item x="63"/>
        <item x="259"/>
        <item x="37"/>
        <item x="166"/>
        <item x="16"/>
        <item x="340"/>
        <item x="231"/>
        <item x="158"/>
        <item x="40"/>
        <item x="368"/>
        <item x="235"/>
        <item x="95"/>
        <item x="21"/>
        <item x="226"/>
        <item x="366"/>
        <item x="349"/>
        <item x="17"/>
        <item x="261"/>
        <item x="61"/>
        <item x="350"/>
        <item x="252"/>
        <item x="173"/>
        <item x="52"/>
        <item x="145"/>
        <item x="354"/>
        <item x="110"/>
        <item x="250"/>
        <item x="295"/>
        <item x="309"/>
        <item x="14"/>
        <item x="111"/>
        <item x="88"/>
        <item x="280"/>
        <item x="202"/>
        <item x="307"/>
        <item x="89"/>
        <item x="131"/>
        <item x="155"/>
        <item x="315"/>
        <item x="25"/>
        <item x="175"/>
        <item x="135"/>
        <item x="51"/>
        <item x="96"/>
        <item x="86"/>
        <item x="258"/>
        <item x="207"/>
        <item x="257"/>
        <item x="272"/>
        <item x="332"/>
        <item x="174"/>
        <item x="244"/>
        <item x="320"/>
        <item x="286"/>
        <item x="227"/>
        <item x="130"/>
        <item x="342"/>
        <item x="49"/>
        <item x="234"/>
        <item x="361"/>
        <item x="336"/>
        <item x="203"/>
        <item x="347"/>
        <item x="60"/>
        <item x="333"/>
        <item x="346"/>
        <item x="144"/>
        <item x="196"/>
        <item x="65"/>
        <item x="164"/>
        <item x="107"/>
        <item x="137"/>
        <item x="23"/>
        <item x="123"/>
        <item x="147"/>
        <item x="71"/>
        <item x="102"/>
        <item x="182"/>
        <item x="220"/>
        <item x="359"/>
        <item x="185"/>
        <item x="317"/>
        <item x="43"/>
        <item x="3"/>
        <item x="116"/>
        <item x="341"/>
        <item x="266"/>
        <item x="237"/>
        <item x="306"/>
        <item x="15"/>
        <item x="32"/>
        <item x="114"/>
        <item x="217"/>
        <item x="54"/>
        <item x="29"/>
        <item x="199"/>
        <item x="146"/>
        <item x="138"/>
        <item x="8"/>
        <item x="362"/>
        <item x="204"/>
        <item x="186"/>
        <item x="10"/>
        <item x="192"/>
        <item x="112"/>
        <item x="245"/>
        <item x="335"/>
        <item x="179"/>
        <item x="210"/>
        <item x="283"/>
        <item x="225"/>
        <item x="81"/>
        <item x="91"/>
        <item x="117"/>
        <item x="316"/>
        <item x="301"/>
        <item x="18"/>
        <item x="358"/>
        <item x="36"/>
        <item x="246"/>
        <item x="198"/>
        <item x="274"/>
        <item x="67"/>
        <item x="297"/>
        <item x="48"/>
        <item x="98"/>
        <item x="278"/>
        <item x="100"/>
        <item x="143"/>
        <item x="322"/>
        <item x="197"/>
        <item x="313"/>
        <item x="232"/>
        <item x="9"/>
        <item x="208"/>
        <item x="94"/>
        <item x="157"/>
        <item x="106"/>
        <item x="343"/>
        <item x="236"/>
        <item x="30"/>
        <item x="82"/>
        <item x="97"/>
        <item x="178"/>
        <item x="214"/>
        <item x="172"/>
        <item x="163"/>
        <item x="293"/>
        <item x="344"/>
        <item x="304"/>
        <item x="248"/>
        <item x="26"/>
        <item x="294"/>
        <item x="78"/>
        <item x="129"/>
        <item x="260"/>
        <item x="348"/>
        <item x="19"/>
        <item x="150"/>
        <item x="314"/>
        <item x="328"/>
        <item x="337"/>
        <item x="360"/>
        <item x="0"/>
        <item x="46"/>
        <item x="239"/>
        <item x="169"/>
        <item x="4"/>
        <item x="321"/>
        <item x="168"/>
        <item x="327"/>
        <item x="253"/>
        <item x="249"/>
        <item x="281"/>
        <item x="324"/>
        <item x="79"/>
        <item x="141"/>
        <item x="312"/>
        <item x="330"/>
        <item x="308"/>
        <item x="206"/>
        <item x="200"/>
        <item x="201"/>
        <item x="38"/>
        <item x="289"/>
        <item x="68"/>
        <item x="167"/>
        <item x="7"/>
        <item x="113"/>
        <item x="216"/>
        <item x="275"/>
        <item x="171"/>
        <item x="319"/>
        <item x="73"/>
        <item x="268"/>
        <item x="367"/>
        <item x="353"/>
        <item x="77"/>
        <item x="365"/>
        <item x="310"/>
        <item x="161"/>
        <item x="302"/>
        <item x="45"/>
        <item x="188"/>
        <item x="133"/>
        <item x="83"/>
        <item x="99"/>
        <item x="176"/>
        <item x="122"/>
        <item x="34"/>
        <item x="263"/>
        <item x="140"/>
        <item x="187"/>
        <item x="298"/>
        <item x="318"/>
        <item x="191"/>
        <item x="299"/>
        <item x="194"/>
        <item x="189"/>
        <item x="90"/>
        <item x="364"/>
        <item x="284"/>
        <item x="156"/>
        <item x="270"/>
        <item x="128"/>
        <item x="205"/>
        <item x="279"/>
        <item x="85"/>
        <item x="356"/>
        <item x="1"/>
        <item x="269"/>
        <item x="6"/>
        <item x="152"/>
        <item x="177"/>
        <item x="159"/>
        <item x="271"/>
        <item x="363"/>
        <item x="325"/>
        <item x="184"/>
        <item x="305"/>
        <item x="74"/>
        <item x="254"/>
        <item x="233"/>
        <item x="339"/>
        <item x="4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ar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94E9EC-B949-4E8E-AE7E-5C5123BC8F0A}" name="PivotTable7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5" firstHeaderRow="1" firstDataRow="1" firstDataCol="1"/>
  <pivotFields count="6"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alary" fld="5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94DB9F-E38B-408D-BD07-45A68455F85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" firstHeaderRow="1" firstDataRow="1" firstDataCol="1"/>
  <pivotFields count="12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Average of Age" fld="5" subtotal="average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FF64A3-02AD-4267-AE08-6D59A045180A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9:B14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5">
        <item x="1"/>
        <item x="2"/>
        <item x="0"/>
        <item x="3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Fare" fld="9" subtotal="average" baseField="1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A6E6A3-000C-453D-B4C4-5603011E57BA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2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urviv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CAF396-E50A-4665-81F3-9561497D36B7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O4:P7" firstHeaderRow="1" firstDataRow="1" firstDataCol="1"/>
  <pivotFields count="12">
    <pivotField showAll="0"/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4">
        <item h="1" x="1"/>
        <item x="2"/>
        <item h="1" x="0"/>
        <item t="default"/>
      </items>
    </pivotField>
    <pivotField showAll="0">
      <items count="892">
        <item x="845"/>
        <item x="746"/>
        <item x="279"/>
        <item x="308"/>
        <item x="874"/>
        <item x="365"/>
        <item x="401"/>
        <item x="40"/>
        <item x="855"/>
        <item x="207"/>
        <item x="810"/>
        <item x="840"/>
        <item x="210"/>
        <item x="784"/>
        <item x="730"/>
        <item x="4"/>
        <item x="305"/>
        <item x="297"/>
        <item x="498"/>
        <item x="834"/>
        <item x="192"/>
        <item x="460"/>
        <item x="850"/>
        <item x="813"/>
        <item x="119"/>
        <item x="68"/>
        <item x="541"/>
        <item x="542"/>
        <item x="13"/>
        <item x="146"/>
        <item x="610"/>
        <item x="91"/>
        <item x="144"/>
        <item x="275"/>
        <item x="806"/>
        <item x="518"/>
        <item x="571"/>
        <item x="353"/>
        <item x="49"/>
        <item x="493"/>
        <item x="363"/>
        <item x="182"/>
        <item x="261"/>
        <item x="233"/>
        <item x="25"/>
        <item x="700"/>
        <item x="114"/>
        <item x="244"/>
        <item x="369"/>
        <item x="833"/>
        <item x="780"/>
        <item x="206"/>
        <item x="85"/>
        <item x="644"/>
        <item x="469"/>
        <item x="448"/>
        <item x="858"/>
        <item x="661"/>
        <item x="757"/>
        <item x="870"/>
        <item x="327"/>
        <item x="883"/>
        <item x="762"/>
        <item x="702"/>
        <item x="362"/>
        <item x="290"/>
        <item x="630"/>
        <item x="112"/>
        <item x="150"/>
        <item x="168"/>
        <item x="118"/>
        <item x="299"/>
        <item x="218"/>
        <item x="543"/>
        <item x="546"/>
        <item x="372"/>
        <item x="183"/>
        <item x="618"/>
        <item x="248"/>
        <item x="871"/>
        <item x="21"/>
        <item x="889"/>
        <item x="162"/>
        <item x="225"/>
        <item x="733"/>
        <item x="378"/>
        <item x="380"/>
        <item x="74"/>
        <item x="408"/>
        <item x="484"/>
        <item x="291"/>
        <item x="269"/>
        <item x="430"/>
        <item x="339"/>
        <item x="209"/>
        <item x="11"/>
        <item x="628"/>
        <item x="852"/>
        <item x="598"/>
        <item x="140"/>
        <item x="593"/>
        <item x="188"/>
        <item x="657"/>
        <item x="624"/>
        <item x="356"/>
        <item x="221"/>
        <item x="507"/>
        <item x="477"/>
        <item x="0"/>
        <item x="766"/>
        <item x="614"/>
        <item x="345"/>
        <item x="684"/>
        <item x="194"/>
        <item x="670"/>
        <item x="728"/>
        <item x="143"/>
        <item x="337"/>
        <item x="387"/>
        <item x="666"/>
        <item x="536"/>
        <item x="149"/>
        <item x="865"/>
        <item x="534"/>
        <item x="471"/>
        <item x="270"/>
        <item x="707"/>
        <item x="78"/>
        <item x="323"/>
        <item x="163"/>
        <item x="500"/>
        <item x="211"/>
        <item x="466"/>
        <item x="501"/>
        <item x="37"/>
        <item x="578"/>
        <item x="191"/>
        <item x="679"/>
        <item x="756"/>
        <item x="872"/>
        <item x="208"/>
        <item x="83"/>
        <item x="802"/>
        <item x="435"/>
        <item x="390"/>
        <item x="854"/>
        <item x="763"/>
        <item x="249"/>
        <item x="741"/>
        <item x="89"/>
        <item x="92"/>
        <item x="724"/>
        <item x="809"/>
        <item x="695"/>
        <item x="594"/>
        <item x="421"/>
        <item x="257"/>
        <item x="166"/>
        <item x="838"/>
        <item x="90"/>
        <item x="580"/>
        <item x="73"/>
        <item x="426"/>
        <item x="708"/>
        <item x="475"/>
        <item x="131"/>
        <item x="204"/>
        <item x="663"/>
        <item x="514"/>
        <item x="242"/>
        <item x="342"/>
        <item x="662"/>
        <item x="237"/>
        <item x="637"/>
        <item x="801"/>
        <item x="835"/>
        <item x="749"/>
        <item x="289"/>
        <item x="116"/>
        <item x="668"/>
        <item x="646"/>
        <item x="157"/>
        <item x="489"/>
        <item x="348"/>
        <item x="94"/>
        <item x="67"/>
        <item x="160"/>
        <item x="745"/>
        <item x="540"/>
        <item x="844"/>
        <item x="1"/>
        <item x="413"/>
        <item x="338"/>
        <item x="882"/>
        <item x="687"/>
        <item x="510"/>
        <item x="857"/>
        <item x="616"/>
        <item x="423"/>
        <item x="607"/>
        <item x="321"/>
        <item x="794"/>
        <item x="671"/>
        <item x="549"/>
        <item x="565"/>
        <item x="385"/>
        <item x="635"/>
        <item x="347"/>
        <item x="559"/>
        <item x="286"/>
        <item x="282"/>
        <item x="788"/>
        <item x="93"/>
        <item x="361"/>
        <item x="335"/>
        <item x="320"/>
        <item x="44"/>
        <item x="690"/>
        <item x="781"/>
        <item x="349"/>
        <item x="445"/>
        <item x="568"/>
        <item x="651"/>
        <item x="98"/>
        <item x="890"/>
        <item x="283"/>
        <item x="544"/>
        <item x="79"/>
        <item x="582"/>
        <item x="130"/>
        <item x="416"/>
        <item x="280"/>
        <item x="556"/>
        <item x="599"/>
        <item x="866"/>
        <item x="675"/>
        <item x="658"/>
        <item x="764"/>
        <item x="129"/>
        <item x="773"/>
        <item x="532"/>
        <item x="352"/>
        <item x="592"/>
        <item x="777"/>
        <item x="26"/>
        <item x="716"/>
        <item x="496"/>
        <item x="228"/>
        <item x="525"/>
        <item x="527"/>
        <item x="53"/>
        <item x="688"/>
        <item x="306"/>
        <item x="428"/>
        <item x="825"/>
        <item x="572"/>
        <item x="643"/>
        <item x="436"/>
        <item x="147"/>
        <item x="86"/>
        <item x="736"/>
        <item x="452"/>
        <item x="341"/>
        <item x="88"/>
        <item x="27"/>
        <item x="438"/>
        <item x="344"/>
        <item x="309"/>
        <item x="660"/>
        <item x="334"/>
        <item x="539"/>
        <item x="587"/>
        <item x="481"/>
        <item x="815"/>
        <item x="357"/>
        <item x="137"/>
        <item x="3"/>
        <item x="20"/>
        <item x="405"/>
        <item x="703"/>
        <item x="760"/>
        <item x="576"/>
        <item x="791"/>
        <item x="619"/>
        <item x="462"/>
        <item x="420"/>
        <item x="139"/>
        <item x="861"/>
        <item x="588"/>
        <item x="864"/>
        <item x="722"/>
        <item x="156"/>
        <item x="213"/>
        <item x="32"/>
        <item x="453"/>
        <item x="849"/>
        <item x="96"/>
        <item x="165"/>
        <item x="548"/>
        <item x="328"/>
        <item x="465"/>
        <item x="480"/>
        <item x="386"/>
        <item x="59"/>
        <item x="71"/>
        <item x="683"/>
        <item x="678"/>
        <item x="887"/>
        <item x="332"/>
        <item x="268"/>
        <item x="222"/>
        <item x="714"/>
        <item x="97"/>
        <item x="769"/>
        <item x="789"/>
        <item x="876"/>
        <item x="104"/>
        <item x="392"/>
        <item x="379"/>
        <item x="293"/>
        <item x="451"/>
        <item x="490"/>
        <item x="403"/>
        <item x="142"/>
        <item x="178"/>
        <item x="755"/>
        <item x="247"/>
        <item x="441"/>
        <item x="296"/>
        <item x="860"/>
        <item x="704"/>
        <item x="623"/>
        <item x="370"/>
        <item x="235"/>
        <item x="785"/>
        <item x="720"/>
        <item x="645"/>
        <item x="52"/>
        <item x="848"/>
        <item x="602"/>
        <item x="570"/>
        <item x="62"/>
        <item x="219"/>
        <item x="230"/>
        <item x="263"/>
        <item x="535"/>
        <item x="314"/>
        <item x="411"/>
        <item x="440"/>
        <item x="681"/>
        <item x="731"/>
        <item x="740"/>
        <item x="310"/>
        <item x="820"/>
        <item x="274"/>
        <item x="804"/>
        <item x="654"/>
        <item x="2"/>
        <item x="816"/>
        <item x="313"/>
        <item x="264"/>
        <item x="615"/>
        <item x="754"/>
        <item x="15"/>
        <item x="655"/>
        <item x="665"/>
        <item x="120"/>
        <item x="329"/>
        <item x="523"/>
        <item x="479"/>
        <item x="529"/>
        <item x="774"/>
        <item x="723"/>
        <item x="765"/>
        <item x="236"/>
        <item x="818"/>
        <item x="35"/>
        <item x="383"/>
        <item x="604"/>
        <item x="216"/>
        <item x="72"/>
        <item x="613"/>
        <item x="288"/>
        <item x="224"/>
        <item x="793"/>
        <item x="486"/>
        <item x="699"/>
        <item x="239"/>
        <item x="798"/>
        <item x="61"/>
        <item x="84"/>
        <item x="729"/>
        <item x="177"/>
        <item x="738"/>
        <item x="217"/>
        <item x="600"/>
        <item x="455"/>
        <item x="391"/>
        <item x="611"/>
        <item x="586"/>
        <item x="70"/>
        <item x="640"/>
        <item x="771"/>
        <item x="721"/>
        <item x="368"/>
        <item x="473"/>
        <item x="444"/>
        <item x="202"/>
        <item x="395"/>
        <item x="103"/>
        <item x="805"/>
        <item x="869"/>
        <item x="172"/>
        <item x="597"/>
        <item x="719"/>
        <item x="302"/>
        <item x="8"/>
        <item x="888"/>
        <item x="783"/>
        <item x="753"/>
        <item x="569"/>
        <item x="113"/>
        <item x="402"/>
        <item x="579"/>
        <item x="433"/>
        <item x="652"/>
        <item x="99"/>
        <item x="316"/>
        <item x="606"/>
        <item x="478"/>
        <item x="691"/>
        <item x="524"/>
        <item x="303"/>
        <item x="790"/>
        <item x="470"/>
        <item x="300"/>
        <item x="573"/>
        <item x="696"/>
        <item x="706"/>
        <item x="487"/>
        <item x="457"/>
        <item x="214"/>
        <item x="778"/>
        <item x="621"/>
        <item x="69"/>
        <item x="184"/>
        <item x="626"/>
        <item x="711"/>
        <item x="175"/>
        <item x="732"/>
        <item x="42"/>
        <item x="439"/>
        <item x="522"/>
        <item x="312"/>
        <item x="503"/>
        <item x="878"/>
        <item x="692"/>
        <item x="826"/>
        <item x="376"/>
        <item x="509"/>
        <item x="43"/>
        <item x="685"/>
        <item x="608"/>
        <item x="713"/>
        <item x="231"/>
        <item x="796"/>
        <item x="553"/>
        <item x="176"/>
        <item x="409"/>
        <item x="485"/>
        <item x="229"/>
        <item x="389"/>
        <item x="636"/>
        <item x="596"/>
        <item x="843"/>
        <item x="516"/>
        <item x="46"/>
        <item x="179"/>
        <item x="537"/>
        <item x="811"/>
        <item x="737"/>
        <item x="292"/>
        <item x="295"/>
        <item x="234"/>
        <item x="770"/>
        <item x="246"/>
        <item x="276"/>
        <item x="605"/>
        <item x="664"/>
        <item x="853"/>
        <item x="169"/>
        <item x="253"/>
        <item x="617"/>
        <item x="782"/>
        <item x="627"/>
        <item x="432"/>
        <item x="227"/>
        <item x="821"/>
        <item x="631"/>
        <item x="195"/>
        <item x="772"/>
        <item x="198"/>
        <item x="689"/>
        <item x="127"/>
        <item x="243"/>
        <item x="504"/>
        <item x="464"/>
        <item x="827"/>
        <item x="817"/>
        <item x="36"/>
        <item x="767"/>
        <item x="727"/>
        <item x="839"/>
        <item x="847"/>
        <item x="881"/>
        <item x="748"/>
        <item x="19"/>
        <item x="418"/>
        <item x="710"/>
        <item x="6"/>
        <item x="828"/>
        <item x="330"/>
        <item x="301"/>
        <item x="82"/>
        <item x="718"/>
        <item x="512"/>
        <item x="358"/>
        <item x="22"/>
        <item x="397"/>
        <item x="126"/>
        <item x="743"/>
        <item x="564"/>
        <item x="415"/>
        <item x="446"/>
        <item x="272"/>
        <item x="226"/>
        <item x="152"/>
        <item x="196"/>
        <item x="808"/>
        <item x="34"/>
        <item x="375"/>
        <item x="456"/>
        <item x="463"/>
        <item x="245"/>
        <item x="412"/>
        <item x="294"/>
        <item x="105"/>
        <item x="672"/>
        <item x="650"/>
        <item x="359"/>
        <item x="75"/>
        <item x="492"/>
        <item x="886"/>
        <item x="751"/>
        <item x="823"/>
        <item x="121"/>
        <item x="109"/>
        <item x="768"/>
        <item x="5"/>
        <item x="317"/>
        <item x="705"/>
        <item x="461"/>
        <item x="560"/>
        <item x="107"/>
        <item x="65"/>
        <item x="709"/>
        <item x="367"/>
        <item x="77"/>
        <item x="841"/>
        <item x="697"/>
        <item x="589"/>
        <item x="241"/>
        <item x="612"/>
        <item x="775"/>
        <item x="287"/>
        <item x="875"/>
        <item x="381"/>
        <item x="622"/>
        <item x="739"/>
        <item x="122"/>
        <item x="9"/>
        <item x="273"/>
        <item x="340"/>
        <item x="193"/>
        <item x="148"/>
        <item x="223"/>
        <item x="215"/>
        <item x="393"/>
        <item x="659"/>
        <item x="136"/>
        <item x="145"/>
        <item x="545"/>
        <item x="125"/>
        <item x="39"/>
        <item x="315"/>
        <item x="761"/>
        <item x="400"/>
        <item x="562"/>
        <item x="51"/>
        <item x="57"/>
        <item x="66"/>
        <item x="141"/>
        <item x="326"/>
        <item x="364"/>
        <item x="552"/>
        <item x="186"/>
        <item x="629"/>
        <item x="459"/>
        <item x="350"/>
        <item x="47"/>
        <item x="28"/>
        <item x="554"/>
        <item x="653"/>
        <item x="508"/>
        <item x="197"/>
        <item x="154"/>
        <item x="396"/>
        <item x="281"/>
        <item x="682"/>
        <item x="404"/>
        <item x="725"/>
        <item x="138"/>
        <item x="797"/>
        <item x="54"/>
        <item x="502"/>
        <item x="795"/>
        <item x="547"/>
        <item x="398"/>
        <item x="7"/>
        <item x="374"/>
        <item x="24"/>
        <item x="567"/>
        <item x="164"/>
        <item x="50"/>
        <item x="824"/>
        <item x="266"/>
        <item x="686"/>
        <item x="638"/>
        <item x="277"/>
        <item x="633"/>
        <item x="259"/>
        <item x="331"/>
        <item x="836"/>
        <item x="575"/>
        <item x="584"/>
        <item x="519"/>
        <item x="336"/>
        <item x="151"/>
        <item x="454"/>
        <item x="115"/>
        <item x="505"/>
        <item x="307"/>
        <item x="238"/>
        <item x="212"/>
        <item x="181"/>
        <item x="520"/>
        <item x="267"/>
        <item x="128"/>
        <item x="533"/>
        <item x="680"/>
        <item x="100"/>
        <item x="877"/>
        <item x="101"/>
        <item x="442"/>
        <item x="807"/>
        <item x="449"/>
        <item x="427"/>
        <item x="429"/>
        <item x="190"/>
        <item x="384"/>
        <item x="800"/>
        <item x="110"/>
        <item x="879"/>
        <item x="530"/>
        <item x="506"/>
        <item x="656"/>
        <item x="859"/>
        <item x="250"/>
        <item x="265"/>
        <item x="108"/>
        <item x="476"/>
        <item x="726"/>
        <item x="822"/>
        <item x="443"/>
        <item x="171"/>
        <item x="278"/>
        <item x="16"/>
        <item x="787"/>
        <item x="885"/>
        <item x="135"/>
        <item x="831"/>
        <item x="407"/>
        <item x="437"/>
        <item x="526"/>
        <item x="373"/>
        <item x="590"/>
        <item x="538"/>
        <item x="557"/>
        <item x="779"/>
        <item x="132"/>
        <item x="867"/>
        <item x="45"/>
        <item x="187"/>
        <item x="667"/>
        <item x="185"/>
        <item x="424"/>
        <item x="254"/>
        <item x="583"/>
        <item x="759"/>
        <item x="513"/>
        <item x="482"/>
        <item x="56"/>
        <item x="574"/>
        <item x="517"/>
        <item x="311"/>
        <item x="742"/>
        <item x="832"/>
        <item x="693"/>
        <item x="298"/>
        <item x="388"/>
        <item x="159"/>
        <item x="180"/>
        <item x="863"/>
        <item x="792"/>
        <item x="846"/>
        <item x="201"/>
        <item x="324"/>
        <item x="641"/>
        <item x="106"/>
        <item x="528"/>
        <item x="48"/>
        <item x="10"/>
        <item x="394"/>
        <item x="12"/>
        <item x="676"/>
        <item x="468"/>
        <item x="410"/>
        <item x="343"/>
        <item x="842"/>
        <item x="447"/>
        <item x="551"/>
        <item x="81"/>
        <item x="497"/>
        <item x="880"/>
        <item x="95"/>
        <item x="609"/>
        <item x="417"/>
        <item x="701"/>
        <item x="434"/>
        <item x="577"/>
        <item x="563"/>
        <item x="647"/>
        <item x="747"/>
        <item x="60"/>
        <item x="837"/>
        <item x="561"/>
        <item x="173"/>
        <item x="786"/>
        <item x="232"/>
        <item x="63"/>
        <item x="819"/>
        <item x="634"/>
        <item x="642"/>
        <item x="360"/>
        <item x="167"/>
        <item x="601"/>
        <item x="322"/>
        <item x="812"/>
        <item x="87"/>
        <item x="23"/>
        <item x="467"/>
        <item x="158"/>
        <item x="346"/>
        <item x="174"/>
        <item x="284"/>
        <item x="260"/>
        <item x="134"/>
        <item x="715"/>
        <item x="488"/>
        <item x="319"/>
        <item x="31"/>
        <item x="632"/>
        <item x="76"/>
        <item x="285"/>
        <item x="649"/>
        <item x="494"/>
        <item x="252"/>
        <item x="591"/>
        <item x="64"/>
        <item x="829"/>
        <item x="566"/>
        <item x="474"/>
        <item x="744"/>
        <item x="205"/>
        <item x="251"/>
        <item x="220"/>
        <item x="414"/>
        <item x="884"/>
        <item x="625"/>
        <item x="851"/>
        <item x="499"/>
        <item x="862"/>
        <item x="585"/>
        <item x="262"/>
        <item x="558"/>
        <item x="712"/>
        <item x="669"/>
        <item x="698"/>
        <item x="550"/>
        <item x="581"/>
        <item x="758"/>
        <item x="803"/>
        <item x="256"/>
        <item x="639"/>
        <item x="431"/>
        <item x="382"/>
        <item x="776"/>
        <item x="29"/>
        <item x="814"/>
        <item x="458"/>
        <item x="603"/>
        <item x="271"/>
        <item x="531"/>
        <item x="255"/>
        <item x="734"/>
        <item x="399"/>
        <item x="717"/>
        <item x="189"/>
        <item x="677"/>
        <item x="483"/>
        <item x="117"/>
        <item x="41"/>
        <item x="30"/>
        <item x="153"/>
        <item x="170"/>
        <item x="419"/>
        <item x="595"/>
        <item x="799"/>
        <item x="868"/>
        <item x="752"/>
        <item x="200"/>
        <item x="355"/>
        <item x="873"/>
        <item x="38"/>
        <item x="333"/>
        <item x="18"/>
        <item x="14"/>
        <item x="521"/>
        <item x="80"/>
        <item x="515"/>
        <item x="258"/>
        <item x="366"/>
        <item x="674"/>
        <item x="161"/>
        <item x="123"/>
        <item x="511"/>
        <item x="694"/>
        <item x="133"/>
        <item x="750"/>
        <item x="58"/>
        <item x="450"/>
        <item x="472"/>
        <item x="33"/>
        <item x="124"/>
        <item x="102"/>
        <item x="318"/>
        <item x="856"/>
        <item x="406"/>
        <item x="377"/>
        <item x="371"/>
        <item x="673"/>
        <item x="648"/>
        <item x="155"/>
        <item x="17"/>
        <item x="304"/>
        <item x="735"/>
        <item x="351"/>
        <item x="491"/>
        <item x="425"/>
        <item x="55"/>
        <item x="555"/>
        <item x="620"/>
        <item x="830"/>
        <item x="325"/>
        <item x="203"/>
        <item x="354"/>
        <item x="495"/>
        <item x="199"/>
        <item x="111"/>
        <item x="240"/>
        <item x="422"/>
        <item t="default"/>
      </items>
    </pivotField>
    <pivotField axis="axisRow" showAll="0">
      <items count="3">
        <item x="1"/>
        <item x="0"/>
        <item t="default"/>
      </items>
    </pivotField>
    <pivotField multipleItemSelectionAllowed="1" showAll="0">
      <items count="90">
        <item h="1" x="86"/>
        <item h="1" x="84"/>
        <item h="1" x="77"/>
        <item h="1" x="38"/>
        <item h="1" x="70"/>
        <item h="1" x="58"/>
        <item h="1" x="6"/>
        <item h="1" x="25"/>
        <item h="1" x="9"/>
        <item h="1" x="31"/>
        <item h="1" x="83"/>
        <item h="1" x="26"/>
        <item h="1" x="18"/>
        <item h="1" x="52"/>
        <item h="1" x="73"/>
        <item h="1" x="32"/>
        <item h="1" x="51"/>
        <item h="1" x="75"/>
        <item h="1" x="8"/>
        <item h="1" x="48"/>
        <item h="1" x="16"/>
        <item h="1" x="36"/>
        <item h="1" x="34"/>
        <item h="1" x="24"/>
        <item h="1" x="19"/>
        <item h="1" x="11"/>
        <item h="1" x="64"/>
        <item h="1" x="23"/>
        <item h="1" x="0"/>
        <item h="1" x="41"/>
        <item h="1" x="69"/>
        <item h="1" x="42"/>
        <item h="1" x="82"/>
        <item h="1" x="37"/>
        <item h="1" x="2"/>
        <item h="1" x="7"/>
        <item h="1" x="17"/>
        <item h="1" x="30"/>
        <item h="1" x="28"/>
        <item h="1" x="39"/>
        <item h="1" x="85"/>
        <item h="1" x="14"/>
        <item h="1" x="35"/>
        <item h="1" x="50"/>
        <item h="1" x="40"/>
        <item h="1" x="15"/>
        <item h="1" x="87"/>
        <item h="1" x="3"/>
        <item h="1" x="62"/>
        <item h="1" x="53"/>
        <item h="1" x="46"/>
        <item h="1" x="1"/>
        <item h="1" x="12"/>
        <item h="1" x="20"/>
        <item h="1" x="56"/>
        <item h="1" x="66"/>
        <item h="1" x="22"/>
        <item h="1" x="71"/>
        <item h="1" x="57"/>
        <item h="1" x="33"/>
        <item h="1" x="63"/>
        <item h="1" x="43"/>
        <item h="1" x="47"/>
        <item h="1" x="76"/>
        <item h="1" x="27"/>
        <item h="1" x="61"/>
        <item h="1" x="54"/>
        <item h="1" x="67"/>
        <item h="1" x="78"/>
        <item h="1" x="5"/>
        <item h="1" x="13"/>
        <item h="1" x="55"/>
        <item h="1" x="60"/>
        <item h="1" x="79"/>
        <item h="1" x="10"/>
        <item h="1" x="44"/>
        <item h="1" x="72"/>
        <item h="1" x="59"/>
        <item h="1" x="65"/>
        <item h="1" x="68"/>
        <item h="1" x="74"/>
        <item h="1" x="29"/>
        <item h="1" x="21"/>
        <item h="1" x="81"/>
        <item h="1" x="49"/>
        <item h="1" x="45"/>
        <item h="1" x="88"/>
        <item h="1" x="80"/>
        <item x="4"/>
        <item t="default"/>
      </items>
    </pivotField>
    <pivotField showAll="0"/>
    <pivotField showAll="0"/>
    <pivotField showAll="0"/>
    <pivotField dataField="1" showAll="0">
      <items count="249">
        <item x="104"/>
        <item x="163"/>
        <item x="245"/>
        <item x="152"/>
        <item x="240"/>
        <item x="237"/>
        <item x="110"/>
        <item x="85"/>
        <item x="171"/>
        <item x="238"/>
        <item x="78"/>
        <item x="185"/>
        <item x="79"/>
        <item x="218"/>
        <item x="123"/>
        <item x="76"/>
        <item x="18"/>
        <item x="32"/>
        <item x="0"/>
        <item x="91"/>
        <item x="196"/>
        <item x="186"/>
        <item x="120"/>
        <item x="192"/>
        <item x="55"/>
        <item x="182"/>
        <item x="166"/>
        <item x="93"/>
        <item x="229"/>
        <item x="227"/>
        <item x="28"/>
        <item x="71"/>
        <item x="60"/>
        <item x="88"/>
        <item x="41"/>
        <item x="204"/>
        <item x="13"/>
        <item x="173"/>
        <item x="24"/>
        <item x="235"/>
        <item x="25"/>
        <item x="2"/>
        <item x="20"/>
        <item x="4"/>
        <item x="176"/>
        <item x="222"/>
        <item x="50"/>
        <item x="239"/>
        <item x="230"/>
        <item x="109"/>
        <item x="219"/>
        <item x="5"/>
        <item x="234"/>
        <item x="70"/>
        <item x="51"/>
        <item x="233"/>
        <item x="211"/>
        <item x="138"/>
        <item x="58"/>
        <item x="83"/>
        <item x="157"/>
        <item x="118"/>
        <item x="34"/>
        <item x="228"/>
        <item x="59"/>
        <item x="188"/>
        <item x="73"/>
        <item x="184"/>
        <item x="221"/>
        <item x="246"/>
        <item x="223"/>
        <item x="111"/>
        <item x="29"/>
        <item x="247"/>
        <item x="8"/>
        <item x="33"/>
        <item x="86"/>
        <item x="167"/>
        <item x="122"/>
        <item x="187"/>
        <item x="142"/>
        <item x="57"/>
        <item x="89"/>
        <item x="169"/>
        <item x="137"/>
        <item x="16"/>
        <item x="226"/>
        <item x="119"/>
        <item x="183"/>
        <item x="243"/>
        <item x="203"/>
        <item x="149"/>
        <item x="242"/>
        <item x="174"/>
        <item x="53"/>
        <item x="74"/>
        <item x="80"/>
        <item x="212"/>
        <item x="81"/>
        <item x="105"/>
        <item x="191"/>
        <item x="49"/>
        <item x="37"/>
        <item x="215"/>
        <item x="165"/>
        <item x="96"/>
        <item x="62"/>
        <item x="156"/>
        <item x="14"/>
        <item x="95"/>
        <item x="10"/>
        <item x="206"/>
        <item x="39"/>
        <item x="17"/>
        <item x="170"/>
        <item x="112"/>
        <item x="178"/>
        <item x="131"/>
        <item x="179"/>
        <item x="125"/>
        <item x="134"/>
        <item x="97"/>
        <item x="65"/>
        <item x="35"/>
        <item x="7"/>
        <item x="38"/>
        <item x="107"/>
        <item x="77"/>
        <item x="193"/>
        <item x="68"/>
        <item x="141"/>
        <item x="231"/>
        <item x="145"/>
        <item x="72"/>
        <item x="102"/>
        <item x="220"/>
        <item x="99"/>
        <item x="232"/>
        <item x="19"/>
        <item x="121"/>
        <item x="82"/>
        <item x="194"/>
        <item x="208"/>
        <item x="11"/>
        <item x="115"/>
        <item x="26"/>
        <item x="44"/>
        <item x="48"/>
        <item x="154"/>
        <item x="103"/>
        <item x="56"/>
        <item x="15"/>
        <item x="132"/>
        <item x="209"/>
        <item x="9"/>
        <item x="140"/>
        <item x="101"/>
        <item x="113"/>
        <item x="12"/>
        <item x="22"/>
        <item x="217"/>
        <item x="172"/>
        <item x="213"/>
        <item x="100"/>
        <item x="197"/>
        <item x="63"/>
        <item x="66"/>
        <item x="158"/>
        <item x="21"/>
        <item x="87"/>
        <item x="236"/>
        <item x="181"/>
        <item x="106"/>
        <item x="241"/>
        <item x="205"/>
        <item x="40"/>
        <item x="210"/>
        <item x="36"/>
        <item x="214"/>
        <item x="45"/>
        <item x="61"/>
        <item x="201"/>
        <item x="189"/>
        <item x="108"/>
        <item x="244"/>
        <item x="207"/>
        <item x="6"/>
        <item x="31"/>
        <item x="124"/>
        <item x="3"/>
        <item x="98"/>
        <item x="161"/>
        <item x="175"/>
        <item x="54"/>
        <item x="146"/>
        <item x="225"/>
        <item x="153"/>
        <item x="195"/>
        <item x="64"/>
        <item x="92"/>
        <item x="43"/>
        <item x="67"/>
        <item x="216"/>
        <item x="90"/>
        <item x="160"/>
        <item x="94"/>
        <item x="202"/>
        <item x="1"/>
        <item x="52"/>
        <item x="159"/>
        <item x="116"/>
        <item x="42"/>
        <item x="69"/>
        <item x="133"/>
        <item x="190"/>
        <item x="135"/>
        <item x="84"/>
        <item x="128"/>
        <item x="46"/>
        <item x="177"/>
        <item x="30"/>
        <item x="147"/>
        <item x="47"/>
        <item x="126"/>
        <item x="180"/>
        <item x="117"/>
        <item x="136"/>
        <item x="198"/>
        <item x="200"/>
        <item x="144"/>
        <item x="143"/>
        <item x="114"/>
        <item x="168"/>
        <item x="155"/>
        <item x="151"/>
        <item x="130"/>
        <item x="27"/>
        <item x="139"/>
        <item x="129"/>
        <item x="150"/>
        <item x="224"/>
        <item x="162"/>
        <item x="199"/>
        <item x="164"/>
        <item x="75"/>
        <item x="148"/>
        <item x="23"/>
        <item x="127"/>
        <item t="default"/>
      </items>
    </pivotField>
    <pivotField showAll="0"/>
    <pivotField multipleItemSelectionAllowed="1" showAll="0">
      <items count="5">
        <item h="1" x="1"/>
        <item h="1" x="2"/>
        <item x="0"/>
        <item h="1" x="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Fare" fld="9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94" totalsRowShown="0" headerRowCellStyle="Normal" dataCellStyle="Normal">
  <autoFilter ref="A1:Z94" xr:uid="{00000000-0009-0000-0100-000001000000}"/>
  <tableColumns count="26">
    <tableColumn id="1" xr3:uid="{00000000-0010-0000-0000-000001000000}" name="Manufacturer" dataCellStyle="Normal"/>
    <tableColumn id="2" xr3:uid="{00000000-0010-0000-0000-000002000000}" name="Model" dataCellStyle="Normal"/>
    <tableColumn id="3" xr3:uid="{00000000-0010-0000-0000-000003000000}" name="Type" dataCellStyle="Normal"/>
    <tableColumn id="4" xr3:uid="{00000000-0010-0000-0000-000004000000}" name="Min.Price" dataCellStyle="Normal"/>
    <tableColumn id="5" xr3:uid="{00000000-0010-0000-0000-000005000000}" name="Price" dataCellStyle="Normal"/>
    <tableColumn id="6" xr3:uid="{00000000-0010-0000-0000-000006000000}" name="Max.Price" dataCellStyle="Normal"/>
    <tableColumn id="7" xr3:uid="{00000000-0010-0000-0000-000007000000}" name="MPG.city" dataCellStyle="Normal"/>
    <tableColumn id="8" xr3:uid="{00000000-0010-0000-0000-000008000000}" name="MPG.highway" dataCellStyle="Normal"/>
    <tableColumn id="9" xr3:uid="{00000000-0010-0000-0000-000009000000}" name="AirBags" dataCellStyle="Normal"/>
    <tableColumn id="10" xr3:uid="{00000000-0010-0000-0000-00000A000000}" name="DriveTrain" dataCellStyle="Normal"/>
    <tableColumn id="11" xr3:uid="{00000000-0010-0000-0000-00000B000000}" name="Cylinders" dataCellStyle="Normal"/>
    <tableColumn id="12" xr3:uid="{00000000-0010-0000-0000-00000C000000}" name="EngineSize" dataCellStyle="Normal"/>
    <tableColumn id="13" xr3:uid="{00000000-0010-0000-0000-00000D000000}" name="Horsepower" dataCellStyle="Normal"/>
    <tableColumn id="14" xr3:uid="{00000000-0010-0000-0000-00000E000000}" name="RPM" dataCellStyle="Normal"/>
    <tableColumn id="15" xr3:uid="{00000000-0010-0000-0000-00000F000000}" name="Rev.per.mile" dataCellStyle="Normal"/>
    <tableColumn id="16" xr3:uid="{00000000-0010-0000-0000-000010000000}" name="Man.trans.avail" dataCellStyle="Normal"/>
    <tableColumn id="17" xr3:uid="{00000000-0010-0000-0000-000011000000}" name="Fuel.tank.capacity" dataCellStyle="Normal"/>
    <tableColumn id="18" xr3:uid="{00000000-0010-0000-0000-000012000000}" name="Passengers" dataCellStyle="Normal"/>
    <tableColumn id="19" xr3:uid="{00000000-0010-0000-0000-000013000000}" name="Length" dataCellStyle="Normal"/>
    <tableColumn id="20" xr3:uid="{00000000-0010-0000-0000-000014000000}" name="Wheelbase" dataCellStyle="Normal"/>
    <tableColumn id="21" xr3:uid="{00000000-0010-0000-0000-000015000000}" name="Width" dataCellStyle="Normal"/>
    <tableColumn id="22" xr3:uid="{00000000-0010-0000-0000-000016000000}" name="Turn.circle" dataCellStyle="Normal"/>
    <tableColumn id="23" xr3:uid="{00000000-0010-0000-0000-000017000000}" name="Rear.seat.room" dataCellStyle="Normal"/>
    <tableColumn id="24" xr3:uid="{00000000-0010-0000-0000-000018000000}" name="Luggage.room" dataCellStyle="Normal"/>
    <tableColumn id="25" xr3:uid="{00000000-0010-0000-0000-000019000000}" name="Weight" dataCellStyle="Normal"/>
    <tableColumn id="26" xr3:uid="{00000000-0010-0000-0000-00001A000000}" name="Origin" dataCellStyle="Norm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zoomScale="140" zoomScaleNormal="140" workbookViewId="0">
      <selection activeCell="B5" sqref="B5"/>
    </sheetView>
  </sheetViews>
  <sheetFormatPr defaultRowHeight="14.4" x14ac:dyDescent="0.3"/>
  <cols>
    <col min="1" max="1" width="15.77734375" bestFit="1" customWidth="1"/>
    <col min="2" max="2" width="13.5546875" bestFit="1" customWidth="1"/>
  </cols>
  <sheetData>
    <row r="1" spans="1:2" x14ac:dyDescent="0.3">
      <c r="A1" s="13" t="s">
        <v>1438</v>
      </c>
      <c r="B1" s="13" t="s">
        <v>1439</v>
      </c>
    </row>
    <row r="2" spans="1:2" x14ac:dyDescent="0.3">
      <c r="A2" t="s">
        <v>1440</v>
      </c>
      <c r="B2" t="s">
        <v>1441</v>
      </c>
    </row>
    <row r="3" spans="1:2" x14ac:dyDescent="0.3">
      <c r="B3" t="s">
        <v>1452</v>
      </c>
    </row>
    <row r="4" spans="1:2" x14ac:dyDescent="0.3">
      <c r="B4" t="s">
        <v>1464</v>
      </c>
    </row>
    <row r="5" spans="1:2" x14ac:dyDescent="0.3">
      <c r="A5" t="s">
        <v>1446</v>
      </c>
      <c r="B5" t="s">
        <v>1447</v>
      </c>
    </row>
    <row r="6" spans="1:2" x14ac:dyDescent="0.3">
      <c r="B6" t="s">
        <v>1530</v>
      </c>
    </row>
    <row r="7" spans="1:2" x14ac:dyDescent="0.3">
      <c r="B7" t="s">
        <v>1531</v>
      </c>
    </row>
    <row r="8" spans="1:2" x14ac:dyDescent="0.3">
      <c r="A8" t="s">
        <v>1488</v>
      </c>
      <c r="B8" t="s">
        <v>1489</v>
      </c>
    </row>
    <row r="9" spans="1:2" x14ac:dyDescent="0.3">
      <c r="A9" t="s">
        <v>1490</v>
      </c>
      <c r="B9" t="s">
        <v>1491</v>
      </c>
    </row>
    <row r="10" spans="1:2" x14ac:dyDescent="0.3">
      <c r="B10" t="s">
        <v>1492</v>
      </c>
    </row>
    <row r="11" spans="1:2" x14ac:dyDescent="0.3">
      <c r="B11" t="s">
        <v>1493</v>
      </c>
    </row>
    <row r="12" spans="1:2" x14ac:dyDescent="0.3">
      <c r="B12" t="s">
        <v>1494</v>
      </c>
    </row>
    <row r="13" spans="1:2" x14ac:dyDescent="0.3">
      <c r="B13" t="s">
        <v>1495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"/>
  <sheetViews>
    <sheetView topLeftCell="A6" zoomScale="140" zoomScaleNormal="140" workbookViewId="0">
      <selection activeCell="A20" sqref="A20"/>
    </sheetView>
  </sheetViews>
  <sheetFormatPr defaultColWidth="8.77734375" defaultRowHeight="14.4" x14ac:dyDescent="0.3"/>
  <cols>
    <col min="1" max="1" width="58.33203125" style="3" bestFit="1" customWidth="1"/>
    <col min="2" max="2" width="8.77734375" style="2"/>
    <col min="3" max="3" width="18.21875" style="2" customWidth="1"/>
    <col min="4" max="5" width="14.77734375" style="2" customWidth="1"/>
    <col min="6" max="16384" width="8.77734375" style="2"/>
  </cols>
  <sheetData>
    <row r="1" spans="1:5" x14ac:dyDescent="0.3">
      <c r="A1" s="6" t="s">
        <v>1476</v>
      </c>
      <c r="B1" s="6" t="s">
        <v>1477</v>
      </c>
      <c r="C1" s="7"/>
      <c r="D1" s="7"/>
      <c r="E1" s="7"/>
    </row>
    <row r="2" spans="1:5" x14ac:dyDescent="0.3">
      <c r="A2" s="5" t="s">
        <v>1471</v>
      </c>
      <c r="B2" s="4">
        <f>AVERAGEIF(titanic!E2:E892,"female",titanic!J2:J892)</f>
        <v>44.479817834394872</v>
      </c>
      <c r="C2" s="4"/>
      <c r="D2" s="4"/>
      <c r="E2" s="4"/>
    </row>
    <row r="3" spans="1:5" x14ac:dyDescent="0.3">
      <c r="A3" s="5" t="s">
        <v>1472</v>
      </c>
      <c r="B3" s="4">
        <f>AVERAGEIF(titanic!E2:E892,"male",titanic!F2:F892)</f>
        <v>30.726644591611478</v>
      </c>
      <c r="C3" s="4"/>
      <c r="D3" s="4"/>
      <c r="E3" s="4"/>
    </row>
    <row r="4" spans="1:5" x14ac:dyDescent="0.3">
      <c r="A4" s="5" t="s">
        <v>1473</v>
      </c>
      <c r="B4" s="4">
        <f>SUMIF(titanic!B2:B892,1,titanic!J2:J892)</f>
        <v>16551.229399999997</v>
      </c>
      <c r="C4" s="4"/>
      <c r="D4" s="4"/>
      <c r="E4" s="4"/>
    </row>
    <row r="5" spans="1:5" x14ac:dyDescent="0.3">
      <c r="A5" s="5" t="s">
        <v>1474</v>
      </c>
      <c r="B5" s="4">
        <f>AVERAGEIFS(titanic!F2:F892,titanic!E2:E892,"female",titanic!B2:B892,1)</f>
        <v>28.847715736040609</v>
      </c>
      <c r="C5" s="4"/>
      <c r="D5" s="4"/>
      <c r="E5" s="4"/>
    </row>
    <row r="6" spans="1:5" x14ac:dyDescent="0.3">
      <c r="A6" s="5" t="s">
        <v>1475</v>
      </c>
      <c r="B6" s="4">
        <f>AVERAGEIFS(titanic!F2:F892,titanic!E2:E892,"male",titanic!B2:B892,1)</f>
        <v>27.276021505376345</v>
      </c>
      <c r="C6" s="4"/>
      <c r="D6" s="4"/>
      <c r="E6" s="4"/>
    </row>
    <row r="7" spans="1:5" x14ac:dyDescent="0.3">
      <c r="A7" s="5" t="s">
        <v>1497</v>
      </c>
      <c r="B7" s="4">
        <f>COUNT(titanic!B2:B892)</f>
        <v>891</v>
      </c>
      <c r="C7" s="4"/>
      <c r="D7" s="4"/>
      <c r="E7" s="4"/>
    </row>
    <row r="8" spans="1:5" x14ac:dyDescent="0.3">
      <c r="A8" s="5" t="s">
        <v>1498</v>
      </c>
      <c r="B8" s="4">
        <f>COUNTIF(titanic!B2:B892,1)</f>
        <v>342</v>
      </c>
      <c r="C8" s="4"/>
      <c r="D8" s="4"/>
      <c r="E8" s="4"/>
    </row>
    <row r="9" spans="1:5" x14ac:dyDescent="0.3">
      <c r="A9" s="5" t="s">
        <v>1499</v>
      </c>
      <c r="B9" s="4">
        <f>COUNTIF(titanic!C2:C891,1)</f>
        <v>216</v>
      </c>
      <c r="C9" s="4"/>
      <c r="D9" s="4"/>
      <c r="E9" s="4"/>
    </row>
    <row r="10" spans="1:5" x14ac:dyDescent="0.3">
      <c r="A10" s="5" t="s">
        <v>1500</v>
      </c>
      <c r="B10" s="4">
        <f>COUNTIFS(titanic!B2:B892,1,titanic!C2:C892,1)</f>
        <v>136</v>
      </c>
      <c r="C10" s="4"/>
      <c r="D10" s="4"/>
      <c r="E10" s="4"/>
    </row>
    <row r="11" spans="1:5" x14ac:dyDescent="0.3">
      <c r="A11" s="5" t="s">
        <v>1501</v>
      </c>
      <c r="B11" s="4">
        <f>COUNTIF(titanic!L2:L892,"S")</f>
        <v>644</v>
      </c>
      <c r="C11" s="4"/>
      <c r="D11" s="4"/>
      <c r="E11" s="4"/>
    </row>
    <row r="12" spans="1:5" x14ac:dyDescent="0.3">
      <c r="A12" s="5" t="s">
        <v>1502</v>
      </c>
      <c r="B12" s="4">
        <f>COUNTIFS(titanic!B2:B892,1,titanic!E2:E892,"male")</f>
        <v>109</v>
      </c>
      <c r="C12" s="4"/>
      <c r="D12" s="4"/>
      <c r="E12" s="4"/>
    </row>
    <row r="13" spans="1:5" x14ac:dyDescent="0.3">
      <c r="A13" s="5" t="s">
        <v>1507</v>
      </c>
      <c r="B13" s="4">
        <f>COUNTIFS(titanic!B2:B892,0,titanic!E2:E892,"female",titanic!L2:L892,"S")</f>
        <v>63</v>
      </c>
      <c r="C13" s="4"/>
      <c r="D13" s="4"/>
      <c r="E13" s="4"/>
    </row>
    <row r="14" spans="1:5" x14ac:dyDescent="0.3">
      <c r="A14" s="5" t="s">
        <v>1503</v>
      </c>
      <c r="B14" s="4">
        <f>COUNTIFS(titanic!C2:C892,2,titanic!E2:E892,"male",titanic!B2:B892,1)</f>
        <v>17</v>
      </c>
      <c r="C14" s="4"/>
      <c r="D14" s="4"/>
      <c r="E14" s="4"/>
    </row>
    <row r="15" spans="1:5" x14ac:dyDescent="0.3">
      <c r="A15" s="5" t="s">
        <v>1504</v>
      </c>
      <c r="B15" s="4">
        <f>AVERAGEIF(titanic!C2:C892,2,titanic!J2:J892)</f>
        <v>20.66218315217391</v>
      </c>
      <c r="C15" s="4"/>
      <c r="D15" s="4"/>
      <c r="E15" s="4"/>
    </row>
    <row r="16" spans="1:5" x14ac:dyDescent="0.3">
      <c r="A16" s="5" t="s">
        <v>1513</v>
      </c>
      <c r="B16" s="4">
        <f>COUNTBLANK(titanic!F2:F892)</f>
        <v>177</v>
      </c>
      <c r="C16" s="4"/>
      <c r="D16" s="4"/>
      <c r="E16" s="4"/>
    </row>
    <row r="17" spans="1:5" x14ac:dyDescent="0.3">
      <c r="A17" s="5" t="s">
        <v>1514</v>
      </c>
      <c r="B17" s="4">
        <f>COUNTA(titanic!F2:F892)</f>
        <v>714</v>
      </c>
      <c r="C17" s="4">
        <f>(COUNT(titanic!B2:B892) - COUNTBLANK(titanic!F2:F892))</f>
        <v>714</v>
      </c>
      <c r="D17" s="4"/>
      <c r="E17" s="4"/>
    </row>
    <row r="18" spans="1:5" x14ac:dyDescent="0.3">
      <c r="A18" s="5" t="s">
        <v>1515</v>
      </c>
      <c r="B18" s="4">
        <f>COUNTBLANK(titanic!K2:K892)</f>
        <v>687</v>
      </c>
      <c r="C18" s="4"/>
      <c r="D18" s="4"/>
      <c r="E18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79"/>
  <sheetViews>
    <sheetView zoomScale="130" zoomScaleNormal="130" workbookViewId="0"/>
  </sheetViews>
  <sheetFormatPr defaultRowHeight="14.4" x14ac:dyDescent="0.3"/>
  <cols>
    <col min="1" max="1" width="5" bestFit="1" customWidth="1"/>
    <col min="2" max="2" width="7" bestFit="1" customWidth="1"/>
    <col min="3" max="3" width="5.21875" bestFit="1" customWidth="1"/>
    <col min="4" max="4" width="4.77734375" bestFit="1" customWidth="1"/>
    <col min="5" max="5" width="8.21875" bestFit="1" customWidth="1"/>
    <col min="6" max="6" width="10.5546875" bestFit="1" customWidth="1"/>
    <col min="7" max="7" width="7.33203125" bestFit="1" customWidth="1"/>
    <col min="8" max="8" width="9.6640625" bestFit="1" customWidth="1"/>
    <col min="9" max="9" width="12" bestFit="1" customWidth="1"/>
    <col min="10" max="10" width="14.77734375" bestFit="1" customWidth="1"/>
    <col min="11" max="11" width="8" bestFit="1" customWidth="1"/>
    <col min="12" max="12" width="4.77734375" bestFit="1" customWidth="1"/>
    <col min="13" max="13" width="6.44140625" bestFit="1" customWidth="1"/>
    <col min="14" max="14" width="6.6640625" bestFit="1" customWidth="1"/>
  </cols>
  <sheetData>
    <row r="1" spans="1:14" x14ac:dyDescent="0.3">
      <c r="A1" t="s">
        <v>1516</v>
      </c>
      <c r="B1" t="s">
        <v>1517</v>
      </c>
      <c r="C1" t="s">
        <v>1518</v>
      </c>
      <c r="D1" t="s">
        <v>1519</v>
      </c>
      <c r="E1" t="s">
        <v>1520</v>
      </c>
      <c r="F1" t="s">
        <v>1521</v>
      </c>
      <c r="G1" t="s">
        <v>1522</v>
      </c>
      <c r="H1" t="s">
        <v>1523</v>
      </c>
      <c r="I1" t="s">
        <v>1524</v>
      </c>
      <c r="J1" t="s">
        <v>1525</v>
      </c>
      <c r="K1" t="s">
        <v>1526</v>
      </c>
      <c r="L1" t="s">
        <v>1527</v>
      </c>
      <c r="M1" t="s">
        <v>1528</v>
      </c>
      <c r="N1" t="s">
        <v>1529</v>
      </c>
    </row>
    <row r="2" spans="1:14" x14ac:dyDescent="0.3">
      <c r="A2">
        <v>1</v>
      </c>
      <c r="B2">
        <v>14.23</v>
      </c>
      <c r="C2">
        <v>1.71</v>
      </c>
      <c r="D2">
        <v>2.4300000000000002</v>
      </c>
      <c r="E2">
        <v>15.6</v>
      </c>
      <c r="F2">
        <v>127</v>
      </c>
      <c r="G2">
        <v>2.8</v>
      </c>
      <c r="H2">
        <v>3.06</v>
      </c>
      <c r="I2">
        <v>0.28000000000000003</v>
      </c>
      <c r="J2">
        <v>2.29</v>
      </c>
      <c r="K2">
        <v>5.64</v>
      </c>
      <c r="L2">
        <v>1.04</v>
      </c>
      <c r="M2">
        <v>3.92</v>
      </c>
      <c r="N2">
        <v>1065</v>
      </c>
    </row>
    <row r="3" spans="1:14" x14ac:dyDescent="0.3">
      <c r="A3">
        <v>1</v>
      </c>
      <c r="B3">
        <v>13.2</v>
      </c>
      <c r="C3">
        <v>1.78</v>
      </c>
      <c r="D3">
        <v>2.14</v>
      </c>
      <c r="E3">
        <v>11.2</v>
      </c>
      <c r="F3">
        <v>100</v>
      </c>
      <c r="G3">
        <v>2.65</v>
      </c>
      <c r="H3">
        <v>2.76</v>
      </c>
      <c r="I3">
        <v>0.26</v>
      </c>
      <c r="J3">
        <v>1.28</v>
      </c>
      <c r="K3">
        <v>4.38</v>
      </c>
      <c r="L3">
        <v>1.05</v>
      </c>
      <c r="M3">
        <v>3.4</v>
      </c>
      <c r="N3">
        <v>1050</v>
      </c>
    </row>
    <row r="4" spans="1:14" x14ac:dyDescent="0.3">
      <c r="A4">
        <v>1</v>
      </c>
      <c r="B4">
        <v>13.16</v>
      </c>
      <c r="C4">
        <v>2.36</v>
      </c>
      <c r="D4">
        <v>2.67</v>
      </c>
      <c r="E4">
        <v>18.600000000000001</v>
      </c>
      <c r="F4">
        <v>101</v>
      </c>
      <c r="G4">
        <v>2.8</v>
      </c>
      <c r="H4">
        <v>3.24</v>
      </c>
      <c r="I4">
        <v>0.3</v>
      </c>
      <c r="J4">
        <v>2.81</v>
      </c>
      <c r="K4">
        <v>5.68</v>
      </c>
      <c r="L4">
        <v>1.03</v>
      </c>
      <c r="M4">
        <v>3.17</v>
      </c>
      <c r="N4">
        <v>1185</v>
      </c>
    </row>
    <row r="5" spans="1:14" x14ac:dyDescent="0.3">
      <c r="A5">
        <v>1</v>
      </c>
      <c r="B5">
        <v>14.37</v>
      </c>
      <c r="C5">
        <v>1.95</v>
      </c>
      <c r="D5">
        <v>2.5</v>
      </c>
      <c r="E5">
        <v>16.8</v>
      </c>
      <c r="F5">
        <v>113</v>
      </c>
      <c r="G5">
        <v>3.85</v>
      </c>
      <c r="H5">
        <v>3.49</v>
      </c>
      <c r="I5">
        <v>0.24</v>
      </c>
      <c r="J5">
        <v>2.1800000000000002</v>
      </c>
      <c r="K5">
        <v>7.8</v>
      </c>
      <c r="L5">
        <v>0.86</v>
      </c>
      <c r="M5">
        <v>3.45</v>
      </c>
      <c r="N5">
        <v>1480</v>
      </c>
    </row>
    <row r="6" spans="1:14" x14ac:dyDescent="0.3">
      <c r="A6">
        <v>1</v>
      </c>
      <c r="B6">
        <v>13.24</v>
      </c>
      <c r="C6">
        <v>2.59</v>
      </c>
      <c r="D6">
        <v>2.87</v>
      </c>
      <c r="E6">
        <v>21</v>
      </c>
      <c r="F6">
        <v>118</v>
      </c>
      <c r="G6">
        <v>2.8</v>
      </c>
      <c r="H6">
        <v>2.69</v>
      </c>
      <c r="I6">
        <v>0.39</v>
      </c>
      <c r="J6">
        <v>1.82</v>
      </c>
      <c r="K6">
        <v>4.32</v>
      </c>
      <c r="L6">
        <v>1.04</v>
      </c>
      <c r="M6">
        <v>2.93</v>
      </c>
      <c r="N6">
        <v>735</v>
      </c>
    </row>
    <row r="7" spans="1:14" x14ac:dyDescent="0.3">
      <c r="A7">
        <v>1</v>
      </c>
      <c r="B7">
        <v>14.2</v>
      </c>
      <c r="C7">
        <v>1.76</v>
      </c>
      <c r="D7">
        <v>2.4500000000000002</v>
      </c>
      <c r="E7">
        <v>15.2</v>
      </c>
      <c r="F7">
        <v>112</v>
      </c>
      <c r="G7">
        <v>3.27</v>
      </c>
      <c r="H7">
        <v>3.39</v>
      </c>
      <c r="I7">
        <v>0.34</v>
      </c>
      <c r="J7">
        <v>1.97</v>
      </c>
      <c r="K7">
        <v>6.75</v>
      </c>
      <c r="L7">
        <v>1.05</v>
      </c>
      <c r="M7">
        <v>2.85</v>
      </c>
      <c r="N7">
        <v>1450</v>
      </c>
    </row>
    <row r="8" spans="1:14" x14ac:dyDescent="0.3">
      <c r="A8">
        <v>1</v>
      </c>
      <c r="B8">
        <v>14.39</v>
      </c>
      <c r="C8">
        <v>1.87</v>
      </c>
      <c r="D8">
        <v>2.4500000000000002</v>
      </c>
      <c r="E8">
        <v>14.6</v>
      </c>
      <c r="F8">
        <v>96</v>
      </c>
      <c r="G8">
        <v>2.5</v>
      </c>
      <c r="H8">
        <v>2.52</v>
      </c>
      <c r="I8">
        <v>0.3</v>
      </c>
      <c r="J8">
        <v>1.98</v>
      </c>
      <c r="K8">
        <v>5.25</v>
      </c>
      <c r="L8">
        <v>1.02</v>
      </c>
      <c r="M8">
        <v>3.58</v>
      </c>
      <c r="N8">
        <v>1290</v>
      </c>
    </row>
    <row r="9" spans="1:14" x14ac:dyDescent="0.3">
      <c r="A9">
        <v>1</v>
      </c>
      <c r="B9">
        <v>14.06</v>
      </c>
      <c r="C9">
        <v>2.15</v>
      </c>
      <c r="D9">
        <v>2.61</v>
      </c>
      <c r="E9">
        <v>17.600000000000001</v>
      </c>
      <c r="F9">
        <v>121</v>
      </c>
      <c r="G9">
        <v>2.6</v>
      </c>
      <c r="H9">
        <v>2.5099999999999998</v>
      </c>
      <c r="I9">
        <v>0.31</v>
      </c>
      <c r="J9">
        <v>1.25</v>
      </c>
      <c r="K9">
        <v>5.05</v>
      </c>
      <c r="L9">
        <v>1.06</v>
      </c>
      <c r="M9">
        <v>3.58</v>
      </c>
      <c r="N9">
        <v>1295</v>
      </c>
    </row>
    <row r="10" spans="1:14" x14ac:dyDescent="0.3">
      <c r="A10">
        <v>1</v>
      </c>
      <c r="B10">
        <v>14.83</v>
      </c>
      <c r="C10">
        <v>1.64</v>
      </c>
      <c r="D10">
        <v>2.17</v>
      </c>
      <c r="E10">
        <v>14</v>
      </c>
      <c r="F10">
        <v>97</v>
      </c>
      <c r="G10">
        <v>2.8</v>
      </c>
      <c r="H10">
        <v>2.98</v>
      </c>
      <c r="I10">
        <v>0.28999999999999998</v>
      </c>
      <c r="J10">
        <v>1.98</v>
      </c>
      <c r="K10">
        <v>5.2</v>
      </c>
      <c r="L10">
        <v>1.08</v>
      </c>
      <c r="M10">
        <v>2.85</v>
      </c>
      <c r="N10">
        <v>1045</v>
      </c>
    </row>
    <row r="11" spans="1:14" x14ac:dyDescent="0.3">
      <c r="A11">
        <v>1</v>
      </c>
      <c r="B11">
        <v>13.86</v>
      </c>
      <c r="C11">
        <v>1.35</v>
      </c>
      <c r="D11">
        <v>2.27</v>
      </c>
      <c r="E11">
        <v>16</v>
      </c>
      <c r="F11">
        <v>98</v>
      </c>
      <c r="G11">
        <v>2.98</v>
      </c>
      <c r="H11">
        <v>3.15</v>
      </c>
      <c r="I11">
        <v>0.22</v>
      </c>
      <c r="J11">
        <v>1.85</v>
      </c>
      <c r="K11">
        <v>7.22</v>
      </c>
      <c r="L11">
        <v>1.01</v>
      </c>
      <c r="M11">
        <v>3.55</v>
      </c>
      <c r="N11">
        <v>1045</v>
      </c>
    </row>
    <row r="12" spans="1:14" x14ac:dyDescent="0.3">
      <c r="A12">
        <v>1</v>
      </c>
      <c r="B12">
        <v>14.1</v>
      </c>
      <c r="C12">
        <v>2.16</v>
      </c>
      <c r="D12">
        <v>2.2999999999999998</v>
      </c>
      <c r="E12">
        <v>18</v>
      </c>
      <c r="F12">
        <v>105</v>
      </c>
      <c r="G12">
        <v>2.95</v>
      </c>
      <c r="H12">
        <v>3.32</v>
      </c>
      <c r="I12">
        <v>0.22</v>
      </c>
      <c r="J12">
        <v>2.38</v>
      </c>
      <c r="K12">
        <v>5.75</v>
      </c>
      <c r="L12">
        <v>1.25</v>
      </c>
      <c r="M12">
        <v>3.17</v>
      </c>
      <c r="N12">
        <v>1510</v>
      </c>
    </row>
    <row r="13" spans="1:14" x14ac:dyDescent="0.3">
      <c r="A13">
        <v>1</v>
      </c>
      <c r="B13">
        <v>14.12</v>
      </c>
      <c r="C13">
        <v>1.48</v>
      </c>
      <c r="D13">
        <v>2.3199999999999998</v>
      </c>
      <c r="E13">
        <v>16.8</v>
      </c>
      <c r="F13">
        <v>95</v>
      </c>
      <c r="G13">
        <v>2.2000000000000002</v>
      </c>
      <c r="H13">
        <v>2.4300000000000002</v>
      </c>
      <c r="I13">
        <v>0.26</v>
      </c>
      <c r="J13">
        <v>1.57</v>
      </c>
      <c r="K13">
        <v>5</v>
      </c>
      <c r="L13">
        <v>1.17</v>
      </c>
      <c r="M13">
        <v>2.82</v>
      </c>
      <c r="N13">
        <v>1280</v>
      </c>
    </row>
    <row r="14" spans="1:14" x14ac:dyDescent="0.3">
      <c r="A14">
        <v>1</v>
      </c>
      <c r="B14">
        <v>13.75</v>
      </c>
      <c r="C14">
        <v>1.73</v>
      </c>
      <c r="D14">
        <v>2.41</v>
      </c>
      <c r="E14">
        <v>16</v>
      </c>
      <c r="F14">
        <v>89</v>
      </c>
      <c r="G14">
        <v>2.6</v>
      </c>
      <c r="H14">
        <v>2.76</v>
      </c>
      <c r="I14">
        <v>0.28999999999999998</v>
      </c>
      <c r="J14">
        <v>1.81</v>
      </c>
      <c r="K14">
        <v>5.6</v>
      </c>
      <c r="L14">
        <v>1.1499999999999999</v>
      </c>
      <c r="M14">
        <v>2.9</v>
      </c>
      <c r="N14">
        <v>1320</v>
      </c>
    </row>
    <row r="15" spans="1:14" x14ac:dyDescent="0.3">
      <c r="A15">
        <v>1</v>
      </c>
      <c r="B15">
        <v>14.75</v>
      </c>
      <c r="C15">
        <v>1.73</v>
      </c>
      <c r="D15">
        <v>2.39</v>
      </c>
      <c r="E15">
        <v>11.4</v>
      </c>
      <c r="F15">
        <v>91</v>
      </c>
      <c r="G15">
        <v>3.1</v>
      </c>
      <c r="H15">
        <v>3.69</v>
      </c>
      <c r="I15">
        <v>0.43</v>
      </c>
      <c r="J15">
        <v>2.81</v>
      </c>
      <c r="K15">
        <v>5.4</v>
      </c>
      <c r="L15">
        <v>1.25</v>
      </c>
      <c r="M15">
        <v>2.73</v>
      </c>
      <c r="N15">
        <v>1150</v>
      </c>
    </row>
    <row r="16" spans="1:14" x14ac:dyDescent="0.3">
      <c r="A16">
        <v>1</v>
      </c>
      <c r="B16">
        <v>14.38</v>
      </c>
      <c r="C16">
        <v>1.87</v>
      </c>
      <c r="D16">
        <v>2.38</v>
      </c>
      <c r="E16">
        <v>12</v>
      </c>
      <c r="F16">
        <v>102</v>
      </c>
      <c r="G16">
        <v>3.3</v>
      </c>
      <c r="H16">
        <v>3.64</v>
      </c>
      <c r="I16">
        <v>0.28999999999999998</v>
      </c>
      <c r="J16">
        <v>2.96</v>
      </c>
      <c r="K16">
        <v>7.5</v>
      </c>
      <c r="L16">
        <v>1.2</v>
      </c>
      <c r="M16">
        <v>3</v>
      </c>
      <c r="N16">
        <v>1547</v>
      </c>
    </row>
    <row r="17" spans="1:14" x14ac:dyDescent="0.3">
      <c r="A17">
        <v>1</v>
      </c>
      <c r="B17">
        <v>13.63</v>
      </c>
      <c r="C17">
        <v>1.81</v>
      </c>
      <c r="D17">
        <v>2.7</v>
      </c>
      <c r="E17">
        <v>17.2</v>
      </c>
      <c r="F17">
        <v>112</v>
      </c>
      <c r="G17">
        <v>2.85</v>
      </c>
      <c r="H17">
        <v>2.91</v>
      </c>
      <c r="I17">
        <v>0.3</v>
      </c>
      <c r="J17">
        <v>1.46</v>
      </c>
      <c r="K17">
        <v>7.3</v>
      </c>
      <c r="L17">
        <v>1.28</v>
      </c>
      <c r="M17">
        <v>2.88</v>
      </c>
      <c r="N17">
        <v>1310</v>
      </c>
    </row>
    <row r="18" spans="1:14" x14ac:dyDescent="0.3">
      <c r="A18">
        <v>1</v>
      </c>
      <c r="B18">
        <v>14.3</v>
      </c>
      <c r="C18">
        <v>1.92</v>
      </c>
      <c r="D18">
        <v>2.72</v>
      </c>
      <c r="E18">
        <v>20</v>
      </c>
      <c r="F18">
        <v>120</v>
      </c>
      <c r="G18">
        <v>2.8</v>
      </c>
      <c r="H18">
        <v>3.14</v>
      </c>
      <c r="I18">
        <v>0.33</v>
      </c>
      <c r="J18">
        <v>1.97</v>
      </c>
      <c r="K18">
        <v>6.2</v>
      </c>
      <c r="L18">
        <v>1.07</v>
      </c>
      <c r="M18">
        <v>2.65</v>
      </c>
      <c r="N18">
        <v>1280</v>
      </c>
    </row>
    <row r="19" spans="1:14" x14ac:dyDescent="0.3">
      <c r="A19">
        <v>1</v>
      </c>
      <c r="B19">
        <v>13.83</v>
      </c>
      <c r="C19">
        <v>1.57</v>
      </c>
      <c r="D19">
        <v>2.62</v>
      </c>
      <c r="E19">
        <v>20</v>
      </c>
      <c r="F19">
        <v>115</v>
      </c>
      <c r="G19">
        <v>2.95</v>
      </c>
      <c r="H19">
        <v>3.4</v>
      </c>
      <c r="I19">
        <v>0.4</v>
      </c>
      <c r="J19">
        <v>1.72</v>
      </c>
      <c r="K19">
        <v>6.6</v>
      </c>
      <c r="L19">
        <v>1.1299999999999999</v>
      </c>
      <c r="M19">
        <v>2.57</v>
      </c>
      <c r="N19">
        <v>1130</v>
      </c>
    </row>
    <row r="20" spans="1:14" x14ac:dyDescent="0.3">
      <c r="A20">
        <v>1</v>
      </c>
      <c r="B20">
        <v>14.19</v>
      </c>
      <c r="C20">
        <v>1.59</v>
      </c>
      <c r="D20">
        <v>2.48</v>
      </c>
      <c r="E20">
        <v>16.5</v>
      </c>
      <c r="F20">
        <v>108</v>
      </c>
      <c r="G20">
        <v>3.3</v>
      </c>
      <c r="H20">
        <v>3.93</v>
      </c>
      <c r="I20">
        <v>0.32</v>
      </c>
      <c r="J20">
        <v>1.86</v>
      </c>
      <c r="K20">
        <v>8.6999999999999993</v>
      </c>
      <c r="L20">
        <v>1.23</v>
      </c>
      <c r="M20">
        <v>2.82</v>
      </c>
      <c r="N20">
        <v>1680</v>
      </c>
    </row>
    <row r="21" spans="1:14" x14ac:dyDescent="0.3">
      <c r="A21">
        <v>1</v>
      </c>
      <c r="B21">
        <v>13.64</v>
      </c>
      <c r="C21">
        <v>3.1</v>
      </c>
      <c r="D21">
        <v>2.56</v>
      </c>
      <c r="E21">
        <v>15.2</v>
      </c>
      <c r="F21">
        <v>116</v>
      </c>
      <c r="G21">
        <v>2.7</v>
      </c>
      <c r="H21">
        <v>3.03</v>
      </c>
      <c r="I21">
        <v>0.17</v>
      </c>
      <c r="J21">
        <v>1.66</v>
      </c>
      <c r="K21">
        <v>5.0999999999999996</v>
      </c>
      <c r="L21">
        <v>0.96</v>
      </c>
      <c r="M21">
        <v>3.36</v>
      </c>
      <c r="N21">
        <v>845</v>
      </c>
    </row>
    <row r="22" spans="1:14" x14ac:dyDescent="0.3">
      <c r="A22">
        <v>1</v>
      </c>
      <c r="B22">
        <v>14.06</v>
      </c>
      <c r="C22">
        <v>1.63</v>
      </c>
      <c r="D22">
        <v>2.2799999999999998</v>
      </c>
      <c r="E22">
        <v>16</v>
      </c>
      <c r="F22">
        <v>126</v>
      </c>
      <c r="G22">
        <v>3</v>
      </c>
      <c r="H22">
        <v>3.17</v>
      </c>
      <c r="I22">
        <v>0.24</v>
      </c>
      <c r="J22">
        <v>2.1</v>
      </c>
      <c r="K22">
        <v>5.65</v>
      </c>
      <c r="L22">
        <v>1.0900000000000001</v>
      </c>
      <c r="M22">
        <v>3.71</v>
      </c>
      <c r="N22">
        <v>780</v>
      </c>
    </row>
    <row r="23" spans="1:14" x14ac:dyDescent="0.3">
      <c r="A23">
        <v>1</v>
      </c>
      <c r="B23">
        <v>12.93</v>
      </c>
      <c r="C23">
        <v>3.8</v>
      </c>
      <c r="D23">
        <v>2.65</v>
      </c>
      <c r="E23">
        <v>18.600000000000001</v>
      </c>
      <c r="F23">
        <v>102</v>
      </c>
      <c r="G23">
        <v>2.41</v>
      </c>
      <c r="H23">
        <v>2.41</v>
      </c>
      <c r="I23">
        <v>0.25</v>
      </c>
      <c r="J23">
        <v>1.98</v>
      </c>
      <c r="K23">
        <v>4.5</v>
      </c>
      <c r="L23">
        <v>1.03</v>
      </c>
      <c r="M23">
        <v>3.52</v>
      </c>
      <c r="N23">
        <v>770</v>
      </c>
    </row>
    <row r="24" spans="1:14" x14ac:dyDescent="0.3">
      <c r="A24">
        <v>1</v>
      </c>
      <c r="B24">
        <v>13.71</v>
      </c>
      <c r="C24">
        <v>1.86</v>
      </c>
      <c r="D24">
        <v>2.36</v>
      </c>
      <c r="E24">
        <v>16.600000000000001</v>
      </c>
      <c r="F24">
        <v>101</v>
      </c>
      <c r="G24">
        <v>2.61</v>
      </c>
      <c r="H24">
        <v>2.88</v>
      </c>
      <c r="I24">
        <v>0.27</v>
      </c>
      <c r="J24">
        <v>1.69</v>
      </c>
      <c r="K24">
        <v>3.8</v>
      </c>
      <c r="L24">
        <v>1.1100000000000001</v>
      </c>
      <c r="M24">
        <v>4</v>
      </c>
      <c r="N24">
        <v>1035</v>
      </c>
    </row>
    <row r="25" spans="1:14" x14ac:dyDescent="0.3">
      <c r="A25">
        <v>1</v>
      </c>
      <c r="B25">
        <v>12.85</v>
      </c>
      <c r="C25">
        <v>1.6</v>
      </c>
      <c r="D25">
        <v>2.52</v>
      </c>
      <c r="E25">
        <v>17.8</v>
      </c>
      <c r="F25">
        <v>95</v>
      </c>
      <c r="G25">
        <v>2.48</v>
      </c>
      <c r="H25">
        <v>2.37</v>
      </c>
      <c r="I25">
        <v>0.26</v>
      </c>
      <c r="J25">
        <v>1.46</v>
      </c>
      <c r="K25">
        <v>3.93</v>
      </c>
      <c r="L25">
        <v>1.0900000000000001</v>
      </c>
      <c r="M25">
        <v>3.63</v>
      </c>
      <c r="N25">
        <v>1015</v>
      </c>
    </row>
    <row r="26" spans="1:14" x14ac:dyDescent="0.3">
      <c r="A26">
        <v>1</v>
      </c>
      <c r="B26">
        <v>13.5</v>
      </c>
      <c r="C26">
        <v>1.81</v>
      </c>
      <c r="D26">
        <v>2.61</v>
      </c>
      <c r="E26">
        <v>20</v>
      </c>
      <c r="F26">
        <v>96</v>
      </c>
      <c r="G26">
        <v>2.5299999999999998</v>
      </c>
      <c r="H26">
        <v>2.61</v>
      </c>
      <c r="I26">
        <v>0.28000000000000003</v>
      </c>
      <c r="J26">
        <v>1.66</v>
      </c>
      <c r="K26">
        <v>3.52</v>
      </c>
      <c r="L26">
        <v>1.1200000000000001</v>
      </c>
      <c r="M26">
        <v>3.82</v>
      </c>
      <c r="N26">
        <v>845</v>
      </c>
    </row>
    <row r="27" spans="1:14" x14ac:dyDescent="0.3">
      <c r="A27">
        <v>1</v>
      </c>
      <c r="B27">
        <v>13.05</v>
      </c>
      <c r="C27">
        <v>2.0499999999999998</v>
      </c>
      <c r="D27">
        <v>3.22</v>
      </c>
      <c r="E27">
        <v>25</v>
      </c>
      <c r="F27">
        <v>124</v>
      </c>
      <c r="G27">
        <v>2.63</v>
      </c>
      <c r="H27">
        <v>2.68</v>
      </c>
      <c r="I27">
        <v>0.47</v>
      </c>
      <c r="J27">
        <v>1.92</v>
      </c>
      <c r="K27">
        <v>3.58</v>
      </c>
      <c r="L27">
        <v>1.1299999999999999</v>
      </c>
      <c r="M27">
        <v>3.2</v>
      </c>
      <c r="N27">
        <v>830</v>
      </c>
    </row>
    <row r="28" spans="1:14" x14ac:dyDescent="0.3">
      <c r="A28">
        <v>1</v>
      </c>
      <c r="B28">
        <v>13.39</v>
      </c>
      <c r="C28">
        <v>1.77</v>
      </c>
      <c r="D28">
        <v>2.62</v>
      </c>
      <c r="E28">
        <v>16.100000000000001</v>
      </c>
      <c r="F28">
        <v>93</v>
      </c>
      <c r="G28">
        <v>2.85</v>
      </c>
      <c r="H28">
        <v>2.94</v>
      </c>
      <c r="I28">
        <v>0.34</v>
      </c>
      <c r="J28">
        <v>1.45</v>
      </c>
      <c r="K28">
        <v>4.8</v>
      </c>
      <c r="L28">
        <v>0.92</v>
      </c>
      <c r="M28">
        <v>3.22</v>
      </c>
      <c r="N28">
        <v>1195</v>
      </c>
    </row>
    <row r="29" spans="1:14" x14ac:dyDescent="0.3">
      <c r="A29">
        <v>1</v>
      </c>
      <c r="B29">
        <v>13.3</v>
      </c>
      <c r="C29">
        <v>1.72</v>
      </c>
      <c r="D29">
        <v>2.14</v>
      </c>
      <c r="E29">
        <v>17</v>
      </c>
      <c r="F29">
        <v>94</v>
      </c>
      <c r="G29">
        <v>2.4</v>
      </c>
      <c r="H29">
        <v>2.19</v>
      </c>
      <c r="I29">
        <v>0.27</v>
      </c>
      <c r="J29">
        <v>1.35</v>
      </c>
      <c r="K29">
        <v>3.95</v>
      </c>
      <c r="L29">
        <v>1.02</v>
      </c>
      <c r="M29">
        <v>2.77</v>
      </c>
      <c r="N29">
        <v>1285</v>
      </c>
    </row>
    <row r="30" spans="1:14" x14ac:dyDescent="0.3">
      <c r="A30">
        <v>1</v>
      </c>
      <c r="B30">
        <v>13.87</v>
      </c>
      <c r="C30">
        <v>1.9</v>
      </c>
      <c r="D30">
        <v>2.8</v>
      </c>
      <c r="E30">
        <v>19.399999999999999</v>
      </c>
      <c r="F30">
        <v>107</v>
      </c>
      <c r="G30">
        <v>2.95</v>
      </c>
      <c r="H30">
        <v>2.97</v>
      </c>
      <c r="I30">
        <v>0.37</v>
      </c>
      <c r="J30">
        <v>1.76</v>
      </c>
      <c r="K30">
        <v>4.5</v>
      </c>
      <c r="L30">
        <v>1.25</v>
      </c>
      <c r="M30">
        <v>3.4</v>
      </c>
      <c r="N30">
        <v>915</v>
      </c>
    </row>
    <row r="31" spans="1:14" x14ac:dyDescent="0.3">
      <c r="A31">
        <v>1</v>
      </c>
      <c r="B31">
        <v>14.02</v>
      </c>
      <c r="C31">
        <v>1.68</v>
      </c>
      <c r="D31">
        <v>2.21</v>
      </c>
      <c r="E31">
        <v>16</v>
      </c>
      <c r="F31">
        <v>96</v>
      </c>
      <c r="G31">
        <v>2.65</v>
      </c>
      <c r="H31">
        <v>2.33</v>
      </c>
      <c r="I31">
        <v>0.26</v>
      </c>
      <c r="J31">
        <v>1.98</v>
      </c>
      <c r="K31">
        <v>4.7</v>
      </c>
      <c r="L31">
        <v>1.04</v>
      </c>
      <c r="M31">
        <v>3.59</v>
      </c>
      <c r="N31">
        <v>1035</v>
      </c>
    </row>
    <row r="32" spans="1:14" x14ac:dyDescent="0.3">
      <c r="A32">
        <v>1</v>
      </c>
      <c r="B32">
        <v>13.73</v>
      </c>
      <c r="C32">
        <v>1.5</v>
      </c>
      <c r="D32">
        <v>2.7</v>
      </c>
      <c r="E32">
        <v>22.5</v>
      </c>
      <c r="F32">
        <v>101</v>
      </c>
      <c r="G32">
        <v>3</v>
      </c>
      <c r="H32">
        <v>3.25</v>
      </c>
      <c r="I32">
        <v>0.28999999999999998</v>
      </c>
      <c r="J32">
        <v>2.38</v>
      </c>
      <c r="K32">
        <v>5.7</v>
      </c>
      <c r="L32">
        <v>1.19</v>
      </c>
      <c r="M32">
        <v>2.71</v>
      </c>
      <c r="N32">
        <v>1285</v>
      </c>
    </row>
    <row r="33" spans="1:14" x14ac:dyDescent="0.3">
      <c r="A33">
        <v>1</v>
      </c>
      <c r="B33">
        <v>13.58</v>
      </c>
      <c r="C33">
        <v>1.66</v>
      </c>
      <c r="D33">
        <v>2.36</v>
      </c>
      <c r="E33">
        <v>19.100000000000001</v>
      </c>
      <c r="F33">
        <v>106</v>
      </c>
      <c r="G33">
        <v>2.86</v>
      </c>
      <c r="H33">
        <v>3.19</v>
      </c>
      <c r="I33">
        <v>0.22</v>
      </c>
      <c r="J33">
        <v>1.95</v>
      </c>
      <c r="K33">
        <v>6.9</v>
      </c>
      <c r="L33">
        <v>1.0900000000000001</v>
      </c>
      <c r="M33">
        <v>2.88</v>
      </c>
      <c r="N33">
        <v>1515</v>
      </c>
    </row>
    <row r="34" spans="1:14" x14ac:dyDescent="0.3">
      <c r="A34">
        <v>1</v>
      </c>
      <c r="B34">
        <v>13.68</v>
      </c>
      <c r="C34">
        <v>1.83</v>
      </c>
      <c r="D34">
        <v>2.36</v>
      </c>
      <c r="E34">
        <v>17.2</v>
      </c>
      <c r="F34">
        <v>104</v>
      </c>
      <c r="G34">
        <v>2.42</v>
      </c>
      <c r="H34">
        <v>2.69</v>
      </c>
      <c r="I34">
        <v>0.42</v>
      </c>
      <c r="J34">
        <v>1.97</v>
      </c>
      <c r="K34">
        <v>3.84</v>
      </c>
      <c r="L34">
        <v>1.23</v>
      </c>
      <c r="M34">
        <v>2.87</v>
      </c>
      <c r="N34">
        <v>990</v>
      </c>
    </row>
    <row r="35" spans="1:14" x14ac:dyDescent="0.3">
      <c r="A35">
        <v>1</v>
      </c>
      <c r="B35">
        <v>13.76</v>
      </c>
      <c r="C35">
        <v>1.53</v>
      </c>
      <c r="D35">
        <v>2.7</v>
      </c>
      <c r="E35">
        <v>19.5</v>
      </c>
      <c r="F35">
        <v>132</v>
      </c>
      <c r="G35">
        <v>2.95</v>
      </c>
      <c r="H35">
        <v>2.74</v>
      </c>
      <c r="I35">
        <v>0.5</v>
      </c>
      <c r="J35">
        <v>1.35</v>
      </c>
      <c r="K35">
        <v>5.4</v>
      </c>
      <c r="L35">
        <v>1.25</v>
      </c>
      <c r="M35">
        <v>3</v>
      </c>
      <c r="N35">
        <v>1235</v>
      </c>
    </row>
    <row r="36" spans="1:14" x14ac:dyDescent="0.3">
      <c r="A36">
        <v>1</v>
      </c>
      <c r="B36">
        <v>13.51</v>
      </c>
      <c r="C36">
        <v>1.8</v>
      </c>
      <c r="D36">
        <v>2.65</v>
      </c>
      <c r="E36">
        <v>19</v>
      </c>
      <c r="F36">
        <v>110</v>
      </c>
      <c r="G36">
        <v>2.35</v>
      </c>
      <c r="H36">
        <v>2.5299999999999998</v>
      </c>
      <c r="I36">
        <v>0.28999999999999998</v>
      </c>
      <c r="J36">
        <v>1.54</v>
      </c>
      <c r="K36">
        <v>4.2</v>
      </c>
      <c r="L36">
        <v>1.1000000000000001</v>
      </c>
      <c r="M36">
        <v>2.87</v>
      </c>
      <c r="N36">
        <v>1095</v>
      </c>
    </row>
    <row r="37" spans="1:14" x14ac:dyDescent="0.3">
      <c r="A37">
        <v>1</v>
      </c>
      <c r="B37">
        <v>13.48</v>
      </c>
      <c r="C37">
        <v>1.81</v>
      </c>
      <c r="D37">
        <v>2.41</v>
      </c>
      <c r="E37">
        <v>20.5</v>
      </c>
      <c r="F37">
        <v>100</v>
      </c>
      <c r="G37">
        <v>2.7</v>
      </c>
      <c r="H37">
        <v>2.98</v>
      </c>
      <c r="I37">
        <v>0.26</v>
      </c>
      <c r="J37">
        <v>1.86</v>
      </c>
      <c r="K37">
        <v>5.0999999999999996</v>
      </c>
      <c r="L37">
        <v>1.04</v>
      </c>
      <c r="M37">
        <v>3.47</v>
      </c>
      <c r="N37">
        <v>920</v>
      </c>
    </row>
    <row r="38" spans="1:14" x14ac:dyDescent="0.3">
      <c r="A38">
        <v>1</v>
      </c>
      <c r="B38">
        <v>13.28</v>
      </c>
      <c r="C38">
        <v>1.64</v>
      </c>
      <c r="D38">
        <v>2.84</v>
      </c>
      <c r="E38">
        <v>15.5</v>
      </c>
      <c r="F38">
        <v>110</v>
      </c>
      <c r="G38">
        <v>2.6</v>
      </c>
      <c r="H38">
        <v>2.68</v>
      </c>
      <c r="I38">
        <v>0.34</v>
      </c>
      <c r="J38">
        <v>1.36</v>
      </c>
      <c r="K38">
        <v>4.5999999999999996</v>
      </c>
      <c r="L38">
        <v>1.0900000000000001</v>
      </c>
      <c r="M38">
        <v>2.78</v>
      </c>
      <c r="N38">
        <v>880</v>
      </c>
    </row>
    <row r="39" spans="1:14" x14ac:dyDescent="0.3">
      <c r="A39">
        <v>1</v>
      </c>
      <c r="B39">
        <v>13.05</v>
      </c>
      <c r="C39">
        <v>1.65</v>
      </c>
      <c r="D39">
        <v>2.5499999999999998</v>
      </c>
      <c r="E39">
        <v>18</v>
      </c>
      <c r="F39">
        <v>98</v>
      </c>
      <c r="G39">
        <v>2.4500000000000002</v>
      </c>
      <c r="H39">
        <v>2.4300000000000002</v>
      </c>
      <c r="I39">
        <v>0.28999999999999998</v>
      </c>
      <c r="J39">
        <v>1.44</v>
      </c>
      <c r="K39">
        <v>4.25</v>
      </c>
      <c r="L39">
        <v>1.1200000000000001</v>
      </c>
      <c r="M39">
        <v>2.5099999999999998</v>
      </c>
      <c r="N39">
        <v>1105</v>
      </c>
    </row>
    <row r="40" spans="1:14" x14ac:dyDescent="0.3">
      <c r="A40">
        <v>1</v>
      </c>
      <c r="B40">
        <v>13.07</v>
      </c>
      <c r="C40">
        <v>1.5</v>
      </c>
      <c r="D40">
        <v>2.1</v>
      </c>
      <c r="E40">
        <v>15.5</v>
      </c>
      <c r="F40">
        <v>98</v>
      </c>
      <c r="G40">
        <v>2.4</v>
      </c>
      <c r="H40">
        <v>2.64</v>
      </c>
      <c r="I40">
        <v>0.28000000000000003</v>
      </c>
      <c r="J40">
        <v>1.37</v>
      </c>
      <c r="K40">
        <v>3.7</v>
      </c>
      <c r="L40">
        <v>1.18</v>
      </c>
      <c r="M40">
        <v>2.69</v>
      </c>
      <c r="N40">
        <v>1020</v>
      </c>
    </row>
    <row r="41" spans="1:14" x14ac:dyDescent="0.3">
      <c r="A41">
        <v>1</v>
      </c>
      <c r="B41">
        <v>14.22</v>
      </c>
      <c r="C41">
        <v>3.99</v>
      </c>
      <c r="D41">
        <v>2.5099999999999998</v>
      </c>
      <c r="E41">
        <v>13.2</v>
      </c>
      <c r="F41">
        <v>128</v>
      </c>
      <c r="G41">
        <v>3</v>
      </c>
      <c r="H41">
        <v>3.04</v>
      </c>
      <c r="I41">
        <v>0.2</v>
      </c>
      <c r="J41">
        <v>2.08</v>
      </c>
      <c r="K41">
        <v>5.0999999999999996</v>
      </c>
      <c r="L41">
        <v>0.89</v>
      </c>
      <c r="M41">
        <v>3.53</v>
      </c>
      <c r="N41">
        <v>760</v>
      </c>
    </row>
    <row r="42" spans="1:14" x14ac:dyDescent="0.3">
      <c r="A42">
        <v>1</v>
      </c>
      <c r="B42">
        <v>13.56</v>
      </c>
      <c r="C42">
        <v>1.71</v>
      </c>
      <c r="D42">
        <v>2.31</v>
      </c>
      <c r="E42">
        <v>16.2</v>
      </c>
      <c r="F42">
        <v>117</v>
      </c>
      <c r="G42">
        <v>3.15</v>
      </c>
      <c r="H42">
        <v>3.29</v>
      </c>
      <c r="I42">
        <v>0.34</v>
      </c>
      <c r="J42">
        <v>2.34</v>
      </c>
      <c r="K42">
        <v>6.13</v>
      </c>
      <c r="L42">
        <v>0.95</v>
      </c>
      <c r="M42">
        <v>3.38</v>
      </c>
      <c r="N42">
        <v>795</v>
      </c>
    </row>
    <row r="43" spans="1:14" x14ac:dyDescent="0.3">
      <c r="A43">
        <v>1</v>
      </c>
      <c r="B43">
        <v>13.41</v>
      </c>
      <c r="C43">
        <v>3.84</v>
      </c>
      <c r="D43">
        <v>2.12</v>
      </c>
      <c r="E43">
        <v>18.8</v>
      </c>
      <c r="F43">
        <v>90</v>
      </c>
      <c r="G43">
        <v>2.4500000000000002</v>
      </c>
      <c r="H43">
        <v>2.68</v>
      </c>
      <c r="I43">
        <v>0.27</v>
      </c>
      <c r="J43">
        <v>1.48</v>
      </c>
      <c r="K43">
        <v>4.28</v>
      </c>
      <c r="L43">
        <v>0.91</v>
      </c>
      <c r="M43">
        <v>3</v>
      </c>
      <c r="N43">
        <v>1035</v>
      </c>
    </row>
    <row r="44" spans="1:14" x14ac:dyDescent="0.3">
      <c r="A44">
        <v>1</v>
      </c>
      <c r="B44">
        <v>13.88</v>
      </c>
      <c r="C44">
        <v>1.89</v>
      </c>
      <c r="D44">
        <v>2.59</v>
      </c>
      <c r="E44">
        <v>15</v>
      </c>
      <c r="F44">
        <v>101</v>
      </c>
      <c r="G44">
        <v>3.25</v>
      </c>
      <c r="H44">
        <v>3.56</v>
      </c>
      <c r="I44">
        <v>0.17</v>
      </c>
      <c r="J44">
        <v>1.7</v>
      </c>
      <c r="K44">
        <v>5.43</v>
      </c>
      <c r="L44">
        <v>0.88</v>
      </c>
      <c r="M44">
        <v>3.56</v>
      </c>
      <c r="N44">
        <v>1095</v>
      </c>
    </row>
    <row r="45" spans="1:14" x14ac:dyDescent="0.3">
      <c r="A45">
        <v>1</v>
      </c>
      <c r="B45">
        <v>13.24</v>
      </c>
      <c r="C45">
        <v>3.98</v>
      </c>
      <c r="D45">
        <v>2.29</v>
      </c>
      <c r="E45">
        <v>17.5</v>
      </c>
      <c r="F45">
        <v>103</v>
      </c>
      <c r="G45">
        <v>2.64</v>
      </c>
      <c r="H45">
        <v>2.63</v>
      </c>
      <c r="I45">
        <v>0.32</v>
      </c>
      <c r="J45">
        <v>1.66</v>
      </c>
      <c r="K45">
        <v>4.3600000000000003</v>
      </c>
      <c r="L45">
        <v>0.82</v>
      </c>
      <c r="M45">
        <v>3</v>
      </c>
      <c r="N45">
        <v>680</v>
      </c>
    </row>
    <row r="46" spans="1:14" x14ac:dyDescent="0.3">
      <c r="A46">
        <v>1</v>
      </c>
      <c r="B46">
        <v>13.05</v>
      </c>
      <c r="C46">
        <v>1.77</v>
      </c>
      <c r="D46">
        <v>2.1</v>
      </c>
      <c r="E46">
        <v>17</v>
      </c>
      <c r="F46">
        <v>107</v>
      </c>
      <c r="G46">
        <v>3</v>
      </c>
      <c r="H46">
        <v>3</v>
      </c>
      <c r="I46">
        <v>0.28000000000000003</v>
      </c>
      <c r="J46">
        <v>2.0299999999999998</v>
      </c>
      <c r="K46">
        <v>5.04</v>
      </c>
      <c r="L46">
        <v>0.88</v>
      </c>
      <c r="M46">
        <v>3.35</v>
      </c>
      <c r="N46">
        <v>885</v>
      </c>
    </row>
    <row r="47" spans="1:14" x14ac:dyDescent="0.3">
      <c r="A47">
        <v>1</v>
      </c>
      <c r="B47">
        <v>14.21</v>
      </c>
      <c r="C47">
        <v>4.04</v>
      </c>
      <c r="D47">
        <v>2.44</v>
      </c>
      <c r="E47">
        <v>18.899999999999999</v>
      </c>
      <c r="F47">
        <v>111</v>
      </c>
      <c r="G47">
        <v>2.85</v>
      </c>
      <c r="H47">
        <v>2.65</v>
      </c>
      <c r="I47">
        <v>0.3</v>
      </c>
      <c r="J47">
        <v>1.25</v>
      </c>
      <c r="K47">
        <v>5.24</v>
      </c>
      <c r="L47">
        <v>0.87</v>
      </c>
      <c r="M47">
        <v>3.33</v>
      </c>
      <c r="N47">
        <v>1080</v>
      </c>
    </row>
    <row r="48" spans="1:14" x14ac:dyDescent="0.3">
      <c r="A48">
        <v>1</v>
      </c>
      <c r="B48">
        <v>14.38</v>
      </c>
      <c r="C48">
        <v>3.59</v>
      </c>
      <c r="D48">
        <v>2.2799999999999998</v>
      </c>
      <c r="E48">
        <v>16</v>
      </c>
      <c r="F48">
        <v>102</v>
      </c>
      <c r="G48">
        <v>3.25</v>
      </c>
      <c r="H48">
        <v>3.17</v>
      </c>
      <c r="I48">
        <v>0.27</v>
      </c>
      <c r="J48">
        <v>2.19</v>
      </c>
      <c r="K48">
        <v>4.9000000000000004</v>
      </c>
      <c r="L48">
        <v>1.04</v>
      </c>
      <c r="M48">
        <v>3.44</v>
      </c>
      <c r="N48">
        <v>1065</v>
      </c>
    </row>
    <row r="49" spans="1:14" x14ac:dyDescent="0.3">
      <c r="A49">
        <v>1</v>
      </c>
      <c r="B49">
        <v>13.9</v>
      </c>
      <c r="C49">
        <v>1.68</v>
      </c>
      <c r="D49">
        <v>2.12</v>
      </c>
      <c r="E49">
        <v>16</v>
      </c>
      <c r="F49">
        <v>101</v>
      </c>
      <c r="G49">
        <v>3.1</v>
      </c>
      <c r="H49">
        <v>3.39</v>
      </c>
      <c r="I49">
        <v>0.21</v>
      </c>
      <c r="J49">
        <v>2.14</v>
      </c>
      <c r="K49">
        <v>6.1</v>
      </c>
      <c r="L49">
        <v>0.91</v>
      </c>
      <c r="M49">
        <v>3.33</v>
      </c>
      <c r="N49">
        <v>985</v>
      </c>
    </row>
    <row r="50" spans="1:14" x14ac:dyDescent="0.3">
      <c r="A50">
        <v>1</v>
      </c>
      <c r="B50">
        <v>14.1</v>
      </c>
      <c r="C50">
        <v>2.02</v>
      </c>
      <c r="D50">
        <v>2.4</v>
      </c>
      <c r="E50">
        <v>18.8</v>
      </c>
      <c r="F50">
        <v>103</v>
      </c>
      <c r="G50">
        <v>2.75</v>
      </c>
      <c r="H50">
        <v>2.92</v>
      </c>
      <c r="I50">
        <v>0.32</v>
      </c>
      <c r="J50">
        <v>2.38</v>
      </c>
      <c r="K50">
        <v>6.2</v>
      </c>
      <c r="L50">
        <v>1.07</v>
      </c>
      <c r="M50">
        <v>2.75</v>
      </c>
      <c r="N50">
        <v>1060</v>
      </c>
    </row>
    <row r="51" spans="1:14" x14ac:dyDescent="0.3">
      <c r="A51">
        <v>1</v>
      </c>
      <c r="B51">
        <v>13.94</v>
      </c>
      <c r="C51">
        <v>1.73</v>
      </c>
      <c r="D51">
        <v>2.27</v>
      </c>
      <c r="E51">
        <v>17.399999999999999</v>
      </c>
      <c r="F51">
        <v>108</v>
      </c>
      <c r="G51">
        <v>2.88</v>
      </c>
      <c r="H51">
        <v>3.54</v>
      </c>
      <c r="I51">
        <v>0.32</v>
      </c>
      <c r="J51">
        <v>2.08</v>
      </c>
      <c r="K51">
        <v>8.9</v>
      </c>
      <c r="L51">
        <v>1.1200000000000001</v>
      </c>
      <c r="M51">
        <v>3.1</v>
      </c>
      <c r="N51">
        <v>1260</v>
      </c>
    </row>
    <row r="52" spans="1:14" x14ac:dyDescent="0.3">
      <c r="A52">
        <v>1</v>
      </c>
      <c r="B52">
        <v>13.05</v>
      </c>
      <c r="C52">
        <v>1.73</v>
      </c>
      <c r="D52">
        <v>2.04</v>
      </c>
      <c r="E52">
        <v>12.4</v>
      </c>
      <c r="F52">
        <v>92</v>
      </c>
      <c r="G52">
        <v>2.72</v>
      </c>
      <c r="H52">
        <v>3.27</v>
      </c>
      <c r="I52">
        <v>0.17</v>
      </c>
      <c r="J52">
        <v>2.91</v>
      </c>
      <c r="K52">
        <v>7.2</v>
      </c>
      <c r="L52">
        <v>1.1200000000000001</v>
      </c>
      <c r="M52">
        <v>2.91</v>
      </c>
      <c r="N52">
        <v>1150</v>
      </c>
    </row>
    <row r="53" spans="1:14" x14ac:dyDescent="0.3">
      <c r="A53">
        <v>1</v>
      </c>
      <c r="B53">
        <v>13.83</v>
      </c>
      <c r="C53">
        <v>1.65</v>
      </c>
      <c r="D53">
        <v>2.6</v>
      </c>
      <c r="E53">
        <v>17.2</v>
      </c>
      <c r="F53">
        <v>94</v>
      </c>
      <c r="G53">
        <v>2.4500000000000002</v>
      </c>
      <c r="H53">
        <v>2.99</v>
      </c>
      <c r="I53">
        <v>0.22</v>
      </c>
      <c r="J53">
        <v>2.29</v>
      </c>
      <c r="K53">
        <v>5.6</v>
      </c>
      <c r="L53">
        <v>1.24</v>
      </c>
      <c r="M53">
        <v>3.37</v>
      </c>
      <c r="N53">
        <v>1265</v>
      </c>
    </row>
    <row r="54" spans="1:14" x14ac:dyDescent="0.3">
      <c r="A54">
        <v>1</v>
      </c>
      <c r="B54">
        <v>13.82</v>
      </c>
      <c r="C54">
        <v>1.75</v>
      </c>
      <c r="D54">
        <v>2.42</v>
      </c>
      <c r="E54">
        <v>14</v>
      </c>
      <c r="F54">
        <v>111</v>
      </c>
      <c r="G54">
        <v>3.88</v>
      </c>
      <c r="H54">
        <v>3.74</v>
      </c>
      <c r="I54">
        <v>0.32</v>
      </c>
      <c r="J54">
        <v>1.87</v>
      </c>
      <c r="K54">
        <v>7.05</v>
      </c>
      <c r="L54">
        <v>1.01</v>
      </c>
      <c r="M54">
        <v>3.26</v>
      </c>
      <c r="N54">
        <v>1190</v>
      </c>
    </row>
    <row r="55" spans="1:14" x14ac:dyDescent="0.3">
      <c r="A55">
        <v>1</v>
      </c>
      <c r="B55">
        <v>13.77</v>
      </c>
      <c r="C55">
        <v>1.9</v>
      </c>
      <c r="D55">
        <v>2.68</v>
      </c>
      <c r="E55">
        <v>17.100000000000001</v>
      </c>
      <c r="F55">
        <v>115</v>
      </c>
      <c r="G55">
        <v>3</v>
      </c>
      <c r="H55">
        <v>2.79</v>
      </c>
      <c r="I55">
        <v>0.39</v>
      </c>
      <c r="J55">
        <v>1.68</v>
      </c>
      <c r="K55">
        <v>6.3</v>
      </c>
      <c r="L55">
        <v>1.1299999999999999</v>
      </c>
      <c r="M55">
        <v>2.93</v>
      </c>
      <c r="N55">
        <v>1375</v>
      </c>
    </row>
    <row r="56" spans="1:14" x14ac:dyDescent="0.3">
      <c r="A56">
        <v>1</v>
      </c>
      <c r="B56">
        <v>13.74</v>
      </c>
      <c r="C56">
        <v>1.67</v>
      </c>
      <c r="D56">
        <v>2.25</v>
      </c>
      <c r="E56">
        <v>16.399999999999999</v>
      </c>
      <c r="F56">
        <v>118</v>
      </c>
      <c r="G56">
        <v>2.6</v>
      </c>
      <c r="H56">
        <v>2.9</v>
      </c>
      <c r="I56">
        <v>0.21</v>
      </c>
      <c r="J56">
        <v>1.62</v>
      </c>
      <c r="K56">
        <v>5.85</v>
      </c>
      <c r="L56">
        <v>0.92</v>
      </c>
      <c r="M56">
        <v>3.2</v>
      </c>
      <c r="N56">
        <v>1060</v>
      </c>
    </row>
    <row r="57" spans="1:14" x14ac:dyDescent="0.3">
      <c r="A57">
        <v>1</v>
      </c>
      <c r="B57">
        <v>13.56</v>
      </c>
      <c r="C57">
        <v>1.73</v>
      </c>
      <c r="D57">
        <v>2.46</v>
      </c>
      <c r="E57">
        <v>20.5</v>
      </c>
      <c r="F57">
        <v>116</v>
      </c>
      <c r="G57">
        <v>2.96</v>
      </c>
      <c r="H57">
        <v>2.78</v>
      </c>
      <c r="I57">
        <v>0.2</v>
      </c>
      <c r="J57">
        <v>2.4500000000000002</v>
      </c>
      <c r="K57">
        <v>6.25</v>
      </c>
      <c r="L57">
        <v>0.98</v>
      </c>
      <c r="M57">
        <v>3.03</v>
      </c>
      <c r="N57">
        <v>1120</v>
      </c>
    </row>
    <row r="58" spans="1:14" x14ac:dyDescent="0.3">
      <c r="A58">
        <v>1</v>
      </c>
      <c r="B58">
        <v>14.22</v>
      </c>
      <c r="C58">
        <v>1.7</v>
      </c>
      <c r="D58">
        <v>2.2999999999999998</v>
      </c>
      <c r="E58">
        <v>16.3</v>
      </c>
      <c r="F58">
        <v>118</v>
      </c>
      <c r="G58">
        <v>3.2</v>
      </c>
      <c r="H58">
        <v>3</v>
      </c>
      <c r="I58">
        <v>0.26</v>
      </c>
      <c r="J58">
        <v>2.0299999999999998</v>
      </c>
      <c r="K58">
        <v>6.38</v>
      </c>
      <c r="L58">
        <v>0.94</v>
      </c>
      <c r="M58">
        <v>3.31</v>
      </c>
      <c r="N58">
        <v>970</v>
      </c>
    </row>
    <row r="59" spans="1:14" x14ac:dyDescent="0.3">
      <c r="A59">
        <v>1</v>
      </c>
      <c r="B59">
        <v>13.29</v>
      </c>
      <c r="C59">
        <v>1.97</v>
      </c>
      <c r="D59">
        <v>2.68</v>
      </c>
      <c r="E59">
        <v>16.8</v>
      </c>
      <c r="F59">
        <v>102</v>
      </c>
      <c r="G59">
        <v>3</v>
      </c>
      <c r="H59">
        <v>3.23</v>
      </c>
      <c r="I59">
        <v>0.31</v>
      </c>
      <c r="J59">
        <v>1.66</v>
      </c>
      <c r="K59">
        <v>6</v>
      </c>
      <c r="L59">
        <v>1.07</v>
      </c>
      <c r="M59">
        <v>2.84</v>
      </c>
      <c r="N59">
        <v>1270</v>
      </c>
    </row>
    <row r="60" spans="1:14" x14ac:dyDescent="0.3">
      <c r="A60">
        <v>1</v>
      </c>
      <c r="B60">
        <v>13.72</v>
      </c>
      <c r="C60">
        <v>1.43</v>
      </c>
      <c r="D60">
        <v>2.5</v>
      </c>
      <c r="E60">
        <v>16.7</v>
      </c>
      <c r="F60">
        <v>108</v>
      </c>
      <c r="G60">
        <v>3.4</v>
      </c>
      <c r="H60">
        <v>3.67</v>
      </c>
      <c r="I60">
        <v>0.19</v>
      </c>
      <c r="J60">
        <v>2.04</v>
      </c>
      <c r="K60">
        <v>6.8</v>
      </c>
      <c r="L60">
        <v>0.89</v>
      </c>
      <c r="M60">
        <v>2.87</v>
      </c>
      <c r="N60">
        <v>1285</v>
      </c>
    </row>
    <row r="61" spans="1:14" x14ac:dyDescent="0.3">
      <c r="A61">
        <v>2</v>
      </c>
      <c r="B61">
        <v>12.37</v>
      </c>
      <c r="C61">
        <v>0.94</v>
      </c>
      <c r="D61">
        <v>1.36</v>
      </c>
      <c r="E61">
        <v>10.6</v>
      </c>
      <c r="F61">
        <v>88</v>
      </c>
      <c r="G61">
        <v>1.98</v>
      </c>
      <c r="H61">
        <v>0.56999999999999995</v>
      </c>
      <c r="I61">
        <v>0.28000000000000003</v>
      </c>
      <c r="J61">
        <v>0.42</v>
      </c>
      <c r="K61">
        <v>1.95</v>
      </c>
      <c r="L61">
        <v>1.05</v>
      </c>
      <c r="M61">
        <v>1.82</v>
      </c>
      <c r="N61">
        <v>520</v>
      </c>
    </row>
    <row r="62" spans="1:14" x14ac:dyDescent="0.3">
      <c r="A62">
        <v>2</v>
      </c>
      <c r="B62">
        <v>12.33</v>
      </c>
      <c r="C62">
        <v>1.1000000000000001</v>
      </c>
      <c r="D62">
        <v>2.2799999999999998</v>
      </c>
      <c r="E62">
        <v>16</v>
      </c>
      <c r="F62">
        <v>101</v>
      </c>
      <c r="G62">
        <v>2.0499999999999998</v>
      </c>
      <c r="H62">
        <v>1.0900000000000001</v>
      </c>
      <c r="I62">
        <v>0.63</v>
      </c>
      <c r="J62">
        <v>0.41</v>
      </c>
      <c r="K62">
        <v>3.27</v>
      </c>
      <c r="L62">
        <v>1.25</v>
      </c>
      <c r="M62">
        <v>1.67</v>
      </c>
      <c r="N62">
        <v>680</v>
      </c>
    </row>
    <row r="63" spans="1:14" x14ac:dyDescent="0.3">
      <c r="A63">
        <v>2</v>
      </c>
      <c r="B63">
        <v>12.64</v>
      </c>
      <c r="C63">
        <v>1.36</v>
      </c>
      <c r="D63">
        <v>2.02</v>
      </c>
      <c r="E63">
        <v>16.8</v>
      </c>
      <c r="F63">
        <v>100</v>
      </c>
      <c r="G63">
        <v>2.02</v>
      </c>
      <c r="H63">
        <v>1.41</v>
      </c>
      <c r="I63">
        <v>0.53</v>
      </c>
      <c r="J63">
        <v>0.62</v>
      </c>
      <c r="K63">
        <v>5.75</v>
      </c>
      <c r="L63">
        <v>0.98</v>
      </c>
      <c r="M63">
        <v>1.59</v>
      </c>
      <c r="N63">
        <v>450</v>
      </c>
    </row>
    <row r="64" spans="1:14" x14ac:dyDescent="0.3">
      <c r="A64">
        <v>2</v>
      </c>
      <c r="B64">
        <v>13.67</v>
      </c>
      <c r="C64">
        <v>1.25</v>
      </c>
      <c r="D64">
        <v>1.92</v>
      </c>
      <c r="E64">
        <v>18</v>
      </c>
      <c r="F64">
        <v>94</v>
      </c>
      <c r="G64">
        <v>2.1</v>
      </c>
      <c r="H64">
        <v>1.79</v>
      </c>
      <c r="I64">
        <v>0.32</v>
      </c>
      <c r="J64">
        <v>0.73</v>
      </c>
      <c r="K64">
        <v>3.8</v>
      </c>
      <c r="L64">
        <v>1.23</v>
      </c>
      <c r="M64">
        <v>2.46</v>
      </c>
      <c r="N64">
        <v>630</v>
      </c>
    </row>
    <row r="65" spans="1:14" x14ac:dyDescent="0.3">
      <c r="A65">
        <v>2</v>
      </c>
      <c r="B65">
        <v>12.37</v>
      </c>
      <c r="C65">
        <v>1.1299999999999999</v>
      </c>
      <c r="D65">
        <v>2.16</v>
      </c>
      <c r="E65">
        <v>19</v>
      </c>
      <c r="F65">
        <v>87</v>
      </c>
      <c r="G65">
        <v>3.5</v>
      </c>
      <c r="H65">
        <v>3.1</v>
      </c>
      <c r="I65">
        <v>0.19</v>
      </c>
      <c r="J65">
        <v>1.87</v>
      </c>
      <c r="K65">
        <v>4.45</v>
      </c>
      <c r="L65">
        <v>1.22</v>
      </c>
      <c r="M65">
        <v>2.87</v>
      </c>
      <c r="N65">
        <v>420</v>
      </c>
    </row>
    <row r="66" spans="1:14" x14ac:dyDescent="0.3">
      <c r="A66">
        <v>2</v>
      </c>
      <c r="B66">
        <v>12.17</v>
      </c>
      <c r="C66">
        <v>1.45</v>
      </c>
      <c r="D66">
        <v>2.5299999999999998</v>
      </c>
      <c r="E66">
        <v>19</v>
      </c>
      <c r="F66">
        <v>104</v>
      </c>
      <c r="G66">
        <v>1.89</v>
      </c>
      <c r="H66">
        <v>1.75</v>
      </c>
      <c r="I66">
        <v>0.45</v>
      </c>
      <c r="J66">
        <v>1.03</v>
      </c>
      <c r="K66">
        <v>2.95</v>
      </c>
      <c r="L66">
        <v>1.45</v>
      </c>
      <c r="M66">
        <v>2.23</v>
      </c>
      <c r="N66">
        <v>355</v>
      </c>
    </row>
    <row r="67" spans="1:14" x14ac:dyDescent="0.3">
      <c r="A67">
        <v>2</v>
      </c>
      <c r="B67">
        <v>12.37</v>
      </c>
      <c r="C67">
        <v>1.21</v>
      </c>
      <c r="D67">
        <v>2.56</v>
      </c>
      <c r="E67">
        <v>18.100000000000001</v>
      </c>
      <c r="F67">
        <v>98</v>
      </c>
      <c r="G67">
        <v>2.42</v>
      </c>
      <c r="H67">
        <v>2.65</v>
      </c>
      <c r="I67">
        <v>0.37</v>
      </c>
      <c r="J67">
        <v>2.08</v>
      </c>
      <c r="K67">
        <v>4.5999999999999996</v>
      </c>
      <c r="L67">
        <v>1.19</v>
      </c>
      <c r="M67">
        <v>2.2999999999999998</v>
      </c>
      <c r="N67">
        <v>678</v>
      </c>
    </row>
    <row r="68" spans="1:14" x14ac:dyDescent="0.3">
      <c r="A68">
        <v>2</v>
      </c>
      <c r="B68">
        <v>13.11</v>
      </c>
      <c r="C68">
        <v>1.01</v>
      </c>
      <c r="D68">
        <v>1.7</v>
      </c>
      <c r="E68">
        <v>15</v>
      </c>
      <c r="F68">
        <v>78</v>
      </c>
      <c r="G68">
        <v>2.98</v>
      </c>
      <c r="H68">
        <v>3.18</v>
      </c>
      <c r="I68">
        <v>0.26</v>
      </c>
      <c r="J68">
        <v>2.2799999999999998</v>
      </c>
      <c r="K68">
        <v>5.3</v>
      </c>
      <c r="L68">
        <v>1.1200000000000001</v>
      </c>
      <c r="M68">
        <v>3.18</v>
      </c>
      <c r="N68">
        <v>502</v>
      </c>
    </row>
    <row r="69" spans="1:14" x14ac:dyDescent="0.3">
      <c r="A69">
        <v>2</v>
      </c>
      <c r="B69">
        <v>12.37</v>
      </c>
      <c r="C69">
        <v>1.17</v>
      </c>
      <c r="D69">
        <v>1.92</v>
      </c>
      <c r="E69">
        <v>19.600000000000001</v>
      </c>
      <c r="F69">
        <v>78</v>
      </c>
      <c r="G69">
        <v>2.11</v>
      </c>
      <c r="H69">
        <v>2</v>
      </c>
      <c r="I69">
        <v>0.27</v>
      </c>
      <c r="J69">
        <v>1.04</v>
      </c>
      <c r="K69">
        <v>4.68</v>
      </c>
      <c r="L69">
        <v>1.1200000000000001</v>
      </c>
      <c r="M69">
        <v>3.48</v>
      </c>
      <c r="N69">
        <v>510</v>
      </c>
    </row>
    <row r="70" spans="1:14" x14ac:dyDescent="0.3">
      <c r="A70">
        <v>2</v>
      </c>
      <c r="B70">
        <v>13.34</v>
      </c>
      <c r="C70">
        <v>0.94</v>
      </c>
      <c r="D70">
        <v>2.36</v>
      </c>
      <c r="E70">
        <v>17</v>
      </c>
      <c r="F70">
        <v>110</v>
      </c>
      <c r="G70">
        <v>2.5299999999999998</v>
      </c>
      <c r="H70">
        <v>1.3</v>
      </c>
      <c r="I70">
        <v>0.55000000000000004</v>
      </c>
      <c r="J70">
        <v>0.42</v>
      </c>
      <c r="K70">
        <v>3.17</v>
      </c>
      <c r="L70">
        <v>1.02</v>
      </c>
      <c r="M70">
        <v>1.93</v>
      </c>
      <c r="N70">
        <v>750</v>
      </c>
    </row>
    <row r="71" spans="1:14" x14ac:dyDescent="0.3">
      <c r="A71">
        <v>2</v>
      </c>
      <c r="B71">
        <v>12.21</v>
      </c>
      <c r="C71">
        <v>1.19</v>
      </c>
      <c r="D71">
        <v>1.75</v>
      </c>
      <c r="E71">
        <v>16.8</v>
      </c>
      <c r="F71">
        <v>151</v>
      </c>
      <c r="G71">
        <v>1.85</v>
      </c>
      <c r="H71">
        <v>1.28</v>
      </c>
      <c r="I71">
        <v>0.14000000000000001</v>
      </c>
      <c r="J71">
        <v>2.5</v>
      </c>
      <c r="K71">
        <v>2.85</v>
      </c>
      <c r="L71">
        <v>1.28</v>
      </c>
      <c r="M71">
        <v>3.07</v>
      </c>
      <c r="N71">
        <v>718</v>
      </c>
    </row>
    <row r="72" spans="1:14" x14ac:dyDescent="0.3">
      <c r="A72">
        <v>2</v>
      </c>
      <c r="B72">
        <v>12.29</v>
      </c>
      <c r="C72">
        <v>1.61</v>
      </c>
      <c r="D72">
        <v>2.21</v>
      </c>
      <c r="E72">
        <v>20.399999999999999</v>
      </c>
      <c r="F72">
        <v>103</v>
      </c>
      <c r="G72">
        <v>1.1000000000000001</v>
      </c>
      <c r="H72">
        <v>1.02</v>
      </c>
      <c r="I72">
        <v>0.37</v>
      </c>
      <c r="J72">
        <v>1.46</v>
      </c>
      <c r="K72">
        <v>3.05</v>
      </c>
      <c r="L72">
        <v>0.91</v>
      </c>
      <c r="M72">
        <v>1.82</v>
      </c>
      <c r="N72">
        <v>870</v>
      </c>
    </row>
    <row r="73" spans="1:14" x14ac:dyDescent="0.3">
      <c r="A73">
        <v>2</v>
      </c>
      <c r="B73">
        <v>13.86</v>
      </c>
      <c r="C73">
        <v>1.51</v>
      </c>
      <c r="D73">
        <v>2.67</v>
      </c>
      <c r="E73">
        <v>25</v>
      </c>
      <c r="F73">
        <v>86</v>
      </c>
      <c r="G73">
        <v>2.95</v>
      </c>
      <c r="H73">
        <v>2.86</v>
      </c>
      <c r="I73">
        <v>0.21</v>
      </c>
      <c r="J73">
        <v>1.87</v>
      </c>
      <c r="K73">
        <v>3.38</v>
      </c>
      <c r="L73">
        <v>1.36</v>
      </c>
      <c r="M73">
        <v>3.16</v>
      </c>
      <c r="N73">
        <v>410</v>
      </c>
    </row>
    <row r="74" spans="1:14" x14ac:dyDescent="0.3">
      <c r="A74">
        <v>2</v>
      </c>
      <c r="B74">
        <v>13.49</v>
      </c>
      <c r="C74">
        <v>1.66</v>
      </c>
      <c r="D74">
        <v>2.2400000000000002</v>
      </c>
      <c r="E74">
        <v>24</v>
      </c>
      <c r="F74">
        <v>87</v>
      </c>
      <c r="G74">
        <v>1.88</v>
      </c>
      <c r="H74">
        <v>1.84</v>
      </c>
      <c r="I74">
        <v>0.27</v>
      </c>
      <c r="J74">
        <v>1.03</v>
      </c>
      <c r="K74">
        <v>3.74</v>
      </c>
      <c r="L74">
        <v>0.98</v>
      </c>
      <c r="M74">
        <v>2.78</v>
      </c>
      <c r="N74">
        <v>472</v>
      </c>
    </row>
    <row r="75" spans="1:14" x14ac:dyDescent="0.3">
      <c r="A75">
        <v>2</v>
      </c>
      <c r="B75">
        <v>12.99</v>
      </c>
      <c r="C75">
        <v>1.67</v>
      </c>
      <c r="D75">
        <v>2.6</v>
      </c>
      <c r="E75">
        <v>30</v>
      </c>
      <c r="F75">
        <v>139</v>
      </c>
      <c r="G75">
        <v>3.3</v>
      </c>
      <c r="H75">
        <v>2.89</v>
      </c>
      <c r="I75">
        <v>0.21</v>
      </c>
      <c r="J75">
        <v>1.96</v>
      </c>
      <c r="K75">
        <v>3.35</v>
      </c>
      <c r="L75">
        <v>1.31</v>
      </c>
      <c r="M75">
        <v>3.5</v>
      </c>
      <c r="N75">
        <v>985</v>
      </c>
    </row>
    <row r="76" spans="1:14" x14ac:dyDescent="0.3">
      <c r="A76">
        <v>2</v>
      </c>
      <c r="B76">
        <v>11.96</v>
      </c>
      <c r="C76">
        <v>1.0900000000000001</v>
      </c>
      <c r="D76">
        <v>2.2999999999999998</v>
      </c>
      <c r="E76">
        <v>21</v>
      </c>
      <c r="F76">
        <v>101</v>
      </c>
      <c r="G76">
        <v>3.38</v>
      </c>
      <c r="H76">
        <v>2.14</v>
      </c>
      <c r="I76">
        <v>0.13</v>
      </c>
      <c r="J76">
        <v>1.65</v>
      </c>
      <c r="K76">
        <v>3.21</v>
      </c>
      <c r="L76">
        <v>0.99</v>
      </c>
      <c r="M76">
        <v>3.13</v>
      </c>
      <c r="N76">
        <v>886</v>
      </c>
    </row>
    <row r="77" spans="1:14" x14ac:dyDescent="0.3">
      <c r="A77">
        <v>2</v>
      </c>
      <c r="B77">
        <v>11.66</v>
      </c>
      <c r="C77">
        <v>1.88</v>
      </c>
      <c r="D77">
        <v>1.92</v>
      </c>
      <c r="E77">
        <v>16</v>
      </c>
      <c r="F77">
        <v>97</v>
      </c>
      <c r="G77">
        <v>1.61</v>
      </c>
      <c r="H77">
        <v>1.57</v>
      </c>
      <c r="I77">
        <v>0.34</v>
      </c>
      <c r="J77">
        <v>1.1499999999999999</v>
      </c>
      <c r="K77">
        <v>3.8</v>
      </c>
      <c r="L77">
        <v>1.23</v>
      </c>
      <c r="M77">
        <v>2.14</v>
      </c>
      <c r="N77">
        <v>428</v>
      </c>
    </row>
    <row r="78" spans="1:14" x14ac:dyDescent="0.3">
      <c r="A78">
        <v>2</v>
      </c>
      <c r="B78">
        <v>13.03</v>
      </c>
      <c r="C78">
        <v>0.9</v>
      </c>
      <c r="D78">
        <v>1.71</v>
      </c>
      <c r="E78">
        <v>16</v>
      </c>
      <c r="F78">
        <v>86</v>
      </c>
      <c r="G78">
        <v>1.95</v>
      </c>
      <c r="H78">
        <v>2.0299999999999998</v>
      </c>
      <c r="I78">
        <v>0.24</v>
      </c>
      <c r="J78">
        <v>1.46</v>
      </c>
      <c r="K78">
        <v>4.5999999999999996</v>
      </c>
      <c r="L78">
        <v>1.19</v>
      </c>
      <c r="M78">
        <v>2.48</v>
      </c>
      <c r="N78">
        <v>392</v>
      </c>
    </row>
    <row r="79" spans="1:14" x14ac:dyDescent="0.3">
      <c r="A79">
        <v>2</v>
      </c>
      <c r="B79">
        <v>11.84</v>
      </c>
      <c r="C79">
        <v>2.89</v>
      </c>
      <c r="D79">
        <v>2.23</v>
      </c>
      <c r="E79">
        <v>18</v>
      </c>
      <c r="F79">
        <v>112</v>
      </c>
      <c r="G79">
        <v>1.72</v>
      </c>
      <c r="H79">
        <v>1.32</v>
      </c>
      <c r="I79">
        <v>0.43</v>
      </c>
      <c r="J79">
        <v>0.95</v>
      </c>
      <c r="K79">
        <v>2.65</v>
      </c>
      <c r="L79">
        <v>0.96</v>
      </c>
      <c r="M79">
        <v>2.52</v>
      </c>
      <c r="N79">
        <v>500</v>
      </c>
    </row>
    <row r="80" spans="1:14" x14ac:dyDescent="0.3">
      <c r="A80">
        <v>2</v>
      </c>
      <c r="B80">
        <v>12.33</v>
      </c>
      <c r="C80">
        <v>0.99</v>
      </c>
      <c r="D80">
        <v>1.95</v>
      </c>
      <c r="E80">
        <v>14.8</v>
      </c>
      <c r="F80">
        <v>136</v>
      </c>
      <c r="G80">
        <v>1.9</v>
      </c>
      <c r="H80">
        <v>1.85</v>
      </c>
      <c r="I80">
        <v>0.35</v>
      </c>
      <c r="J80">
        <v>2.76</v>
      </c>
      <c r="K80">
        <v>3.4</v>
      </c>
      <c r="L80">
        <v>1.06</v>
      </c>
      <c r="M80">
        <v>2.31</v>
      </c>
      <c r="N80">
        <v>750</v>
      </c>
    </row>
    <row r="81" spans="1:14" x14ac:dyDescent="0.3">
      <c r="A81">
        <v>2</v>
      </c>
      <c r="B81">
        <v>12.7</v>
      </c>
      <c r="C81">
        <v>3.87</v>
      </c>
      <c r="D81">
        <v>2.4</v>
      </c>
      <c r="E81">
        <v>23</v>
      </c>
      <c r="F81">
        <v>101</v>
      </c>
      <c r="G81">
        <v>2.83</v>
      </c>
      <c r="H81">
        <v>2.5499999999999998</v>
      </c>
      <c r="I81">
        <v>0.43</v>
      </c>
      <c r="J81">
        <v>1.95</v>
      </c>
      <c r="K81">
        <v>2.57</v>
      </c>
      <c r="L81">
        <v>1.19</v>
      </c>
      <c r="M81">
        <v>3.13</v>
      </c>
      <c r="N81">
        <v>463</v>
      </c>
    </row>
    <row r="82" spans="1:14" x14ac:dyDescent="0.3">
      <c r="A82">
        <v>2</v>
      </c>
      <c r="B82">
        <v>12</v>
      </c>
      <c r="C82">
        <v>0.92</v>
      </c>
      <c r="D82">
        <v>2</v>
      </c>
      <c r="E82">
        <v>19</v>
      </c>
      <c r="F82">
        <v>86</v>
      </c>
      <c r="G82">
        <v>2.42</v>
      </c>
      <c r="H82">
        <v>2.2599999999999998</v>
      </c>
      <c r="I82">
        <v>0.3</v>
      </c>
      <c r="J82">
        <v>1.43</v>
      </c>
      <c r="K82">
        <v>2.5</v>
      </c>
      <c r="L82">
        <v>1.38</v>
      </c>
      <c r="M82">
        <v>3.12</v>
      </c>
      <c r="N82">
        <v>278</v>
      </c>
    </row>
    <row r="83" spans="1:14" x14ac:dyDescent="0.3">
      <c r="A83">
        <v>2</v>
      </c>
      <c r="B83">
        <v>12.72</v>
      </c>
      <c r="C83">
        <v>1.81</v>
      </c>
      <c r="D83">
        <v>2.2000000000000002</v>
      </c>
      <c r="E83">
        <v>18.8</v>
      </c>
      <c r="F83">
        <v>86</v>
      </c>
      <c r="G83">
        <v>2.2000000000000002</v>
      </c>
      <c r="H83">
        <v>2.5299999999999998</v>
      </c>
      <c r="I83">
        <v>0.26</v>
      </c>
      <c r="J83">
        <v>1.77</v>
      </c>
      <c r="K83">
        <v>3.9</v>
      </c>
      <c r="L83">
        <v>1.1599999999999999</v>
      </c>
      <c r="M83">
        <v>3.14</v>
      </c>
      <c r="N83">
        <v>714</v>
      </c>
    </row>
    <row r="84" spans="1:14" x14ac:dyDescent="0.3">
      <c r="A84">
        <v>2</v>
      </c>
      <c r="B84">
        <v>12.08</v>
      </c>
      <c r="C84">
        <v>1.1299999999999999</v>
      </c>
      <c r="D84">
        <v>2.5099999999999998</v>
      </c>
      <c r="E84">
        <v>24</v>
      </c>
      <c r="F84">
        <v>78</v>
      </c>
      <c r="G84">
        <v>2</v>
      </c>
      <c r="H84">
        <v>1.58</v>
      </c>
      <c r="I84">
        <v>0.4</v>
      </c>
      <c r="J84">
        <v>1.4</v>
      </c>
      <c r="K84">
        <v>2.2000000000000002</v>
      </c>
      <c r="L84">
        <v>1.31</v>
      </c>
      <c r="M84">
        <v>2.72</v>
      </c>
      <c r="N84">
        <v>630</v>
      </c>
    </row>
    <row r="85" spans="1:14" x14ac:dyDescent="0.3">
      <c r="A85">
        <v>2</v>
      </c>
      <c r="B85">
        <v>13.05</v>
      </c>
      <c r="C85">
        <v>3.86</v>
      </c>
      <c r="D85">
        <v>2.3199999999999998</v>
      </c>
      <c r="E85">
        <v>22.5</v>
      </c>
      <c r="F85">
        <v>85</v>
      </c>
      <c r="G85">
        <v>1.65</v>
      </c>
      <c r="H85">
        <v>1.59</v>
      </c>
      <c r="I85">
        <v>0.61</v>
      </c>
      <c r="J85">
        <v>1.62</v>
      </c>
      <c r="K85">
        <v>4.8</v>
      </c>
      <c r="L85">
        <v>0.84</v>
      </c>
      <c r="M85">
        <v>2.0099999999999998</v>
      </c>
      <c r="N85">
        <v>515</v>
      </c>
    </row>
    <row r="86" spans="1:14" x14ac:dyDescent="0.3">
      <c r="A86">
        <v>2</v>
      </c>
      <c r="B86">
        <v>11.84</v>
      </c>
      <c r="C86">
        <v>0.89</v>
      </c>
      <c r="D86">
        <v>2.58</v>
      </c>
      <c r="E86">
        <v>18</v>
      </c>
      <c r="F86">
        <v>94</v>
      </c>
      <c r="G86">
        <v>2.2000000000000002</v>
      </c>
      <c r="H86">
        <v>2.21</v>
      </c>
      <c r="I86">
        <v>0.22</v>
      </c>
      <c r="J86">
        <v>2.35</v>
      </c>
      <c r="K86">
        <v>3.05</v>
      </c>
      <c r="L86">
        <v>0.79</v>
      </c>
      <c r="M86">
        <v>3.08</v>
      </c>
      <c r="N86">
        <v>520</v>
      </c>
    </row>
    <row r="87" spans="1:14" x14ac:dyDescent="0.3">
      <c r="A87">
        <v>2</v>
      </c>
      <c r="B87">
        <v>12.67</v>
      </c>
      <c r="C87">
        <v>0.98</v>
      </c>
      <c r="D87">
        <v>2.2400000000000002</v>
      </c>
      <c r="E87">
        <v>18</v>
      </c>
      <c r="F87">
        <v>99</v>
      </c>
      <c r="G87">
        <v>2.2000000000000002</v>
      </c>
      <c r="H87">
        <v>1.94</v>
      </c>
      <c r="I87">
        <v>0.3</v>
      </c>
      <c r="J87">
        <v>1.46</v>
      </c>
      <c r="K87">
        <v>2.62</v>
      </c>
      <c r="L87">
        <v>1.23</v>
      </c>
      <c r="M87">
        <v>3.16</v>
      </c>
      <c r="N87">
        <v>450</v>
      </c>
    </row>
    <row r="88" spans="1:14" x14ac:dyDescent="0.3">
      <c r="A88">
        <v>2</v>
      </c>
      <c r="B88">
        <v>12.16</v>
      </c>
      <c r="C88">
        <v>1.61</v>
      </c>
      <c r="D88">
        <v>2.31</v>
      </c>
      <c r="E88">
        <v>22.8</v>
      </c>
      <c r="F88">
        <v>90</v>
      </c>
      <c r="G88">
        <v>1.78</v>
      </c>
      <c r="H88">
        <v>1.69</v>
      </c>
      <c r="I88">
        <v>0.43</v>
      </c>
      <c r="J88">
        <v>1.56</v>
      </c>
      <c r="K88">
        <v>2.4500000000000002</v>
      </c>
      <c r="L88">
        <v>1.33</v>
      </c>
      <c r="M88">
        <v>2.2599999999999998</v>
      </c>
      <c r="N88">
        <v>495</v>
      </c>
    </row>
    <row r="89" spans="1:14" x14ac:dyDescent="0.3">
      <c r="A89">
        <v>2</v>
      </c>
      <c r="B89">
        <v>11.65</v>
      </c>
      <c r="C89">
        <v>1.67</v>
      </c>
      <c r="D89">
        <v>2.62</v>
      </c>
      <c r="E89">
        <v>26</v>
      </c>
      <c r="F89">
        <v>88</v>
      </c>
      <c r="G89">
        <v>1.92</v>
      </c>
      <c r="H89">
        <v>1.61</v>
      </c>
      <c r="I89">
        <v>0.4</v>
      </c>
      <c r="J89">
        <v>1.34</v>
      </c>
      <c r="K89">
        <v>2.6</v>
      </c>
      <c r="L89">
        <v>1.36</v>
      </c>
      <c r="M89">
        <v>3.21</v>
      </c>
      <c r="N89">
        <v>562</v>
      </c>
    </row>
    <row r="90" spans="1:14" x14ac:dyDescent="0.3">
      <c r="A90">
        <v>2</v>
      </c>
      <c r="B90">
        <v>11.64</v>
      </c>
      <c r="C90">
        <v>2.06</v>
      </c>
      <c r="D90">
        <v>2.46</v>
      </c>
      <c r="E90">
        <v>21.6</v>
      </c>
      <c r="F90">
        <v>84</v>
      </c>
      <c r="G90">
        <v>1.95</v>
      </c>
      <c r="H90">
        <v>1.69</v>
      </c>
      <c r="I90">
        <v>0.48</v>
      </c>
      <c r="J90">
        <v>1.35</v>
      </c>
      <c r="K90">
        <v>2.8</v>
      </c>
      <c r="L90">
        <v>1</v>
      </c>
      <c r="M90">
        <v>2.75</v>
      </c>
      <c r="N90">
        <v>680</v>
      </c>
    </row>
    <row r="91" spans="1:14" x14ac:dyDescent="0.3">
      <c r="A91">
        <v>2</v>
      </c>
      <c r="B91">
        <v>12.08</v>
      </c>
      <c r="C91">
        <v>1.33</v>
      </c>
      <c r="D91">
        <v>2.2999999999999998</v>
      </c>
      <c r="E91">
        <v>23.6</v>
      </c>
      <c r="F91">
        <v>70</v>
      </c>
      <c r="G91">
        <v>2.2000000000000002</v>
      </c>
      <c r="H91">
        <v>1.59</v>
      </c>
      <c r="I91">
        <v>0.42</v>
      </c>
      <c r="J91">
        <v>1.38</v>
      </c>
      <c r="K91">
        <v>1.74</v>
      </c>
      <c r="L91">
        <v>1.07</v>
      </c>
      <c r="M91">
        <v>3.21</v>
      </c>
      <c r="N91">
        <v>625</v>
      </c>
    </row>
    <row r="92" spans="1:14" x14ac:dyDescent="0.3">
      <c r="A92">
        <v>2</v>
      </c>
      <c r="B92">
        <v>12.08</v>
      </c>
      <c r="C92">
        <v>1.83</v>
      </c>
      <c r="D92">
        <v>2.3199999999999998</v>
      </c>
      <c r="E92">
        <v>18.5</v>
      </c>
      <c r="F92">
        <v>81</v>
      </c>
      <c r="G92">
        <v>1.6</v>
      </c>
      <c r="H92">
        <v>1.5</v>
      </c>
      <c r="I92">
        <v>0.52</v>
      </c>
      <c r="J92">
        <v>1.64</v>
      </c>
      <c r="K92">
        <v>2.4</v>
      </c>
      <c r="L92">
        <v>1.08</v>
      </c>
      <c r="M92">
        <v>2.27</v>
      </c>
      <c r="N92">
        <v>480</v>
      </c>
    </row>
    <row r="93" spans="1:14" x14ac:dyDescent="0.3">
      <c r="A93">
        <v>2</v>
      </c>
      <c r="B93">
        <v>12</v>
      </c>
      <c r="C93">
        <v>1.51</v>
      </c>
      <c r="D93">
        <v>2.42</v>
      </c>
      <c r="E93">
        <v>22</v>
      </c>
      <c r="F93">
        <v>86</v>
      </c>
      <c r="G93">
        <v>1.45</v>
      </c>
      <c r="H93">
        <v>1.25</v>
      </c>
      <c r="I93">
        <v>0.5</v>
      </c>
      <c r="J93">
        <v>1.63</v>
      </c>
      <c r="K93">
        <v>3.6</v>
      </c>
      <c r="L93">
        <v>1.05</v>
      </c>
      <c r="M93">
        <v>2.65</v>
      </c>
      <c r="N93">
        <v>450</v>
      </c>
    </row>
    <row r="94" spans="1:14" x14ac:dyDescent="0.3">
      <c r="A94">
        <v>2</v>
      </c>
      <c r="B94">
        <v>12.69</v>
      </c>
      <c r="C94">
        <v>1.53</v>
      </c>
      <c r="D94">
        <v>2.2599999999999998</v>
      </c>
      <c r="E94">
        <v>20.7</v>
      </c>
      <c r="F94">
        <v>80</v>
      </c>
      <c r="G94">
        <v>1.38</v>
      </c>
      <c r="H94">
        <v>1.46</v>
      </c>
      <c r="I94">
        <v>0.57999999999999996</v>
      </c>
      <c r="J94">
        <v>1.62</v>
      </c>
      <c r="K94">
        <v>3.05</v>
      </c>
      <c r="L94">
        <v>0.96</v>
      </c>
      <c r="M94">
        <v>2.06</v>
      </c>
      <c r="N94">
        <v>495</v>
      </c>
    </row>
    <row r="95" spans="1:14" x14ac:dyDescent="0.3">
      <c r="A95">
        <v>2</v>
      </c>
      <c r="B95">
        <v>12.29</v>
      </c>
      <c r="C95">
        <v>2.83</v>
      </c>
      <c r="D95">
        <v>2.2200000000000002</v>
      </c>
      <c r="E95">
        <v>18</v>
      </c>
      <c r="F95">
        <v>88</v>
      </c>
      <c r="G95">
        <v>2.4500000000000002</v>
      </c>
      <c r="H95">
        <v>2.25</v>
      </c>
      <c r="I95">
        <v>0.25</v>
      </c>
      <c r="J95">
        <v>1.99</v>
      </c>
      <c r="K95">
        <v>2.15</v>
      </c>
      <c r="L95">
        <v>1.1499999999999999</v>
      </c>
      <c r="M95">
        <v>3.3</v>
      </c>
      <c r="N95">
        <v>290</v>
      </c>
    </row>
    <row r="96" spans="1:14" x14ac:dyDescent="0.3">
      <c r="A96">
        <v>2</v>
      </c>
      <c r="B96">
        <v>11.62</v>
      </c>
      <c r="C96">
        <v>1.99</v>
      </c>
      <c r="D96">
        <v>2.2799999999999998</v>
      </c>
      <c r="E96">
        <v>18</v>
      </c>
      <c r="F96">
        <v>98</v>
      </c>
      <c r="G96">
        <v>3.02</v>
      </c>
      <c r="H96">
        <v>2.2599999999999998</v>
      </c>
      <c r="I96">
        <v>0.17</v>
      </c>
      <c r="J96">
        <v>1.35</v>
      </c>
      <c r="K96">
        <v>3.25</v>
      </c>
      <c r="L96">
        <v>1.1599999999999999</v>
      </c>
      <c r="M96">
        <v>2.96</v>
      </c>
      <c r="N96">
        <v>345</v>
      </c>
    </row>
    <row r="97" spans="1:14" x14ac:dyDescent="0.3">
      <c r="A97">
        <v>2</v>
      </c>
      <c r="B97">
        <v>12.47</v>
      </c>
      <c r="C97">
        <v>1.52</v>
      </c>
      <c r="D97">
        <v>2.2000000000000002</v>
      </c>
      <c r="E97">
        <v>19</v>
      </c>
      <c r="F97">
        <v>162</v>
      </c>
      <c r="G97">
        <v>2.5</v>
      </c>
      <c r="H97">
        <v>2.27</v>
      </c>
      <c r="I97">
        <v>0.32</v>
      </c>
      <c r="J97">
        <v>3.28</v>
      </c>
      <c r="K97">
        <v>2.6</v>
      </c>
      <c r="L97">
        <v>1.1599999999999999</v>
      </c>
      <c r="M97">
        <v>2.63</v>
      </c>
      <c r="N97">
        <v>937</v>
      </c>
    </row>
    <row r="98" spans="1:14" x14ac:dyDescent="0.3">
      <c r="A98">
        <v>2</v>
      </c>
      <c r="B98">
        <v>11.81</v>
      </c>
      <c r="C98">
        <v>2.12</v>
      </c>
      <c r="D98">
        <v>2.74</v>
      </c>
      <c r="E98">
        <v>21.5</v>
      </c>
      <c r="F98">
        <v>134</v>
      </c>
      <c r="G98">
        <v>1.6</v>
      </c>
      <c r="H98">
        <v>0.99</v>
      </c>
      <c r="I98">
        <v>0.14000000000000001</v>
      </c>
      <c r="J98">
        <v>1.56</v>
      </c>
      <c r="K98">
        <v>2.5</v>
      </c>
      <c r="L98">
        <v>0.95</v>
      </c>
      <c r="M98">
        <v>2.2599999999999998</v>
      </c>
      <c r="N98">
        <v>625</v>
      </c>
    </row>
    <row r="99" spans="1:14" x14ac:dyDescent="0.3">
      <c r="A99">
        <v>2</v>
      </c>
      <c r="B99">
        <v>12.29</v>
      </c>
      <c r="C99">
        <v>1.41</v>
      </c>
      <c r="D99">
        <v>1.98</v>
      </c>
      <c r="E99">
        <v>16</v>
      </c>
      <c r="F99">
        <v>85</v>
      </c>
      <c r="G99">
        <v>2.5499999999999998</v>
      </c>
      <c r="H99">
        <v>2.5</v>
      </c>
      <c r="I99">
        <v>0.28999999999999998</v>
      </c>
      <c r="J99">
        <v>1.77</v>
      </c>
      <c r="K99">
        <v>2.9</v>
      </c>
      <c r="L99">
        <v>1.23</v>
      </c>
      <c r="M99">
        <v>2.74</v>
      </c>
      <c r="N99">
        <v>428</v>
      </c>
    </row>
    <row r="100" spans="1:14" x14ac:dyDescent="0.3">
      <c r="A100">
        <v>2</v>
      </c>
      <c r="B100">
        <v>12.37</v>
      </c>
      <c r="C100">
        <v>1.07</v>
      </c>
      <c r="D100">
        <v>2.1</v>
      </c>
      <c r="E100">
        <v>18.5</v>
      </c>
      <c r="F100">
        <v>88</v>
      </c>
      <c r="G100">
        <v>3.52</v>
      </c>
      <c r="H100">
        <v>3.75</v>
      </c>
      <c r="I100">
        <v>0.24</v>
      </c>
      <c r="J100">
        <v>1.95</v>
      </c>
      <c r="K100">
        <v>4.5</v>
      </c>
      <c r="L100">
        <v>1.04</v>
      </c>
      <c r="M100">
        <v>2.77</v>
      </c>
      <c r="N100">
        <v>660</v>
      </c>
    </row>
    <row r="101" spans="1:14" x14ac:dyDescent="0.3">
      <c r="A101">
        <v>2</v>
      </c>
      <c r="B101">
        <v>12.29</v>
      </c>
      <c r="C101">
        <v>3.17</v>
      </c>
      <c r="D101">
        <v>2.21</v>
      </c>
      <c r="E101">
        <v>18</v>
      </c>
      <c r="F101">
        <v>88</v>
      </c>
      <c r="G101">
        <v>2.85</v>
      </c>
      <c r="H101">
        <v>2.99</v>
      </c>
      <c r="I101">
        <v>0.45</v>
      </c>
      <c r="J101">
        <v>2.81</v>
      </c>
      <c r="K101">
        <v>2.2999999999999998</v>
      </c>
      <c r="L101">
        <v>1.42</v>
      </c>
      <c r="M101">
        <v>2.83</v>
      </c>
      <c r="N101">
        <v>406</v>
      </c>
    </row>
    <row r="102" spans="1:14" x14ac:dyDescent="0.3">
      <c r="A102">
        <v>2</v>
      </c>
      <c r="B102">
        <v>12.08</v>
      </c>
      <c r="C102">
        <v>2.08</v>
      </c>
      <c r="D102">
        <v>1.7</v>
      </c>
      <c r="E102">
        <v>17.5</v>
      </c>
      <c r="F102">
        <v>97</v>
      </c>
      <c r="G102">
        <v>2.23</v>
      </c>
      <c r="H102">
        <v>2.17</v>
      </c>
      <c r="I102">
        <v>0.26</v>
      </c>
      <c r="J102">
        <v>1.4</v>
      </c>
      <c r="K102">
        <v>3.3</v>
      </c>
      <c r="L102">
        <v>1.27</v>
      </c>
      <c r="M102">
        <v>2.96</v>
      </c>
      <c r="N102">
        <v>710</v>
      </c>
    </row>
    <row r="103" spans="1:14" x14ac:dyDescent="0.3">
      <c r="A103">
        <v>2</v>
      </c>
      <c r="B103">
        <v>12.6</v>
      </c>
      <c r="C103">
        <v>1.34</v>
      </c>
      <c r="D103">
        <v>1.9</v>
      </c>
      <c r="E103">
        <v>18.5</v>
      </c>
      <c r="F103">
        <v>88</v>
      </c>
      <c r="G103">
        <v>1.45</v>
      </c>
      <c r="H103">
        <v>1.36</v>
      </c>
      <c r="I103">
        <v>0.28999999999999998</v>
      </c>
      <c r="J103">
        <v>1.35</v>
      </c>
      <c r="K103">
        <v>2.4500000000000002</v>
      </c>
      <c r="L103">
        <v>1.04</v>
      </c>
      <c r="M103">
        <v>2.77</v>
      </c>
      <c r="N103">
        <v>562</v>
      </c>
    </row>
    <row r="104" spans="1:14" x14ac:dyDescent="0.3">
      <c r="A104">
        <v>2</v>
      </c>
      <c r="B104">
        <v>12.34</v>
      </c>
      <c r="C104">
        <v>2.4500000000000002</v>
      </c>
      <c r="D104">
        <v>2.46</v>
      </c>
      <c r="E104">
        <v>21</v>
      </c>
      <c r="F104">
        <v>98</v>
      </c>
      <c r="G104">
        <v>2.56</v>
      </c>
      <c r="H104">
        <v>2.11</v>
      </c>
      <c r="I104">
        <v>0.34</v>
      </c>
      <c r="J104">
        <v>1.31</v>
      </c>
      <c r="K104">
        <v>2.8</v>
      </c>
      <c r="L104">
        <v>0.8</v>
      </c>
      <c r="M104">
        <v>3.38</v>
      </c>
      <c r="N104">
        <v>438</v>
      </c>
    </row>
    <row r="105" spans="1:14" x14ac:dyDescent="0.3">
      <c r="A105">
        <v>2</v>
      </c>
      <c r="B105">
        <v>11.82</v>
      </c>
      <c r="C105">
        <v>1.72</v>
      </c>
      <c r="D105">
        <v>1.88</v>
      </c>
      <c r="E105">
        <v>19.5</v>
      </c>
      <c r="F105">
        <v>86</v>
      </c>
      <c r="G105">
        <v>2.5</v>
      </c>
      <c r="H105">
        <v>1.64</v>
      </c>
      <c r="I105">
        <v>0.37</v>
      </c>
      <c r="J105">
        <v>1.42</v>
      </c>
      <c r="K105">
        <v>2.06</v>
      </c>
      <c r="L105">
        <v>0.94</v>
      </c>
      <c r="M105">
        <v>2.44</v>
      </c>
      <c r="N105">
        <v>415</v>
      </c>
    </row>
    <row r="106" spans="1:14" x14ac:dyDescent="0.3">
      <c r="A106">
        <v>2</v>
      </c>
      <c r="B106">
        <v>12.51</v>
      </c>
      <c r="C106">
        <v>1.73</v>
      </c>
      <c r="D106">
        <v>1.98</v>
      </c>
      <c r="E106">
        <v>20.5</v>
      </c>
      <c r="F106">
        <v>85</v>
      </c>
      <c r="G106">
        <v>2.2000000000000002</v>
      </c>
      <c r="H106">
        <v>1.92</v>
      </c>
      <c r="I106">
        <v>0.32</v>
      </c>
      <c r="J106">
        <v>1.48</v>
      </c>
      <c r="K106">
        <v>2.94</v>
      </c>
      <c r="L106">
        <v>1.04</v>
      </c>
      <c r="M106">
        <v>3.57</v>
      </c>
      <c r="N106">
        <v>672</v>
      </c>
    </row>
    <row r="107" spans="1:14" x14ac:dyDescent="0.3">
      <c r="A107">
        <v>2</v>
      </c>
      <c r="B107">
        <v>12.42</v>
      </c>
      <c r="C107">
        <v>2.5499999999999998</v>
      </c>
      <c r="D107">
        <v>2.27</v>
      </c>
      <c r="E107">
        <v>22</v>
      </c>
      <c r="F107">
        <v>90</v>
      </c>
      <c r="G107">
        <v>1.68</v>
      </c>
      <c r="H107">
        <v>1.84</v>
      </c>
      <c r="I107">
        <v>0.66</v>
      </c>
      <c r="J107">
        <v>1.42</v>
      </c>
      <c r="K107">
        <v>2.7</v>
      </c>
      <c r="L107">
        <v>0.86</v>
      </c>
      <c r="M107">
        <v>3.3</v>
      </c>
      <c r="N107">
        <v>315</v>
      </c>
    </row>
    <row r="108" spans="1:14" x14ac:dyDescent="0.3">
      <c r="A108">
        <v>2</v>
      </c>
      <c r="B108">
        <v>12.25</v>
      </c>
      <c r="C108">
        <v>1.73</v>
      </c>
      <c r="D108">
        <v>2.12</v>
      </c>
      <c r="E108">
        <v>19</v>
      </c>
      <c r="F108">
        <v>80</v>
      </c>
      <c r="G108">
        <v>1.65</v>
      </c>
      <c r="H108">
        <v>2.0299999999999998</v>
      </c>
      <c r="I108">
        <v>0.37</v>
      </c>
      <c r="J108">
        <v>1.63</v>
      </c>
      <c r="K108">
        <v>3.4</v>
      </c>
      <c r="L108">
        <v>1</v>
      </c>
      <c r="M108">
        <v>3.17</v>
      </c>
      <c r="N108">
        <v>510</v>
      </c>
    </row>
    <row r="109" spans="1:14" x14ac:dyDescent="0.3">
      <c r="A109">
        <v>2</v>
      </c>
      <c r="B109">
        <v>12.72</v>
      </c>
      <c r="C109">
        <v>1.75</v>
      </c>
      <c r="D109">
        <v>2.2799999999999998</v>
      </c>
      <c r="E109">
        <v>22.5</v>
      </c>
      <c r="F109">
        <v>84</v>
      </c>
      <c r="G109">
        <v>1.38</v>
      </c>
      <c r="H109">
        <v>1.76</v>
      </c>
      <c r="I109">
        <v>0.48</v>
      </c>
      <c r="J109">
        <v>1.63</v>
      </c>
      <c r="K109">
        <v>3.3</v>
      </c>
      <c r="L109">
        <v>0.88</v>
      </c>
      <c r="M109">
        <v>2.42</v>
      </c>
      <c r="N109">
        <v>488</v>
      </c>
    </row>
    <row r="110" spans="1:14" x14ac:dyDescent="0.3">
      <c r="A110">
        <v>2</v>
      </c>
      <c r="B110">
        <v>12.22</v>
      </c>
      <c r="C110">
        <v>1.29</v>
      </c>
      <c r="D110">
        <v>1.94</v>
      </c>
      <c r="E110">
        <v>19</v>
      </c>
      <c r="F110">
        <v>92</v>
      </c>
      <c r="G110">
        <v>2.36</v>
      </c>
      <c r="H110">
        <v>2.04</v>
      </c>
      <c r="I110">
        <v>0.39</v>
      </c>
      <c r="J110">
        <v>2.08</v>
      </c>
      <c r="K110">
        <v>2.7</v>
      </c>
      <c r="L110">
        <v>0.86</v>
      </c>
      <c r="M110">
        <v>3.02</v>
      </c>
      <c r="N110">
        <v>312</v>
      </c>
    </row>
    <row r="111" spans="1:14" x14ac:dyDescent="0.3">
      <c r="A111">
        <v>2</v>
      </c>
      <c r="B111">
        <v>11.61</v>
      </c>
      <c r="C111">
        <v>1.35</v>
      </c>
      <c r="D111">
        <v>2.7</v>
      </c>
      <c r="E111">
        <v>20</v>
      </c>
      <c r="F111">
        <v>94</v>
      </c>
      <c r="G111">
        <v>2.74</v>
      </c>
      <c r="H111">
        <v>2.92</v>
      </c>
      <c r="I111">
        <v>0.28999999999999998</v>
      </c>
      <c r="J111">
        <v>2.4900000000000002</v>
      </c>
      <c r="K111">
        <v>2.65</v>
      </c>
      <c r="L111">
        <v>0.96</v>
      </c>
      <c r="M111">
        <v>3.26</v>
      </c>
      <c r="N111">
        <v>680</v>
      </c>
    </row>
    <row r="112" spans="1:14" x14ac:dyDescent="0.3">
      <c r="A112">
        <v>2</v>
      </c>
      <c r="B112">
        <v>11.46</v>
      </c>
      <c r="C112">
        <v>3.74</v>
      </c>
      <c r="D112">
        <v>1.82</v>
      </c>
      <c r="E112">
        <v>19.5</v>
      </c>
      <c r="F112">
        <v>107</v>
      </c>
      <c r="G112">
        <v>3.18</v>
      </c>
      <c r="H112">
        <v>2.58</v>
      </c>
      <c r="I112">
        <v>0.24</v>
      </c>
      <c r="J112">
        <v>3.58</v>
      </c>
      <c r="K112">
        <v>2.9</v>
      </c>
      <c r="L112">
        <v>0.75</v>
      </c>
      <c r="M112">
        <v>2.81</v>
      </c>
      <c r="N112">
        <v>562</v>
      </c>
    </row>
    <row r="113" spans="1:14" x14ac:dyDescent="0.3">
      <c r="A113">
        <v>2</v>
      </c>
      <c r="B113">
        <v>12.52</v>
      </c>
      <c r="C113">
        <v>2.4300000000000002</v>
      </c>
      <c r="D113">
        <v>2.17</v>
      </c>
      <c r="E113">
        <v>21</v>
      </c>
      <c r="F113">
        <v>88</v>
      </c>
      <c r="G113">
        <v>2.5499999999999998</v>
      </c>
      <c r="H113">
        <v>2.27</v>
      </c>
      <c r="I113">
        <v>0.26</v>
      </c>
      <c r="J113">
        <v>1.22</v>
      </c>
      <c r="K113">
        <v>2</v>
      </c>
      <c r="L113">
        <v>0.9</v>
      </c>
      <c r="M113">
        <v>2.78</v>
      </c>
      <c r="N113">
        <v>325</v>
      </c>
    </row>
    <row r="114" spans="1:14" x14ac:dyDescent="0.3">
      <c r="A114">
        <v>2</v>
      </c>
      <c r="B114">
        <v>11.76</v>
      </c>
      <c r="C114">
        <v>2.68</v>
      </c>
      <c r="D114">
        <v>2.92</v>
      </c>
      <c r="E114">
        <v>20</v>
      </c>
      <c r="F114">
        <v>103</v>
      </c>
      <c r="G114">
        <v>1.75</v>
      </c>
      <c r="H114">
        <v>2.0299999999999998</v>
      </c>
      <c r="I114">
        <v>0.6</v>
      </c>
      <c r="J114">
        <v>1.05</v>
      </c>
      <c r="K114">
        <v>3.8</v>
      </c>
      <c r="L114">
        <v>1.23</v>
      </c>
      <c r="M114">
        <v>2.5</v>
      </c>
      <c r="N114">
        <v>607</v>
      </c>
    </row>
    <row r="115" spans="1:14" x14ac:dyDescent="0.3">
      <c r="A115">
        <v>2</v>
      </c>
      <c r="B115">
        <v>11.41</v>
      </c>
      <c r="C115">
        <v>0.74</v>
      </c>
      <c r="D115">
        <v>2.5</v>
      </c>
      <c r="E115">
        <v>21</v>
      </c>
      <c r="F115">
        <v>88</v>
      </c>
      <c r="G115">
        <v>2.48</v>
      </c>
      <c r="H115">
        <v>2.0099999999999998</v>
      </c>
      <c r="I115">
        <v>0.42</v>
      </c>
      <c r="J115">
        <v>1.44</v>
      </c>
      <c r="K115">
        <v>3.08</v>
      </c>
      <c r="L115">
        <v>1.1000000000000001</v>
      </c>
      <c r="M115">
        <v>2.31</v>
      </c>
      <c r="N115">
        <v>434</v>
      </c>
    </row>
    <row r="116" spans="1:14" x14ac:dyDescent="0.3">
      <c r="A116">
        <v>2</v>
      </c>
      <c r="B116">
        <v>12.08</v>
      </c>
      <c r="C116">
        <v>1.39</v>
      </c>
      <c r="D116">
        <v>2.5</v>
      </c>
      <c r="E116">
        <v>22.5</v>
      </c>
      <c r="F116">
        <v>84</v>
      </c>
      <c r="G116">
        <v>2.56</v>
      </c>
      <c r="H116">
        <v>2.29</v>
      </c>
      <c r="I116">
        <v>0.43</v>
      </c>
      <c r="J116">
        <v>1.04</v>
      </c>
      <c r="K116">
        <v>2.9</v>
      </c>
      <c r="L116">
        <v>0.93</v>
      </c>
      <c r="M116">
        <v>3.19</v>
      </c>
      <c r="N116">
        <v>385</v>
      </c>
    </row>
    <row r="117" spans="1:14" x14ac:dyDescent="0.3">
      <c r="A117">
        <v>2</v>
      </c>
      <c r="B117">
        <v>11.03</v>
      </c>
      <c r="C117">
        <v>1.51</v>
      </c>
      <c r="D117">
        <v>2.2000000000000002</v>
      </c>
      <c r="E117">
        <v>21.5</v>
      </c>
      <c r="F117">
        <v>85</v>
      </c>
      <c r="G117">
        <v>2.46</v>
      </c>
      <c r="H117">
        <v>2.17</v>
      </c>
      <c r="I117">
        <v>0.52</v>
      </c>
      <c r="J117">
        <v>2.0099999999999998</v>
      </c>
      <c r="K117">
        <v>1.9</v>
      </c>
      <c r="L117">
        <v>1.71</v>
      </c>
      <c r="M117">
        <v>2.87</v>
      </c>
      <c r="N117">
        <v>407</v>
      </c>
    </row>
    <row r="118" spans="1:14" x14ac:dyDescent="0.3">
      <c r="A118">
        <v>2</v>
      </c>
      <c r="B118">
        <v>11.82</v>
      </c>
      <c r="C118">
        <v>1.47</v>
      </c>
      <c r="D118">
        <v>1.99</v>
      </c>
      <c r="E118">
        <v>20.8</v>
      </c>
      <c r="F118">
        <v>86</v>
      </c>
      <c r="G118">
        <v>1.98</v>
      </c>
      <c r="H118">
        <v>1.6</v>
      </c>
      <c r="I118">
        <v>0.3</v>
      </c>
      <c r="J118">
        <v>1.53</v>
      </c>
      <c r="K118">
        <v>1.95</v>
      </c>
      <c r="L118">
        <v>0.95</v>
      </c>
      <c r="M118">
        <v>3.33</v>
      </c>
      <c r="N118">
        <v>495</v>
      </c>
    </row>
    <row r="119" spans="1:14" x14ac:dyDescent="0.3">
      <c r="A119">
        <v>2</v>
      </c>
      <c r="B119">
        <v>12.42</v>
      </c>
      <c r="C119">
        <v>1.61</v>
      </c>
      <c r="D119">
        <v>2.19</v>
      </c>
      <c r="E119">
        <v>22.5</v>
      </c>
      <c r="F119">
        <v>108</v>
      </c>
      <c r="G119">
        <v>2</v>
      </c>
      <c r="H119">
        <v>2.09</v>
      </c>
      <c r="I119">
        <v>0.34</v>
      </c>
      <c r="J119">
        <v>1.61</v>
      </c>
      <c r="K119">
        <v>2.06</v>
      </c>
      <c r="L119">
        <v>1.06</v>
      </c>
      <c r="M119">
        <v>2.96</v>
      </c>
      <c r="N119">
        <v>345</v>
      </c>
    </row>
    <row r="120" spans="1:14" x14ac:dyDescent="0.3">
      <c r="A120">
        <v>2</v>
      </c>
      <c r="B120">
        <v>12.77</v>
      </c>
      <c r="C120">
        <v>3.43</v>
      </c>
      <c r="D120">
        <v>1.98</v>
      </c>
      <c r="E120">
        <v>16</v>
      </c>
      <c r="F120">
        <v>80</v>
      </c>
      <c r="G120">
        <v>1.63</v>
      </c>
      <c r="H120">
        <v>1.25</v>
      </c>
      <c r="I120">
        <v>0.43</v>
      </c>
      <c r="J120">
        <v>0.83</v>
      </c>
      <c r="K120">
        <v>3.4</v>
      </c>
      <c r="L120">
        <v>0.7</v>
      </c>
      <c r="M120">
        <v>2.12</v>
      </c>
      <c r="N120">
        <v>372</v>
      </c>
    </row>
    <row r="121" spans="1:14" x14ac:dyDescent="0.3">
      <c r="A121">
        <v>2</v>
      </c>
      <c r="B121">
        <v>12</v>
      </c>
      <c r="C121">
        <v>3.43</v>
      </c>
      <c r="D121">
        <v>2</v>
      </c>
      <c r="E121">
        <v>19</v>
      </c>
      <c r="F121">
        <v>87</v>
      </c>
      <c r="G121">
        <v>2</v>
      </c>
      <c r="H121">
        <v>1.64</v>
      </c>
      <c r="I121">
        <v>0.37</v>
      </c>
      <c r="J121">
        <v>1.87</v>
      </c>
      <c r="K121">
        <v>1.28</v>
      </c>
      <c r="L121">
        <v>0.93</v>
      </c>
      <c r="M121">
        <v>3.05</v>
      </c>
      <c r="N121">
        <v>564</v>
      </c>
    </row>
    <row r="122" spans="1:14" x14ac:dyDescent="0.3">
      <c r="A122">
        <v>2</v>
      </c>
      <c r="B122">
        <v>11.45</v>
      </c>
      <c r="C122">
        <v>2.4</v>
      </c>
      <c r="D122">
        <v>2.42</v>
      </c>
      <c r="E122">
        <v>20</v>
      </c>
      <c r="F122">
        <v>96</v>
      </c>
      <c r="G122">
        <v>2.9</v>
      </c>
      <c r="H122">
        <v>2.79</v>
      </c>
      <c r="I122">
        <v>0.32</v>
      </c>
      <c r="J122">
        <v>1.83</v>
      </c>
      <c r="K122">
        <v>3.25</v>
      </c>
      <c r="L122">
        <v>0.8</v>
      </c>
      <c r="M122">
        <v>3.39</v>
      </c>
      <c r="N122">
        <v>625</v>
      </c>
    </row>
    <row r="123" spans="1:14" x14ac:dyDescent="0.3">
      <c r="A123">
        <v>2</v>
      </c>
      <c r="B123">
        <v>11.56</v>
      </c>
      <c r="C123">
        <v>2.0499999999999998</v>
      </c>
      <c r="D123">
        <v>3.23</v>
      </c>
      <c r="E123">
        <v>28.5</v>
      </c>
      <c r="F123">
        <v>119</v>
      </c>
      <c r="G123">
        <v>3.18</v>
      </c>
      <c r="H123">
        <v>5.08</v>
      </c>
      <c r="I123">
        <v>0.47</v>
      </c>
      <c r="J123">
        <v>1.87</v>
      </c>
      <c r="K123">
        <v>6</v>
      </c>
      <c r="L123">
        <v>0.93</v>
      </c>
      <c r="M123">
        <v>3.69</v>
      </c>
      <c r="N123">
        <v>465</v>
      </c>
    </row>
    <row r="124" spans="1:14" x14ac:dyDescent="0.3">
      <c r="A124">
        <v>2</v>
      </c>
      <c r="B124">
        <v>12.42</v>
      </c>
      <c r="C124">
        <v>4.43</v>
      </c>
      <c r="D124">
        <v>2.73</v>
      </c>
      <c r="E124">
        <v>26.5</v>
      </c>
      <c r="F124">
        <v>102</v>
      </c>
      <c r="G124">
        <v>2.2000000000000002</v>
      </c>
      <c r="H124">
        <v>2.13</v>
      </c>
      <c r="I124">
        <v>0.43</v>
      </c>
      <c r="J124">
        <v>1.71</v>
      </c>
      <c r="K124">
        <v>2.08</v>
      </c>
      <c r="L124">
        <v>0.92</v>
      </c>
      <c r="M124">
        <v>3.12</v>
      </c>
      <c r="N124">
        <v>365</v>
      </c>
    </row>
    <row r="125" spans="1:14" x14ac:dyDescent="0.3">
      <c r="A125">
        <v>2</v>
      </c>
      <c r="B125">
        <v>13.05</v>
      </c>
      <c r="C125">
        <v>5.8</v>
      </c>
      <c r="D125">
        <v>2.13</v>
      </c>
      <c r="E125">
        <v>21.5</v>
      </c>
      <c r="F125">
        <v>86</v>
      </c>
      <c r="G125">
        <v>2.62</v>
      </c>
      <c r="H125">
        <v>2.65</v>
      </c>
      <c r="I125">
        <v>0.3</v>
      </c>
      <c r="J125">
        <v>2.0099999999999998</v>
      </c>
      <c r="K125">
        <v>2.6</v>
      </c>
      <c r="L125">
        <v>0.73</v>
      </c>
      <c r="M125">
        <v>3.1</v>
      </c>
      <c r="N125">
        <v>380</v>
      </c>
    </row>
    <row r="126" spans="1:14" x14ac:dyDescent="0.3">
      <c r="A126">
        <v>2</v>
      </c>
      <c r="B126">
        <v>11.87</v>
      </c>
      <c r="C126">
        <v>4.3099999999999996</v>
      </c>
      <c r="D126">
        <v>2.39</v>
      </c>
      <c r="E126">
        <v>21</v>
      </c>
      <c r="F126">
        <v>82</v>
      </c>
      <c r="G126">
        <v>2.86</v>
      </c>
      <c r="H126">
        <v>3.03</v>
      </c>
      <c r="I126">
        <v>0.21</v>
      </c>
      <c r="J126">
        <v>2.91</v>
      </c>
      <c r="K126">
        <v>2.8</v>
      </c>
      <c r="L126">
        <v>0.75</v>
      </c>
      <c r="M126">
        <v>3.64</v>
      </c>
      <c r="N126">
        <v>380</v>
      </c>
    </row>
    <row r="127" spans="1:14" x14ac:dyDescent="0.3">
      <c r="A127">
        <v>2</v>
      </c>
      <c r="B127">
        <v>12.07</v>
      </c>
      <c r="C127">
        <v>2.16</v>
      </c>
      <c r="D127">
        <v>2.17</v>
      </c>
      <c r="E127">
        <v>21</v>
      </c>
      <c r="F127">
        <v>85</v>
      </c>
      <c r="G127">
        <v>2.6</v>
      </c>
      <c r="H127">
        <v>2.65</v>
      </c>
      <c r="I127">
        <v>0.37</v>
      </c>
      <c r="J127">
        <v>1.35</v>
      </c>
      <c r="K127">
        <v>2.76</v>
      </c>
      <c r="L127">
        <v>0.86</v>
      </c>
      <c r="M127">
        <v>3.28</v>
      </c>
      <c r="N127">
        <v>378</v>
      </c>
    </row>
    <row r="128" spans="1:14" x14ac:dyDescent="0.3">
      <c r="A128">
        <v>2</v>
      </c>
      <c r="B128">
        <v>12.43</v>
      </c>
      <c r="C128">
        <v>1.53</v>
      </c>
      <c r="D128">
        <v>2.29</v>
      </c>
      <c r="E128">
        <v>21.5</v>
      </c>
      <c r="F128">
        <v>86</v>
      </c>
      <c r="G128">
        <v>2.74</v>
      </c>
      <c r="H128">
        <v>3.15</v>
      </c>
      <c r="I128">
        <v>0.39</v>
      </c>
      <c r="J128">
        <v>1.77</v>
      </c>
      <c r="K128">
        <v>3.94</v>
      </c>
      <c r="L128">
        <v>0.69</v>
      </c>
      <c r="M128">
        <v>2.84</v>
      </c>
      <c r="N128">
        <v>352</v>
      </c>
    </row>
    <row r="129" spans="1:14" x14ac:dyDescent="0.3">
      <c r="A129">
        <v>2</v>
      </c>
      <c r="B129">
        <v>11.79</v>
      </c>
      <c r="C129">
        <v>2.13</v>
      </c>
      <c r="D129">
        <v>2.78</v>
      </c>
      <c r="E129">
        <v>28.5</v>
      </c>
      <c r="F129">
        <v>92</v>
      </c>
      <c r="G129">
        <v>2.13</v>
      </c>
      <c r="H129">
        <v>2.2400000000000002</v>
      </c>
      <c r="I129">
        <v>0.57999999999999996</v>
      </c>
      <c r="J129">
        <v>1.76</v>
      </c>
      <c r="K129">
        <v>3</v>
      </c>
      <c r="L129">
        <v>0.97</v>
      </c>
      <c r="M129">
        <v>2.44</v>
      </c>
      <c r="N129">
        <v>466</v>
      </c>
    </row>
    <row r="130" spans="1:14" x14ac:dyDescent="0.3">
      <c r="A130">
        <v>2</v>
      </c>
      <c r="B130">
        <v>12.37</v>
      </c>
      <c r="C130">
        <v>1.63</v>
      </c>
      <c r="D130">
        <v>2.2999999999999998</v>
      </c>
      <c r="E130">
        <v>24.5</v>
      </c>
      <c r="F130">
        <v>88</v>
      </c>
      <c r="G130">
        <v>2.2200000000000002</v>
      </c>
      <c r="H130">
        <v>2.4500000000000002</v>
      </c>
      <c r="I130">
        <v>0.4</v>
      </c>
      <c r="J130">
        <v>1.9</v>
      </c>
      <c r="K130">
        <v>2.12</v>
      </c>
      <c r="L130">
        <v>0.89</v>
      </c>
      <c r="M130">
        <v>2.78</v>
      </c>
      <c r="N130">
        <v>342</v>
      </c>
    </row>
    <row r="131" spans="1:14" x14ac:dyDescent="0.3">
      <c r="A131">
        <v>2</v>
      </c>
      <c r="B131">
        <v>12.04</v>
      </c>
      <c r="C131">
        <v>4.3</v>
      </c>
      <c r="D131">
        <v>2.38</v>
      </c>
      <c r="E131">
        <v>22</v>
      </c>
      <c r="F131">
        <v>80</v>
      </c>
      <c r="G131">
        <v>2.1</v>
      </c>
      <c r="H131">
        <v>1.75</v>
      </c>
      <c r="I131">
        <v>0.42</v>
      </c>
      <c r="J131">
        <v>1.35</v>
      </c>
      <c r="K131">
        <v>2.6</v>
      </c>
      <c r="L131">
        <v>0.79</v>
      </c>
      <c r="M131">
        <v>2.57</v>
      </c>
      <c r="N131">
        <v>580</v>
      </c>
    </row>
    <row r="132" spans="1:14" x14ac:dyDescent="0.3">
      <c r="A132">
        <v>3</v>
      </c>
      <c r="B132">
        <v>12.86</v>
      </c>
      <c r="C132">
        <v>1.35</v>
      </c>
      <c r="D132">
        <v>2.3199999999999998</v>
      </c>
      <c r="E132">
        <v>18</v>
      </c>
      <c r="F132">
        <v>122</v>
      </c>
      <c r="G132">
        <v>1.51</v>
      </c>
      <c r="H132">
        <v>1.25</v>
      </c>
      <c r="I132">
        <v>0.21</v>
      </c>
      <c r="J132">
        <v>0.94</v>
      </c>
      <c r="K132">
        <v>4.0999999999999996</v>
      </c>
      <c r="L132">
        <v>0.76</v>
      </c>
      <c r="M132">
        <v>1.29</v>
      </c>
      <c r="N132">
        <v>630</v>
      </c>
    </row>
    <row r="133" spans="1:14" x14ac:dyDescent="0.3">
      <c r="A133">
        <v>3</v>
      </c>
      <c r="B133">
        <v>12.88</v>
      </c>
      <c r="C133">
        <v>2.99</v>
      </c>
      <c r="D133">
        <v>2.4</v>
      </c>
      <c r="E133">
        <v>20</v>
      </c>
      <c r="F133">
        <v>104</v>
      </c>
      <c r="G133">
        <v>1.3</v>
      </c>
      <c r="H133">
        <v>1.22</v>
      </c>
      <c r="I133">
        <v>0.24</v>
      </c>
      <c r="J133">
        <v>0.83</v>
      </c>
      <c r="K133">
        <v>5.4</v>
      </c>
      <c r="L133">
        <v>0.74</v>
      </c>
      <c r="M133">
        <v>1.42</v>
      </c>
      <c r="N133">
        <v>530</v>
      </c>
    </row>
    <row r="134" spans="1:14" x14ac:dyDescent="0.3">
      <c r="A134">
        <v>3</v>
      </c>
      <c r="B134">
        <v>12.81</v>
      </c>
      <c r="C134">
        <v>2.31</v>
      </c>
      <c r="D134">
        <v>2.4</v>
      </c>
      <c r="E134">
        <v>24</v>
      </c>
      <c r="F134">
        <v>98</v>
      </c>
      <c r="G134">
        <v>1.1499999999999999</v>
      </c>
      <c r="H134">
        <v>1.0900000000000001</v>
      </c>
      <c r="I134">
        <v>0.27</v>
      </c>
      <c r="J134">
        <v>0.83</v>
      </c>
      <c r="K134">
        <v>5.7</v>
      </c>
      <c r="L134">
        <v>0.66</v>
      </c>
      <c r="M134">
        <v>1.36</v>
      </c>
      <c r="N134">
        <v>560</v>
      </c>
    </row>
    <row r="135" spans="1:14" x14ac:dyDescent="0.3">
      <c r="A135">
        <v>3</v>
      </c>
      <c r="B135">
        <v>12.7</v>
      </c>
      <c r="C135">
        <v>3.55</v>
      </c>
      <c r="D135">
        <v>2.36</v>
      </c>
      <c r="E135">
        <v>21.5</v>
      </c>
      <c r="F135">
        <v>106</v>
      </c>
      <c r="G135">
        <v>1.7</v>
      </c>
      <c r="H135">
        <v>1.2</v>
      </c>
      <c r="I135">
        <v>0.17</v>
      </c>
      <c r="J135">
        <v>0.84</v>
      </c>
      <c r="K135">
        <v>5</v>
      </c>
      <c r="L135">
        <v>0.78</v>
      </c>
      <c r="M135">
        <v>1.29</v>
      </c>
      <c r="N135">
        <v>600</v>
      </c>
    </row>
    <row r="136" spans="1:14" x14ac:dyDescent="0.3">
      <c r="A136">
        <v>3</v>
      </c>
      <c r="B136">
        <v>12.51</v>
      </c>
      <c r="C136">
        <v>1.24</v>
      </c>
      <c r="D136">
        <v>2.25</v>
      </c>
      <c r="E136">
        <v>17.5</v>
      </c>
      <c r="F136">
        <v>85</v>
      </c>
      <c r="G136">
        <v>2</v>
      </c>
      <c r="H136">
        <v>0.57999999999999996</v>
      </c>
      <c r="I136">
        <v>0.6</v>
      </c>
      <c r="J136">
        <v>1.25</v>
      </c>
      <c r="K136">
        <v>5.45</v>
      </c>
      <c r="L136">
        <v>0.75</v>
      </c>
      <c r="M136">
        <v>1.51</v>
      </c>
      <c r="N136">
        <v>650</v>
      </c>
    </row>
    <row r="137" spans="1:14" x14ac:dyDescent="0.3">
      <c r="A137">
        <v>3</v>
      </c>
      <c r="B137">
        <v>12.6</v>
      </c>
      <c r="C137">
        <v>2.46</v>
      </c>
      <c r="D137">
        <v>2.2000000000000002</v>
      </c>
      <c r="E137">
        <v>18.5</v>
      </c>
      <c r="F137">
        <v>94</v>
      </c>
      <c r="G137">
        <v>1.62</v>
      </c>
      <c r="H137">
        <v>0.66</v>
      </c>
      <c r="I137">
        <v>0.63</v>
      </c>
      <c r="J137">
        <v>0.94</v>
      </c>
      <c r="K137">
        <v>7.1</v>
      </c>
      <c r="L137">
        <v>0.73</v>
      </c>
      <c r="M137">
        <v>1.58</v>
      </c>
      <c r="N137">
        <v>695</v>
      </c>
    </row>
    <row r="138" spans="1:14" x14ac:dyDescent="0.3">
      <c r="A138">
        <v>3</v>
      </c>
      <c r="B138">
        <v>12.25</v>
      </c>
      <c r="C138">
        <v>4.72</v>
      </c>
      <c r="D138">
        <v>2.54</v>
      </c>
      <c r="E138">
        <v>21</v>
      </c>
      <c r="F138">
        <v>89</v>
      </c>
      <c r="G138">
        <v>1.38</v>
      </c>
      <c r="H138">
        <v>0.47</v>
      </c>
      <c r="I138">
        <v>0.53</v>
      </c>
      <c r="J138">
        <v>0.8</v>
      </c>
      <c r="K138">
        <v>3.85</v>
      </c>
      <c r="L138">
        <v>0.75</v>
      </c>
      <c r="M138">
        <v>1.27</v>
      </c>
      <c r="N138">
        <v>720</v>
      </c>
    </row>
    <row r="139" spans="1:14" x14ac:dyDescent="0.3">
      <c r="A139">
        <v>3</v>
      </c>
      <c r="B139">
        <v>12.53</v>
      </c>
      <c r="C139">
        <v>5.51</v>
      </c>
      <c r="D139">
        <v>2.64</v>
      </c>
      <c r="E139">
        <v>25</v>
      </c>
      <c r="F139">
        <v>96</v>
      </c>
      <c r="G139">
        <v>1.79</v>
      </c>
      <c r="H139">
        <v>0.6</v>
      </c>
      <c r="I139">
        <v>0.63</v>
      </c>
      <c r="J139">
        <v>1.1000000000000001</v>
      </c>
      <c r="K139">
        <v>5</v>
      </c>
      <c r="L139">
        <v>0.82</v>
      </c>
      <c r="M139">
        <v>1.69</v>
      </c>
      <c r="N139">
        <v>515</v>
      </c>
    </row>
    <row r="140" spans="1:14" x14ac:dyDescent="0.3">
      <c r="A140">
        <v>3</v>
      </c>
      <c r="B140">
        <v>13.49</v>
      </c>
      <c r="C140">
        <v>3.59</v>
      </c>
      <c r="D140">
        <v>2.19</v>
      </c>
      <c r="E140">
        <v>19.5</v>
      </c>
      <c r="F140">
        <v>88</v>
      </c>
      <c r="G140">
        <v>1.62</v>
      </c>
      <c r="H140">
        <v>0.48</v>
      </c>
      <c r="I140">
        <v>0.57999999999999996</v>
      </c>
      <c r="J140">
        <v>0.88</v>
      </c>
      <c r="K140">
        <v>5.7</v>
      </c>
      <c r="L140">
        <v>0.81</v>
      </c>
      <c r="M140">
        <v>1.82</v>
      </c>
      <c r="N140">
        <v>580</v>
      </c>
    </row>
    <row r="141" spans="1:14" x14ac:dyDescent="0.3">
      <c r="A141">
        <v>3</v>
      </c>
      <c r="B141">
        <v>12.84</v>
      </c>
      <c r="C141">
        <v>2.96</v>
      </c>
      <c r="D141">
        <v>2.61</v>
      </c>
      <c r="E141">
        <v>24</v>
      </c>
      <c r="F141">
        <v>101</v>
      </c>
      <c r="G141">
        <v>2.3199999999999998</v>
      </c>
      <c r="H141">
        <v>0.6</v>
      </c>
      <c r="I141">
        <v>0.53</v>
      </c>
      <c r="J141">
        <v>0.81</v>
      </c>
      <c r="K141">
        <v>4.92</v>
      </c>
      <c r="L141">
        <v>0.89</v>
      </c>
      <c r="M141">
        <v>2.15</v>
      </c>
      <c r="N141">
        <v>590</v>
      </c>
    </row>
    <row r="142" spans="1:14" x14ac:dyDescent="0.3">
      <c r="A142">
        <v>3</v>
      </c>
      <c r="B142">
        <v>12.93</v>
      </c>
      <c r="C142">
        <v>2.81</v>
      </c>
      <c r="D142">
        <v>2.7</v>
      </c>
      <c r="E142">
        <v>21</v>
      </c>
      <c r="F142">
        <v>96</v>
      </c>
      <c r="G142">
        <v>1.54</v>
      </c>
      <c r="H142">
        <v>0.5</v>
      </c>
      <c r="I142">
        <v>0.53</v>
      </c>
      <c r="J142">
        <v>0.75</v>
      </c>
      <c r="K142">
        <v>4.5999999999999996</v>
      </c>
      <c r="L142">
        <v>0.77</v>
      </c>
      <c r="M142">
        <v>2.31</v>
      </c>
      <c r="N142">
        <v>600</v>
      </c>
    </row>
    <row r="143" spans="1:14" x14ac:dyDescent="0.3">
      <c r="A143">
        <v>3</v>
      </c>
      <c r="B143">
        <v>13.36</v>
      </c>
      <c r="C143">
        <v>2.56</v>
      </c>
      <c r="D143">
        <v>2.35</v>
      </c>
      <c r="E143">
        <v>20</v>
      </c>
      <c r="F143">
        <v>89</v>
      </c>
      <c r="G143">
        <v>1.4</v>
      </c>
      <c r="H143">
        <v>0.5</v>
      </c>
      <c r="I143">
        <v>0.37</v>
      </c>
      <c r="J143">
        <v>0.64</v>
      </c>
      <c r="K143">
        <v>5.6</v>
      </c>
      <c r="L143">
        <v>0.7</v>
      </c>
      <c r="M143">
        <v>2.4700000000000002</v>
      </c>
      <c r="N143">
        <v>780</v>
      </c>
    </row>
    <row r="144" spans="1:14" x14ac:dyDescent="0.3">
      <c r="A144">
        <v>3</v>
      </c>
      <c r="B144">
        <v>13.52</v>
      </c>
      <c r="C144">
        <v>3.17</v>
      </c>
      <c r="D144">
        <v>2.72</v>
      </c>
      <c r="E144">
        <v>23.5</v>
      </c>
      <c r="F144">
        <v>97</v>
      </c>
      <c r="G144">
        <v>1.55</v>
      </c>
      <c r="H144">
        <v>0.52</v>
      </c>
      <c r="I144">
        <v>0.5</v>
      </c>
      <c r="J144">
        <v>0.55000000000000004</v>
      </c>
      <c r="K144">
        <v>4.3499999999999996</v>
      </c>
      <c r="L144">
        <v>0.89</v>
      </c>
      <c r="M144">
        <v>2.06</v>
      </c>
      <c r="N144">
        <v>520</v>
      </c>
    </row>
    <row r="145" spans="1:14" x14ac:dyDescent="0.3">
      <c r="A145">
        <v>3</v>
      </c>
      <c r="B145">
        <v>13.62</v>
      </c>
      <c r="C145">
        <v>4.95</v>
      </c>
      <c r="D145">
        <v>2.35</v>
      </c>
      <c r="E145">
        <v>20</v>
      </c>
      <c r="F145">
        <v>92</v>
      </c>
      <c r="G145">
        <v>2</v>
      </c>
      <c r="H145">
        <v>0.8</v>
      </c>
      <c r="I145">
        <v>0.47</v>
      </c>
      <c r="J145">
        <v>1.02</v>
      </c>
      <c r="K145">
        <v>4.4000000000000004</v>
      </c>
      <c r="L145">
        <v>0.91</v>
      </c>
      <c r="M145">
        <v>2.0499999999999998</v>
      </c>
      <c r="N145">
        <v>550</v>
      </c>
    </row>
    <row r="146" spans="1:14" x14ac:dyDescent="0.3">
      <c r="A146">
        <v>3</v>
      </c>
      <c r="B146">
        <v>12.25</v>
      </c>
      <c r="C146">
        <v>3.88</v>
      </c>
      <c r="D146">
        <v>2.2000000000000002</v>
      </c>
      <c r="E146">
        <v>18.5</v>
      </c>
      <c r="F146">
        <v>112</v>
      </c>
      <c r="G146">
        <v>1.38</v>
      </c>
      <c r="H146">
        <v>0.78</v>
      </c>
      <c r="I146">
        <v>0.28999999999999998</v>
      </c>
      <c r="J146">
        <v>1.1399999999999999</v>
      </c>
      <c r="K146">
        <v>8.2100000000000009</v>
      </c>
      <c r="L146">
        <v>0.65</v>
      </c>
      <c r="M146">
        <v>2</v>
      </c>
      <c r="N146">
        <v>855</v>
      </c>
    </row>
    <row r="147" spans="1:14" x14ac:dyDescent="0.3">
      <c r="A147">
        <v>3</v>
      </c>
      <c r="B147">
        <v>13.16</v>
      </c>
      <c r="C147">
        <v>3.57</v>
      </c>
      <c r="D147">
        <v>2.15</v>
      </c>
      <c r="E147">
        <v>21</v>
      </c>
      <c r="F147">
        <v>102</v>
      </c>
      <c r="G147">
        <v>1.5</v>
      </c>
      <c r="H147">
        <v>0.55000000000000004</v>
      </c>
      <c r="I147">
        <v>0.43</v>
      </c>
      <c r="J147">
        <v>1.3</v>
      </c>
      <c r="K147">
        <v>4</v>
      </c>
      <c r="L147">
        <v>0.6</v>
      </c>
      <c r="M147">
        <v>1.68</v>
      </c>
      <c r="N147">
        <v>830</v>
      </c>
    </row>
    <row r="148" spans="1:14" x14ac:dyDescent="0.3">
      <c r="A148">
        <v>3</v>
      </c>
      <c r="B148">
        <v>13.88</v>
      </c>
      <c r="C148">
        <v>5.04</v>
      </c>
      <c r="D148">
        <v>2.23</v>
      </c>
      <c r="E148">
        <v>20</v>
      </c>
      <c r="F148">
        <v>80</v>
      </c>
      <c r="G148">
        <v>0.98</v>
      </c>
      <c r="H148">
        <v>0.34</v>
      </c>
      <c r="I148">
        <v>0.4</v>
      </c>
      <c r="J148">
        <v>0.68</v>
      </c>
      <c r="K148">
        <v>4.9000000000000004</v>
      </c>
      <c r="L148">
        <v>0.57999999999999996</v>
      </c>
      <c r="M148">
        <v>1.33</v>
      </c>
      <c r="N148">
        <v>415</v>
      </c>
    </row>
    <row r="149" spans="1:14" x14ac:dyDescent="0.3">
      <c r="A149">
        <v>3</v>
      </c>
      <c r="B149">
        <v>12.87</v>
      </c>
      <c r="C149">
        <v>4.6100000000000003</v>
      </c>
      <c r="D149">
        <v>2.48</v>
      </c>
      <c r="E149">
        <v>21.5</v>
      </c>
      <c r="F149">
        <v>86</v>
      </c>
      <c r="G149">
        <v>1.7</v>
      </c>
      <c r="H149">
        <v>0.65</v>
      </c>
      <c r="I149">
        <v>0.47</v>
      </c>
      <c r="J149">
        <v>0.86</v>
      </c>
      <c r="K149">
        <v>7.65</v>
      </c>
      <c r="L149">
        <v>0.54</v>
      </c>
      <c r="M149">
        <v>1.86</v>
      </c>
      <c r="N149">
        <v>625</v>
      </c>
    </row>
    <row r="150" spans="1:14" x14ac:dyDescent="0.3">
      <c r="A150">
        <v>3</v>
      </c>
      <c r="B150">
        <v>13.32</v>
      </c>
      <c r="C150">
        <v>3.24</v>
      </c>
      <c r="D150">
        <v>2.38</v>
      </c>
      <c r="E150">
        <v>21.5</v>
      </c>
      <c r="F150">
        <v>92</v>
      </c>
      <c r="G150">
        <v>1.93</v>
      </c>
      <c r="H150">
        <v>0.76</v>
      </c>
      <c r="I150">
        <v>0.45</v>
      </c>
      <c r="J150">
        <v>1.25</v>
      </c>
      <c r="K150">
        <v>8.42</v>
      </c>
      <c r="L150">
        <v>0.55000000000000004</v>
      </c>
      <c r="M150">
        <v>1.62</v>
      </c>
      <c r="N150">
        <v>650</v>
      </c>
    </row>
    <row r="151" spans="1:14" x14ac:dyDescent="0.3">
      <c r="A151">
        <v>3</v>
      </c>
      <c r="B151">
        <v>13.08</v>
      </c>
      <c r="C151">
        <v>3.9</v>
      </c>
      <c r="D151">
        <v>2.36</v>
      </c>
      <c r="E151">
        <v>21.5</v>
      </c>
      <c r="F151">
        <v>113</v>
      </c>
      <c r="G151">
        <v>1.41</v>
      </c>
      <c r="H151">
        <v>1.39</v>
      </c>
      <c r="I151">
        <v>0.34</v>
      </c>
      <c r="J151">
        <v>1.1399999999999999</v>
      </c>
      <c r="K151">
        <v>9.4</v>
      </c>
      <c r="L151">
        <v>0.56999999999999995</v>
      </c>
      <c r="M151">
        <v>1.33</v>
      </c>
      <c r="N151">
        <v>550</v>
      </c>
    </row>
    <row r="152" spans="1:14" x14ac:dyDescent="0.3">
      <c r="A152">
        <v>3</v>
      </c>
      <c r="B152">
        <v>13.5</v>
      </c>
      <c r="C152">
        <v>3.12</v>
      </c>
      <c r="D152">
        <v>2.62</v>
      </c>
      <c r="E152">
        <v>24</v>
      </c>
      <c r="F152">
        <v>123</v>
      </c>
      <c r="G152">
        <v>1.4</v>
      </c>
      <c r="H152">
        <v>1.57</v>
      </c>
      <c r="I152">
        <v>0.22</v>
      </c>
      <c r="J152">
        <v>1.25</v>
      </c>
      <c r="K152">
        <v>8.6</v>
      </c>
      <c r="L152">
        <v>0.59</v>
      </c>
      <c r="M152">
        <v>1.3</v>
      </c>
      <c r="N152">
        <v>500</v>
      </c>
    </row>
    <row r="153" spans="1:14" x14ac:dyDescent="0.3">
      <c r="A153">
        <v>3</v>
      </c>
      <c r="B153">
        <v>12.79</v>
      </c>
      <c r="C153">
        <v>2.67</v>
      </c>
      <c r="D153">
        <v>2.48</v>
      </c>
      <c r="E153">
        <v>22</v>
      </c>
      <c r="F153">
        <v>112</v>
      </c>
      <c r="G153">
        <v>1.48</v>
      </c>
      <c r="H153">
        <v>1.36</v>
      </c>
      <c r="I153">
        <v>0.24</v>
      </c>
      <c r="J153">
        <v>1.26</v>
      </c>
      <c r="K153">
        <v>10.8</v>
      </c>
      <c r="L153">
        <v>0.48</v>
      </c>
      <c r="M153">
        <v>1.47</v>
      </c>
      <c r="N153">
        <v>480</v>
      </c>
    </row>
    <row r="154" spans="1:14" x14ac:dyDescent="0.3">
      <c r="A154">
        <v>3</v>
      </c>
      <c r="B154">
        <v>13.11</v>
      </c>
      <c r="C154">
        <v>1.9</v>
      </c>
      <c r="D154">
        <v>2.75</v>
      </c>
      <c r="E154">
        <v>25.5</v>
      </c>
      <c r="F154">
        <v>116</v>
      </c>
      <c r="G154">
        <v>2.2000000000000002</v>
      </c>
      <c r="H154">
        <v>1.28</v>
      </c>
      <c r="I154">
        <v>0.26</v>
      </c>
      <c r="J154">
        <v>1.56</v>
      </c>
      <c r="K154">
        <v>7.1</v>
      </c>
      <c r="L154">
        <v>0.61</v>
      </c>
      <c r="M154">
        <v>1.33</v>
      </c>
      <c r="N154">
        <v>425</v>
      </c>
    </row>
    <row r="155" spans="1:14" x14ac:dyDescent="0.3">
      <c r="A155">
        <v>3</v>
      </c>
      <c r="B155">
        <v>13.23</v>
      </c>
      <c r="C155">
        <v>3.3</v>
      </c>
      <c r="D155">
        <v>2.2799999999999998</v>
      </c>
      <c r="E155">
        <v>18.5</v>
      </c>
      <c r="F155">
        <v>98</v>
      </c>
      <c r="G155">
        <v>1.8</v>
      </c>
      <c r="H155">
        <v>0.83</v>
      </c>
      <c r="I155">
        <v>0.61</v>
      </c>
      <c r="J155">
        <v>1.87</v>
      </c>
      <c r="K155">
        <v>10.52</v>
      </c>
      <c r="L155">
        <v>0.56000000000000005</v>
      </c>
      <c r="M155">
        <v>1.51</v>
      </c>
      <c r="N155">
        <v>675</v>
      </c>
    </row>
    <row r="156" spans="1:14" x14ac:dyDescent="0.3">
      <c r="A156">
        <v>3</v>
      </c>
      <c r="B156">
        <v>12.58</v>
      </c>
      <c r="C156">
        <v>1.29</v>
      </c>
      <c r="D156">
        <v>2.1</v>
      </c>
      <c r="E156">
        <v>20</v>
      </c>
      <c r="F156">
        <v>103</v>
      </c>
      <c r="G156">
        <v>1.48</v>
      </c>
      <c r="H156">
        <v>0.57999999999999996</v>
      </c>
      <c r="I156">
        <v>0.53</v>
      </c>
      <c r="J156">
        <v>1.4</v>
      </c>
      <c r="K156">
        <v>7.6</v>
      </c>
      <c r="L156">
        <v>0.57999999999999996</v>
      </c>
      <c r="M156">
        <v>1.55</v>
      </c>
      <c r="N156">
        <v>640</v>
      </c>
    </row>
    <row r="157" spans="1:14" x14ac:dyDescent="0.3">
      <c r="A157">
        <v>3</v>
      </c>
      <c r="B157">
        <v>13.17</v>
      </c>
      <c r="C157">
        <v>5.19</v>
      </c>
      <c r="D157">
        <v>2.3199999999999998</v>
      </c>
      <c r="E157">
        <v>22</v>
      </c>
      <c r="F157">
        <v>93</v>
      </c>
      <c r="G157">
        <v>1.74</v>
      </c>
      <c r="H157">
        <v>0.63</v>
      </c>
      <c r="I157">
        <v>0.61</v>
      </c>
      <c r="J157">
        <v>1.55</v>
      </c>
      <c r="K157">
        <v>7.9</v>
      </c>
      <c r="L157">
        <v>0.6</v>
      </c>
      <c r="M157">
        <v>1.48</v>
      </c>
      <c r="N157">
        <v>725</v>
      </c>
    </row>
    <row r="158" spans="1:14" x14ac:dyDescent="0.3">
      <c r="A158">
        <v>3</v>
      </c>
      <c r="B158">
        <v>13.84</v>
      </c>
      <c r="C158">
        <v>4.12</v>
      </c>
      <c r="D158">
        <v>2.38</v>
      </c>
      <c r="E158">
        <v>19.5</v>
      </c>
      <c r="F158">
        <v>89</v>
      </c>
      <c r="G158">
        <v>1.8</v>
      </c>
      <c r="H158">
        <v>0.83</v>
      </c>
      <c r="I158">
        <v>0.48</v>
      </c>
      <c r="J158">
        <v>1.56</v>
      </c>
      <c r="K158">
        <v>9.01</v>
      </c>
      <c r="L158">
        <v>0.56999999999999995</v>
      </c>
      <c r="M158">
        <v>1.64</v>
      </c>
      <c r="N158">
        <v>480</v>
      </c>
    </row>
    <row r="159" spans="1:14" x14ac:dyDescent="0.3">
      <c r="A159">
        <v>3</v>
      </c>
      <c r="B159">
        <v>12.45</v>
      </c>
      <c r="C159">
        <v>3.03</v>
      </c>
      <c r="D159">
        <v>2.64</v>
      </c>
      <c r="E159">
        <v>27</v>
      </c>
      <c r="F159">
        <v>97</v>
      </c>
      <c r="G159">
        <v>1.9</v>
      </c>
      <c r="H159">
        <v>0.57999999999999996</v>
      </c>
      <c r="I159">
        <v>0.63</v>
      </c>
      <c r="J159">
        <v>1.1399999999999999</v>
      </c>
      <c r="K159">
        <v>7.5</v>
      </c>
      <c r="L159">
        <v>0.67</v>
      </c>
      <c r="M159">
        <v>1.73</v>
      </c>
      <c r="N159">
        <v>880</v>
      </c>
    </row>
    <row r="160" spans="1:14" x14ac:dyDescent="0.3">
      <c r="A160">
        <v>3</v>
      </c>
      <c r="B160">
        <v>14.34</v>
      </c>
      <c r="C160">
        <v>1.68</v>
      </c>
      <c r="D160">
        <v>2.7</v>
      </c>
      <c r="E160">
        <v>25</v>
      </c>
      <c r="F160">
        <v>98</v>
      </c>
      <c r="G160">
        <v>2.8</v>
      </c>
      <c r="H160">
        <v>1.31</v>
      </c>
      <c r="I160">
        <v>0.53</v>
      </c>
      <c r="J160">
        <v>2.7</v>
      </c>
      <c r="K160">
        <v>13</v>
      </c>
      <c r="L160">
        <v>0.56999999999999995</v>
      </c>
      <c r="M160">
        <v>1.96</v>
      </c>
      <c r="N160">
        <v>660</v>
      </c>
    </row>
    <row r="161" spans="1:14" x14ac:dyDescent="0.3">
      <c r="A161">
        <v>3</v>
      </c>
      <c r="B161">
        <v>13.48</v>
      </c>
      <c r="C161">
        <v>1.67</v>
      </c>
      <c r="D161">
        <v>2.64</v>
      </c>
      <c r="E161">
        <v>22.5</v>
      </c>
      <c r="F161">
        <v>89</v>
      </c>
      <c r="G161">
        <v>2.6</v>
      </c>
      <c r="H161">
        <v>1.1000000000000001</v>
      </c>
      <c r="I161">
        <v>0.52</v>
      </c>
      <c r="J161">
        <v>2.29</v>
      </c>
      <c r="K161">
        <v>11.75</v>
      </c>
      <c r="L161">
        <v>0.56999999999999995</v>
      </c>
      <c r="M161">
        <v>1.78</v>
      </c>
      <c r="N161">
        <v>620</v>
      </c>
    </row>
    <row r="162" spans="1:14" x14ac:dyDescent="0.3">
      <c r="A162">
        <v>3</v>
      </c>
      <c r="B162">
        <v>12.36</v>
      </c>
      <c r="C162">
        <v>3.83</v>
      </c>
      <c r="D162">
        <v>2.38</v>
      </c>
      <c r="E162">
        <v>21</v>
      </c>
      <c r="F162">
        <v>88</v>
      </c>
      <c r="G162">
        <v>2.2999999999999998</v>
      </c>
      <c r="H162">
        <v>0.92</v>
      </c>
      <c r="I162">
        <v>0.5</v>
      </c>
      <c r="J162">
        <v>1.04</v>
      </c>
      <c r="K162">
        <v>7.65</v>
      </c>
      <c r="L162">
        <v>0.56000000000000005</v>
      </c>
      <c r="M162">
        <v>1.58</v>
      </c>
      <c r="N162">
        <v>520</v>
      </c>
    </row>
    <row r="163" spans="1:14" x14ac:dyDescent="0.3">
      <c r="A163">
        <v>3</v>
      </c>
      <c r="B163">
        <v>13.69</v>
      </c>
      <c r="C163">
        <v>3.26</v>
      </c>
      <c r="D163">
        <v>2.54</v>
      </c>
      <c r="E163">
        <v>20</v>
      </c>
      <c r="F163">
        <v>107</v>
      </c>
      <c r="G163">
        <v>1.83</v>
      </c>
      <c r="H163">
        <v>0.56000000000000005</v>
      </c>
      <c r="I163">
        <v>0.5</v>
      </c>
      <c r="J163">
        <v>0.8</v>
      </c>
      <c r="K163">
        <v>5.88</v>
      </c>
      <c r="L163">
        <v>0.96</v>
      </c>
      <c r="M163">
        <v>1.82</v>
      </c>
      <c r="N163">
        <v>680</v>
      </c>
    </row>
    <row r="164" spans="1:14" x14ac:dyDescent="0.3">
      <c r="A164">
        <v>3</v>
      </c>
      <c r="B164">
        <v>12.85</v>
      </c>
      <c r="C164">
        <v>3.27</v>
      </c>
      <c r="D164">
        <v>2.58</v>
      </c>
      <c r="E164">
        <v>22</v>
      </c>
      <c r="F164">
        <v>106</v>
      </c>
      <c r="G164">
        <v>1.65</v>
      </c>
      <c r="H164">
        <v>0.6</v>
      </c>
      <c r="I164">
        <v>0.6</v>
      </c>
      <c r="J164">
        <v>0.96</v>
      </c>
      <c r="K164">
        <v>5.58</v>
      </c>
      <c r="L164">
        <v>0.87</v>
      </c>
      <c r="M164">
        <v>2.11</v>
      </c>
      <c r="N164">
        <v>570</v>
      </c>
    </row>
    <row r="165" spans="1:14" x14ac:dyDescent="0.3">
      <c r="A165">
        <v>3</v>
      </c>
      <c r="B165">
        <v>12.96</v>
      </c>
      <c r="C165">
        <v>3.45</v>
      </c>
      <c r="D165">
        <v>2.35</v>
      </c>
      <c r="E165">
        <v>18.5</v>
      </c>
      <c r="F165">
        <v>106</v>
      </c>
      <c r="G165">
        <v>1.39</v>
      </c>
      <c r="H165">
        <v>0.7</v>
      </c>
      <c r="I165">
        <v>0.4</v>
      </c>
      <c r="J165">
        <v>0.94</v>
      </c>
      <c r="K165">
        <v>5.28</v>
      </c>
      <c r="L165">
        <v>0.68</v>
      </c>
      <c r="M165">
        <v>1.75</v>
      </c>
      <c r="N165">
        <v>675</v>
      </c>
    </row>
    <row r="166" spans="1:14" x14ac:dyDescent="0.3">
      <c r="A166">
        <v>3</v>
      </c>
      <c r="B166">
        <v>13.78</v>
      </c>
      <c r="C166">
        <v>2.76</v>
      </c>
      <c r="D166">
        <v>2.2999999999999998</v>
      </c>
      <c r="E166">
        <v>22</v>
      </c>
      <c r="F166">
        <v>90</v>
      </c>
      <c r="G166">
        <v>1.35</v>
      </c>
      <c r="H166">
        <v>0.68</v>
      </c>
      <c r="I166">
        <v>0.41</v>
      </c>
      <c r="J166">
        <v>1.03</v>
      </c>
      <c r="K166">
        <v>9.58</v>
      </c>
      <c r="L166">
        <v>0.7</v>
      </c>
      <c r="M166">
        <v>1.68</v>
      </c>
      <c r="N166">
        <v>615</v>
      </c>
    </row>
    <row r="167" spans="1:14" x14ac:dyDescent="0.3">
      <c r="A167">
        <v>3</v>
      </c>
      <c r="B167">
        <v>13.73</v>
      </c>
      <c r="C167">
        <v>4.3600000000000003</v>
      </c>
      <c r="D167">
        <v>2.2599999999999998</v>
      </c>
      <c r="E167">
        <v>22.5</v>
      </c>
      <c r="F167">
        <v>88</v>
      </c>
      <c r="G167">
        <v>1.28</v>
      </c>
      <c r="H167">
        <v>0.47</v>
      </c>
      <c r="I167">
        <v>0.52</v>
      </c>
      <c r="J167">
        <v>1.1499999999999999</v>
      </c>
      <c r="K167">
        <v>6.62</v>
      </c>
      <c r="L167">
        <v>0.78</v>
      </c>
      <c r="M167">
        <v>1.75</v>
      </c>
      <c r="N167">
        <v>520</v>
      </c>
    </row>
    <row r="168" spans="1:14" x14ac:dyDescent="0.3">
      <c r="A168">
        <v>3</v>
      </c>
      <c r="B168">
        <v>13.45</v>
      </c>
      <c r="C168">
        <v>3.7</v>
      </c>
      <c r="D168">
        <v>2.6</v>
      </c>
      <c r="E168">
        <v>23</v>
      </c>
      <c r="F168">
        <v>111</v>
      </c>
      <c r="G168">
        <v>1.7</v>
      </c>
      <c r="H168">
        <v>0.92</v>
      </c>
      <c r="I168">
        <v>0.43</v>
      </c>
      <c r="J168">
        <v>1.46</v>
      </c>
      <c r="K168">
        <v>10.68</v>
      </c>
      <c r="L168">
        <v>0.85</v>
      </c>
      <c r="M168">
        <v>1.56</v>
      </c>
      <c r="N168">
        <v>695</v>
      </c>
    </row>
    <row r="169" spans="1:14" x14ac:dyDescent="0.3">
      <c r="A169">
        <v>3</v>
      </c>
      <c r="B169">
        <v>12.82</v>
      </c>
      <c r="C169">
        <v>3.37</v>
      </c>
      <c r="D169">
        <v>2.2999999999999998</v>
      </c>
      <c r="E169">
        <v>19.5</v>
      </c>
      <c r="F169">
        <v>88</v>
      </c>
      <c r="G169">
        <v>1.48</v>
      </c>
      <c r="H169">
        <v>0.66</v>
      </c>
      <c r="I169">
        <v>0.4</v>
      </c>
      <c r="J169">
        <v>0.97</v>
      </c>
      <c r="K169">
        <v>10.26</v>
      </c>
      <c r="L169">
        <v>0.72</v>
      </c>
      <c r="M169">
        <v>1.75</v>
      </c>
      <c r="N169">
        <v>685</v>
      </c>
    </row>
    <row r="170" spans="1:14" x14ac:dyDescent="0.3">
      <c r="A170">
        <v>3</v>
      </c>
      <c r="B170">
        <v>13.58</v>
      </c>
      <c r="C170">
        <v>2.58</v>
      </c>
      <c r="D170">
        <v>2.69</v>
      </c>
      <c r="E170">
        <v>24.5</v>
      </c>
      <c r="F170">
        <v>105</v>
      </c>
      <c r="G170">
        <v>1.55</v>
      </c>
      <c r="H170">
        <v>0.84</v>
      </c>
      <c r="I170">
        <v>0.39</v>
      </c>
      <c r="J170">
        <v>1.54</v>
      </c>
      <c r="K170">
        <v>8.66</v>
      </c>
      <c r="L170">
        <v>0.74</v>
      </c>
      <c r="M170">
        <v>1.8</v>
      </c>
      <c r="N170">
        <v>750</v>
      </c>
    </row>
    <row r="171" spans="1:14" x14ac:dyDescent="0.3">
      <c r="A171">
        <v>3</v>
      </c>
      <c r="B171">
        <v>13.4</v>
      </c>
      <c r="C171">
        <v>4.5999999999999996</v>
      </c>
      <c r="D171">
        <v>2.86</v>
      </c>
      <c r="E171">
        <v>25</v>
      </c>
      <c r="F171">
        <v>112</v>
      </c>
      <c r="G171">
        <v>1.98</v>
      </c>
      <c r="H171">
        <v>0.96</v>
      </c>
      <c r="I171">
        <v>0.27</v>
      </c>
      <c r="J171">
        <v>1.1100000000000001</v>
      </c>
      <c r="K171">
        <v>8.5</v>
      </c>
      <c r="L171">
        <v>0.67</v>
      </c>
      <c r="M171">
        <v>1.92</v>
      </c>
      <c r="N171">
        <v>630</v>
      </c>
    </row>
    <row r="172" spans="1:14" x14ac:dyDescent="0.3">
      <c r="A172">
        <v>3</v>
      </c>
      <c r="B172">
        <v>12.2</v>
      </c>
      <c r="C172">
        <v>3.03</v>
      </c>
      <c r="D172">
        <v>2.3199999999999998</v>
      </c>
      <c r="E172">
        <v>19</v>
      </c>
      <c r="F172">
        <v>96</v>
      </c>
      <c r="G172">
        <v>1.25</v>
      </c>
      <c r="H172">
        <v>0.49</v>
      </c>
      <c r="I172">
        <v>0.4</v>
      </c>
      <c r="J172">
        <v>0.73</v>
      </c>
      <c r="K172">
        <v>5.5</v>
      </c>
      <c r="L172">
        <v>0.66</v>
      </c>
      <c r="M172">
        <v>1.83</v>
      </c>
      <c r="N172">
        <v>510</v>
      </c>
    </row>
    <row r="173" spans="1:14" x14ac:dyDescent="0.3">
      <c r="A173">
        <v>3</v>
      </c>
      <c r="B173">
        <v>12.77</v>
      </c>
      <c r="C173">
        <v>2.39</v>
      </c>
      <c r="D173">
        <v>2.2799999999999998</v>
      </c>
      <c r="E173">
        <v>19.5</v>
      </c>
      <c r="F173">
        <v>86</v>
      </c>
      <c r="G173">
        <v>1.39</v>
      </c>
      <c r="H173">
        <v>0.51</v>
      </c>
      <c r="I173">
        <v>0.48</v>
      </c>
      <c r="J173">
        <v>0.64</v>
      </c>
      <c r="K173">
        <v>9.9</v>
      </c>
      <c r="L173">
        <v>0.56999999999999995</v>
      </c>
      <c r="M173">
        <v>1.63</v>
      </c>
      <c r="N173">
        <v>470</v>
      </c>
    </row>
    <row r="174" spans="1:14" x14ac:dyDescent="0.3">
      <c r="A174">
        <v>3</v>
      </c>
      <c r="B174">
        <v>14.16</v>
      </c>
      <c r="C174">
        <v>2.5099999999999998</v>
      </c>
      <c r="D174">
        <v>2.48</v>
      </c>
      <c r="E174">
        <v>20</v>
      </c>
      <c r="F174">
        <v>91</v>
      </c>
      <c r="G174">
        <v>1.68</v>
      </c>
      <c r="H174">
        <v>0.7</v>
      </c>
      <c r="I174">
        <v>0.44</v>
      </c>
      <c r="J174">
        <v>1.24</v>
      </c>
      <c r="K174">
        <v>9.6999999999999993</v>
      </c>
      <c r="L174">
        <v>0.62</v>
      </c>
      <c r="M174">
        <v>1.71</v>
      </c>
      <c r="N174">
        <v>660</v>
      </c>
    </row>
    <row r="175" spans="1:14" x14ac:dyDescent="0.3">
      <c r="A175">
        <v>3</v>
      </c>
      <c r="B175">
        <v>13.71</v>
      </c>
      <c r="C175">
        <v>5.65</v>
      </c>
      <c r="D175">
        <v>2.4500000000000002</v>
      </c>
      <c r="E175">
        <v>20.5</v>
      </c>
      <c r="F175">
        <v>95</v>
      </c>
      <c r="G175">
        <v>1.68</v>
      </c>
      <c r="H175">
        <v>0.61</v>
      </c>
      <c r="I175">
        <v>0.52</v>
      </c>
      <c r="J175">
        <v>1.06</v>
      </c>
      <c r="K175">
        <v>7.7</v>
      </c>
      <c r="L175">
        <v>0.64</v>
      </c>
      <c r="M175">
        <v>1.74</v>
      </c>
      <c r="N175">
        <v>740</v>
      </c>
    </row>
    <row r="176" spans="1:14" x14ac:dyDescent="0.3">
      <c r="A176">
        <v>3</v>
      </c>
      <c r="B176">
        <v>13.4</v>
      </c>
      <c r="C176">
        <v>3.91</v>
      </c>
      <c r="D176">
        <v>2.48</v>
      </c>
      <c r="E176">
        <v>23</v>
      </c>
      <c r="F176">
        <v>102</v>
      </c>
      <c r="G176">
        <v>1.8</v>
      </c>
      <c r="H176">
        <v>0.75</v>
      </c>
      <c r="I176">
        <v>0.43</v>
      </c>
      <c r="J176">
        <v>1.41</v>
      </c>
      <c r="K176">
        <v>7.3</v>
      </c>
      <c r="L176">
        <v>0.7</v>
      </c>
      <c r="M176">
        <v>1.56</v>
      </c>
      <c r="N176">
        <v>750</v>
      </c>
    </row>
    <row r="177" spans="1:14" x14ac:dyDescent="0.3">
      <c r="A177">
        <v>3</v>
      </c>
      <c r="B177">
        <v>13.27</v>
      </c>
      <c r="C177">
        <v>4.28</v>
      </c>
      <c r="D177">
        <v>2.2599999999999998</v>
      </c>
      <c r="E177">
        <v>20</v>
      </c>
      <c r="F177">
        <v>120</v>
      </c>
      <c r="G177">
        <v>1.59</v>
      </c>
      <c r="H177">
        <v>0.69</v>
      </c>
      <c r="I177">
        <v>0.43</v>
      </c>
      <c r="J177">
        <v>1.35</v>
      </c>
      <c r="K177">
        <v>10.199999999999999</v>
      </c>
      <c r="L177">
        <v>0.59</v>
      </c>
      <c r="M177">
        <v>1.56</v>
      </c>
      <c r="N177">
        <v>835</v>
      </c>
    </row>
    <row r="178" spans="1:14" x14ac:dyDescent="0.3">
      <c r="A178">
        <v>3</v>
      </c>
      <c r="B178">
        <v>13.17</v>
      </c>
      <c r="C178">
        <v>2.59</v>
      </c>
      <c r="D178">
        <v>2.37</v>
      </c>
      <c r="E178">
        <v>20</v>
      </c>
      <c r="F178">
        <v>120</v>
      </c>
      <c r="G178">
        <v>1.65</v>
      </c>
      <c r="H178">
        <v>0.68</v>
      </c>
      <c r="I178">
        <v>0.53</v>
      </c>
      <c r="J178">
        <v>1.46</v>
      </c>
      <c r="K178">
        <v>9.3000000000000007</v>
      </c>
      <c r="L178">
        <v>0.6</v>
      </c>
      <c r="M178">
        <v>1.62</v>
      </c>
      <c r="N178">
        <v>840</v>
      </c>
    </row>
    <row r="179" spans="1:14" x14ac:dyDescent="0.3">
      <c r="A179">
        <v>3</v>
      </c>
      <c r="B179">
        <v>14.13</v>
      </c>
      <c r="C179">
        <v>4.0999999999999996</v>
      </c>
      <c r="D179">
        <v>2.74</v>
      </c>
      <c r="E179">
        <v>24.5</v>
      </c>
      <c r="F179">
        <v>96</v>
      </c>
      <c r="G179">
        <v>2.0499999999999998</v>
      </c>
      <c r="H179">
        <v>0.76</v>
      </c>
      <c r="I179">
        <v>0.56000000000000005</v>
      </c>
      <c r="J179">
        <v>1.35</v>
      </c>
      <c r="K179">
        <v>9.1999999999999993</v>
      </c>
      <c r="L179">
        <v>0.61</v>
      </c>
      <c r="M179">
        <v>1.6</v>
      </c>
      <c r="N179">
        <v>560</v>
      </c>
    </row>
  </sheetData>
  <pageMargins left="0.7" right="0.7" top="0.75" bottom="0.75" header="0.3" footer="0.3"/>
  <pageSetup paperSize="9" scale="26" orientation="portrait" horizontalDpi="3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94"/>
  <sheetViews>
    <sheetView zoomScale="120" zoomScaleNormal="120" workbookViewId="0"/>
  </sheetViews>
  <sheetFormatPr defaultRowHeight="14.4" x14ac:dyDescent="0.3"/>
  <cols>
    <col min="1" max="1" width="13.77734375" bestFit="1" customWidth="1"/>
    <col min="2" max="2" width="13.6640625" bestFit="1" customWidth="1"/>
    <col min="3" max="3" width="8.21875" bestFit="1" customWidth="1"/>
    <col min="4" max="4" width="10" customWidth="1"/>
    <col min="5" max="6" width="10.21875" customWidth="1"/>
    <col min="7" max="7" width="10.6640625" bestFit="1" customWidth="1"/>
    <col min="8" max="8" width="13.44140625" customWidth="1"/>
    <col min="9" max="9" width="16.6640625" bestFit="1" customWidth="1"/>
    <col min="10" max="10" width="17.21875" customWidth="1"/>
    <col min="11" max="11" width="9.77734375" customWidth="1"/>
    <col min="12" max="12" width="12.77734375" customWidth="1"/>
    <col min="13" max="13" width="14.88671875" customWidth="1"/>
    <col min="14" max="14" width="11.44140625" customWidth="1"/>
    <col min="15" max="15" width="12.5546875" customWidth="1"/>
    <col min="16" max="16" width="14.77734375" customWidth="1"/>
    <col min="17" max="17" width="23.109375" customWidth="1"/>
    <col min="18" max="18" width="11.21875" customWidth="1"/>
    <col min="19" max="19" width="7.88671875" customWidth="1"/>
    <col min="20" max="20" width="11.21875" customWidth="1"/>
    <col min="21" max="21" width="9.33203125" customWidth="1"/>
    <col min="22" max="22" width="10.88671875" customWidth="1"/>
    <col min="23" max="23" width="14.77734375" customWidth="1"/>
    <col min="24" max="24" width="13.77734375" customWidth="1"/>
    <col min="25" max="25" width="8.21875" customWidth="1"/>
    <col min="26" max="26" width="8.109375" bestFit="1" customWidth="1"/>
  </cols>
  <sheetData>
    <row r="1" spans="1:26" x14ac:dyDescent="0.3">
      <c r="A1" t="s">
        <v>1276</v>
      </c>
      <c r="B1" t="s">
        <v>1277</v>
      </c>
      <c r="C1" t="s">
        <v>1278</v>
      </c>
      <c r="D1" t="s">
        <v>1279</v>
      </c>
      <c r="E1" t="s">
        <v>1280</v>
      </c>
      <c r="F1" t="s">
        <v>1281</v>
      </c>
      <c r="G1" t="s">
        <v>1282</v>
      </c>
      <c r="H1" t="s">
        <v>1283</v>
      </c>
      <c r="I1" t="s">
        <v>1284</v>
      </c>
      <c r="J1" t="s">
        <v>1285</v>
      </c>
      <c r="K1" t="s">
        <v>1286</v>
      </c>
      <c r="L1" t="s">
        <v>1287</v>
      </c>
      <c r="M1" t="s">
        <v>1288</v>
      </c>
      <c r="N1" t="s">
        <v>1289</v>
      </c>
      <c r="O1" t="s">
        <v>1290</v>
      </c>
      <c r="P1" t="s">
        <v>1291</v>
      </c>
      <c r="Q1" t="s">
        <v>1292</v>
      </c>
      <c r="R1" t="s">
        <v>1293</v>
      </c>
      <c r="S1" t="s">
        <v>1294</v>
      </c>
      <c r="T1" t="s">
        <v>1295</v>
      </c>
      <c r="U1" t="s">
        <v>1296</v>
      </c>
      <c r="V1" t="s">
        <v>1297</v>
      </c>
      <c r="W1" t="s">
        <v>1298</v>
      </c>
      <c r="X1" t="s">
        <v>1299</v>
      </c>
      <c r="Y1" t="s">
        <v>1300</v>
      </c>
      <c r="Z1" t="s">
        <v>1301</v>
      </c>
    </row>
    <row r="2" spans="1:26" x14ac:dyDescent="0.3">
      <c r="A2" t="s">
        <v>1302</v>
      </c>
      <c r="B2" t="s">
        <v>1303</v>
      </c>
      <c r="C2" t="s">
        <v>1304</v>
      </c>
      <c r="D2">
        <v>14.7</v>
      </c>
      <c r="E2">
        <v>16.600000000000001</v>
      </c>
      <c r="F2">
        <v>18.600000000000001</v>
      </c>
      <c r="G2">
        <v>15</v>
      </c>
      <c r="H2">
        <v>20</v>
      </c>
      <c r="I2" t="s">
        <v>1305</v>
      </c>
      <c r="J2" t="s">
        <v>1306</v>
      </c>
      <c r="K2">
        <v>6</v>
      </c>
      <c r="L2">
        <v>4.3</v>
      </c>
      <c r="M2">
        <v>165</v>
      </c>
      <c r="N2">
        <v>4000</v>
      </c>
      <c r="O2">
        <v>1790</v>
      </c>
      <c r="P2" t="s">
        <v>1307</v>
      </c>
      <c r="Q2">
        <v>27</v>
      </c>
      <c r="R2">
        <v>8</v>
      </c>
      <c r="S2">
        <v>194</v>
      </c>
      <c r="T2">
        <v>111</v>
      </c>
      <c r="U2">
        <v>78</v>
      </c>
      <c r="V2">
        <v>42</v>
      </c>
      <c r="W2">
        <v>33.5</v>
      </c>
      <c r="X2" t="s">
        <v>1308</v>
      </c>
      <c r="Y2">
        <v>4025</v>
      </c>
      <c r="Z2" t="s">
        <v>1309</v>
      </c>
    </row>
    <row r="3" spans="1:26" x14ac:dyDescent="0.3">
      <c r="A3" t="s">
        <v>1310</v>
      </c>
      <c r="B3" t="s">
        <v>1311</v>
      </c>
      <c r="C3" t="s">
        <v>1304</v>
      </c>
      <c r="D3">
        <v>14.5</v>
      </c>
      <c r="E3">
        <v>19.899999999999999</v>
      </c>
      <c r="F3">
        <v>25.3</v>
      </c>
      <c r="G3">
        <v>15</v>
      </c>
      <c r="H3">
        <v>20</v>
      </c>
      <c r="I3" t="s">
        <v>1312</v>
      </c>
      <c r="J3" t="s">
        <v>1306</v>
      </c>
      <c r="K3">
        <v>6</v>
      </c>
      <c r="L3">
        <v>3</v>
      </c>
      <c r="M3">
        <v>145</v>
      </c>
      <c r="N3">
        <v>4800</v>
      </c>
      <c r="O3">
        <v>2080</v>
      </c>
      <c r="P3" t="s">
        <v>1313</v>
      </c>
      <c r="Q3">
        <v>21</v>
      </c>
      <c r="R3">
        <v>7</v>
      </c>
      <c r="S3">
        <v>176</v>
      </c>
      <c r="T3">
        <v>119</v>
      </c>
      <c r="U3">
        <v>72</v>
      </c>
      <c r="V3">
        <v>45</v>
      </c>
      <c r="W3">
        <v>30</v>
      </c>
      <c r="X3" t="s">
        <v>1308</v>
      </c>
      <c r="Y3">
        <v>3735</v>
      </c>
      <c r="Z3" t="s">
        <v>1309</v>
      </c>
    </row>
    <row r="4" spans="1:26" x14ac:dyDescent="0.3">
      <c r="A4" t="s">
        <v>1314</v>
      </c>
      <c r="B4" t="s">
        <v>1315</v>
      </c>
      <c r="C4" t="s">
        <v>1304</v>
      </c>
      <c r="D4">
        <v>13.6</v>
      </c>
      <c r="E4">
        <v>19</v>
      </c>
      <c r="F4">
        <v>24.4</v>
      </c>
      <c r="G4">
        <v>17</v>
      </c>
      <c r="H4">
        <v>21</v>
      </c>
      <c r="I4" t="s">
        <v>1312</v>
      </c>
      <c r="J4" t="s">
        <v>1306</v>
      </c>
      <c r="K4">
        <v>6</v>
      </c>
      <c r="L4">
        <v>3</v>
      </c>
      <c r="M4">
        <v>142</v>
      </c>
      <c r="N4">
        <v>5000</v>
      </c>
      <c r="O4">
        <v>1970</v>
      </c>
      <c r="P4" t="s">
        <v>1307</v>
      </c>
      <c r="Q4">
        <v>20</v>
      </c>
      <c r="R4">
        <v>7</v>
      </c>
      <c r="S4">
        <v>175</v>
      </c>
      <c r="T4">
        <v>112</v>
      </c>
      <c r="U4">
        <v>72</v>
      </c>
      <c r="V4">
        <v>42</v>
      </c>
      <c r="W4">
        <v>26.5</v>
      </c>
      <c r="X4" t="s">
        <v>1308</v>
      </c>
      <c r="Y4">
        <v>3705</v>
      </c>
      <c r="Z4" t="s">
        <v>1309</v>
      </c>
    </row>
    <row r="5" spans="1:26" x14ac:dyDescent="0.3">
      <c r="A5" t="s">
        <v>1316</v>
      </c>
      <c r="B5" t="s">
        <v>1317</v>
      </c>
      <c r="C5" t="s">
        <v>1304</v>
      </c>
      <c r="D5">
        <v>16.600000000000001</v>
      </c>
      <c r="E5">
        <v>19.7</v>
      </c>
      <c r="F5">
        <v>22.7</v>
      </c>
      <c r="G5">
        <v>17</v>
      </c>
      <c r="H5">
        <v>21</v>
      </c>
      <c r="I5" t="s">
        <v>1305</v>
      </c>
      <c r="J5" t="s">
        <v>1318</v>
      </c>
      <c r="K5">
        <v>5</v>
      </c>
      <c r="L5">
        <v>2.5</v>
      </c>
      <c r="M5">
        <v>109</v>
      </c>
      <c r="N5">
        <v>4500</v>
      </c>
      <c r="O5">
        <v>2915</v>
      </c>
      <c r="P5" t="s">
        <v>1313</v>
      </c>
      <c r="Q5">
        <v>21.1</v>
      </c>
      <c r="R5">
        <v>7</v>
      </c>
      <c r="S5">
        <v>187</v>
      </c>
      <c r="T5">
        <v>115</v>
      </c>
      <c r="U5">
        <v>72</v>
      </c>
      <c r="V5">
        <v>38</v>
      </c>
      <c r="W5">
        <v>34</v>
      </c>
      <c r="X5" t="s">
        <v>1308</v>
      </c>
      <c r="Y5">
        <v>3960</v>
      </c>
      <c r="Z5" t="s">
        <v>1319</v>
      </c>
    </row>
    <row r="6" spans="1:26" x14ac:dyDescent="0.3">
      <c r="A6" t="s">
        <v>1320</v>
      </c>
      <c r="B6" t="s">
        <v>1321</v>
      </c>
      <c r="C6" t="s">
        <v>1322</v>
      </c>
      <c r="D6">
        <v>45.4</v>
      </c>
      <c r="E6">
        <v>47.9</v>
      </c>
      <c r="F6">
        <v>50.4</v>
      </c>
      <c r="G6">
        <v>17</v>
      </c>
      <c r="H6">
        <v>22</v>
      </c>
      <c r="I6" t="s">
        <v>1312</v>
      </c>
      <c r="J6" t="s">
        <v>1323</v>
      </c>
      <c r="K6">
        <v>8</v>
      </c>
      <c r="L6">
        <v>4.5</v>
      </c>
      <c r="M6">
        <v>278</v>
      </c>
      <c r="N6">
        <v>6000</v>
      </c>
      <c r="O6">
        <v>1955</v>
      </c>
      <c r="P6" t="s">
        <v>1307</v>
      </c>
      <c r="Q6">
        <v>22.5</v>
      </c>
      <c r="R6">
        <v>5</v>
      </c>
      <c r="S6">
        <v>200</v>
      </c>
      <c r="T6">
        <v>113</v>
      </c>
      <c r="U6">
        <v>72</v>
      </c>
      <c r="V6">
        <v>42</v>
      </c>
      <c r="W6">
        <v>29</v>
      </c>
      <c r="X6">
        <v>15</v>
      </c>
      <c r="Y6">
        <v>4000</v>
      </c>
      <c r="Z6" t="s">
        <v>1319</v>
      </c>
    </row>
    <row r="7" spans="1:26" x14ac:dyDescent="0.3">
      <c r="A7" t="s">
        <v>1324</v>
      </c>
      <c r="B7" t="s">
        <v>1325</v>
      </c>
      <c r="C7" t="s">
        <v>1304</v>
      </c>
      <c r="D7">
        <v>18.899999999999999</v>
      </c>
      <c r="E7">
        <v>22.7</v>
      </c>
      <c r="F7">
        <v>26.6</v>
      </c>
      <c r="G7">
        <v>18</v>
      </c>
      <c r="H7">
        <v>22</v>
      </c>
      <c r="I7" t="s">
        <v>1312</v>
      </c>
      <c r="J7" t="s">
        <v>1306</v>
      </c>
      <c r="K7">
        <v>4</v>
      </c>
      <c r="L7">
        <v>2.4</v>
      </c>
      <c r="M7">
        <v>138</v>
      </c>
      <c r="N7">
        <v>5000</v>
      </c>
      <c r="O7">
        <v>2515</v>
      </c>
      <c r="P7" t="s">
        <v>1313</v>
      </c>
      <c r="Q7">
        <v>19.8</v>
      </c>
      <c r="R7">
        <v>7</v>
      </c>
      <c r="S7">
        <v>187</v>
      </c>
      <c r="T7">
        <v>113</v>
      </c>
      <c r="U7">
        <v>71</v>
      </c>
      <c r="V7">
        <v>41</v>
      </c>
      <c r="W7">
        <v>35</v>
      </c>
      <c r="X7" t="s">
        <v>1308</v>
      </c>
      <c r="Y7">
        <v>3785</v>
      </c>
      <c r="Z7" t="s">
        <v>1319</v>
      </c>
    </row>
    <row r="8" spans="1:26" x14ac:dyDescent="0.3">
      <c r="A8" t="s">
        <v>1302</v>
      </c>
      <c r="B8" t="s">
        <v>1326</v>
      </c>
      <c r="C8" t="s">
        <v>1304</v>
      </c>
      <c r="D8">
        <v>14.7</v>
      </c>
      <c r="E8">
        <v>16.3</v>
      </c>
      <c r="F8">
        <v>18</v>
      </c>
      <c r="G8">
        <v>18</v>
      </c>
      <c r="H8">
        <v>23</v>
      </c>
      <c r="I8" t="s">
        <v>1305</v>
      </c>
      <c r="J8" t="s">
        <v>1318</v>
      </c>
      <c r="K8">
        <v>6</v>
      </c>
      <c r="L8">
        <v>3.8</v>
      </c>
      <c r="M8">
        <v>170</v>
      </c>
      <c r="N8">
        <v>4800</v>
      </c>
      <c r="O8">
        <v>1690</v>
      </c>
      <c r="P8" t="s">
        <v>1307</v>
      </c>
      <c r="Q8">
        <v>20</v>
      </c>
      <c r="R8">
        <v>7</v>
      </c>
      <c r="S8">
        <v>178</v>
      </c>
      <c r="T8">
        <v>110</v>
      </c>
      <c r="U8">
        <v>74</v>
      </c>
      <c r="V8">
        <v>44</v>
      </c>
      <c r="W8">
        <v>30.5</v>
      </c>
      <c r="X8" t="s">
        <v>1308</v>
      </c>
      <c r="Y8">
        <v>3715</v>
      </c>
      <c r="Z8" t="s">
        <v>1309</v>
      </c>
    </row>
    <row r="9" spans="1:26" x14ac:dyDescent="0.3">
      <c r="A9" t="s">
        <v>1327</v>
      </c>
      <c r="B9" t="s">
        <v>1328</v>
      </c>
      <c r="C9" t="s">
        <v>1322</v>
      </c>
      <c r="D9">
        <v>34.700000000000003</v>
      </c>
      <c r="E9">
        <v>35.200000000000003</v>
      </c>
      <c r="F9">
        <v>35.6</v>
      </c>
      <c r="G9">
        <v>18</v>
      </c>
      <c r="H9">
        <v>23</v>
      </c>
      <c r="I9" t="s">
        <v>1329</v>
      </c>
      <c r="J9" t="s">
        <v>1323</v>
      </c>
      <c r="K9">
        <v>6</v>
      </c>
      <c r="L9">
        <v>3</v>
      </c>
      <c r="M9">
        <v>225</v>
      </c>
      <c r="N9">
        <v>6000</v>
      </c>
      <c r="O9">
        <v>2510</v>
      </c>
      <c r="P9" t="s">
        <v>1313</v>
      </c>
      <c r="Q9">
        <v>20.6</v>
      </c>
      <c r="R9">
        <v>4</v>
      </c>
      <c r="S9">
        <v>191</v>
      </c>
      <c r="T9">
        <v>106</v>
      </c>
      <c r="U9">
        <v>71</v>
      </c>
      <c r="V9">
        <v>39</v>
      </c>
      <c r="W9">
        <v>25</v>
      </c>
      <c r="X9">
        <v>9</v>
      </c>
      <c r="Y9">
        <v>3515</v>
      </c>
      <c r="Z9" t="s">
        <v>1319</v>
      </c>
    </row>
    <row r="10" spans="1:26" x14ac:dyDescent="0.3">
      <c r="A10" t="s">
        <v>1330</v>
      </c>
      <c r="B10" t="s">
        <v>1331</v>
      </c>
      <c r="C10" t="s">
        <v>1304</v>
      </c>
      <c r="D10">
        <v>16.7</v>
      </c>
      <c r="E10">
        <v>19.100000000000001</v>
      </c>
      <c r="F10">
        <v>21.5</v>
      </c>
      <c r="G10">
        <v>17</v>
      </c>
      <c r="H10">
        <v>23</v>
      </c>
      <c r="I10" t="s">
        <v>1305</v>
      </c>
      <c r="J10" t="s">
        <v>1318</v>
      </c>
      <c r="K10">
        <v>6</v>
      </c>
      <c r="L10">
        <v>3</v>
      </c>
      <c r="M10">
        <v>151</v>
      </c>
      <c r="N10">
        <v>4800</v>
      </c>
      <c r="O10">
        <v>2065</v>
      </c>
      <c r="P10" t="s">
        <v>1307</v>
      </c>
      <c r="Q10">
        <v>20</v>
      </c>
      <c r="R10">
        <v>7</v>
      </c>
      <c r="S10">
        <v>190</v>
      </c>
      <c r="T10">
        <v>112</v>
      </c>
      <c r="U10">
        <v>74</v>
      </c>
      <c r="V10">
        <v>41</v>
      </c>
      <c r="W10">
        <v>27</v>
      </c>
      <c r="X10" t="s">
        <v>1308</v>
      </c>
      <c r="Y10">
        <v>4100</v>
      </c>
      <c r="Z10" t="s">
        <v>1319</v>
      </c>
    </row>
    <row r="11" spans="1:26" x14ac:dyDescent="0.3">
      <c r="A11" t="s">
        <v>1332</v>
      </c>
      <c r="B11" t="s">
        <v>1333</v>
      </c>
      <c r="C11" t="s">
        <v>1304</v>
      </c>
      <c r="D11">
        <v>19.5</v>
      </c>
      <c r="E11">
        <v>19.5</v>
      </c>
      <c r="F11">
        <v>19.5</v>
      </c>
      <c r="G11">
        <v>18</v>
      </c>
      <c r="H11">
        <v>23</v>
      </c>
      <c r="I11" t="s">
        <v>1305</v>
      </c>
      <c r="J11" t="s">
        <v>1318</v>
      </c>
      <c r="K11">
        <v>6</v>
      </c>
      <c r="L11">
        <v>3.8</v>
      </c>
      <c r="M11">
        <v>170</v>
      </c>
      <c r="N11">
        <v>4800</v>
      </c>
      <c r="O11">
        <v>1690</v>
      </c>
      <c r="P11" t="s">
        <v>1307</v>
      </c>
      <c r="Q11">
        <v>20</v>
      </c>
      <c r="R11">
        <v>7</v>
      </c>
      <c r="S11">
        <v>194</v>
      </c>
      <c r="T11">
        <v>110</v>
      </c>
      <c r="U11">
        <v>74</v>
      </c>
      <c r="V11">
        <v>44</v>
      </c>
      <c r="W11">
        <v>30.5</v>
      </c>
      <c r="X11" t="s">
        <v>1308</v>
      </c>
      <c r="Y11">
        <v>3715</v>
      </c>
      <c r="Z11" t="s">
        <v>1309</v>
      </c>
    </row>
    <row r="12" spans="1:26" x14ac:dyDescent="0.3">
      <c r="A12" t="s">
        <v>1314</v>
      </c>
      <c r="B12" t="s">
        <v>1334</v>
      </c>
      <c r="C12" t="s">
        <v>1335</v>
      </c>
      <c r="D12">
        <v>18.5</v>
      </c>
      <c r="E12">
        <v>25.8</v>
      </c>
      <c r="F12">
        <v>33.1</v>
      </c>
      <c r="G12">
        <v>18</v>
      </c>
      <c r="H12">
        <v>24</v>
      </c>
      <c r="I12" t="s">
        <v>1312</v>
      </c>
      <c r="J12" t="s">
        <v>1306</v>
      </c>
      <c r="K12">
        <v>6</v>
      </c>
      <c r="L12">
        <v>3</v>
      </c>
      <c r="M12">
        <v>300</v>
      </c>
      <c r="N12">
        <v>6000</v>
      </c>
      <c r="O12">
        <v>2120</v>
      </c>
      <c r="P12" t="s">
        <v>1313</v>
      </c>
      <c r="Q12">
        <v>19.8</v>
      </c>
      <c r="R12">
        <v>4</v>
      </c>
      <c r="S12">
        <v>180</v>
      </c>
      <c r="T12">
        <v>97</v>
      </c>
      <c r="U12">
        <v>72</v>
      </c>
      <c r="V12">
        <v>40</v>
      </c>
      <c r="W12">
        <v>20</v>
      </c>
      <c r="X12">
        <v>11</v>
      </c>
      <c r="Y12">
        <v>3805</v>
      </c>
      <c r="Z12" t="s">
        <v>1309</v>
      </c>
    </row>
    <row r="13" spans="1:26" x14ac:dyDescent="0.3">
      <c r="A13" t="s">
        <v>1327</v>
      </c>
      <c r="B13" t="s">
        <v>1336</v>
      </c>
      <c r="C13" t="s">
        <v>1322</v>
      </c>
      <c r="D13">
        <v>27.5</v>
      </c>
      <c r="E13">
        <v>28</v>
      </c>
      <c r="F13">
        <v>28.4</v>
      </c>
      <c r="G13">
        <v>18</v>
      </c>
      <c r="H13">
        <v>24</v>
      </c>
      <c r="I13" t="s">
        <v>1312</v>
      </c>
      <c r="J13" t="s">
        <v>1318</v>
      </c>
      <c r="K13">
        <v>6</v>
      </c>
      <c r="L13">
        <v>3</v>
      </c>
      <c r="M13">
        <v>185</v>
      </c>
      <c r="N13">
        <v>5200</v>
      </c>
      <c r="O13">
        <v>2325</v>
      </c>
      <c r="P13" t="s">
        <v>1313</v>
      </c>
      <c r="Q13">
        <v>18.5</v>
      </c>
      <c r="R13">
        <v>5</v>
      </c>
      <c r="S13">
        <v>188</v>
      </c>
      <c r="T13">
        <v>103</v>
      </c>
      <c r="U13">
        <v>70</v>
      </c>
      <c r="V13">
        <v>40</v>
      </c>
      <c r="W13">
        <v>27.5</v>
      </c>
      <c r="X13">
        <v>14</v>
      </c>
      <c r="Y13">
        <v>3510</v>
      </c>
      <c r="Z13" t="s">
        <v>1319</v>
      </c>
    </row>
    <row r="14" spans="1:26" x14ac:dyDescent="0.3">
      <c r="A14" t="s">
        <v>1337</v>
      </c>
      <c r="B14" t="s">
        <v>1338</v>
      </c>
      <c r="C14" t="s">
        <v>1304</v>
      </c>
      <c r="D14">
        <v>16.600000000000001</v>
      </c>
      <c r="E14">
        <v>19.100000000000001</v>
      </c>
      <c r="F14">
        <v>21.7</v>
      </c>
      <c r="G14">
        <v>18</v>
      </c>
      <c r="H14">
        <v>24</v>
      </c>
      <c r="I14" t="s">
        <v>1305</v>
      </c>
      <c r="J14" t="s">
        <v>1306</v>
      </c>
      <c r="K14">
        <v>6</v>
      </c>
      <c r="L14">
        <v>3</v>
      </c>
      <c r="M14">
        <v>155</v>
      </c>
      <c r="N14">
        <v>5000</v>
      </c>
      <c r="O14">
        <v>2240</v>
      </c>
      <c r="P14" t="s">
        <v>1307</v>
      </c>
      <c r="Q14">
        <v>19.600000000000001</v>
      </c>
      <c r="R14">
        <v>7</v>
      </c>
      <c r="S14">
        <v>190</v>
      </c>
      <c r="T14">
        <v>110</v>
      </c>
      <c r="U14">
        <v>72</v>
      </c>
      <c r="V14">
        <v>39</v>
      </c>
      <c r="W14">
        <v>27.5</v>
      </c>
      <c r="X14" t="s">
        <v>1308</v>
      </c>
      <c r="Y14">
        <v>3735</v>
      </c>
      <c r="Z14" t="s">
        <v>1319</v>
      </c>
    </row>
    <row r="15" spans="1:26" x14ac:dyDescent="0.3">
      <c r="A15" t="s">
        <v>1339</v>
      </c>
      <c r="B15" t="s">
        <v>1340</v>
      </c>
      <c r="C15" t="s">
        <v>1322</v>
      </c>
      <c r="D15">
        <v>22.4</v>
      </c>
      <c r="E15">
        <v>26.1</v>
      </c>
      <c r="F15">
        <v>29.9</v>
      </c>
      <c r="G15">
        <v>18</v>
      </c>
      <c r="H15">
        <v>24</v>
      </c>
      <c r="I15" t="s">
        <v>1312</v>
      </c>
      <c r="J15" t="s">
        <v>1318</v>
      </c>
      <c r="K15">
        <v>6</v>
      </c>
      <c r="L15">
        <v>3</v>
      </c>
      <c r="M15">
        <v>202</v>
      </c>
      <c r="N15">
        <v>6000</v>
      </c>
      <c r="O15">
        <v>2210</v>
      </c>
      <c r="P15" t="s">
        <v>1307</v>
      </c>
      <c r="Q15">
        <v>19</v>
      </c>
      <c r="R15">
        <v>5</v>
      </c>
      <c r="S15">
        <v>190</v>
      </c>
      <c r="T15">
        <v>107</v>
      </c>
      <c r="U15">
        <v>70</v>
      </c>
      <c r="V15">
        <v>43</v>
      </c>
      <c r="W15">
        <v>27.5</v>
      </c>
      <c r="X15">
        <v>14</v>
      </c>
      <c r="Y15">
        <v>3730</v>
      </c>
      <c r="Z15" t="s">
        <v>1319</v>
      </c>
    </row>
    <row r="16" spans="1:26" x14ac:dyDescent="0.3">
      <c r="A16" t="s">
        <v>1341</v>
      </c>
      <c r="B16" t="s">
        <v>1342</v>
      </c>
      <c r="C16" t="s">
        <v>1322</v>
      </c>
      <c r="D16">
        <v>29.2</v>
      </c>
      <c r="E16">
        <v>33.9</v>
      </c>
      <c r="F16">
        <v>38.700000000000003</v>
      </c>
      <c r="G16">
        <v>18</v>
      </c>
      <c r="H16">
        <v>25</v>
      </c>
      <c r="I16" t="s">
        <v>1329</v>
      </c>
      <c r="J16" t="s">
        <v>1318</v>
      </c>
      <c r="K16">
        <v>6</v>
      </c>
      <c r="L16">
        <v>3.2</v>
      </c>
      <c r="M16">
        <v>200</v>
      </c>
      <c r="N16">
        <v>5500</v>
      </c>
      <c r="O16">
        <v>2335</v>
      </c>
      <c r="P16" t="s">
        <v>1313</v>
      </c>
      <c r="Q16">
        <v>18</v>
      </c>
      <c r="R16">
        <v>5</v>
      </c>
      <c r="S16">
        <v>195</v>
      </c>
      <c r="T16">
        <v>115</v>
      </c>
      <c r="U16">
        <v>71</v>
      </c>
      <c r="V16">
        <v>38</v>
      </c>
      <c r="W16">
        <v>30</v>
      </c>
      <c r="X16">
        <v>15</v>
      </c>
      <c r="Y16">
        <v>3560</v>
      </c>
      <c r="Z16" t="s">
        <v>1319</v>
      </c>
    </row>
    <row r="17" spans="1:26" x14ac:dyDescent="0.3">
      <c r="A17" t="s">
        <v>1343</v>
      </c>
      <c r="B17" t="s">
        <v>1344</v>
      </c>
      <c r="C17" t="s">
        <v>1345</v>
      </c>
      <c r="D17">
        <v>22.6</v>
      </c>
      <c r="E17">
        <v>23.7</v>
      </c>
      <c r="F17">
        <v>24.9</v>
      </c>
      <c r="G17">
        <v>16</v>
      </c>
      <c r="H17">
        <v>25</v>
      </c>
      <c r="I17" t="s">
        <v>1312</v>
      </c>
      <c r="J17" t="s">
        <v>1323</v>
      </c>
      <c r="K17">
        <v>6</v>
      </c>
      <c r="L17">
        <v>5.7</v>
      </c>
      <c r="M17">
        <v>180</v>
      </c>
      <c r="N17">
        <v>4000</v>
      </c>
      <c r="O17">
        <v>1320</v>
      </c>
      <c r="P17" t="s">
        <v>1307</v>
      </c>
      <c r="Q17">
        <v>23</v>
      </c>
      <c r="R17">
        <v>6</v>
      </c>
      <c r="S17">
        <v>216</v>
      </c>
      <c r="T17">
        <v>116</v>
      </c>
      <c r="U17">
        <v>78</v>
      </c>
      <c r="V17">
        <v>45</v>
      </c>
      <c r="W17">
        <v>30.5</v>
      </c>
      <c r="X17">
        <v>21</v>
      </c>
      <c r="Y17">
        <v>4105</v>
      </c>
      <c r="Z17" t="s">
        <v>1309</v>
      </c>
    </row>
    <row r="18" spans="1:26" x14ac:dyDescent="0.3">
      <c r="A18" t="s">
        <v>1346</v>
      </c>
      <c r="B18" t="s">
        <v>1347</v>
      </c>
      <c r="C18" t="s">
        <v>1345</v>
      </c>
      <c r="D18">
        <v>33</v>
      </c>
      <c r="E18">
        <v>34.700000000000003</v>
      </c>
      <c r="F18">
        <v>36.299999999999997</v>
      </c>
      <c r="G18">
        <v>16</v>
      </c>
      <c r="H18">
        <v>25</v>
      </c>
      <c r="I18" t="s">
        <v>1312</v>
      </c>
      <c r="J18" t="s">
        <v>1318</v>
      </c>
      <c r="K18">
        <v>8</v>
      </c>
      <c r="L18">
        <v>4.9000000000000004</v>
      </c>
      <c r="M18">
        <v>200</v>
      </c>
      <c r="N18">
        <v>4100</v>
      </c>
      <c r="O18">
        <v>1510</v>
      </c>
      <c r="P18" t="s">
        <v>1307</v>
      </c>
      <c r="Q18">
        <v>18</v>
      </c>
      <c r="R18">
        <v>6</v>
      </c>
      <c r="S18">
        <v>206</v>
      </c>
      <c r="T18">
        <v>114</v>
      </c>
      <c r="U18">
        <v>73</v>
      </c>
      <c r="V18">
        <v>43</v>
      </c>
      <c r="W18">
        <v>35</v>
      </c>
      <c r="X18">
        <v>18</v>
      </c>
      <c r="Y18">
        <v>3620</v>
      </c>
      <c r="Z18" t="s">
        <v>1309</v>
      </c>
    </row>
    <row r="19" spans="1:26" x14ac:dyDescent="0.3">
      <c r="A19" t="s">
        <v>1346</v>
      </c>
      <c r="B19" t="s">
        <v>1348</v>
      </c>
      <c r="C19" t="s">
        <v>1322</v>
      </c>
      <c r="D19">
        <v>37.5</v>
      </c>
      <c r="E19">
        <v>40.1</v>
      </c>
      <c r="F19">
        <v>42.7</v>
      </c>
      <c r="G19">
        <v>16</v>
      </c>
      <c r="H19">
        <v>25</v>
      </c>
      <c r="I19" t="s">
        <v>1329</v>
      </c>
      <c r="J19" t="s">
        <v>1318</v>
      </c>
      <c r="K19">
        <v>8</v>
      </c>
      <c r="L19">
        <v>4.5999999999999996</v>
      </c>
      <c r="M19">
        <v>295</v>
      </c>
      <c r="N19">
        <v>6000</v>
      </c>
      <c r="O19">
        <v>1985</v>
      </c>
      <c r="P19" t="s">
        <v>1307</v>
      </c>
      <c r="Q19">
        <v>20</v>
      </c>
      <c r="R19">
        <v>5</v>
      </c>
      <c r="S19">
        <v>204</v>
      </c>
      <c r="T19">
        <v>111</v>
      </c>
      <c r="U19">
        <v>74</v>
      </c>
      <c r="V19">
        <v>44</v>
      </c>
      <c r="W19">
        <v>31</v>
      </c>
      <c r="X19">
        <v>14</v>
      </c>
      <c r="Y19">
        <v>3935</v>
      </c>
      <c r="Z19" t="s">
        <v>1309</v>
      </c>
    </row>
    <row r="20" spans="1:26" x14ac:dyDescent="0.3">
      <c r="A20" t="s">
        <v>1302</v>
      </c>
      <c r="B20" t="s">
        <v>1349</v>
      </c>
      <c r="C20" t="s">
        <v>1335</v>
      </c>
      <c r="D20">
        <v>34.6</v>
      </c>
      <c r="E20">
        <v>38</v>
      </c>
      <c r="F20">
        <v>41.5</v>
      </c>
      <c r="G20">
        <v>17</v>
      </c>
      <c r="H20">
        <v>25</v>
      </c>
      <c r="I20" t="s">
        <v>1312</v>
      </c>
      <c r="J20" t="s">
        <v>1323</v>
      </c>
      <c r="K20">
        <v>8</v>
      </c>
      <c r="L20">
        <v>5.7</v>
      </c>
      <c r="M20">
        <v>300</v>
      </c>
      <c r="N20">
        <v>5000</v>
      </c>
      <c r="O20">
        <v>1450</v>
      </c>
      <c r="P20" t="s">
        <v>1313</v>
      </c>
      <c r="Q20">
        <v>20</v>
      </c>
      <c r="R20">
        <v>2</v>
      </c>
      <c r="S20">
        <v>179</v>
      </c>
      <c r="T20">
        <v>96</v>
      </c>
      <c r="U20">
        <v>74</v>
      </c>
      <c r="V20">
        <v>43</v>
      </c>
      <c r="W20" t="s">
        <v>1308</v>
      </c>
      <c r="X20" t="s">
        <v>1308</v>
      </c>
      <c r="Y20">
        <v>3380</v>
      </c>
      <c r="Z20" t="s">
        <v>1309</v>
      </c>
    </row>
    <row r="21" spans="1:26" x14ac:dyDescent="0.3">
      <c r="A21" t="s">
        <v>1337</v>
      </c>
      <c r="B21" t="s">
        <v>1350</v>
      </c>
      <c r="C21" t="s">
        <v>1335</v>
      </c>
      <c r="D21">
        <v>32.5</v>
      </c>
      <c r="E21">
        <v>32.5</v>
      </c>
      <c r="F21">
        <v>32.5</v>
      </c>
      <c r="G21">
        <v>17</v>
      </c>
      <c r="H21">
        <v>25</v>
      </c>
      <c r="I21" t="s">
        <v>1312</v>
      </c>
      <c r="J21" t="s">
        <v>1323</v>
      </c>
      <c r="K21" t="s">
        <v>1351</v>
      </c>
      <c r="L21">
        <v>1.3</v>
      </c>
      <c r="M21">
        <v>255</v>
      </c>
      <c r="N21">
        <v>6500</v>
      </c>
      <c r="O21">
        <v>2325</v>
      </c>
      <c r="P21" t="s">
        <v>1313</v>
      </c>
      <c r="Q21">
        <v>20</v>
      </c>
      <c r="R21">
        <v>2</v>
      </c>
      <c r="S21">
        <v>169</v>
      </c>
      <c r="T21">
        <v>96</v>
      </c>
      <c r="U21">
        <v>69</v>
      </c>
      <c r="V21">
        <v>37</v>
      </c>
      <c r="W21" t="s">
        <v>1308</v>
      </c>
      <c r="X21" t="s">
        <v>1308</v>
      </c>
      <c r="Y21">
        <v>2895</v>
      </c>
      <c r="Z21" t="s">
        <v>1319</v>
      </c>
    </row>
    <row r="22" spans="1:26" x14ac:dyDescent="0.3">
      <c r="A22" t="s">
        <v>1352</v>
      </c>
      <c r="B22" t="s">
        <v>1353</v>
      </c>
      <c r="C22" t="s">
        <v>1322</v>
      </c>
      <c r="D22">
        <v>43.8</v>
      </c>
      <c r="E22">
        <v>61.9</v>
      </c>
      <c r="F22">
        <v>80</v>
      </c>
      <c r="G22">
        <v>19</v>
      </c>
      <c r="H22">
        <v>25</v>
      </c>
      <c r="I22" t="s">
        <v>1329</v>
      </c>
      <c r="J22" t="s">
        <v>1323</v>
      </c>
      <c r="K22">
        <v>6</v>
      </c>
      <c r="L22">
        <v>3.2</v>
      </c>
      <c r="M22">
        <v>217</v>
      </c>
      <c r="N22">
        <v>5500</v>
      </c>
      <c r="O22">
        <v>2220</v>
      </c>
      <c r="P22" t="s">
        <v>1307</v>
      </c>
      <c r="Q22">
        <v>18.5</v>
      </c>
      <c r="R22">
        <v>5</v>
      </c>
      <c r="S22">
        <v>187</v>
      </c>
      <c r="T22">
        <v>110</v>
      </c>
      <c r="U22">
        <v>69</v>
      </c>
      <c r="V22">
        <v>37</v>
      </c>
      <c r="W22">
        <v>27</v>
      </c>
      <c r="X22">
        <v>15</v>
      </c>
      <c r="Y22">
        <v>3525</v>
      </c>
      <c r="Z22" t="s">
        <v>1319</v>
      </c>
    </row>
    <row r="23" spans="1:26" x14ac:dyDescent="0.3">
      <c r="A23" t="s">
        <v>1316</v>
      </c>
      <c r="B23" t="s">
        <v>1354</v>
      </c>
      <c r="C23" t="s">
        <v>1335</v>
      </c>
      <c r="D23">
        <v>22.9</v>
      </c>
      <c r="E23">
        <v>23.3</v>
      </c>
      <c r="F23">
        <v>23.7</v>
      </c>
      <c r="G23">
        <v>18</v>
      </c>
      <c r="H23">
        <v>25</v>
      </c>
      <c r="I23" t="s">
        <v>1305</v>
      </c>
      <c r="J23" t="s">
        <v>1318</v>
      </c>
      <c r="K23">
        <v>6</v>
      </c>
      <c r="L23">
        <v>2.8</v>
      </c>
      <c r="M23">
        <v>178</v>
      </c>
      <c r="N23">
        <v>5800</v>
      </c>
      <c r="O23">
        <v>2385</v>
      </c>
      <c r="P23" t="s">
        <v>1313</v>
      </c>
      <c r="Q23">
        <v>18.5</v>
      </c>
      <c r="R23">
        <v>4</v>
      </c>
      <c r="S23">
        <v>159</v>
      </c>
      <c r="T23">
        <v>97</v>
      </c>
      <c r="U23">
        <v>66</v>
      </c>
      <c r="V23">
        <v>36</v>
      </c>
      <c r="W23">
        <v>26</v>
      </c>
      <c r="X23">
        <v>15</v>
      </c>
      <c r="Y23">
        <v>2810</v>
      </c>
      <c r="Z23" t="s">
        <v>1319</v>
      </c>
    </row>
    <row r="24" spans="1:26" x14ac:dyDescent="0.3">
      <c r="A24" t="s">
        <v>1355</v>
      </c>
      <c r="B24">
        <v>90</v>
      </c>
      <c r="C24" t="s">
        <v>1356</v>
      </c>
      <c r="D24">
        <v>25.9</v>
      </c>
      <c r="E24">
        <v>29.1</v>
      </c>
      <c r="F24">
        <v>32.299999999999997</v>
      </c>
      <c r="G24">
        <v>20</v>
      </c>
      <c r="H24">
        <v>26</v>
      </c>
      <c r="I24" t="s">
        <v>1312</v>
      </c>
      <c r="J24" t="s">
        <v>1318</v>
      </c>
      <c r="K24">
        <v>6</v>
      </c>
      <c r="L24">
        <v>2.8</v>
      </c>
      <c r="M24">
        <v>172</v>
      </c>
      <c r="N24">
        <v>5500</v>
      </c>
      <c r="O24">
        <v>2280</v>
      </c>
      <c r="P24" t="s">
        <v>1313</v>
      </c>
      <c r="Q24">
        <v>16.899999999999999</v>
      </c>
      <c r="R24">
        <v>5</v>
      </c>
      <c r="S24">
        <v>180</v>
      </c>
      <c r="T24">
        <v>102</v>
      </c>
      <c r="U24">
        <v>67</v>
      </c>
      <c r="V24">
        <v>37</v>
      </c>
      <c r="W24">
        <v>28</v>
      </c>
      <c r="X24">
        <v>14</v>
      </c>
      <c r="Y24">
        <v>3375</v>
      </c>
      <c r="Z24" t="s">
        <v>1319</v>
      </c>
    </row>
    <row r="25" spans="1:26" x14ac:dyDescent="0.3">
      <c r="A25" t="s">
        <v>1355</v>
      </c>
      <c r="B25">
        <v>100</v>
      </c>
      <c r="C25" t="s">
        <v>1322</v>
      </c>
      <c r="D25">
        <v>30.8</v>
      </c>
      <c r="E25">
        <v>37.700000000000003</v>
      </c>
      <c r="F25">
        <v>44.6</v>
      </c>
      <c r="G25">
        <v>19</v>
      </c>
      <c r="H25">
        <v>26</v>
      </c>
      <c r="I25" t="s">
        <v>1329</v>
      </c>
      <c r="J25" t="s">
        <v>1318</v>
      </c>
      <c r="K25">
        <v>6</v>
      </c>
      <c r="L25">
        <v>2.8</v>
      </c>
      <c r="M25">
        <v>172</v>
      </c>
      <c r="N25">
        <v>5500</v>
      </c>
      <c r="O25">
        <v>2535</v>
      </c>
      <c r="P25" t="s">
        <v>1313</v>
      </c>
      <c r="Q25">
        <v>21.1</v>
      </c>
      <c r="R25">
        <v>6</v>
      </c>
      <c r="S25">
        <v>193</v>
      </c>
      <c r="T25">
        <v>106</v>
      </c>
      <c r="U25">
        <v>70</v>
      </c>
      <c r="V25">
        <v>37</v>
      </c>
      <c r="W25">
        <v>31</v>
      </c>
      <c r="X25">
        <v>17</v>
      </c>
      <c r="Y25">
        <v>3405</v>
      </c>
      <c r="Z25" t="s">
        <v>1319</v>
      </c>
    </row>
    <row r="26" spans="1:26" x14ac:dyDescent="0.3">
      <c r="A26" t="s">
        <v>1302</v>
      </c>
      <c r="B26" t="s">
        <v>1357</v>
      </c>
      <c r="C26" t="s">
        <v>1345</v>
      </c>
      <c r="D26">
        <v>18</v>
      </c>
      <c r="E26">
        <v>18.8</v>
      </c>
      <c r="F26">
        <v>19.600000000000001</v>
      </c>
      <c r="G26">
        <v>17</v>
      </c>
      <c r="H26">
        <v>26</v>
      </c>
      <c r="I26" t="s">
        <v>1312</v>
      </c>
      <c r="J26" t="s">
        <v>1323</v>
      </c>
      <c r="K26">
        <v>8</v>
      </c>
      <c r="L26">
        <v>5</v>
      </c>
      <c r="M26">
        <v>170</v>
      </c>
      <c r="N26">
        <v>4200</v>
      </c>
      <c r="O26">
        <v>1350</v>
      </c>
      <c r="P26" t="s">
        <v>1307</v>
      </c>
      <c r="Q26">
        <v>23</v>
      </c>
      <c r="R26">
        <v>6</v>
      </c>
      <c r="S26">
        <v>214</v>
      </c>
      <c r="T26">
        <v>116</v>
      </c>
      <c r="U26">
        <v>77</v>
      </c>
      <c r="V26">
        <v>42</v>
      </c>
      <c r="W26">
        <v>29.5</v>
      </c>
      <c r="X26">
        <v>20</v>
      </c>
      <c r="Y26">
        <v>3910</v>
      </c>
      <c r="Z26" t="s">
        <v>1309</v>
      </c>
    </row>
    <row r="27" spans="1:26" x14ac:dyDescent="0.3">
      <c r="A27" t="s">
        <v>1358</v>
      </c>
      <c r="B27" t="s">
        <v>1359</v>
      </c>
      <c r="C27" t="s">
        <v>1345</v>
      </c>
      <c r="D27">
        <v>29.5</v>
      </c>
      <c r="E27">
        <v>29.5</v>
      </c>
      <c r="F27">
        <v>29.5</v>
      </c>
      <c r="G27">
        <v>20</v>
      </c>
      <c r="H27">
        <v>26</v>
      </c>
      <c r="I27" t="s">
        <v>1312</v>
      </c>
      <c r="J27" t="s">
        <v>1318</v>
      </c>
      <c r="K27">
        <v>6</v>
      </c>
      <c r="L27">
        <v>3.3</v>
      </c>
      <c r="M27">
        <v>147</v>
      </c>
      <c r="N27">
        <v>4800</v>
      </c>
      <c r="O27">
        <v>1785</v>
      </c>
      <c r="P27" t="s">
        <v>1307</v>
      </c>
      <c r="Q27">
        <v>16</v>
      </c>
      <c r="R27">
        <v>6</v>
      </c>
      <c r="S27">
        <v>203</v>
      </c>
      <c r="T27">
        <v>110</v>
      </c>
      <c r="U27">
        <v>69</v>
      </c>
      <c r="V27">
        <v>44</v>
      </c>
      <c r="W27">
        <v>36</v>
      </c>
      <c r="X27">
        <v>17</v>
      </c>
      <c r="Y27">
        <v>3570</v>
      </c>
      <c r="Z27" t="s">
        <v>1309</v>
      </c>
    </row>
    <row r="28" spans="1:26" x14ac:dyDescent="0.3">
      <c r="A28" t="s">
        <v>1310</v>
      </c>
      <c r="B28" t="s">
        <v>1360</v>
      </c>
      <c r="C28" t="s">
        <v>1345</v>
      </c>
      <c r="D28">
        <v>20.100000000000001</v>
      </c>
      <c r="E28">
        <v>20.9</v>
      </c>
      <c r="F28">
        <v>21.7</v>
      </c>
      <c r="G28">
        <v>18</v>
      </c>
      <c r="H28">
        <v>26</v>
      </c>
      <c r="I28" t="s">
        <v>1312</v>
      </c>
      <c r="J28" t="s">
        <v>1323</v>
      </c>
      <c r="K28">
        <v>8</v>
      </c>
      <c r="L28">
        <v>4.5999999999999996</v>
      </c>
      <c r="M28">
        <v>190</v>
      </c>
      <c r="N28">
        <v>4200</v>
      </c>
      <c r="O28">
        <v>1415</v>
      </c>
      <c r="P28" t="s">
        <v>1307</v>
      </c>
      <c r="Q28">
        <v>20</v>
      </c>
      <c r="R28">
        <v>6</v>
      </c>
      <c r="S28">
        <v>212</v>
      </c>
      <c r="T28">
        <v>114</v>
      </c>
      <c r="U28">
        <v>78</v>
      </c>
      <c r="V28">
        <v>43</v>
      </c>
      <c r="W28">
        <v>30</v>
      </c>
      <c r="X28">
        <v>21</v>
      </c>
      <c r="Y28">
        <v>3950</v>
      </c>
      <c r="Z28" t="s">
        <v>1309</v>
      </c>
    </row>
    <row r="29" spans="1:26" x14ac:dyDescent="0.3">
      <c r="A29" t="s">
        <v>1361</v>
      </c>
      <c r="B29" t="s">
        <v>1362</v>
      </c>
      <c r="C29" t="s">
        <v>1322</v>
      </c>
      <c r="D29">
        <v>33.299999999999997</v>
      </c>
      <c r="E29">
        <v>34.299999999999997</v>
      </c>
      <c r="F29">
        <v>35.299999999999997</v>
      </c>
      <c r="G29">
        <v>17</v>
      </c>
      <c r="H29">
        <v>26</v>
      </c>
      <c r="I29" t="s">
        <v>1329</v>
      </c>
      <c r="J29" t="s">
        <v>1318</v>
      </c>
      <c r="K29">
        <v>6</v>
      </c>
      <c r="L29">
        <v>3.8</v>
      </c>
      <c r="M29">
        <v>160</v>
      </c>
      <c r="N29">
        <v>4400</v>
      </c>
      <c r="O29">
        <v>1835</v>
      </c>
      <c r="P29" t="s">
        <v>1307</v>
      </c>
      <c r="Q29">
        <v>18.399999999999999</v>
      </c>
      <c r="R29">
        <v>6</v>
      </c>
      <c r="S29">
        <v>205</v>
      </c>
      <c r="T29">
        <v>109</v>
      </c>
      <c r="U29">
        <v>73</v>
      </c>
      <c r="V29">
        <v>42</v>
      </c>
      <c r="W29">
        <v>30</v>
      </c>
      <c r="X29">
        <v>19</v>
      </c>
      <c r="Y29">
        <v>3695</v>
      </c>
      <c r="Z29" t="s">
        <v>1309</v>
      </c>
    </row>
    <row r="30" spans="1:26" x14ac:dyDescent="0.3">
      <c r="A30" t="s">
        <v>1361</v>
      </c>
      <c r="B30" t="s">
        <v>1363</v>
      </c>
      <c r="C30" t="s">
        <v>1345</v>
      </c>
      <c r="D30">
        <v>34.4</v>
      </c>
      <c r="E30">
        <v>36.1</v>
      </c>
      <c r="F30">
        <v>37.799999999999997</v>
      </c>
      <c r="G30">
        <v>18</v>
      </c>
      <c r="H30">
        <v>26</v>
      </c>
      <c r="I30" t="s">
        <v>1329</v>
      </c>
      <c r="J30" t="s">
        <v>1323</v>
      </c>
      <c r="K30">
        <v>8</v>
      </c>
      <c r="L30">
        <v>4.5999999999999996</v>
      </c>
      <c r="M30">
        <v>210</v>
      </c>
      <c r="N30">
        <v>4600</v>
      </c>
      <c r="O30">
        <v>1840</v>
      </c>
      <c r="P30" t="s">
        <v>1307</v>
      </c>
      <c r="Q30">
        <v>20</v>
      </c>
      <c r="R30">
        <v>6</v>
      </c>
      <c r="S30">
        <v>219</v>
      </c>
      <c r="T30">
        <v>117</v>
      </c>
      <c r="U30">
        <v>77</v>
      </c>
      <c r="V30">
        <v>45</v>
      </c>
      <c r="W30">
        <v>31.5</v>
      </c>
      <c r="X30">
        <v>22</v>
      </c>
      <c r="Y30">
        <v>4055</v>
      </c>
      <c r="Z30" t="s">
        <v>1309</v>
      </c>
    </row>
    <row r="31" spans="1:26" x14ac:dyDescent="0.3">
      <c r="A31" t="s">
        <v>1364</v>
      </c>
      <c r="B31" t="s">
        <v>1365</v>
      </c>
      <c r="C31" t="s">
        <v>1335</v>
      </c>
      <c r="D31">
        <v>13.3</v>
      </c>
      <c r="E31">
        <v>14.1</v>
      </c>
      <c r="F31">
        <v>15</v>
      </c>
      <c r="G31">
        <v>23</v>
      </c>
      <c r="H31">
        <v>26</v>
      </c>
      <c r="I31" t="s">
        <v>1312</v>
      </c>
      <c r="J31" t="s">
        <v>1318</v>
      </c>
      <c r="K31">
        <v>4</v>
      </c>
      <c r="L31">
        <v>1.6</v>
      </c>
      <c r="M31">
        <v>100</v>
      </c>
      <c r="N31">
        <v>5750</v>
      </c>
      <c r="O31">
        <v>2475</v>
      </c>
      <c r="P31" t="s">
        <v>1313</v>
      </c>
      <c r="Q31">
        <v>11.1</v>
      </c>
      <c r="R31">
        <v>4</v>
      </c>
      <c r="S31">
        <v>166</v>
      </c>
      <c r="T31">
        <v>95</v>
      </c>
      <c r="U31">
        <v>65</v>
      </c>
      <c r="V31">
        <v>36</v>
      </c>
      <c r="W31">
        <v>19</v>
      </c>
      <c r="X31">
        <v>6</v>
      </c>
      <c r="Y31">
        <v>2450</v>
      </c>
      <c r="Z31" t="s">
        <v>1309</v>
      </c>
    </row>
    <row r="32" spans="1:26" x14ac:dyDescent="0.3">
      <c r="A32" t="s">
        <v>1364</v>
      </c>
      <c r="B32" t="s">
        <v>1366</v>
      </c>
      <c r="C32" t="s">
        <v>1322</v>
      </c>
      <c r="D32">
        <v>14.9</v>
      </c>
      <c r="E32">
        <v>14.9</v>
      </c>
      <c r="F32">
        <v>14.9</v>
      </c>
      <c r="G32">
        <v>19</v>
      </c>
      <c r="H32">
        <v>26</v>
      </c>
      <c r="I32" t="s">
        <v>1305</v>
      </c>
      <c r="J32" t="s">
        <v>1323</v>
      </c>
      <c r="K32">
        <v>6</v>
      </c>
      <c r="L32">
        <v>3.8</v>
      </c>
      <c r="M32">
        <v>140</v>
      </c>
      <c r="N32">
        <v>3800</v>
      </c>
      <c r="O32">
        <v>1730</v>
      </c>
      <c r="P32" t="s">
        <v>1307</v>
      </c>
      <c r="Q32">
        <v>18</v>
      </c>
      <c r="R32">
        <v>5</v>
      </c>
      <c r="S32">
        <v>199</v>
      </c>
      <c r="T32">
        <v>113</v>
      </c>
      <c r="U32">
        <v>73</v>
      </c>
      <c r="V32">
        <v>38</v>
      </c>
      <c r="W32">
        <v>28</v>
      </c>
      <c r="X32">
        <v>15</v>
      </c>
      <c r="Y32">
        <v>3610</v>
      </c>
      <c r="Z32" t="s">
        <v>1309</v>
      </c>
    </row>
    <row r="33" spans="1:26" x14ac:dyDescent="0.3">
      <c r="A33" t="s">
        <v>1330</v>
      </c>
      <c r="B33" t="s">
        <v>1367</v>
      </c>
      <c r="C33" t="s">
        <v>1322</v>
      </c>
      <c r="D33">
        <v>21</v>
      </c>
      <c r="E33">
        <v>21.5</v>
      </c>
      <c r="F33">
        <v>22</v>
      </c>
      <c r="G33">
        <v>21</v>
      </c>
      <c r="H33">
        <v>26</v>
      </c>
      <c r="I33" t="s">
        <v>1312</v>
      </c>
      <c r="J33" t="s">
        <v>1318</v>
      </c>
      <c r="K33">
        <v>6</v>
      </c>
      <c r="L33">
        <v>3</v>
      </c>
      <c r="M33">
        <v>160</v>
      </c>
      <c r="N33">
        <v>5200</v>
      </c>
      <c r="O33">
        <v>2045</v>
      </c>
      <c r="P33" t="s">
        <v>1307</v>
      </c>
      <c r="Q33">
        <v>18.5</v>
      </c>
      <c r="R33">
        <v>5</v>
      </c>
      <c r="S33">
        <v>188</v>
      </c>
      <c r="T33">
        <v>104</v>
      </c>
      <c r="U33">
        <v>69</v>
      </c>
      <c r="V33">
        <v>41</v>
      </c>
      <c r="W33">
        <v>28.5</v>
      </c>
      <c r="X33">
        <v>14</v>
      </c>
      <c r="Y33">
        <v>3200</v>
      </c>
      <c r="Z33" t="s">
        <v>1319</v>
      </c>
    </row>
    <row r="34" spans="1:26" x14ac:dyDescent="0.3">
      <c r="A34" t="s">
        <v>1368</v>
      </c>
      <c r="B34">
        <v>900</v>
      </c>
      <c r="C34" t="s">
        <v>1356</v>
      </c>
      <c r="D34">
        <v>20.3</v>
      </c>
      <c r="E34">
        <v>28.7</v>
      </c>
      <c r="F34">
        <v>37.1</v>
      </c>
      <c r="G34">
        <v>20</v>
      </c>
      <c r="H34">
        <v>26</v>
      </c>
      <c r="I34" t="s">
        <v>1312</v>
      </c>
      <c r="J34" t="s">
        <v>1318</v>
      </c>
      <c r="K34">
        <v>4</v>
      </c>
      <c r="L34">
        <v>2.1</v>
      </c>
      <c r="M34">
        <v>140</v>
      </c>
      <c r="N34">
        <v>6000</v>
      </c>
      <c r="O34">
        <v>2910</v>
      </c>
      <c r="P34" t="s">
        <v>1313</v>
      </c>
      <c r="Q34">
        <v>18</v>
      </c>
      <c r="R34">
        <v>5</v>
      </c>
      <c r="S34">
        <v>184</v>
      </c>
      <c r="T34">
        <v>99</v>
      </c>
      <c r="U34">
        <v>67</v>
      </c>
      <c r="V34">
        <v>37</v>
      </c>
      <c r="W34">
        <v>26.5</v>
      </c>
      <c r="X34">
        <v>14</v>
      </c>
      <c r="Y34">
        <v>2775</v>
      </c>
      <c r="Z34" t="s">
        <v>1319</v>
      </c>
    </row>
    <row r="35" spans="1:26" x14ac:dyDescent="0.3">
      <c r="A35" t="s">
        <v>1343</v>
      </c>
      <c r="B35" t="s">
        <v>1369</v>
      </c>
      <c r="C35" t="s">
        <v>1322</v>
      </c>
      <c r="D35">
        <v>26.3</v>
      </c>
      <c r="E35">
        <v>26.3</v>
      </c>
      <c r="F35">
        <v>26.3</v>
      </c>
      <c r="G35">
        <v>19</v>
      </c>
      <c r="H35">
        <v>27</v>
      </c>
      <c r="I35" t="s">
        <v>1312</v>
      </c>
      <c r="J35" t="s">
        <v>1318</v>
      </c>
      <c r="K35">
        <v>6</v>
      </c>
      <c r="L35">
        <v>3.8</v>
      </c>
      <c r="M35">
        <v>170</v>
      </c>
      <c r="N35">
        <v>4800</v>
      </c>
      <c r="O35">
        <v>1690</v>
      </c>
      <c r="P35" t="s">
        <v>1307</v>
      </c>
      <c r="Q35">
        <v>18.8</v>
      </c>
      <c r="R35">
        <v>5</v>
      </c>
      <c r="S35">
        <v>198</v>
      </c>
      <c r="T35">
        <v>108</v>
      </c>
      <c r="U35">
        <v>73</v>
      </c>
      <c r="V35">
        <v>41</v>
      </c>
      <c r="W35">
        <v>26.5</v>
      </c>
      <c r="X35">
        <v>14</v>
      </c>
      <c r="Y35">
        <v>3495</v>
      </c>
      <c r="Z35" t="s">
        <v>1309</v>
      </c>
    </row>
    <row r="36" spans="1:26" x14ac:dyDescent="0.3">
      <c r="A36" t="s">
        <v>1314</v>
      </c>
      <c r="B36" t="s">
        <v>1370</v>
      </c>
      <c r="C36" t="s">
        <v>1356</v>
      </c>
      <c r="D36">
        <v>11.9</v>
      </c>
      <c r="E36">
        <v>13.3</v>
      </c>
      <c r="F36">
        <v>14.7</v>
      </c>
      <c r="G36">
        <v>22</v>
      </c>
      <c r="H36">
        <v>27</v>
      </c>
      <c r="I36" t="s">
        <v>1312</v>
      </c>
      <c r="J36" t="s">
        <v>1318</v>
      </c>
      <c r="K36">
        <v>4</v>
      </c>
      <c r="L36">
        <v>2.5</v>
      </c>
      <c r="M36">
        <v>100</v>
      </c>
      <c r="N36">
        <v>4800</v>
      </c>
      <c r="O36">
        <v>2535</v>
      </c>
      <c r="P36" t="s">
        <v>1313</v>
      </c>
      <c r="Q36">
        <v>16</v>
      </c>
      <c r="R36">
        <v>6</v>
      </c>
      <c r="S36">
        <v>181</v>
      </c>
      <c r="T36">
        <v>104</v>
      </c>
      <c r="U36">
        <v>68</v>
      </c>
      <c r="V36">
        <v>39</v>
      </c>
      <c r="W36">
        <v>30.5</v>
      </c>
      <c r="X36">
        <v>14</v>
      </c>
      <c r="Y36">
        <v>2970</v>
      </c>
      <c r="Z36" t="s">
        <v>1309</v>
      </c>
    </row>
    <row r="37" spans="1:26" x14ac:dyDescent="0.3">
      <c r="A37" t="s">
        <v>1314</v>
      </c>
      <c r="B37" t="s">
        <v>1371</v>
      </c>
      <c r="C37" t="s">
        <v>1322</v>
      </c>
      <c r="D37">
        <v>14.8</v>
      </c>
      <c r="E37">
        <v>15.6</v>
      </c>
      <c r="F37">
        <v>16.399999999999999</v>
      </c>
      <c r="G37">
        <v>21</v>
      </c>
      <c r="H37">
        <v>27</v>
      </c>
      <c r="I37" t="s">
        <v>1312</v>
      </c>
      <c r="J37" t="s">
        <v>1318</v>
      </c>
      <c r="K37">
        <v>4</v>
      </c>
      <c r="L37">
        <v>2.5</v>
      </c>
      <c r="M37">
        <v>100</v>
      </c>
      <c r="N37">
        <v>4800</v>
      </c>
      <c r="O37">
        <v>2465</v>
      </c>
      <c r="P37" t="s">
        <v>1307</v>
      </c>
      <c r="Q37">
        <v>16</v>
      </c>
      <c r="R37">
        <v>6</v>
      </c>
      <c r="S37">
        <v>192</v>
      </c>
      <c r="T37">
        <v>105</v>
      </c>
      <c r="U37">
        <v>69</v>
      </c>
      <c r="V37">
        <v>42</v>
      </c>
      <c r="W37">
        <v>30.5</v>
      </c>
      <c r="X37">
        <v>16</v>
      </c>
      <c r="Y37">
        <v>3080</v>
      </c>
      <c r="Z37" t="s">
        <v>1309</v>
      </c>
    </row>
    <row r="38" spans="1:26" x14ac:dyDescent="0.3">
      <c r="A38" t="s">
        <v>1310</v>
      </c>
      <c r="B38" t="s">
        <v>1372</v>
      </c>
      <c r="C38" t="s">
        <v>1356</v>
      </c>
      <c r="D38">
        <v>10.4</v>
      </c>
      <c r="E38">
        <v>11.3</v>
      </c>
      <c r="F38">
        <v>12.2</v>
      </c>
      <c r="G38">
        <v>22</v>
      </c>
      <c r="H38">
        <v>27</v>
      </c>
      <c r="I38" t="s">
        <v>1305</v>
      </c>
      <c r="J38" t="s">
        <v>1318</v>
      </c>
      <c r="K38">
        <v>4</v>
      </c>
      <c r="L38">
        <v>2.2999999999999998</v>
      </c>
      <c r="M38">
        <v>96</v>
      </c>
      <c r="N38">
        <v>4200</v>
      </c>
      <c r="O38">
        <v>2805</v>
      </c>
      <c r="P38" t="s">
        <v>1313</v>
      </c>
      <c r="Q38">
        <v>15.9</v>
      </c>
      <c r="R38">
        <v>5</v>
      </c>
      <c r="S38">
        <v>177</v>
      </c>
      <c r="T38">
        <v>100</v>
      </c>
      <c r="U38">
        <v>68</v>
      </c>
      <c r="V38">
        <v>39</v>
      </c>
      <c r="W38">
        <v>27.5</v>
      </c>
      <c r="X38">
        <v>13</v>
      </c>
      <c r="Y38">
        <v>2690</v>
      </c>
      <c r="Z38" t="s">
        <v>1309</v>
      </c>
    </row>
    <row r="39" spans="1:26" x14ac:dyDescent="0.3">
      <c r="A39" t="s">
        <v>1373</v>
      </c>
      <c r="B39" t="s">
        <v>1374</v>
      </c>
      <c r="C39" t="s">
        <v>1322</v>
      </c>
      <c r="D39">
        <v>12.4</v>
      </c>
      <c r="E39">
        <v>13.9</v>
      </c>
      <c r="F39">
        <v>15.3</v>
      </c>
      <c r="G39">
        <v>20</v>
      </c>
      <c r="H39">
        <v>27</v>
      </c>
      <c r="I39" t="s">
        <v>1305</v>
      </c>
      <c r="J39" t="s">
        <v>1318</v>
      </c>
      <c r="K39">
        <v>4</v>
      </c>
      <c r="L39">
        <v>2</v>
      </c>
      <c r="M39">
        <v>128</v>
      </c>
      <c r="N39">
        <v>6000</v>
      </c>
      <c r="O39">
        <v>2335</v>
      </c>
      <c r="P39" t="s">
        <v>1313</v>
      </c>
      <c r="Q39">
        <v>17.2</v>
      </c>
      <c r="R39">
        <v>5</v>
      </c>
      <c r="S39">
        <v>184</v>
      </c>
      <c r="T39">
        <v>104</v>
      </c>
      <c r="U39">
        <v>69</v>
      </c>
      <c r="V39">
        <v>41</v>
      </c>
      <c r="W39">
        <v>31</v>
      </c>
      <c r="X39">
        <v>14</v>
      </c>
      <c r="Y39">
        <v>2885</v>
      </c>
      <c r="Z39" t="s">
        <v>1319</v>
      </c>
    </row>
    <row r="40" spans="1:26" x14ac:dyDescent="0.3">
      <c r="A40" t="s">
        <v>1375</v>
      </c>
      <c r="B40" t="s">
        <v>1376</v>
      </c>
      <c r="C40" t="s">
        <v>1322</v>
      </c>
      <c r="D40">
        <v>15.4</v>
      </c>
      <c r="E40">
        <v>18.5</v>
      </c>
      <c r="F40">
        <v>21.6</v>
      </c>
      <c r="G40">
        <v>19</v>
      </c>
      <c r="H40">
        <v>27</v>
      </c>
      <c r="I40" t="s">
        <v>1305</v>
      </c>
      <c r="J40" t="s">
        <v>1318</v>
      </c>
      <c r="K40">
        <v>6</v>
      </c>
      <c r="L40">
        <v>3.4</v>
      </c>
      <c r="M40">
        <v>200</v>
      </c>
      <c r="N40">
        <v>5000</v>
      </c>
      <c r="O40">
        <v>1890</v>
      </c>
      <c r="P40" t="s">
        <v>1313</v>
      </c>
      <c r="Q40">
        <v>16.5</v>
      </c>
      <c r="R40">
        <v>5</v>
      </c>
      <c r="S40">
        <v>195</v>
      </c>
      <c r="T40">
        <v>108</v>
      </c>
      <c r="U40">
        <v>72</v>
      </c>
      <c r="V40">
        <v>41</v>
      </c>
      <c r="W40">
        <v>28.5</v>
      </c>
      <c r="X40">
        <v>16</v>
      </c>
      <c r="Y40">
        <v>3450</v>
      </c>
      <c r="Z40" t="s">
        <v>1309</v>
      </c>
    </row>
    <row r="41" spans="1:26" x14ac:dyDescent="0.3">
      <c r="A41" t="s">
        <v>1343</v>
      </c>
      <c r="B41" t="s">
        <v>1377</v>
      </c>
      <c r="C41" t="s">
        <v>1345</v>
      </c>
      <c r="D41">
        <v>19.899999999999999</v>
      </c>
      <c r="E41">
        <v>20.8</v>
      </c>
      <c r="F41">
        <v>21.7</v>
      </c>
      <c r="G41">
        <v>19</v>
      </c>
      <c r="H41">
        <v>28</v>
      </c>
      <c r="I41" t="s">
        <v>1312</v>
      </c>
      <c r="J41" t="s">
        <v>1318</v>
      </c>
      <c r="K41">
        <v>6</v>
      </c>
      <c r="L41">
        <v>3.8</v>
      </c>
      <c r="M41">
        <v>170</v>
      </c>
      <c r="N41">
        <v>4800</v>
      </c>
      <c r="O41">
        <v>1570</v>
      </c>
      <c r="P41" t="s">
        <v>1307</v>
      </c>
      <c r="Q41">
        <v>18</v>
      </c>
      <c r="R41">
        <v>6</v>
      </c>
      <c r="S41">
        <v>200</v>
      </c>
      <c r="T41">
        <v>111</v>
      </c>
      <c r="U41">
        <v>74</v>
      </c>
      <c r="V41">
        <v>42</v>
      </c>
      <c r="W41">
        <v>30.5</v>
      </c>
      <c r="X41">
        <v>17</v>
      </c>
      <c r="Y41">
        <v>3470</v>
      </c>
      <c r="Z41" t="s">
        <v>1309</v>
      </c>
    </row>
    <row r="42" spans="1:26" x14ac:dyDescent="0.3">
      <c r="A42" t="s">
        <v>1302</v>
      </c>
      <c r="B42" t="s">
        <v>1378</v>
      </c>
      <c r="C42" t="s">
        <v>1335</v>
      </c>
      <c r="D42">
        <v>13.4</v>
      </c>
      <c r="E42">
        <v>15.1</v>
      </c>
      <c r="F42">
        <v>16.8</v>
      </c>
      <c r="G42">
        <v>19</v>
      </c>
      <c r="H42">
        <v>28</v>
      </c>
      <c r="I42" t="s">
        <v>1329</v>
      </c>
      <c r="J42" t="s">
        <v>1323</v>
      </c>
      <c r="K42">
        <v>6</v>
      </c>
      <c r="L42">
        <v>3.4</v>
      </c>
      <c r="M42">
        <v>160</v>
      </c>
      <c r="N42">
        <v>4600</v>
      </c>
      <c r="O42">
        <v>1805</v>
      </c>
      <c r="P42" t="s">
        <v>1313</v>
      </c>
      <c r="Q42">
        <v>15.5</v>
      </c>
      <c r="R42">
        <v>4</v>
      </c>
      <c r="S42">
        <v>193</v>
      </c>
      <c r="T42">
        <v>101</v>
      </c>
      <c r="U42">
        <v>74</v>
      </c>
      <c r="V42">
        <v>43</v>
      </c>
      <c r="W42">
        <v>25</v>
      </c>
      <c r="X42">
        <v>13</v>
      </c>
      <c r="Y42">
        <v>3240</v>
      </c>
      <c r="Z42" t="s">
        <v>1309</v>
      </c>
    </row>
    <row r="43" spans="1:26" x14ac:dyDescent="0.3">
      <c r="A43" t="s">
        <v>1379</v>
      </c>
      <c r="B43" t="s">
        <v>1380</v>
      </c>
      <c r="C43" t="s">
        <v>1345</v>
      </c>
      <c r="D43">
        <v>18.399999999999999</v>
      </c>
      <c r="E43">
        <v>18.399999999999999</v>
      </c>
      <c r="F43">
        <v>18.399999999999999</v>
      </c>
      <c r="G43">
        <v>20</v>
      </c>
      <c r="H43">
        <v>28</v>
      </c>
      <c r="I43" t="s">
        <v>1329</v>
      </c>
      <c r="J43" t="s">
        <v>1318</v>
      </c>
      <c r="K43">
        <v>6</v>
      </c>
      <c r="L43">
        <v>3.3</v>
      </c>
      <c r="M43">
        <v>153</v>
      </c>
      <c r="N43">
        <v>5300</v>
      </c>
      <c r="O43">
        <v>1990</v>
      </c>
      <c r="P43" t="s">
        <v>1307</v>
      </c>
      <c r="Q43">
        <v>18</v>
      </c>
      <c r="R43">
        <v>6</v>
      </c>
      <c r="S43">
        <v>203</v>
      </c>
      <c r="T43">
        <v>113</v>
      </c>
      <c r="U43">
        <v>74</v>
      </c>
      <c r="V43">
        <v>40</v>
      </c>
      <c r="W43">
        <v>31</v>
      </c>
      <c r="X43">
        <v>15</v>
      </c>
      <c r="Y43">
        <v>3515</v>
      </c>
      <c r="Z43" t="s">
        <v>1309</v>
      </c>
    </row>
    <row r="44" spans="1:26" x14ac:dyDescent="0.3">
      <c r="A44" t="s">
        <v>1358</v>
      </c>
      <c r="B44" t="s">
        <v>1381</v>
      </c>
      <c r="C44" t="s">
        <v>1356</v>
      </c>
      <c r="D44">
        <v>14.5</v>
      </c>
      <c r="E44">
        <v>15.8</v>
      </c>
      <c r="F44">
        <v>17.100000000000001</v>
      </c>
      <c r="G44">
        <v>23</v>
      </c>
      <c r="H44">
        <v>28</v>
      </c>
      <c r="I44" t="s">
        <v>1329</v>
      </c>
      <c r="J44" t="s">
        <v>1318</v>
      </c>
      <c r="K44">
        <v>4</v>
      </c>
      <c r="L44">
        <v>3</v>
      </c>
      <c r="M44">
        <v>141</v>
      </c>
      <c r="N44">
        <v>5000</v>
      </c>
      <c r="O44">
        <v>2090</v>
      </c>
      <c r="P44" t="s">
        <v>1307</v>
      </c>
      <c r="Q44">
        <v>16</v>
      </c>
      <c r="R44">
        <v>6</v>
      </c>
      <c r="S44">
        <v>183</v>
      </c>
      <c r="T44">
        <v>104</v>
      </c>
      <c r="U44">
        <v>68</v>
      </c>
      <c r="V44">
        <v>41</v>
      </c>
      <c r="W44">
        <v>30.5</v>
      </c>
      <c r="X44">
        <v>14</v>
      </c>
      <c r="Y44">
        <v>3085</v>
      </c>
      <c r="Z44" t="s">
        <v>1309</v>
      </c>
    </row>
    <row r="45" spans="1:26" x14ac:dyDescent="0.3">
      <c r="A45" t="s">
        <v>1382</v>
      </c>
      <c r="B45" t="s">
        <v>1383</v>
      </c>
      <c r="C45" t="s">
        <v>1345</v>
      </c>
      <c r="D45">
        <v>17.5</v>
      </c>
      <c r="E45">
        <v>19.3</v>
      </c>
      <c r="F45">
        <v>21.2</v>
      </c>
      <c r="G45">
        <v>20</v>
      </c>
      <c r="H45">
        <v>28</v>
      </c>
      <c r="I45" t="s">
        <v>1329</v>
      </c>
      <c r="J45" t="s">
        <v>1318</v>
      </c>
      <c r="K45">
        <v>6</v>
      </c>
      <c r="L45">
        <v>3.5</v>
      </c>
      <c r="M45">
        <v>214</v>
      </c>
      <c r="N45">
        <v>5800</v>
      </c>
      <c r="O45">
        <v>1980</v>
      </c>
      <c r="P45" t="s">
        <v>1307</v>
      </c>
      <c r="Q45">
        <v>18</v>
      </c>
      <c r="R45">
        <v>6</v>
      </c>
      <c r="S45">
        <v>202</v>
      </c>
      <c r="T45">
        <v>113</v>
      </c>
      <c r="U45">
        <v>74</v>
      </c>
      <c r="V45">
        <v>40</v>
      </c>
      <c r="W45">
        <v>30</v>
      </c>
      <c r="X45">
        <v>15</v>
      </c>
      <c r="Y45">
        <v>3490</v>
      </c>
      <c r="Z45" t="s">
        <v>1309</v>
      </c>
    </row>
    <row r="46" spans="1:26" x14ac:dyDescent="0.3">
      <c r="A46" t="s">
        <v>1332</v>
      </c>
      <c r="B46" t="s">
        <v>1384</v>
      </c>
      <c r="C46" t="s">
        <v>1345</v>
      </c>
      <c r="D46">
        <v>19.5</v>
      </c>
      <c r="E46">
        <v>20.7</v>
      </c>
      <c r="F46">
        <v>21.9</v>
      </c>
      <c r="G46">
        <v>19</v>
      </c>
      <c r="H46">
        <v>28</v>
      </c>
      <c r="I46" t="s">
        <v>1312</v>
      </c>
      <c r="J46" t="s">
        <v>1318</v>
      </c>
      <c r="K46">
        <v>6</v>
      </c>
      <c r="L46">
        <v>3.8</v>
      </c>
      <c r="M46">
        <v>170</v>
      </c>
      <c r="N46">
        <v>4800</v>
      </c>
      <c r="O46">
        <v>1570</v>
      </c>
      <c r="P46" t="s">
        <v>1307</v>
      </c>
      <c r="Q46">
        <v>18</v>
      </c>
      <c r="R46">
        <v>6</v>
      </c>
      <c r="S46">
        <v>201</v>
      </c>
      <c r="T46">
        <v>111</v>
      </c>
      <c r="U46">
        <v>74</v>
      </c>
      <c r="V46">
        <v>42</v>
      </c>
      <c r="W46">
        <v>31.5</v>
      </c>
      <c r="X46">
        <v>17</v>
      </c>
      <c r="Y46">
        <v>3470</v>
      </c>
      <c r="Z46" t="s">
        <v>1309</v>
      </c>
    </row>
    <row r="47" spans="1:26" x14ac:dyDescent="0.3">
      <c r="A47" t="s">
        <v>1375</v>
      </c>
      <c r="B47" t="s">
        <v>1385</v>
      </c>
      <c r="C47" t="s">
        <v>1335</v>
      </c>
      <c r="D47">
        <v>14</v>
      </c>
      <c r="E47">
        <v>17.7</v>
      </c>
      <c r="F47">
        <v>21.4</v>
      </c>
      <c r="G47">
        <v>19</v>
      </c>
      <c r="H47">
        <v>28</v>
      </c>
      <c r="I47" t="s">
        <v>1329</v>
      </c>
      <c r="J47" t="s">
        <v>1323</v>
      </c>
      <c r="K47">
        <v>6</v>
      </c>
      <c r="L47">
        <v>3.4</v>
      </c>
      <c r="M47">
        <v>160</v>
      </c>
      <c r="N47">
        <v>4600</v>
      </c>
      <c r="O47">
        <v>1805</v>
      </c>
      <c r="P47" t="s">
        <v>1313</v>
      </c>
      <c r="Q47">
        <v>15.5</v>
      </c>
      <c r="R47">
        <v>4</v>
      </c>
      <c r="S47">
        <v>196</v>
      </c>
      <c r="T47">
        <v>101</v>
      </c>
      <c r="U47">
        <v>75</v>
      </c>
      <c r="V47">
        <v>43</v>
      </c>
      <c r="W47">
        <v>25</v>
      </c>
      <c r="X47">
        <v>13</v>
      </c>
      <c r="Y47">
        <v>3240</v>
      </c>
      <c r="Z47" t="s">
        <v>1309</v>
      </c>
    </row>
    <row r="48" spans="1:26" x14ac:dyDescent="0.3">
      <c r="A48" t="s">
        <v>1375</v>
      </c>
      <c r="B48" t="s">
        <v>1386</v>
      </c>
      <c r="C48" t="s">
        <v>1345</v>
      </c>
      <c r="D48">
        <v>19.399999999999999</v>
      </c>
      <c r="E48">
        <v>24.4</v>
      </c>
      <c r="F48">
        <v>29.4</v>
      </c>
      <c r="G48">
        <v>19</v>
      </c>
      <c r="H48">
        <v>28</v>
      </c>
      <c r="I48" t="s">
        <v>1329</v>
      </c>
      <c r="J48" t="s">
        <v>1318</v>
      </c>
      <c r="K48">
        <v>6</v>
      </c>
      <c r="L48">
        <v>3.8</v>
      </c>
      <c r="M48">
        <v>170</v>
      </c>
      <c r="N48">
        <v>4800</v>
      </c>
      <c r="O48">
        <v>1565</v>
      </c>
      <c r="P48" t="s">
        <v>1307</v>
      </c>
      <c r="Q48">
        <v>18</v>
      </c>
      <c r="R48">
        <v>6</v>
      </c>
      <c r="S48">
        <v>177</v>
      </c>
      <c r="T48">
        <v>111</v>
      </c>
      <c r="U48">
        <v>74</v>
      </c>
      <c r="V48">
        <v>43</v>
      </c>
      <c r="W48">
        <v>30.5</v>
      </c>
      <c r="X48">
        <v>18</v>
      </c>
      <c r="Y48">
        <v>3495</v>
      </c>
      <c r="Z48" t="s">
        <v>1309</v>
      </c>
    </row>
    <row r="49" spans="1:26" x14ac:dyDescent="0.3">
      <c r="A49" t="s">
        <v>1387</v>
      </c>
      <c r="B49">
        <v>240</v>
      </c>
      <c r="C49" t="s">
        <v>1356</v>
      </c>
      <c r="D49">
        <v>21.8</v>
      </c>
      <c r="E49">
        <v>22.7</v>
      </c>
      <c r="F49">
        <v>23.5</v>
      </c>
      <c r="G49">
        <v>21</v>
      </c>
      <c r="H49">
        <v>28</v>
      </c>
      <c r="I49" t="s">
        <v>1312</v>
      </c>
      <c r="J49" t="s">
        <v>1323</v>
      </c>
      <c r="K49">
        <v>4</v>
      </c>
      <c r="L49">
        <v>2.2999999999999998</v>
      </c>
      <c r="M49">
        <v>114</v>
      </c>
      <c r="N49">
        <v>5400</v>
      </c>
      <c r="O49">
        <v>2215</v>
      </c>
      <c r="P49" t="s">
        <v>1313</v>
      </c>
      <c r="Q49">
        <v>15.8</v>
      </c>
      <c r="R49">
        <v>5</v>
      </c>
      <c r="S49">
        <v>190</v>
      </c>
      <c r="T49">
        <v>104</v>
      </c>
      <c r="U49">
        <v>67</v>
      </c>
      <c r="V49">
        <v>37</v>
      </c>
      <c r="W49">
        <v>29.5</v>
      </c>
      <c r="X49">
        <v>14</v>
      </c>
      <c r="Y49">
        <v>2985</v>
      </c>
      <c r="Z49" t="s">
        <v>1319</v>
      </c>
    </row>
    <row r="50" spans="1:26" x14ac:dyDescent="0.3">
      <c r="A50" t="s">
        <v>1387</v>
      </c>
      <c r="B50">
        <v>850</v>
      </c>
      <c r="C50" t="s">
        <v>1322</v>
      </c>
      <c r="D50">
        <v>24.8</v>
      </c>
      <c r="E50">
        <v>26.7</v>
      </c>
      <c r="F50">
        <v>28.5</v>
      </c>
      <c r="G50">
        <v>20</v>
      </c>
      <c r="H50">
        <v>28</v>
      </c>
      <c r="I50" t="s">
        <v>1329</v>
      </c>
      <c r="J50" t="s">
        <v>1318</v>
      </c>
      <c r="K50">
        <v>5</v>
      </c>
      <c r="L50">
        <v>2.4</v>
      </c>
      <c r="M50">
        <v>168</v>
      </c>
      <c r="N50">
        <v>6200</v>
      </c>
      <c r="O50">
        <v>2310</v>
      </c>
      <c r="P50" t="s">
        <v>1313</v>
      </c>
      <c r="Q50">
        <v>19.3</v>
      </c>
      <c r="R50">
        <v>5</v>
      </c>
      <c r="S50">
        <v>184</v>
      </c>
      <c r="T50">
        <v>105</v>
      </c>
      <c r="U50">
        <v>69</v>
      </c>
      <c r="V50">
        <v>38</v>
      </c>
      <c r="W50">
        <v>30</v>
      </c>
      <c r="X50">
        <v>15</v>
      </c>
      <c r="Y50">
        <v>3245</v>
      </c>
      <c r="Z50" t="s">
        <v>1319</v>
      </c>
    </row>
    <row r="51" spans="1:26" x14ac:dyDescent="0.3">
      <c r="A51" t="s">
        <v>1302</v>
      </c>
      <c r="B51" t="s">
        <v>1388</v>
      </c>
      <c r="C51" t="s">
        <v>1322</v>
      </c>
      <c r="D51">
        <v>13.4</v>
      </c>
      <c r="E51">
        <v>15.9</v>
      </c>
      <c r="F51">
        <v>18.399999999999999</v>
      </c>
      <c r="G51">
        <v>21</v>
      </c>
      <c r="H51">
        <v>29</v>
      </c>
      <c r="I51" t="s">
        <v>1305</v>
      </c>
      <c r="J51" t="s">
        <v>1318</v>
      </c>
      <c r="K51">
        <v>4</v>
      </c>
      <c r="L51">
        <v>2.2000000000000002</v>
      </c>
      <c r="M51">
        <v>110</v>
      </c>
      <c r="N51">
        <v>5200</v>
      </c>
      <c r="O51">
        <v>2595</v>
      </c>
      <c r="P51" t="s">
        <v>1307</v>
      </c>
      <c r="Q51">
        <v>16.5</v>
      </c>
      <c r="R51">
        <v>6</v>
      </c>
      <c r="S51">
        <v>198</v>
      </c>
      <c r="T51">
        <v>108</v>
      </c>
      <c r="U51">
        <v>71</v>
      </c>
      <c r="V51">
        <v>40</v>
      </c>
      <c r="W51">
        <v>28.5</v>
      </c>
      <c r="X51">
        <v>16</v>
      </c>
      <c r="Y51">
        <v>3195</v>
      </c>
      <c r="Z51" t="s">
        <v>1309</v>
      </c>
    </row>
    <row r="52" spans="1:26" x14ac:dyDescent="0.3">
      <c r="A52" t="s">
        <v>1314</v>
      </c>
      <c r="B52" t="s">
        <v>1389</v>
      </c>
      <c r="C52" t="s">
        <v>1390</v>
      </c>
      <c r="D52">
        <v>8.4</v>
      </c>
      <c r="E52">
        <v>11.3</v>
      </c>
      <c r="F52">
        <v>14.2</v>
      </c>
      <c r="G52">
        <v>23</v>
      </c>
      <c r="H52">
        <v>29</v>
      </c>
      <c r="I52" t="s">
        <v>1312</v>
      </c>
      <c r="J52" t="s">
        <v>1318</v>
      </c>
      <c r="K52">
        <v>4</v>
      </c>
      <c r="L52">
        <v>2.2000000000000002</v>
      </c>
      <c r="M52">
        <v>93</v>
      </c>
      <c r="N52">
        <v>4800</v>
      </c>
      <c r="O52">
        <v>2595</v>
      </c>
      <c r="P52" t="s">
        <v>1313</v>
      </c>
      <c r="Q52">
        <v>14</v>
      </c>
      <c r="R52">
        <v>5</v>
      </c>
      <c r="S52">
        <v>172</v>
      </c>
      <c r="T52">
        <v>97</v>
      </c>
      <c r="U52">
        <v>67</v>
      </c>
      <c r="V52">
        <v>38</v>
      </c>
      <c r="W52">
        <v>26.5</v>
      </c>
      <c r="X52">
        <v>13</v>
      </c>
      <c r="Y52">
        <v>2670</v>
      </c>
      <c r="Z52" t="s">
        <v>1309</v>
      </c>
    </row>
    <row r="53" spans="1:26" x14ac:dyDescent="0.3">
      <c r="A53" t="s">
        <v>1310</v>
      </c>
      <c r="B53" t="s">
        <v>1391</v>
      </c>
      <c r="C53" t="s">
        <v>1335</v>
      </c>
      <c r="D53">
        <v>10.8</v>
      </c>
      <c r="E53">
        <v>15.9</v>
      </c>
      <c r="F53">
        <v>21</v>
      </c>
      <c r="G53">
        <v>22</v>
      </c>
      <c r="H53">
        <v>29</v>
      </c>
      <c r="I53" t="s">
        <v>1312</v>
      </c>
      <c r="J53" t="s">
        <v>1323</v>
      </c>
      <c r="K53">
        <v>4</v>
      </c>
      <c r="L53">
        <v>2.2999999999999998</v>
      </c>
      <c r="M53">
        <v>105</v>
      </c>
      <c r="N53">
        <v>4600</v>
      </c>
      <c r="O53">
        <v>2285</v>
      </c>
      <c r="P53" t="s">
        <v>1313</v>
      </c>
      <c r="Q53">
        <v>15.4</v>
      </c>
      <c r="R53">
        <v>4</v>
      </c>
      <c r="S53">
        <v>180</v>
      </c>
      <c r="T53">
        <v>101</v>
      </c>
      <c r="U53">
        <v>68</v>
      </c>
      <c r="V53">
        <v>40</v>
      </c>
      <c r="W53">
        <v>24</v>
      </c>
      <c r="X53">
        <v>12</v>
      </c>
      <c r="Y53">
        <v>2850</v>
      </c>
      <c r="Z53" t="s">
        <v>1309</v>
      </c>
    </row>
    <row r="54" spans="1:26" x14ac:dyDescent="0.3">
      <c r="A54" t="s">
        <v>1373</v>
      </c>
      <c r="B54" t="s">
        <v>1392</v>
      </c>
      <c r="C54" t="s">
        <v>1390</v>
      </c>
      <c r="D54">
        <v>9</v>
      </c>
      <c r="E54">
        <v>10</v>
      </c>
      <c r="F54">
        <v>11</v>
      </c>
      <c r="G54">
        <v>22</v>
      </c>
      <c r="H54">
        <v>29</v>
      </c>
      <c r="I54" t="s">
        <v>1305</v>
      </c>
      <c r="J54" t="s">
        <v>1318</v>
      </c>
      <c r="K54">
        <v>4</v>
      </c>
      <c r="L54">
        <v>1.8</v>
      </c>
      <c r="M54">
        <v>124</v>
      </c>
      <c r="N54">
        <v>6000</v>
      </c>
      <c r="O54">
        <v>2745</v>
      </c>
      <c r="P54" t="s">
        <v>1313</v>
      </c>
      <c r="Q54">
        <v>13.7</v>
      </c>
      <c r="R54">
        <v>5</v>
      </c>
      <c r="S54">
        <v>172</v>
      </c>
      <c r="T54">
        <v>98</v>
      </c>
      <c r="U54">
        <v>66</v>
      </c>
      <c r="V54">
        <v>36</v>
      </c>
      <c r="W54">
        <v>28</v>
      </c>
      <c r="X54">
        <v>12</v>
      </c>
      <c r="Y54">
        <v>2620</v>
      </c>
      <c r="Z54" t="s">
        <v>1319</v>
      </c>
    </row>
    <row r="55" spans="1:26" x14ac:dyDescent="0.3">
      <c r="A55" t="s">
        <v>1352</v>
      </c>
      <c r="B55" t="s">
        <v>1393</v>
      </c>
      <c r="C55" t="s">
        <v>1356</v>
      </c>
      <c r="D55">
        <v>29</v>
      </c>
      <c r="E55">
        <v>31.9</v>
      </c>
      <c r="F55">
        <v>34.9</v>
      </c>
      <c r="G55">
        <v>20</v>
      </c>
      <c r="H55">
        <v>29</v>
      </c>
      <c r="I55" t="s">
        <v>1312</v>
      </c>
      <c r="J55" t="s">
        <v>1323</v>
      </c>
      <c r="K55">
        <v>4</v>
      </c>
      <c r="L55">
        <v>2.2999999999999998</v>
      </c>
      <c r="M55">
        <v>130</v>
      </c>
      <c r="N55">
        <v>5100</v>
      </c>
      <c r="O55">
        <v>2425</v>
      </c>
      <c r="P55" t="s">
        <v>1313</v>
      </c>
      <c r="Q55">
        <v>14.5</v>
      </c>
      <c r="R55">
        <v>5</v>
      </c>
      <c r="S55">
        <v>175</v>
      </c>
      <c r="T55">
        <v>105</v>
      </c>
      <c r="U55">
        <v>67</v>
      </c>
      <c r="V55">
        <v>34</v>
      </c>
      <c r="W55">
        <v>26</v>
      </c>
      <c r="X55">
        <v>12</v>
      </c>
      <c r="Y55">
        <v>2920</v>
      </c>
      <c r="Z55" t="s">
        <v>1319</v>
      </c>
    </row>
    <row r="56" spans="1:26" x14ac:dyDescent="0.3">
      <c r="A56" t="s">
        <v>1324</v>
      </c>
      <c r="B56" t="s">
        <v>1394</v>
      </c>
      <c r="C56" t="s">
        <v>1322</v>
      </c>
      <c r="D56">
        <v>15.2</v>
      </c>
      <c r="E56">
        <v>18.2</v>
      </c>
      <c r="F56">
        <v>21.2</v>
      </c>
      <c r="G56">
        <v>22</v>
      </c>
      <c r="H56">
        <v>29</v>
      </c>
      <c r="I56" t="s">
        <v>1312</v>
      </c>
      <c r="J56" t="s">
        <v>1318</v>
      </c>
      <c r="K56">
        <v>4</v>
      </c>
      <c r="L56">
        <v>2.2000000000000002</v>
      </c>
      <c r="M56">
        <v>130</v>
      </c>
      <c r="N56">
        <v>5400</v>
      </c>
      <c r="O56">
        <v>2340</v>
      </c>
      <c r="P56" t="s">
        <v>1313</v>
      </c>
      <c r="Q56">
        <v>18.5</v>
      </c>
      <c r="R56">
        <v>5</v>
      </c>
      <c r="S56">
        <v>188</v>
      </c>
      <c r="T56">
        <v>103</v>
      </c>
      <c r="U56">
        <v>70</v>
      </c>
      <c r="V56">
        <v>38</v>
      </c>
      <c r="W56">
        <v>28.5</v>
      </c>
      <c r="X56">
        <v>15</v>
      </c>
      <c r="Y56">
        <v>3030</v>
      </c>
      <c r="Z56" t="s">
        <v>1319</v>
      </c>
    </row>
    <row r="57" spans="1:26" x14ac:dyDescent="0.3">
      <c r="A57" t="s">
        <v>1395</v>
      </c>
      <c r="B57" t="s">
        <v>1396</v>
      </c>
      <c r="C57" t="s">
        <v>1322</v>
      </c>
      <c r="D57">
        <v>23.7</v>
      </c>
      <c r="E57">
        <v>30</v>
      </c>
      <c r="F57">
        <v>36.200000000000003</v>
      </c>
      <c r="G57">
        <v>22</v>
      </c>
      <c r="H57">
        <v>30</v>
      </c>
      <c r="I57" t="s">
        <v>1312</v>
      </c>
      <c r="J57" t="s">
        <v>1323</v>
      </c>
      <c r="K57">
        <v>4</v>
      </c>
      <c r="L57">
        <v>3.5</v>
      </c>
      <c r="M57">
        <v>208</v>
      </c>
      <c r="N57">
        <v>5700</v>
      </c>
      <c r="O57">
        <v>2545</v>
      </c>
      <c r="P57" t="s">
        <v>1313</v>
      </c>
      <c r="Q57">
        <v>21.1</v>
      </c>
      <c r="R57">
        <v>4</v>
      </c>
      <c r="S57">
        <v>186</v>
      </c>
      <c r="T57">
        <v>109</v>
      </c>
      <c r="U57">
        <v>69</v>
      </c>
      <c r="V57">
        <v>39</v>
      </c>
      <c r="W57">
        <v>27</v>
      </c>
      <c r="X57">
        <v>13</v>
      </c>
      <c r="Y57">
        <v>3640</v>
      </c>
      <c r="Z57" t="s">
        <v>1319</v>
      </c>
    </row>
    <row r="58" spans="1:26" x14ac:dyDescent="0.3">
      <c r="A58" t="s">
        <v>1310</v>
      </c>
      <c r="B58" t="s">
        <v>1397</v>
      </c>
      <c r="C58" t="s">
        <v>1390</v>
      </c>
      <c r="D58">
        <v>8.4</v>
      </c>
      <c r="E58">
        <v>10.1</v>
      </c>
      <c r="F58">
        <v>11.9</v>
      </c>
      <c r="G58">
        <v>23</v>
      </c>
      <c r="H58">
        <v>30</v>
      </c>
      <c r="I58" t="s">
        <v>1305</v>
      </c>
      <c r="J58" t="s">
        <v>1318</v>
      </c>
      <c r="K58">
        <v>4</v>
      </c>
      <c r="L58">
        <v>1.8</v>
      </c>
      <c r="M58">
        <v>127</v>
      </c>
      <c r="N58">
        <v>6500</v>
      </c>
      <c r="O58">
        <v>2410</v>
      </c>
      <c r="P58" t="s">
        <v>1313</v>
      </c>
      <c r="Q58">
        <v>13.2</v>
      </c>
      <c r="R58">
        <v>5</v>
      </c>
      <c r="S58">
        <v>171</v>
      </c>
      <c r="T58">
        <v>98</v>
      </c>
      <c r="U58">
        <v>67</v>
      </c>
      <c r="V58">
        <v>36</v>
      </c>
      <c r="W58">
        <v>28</v>
      </c>
      <c r="X58">
        <v>12</v>
      </c>
      <c r="Y58">
        <v>2530</v>
      </c>
      <c r="Z58" t="s">
        <v>1309</v>
      </c>
    </row>
    <row r="59" spans="1:26" x14ac:dyDescent="0.3">
      <c r="A59" t="s">
        <v>1310</v>
      </c>
      <c r="B59" t="s">
        <v>1398</v>
      </c>
      <c r="C59" t="s">
        <v>1335</v>
      </c>
      <c r="D59">
        <v>12.8</v>
      </c>
      <c r="E59">
        <v>14</v>
      </c>
      <c r="F59">
        <v>15.2</v>
      </c>
      <c r="G59">
        <v>24</v>
      </c>
      <c r="H59">
        <v>30</v>
      </c>
      <c r="I59" t="s">
        <v>1312</v>
      </c>
      <c r="J59" t="s">
        <v>1318</v>
      </c>
      <c r="K59">
        <v>4</v>
      </c>
      <c r="L59">
        <v>2</v>
      </c>
      <c r="M59">
        <v>115</v>
      </c>
      <c r="N59">
        <v>5500</v>
      </c>
      <c r="O59">
        <v>2340</v>
      </c>
      <c r="P59" t="s">
        <v>1313</v>
      </c>
      <c r="Q59">
        <v>15.5</v>
      </c>
      <c r="R59">
        <v>4</v>
      </c>
      <c r="S59">
        <v>179</v>
      </c>
      <c r="T59">
        <v>103</v>
      </c>
      <c r="U59">
        <v>70</v>
      </c>
      <c r="V59">
        <v>38</v>
      </c>
      <c r="W59">
        <v>23</v>
      </c>
      <c r="X59">
        <v>18</v>
      </c>
      <c r="Y59">
        <v>2710</v>
      </c>
      <c r="Z59" t="s">
        <v>1309</v>
      </c>
    </row>
    <row r="60" spans="1:26" x14ac:dyDescent="0.3">
      <c r="A60" t="s">
        <v>1310</v>
      </c>
      <c r="B60" t="s">
        <v>1399</v>
      </c>
      <c r="C60" t="s">
        <v>1322</v>
      </c>
      <c r="D60">
        <v>15.6</v>
      </c>
      <c r="E60">
        <v>20.2</v>
      </c>
      <c r="F60">
        <v>24.8</v>
      </c>
      <c r="G60">
        <v>21</v>
      </c>
      <c r="H60">
        <v>30</v>
      </c>
      <c r="I60" t="s">
        <v>1312</v>
      </c>
      <c r="J60" t="s">
        <v>1318</v>
      </c>
      <c r="K60">
        <v>6</v>
      </c>
      <c r="L60">
        <v>3</v>
      </c>
      <c r="M60">
        <v>140</v>
      </c>
      <c r="N60">
        <v>4800</v>
      </c>
      <c r="O60">
        <v>1885</v>
      </c>
      <c r="P60" t="s">
        <v>1307</v>
      </c>
      <c r="Q60">
        <v>16</v>
      </c>
      <c r="R60">
        <v>5</v>
      </c>
      <c r="S60">
        <v>192</v>
      </c>
      <c r="T60">
        <v>106</v>
      </c>
      <c r="U60">
        <v>71</v>
      </c>
      <c r="V60">
        <v>40</v>
      </c>
      <c r="W60">
        <v>27.5</v>
      </c>
      <c r="X60">
        <v>18</v>
      </c>
      <c r="Y60">
        <v>3325</v>
      </c>
      <c r="Z60" t="s">
        <v>1309</v>
      </c>
    </row>
    <row r="61" spans="1:26" x14ac:dyDescent="0.3">
      <c r="A61" t="s">
        <v>1330</v>
      </c>
      <c r="B61" t="s">
        <v>1400</v>
      </c>
      <c r="C61" t="s">
        <v>1356</v>
      </c>
      <c r="D61">
        <v>13</v>
      </c>
      <c r="E61">
        <v>15.7</v>
      </c>
      <c r="F61">
        <v>18.3</v>
      </c>
      <c r="G61">
        <v>24</v>
      </c>
      <c r="H61">
        <v>30</v>
      </c>
      <c r="I61" t="s">
        <v>1312</v>
      </c>
      <c r="J61" t="s">
        <v>1318</v>
      </c>
      <c r="K61">
        <v>4</v>
      </c>
      <c r="L61">
        <v>2.4</v>
      </c>
      <c r="M61">
        <v>150</v>
      </c>
      <c r="N61">
        <v>5600</v>
      </c>
      <c r="O61">
        <v>2130</v>
      </c>
      <c r="P61" t="s">
        <v>1313</v>
      </c>
      <c r="Q61">
        <v>15.9</v>
      </c>
      <c r="R61">
        <v>5</v>
      </c>
      <c r="S61">
        <v>181</v>
      </c>
      <c r="T61">
        <v>103</v>
      </c>
      <c r="U61">
        <v>67</v>
      </c>
      <c r="V61">
        <v>40</v>
      </c>
      <c r="W61">
        <v>28.5</v>
      </c>
      <c r="X61">
        <v>14</v>
      </c>
      <c r="Y61">
        <v>3050</v>
      </c>
      <c r="Z61" t="s">
        <v>1319</v>
      </c>
    </row>
    <row r="62" spans="1:26" x14ac:dyDescent="0.3">
      <c r="A62" t="s">
        <v>1401</v>
      </c>
      <c r="B62" t="s">
        <v>1402</v>
      </c>
      <c r="C62" t="s">
        <v>1335</v>
      </c>
      <c r="D62">
        <v>11.4</v>
      </c>
      <c r="E62">
        <v>14.4</v>
      </c>
      <c r="F62">
        <v>17.399999999999999</v>
      </c>
      <c r="G62">
        <v>23</v>
      </c>
      <c r="H62">
        <v>30</v>
      </c>
      <c r="I62" t="s">
        <v>1305</v>
      </c>
      <c r="J62" t="s">
        <v>1306</v>
      </c>
      <c r="K62">
        <v>4</v>
      </c>
      <c r="L62">
        <v>1.8</v>
      </c>
      <c r="M62">
        <v>92</v>
      </c>
      <c r="N62">
        <v>5000</v>
      </c>
      <c r="O62">
        <v>2360</v>
      </c>
      <c r="P62" t="s">
        <v>1313</v>
      </c>
      <c r="Q62">
        <v>15.9</v>
      </c>
      <c r="R62">
        <v>4</v>
      </c>
      <c r="S62">
        <v>173</v>
      </c>
      <c r="T62">
        <v>97</v>
      </c>
      <c r="U62">
        <v>67</v>
      </c>
      <c r="V62">
        <v>39</v>
      </c>
      <c r="W62">
        <v>24.5</v>
      </c>
      <c r="X62">
        <v>8</v>
      </c>
      <c r="Y62">
        <v>2640</v>
      </c>
      <c r="Z62" t="s">
        <v>1309</v>
      </c>
    </row>
    <row r="63" spans="1:26" x14ac:dyDescent="0.3">
      <c r="A63" t="s">
        <v>1403</v>
      </c>
      <c r="B63" t="s">
        <v>1404</v>
      </c>
      <c r="C63" t="s">
        <v>1390</v>
      </c>
      <c r="D63">
        <v>10.5</v>
      </c>
      <c r="E63">
        <v>10.9</v>
      </c>
      <c r="F63">
        <v>11.3</v>
      </c>
      <c r="G63">
        <v>25</v>
      </c>
      <c r="H63">
        <v>30</v>
      </c>
      <c r="I63" t="s">
        <v>1305</v>
      </c>
      <c r="J63" t="s">
        <v>1306</v>
      </c>
      <c r="K63">
        <v>4</v>
      </c>
      <c r="L63">
        <v>1.8</v>
      </c>
      <c r="M63">
        <v>90</v>
      </c>
      <c r="N63">
        <v>5200</v>
      </c>
      <c r="O63">
        <v>3375</v>
      </c>
      <c r="P63" t="s">
        <v>1313</v>
      </c>
      <c r="Q63">
        <v>15.9</v>
      </c>
      <c r="R63">
        <v>5</v>
      </c>
      <c r="S63">
        <v>175</v>
      </c>
      <c r="T63">
        <v>97</v>
      </c>
      <c r="U63">
        <v>65</v>
      </c>
      <c r="V63">
        <v>35</v>
      </c>
      <c r="W63">
        <v>27.5</v>
      </c>
      <c r="X63">
        <v>15</v>
      </c>
      <c r="Y63">
        <v>2490</v>
      </c>
      <c r="Z63" t="s">
        <v>1319</v>
      </c>
    </row>
    <row r="64" spans="1:26" x14ac:dyDescent="0.3">
      <c r="A64" t="s">
        <v>1403</v>
      </c>
      <c r="B64" t="s">
        <v>1405</v>
      </c>
      <c r="C64" t="s">
        <v>1356</v>
      </c>
      <c r="D64">
        <v>16.3</v>
      </c>
      <c r="E64">
        <v>19.5</v>
      </c>
      <c r="F64">
        <v>22.7</v>
      </c>
      <c r="G64">
        <v>23</v>
      </c>
      <c r="H64">
        <v>30</v>
      </c>
      <c r="I64" t="s">
        <v>1312</v>
      </c>
      <c r="J64" t="s">
        <v>1306</v>
      </c>
      <c r="K64">
        <v>4</v>
      </c>
      <c r="L64">
        <v>2.2000000000000002</v>
      </c>
      <c r="M64">
        <v>130</v>
      </c>
      <c r="N64">
        <v>5600</v>
      </c>
      <c r="O64">
        <v>2330</v>
      </c>
      <c r="P64" t="s">
        <v>1313</v>
      </c>
      <c r="Q64">
        <v>15.9</v>
      </c>
      <c r="R64">
        <v>5</v>
      </c>
      <c r="S64">
        <v>179</v>
      </c>
      <c r="T64">
        <v>102</v>
      </c>
      <c r="U64">
        <v>67</v>
      </c>
      <c r="V64">
        <v>37</v>
      </c>
      <c r="W64">
        <v>27</v>
      </c>
      <c r="X64">
        <v>14</v>
      </c>
      <c r="Y64">
        <v>3085</v>
      </c>
      <c r="Z64" t="s">
        <v>1319</v>
      </c>
    </row>
    <row r="65" spans="1:26" x14ac:dyDescent="0.3">
      <c r="A65" t="s">
        <v>1316</v>
      </c>
      <c r="B65" t="s">
        <v>1406</v>
      </c>
      <c r="C65" t="s">
        <v>1356</v>
      </c>
      <c r="D65">
        <v>17.600000000000001</v>
      </c>
      <c r="E65">
        <v>20</v>
      </c>
      <c r="F65">
        <v>22.4</v>
      </c>
      <c r="G65">
        <v>21</v>
      </c>
      <c r="H65">
        <v>30</v>
      </c>
      <c r="I65" t="s">
        <v>1305</v>
      </c>
      <c r="J65" t="s">
        <v>1318</v>
      </c>
      <c r="K65">
        <v>4</v>
      </c>
      <c r="L65">
        <v>2</v>
      </c>
      <c r="M65">
        <v>134</v>
      </c>
      <c r="N65">
        <v>5800</v>
      </c>
      <c r="O65">
        <v>2685</v>
      </c>
      <c r="P65" t="s">
        <v>1313</v>
      </c>
      <c r="Q65">
        <v>18.5</v>
      </c>
      <c r="R65">
        <v>5</v>
      </c>
      <c r="S65">
        <v>180</v>
      </c>
      <c r="T65">
        <v>103</v>
      </c>
      <c r="U65">
        <v>67</v>
      </c>
      <c r="V65">
        <v>35</v>
      </c>
      <c r="W65">
        <v>31.5</v>
      </c>
      <c r="X65">
        <v>14</v>
      </c>
      <c r="Y65">
        <v>2985</v>
      </c>
      <c r="Z65" t="s">
        <v>1319</v>
      </c>
    </row>
    <row r="66" spans="1:26" x14ac:dyDescent="0.3">
      <c r="A66" t="s">
        <v>1341</v>
      </c>
      <c r="B66" t="s">
        <v>1407</v>
      </c>
      <c r="C66" t="s">
        <v>1390</v>
      </c>
      <c r="D66">
        <v>12.9</v>
      </c>
      <c r="E66">
        <v>15.9</v>
      </c>
      <c r="F66">
        <v>18.8</v>
      </c>
      <c r="G66">
        <v>25</v>
      </c>
      <c r="H66">
        <v>31</v>
      </c>
      <c r="I66" t="s">
        <v>1305</v>
      </c>
      <c r="J66" t="s">
        <v>1318</v>
      </c>
      <c r="K66">
        <v>4</v>
      </c>
      <c r="L66">
        <v>1.8</v>
      </c>
      <c r="M66">
        <v>140</v>
      </c>
      <c r="N66">
        <v>6300</v>
      </c>
      <c r="O66">
        <v>2890</v>
      </c>
      <c r="P66" t="s">
        <v>1313</v>
      </c>
      <c r="Q66">
        <v>13.2</v>
      </c>
      <c r="R66">
        <v>5</v>
      </c>
      <c r="S66">
        <v>177</v>
      </c>
      <c r="T66">
        <v>102</v>
      </c>
      <c r="U66">
        <v>68</v>
      </c>
      <c r="V66">
        <v>37</v>
      </c>
      <c r="W66">
        <v>26.5</v>
      </c>
      <c r="X66">
        <v>11</v>
      </c>
      <c r="Y66">
        <v>2705</v>
      </c>
      <c r="Z66" t="s">
        <v>1319</v>
      </c>
    </row>
    <row r="67" spans="1:26" x14ac:dyDescent="0.3">
      <c r="A67" t="s">
        <v>1343</v>
      </c>
      <c r="B67" t="s">
        <v>1408</v>
      </c>
      <c r="C67" t="s">
        <v>1322</v>
      </c>
      <c r="D67">
        <v>14.2</v>
      </c>
      <c r="E67">
        <v>15.7</v>
      </c>
      <c r="F67">
        <v>17.3</v>
      </c>
      <c r="G67">
        <v>22</v>
      </c>
      <c r="H67">
        <v>31</v>
      </c>
      <c r="I67" t="s">
        <v>1312</v>
      </c>
      <c r="J67" t="s">
        <v>1318</v>
      </c>
      <c r="K67">
        <v>4</v>
      </c>
      <c r="L67">
        <v>2.2000000000000002</v>
      </c>
      <c r="M67">
        <v>110</v>
      </c>
      <c r="N67">
        <v>5200</v>
      </c>
      <c r="O67">
        <v>2565</v>
      </c>
      <c r="P67" t="s">
        <v>1307</v>
      </c>
      <c r="Q67">
        <v>16.399999999999999</v>
      </c>
      <c r="R67">
        <v>6</v>
      </c>
      <c r="S67">
        <v>189</v>
      </c>
      <c r="T67">
        <v>105</v>
      </c>
      <c r="U67">
        <v>69</v>
      </c>
      <c r="V67">
        <v>41</v>
      </c>
      <c r="W67">
        <v>28</v>
      </c>
      <c r="X67">
        <v>16</v>
      </c>
      <c r="Y67">
        <v>2880</v>
      </c>
      <c r="Z67" t="s">
        <v>1309</v>
      </c>
    </row>
    <row r="68" spans="1:26" x14ac:dyDescent="0.3">
      <c r="A68" t="s">
        <v>1409</v>
      </c>
      <c r="B68" t="s">
        <v>1410</v>
      </c>
      <c r="C68" t="s">
        <v>1335</v>
      </c>
      <c r="D68">
        <v>17</v>
      </c>
      <c r="E68">
        <v>19.8</v>
      </c>
      <c r="F68">
        <v>22.7</v>
      </c>
      <c r="G68">
        <v>24</v>
      </c>
      <c r="H68">
        <v>31</v>
      </c>
      <c r="I68" t="s">
        <v>1329</v>
      </c>
      <c r="J68" t="s">
        <v>1318</v>
      </c>
      <c r="K68">
        <v>4</v>
      </c>
      <c r="L68">
        <v>2.2999999999999998</v>
      </c>
      <c r="M68">
        <v>160</v>
      </c>
      <c r="N68">
        <v>5800</v>
      </c>
      <c r="O68">
        <v>2855</v>
      </c>
      <c r="P68" t="s">
        <v>1313</v>
      </c>
      <c r="Q68">
        <v>15.9</v>
      </c>
      <c r="R68">
        <v>4</v>
      </c>
      <c r="S68">
        <v>175</v>
      </c>
      <c r="T68">
        <v>100</v>
      </c>
      <c r="U68">
        <v>70</v>
      </c>
      <c r="V68">
        <v>39</v>
      </c>
      <c r="W68">
        <v>23.5</v>
      </c>
      <c r="X68">
        <v>8</v>
      </c>
      <c r="Y68">
        <v>2865</v>
      </c>
      <c r="Z68" t="s">
        <v>1319</v>
      </c>
    </row>
    <row r="69" spans="1:26" x14ac:dyDescent="0.3">
      <c r="A69" t="s">
        <v>1409</v>
      </c>
      <c r="B69" t="s">
        <v>1411</v>
      </c>
      <c r="C69" t="s">
        <v>1356</v>
      </c>
      <c r="D69">
        <v>13.8</v>
      </c>
      <c r="E69">
        <v>17.5</v>
      </c>
      <c r="F69">
        <v>21.2</v>
      </c>
      <c r="G69">
        <v>24</v>
      </c>
      <c r="H69">
        <v>31</v>
      </c>
      <c r="I69" t="s">
        <v>1329</v>
      </c>
      <c r="J69" t="s">
        <v>1318</v>
      </c>
      <c r="K69">
        <v>4</v>
      </c>
      <c r="L69">
        <v>2.2000000000000002</v>
      </c>
      <c r="M69">
        <v>140</v>
      </c>
      <c r="N69">
        <v>5600</v>
      </c>
      <c r="O69">
        <v>2610</v>
      </c>
      <c r="P69" t="s">
        <v>1313</v>
      </c>
      <c r="Q69">
        <v>17</v>
      </c>
      <c r="R69">
        <v>4</v>
      </c>
      <c r="S69">
        <v>185</v>
      </c>
      <c r="T69">
        <v>107</v>
      </c>
      <c r="U69">
        <v>67</v>
      </c>
      <c r="V69">
        <v>41</v>
      </c>
      <c r="W69">
        <v>28</v>
      </c>
      <c r="X69">
        <v>14</v>
      </c>
      <c r="Y69">
        <v>3040</v>
      </c>
      <c r="Z69" t="s">
        <v>1319</v>
      </c>
    </row>
    <row r="70" spans="1:26" x14ac:dyDescent="0.3">
      <c r="A70" t="s">
        <v>1332</v>
      </c>
      <c r="B70" t="s">
        <v>1412</v>
      </c>
      <c r="C70" t="s">
        <v>1356</v>
      </c>
      <c r="D70">
        <v>13</v>
      </c>
      <c r="E70">
        <v>13.5</v>
      </c>
      <c r="F70">
        <v>14</v>
      </c>
      <c r="G70">
        <v>24</v>
      </c>
      <c r="H70">
        <v>31</v>
      </c>
      <c r="I70" t="s">
        <v>1305</v>
      </c>
      <c r="J70" t="s">
        <v>1318</v>
      </c>
      <c r="K70">
        <v>4</v>
      </c>
      <c r="L70">
        <v>2.2999999999999998</v>
      </c>
      <c r="M70">
        <v>155</v>
      </c>
      <c r="N70">
        <v>6000</v>
      </c>
      <c r="O70">
        <v>2380</v>
      </c>
      <c r="P70" t="s">
        <v>1307</v>
      </c>
      <c r="Q70">
        <v>15.2</v>
      </c>
      <c r="R70">
        <v>5</v>
      </c>
      <c r="S70">
        <v>188</v>
      </c>
      <c r="T70">
        <v>103</v>
      </c>
      <c r="U70">
        <v>67</v>
      </c>
      <c r="V70">
        <v>39</v>
      </c>
      <c r="W70">
        <v>28</v>
      </c>
      <c r="X70">
        <v>14</v>
      </c>
      <c r="Y70">
        <v>2910</v>
      </c>
      <c r="Z70" t="s">
        <v>1309</v>
      </c>
    </row>
    <row r="71" spans="1:26" x14ac:dyDescent="0.3">
      <c r="A71" t="s">
        <v>1332</v>
      </c>
      <c r="B71" t="s">
        <v>1413</v>
      </c>
      <c r="C71" t="s">
        <v>1322</v>
      </c>
      <c r="D71">
        <v>14.2</v>
      </c>
      <c r="E71">
        <v>16.3</v>
      </c>
      <c r="F71">
        <v>18.399999999999999</v>
      </c>
      <c r="G71">
        <v>23</v>
      </c>
      <c r="H71">
        <v>31</v>
      </c>
      <c r="I71" t="s">
        <v>1312</v>
      </c>
      <c r="J71" t="s">
        <v>1318</v>
      </c>
      <c r="K71">
        <v>4</v>
      </c>
      <c r="L71">
        <v>2.2000000000000002</v>
      </c>
      <c r="M71">
        <v>110</v>
      </c>
      <c r="N71">
        <v>5200</v>
      </c>
      <c r="O71">
        <v>2565</v>
      </c>
      <c r="P71" t="s">
        <v>1307</v>
      </c>
      <c r="Q71">
        <v>16.5</v>
      </c>
      <c r="R71">
        <v>5</v>
      </c>
      <c r="S71">
        <v>190</v>
      </c>
      <c r="T71">
        <v>105</v>
      </c>
      <c r="U71">
        <v>70</v>
      </c>
      <c r="V71">
        <v>42</v>
      </c>
      <c r="W71">
        <v>28</v>
      </c>
      <c r="X71">
        <v>16</v>
      </c>
      <c r="Y71">
        <v>2890</v>
      </c>
      <c r="Z71" t="s">
        <v>1309</v>
      </c>
    </row>
    <row r="72" spans="1:26" x14ac:dyDescent="0.3">
      <c r="A72" t="s">
        <v>1375</v>
      </c>
      <c r="B72" t="s">
        <v>1414</v>
      </c>
      <c r="C72" t="s">
        <v>1356</v>
      </c>
      <c r="D72">
        <v>9.4</v>
      </c>
      <c r="E72">
        <v>11.1</v>
      </c>
      <c r="F72">
        <v>12.8</v>
      </c>
      <c r="G72">
        <v>23</v>
      </c>
      <c r="H72">
        <v>31</v>
      </c>
      <c r="I72" t="s">
        <v>1305</v>
      </c>
      <c r="J72" t="s">
        <v>1318</v>
      </c>
      <c r="K72">
        <v>4</v>
      </c>
      <c r="L72">
        <v>2</v>
      </c>
      <c r="M72">
        <v>110</v>
      </c>
      <c r="N72">
        <v>5200</v>
      </c>
      <c r="O72">
        <v>2665</v>
      </c>
      <c r="P72" t="s">
        <v>1313</v>
      </c>
      <c r="Q72">
        <v>15.2</v>
      </c>
      <c r="R72">
        <v>5</v>
      </c>
      <c r="S72">
        <v>181</v>
      </c>
      <c r="T72">
        <v>101</v>
      </c>
      <c r="U72">
        <v>66</v>
      </c>
      <c r="V72">
        <v>39</v>
      </c>
      <c r="W72">
        <v>25</v>
      </c>
      <c r="X72">
        <v>13</v>
      </c>
      <c r="Y72">
        <v>2575</v>
      </c>
      <c r="Z72" t="s">
        <v>1309</v>
      </c>
    </row>
    <row r="73" spans="1:26" x14ac:dyDescent="0.3">
      <c r="A73" t="s">
        <v>1324</v>
      </c>
      <c r="B73" t="s">
        <v>1415</v>
      </c>
      <c r="C73" t="s">
        <v>1335</v>
      </c>
      <c r="D73">
        <v>14.2</v>
      </c>
      <c r="E73">
        <v>18.399999999999999</v>
      </c>
      <c r="F73">
        <v>22.6</v>
      </c>
      <c r="G73">
        <v>25</v>
      </c>
      <c r="H73">
        <v>32</v>
      </c>
      <c r="I73" t="s">
        <v>1312</v>
      </c>
      <c r="J73" t="s">
        <v>1318</v>
      </c>
      <c r="K73">
        <v>4</v>
      </c>
      <c r="L73">
        <v>2.2000000000000002</v>
      </c>
      <c r="M73">
        <v>135</v>
      </c>
      <c r="N73">
        <v>5400</v>
      </c>
      <c r="O73">
        <v>2405</v>
      </c>
      <c r="P73" t="s">
        <v>1313</v>
      </c>
      <c r="Q73">
        <v>15.9</v>
      </c>
      <c r="R73">
        <v>4</v>
      </c>
      <c r="S73">
        <v>174</v>
      </c>
      <c r="T73">
        <v>99</v>
      </c>
      <c r="U73">
        <v>69</v>
      </c>
      <c r="V73">
        <v>39</v>
      </c>
      <c r="W73">
        <v>23</v>
      </c>
      <c r="X73">
        <v>13</v>
      </c>
      <c r="Y73">
        <v>2950</v>
      </c>
      <c r="Z73" t="s">
        <v>1319</v>
      </c>
    </row>
    <row r="74" spans="1:26" x14ac:dyDescent="0.3">
      <c r="A74" t="s">
        <v>1310</v>
      </c>
      <c r="B74" t="s">
        <v>1416</v>
      </c>
      <c r="C74" t="s">
        <v>1390</v>
      </c>
      <c r="D74">
        <v>6.9</v>
      </c>
      <c r="E74">
        <v>7.4</v>
      </c>
      <c r="F74">
        <v>7.9</v>
      </c>
      <c r="G74">
        <v>31</v>
      </c>
      <c r="H74">
        <v>33</v>
      </c>
      <c r="I74" t="s">
        <v>1305</v>
      </c>
      <c r="J74" t="s">
        <v>1318</v>
      </c>
      <c r="K74">
        <v>4</v>
      </c>
      <c r="L74">
        <v>1.3</v>
      </c>
      <c r="M74">
        <v>63</v>
      </c>
      <c r="N74">
        <v>5000</v>
      </c>
      <c r="O74">
        <v>3150</v>
      </c>
      <c r="P74" t="s">
        <v>1313</v>
      </c>
      <c r="Q74">
        <v>10</v>
      </c>
      <c r="R74">
        <v>4</v>
      </c>
      <c r="S74">
        <v>141</v>
      </c>
      <c r="T74">
        <v>90</v>
      </c>
      <c r="U74">
        <v>63</v>
      </c>
      <c r="V74">
        <v>33</v>
      </c>
      <c r="W74">
        <v>26</v>
      </c>
      <c r="X74">
        <v>12</v>
      </c>
      <c r="Y74">
        <v>1845</v>
      </c>
      <c r="Z74" t="s">
        <v>1309</v>
      </c>
    </row>
    <row r="75" spans="1:26" x14ac:dyDescent="0.3">
      <c r="A75" t="s">
        <v>1314</v>
      </c>
      <c r="B75" t="s">
        <v>1417</v>
      </c>
      <c r="C75" t="s">
        <v>1390</v>
      </c>
      <c r="D75">
        <v>7.9</v>
      </c>
      <c r="E75">
        <v>9.1999999999999993</v>
      </c>
      <c r="F75">
        <v>10.6</v>
      </c>
      <c r="G75">
        <v>29</v>
      </c>
      <c r="H75">
        <v>33</v>
      </c>
      <c r="I75" t="s">
        <v>1305</v>
      </c>
      <c r="J75" t="s">
        <v>1318</v>
      </c>
      <c r="K75">
        <v>4</v>
      </c>
      <c r="L75">
        <v>1.5</v>
      </c>
      <c r="M75">
        <v>92</v>
      </c>
      <c r="N75">
        <v>6000</v>
      </c>
      <c r="O75">
        <v>3285</v>
      </c>
      <c r="P75" t="s">
        <v>1313</v>
      </c>
      <c r="Q75">
        <v>13.2</v>
      </c>
      <c r="R75">
        <v>5</v>
      </c>
      <c r="S75">
        <v>174</v>
      </c>
      <c r="T75">
        <v>98</v>
      </c>
      <c r="U75">
        <v>66</v>
      </c>
      <c r="V75">
        <v>32</v>
      </c>
      <c r="W75">
        <v>26.5</v>
      </c>
      <c r="X75">
        <v>11</v>
      </c>
      <c r="Y75">
        <v>2270</v>
      </c>
      <c r="Z75" t="s">
        <v>1309</v>
      </c>
    </row>
    <row r="76" spans="1:26" x14ac:dyDescent="0.3">
      <c r="A76" t="s">
        <v>1382</v>
      </c>
      <c r="B76" t="s">
        <v>1418</v>
      </c>
      <c r="C76" t="s">
        <v>1390</v>
      </c>
      <c r="D76">
        <v>7.9</v>
      </c>
      <c r="E76">
        <v>12.2</v>
      </c>
      <c r="F76">
        <v>16.5</v>
      </c>
      <c r="G76">
        <v>29</v>
      </c>
      <c r="H76">
        <v>33</v>
      </c>
      <c r="I76" t="s">
        <v>1305</v>
      </c>
      <c r="J76" t="s">
        <v>1318</v>
      </c>
      <c r="K76">
        <v>4</v>
      </c>
      <c r="L76">
        <v>1.5</v>
      </c>
      <c r="M76">
        <v>92</v>
      </c>
      <c r="N76">
        <v>6000</v>
      </c>
      <c r="O76">
        <v>2505</v>
      </c>
      <c r="P76" t="s">
        <v>1313</v>
      </c>
      <c r="Q76">
        <v>13.2</v>
      </c>
      <c r="R76">
        <v>5</v>
      </c>
      <c r="S76">
        <v>174</v>
      </c>
      <c r="T76">
        <v>98</v>
      </c>
      <c r="U76">
        <v>66</v>
      </c>
      <c r="V76">
        <v>36</v>
      </c>
      <c r="W76">
        <v>26.5</v>
      </c>
      <c r="X76">
        <v>11</v>
      </c>
      <c r="Y76">
        <v>2295</v>
      </c>
      <c r="Z76" t="s">
        <v>1309</v>
      </c>
    </row>
    <row r="77" spans="1:26" x14ac:dyDescent="0.3">
      <c r="A77" t="s">
        <v>1373</v>
      </c>
      <c r="B77" t="s">
        <v>1419</v>
      </c>
      <c r="C77" t="s">
        <v>1390</v>
      </c>
      <c r="D77">
        <v>6.8</v>
      </c>
      <c r="E77">
        <v>8</v>
      </c>
      <c r="F77">
        <v>9.1999999999999993</v>
      </c>
      <c r="G77">
        <v>29</v>
      </c>
      <c r="H77">
        <v>33</v>
      </c>
      <c r="I77" t="s">
        <v>1305</v>
      </c>
      <c r="J77" t="s">
        <v>1318</v>
      </c>
      <c r="K77">
        <v>4</v>
      </c>
      <c r="L77">
        <v>1.5</v>
      </c>
      <c r="M77">
        <v>81</v>
      </c>
      <c r="N77">
        <v>5500</v>
      </c>
      <c r="O77">
        <v>2710</v>
      </c>
      <c r="P77" t="s">
        <v>1313</v>
      </c>
      <c r="Q77">
        <v>11.9</v>
      </c>
      <c r="R77">
        <v>5</v>
      </c>
      <c r="S77">
        <v>168</v>
      </c>
      <c r="T77">
        <v>94</v>
      </c>
      <c r="U77">
        <v>63</v>
      </c>
      <c r="V77">
        <v>35</v>
      </c>
      <c r="W77">
        <v>26</v>
      </c>
      <c r="X77">
        <v>11</v>
      </c>
      <c r="Y77">
        <v>2345</v>
      </c>
      <c r="Z77" t="s">
        <v>1319</v>
      </c>
    </row>
    <row r="78" spans="1:26" x14ac:dyDescent="0.3">
      <c r="A78" t="s">
        <v>1339</v>
      </c>
      <c r="B78" t="s">
        <v>1420</v>
      </c>
      <c r="C78" t="s">
        <v>1390</v>
      </c>
      <c r="D78">
        <v>7.7</v>
      </c>
      <c r="E78">
        <v>10.3</v>
      </c>
      <c r="F78">
        <v>12.9</v>
      </c>
      <c r="G78">
        <v>29</v>
      </c>
      <c r="H78">
        <v>33</v>
      </c>
      <c r="I78" t="s">
        <v>1305</v>
      </c>
      <c r="J78" t="s">
        <v>1318</v>
      </c>
      <c r="K78">
        <v>4</v>
      </c>
      <c r="L78">
        <v>1.5</v>
      </c>
      <c r="M78">
        <v>92</v>
      </c>
      <c r="N78">
        <v>6000</v>
      </c>
      <c r="O78">
        <v>2505</v>
      </c>
      <c r="P78" t="s">
        <v>1313</v>
      </c>
      <c r="Q78">
        <v>13.2</v>
      </c>
      <c r="R78">
        <v>5</v>
      </c>
      <c r="S78">
        <v>172</v>
      </c>
      <c r="T78">
        <v>98</v>
      </c>
      <c r="U78">
        <v>67</v>
      </c>
      <c r="V78">
        <v>36</v>
      </c>
      <c r="W78">
        <v>26</v>
      </c>
      <c r="X78">
        <v>11</v>
      </c>
      <c r="Y78">
        <v>2295</v>
      </c>
      <c r="Z78" t="s">
        <v>1319</v>
      </c>
    </row>
    <row r="79" spans="1:26" x14ac:dyDescent="0.3">
      <c r="A79" t="s">
        <v>1330</v>
      </c>
      <c r="B79" t="s">
        <v>1421</v>
      </c>
      <c r="C79" t="s">
        <v>1390</v>
      </c>
      <c r="D79">
        <v>8.6999999999999993</v>
      </c>
      <c r="E79">
        <v>11.8</v>
      </c>
      <c r="F79">
        <v>14.9</v>
      </c>
      <c r="G79">
        <v>29</v>
      </c>
      <c r="H79">
        <v>33</v>
      </c>
      <c r="I79" t="s">
        <v>1312</v>
      </c>
      <c r="J79" t="s">
        <v>1318</v>
      </c>
      <c r="K79">
        <v>4</v>
      </c>
      <c r="L79">
        <v>1.6</v>
      </c>
      <c r="M79">
        <v>110</v>
      </c>
      <c r="N79">
        <v>6000</v>
      </c>
      <c r="O79">
        <v>2435</v>
      </c>
      <c r="P79" t="s">
        <v>1313</v>
      </c>
      <c r="Q79">
        <v>13.2</v>
      </c>
      <c r="R79">
        <v>5</v>
      </c>
      <c r="S79">
        <v>170</v>
      </c>
      <c r="T79">
        <v>96</v>
      </c>
      <c r="U79">
        <v>66</v>
      </c>
      <c r="V79">
        <v>33</v>
      </c>
      <c r="W79">
        <v>26</v>
      </c>
      <c r="X79">
        <v>12</v>
      </c>
      <c r="Y79">
        <v>2545</v>
      </c>
      <c r="Z79" t="s">
        <v>1319</v>
      </c>
    </row>
    <row r="80" spans="1:26" x14ac:dyDescent="0.3">
      <c r="A80" t="s">
        <v>1316</v>
      </c>
      <c r="B80" t="s">
        <v>1422</v>
      </c>
      <c r="C80" t="s">
        <v>1390</v>
      </c>
      <c r="D80">
        <v>8.6999999999999993</v>
      </c>
      <c r="E80">
        <v>9.1</v>
      </c>
      <c r="F80">
        <v>9.5</v>
      </c>
      <c r="G80">
        <v>25</v>
      </c>
      <c r="H80">
        <v>33</v>
      </c>
      <c r="I80" t="s">
        <v>1305</v>
      </c>
      <c r="J80" t="s">
        <v>1318</v>
      </c>
      <c r="K80">
        <v>4</v>
      </c>
      <c r="L80">
        <v>1.8</v>
      </c>
      <c r="M80">
        <v>81</v>
      </c>
      <c r="N80">
        <v>5500</v>
      </c>
      <c r="O80">
        <v>2550</v>
      </c>
      <c r="P80" t="s">
        <v>1313</v>
      </c>
      <c r="Q80">
        <v>12.4</v>
      </c>
      <c r="R80">
        <v>4</v>
      </c>
      <c r="S80">
        <v>163</v>
      </c>
      <c r="T80">
        <v>93</v>
      </c>
      <c r="U80">
        <v>63</v>
      </c>
      <c r="V80">
        <v>34</v>
      </c>
      <c r="W80">
        <v>26</v>
      </c>
      <c r="X80">
        <v>10</v>
      </c>
      <c r="Y80">
        <v>2240</v>
      </c>
      <c r="Z80" t="s">
        <v>1319</v>
      </c>
    </row>
    <row r="81" spans="1:26" x14ac:dyDescent="0.3">
      <c r="A81" t="s">
        <v>1302</v>
      </c>
      <c r="B81" t="s">
        <v>1423</v>
      </c>
      <c r="C81" t="s">
        <v>1356</v>
      </c>
      <c r="D81">
        <v>11.4</v>
      </c>
      <c r="E81">
        <v>11.4</v>
      </c>
      <c r="F81">
        <v>11.4</v>
      </c>
      <c r="G81">
        <v>25</v>
      </c>
      <c r="H81">
        <v>34</v>
      </c>
      <c r="I81" t="s">
        <v>1312</v>
      </c>
      <c r="J81" t="s">
        <v>1318</v>
      </c>
      <c r="K81">
        <v>4</v>
      </c>
      <c r="L81">
        <v>2.2000000000000002</v>
      </c>
      <c r="M81">
        <v>110</v>
      </c>
      <c r="N81">
        <v>5200</v>
      </c>
      <c r="O81">
        <v>2665</v>
      </c>
      <c r="P81" t="s">
        <v>1313</v>
      </c>
      <c r="Q81">
        <v>15.6</v>
      </c>
      <c r="R81">
        <v>5</v>
      </c>
      <c r="S81">
        <v>184</v>
      </c>
      <c r="T81">
        <v>103</v>
      </c>
      <c r="U81">
        <v>68</v>
      </c>
      <c r="V81">
        <v>39</v>
      </c>
      <c r="W81">
        <v>26</v>
      </c>
      <c r="X81">
        <v>14</v>
      </c>
      <c r="Y81">
        <v>2785</v>
      </c>
      <c r="Z81" t="s">
        <v>1309</v>
      </c>
    </row>
    <row r="82" spans="1:26" x14ac:dyDescent="0.3">
      <c r="A82" t="s">
        <v>1373</v>
      </c>
      <c r="B82" t="s">
        <v>1424</v>
      </c>
      <c r="C82" t="s">
        <v>1335</v>
      </c>
      <c r="D82">
        <v>9.1</v>
      </c>
      <c r="E82">
        <v>10</v>
      </c>
      <c r="F82">
        <v>11</v>
      </c>
      <c r="G82">
        <v>26</v>
      </c>
      <c r="H82">
        <v>34</v>
      </c>
      <c r="I82" t="s">
        <v>1305</v>
      </c>
      <c r="J82" t="s">
        <v>1318</v>
      </c>
      <c r="K82">
        <v>4</v>
      </c>
      <c r="L82">
        <v>1.5</v>
      </c>
      <c r="M82">
        <v>92</v>
      </c>
      <c r="N82">
        <v>5550</v>
      </c>
      <c r="O82">
        <v>2540</v>
      </c>
      <c r="P82" t="s">
        <v>1313</v>
      </c>
      <c r="Q82">
        <v>11.9</v>
      </c>
      <c r="R82">
        <v>4</v>
      </c>
      <c r="S82">
        <v>166</v>
      </c>
      <c r="T82">
        <v>94</v>
      </c>
      <c r="U82">
        <v>64</v>
      </c>
      <c r="V82">
        <v>34</v>
      </c>
      <c r="W82">
        <v>23.5</v>
      </c>
      <c r="X82">
        <v>9</v>
      </c>
      <c r="Y82">
        <v>2285</v>
      </c>
      <c r="Z82" t="s">
        <v>1319</v>
      </c>
    </row>
    <row r="83" spans="1:26" x14ac:dyDescent="0.3">
      <c r="A83" t="s">
        <v>1337</v>
      </c>
      <c r="B83">
        <v>626</v>
      </c>
      <c r="C83" t="s">
        <v>1356</v>
      </c>
      <c r="D83">
        <v>14.3</v>
      </c>
      <c r="E83">
        <v>16.5</v>
      </c>
      <c r="F83">
        <v>18.7</v>
      </c>
      <c r="G83">
        <v>26</v>
      </c>
      <c r="H83">
        <v>34</v>
      </c>
      <c r="I83" t="s">
        <v>1312</v>
      </c>
      <c r="J83" t="s">
        <v>1318</v>
      </c>
      <c r="K83">
        <v>4</v>
      </c>
      <c r="L83">
        <v>2.5</v>
      </c>
      <c r="M83">
        <v>164</v>
      </c>
      <c r="N83">
        <v>5600</v>
      </c>
      <c r="O83">
        <v>2505</v>
      </c>
      <c r="P83" t="s">
        <v>1313</v>
      </c>
      <c r="Q83">
        <v>15.5</v>
      </c>
      <c r="R83">
        <v>5</v>
      </c>
      <c r="S83">
        <v>184</v>
      </c>
      <c r="T83">
        <v>103</v>
      </c>
      <c r="U83">
        <v>69</v>
      </c>
      <c r="V83">
        <v>40</v>
      </c>
      <c r="W83">
        <v>29.5</v>
      </c>
      <c r="X83">
        <v>14</v>
      </c>
      <c r="Y83">
        <v>2970</v>
      </c>
      <c r="Z83" t="s">
        <v>1319</v>
      </c>
    </row>
    <row r="84" spans="1:26" x14ac:dyDescent="0.3">
      <c r="A84" t="s">
        <v>1302</v>
      </c>
      <c r="B84" t="s">
        <v>1425</v>
      </c>
      <c r="C84" t="s">
        <v>1356</v>
      </c>
      <c r="D84">
        <v>8.5</v>
      </c>
      <c r="E84">
        <v>13.4</v>
      </c>
      <c r="F84">
        <v>18.3</v>
      </c>
      <c r="G84">
        <v>25</v>
      </c>
      <c r="H84">
        <v>36</v>
      </c>
      <c r="I84" t="s">
        <v>1305</v>
      </c>
      <c r="J84" t="s">
        <v>1318</v>
      </c>
      <c r="K84">
        <v>4</v>
      </c>
      <c r="L84">
        <v>2.2000000000000002</v>
      </c>
      <c r="M84">
        <v>110</v>
      </c>
      <c r="N84">
        <v>5200</v>
      </c>
      <c r="O84">
        <v>2380</v>
      </c>
      <c r="P84" t="s">
        <v>1313</v>
      </c>
      <c r="Q84">
        <v>15.2</v>
      </c>
      <c r="R84">
        <v>5</v>
      </c>
      <c r="S84">
        <v>182</v>
      </c>
      <c r="T84">
        <v>101</v>
      </c>
      <c r="U84">
        <v>66</v>
      </c>
      <c r="V84">
        <v>38</v>
      </c>
      <c r="W84">
        <v>25</v>
      </c>
      <c r="X84">
        <v>13</v>
      </c>
      <c r="Y84">
        <v>2490</v>
      </c>
      <c r="Z84" t="s">
        <v>1309</v>
      </c>
    </row>
    <row r="85" spans="1:26" x14ac:dyDescent="0.3">
      <c r="A85" t="s">
        <v>1426</v>
      </c>
      <c r="B85" t="s">
        <v>1427</v>
      </c>
      <c r="C85" t="s">
        <v>1335</v>
      </c>
      <c r="D85">
        <v>11.5</v>
      </c>
      <c r="E85">
        <v>12.5</v>
      </c>
      <c r="F85">
        <v>13.5</v>
      </c>
      <c r="G85">
        <v>30</v>
      </c>
      <c r="H85">
        <v>36</v>
      </c>
      <c r="I85" t="s">
        <v>1312</v>
      </c>
      <c r="J85" t="s">
        <v>1318</v>
      </c>
      <c r="K85">
        <v>4</v>
      </c>
      <c r="L85">
        <v>1.6</v>
      </c>
      <c r="M85">
        <v>90</v>
      </c>
      <c r="N85">
        <v>5400</v>
      </c>
      <c r="O85">
        <v>3250</v>
      </c>
      <c r="P85" t="s">
        <v>1313</v>
      </c>
      <c r="Q85">
        <v>12.4</v>
      </c>
      <c r="R85">
        <v>4</v>
      </c>
      <c r="S85">
        <v>164</v>
      </c>
      <c r="T85">
        <v>97</v>
      </c>
      <c r="U85">
        <v>67</v>
      </c>
      <c r="V85">
        <v>37</v>
      </c>
      <c r="W85">
        <v>24.5</v>
      </c>
      <c r="X85">
        <v>11</v>
      </c>
      <c r="Y85">
        <v>2475</v>
      </c>
      <c r="Z85" t="s">
        <v>1319</v>
      </c>
    </row>
    <row r="86" spans="1:26" x14ac:dyDescent="0.3">
      <c r="A86" t="s">
        <v>1337</v>
      </c>
      <c r="B86" t="s">
        <v>1428</v>
      </c>
      <c r="C86" t="s">
        <v>1390</v>
      </c>
      <c r="D86">
        <v>10.9</v>
      </c>
      <c r="E86">
        <v>11.6</v>
      </c>
      <c r="F86">
        <v>12.3</v>
      </c>
      <c r="G86">
        <v>28</v>
      </c>
      <c r="H86">
        <v>36</v>
      </c>
      <c r="I86" t="s">
        <v>1305</v>
      </c>
      <c r="J86" t="s">
        <v>1318</v>
      </c>
      <c r="K86">
        <v>4</v>
      </c>
      <c r="L86">
        <v>1.8</v>
      </c>
      <c r="M86">
        <v>103</v>
      </c>
      <c r="N86">
        <v>5500</v>
      </c>
      <c r="O86">
        <v>2220</v>
      </c>
      <c r="P86" t="s">
        <v>1313</v>
      </c>
      <c r="Q86">
        <v>14.5</v>
      </c>
      <c r="R86">
        <v>5</v>
      </c>
      <c r="S86">
        <v>172</v>
      </c>
      <c r="T86">
        <v>98</v>
      </c>
      <c r="U86">
        <v>66</v>
      </c>
      <c r="V86">
        <v>36</v>
      </c>
      <c r="W86">
        <v>26.5</v>
      </c>
      <c r="X86">
        <v>13</v>
      </c>
      <c r="Y86">
        <v>2440</v>
      </c>
      <c r="Z86" t="s">
        <v>1319</v>
      </c>
    </row>
    <row r="87" spans="1:26" x14ac:dyDescent="0.3">
      <c r="A87" t="s">
        <v>1403</v>
      </c>
      <c r="B87" t="s">
        <v>1429</v>
      </c>
      <c r="C87" t="s">
        <v>1390</v>
      </c>
      <c r="D87">
        <v>7.3</v>
      </c>
      <c r="E87">
        <v>8.4</v>
      </c>
      <c r="F87">
        <v>9.5</v>
      </c>
      <c r="G87">
        <v>33</v>
      </c>
      <c r="H87">
        <v>37</v>
      </c>
      <c r="I87" t="s">
        <v>1305</v>
      </c>
      <c r="J87" t="s">
        <v>1306</v>
      </c>
      <c r="K87">
        <v>3</v>
      </c>
      <c r="L87">
        <v>1.2</v>
      </c>
      <c r="M87">
        <v>73</v>
      </c>
      <c r="N87">
        <v>5600</v>
      </c>
      <c r="O87">
        <v>2875</v>
      </c>
      <c r="P87" t="s">
        <v>1313</v>
      </c>
      <c r="Q87">
        <v>9.1999999999999993</v>
      </c>
      <c r="R87">
        <v>4</v>
      </c>
      <c r="S87">
        <v>146</v>
      </c>
      <c r="T87">
        <v>90</v>
      </c>
      <c r="U87">
        <v>60</v>
      </c>
      <c r="V87">
        <v>32</v>
      </c>
      <c r="W87">
        <v>23.5</v>
      </c>
      <c r="X87">
        <v>10</v>
      </c>
      <c r="Y87">
        <v>2045</v>
      </c>
      <c r="Z87" t="s">
        <v>1319</v>
      </c>
    </row>
    <row r="88" spans="1:26" x14ac:dyDescent="0.3">
      <c r="A88" t="s">
        <v>1324</v>
      </c>
      <c r="B88" t="s">
        <v>1430</v>
      </c>
      <c r="C88" t="s">
        <v>1390</v>
      </c>
      <c r="D88">
        <v>7.8</v>
      </c>
      <c r="E88">
        <v>9.8000000000000007</v>
      </c>
      <c r="F88">
        <v>11.8</v>
      </c>
      <c r="G88">
        <v>32</v>
      </c>
      <c r="H88">
        <v>37</v>
      </c>
      <c r="I88" t="s">
        <v>1312</v>
      </c>
      <c r="J88" t="s">
        <v>1318</v>
      </c>
      <c r="K88">
        <v>4</v>
      </c>
      <c r="L88">
        <v>1.5</v>
      </c>
      <c r="M88">
        <v>82</v>
      </c>
      <c r="N88">
        <v>5200</v>
      </c>
      <c r="O88">
        <v>3505</v>
      </c>
      <c r="P88" t="s">
        <v>1313</v>
      </c>
      <c r="Q88">
        <v>11.9</v>
      </c>
      <c r="R88">
        <v>5</v>
      </c>
      <c r="S88">
        <v>162</v>
      </c>
      <c r="T88">
        <v>94</v>
      </c>
      <c r="U88">
        <v>65</v>
      </c>
      <c r="V88">
        <v>36</v>
      </c>
      <c r="W88">
        <v>24</v>
      </c>
      <c r="X88">
        <v>11</v>
      </c>
      <c r="Y88">
        <v>2055</v>
      </c>
      <c r="Z88" t="s">
        <v>1319</v>
      </c>
    </row>
    <row r="89" spans="1:26" x14ac:dyDescent="0.3">
      <c r="A89" t="s">
        <v>1337</v>
      </c>
      <c r="B89">
        <v>323</v>
      </c>
      <c r="C89" t="s">
        <v>1390</v>
      </c>
      <c r="D89">
        <v>7.4</v>
      </c>
      <c r="E89">
        <v>8.3000000000000007</v>
      </c>
      <c r="F89">
        <v>9.1</v>
      </c>
      <c r="G89">
        <v>29</v>
      </c>
      <c r="H89">
        <v>37</v>
      </c>
      <c r="I89" t="s">
        <v>1305</v>
      </c>
      <c r="J89" t="s">
        <v>1318</v>
      </c>
      <c r="K89">
        <v>4</v>
      </c>
      <c r="L89">
        <v>1.6</v>
      </c>
      <c r="M89">
        <v>82</v>
      </c>
      <c r="N89">
        <v>5000</v>
      </c>
      <c r="O89">
        <v>2370</v>
      </c>
      <c r="P89" t="s">
        <v>1313</v>
      </c>
      <c r="Q89">
        <v>13.2</v>
      </c>
      <c r="R89">
        <v>4</v>
      </c>
      <c r="S89">
        <v>164</v>
      </c>
      <c r="T89">
        <v>97</v>
      </c>
      <c r="U89">
        <v>66</v>
      </c>
      <c r="V89">
        <v>34</v>
      </c>
      <c r="W89">
        <v>27</v>
      </c>
      <c r="X89">
        <v>16</v>
      </c>
      <c r="Y89">
        <v>2325</v>
      </c>
      <c r="Z89" t="s">
        <v>1319</v>
      </c>
    </row>
    <row r="90" spans="1:26" x14ac:dyDescent="0.3">
      <c r="A90" t="s">
        <v>1431</v>
      </c>
      <c r="B90" t="s">
        <v>1432</v>
      </c>
      <c r="C90" t="s">
        <v>1390</v>
      </c>
      <c r="D90">
        <v>9.1999999999999993</v>
      </c>
      <c r="E90">
        <v>11.1</v>
      </c>
      <c r="F90">
        <v>12.9</v>
      </c>
      <c r="G90">
        <v>28</v>
      </c>
      <c r="H90">
        <v>38</v>
      </c>
      <c r="I90" t="s">
        <v>1312</v>
      </c>
      <c r="J90" t="s">
        <v>1318</v>
      </c>
      <c r="K90">
        <v>4</v>
      </c>
      <c r="L90">
        <v>1.9</v>
      </c>
      <c r="M90">
        <v>85</v>
      </c>
      <c r="N90">
        <v>5000</v>
      </c>
      <c r="O90">
        <v>2145</v>
      </c>
      <c r="P90" t="s">
        <v>1313</v>
      </c>
      <c r="Q90">
        <v>12.8</v>
      </c>
      <c r="R90">
        <v>5</v>
      </c>
      <c r="S90">
        <v>176</v>
      </c>
      <c r="T90">
        <v>102</v>
      </c>
      <c r="U90">
        <v>68</v>
      </c>
      <c r="V90">
        <v>40</v>
      </c>
      <c r="W90">
        <v>26.5</v>
      </c>
      <c r="X90">
        <v>12</v>
      </c>
      <c r="Y90">
        <v>2495</v>
      </c>
      <c r="Z90" t="s">
        <v>1309</v>
      </c>
    </row>
    <row r="91" spans="1:26" x14ac:dyDescent="0.3">
      <c r="A91" t="s">
        <v>1375</v>
      </c>
      <c r="B91" t="s">
        <v>1433</v>
      </c>
      <c r="C91" t="s">
        <v>1390</v>
      </c>
      <c r="D91">
        <v>8.1999999999999993</v>
      </c>
      <c r="E91">
        <v>9</v>
      </c>
      <c r="F91">
        <v>9.9</v>
      </c>
      <c r="G91">
        <v>31</v>
      </c>
      <c r="H91">
        <v>41</v>
      </c>
      <c r="I91" t="s">
        <v>1305</v>
      </c>
      <c r="J91" t="s">
        <v>1318</v>
      </c>
      <c r="K91">
        <v>4</v>
      </c>
      <c r="L91">
        <v>1.6</v>
      </c>
      <c r="M91">
        <v>74</v>
      </c>
      <c r="N91">
        <v>5600</v>
      </c>
      <c r="O91">
        <v>3130</v>
      </c>
      <c r="P91" t="s">
        <v>1313</v>
      </c>
      <c r="Q91">
        <v>13.2</v>
      </c>
      <c r="R91">
        <v>4</v>
      </c>
      <c r="S91">
        <v>177</v>
      </c>
      <c r="T91">
        <v>99</v>
      </c>
      <c r="U91">
        <v>66</v>
      </c>
      <c r="V91">
        <v>35</v>
      </c>
      <c r="W91">
        <v>25.5</v>
      </c>
      <c r="X91">
        <v>17</v>
      </c>
      <c r="Y91">
        <v>2350</v>
      </c>
      <c r="Z91" t="s">
        <v>1309</v>
      </c>
    </row>
    <row r="92" spans="1:26" x14ac:dyDescent="0.3">
      <c r="A92" t="s">
        <v>1434</v>
      </c>
      <c r="B92" t="s">
        <v>1435</v>
      </c>
      <c r="C92" t="s">
        <v>1390</v>
      </c>
      <c r="D92">
        <v>7.3</v>
      </c>
      <c r="E92">
        <v>8.6</v>
      </c>
      <c r="F92">
        <v>10</v>
      </c>
      <c r="G92">
        <v>39</v>
      </c>
      <c r="H92">
        <v>43</v>
      </c>
      <c r="I92" t="s">
        <v>1305</v>
      </c>
      <c r="J92" t="s">
        <v>1318</v>
      </c>
      <c r="K92">
        <v>3</v>
      </c>
      <c r="L92">
        <v>1.3</v>
      </c>
      <c r="M92">
        <v>70</v>
      </c>
      <c r="N92">
        <v>6000</v>
      </c>
      <c r="O92">
        <v>3360</v>
      </c>
      <c r="P92" t="s">
        <v>1313</v>
      </c>
      <c r="Q92">
        <v>10.6</v>
      </c>
      <c r="R92">
        <v>4</v>
      </c>
      <c r="S92">
        <v>161</v>
      </c>
      <c r="T92">
        <v>93</v>
      </c>
      <c r="U92">
        <v>63</v>
      </c>
      <c r="V92">
        <v>34</v>
      </c>
      <c r="W92">
        <v>27.5</v>
      </c>
      <c r="X92">
        <v>10</v>
      </c>
      <c r="Y92">
        <v>1965</v>
      </c>
      <c r="Z92" t="s">
        <v>1319</v>
      </c>
    </row>
    <row r="93" spans="1:26" x14ac:dyDescent="0.3">
      <c r="A93" t="s">
        <v>1409</v>
      </c>
      <c r="B93" t="s">
        <v>1436</v>
      </c>
      <c r="C93" t="s">
        <v>1390</v>
      </c>
      <c r="D93">
        <v>8.4</v>
      </c>
      <c r="E93">
        <v>12.1</v>
      </c>
      <c r="F93">
        <v>15.8</v>
      </c>
      <c r="G93">
        <v>42</v>
      </c>
      <c r="H93">
        <v>46</v>
      </c>
      <c r="I93" t="s">
        <v>1312</v>
      </c>
      <c r="J93" t="s">
        <v>1318</v>
      </c>
      <c r="K93">
        <v>4</v>
      </c>
      <c r="L93">
        <v>1.5</v>
      </c>
      <c r="M93">
        <v>102</v>
      </c>
      <c r="N93">
        <v>5900</v>
      </c>
      <c r="O93">
        <v>2650</v>
      </c>
      <c r="P93" t="s">
        <v>1313</v>
      </c>
      <c r="Q93">
        <v>11.9</v>
      </c>
      <c r="R93">
        <v>4</v>
      </c>
      <c r="S93">
        <v>173</v>
      </c>
      <c r="T93">
        <v>103</v>
      </c>
      <c r="U93">
        <v>67</v>
      </c>
      <c r="V93">
        <v>36</v>
      </c>
      <c r="W93">
        <v>28</v>
      </c>
      <c r="X93">
        <v>12</v>
      </c>
      <c r="Y93">
        <v>2350</v>
      </c>
      <c r="Z93" t="s">
        <v>1319</v>
      </c>
    </row>
    <row r="94" spans="1:26" x14ac:dyDescent="0.3">
      <c r="A94" t="s">
        <v>1426</v>
      </c>
      <c r="B94" t="s">
        <v>1437</v>
      </c>
      <c r="C94" t="s">
        <v>1390</v>
      </c>
      <c r="D94">
        <v>6.7</v>
      </c>
      <c r="E94">
        <v>8.4</v>
      </c>
      <c r="F94">
        <v>10</v>
      </c>
      <c r="G94">
        <v>46</v>
      </c>
      <c r="H94">
        <v>50</v>
      </c>
      <c r="I94" t="s">
        <v>1305</v>
      </c>
      <c r="J94" t="s">
        <v>1318</v>
      </c>
      <c r="K94">
        <v>3</v>
      </c>
      <c r="L94">
        <v>1</v>
      </c>
      <c r="M94">
        <v>55</v>
      </c>
      <c r="N94">
        <v>5700</v>
      </c>
      <c r="O94">
        <v>3755</v>
      </c>
      <c r="P94" t="s">
        <v>1313</v>
      </c>
      <c r="Q94">
        <v>10.6</v>
      </c>
      <c r="R94">
        <v>4</v>
      </c>
      <c r="S94">
        <v>151</v>
      </c>
      <c r="T94">
        <v>93</v>
      </c>
      <c r="U94">
        <v>63</v>
      </c>
      <c r="V94">
        <v>34</v>
      </c>
      <c r="W94">
        <v>27.5</v>
      </c>
      <c r="X94">
        <v>10</v>
      </c>
      <c r="Y94">
        <v>1695</v>
      </c>
      <c r="Z94" t="s">
        <v>1319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zoomScale="140" zoomScaleNormal="140" workbookViewId="0"/>
  </sheetViews>
  <sheetFormatPr defaultRowHeight="14.4" x14ac:dyDescent="0.3"/>
  <cols>
    <col min="1" max="1" width="71.5546875" bestFit="1" customWidth="1"/>
    <col min="3" max="3" width="13.88671875" bestFit="1" customWidth="1"/>
    <col min="4" max="4" width="19.109375" bestFit="1" customWidth="1"/>
  </cols>
  <sheetData>
    <row r="1" spans="1:4" x14ac:dyDescent="0.3">
      <c r="A1" t="s">
        <v>1476</v>
      </c>
      <c r="B1" t="s">
        <v>1481</v>
      </c>
      <c r="C1" t="s">
        <v>1485</v>
      </c>
      <c r="D1" t="s">
        <v>1486</v>
      </c>
    </row>
    <row r="2" spans="1:4" x14ac:dyDescent="0.3">
      <c r="A2" t="s">
        <v>1461</v>
      </c>
      <c r="B2">
        <f>SUMIFS(Table1[Price],Table1[Type],"Van",Table1[AirBags],"Driver only")</f>
        <v>61.599999999999994</v>
      </c>
      <c r="C2">
        <f>ROUND(B2,0)</f>
        <v>62</v>
      </c>
      <c r="D2">
        <f>ROUND(B2,2)</f>
        <v>61.6</v>
      </c>
    </row>
    <row r="3" spans="1:4" x14ac:dyDescent="0.3">
      <c r="A3" t="s">
        <v>1478</v>
      </c>
      <c r="B3">
        <f>AVERAGEIF(Table1[Cylinders],6,Table1[Horsepower])</f>
        <v>175.58064516129033</v>
      </c>
      <c r="C3">
        <f>ROUND(B3,0)</f>
        <v>176</v>
      </c>
      <c r="D3">
        <f t="shared" ref="D3:D8" si="0">ROUND(B3,2)</f>
        <v>175.58</v>
      </c>
    </row>
    <row r="4" spans="1:4" x14ac:dyDescent="0.3">
      <c r="A4" t="s">
        <v>1479</v>
      </c>
      <c r="B4">
        <f>AVERAGEIFS(Cars93!Q2:Q94,Table1[Cylinders],6,Table1[Man.trans.avail],"Yes")</f>
        <v>18.354545454545455</v>
      </c>
      <c r="C4">
        <f t="shared" ref="C4:C8" si="1">ROUND(B4,0)</f>
        <v>18</v>
      </c>
      <c r="D4">
        <f t="shared" si="0"/>
        <v>18.350000000000001</v>
      </c>
    </row>
    <row r="5" spans="1:4" x14ac:dyDescent="0.3">
      <c r="A5" t="s">
        <v>1482</v>
      </c>
      <c r="B5">
        <f>AVERAGEIF(Cars93!K2:K94,8,Table1[Max.Price])</f>
        <v>35.714285714285708</v>
      </c>
      <c r="C5">
        <f t="shared" si="1"/>
        <v>36</v>
      </c>
      <c r="D5">
        <f t="shared" si="0"/>
        <v>35.71</v>
      </c>
    </row>
    <row r="6" spans="1:4" x14ac:dyDescent="0.3">
      <c r="A6" t="s">
        <v>1480</v>
      </c>
      <c r="B6">
        <f>AVERAGEIFS(Table1[Length],Table1[Cylinders],6,Table1[Type],"Midsize")</f>
        <v>193.41666666666666</v>
      </c>
      <c r="C6">
        <f t="shared" si="1"/>
        <v>193</v>
      </c>
      <c r="D6">
        <f t="shared" si="0"/>
        <v>193.42</v>
      </c>
    </row>
    <row r="7" spans="1:4" x14ac:dyDescent="0.3">
      <c r="A7" t="s">
        <v>1483</v>
      </c>
      <c r="B7">
        <f>AVERAGEIFS(Cars93!G2:G94,Table1[DriveTrain],"Front",Table1[Cylinders],6)</f>
        <v>18.899999999999999</v>
      </c>
      <c r="C7">
        <f t="shared" si="1"/>
        <v>19</v>
      </c>
      <c r="D7">
        <f t="shared" si="0"/>
        <v>18.899999999999999</v>
      </c>
    </row>
    <row r="8" spans="1:4" x14ac:dyDescent="0.3">
      <c r="A8" t="s">
        <v>1484</v>
      </c>
      <c r="B8">
        <f>AVERAGEIFS(Table1[MPG.highway],Table1[Cylinders],6,Table1[Type],"van")</f>
        <v>22</v>
      </c>
      <c r="C8">
        <f t="shared" si="1"/>
        <v>22</v>
      </c>
      <c r="D8">
        <f t="shared" si="0"/>
        <v>22</v>
      </c>
    </row>
    <row r="9" spans="1:4" x14ac:dyDescent="0.3">
      <c r="A9" t="s">
        <v>1505</v>
      </c>
    </row>
    <row r="10" spans="1:4" x14ac:dyDescent="0.3">
      <c r="A10" t="s">
        <v>1506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1"/>
  <sheetViews>
    <sheetView topLeftCell="A2" zoomScale="140" zoomScaleNormal="140" workbookViewId="0"/>
  </sheetViews>
  <sheetFormatPr defaultRowHeight="14.4" x14ac:dyDescent="0.3"/>
  <cols>
    <col min="1" max="1" width="11.33203125" bestFit="1" customWidth="1"/>
    <col min="2" max="2" width="10.88671875" bestFit="1" customWidth="1"/>
    <col min="3" max="3" width="11" bestFit="1" customWidth="1"/>
    <col min="4" max="4" width="10.5546875" bestFit="1" customWidth="1"/>
    <col min="5" max="5" width="8.88671875" bestFit="1" customWidth="1"/>
    <col min="7" max="7" width="24.88671875" bestFit="1" customWidth="1"/>
    <col min="8" max="8" width="13.88671875" customWidth="1"/>
    <col min="9" max="9" width="14.21875" customWidth="1"/>
    <col min="10" max="10" width="34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3">
      <c r="A2">
        <v>5.0999999999999996</v>
      </c>
      <c r="B2">
        <v>3.5</v>
      </c>
      <c r="C2">
        <v>1.4</v>
      </c>
      <c r="D2">
        <v>0.2</v>
      </c>
      <c r="E2" t="s">
        <v>5</v>
      </c>
    </row>
    <row r="3" spans="1:11" x14ac:dyDescent="0.3">
      <c r="A3">
        <v>4.9000000000000004</v>
      </c>
      <c r="B3">
        <v>3</v>
      </c>
      <c r="C3">
        <v>1.4</v>
      </c>
      <c r="D3">
        <v>0.2</v>
      </c>
      <c r="E3" t="s">
        <v>5</v>
      </c>
      <c r="G3" s="1" t="s">
        <v>1442</v>
      </c>
      <c r="H3" s="1">
        <f>SUM(A2:A151)</f>
        <v>876.50000000000023</v>
      </c>
      <c r="J3" s="1" t="s">
        <v>1453</v>
      </c>
      <c r="K3" s="1">
        <f>SUMIF(E2:E151,"setosa",A2:A151)</f>
        <v>250.29999999999998</v>
      </c>
    </row>
    <row r="4" spans="1:11" x14ac:dyDescent="0.3">
      <c r="A4">
        <v>4.7</v>
      </c>
      <c r="B4">
        <v>3.2</v>
      </c>
      <c r="C4">
        <v>1.3</v>
      </c>
      <c r="D4">
        <v>0.2</v>
      </c>
      <c r="E4" t="s">
        <v>5</v>
      </c>
      <c r="G4" s="1" t="s">
        <v>1443</v>
      </c>
      <c r="H4" s="1">
        <f>SUM(B2:B151)</f>
        <v>458.60000000000014</v>
      </c>
      <c r="J4" s="1" t="s">
        <v>1454</v>
      </c>
      <c r="K4" s="1">
        <f>SUMIF(E2:E151,"setosa",B2:B151)</f>
        <v>171.40000000000003</v>
      </c>
    </row>
    <row r="5" spans="1:11" x14ac:dyDescent="0.3">
      <c r="A5">
        <v>4.5999999999999996</v>
      </c>
      <c r="B5">
        <v>3.1</v>
      </c>
      <c r="C5">
        <v>1.5</v>
      </c>
      <c r="D5">
        <v>0.2</v>
      </c>
      <c r="E5" t="s">
        <v>5</v>
      </c>
      <c r="G5" s="1" t="s">
        <v>1445</v>
      </c>
      <c r="H5" s="1">
        <f>SUM(C2:C151)</f>
        <v>563.70000000000039</v>
      </c>
      <c r="J5" s="1" t="s">
        <v>1455</v>
      </c>
      <c r="K5" s="1"/>
    </row>
    <row r="6" spans="1:11" x14ac:dyDescent="0.3">
      <c r="A6">
        <v>5</v>
      </c>
      <c r="B6">
        <v>3.6</v>
      </c>
      <c r="C6">
        <v>1.4</v>
      </c>
      <c r="D6">
        <v>0.2</v>
      </c>
      <c r="E6" t="s">
        <v>5</v>
      </c>
      <c r="G6" s="1" t="s">
        <v>1444</v>
      </c>
      <c r="H6" s="1">
        <f>SUM(D2:D151)</f>
        <v>179.90000000000012</v>
      </c>
      <c r="J6" s="1" t="s">
        <v>1456</v>
      </c>
      <c r="K6" s="1"/>
    </row>
    <row r="7" spans="1:11" x14ac:dyDescent="0.3">
      <c r="A7">
        <v>5.4</v>
      </c>
      <c r="B7">
        <v>3.9</v>
      </c>
      <c r="C7">
        <v>1.7</v>
      </c>
      <c r="D7">
        <v>0.4</v>
      </c>
      <c r="E7" t="s">
        <v>5</v>
      </c>
    </row>
    <row r="8" spans="1:11" x14ac:dyDescent="0.3">
      <c r="A8">
        <v>4.5999999999999996</v>
      </c>
      <c r="B8">
        <v>3.4</v>
      </c>
      <c r="C8">
        <v>1.4</v>
      </c>
      <c r="D8">
        <v>0.3</v>
      </c>
      <c r="E8" t="s">
        <v>5</v>
      </c>
    </row>
    <row r="9" spans="1:11" x14ac:dyDescent="0.3">
      <c r="A9">
        <v>5</v>
      </c>
      <c r="B9">
        <v>3.4</v>
      </c>
      <c r="C9">
        <v>1.5</v>
      </c>
      <c r="D9">
        <v>0.2</v>
      </c>
      <c r="E9" t="s">
        <v>5</v>
      </c>
      <c r="G9" s="1" t="s">
        <v>1448</v>
      </c>
      <c r="H9" s="1">
        <f>AVERAGE(A2:A151)</f>
        <v>5.8433333333333346</v>
      </c>
      <c r="J9" s="1" t="s">
        <v>1460</v>
      </c>
      <c r="K9" s="1">
        <f>AVERAGEIF(E2:E151,"setosa",A2:A151)</f>
        <v>5.0059999999999993</v>
      </c>
    </row>
    <row r="10" spans="1:11" x14ac:dyDescent="0.3">
      <c r="A10">
        <v>4.4000000000000004</v>
      </c>
      <c r="B10">
        <v>2.9</v>
      </c>
      <c r="C10">
        <v>1.4</v>
      </c>
      <c r="D10">
        <v>0.2</v>
      </c>
      <c r="E10" t="s">
        <v>5</v>
      </c>
      <c r="G10" s="1" t="s">
        <v>1449</v>
      </c>
      <c r="H10" s="1">
        <f>AVERAGE(B2:B151)</f>
        <v>3.0573333333333341</v>
      </c>
      <c r="J10" s="1" t="s">
        <v>1457</v>
      </c>
      <c r="K10" s="1">
        <f>AVERAGEIF(E2:E151,"setosa",B2:B151)</f>
        <v>3.4280000000000008</v>
      </c>
    </row>
    <row r="11" spans="1:11" x14ac:dyDescent="0.3">
      <c r="A11">
        <v>4.9000000000000004</v>
      </c>
      <c r="B11">
        <v>3.1</v>
      </c>
      <c r="C11">
        <v>1.5</v>
      </c>
      <c r="D11">
        <v>0.1</v>
      </c>
      <c r="E11" t="s">
        <v>5</v>
      </c>
      <c r="G11" s="1" t="s">
        <v>1450</v>
      </c>
      <c r="H11" s="1">
        <f>AVERAGE(C2:C151)</f>
        <v>3.7580000000000027</v>
      </c>
      <c r="J11" s="1" t="s">
        <v>1458</v>
      </c>
      <c r="K11" s="1"/>
    </row>
    <row r="12" spans="1:11" x14ac:dyDescent="0.3">
      <c r="A12">
        <v>5.4</v>
      </c>
      <c r="B12">
        <v>3.7</v>
      </c>
      <c r="C12">
        <v>1.5</v>
      </c>
      <c r="D12">
        <v>0.2</v>
      </c>
      <c r="E12" t="s">
        <v>5</v>
      </c>
      <c r="G12" s="1" t="s">
        <v>1451</v>
      </c>
      <c r="H12" s="1">
        <f>AVERAGE(D2:D151)</f>
        <v>1.199333333333334</v>
      </c>
      <c r="J12" s="1" t="s">
        <v>1459</v>
      </c>
      <c r="K12" s="1"/>
    </row>
    <row r="13" spans="1:11" x14ac:dyDescent="0.3">
      <c r="A13">
        <v>4.8</v>
      </c>
      <c r="B13">
        <v>3.4</v>
      </c>
      <c r="C13">
        <v>1.6</v>
      </c>
      <c r="D13">
        <v>0.2</v>
      </c>
      <c r="E13" t="s">
        <v>5</v>
      </c>
    </row>
    <row r="14" spans="1:11" x14ac:dyDescent="0.3">
      <c r="A14">
        <v>4.8</v>
      </c>
      <c r="B14">
        <v>3</v>
      </c>
      <c r="C14">
        <v>1.4</v>
      </c>
      <c r="D14">
        <v>0.1</v>
      </c>
      <c r="E14" t="s">
        <v>5</v>
      </c>
    </row>
    <row r="15" spans="1:11" x14ac:dyDescent="0.3">
      <c r="A15">
        <v>4.3</v>
      </c>
      <c r="B15">
        <v>3</v>
      </c>
      <c r="C15">
        <v>1.1000000000000001</v>
      </c>
      <c r="D15">
        <v>0.1</v>
      </c>
      <c r="E15" t="s">
        <v>5</v>
      </c>
    </row>
    <row r="16" spans="1:11" x14ac:dyDescent="0.3">
      <c r="A16">
        <v>5.8</v>
      </c>
      <c r="B16">
        <v>4</v>
      </c>
      <c r="C16">
        <v>1.2</v>
      </c>
      <c r="D16">
        <v>0.2</v>
      </c>
      <c r="E16" t="s">
        <v>5</v>
      </c>
    </row>
    <row r="17" spans="1:5" x14ac:dyDescent="0.3">
      <c r="A17">
        <v>5.7</v>
      </c>
      <c r="B17">
        <v>4.4000000000000004</v>
      </c>
      <c r="C17">
        <v>1.5</v>
      </c>
      <c r="D17">
        <v>0.4</v>
      </c>
      <c r="E17" t="s">
        <v>5</v>
      </c>
    </row>
    <row r="18" spans="1:5" x14ac:dyDescent="0.3">
      <c r="A18">
        <v>5.4</v>
      </c>
      <c r="B18">
        <v>3.9</v>
      </c>
      <c r="C18">
        <v>1.3</v>
      </c>
      <c r="D18">
        <v>0.4</v>
      </c>
      <c r="E18" t="s">
        <v>5</v>
      </c>
    </row>
    <row r="19" spans="1:5" x14ac:dyDescent="0.3">
      <c r="A19">
        <v>5.0999999999999996</v>
      </c>
      <c r="B19">
        <v>3.5</v>
      </c>
      <c r="C19">
        <v>1.4</v>
      </c>
      <c r="D19">
        <v>0.3</v>
      </c>
      <c r="E19" t="s">
        <v>5</v>
      </c>
    </row>
    <row r="20" spans="1:5" x14ac:dyDescent="0.3">
      <c r="A20">
        <v>5.7</v>
      </c>
      <c r="B20">
        <v>3.8</v>
      </c>
      <c r="C20">
        <v>1.7</v>
      </c>
      <c r="D20">
        <v>0.3</v>
      </c>
      <c r="E20" t="s">
        <v>5</v>
      </c>
    </row>
    <row r="21" spans="1:5" x14ac:dyDescent="0.3">
      <c r="A21">
        <v>5.0999999999999996</v>
      </c>
      <c r="B21">
        <v>3.8</v>
      </c>
      <c r="C21">
        <v>1.5</v>
      </c>
      <c r="D21">
        <v>0.3</v>
      </c>
      <c r="E21" t="s">
        <v>5</v>
      </c>
    </row>
    <row r="22" spans="1:5" x14ac:dyDescent="0.3">
      <c r="A22">
        <v>5.4</v>
      </c>
      <c r="B22">
        <v>3.4</v>
      </c>
      <c r="C22">
        <v>1.7</v>
      </c>
      <c r="D22">
        <v>0.2</v>
      </c>
      <c r="E22" t="s">
        <v>5</v>
      </c>
    </row>
    <row r="23" spans="1:5" x14ac:dyDescent="0.3">
      <c r="A23">
        <v>5.0999999999999996</v>
      </c>
      <c r="B23">
        <v>3.7</v>
      </c>
      <c r="C23">
        <v>1.5</v>
      </c>
      <c r="D23">
        <v>0.4</v>
      </c>
      <c r="E23" t="s">
        <v>5</v>
      </c>
    </row>
    <row r="24" spans="1:5" x14ac:dyDescent="0.3">
      <c r="A24">
        <v>4.5999999999999996</v>
      </c>
      <c r="B24">
        <v>3.6</v>
      </c>
      <c r="C24">
        <v>1</v>
      </c>
      <c r="D24">
        <v>0.2</v>
      </c>
      <c r="E24" t="s">
        <v>5</v>
      </c>
    </row>
    <row r="25" spans="1:5" x14ac:dyDescent="0.3">
      <c r="A25">
        <v>5.0999999999999996</v>
      </c>
      <c r="B25">
        <v>3.3</v>
      </c>
      <c r="C25">
        <v>1.7</v>
      </c>
      <c r="D25">
        <v>0.5</v>
      </c>
      <c r="E25" t="s">
        <v>5</v>
      </c>
    </row>
    <row r="26" spans="1:5" x14ac:dyDescent="0.3">
      <c r="A26">
        <v>4.8</v>
      </c>
      <c r="B26">
        <v>3.4</v>
      </c>
      <c r="C26">
        <v>1.9</v>
      </c>
      <c r="D26">
        <v>0.2</v>
      </c>
      <c r="E26" t="s">
        <v>5</v>
      </c>
    </row>
    <row r="27" spans="1:5" x14ac:dyDescent="0.3">
      <c r="A27">
        <v>5</v>
      </c>
      <c r="B27">
        <v>3</v>
      </c>
      <c r="C27">
        <v>1.6</v>
      </c>
      <c r="D27">
        <v>0.2</v>
      </c>
      <c r="E27" t="s">
        <v>5</v>
      </c>
    </row>
    <row r="28" spans="1:5" x14ac:dyDescent="0.3">
      <c r="A28">
        <v>5</v>
      </c>
      <c r="B28">
        <v>3.4</v>
      </c>
      <c r="C28">
        <v>1.6</v>
      </c>
      <c r="D28">
        <v>0.4</v>
      </c>
      <c r="E28" t="s">
        <v>5</v>
      </c>
    </row>
    <row r="29" spans="1:5" x14ac:dyDescent="0.3">
      <c r="A29">
        <v>5.2</v>
      </c>
      <c r="B29">
        <v>3.5</v>
      </c>
      <c r="C29">
        <v>1.5</v>
      </c>
      <c r="D29">
        <v>0.2</v>
      </c>
      <c r="E29" t="s">
        <v>5</v>
      </c>
    </row>
    <row r="30" spans="1:5" x14ac:dyDescent="0.3">
      <c r="A30">
        <v>5.2</v>
      </c>
      <c r="B30">
        <v>3.4</v>
      </c>
      <c r="C30">
        <v>1.4</v>
      </c>
      <c r="D30">
        <v>0.2</v>
      </c>
      <c r="E30" t="s">
        <v>5</v>
      </c>
    </row>
    <row r="31" spans="1:5" x14ac:dyDescent="0.3">
      <c r="A31">
        <v>4.7</v>
      </c>
      <c r="B31">
        <v>3.2</v>
      </c>
      <c r="C31">
        <v>1.6</v>
      </c>
      <c r="D31">
        <v>0.2</v>
      </c>
      <c r="E31" t="s">
        <v>5</v>
      </c>
    </row>
    <row r="32" spans="1:5" x14ac:dyDescent="0.3">
      <c r="A32">
        <v>4.8</v>
      </c>
      <c r="B32">
        <v>3.1</v>
      </c>
      <c r="C32">
        <v>1.6</v>
      </c>
      <c r="D32">
        <v>0.2</v>
      </c>
      <c r="E32" t="s">
        <v>5</v>
      </c>
    </row>
    <row r="33" spans="1:5" x14ac:dyDescent="0.3">
      <c r="A33">
        <v>5.4</v>
      </c>
      <c r="B33">
        <v>3.4</v>
      </c>
      <c r="C33">
        <v>1.5</v>
      </c>
      <c r="D33">
        <v>0.4</v>
      </c>
      <c r="E33" t="s">
        <v>5</v>
      </c>
    </row>
    <row r="34" spans="1:5" x14ac:dyDescent="0.3">
      <c r="A34">
        <v>5.2</v>
      </c>
      <c r="B34">
        <v>4.0999999999999996</v>
      </c>
      <c r="C34">
        <v>1.5</v>
      </c>
      <c r="D34">
        <v>0.1</v>
      </c>
      <c r="E34" t="s">
        <v>5</v>
      </c>
    </row>
    <row r="35" spans="1:5" x14ac:dyDescent="0.3">
      <c r="A35">
        <v>5.5</v>
      </c>
      <c r="B35">
        <v>4.2</v>
      </c>
      <c r="C35">
        <v>1.4</v>
      </c>
      <c r="D35">
        <v>0.2</v>
      </c>
      <c r="E35" t="s">
        <v>5</v>
      </c>
    </row>
    <row r="36" spans="1:5" x14ac:dyDescent="0.3">
      <c r="A36">
        <v>4.9000000000000004</v>
      </c>
      <c r="B36">
        <v>3.1</v>
      </c>
      <c r="C36">
        <v>1.5</v>
      </c>
      <c r="D36">
        <v>0.2</v>
      </c>
      <c r="E36" t="s">
        <v>5</v>
      </c>
    </row>
    <row r="37" spans="1:5" x14ac:dyDescent="0.3">
      <c r="A37">
        <v>5</v>
      </c>
      <c r="B37">
        <v>3.2</v>
      </c>
      <c r="C37">
        <v>1.2</v>
      </c>
      <c r="D37">
        <v>0.2</v>
      </c>
      <c r="E37" t="s">
        <v>5</v>
      </c>
    </row>
    <row r="38" spans="1:5" x14ac:dyDescent="0.3">
      <c r="A38">
        <v>5.5</v>
      </c>
      <c r="B38">
        <v>3.5</v>
      </c>
      <c r="C38">
        <v>1.3</v>
      </c>
      <c r="D38">
        <v>0.2</v>
      </c>
      <c r="E38" t="s">
        <v>5</v>
      </c>
    </row>
    <row r="39" spans="1:5" x14ac:dyDescent="0.3">
      <c r="A39">
        <v>4.9000000000000004</v>
      </c>
      <c r="B39">
        <v>3.6</v>
      </c>
      <c r="C39">
        <v>1.4</v>
      </c>
      <c r="D39">
        <v>0.1</v>
      </c>
      <c r="E39" t="s">
        <v>5</v>
      </c>
    </row>
    <row r="40" spans="1:5" x14ac:dyDescent="0.3">
      <c r="A40">
        <v>4.4000000000000004</v>
      </c>
      <c r="B40">
        <v>3</v>
      </c>
      <c r="C40">
        <v>1.3</v>
      </c>
      <c r="D40">
        <v>0.2</v>
      </c>
      <c r="E40" t="s">
        <v>5</v>
      </c>
    </row>
    <row r="41" spans="1:5" x14ac:dyDescent="0.3">
      <c r="A41">
        <v>5.0999999999999996</v>
      </c>
      <c r="B41">
        <v>3.4</v>
      </c>
      <c r="C41">
        <v>1.5</v>
      </c>
      <c r="D41">
        <v>0.2</v>
      </c>
      <c r="E41" t="s">
        <v>5</v>
      </c>
    </row>
    <row r="42" spans="1:5" x14ac:dyDescent="0.3">
      <c r="A42">
        <v>5</v>
      </c>
      <c r="B42">
        <v>3.5</v>
      </c>
      <c r="C42">
        <v>1.3</v>
      </c>
      <c r="D42">
        <v>0.3</v>
      </c>
      <c r="E42" t="s">
        <v>5</v>
      </c>
    </row>
    <row r="43" spans="1:5" x14ac:dyDescent="0.3">
      <c r="A43">
        <v>4.5</v>
      </c>
      <c r="B43">
        <v>2.2999999999999998</v>
      </c>
      <c r="C43">
        <v>1.3</v>
      </c>
      <c r="D43">
        <v>0.3</v>
      </c>
      <c r="E43" t="s">
        <v>5</v>
      </c>
    </row>
    <row r="44" spans="1:5" x14ac:dyDescent="0.3">
      <c r="A44">
        <v>4.4000000000000004</v>
      </c>
      <c r="B44">
        <v>3.2</v>
      </c>
      <c r="C44">
        <v>1.3</v>
      </c>
      <c r="D44">
        <v>0.2</v>
      </c>
      <c r="E44" t="s">
        <v>5</v>
      </c>
    </row>
    <row r="45" spans="1:5" x14ac:dyDescent="0.3">
      <c r="A45">
        <v>5</v>
      </c>
      <c r="B45">
        <v>3.5</v>
      </c>
      <c r="C45">
        <v>1.6</v>
      </c>
      <c r="D45">
        <v>0.6</v>
      </c>
      <c r="E45" t="s">
        <v>5</v>
      </c>
    </row>
    <row r="46" spans="1:5" x14ac:dyDescent="0.3">
      <c r="A46">
        <v>5.0999999999999996</v>
      </c>
      <c r="B46">
        <v>3.8</v>
      </c>
      <c r="C46">
        <v>1.9</v>
      </c>
      <c r="D46">
        <v>0.4</v>
      </c>
      <c r="E46" t="s">
        <v>5</v>
      </c>
    </row>
    <row r="47" spans="1:5" x14ac:dyDescent="0.3">
      <c r="A47">
        <v>4.8</v>
      </c>
      <c r="B47">
        <v>3</v>
      </c>
      <c r="C47">
        <v>1.4</v>
      </c>
      <c r="D47">
        <v>0.3</v>
      </c>
      <c r="E47" t="s">
        <v>5</v>
      </c>
    </row>
    <row r="48" spans="1:5" x14ac:dyDescent="0.3">
      <c r="A48">
        <v>5.0999999999999996</v>
      </c>
      <c r="B48">
        <v>3.8</v>
      </c>
      <c r="C48">
        <v>1.6</v>
      </c>
      <c r="D48">
        <v>0.2</v>
      </c>
      <c r="E48" t="s">
        <v>5</v>
      </c>
    </row>
    <row r="49" spans="1:5" x14ac:dyDescent="0.3">
      <c r="A49">
        <v>4.5999999999999996</v>
      </c>
      <c r="B49">
        <v>3.2</v>
      </c>
      <c r="C49">
        <v>1.4</v>
      </c>
      <c r="D49">
        <v>0.2</v>
      </c>
      <c r="E49" t="s">
        <v>5</v>
      </c>
    </row>
    <row r="50" spans="1:5" x14ac:dyDescent="0.3">
      <c r="A50">
        <v>5.3</v>
      </c>
      <c r="B50">
        <v>3.7</v>
      </c>
      <c r="C50">
        <v>1.5</v>
      </c>
      <c r="D50">
        <v>0.2</v>
      </c>
      <c r="E50" t="s">
        <v>5</v>
      </c>
    </row>
    <row r="51" spans="1:5" x14ac:dyDescent="0.3">
      <c r="A51">
        <v>5</v>
      </c>
      <c r="B51">
        <v>3.3</v>
      </c>
      <c r="C51">
        <v>1.4</v>
      </c>
      <c r="D51">
        <v>0.2</v>
      </c>
      <c r="E51" t="s">
        <v>5</v>
      </c>
    </row>
    <row r="52" spans="1:5" x14ac:dyDescent="0.3">
      <c r="A52">
        <v>7</v>
      </c>
      <c r="B52">
        <v>3.2</v>
      </c>
      <c r="C52">
        <v>4.7</v>
      </c>
      <c r="D52">
        <v>1.4</v>
      </c>
      <c r="E52" t="s">
        <v>6</v>
      </c>
    </row>
    <row r="53" spans="1:5" x14ac:dyDescent="0.3">
      <c r="A53">
        <v>6.4</v>
      </c>
      <c r="B53">
        <v>3.2</v>
      </c>
      <c r="C53">
        <v>4.5</v>
      </c>
      <c r="D53">
        <v>1.5</v>
      </c>
      <c r="E53" t="s">
        <v>6</v>
      </c>
    </row>
    <row r="54" spans="1:5" x14ac:dyDescent="0.3">
      <c r="A54">
        <v>6.9</v>
      </c>
      <c r="B54">
        <v>3.1</v>
      </c>
      <c r="C54">
        <v>4.9000000000000004</v>
      </c>
      <c r="D54">
        <v>1.5</v>
      </c>
      <c r="E54" t="s">
        <v>6</v>
      </c>
    </row>
    <row r="55" spans="1:5" x14ac:dyDescent="0.3">
      <c r="A55">
        <v>5.5</v>
      </c>
      <c r="B55">
        <v>2.2999999999999998</v>
      </c>
      <c r="C55">
        <v>4</v>
      </c>
      <c r="D55">
        <v>1.3</v>
      </c>
      <c r="E55" t="s">
        <v>6</v>
      </c>
    </row>
    <row r="56" spans="1:5" x14ac:dyDescent="0.3">
      <c r="A56">
        <v>6.5</v>
      </c>
      <c r="B56">
        <v>2.8</v>
      </c>
      <c r="C56">
        <v>4.5999999999999996</v>
      </c>
      <c r="D56">
        <v>1.5</v>
      </c>
      <c r="E56" t="s">
        <v>6</v>
      </c>
    </row>
    <row r="57" spans="1:5" x14ac:dyDescent="0.3">
      <c r="A57">
        <v>5.7</v>
      </c>
      <c r="B57">
        <v>2.8</v>
      </c>
      <c r="C57">
        <v>4.5</v>
      </c>
      <c r="D57">
        <v>1.3</v>
      </c>
      <c r="E57" t="s">
        <v>6</v>
      </c>
    </row>
    <row r="58" spans="1:5" x14ac:dyDescent="0.3">
      <c r="A58">
        <v>6.3</v>
      </c>
      <c r="B58">
        <v>3.3</v>
      </c>
      <c r="C58">
        <v>4.7</v>
      </c>
      <c r="D58">
        <v>1.6</v>
      </c>
      <c r="E58" t="s">
        <v>6</v>
      </c>
    </row>
    <row r="59" spans="1:5" x14ac:dyDescent="0.3">
      <c r="A59">
        <v>4.9000000000000004</v>
      </c>
      <c r="B59">
        <v>2.4</v>
      </c>
      <c r="C59">
        <v>3.3</v>
      </c>
      <c r="D59">
        <v>1</v>
      </c>
      <c r="E59" t="s">
        <v>6</v>
      </c>
    </row>
    <row r="60" spans="1:5" x14ac:dyDescent="0.3">
      <c r="A60">
        <v>6.6</v>
      </c>
      <c r="B60">
        <v>2.9</v>
      </c>
      <c r="C60">
        <v>4.5999999999999996</v>
      </c>
      <c r="D60">
        <v>1.3</v>
      </c>
      <c r="E60" t="s">
        <v>6</v>
      </c>
    </row>
    <row r="61" spans="1:5" x14ac:dyDescent="0.3">
      <c r="A61">
        <v>5.2</v>
      </c>
      <c r="B61">
        <v>2.7</v>
      </c>
      <c r="C61">
        <v>3.9</v>
      </c>
      <c r="D61">
        <v>1.4</v>
      </c>
      <c r="E61" t="s">
        <v>6</v>
      </c>
    </row>
    <row r="62" spans="1:5" x14ac:dyDescent="0.3">
      <c r="A62">
        <v>5</v>
      </c>
      <c r="B62">
        <v>2</v>
      </c>
      <c r="C62">
        <v>3.5</v>
      </c>
      <c r="D62">
        <v>1</v>
      </c>
      <c r="E62" t="s">
        <v>6</v>
      </c>
    </row>
    <row r="63" spans="1:5" x14ac:dyDescent="0.3">
      <c r="A63">
        <v>5.9</v>
      </c>
      <c r="B63">
        <v>3</v>
      </c>
      <c r="C63">
        <v>4.2</v>
      </c>
      <c r="D63">
        <v>1.5</v>
      </c>
      <c r="E63" t="s">
        <v>6</v>
      </c>
    </row>
    <row r="64" spans="1:5" x14ac:dyDescent="0.3">
      <c r="A64">
        <v>6</v>
      </c>
      <c r="B64">
        <v>2.2000000000000002</v>
      </c>
      <c r="C64">
        <v>4</v>
      </c>
      <c r="D64">
        <v>1</v>
      </c>
      <c r="E64" t="s">
        <v>6</v>
      </c>
    </row>
    <row r="65" spans="1:5" x14ac:dyDescent="0.3">
      <c r="A65">
        <v>6.1</v>
      </c>
      <c r="B65">
        <v>2.9</v>
      </c>
      <c r="C65">
        <v>4.7</v>
      </c>
      <c r="D65">
        <v>1.4</v>
      </c>
      <c r="E65" t="s">
        <v>6</v>
      </c>
    </row>
    <row r="66" spans="1:5" x14ac:dyDescent="0.3">
      <c r="A66">
        <v>5.6</v>
      </c>
      <c r="B66">
        <v>2.9</v>
      </c>
      <c r="C66">
        <v>3.6</v>
      </c>
      <c r="D66">
        <v>1.3</v>
      </c>
      <c r="E66" t="s">
        <v>6</v>
      </c>
    </row>
    <row r="67" spans="1:5" x14ac:dyDescent="0.3">
      <c r="A67">
        <v>6.7</v>
      </c>
      <c r="B67">
        <v>3.1</v>
      </c>
      <c r="C67">
        <v>4.4000000000000004</v>
      </c>
      <c r="D67">
        <v>1.4</v>
      </c>
      <c r="E67" t="s">
        <v>6</v>
      </c>
    </row>
    <row r="68" spans="1:5" x14ac:dyDescent="0.3">
      <c r="A68">
        <v>5.6</v>
      </c>
      <c r="B68">
        <v>3</v>
      </c>
      <c r="C68">
        <v>4.5</v>
      </c>
      <c r="D68">
        <v>1.5</v>
      </c>
      <c r="E68" t="s">
        <v>6</v>
      </c>
    </row>
    <row r="69" spans="1:5" x14ac:dyDescent="0.3">
      <c r="A69">
        <v>5.8</v>
      </c>
      <c r="B69">
        <v>2.7</v>
      </c>
      <c r="C69">
        <v>4.0999999999999996</v>
      </c>
      <c r="D69">
        <v>1</v>
      </c>
      <c r="E69" t="s">
        <v>6</v>
      </c>
    </row>
    <row r="70" spans="1:5" x14ac:dyDescent="0.3">
      <c r="A70">
        <v>6.2</v>
      </c>
      <c r="B70">
        <v>2.2000000000000002</v>
      </c>
      <c r="C70">
        <v>4.5</v>
      </c>
      <c r="D70">
        <v>1.5</v>
      </c>
      <c r="E70" t="s">
        <v>6</v>
      </c>
    </row>
    <row r="71" spans="1:5" x14ac:dyDescent="0.3">
      <c r="A71">
        <v>5.6</v>
      </c>
      <c r="B71">
        <v>2.5</v>
      </c>
      <c r="C71">
        <v>3.9</v>
      </c>
      <c r="D71">
        <v>1.1000000000000001</v>
      </c>
      <c r="E71" t="s">
        <v>6</v>
      </c>
    </row>
    <row r="72" spans="1:5" x14ac:dyDescent="0.3">
      <c r="A72">
        <v>5.9</v>
      </c>
      <c r="B72">
        <v>3.2</v>
      </c>
      <c r="C72">
        <v>4.8</v>
      </c>
      <c r="D72">
        <v>1.8</v>
      </c>
      <c r="E72" t="s">
        <v>6</v>
      </c>
    </row>
    <row r="73" spans="1:5" x14ac:dyDescent="0.3">
      <c r="A73">
        <v>6.1</v>
      </c>
      <c r="B73">
        <v>2.8</v>
      </c>
      <c r="C73">
        <v>4</v>
      </c>
      <c r="D73">
        <v>1.3</v>
      </c>
      <c r="E73" t="s">
        <v>6</v>
      </c>
    </row>
    <row r="74" spans="1:5" x14ac:dyDescent="0.3">
      <c r="A74">
        <v>6.3</v>
      </c>
      <c r="B74">
        <v>2.5</v>
      </c>
      <c r="C74">
        <v>4.9000000000000004</v>
      </c>
      <c r="D74">
        <v>1.5</v>
      </c>
      <c r="E74" t="s">
        <v>6</v>
      </c>
    </row>
    <row r="75" spans="1:5" x14ac:dyDescent="0.3">
      <c r="A75">
        <v>6.1</v>
      </c>
      <c r="B75">
        <v>2.8</v>
      </c>
      <c r="C75">
        <v>4.7</v>
      </c>
      <c r="D75">
        <v>1.2</v>
      </c>
      <c r="E75" t="s">
        <v>6</v>
      </c>
    </row>
    <row r="76" spans="1:5" x14ac:dyDescent="0.3">
      <c r="A76">
        <v>6.4</v>
      </c>
      <c r="B76">
        <v>2.9</v>
      </c>
      <c r="C76">
        <v>4.3</v>
      </c>
      <c r="D76">
        <v>1.3</v>
      </c>
      <c r="E76" t="s">
        <v>6</v>
      </c>
    </row>
    <row r="77" spans="1:5" x14ac:dyDescent="0.3">
      <c r="A77">
        <v>6.6</v>
      </c>
      <c r="B77">
        <v>3</v>
      </c>
      <c r="C77">
        <v>4.4000000000000004</v>
      </c>
      <c r="D77">
        <v>1.4</v>
      </c>
      <c r="E77" t="s">
        <v>6</v>
      </c>
    </row>
    <row r="78" spans="1:5" x14ac:dyDescent="0.3">
      <c r="A78">
        <v>6.8</v>
      </c>
      <c r="B78">
        <v>2.8</v>
      </c>
      <c r="C78">
        <v>4.8</v>
      </c>
      <c r="D78">
        <v>1.4</v>
      </c>
      <c r="E78" t="s">
        <v>6</v>
      </c>
    </row>
    <row r="79" spans="1:5" x14ac:dyDescent="0.3">
      <c r="A79">
        <v>6.7</v>
      </c>
      <c r="B79">
        <v>3</v>
      </c>
      <c r="C79">
        <v>5</v>
      </c>
      <c r="D79">
        <v>1.7</v>
      </c>
      <c r="E79" t="s">
        <v>6</v>
      </c>
    </row>
    <row r="80" spans="1:5" x14ac:dyDescent="0.3">
      <c r="A80">
        <v>6</v>
      </c>
      <c r="B80">
        <v>2.9</v>
      </c>
      <c r="C80">
        <v>4.5</v>
      </c>
      <c r="D80">
        <v>1.5</v>
      </c>
      <c r="E80" t="s">
        <v>6</v>
      </c>
    </row>
    <row r="81" spans="1:5" x14ac:dyDescent="0.3">
      <c r="A81">
        <v>5.7</v>
      </c>
      <c r="B81">
        <v>2.6</v>
      </c>
      <c r="C81">
        <v>3.5</v>
      </c>
      <c r="D81">
        <v>1</v>
      </c>
      <c r="E81" t="s">
        <v>6</v>
      </c>
    </row>
    <row r="82" spans="1:5" x14ac:dyDescent="0.3">
      <c r="A82">
        <v>5.5</v>
      </c>
      <c r="B82">
        <v>2.4</v>
      </c>
      <c r="C82">
        <v>3.8</v>
      </c>
      <c r="D82">
        <v>1.1000000000000001</v>
      </c>
      <c r="E82" t="s">
        <v>6</v>
      </c>
    </row>
    <row r="83" spans="1:5" x14ac:dyDescent="0.3">
      <c r="A83">
        <v>5.5</v>
      </c>
      <c r="B83">
        <v>2.4</v>
      </c>
      <c r="C83">
        <v>3.7</v>
      </c>
      <c r="D83">
        <v>1</v>
      </c>
      <c r="E83" t="s">
        <v>6</v>
      </c>
    </row>
    <row r="84" spans="1:5" x14ac:dyDescent="0.3">
      <c r="A84">
        <v>5.8</v>
      </c>
      <c r="B84">
        <v>2.7</v>
      </c>
      <c r="C84">
        <v>3.9</v>
      </c>
      <c r="D84">
        <v>1.2</v>
      </c>
      <c r="E84" t="s">
        <v>6</v>
      </c>
    </row>
    <row r="85" spans="1:5" x14ac:dyDescent="0.3">
      <c r="A85">
        <v>6</v>
      </c>
      <c r="B85">
        <v>2.7</v>
      </c>
      <c r="C85">
        <v>5.0999999999999996</v>
      </c>
      <c r="D85">
        <v>1.6</v>
      </c>
      <c r="E85" t="s">
        <v>6</v>
      </c>
    </row>
    <row r="86" spans="1:5" x14ac:dyDescent="0.3">
      <c r="A86">
        <v>5.4</v>
      </c>
      <c r="B86">
        <v>3</v>
      </c>
      <c r="C86">
        <v>4.5</v>
      </c>
      <c r="D86">
        <v>1.5</v>
      </c>
      <c r="E86" t="s">
        <v>6</v>
      </c>
    </row>
    <row r="87" spans="1:5" x14ac:dyDescent="0.3">
      <c r="A87">
        <v>6</v>
      </c>
      <c r="B87">
        <v>3.4</v>
      </c>
      <c r="C87">
        <v>4.5</v>
      </c>
      <c r="D87">
        <v>1.6</v>
      </c>
      <c r="E87" t="s">
        <v>6</v>
      </c>
    </row>
    <row r="88" spans="1:5" x14ac:dyDescent="0.3">
      <c r="A88">
        <v>6.7</v>
      </c>
      <c r="B88">
        <v>3.1</v>
      </c>
      <c r="C88">
        <v>4.7</v>
      </c>
      <c r="D88">
        <v>1.5</v>
      </c>
      <c r="E88" t="s">
        <v>6</v>
      </c>
    </row>
    <row r="89" spans="1:5" x14ac:dyDescent="0.3">
      <c r="A89">
        <v>6.3</v>
      </c>
      <c r="B89">
        <v>2.2999999999999998</v>
      </c>
      <c r="C89">
        <v>4.4000000000000004</v>
      </c>
      <c r="D89">
        <v>1.3</v>
      </c>
      <c r="E89" t="s">
        <v>6</v>
      </c>
    </row>
    <row r="90" spans="1:5" x14ac:dyDescent="0.3">
      <c r="A90">
        <v>5.6</v>
      </c>
      <c r="B90">
        <v>3</v>
      </c>
      <c r="C90">
        <v>4.0999999999999996</v>
      </c>
      <c r="D90">
        <v>1.3</v>
      </c>
      <c r="E90" t="s">
        <v>6</v>
      </c>
    </row>
    <row r="91" spans="1:5" x14ac:dyDescent="0.3">
      <c r="A91">
        <v>5.5</v>
      </c>
      <c r="B91">
        <v>2.5</v>
      </c>
      <c r="C91">
        <v>4</v>
      </c>
      <c r="D91">
        <v>1.3</v>
      </c>
      <c r="E91" t="s">
        <v>6</v>
      </c>
    </row>
    <row r="92" spans="1:5" x14ac:dyDescent="0.3">
      <c r="A92">
        <v>5.5</v>
      </c>
      <c r="B92">
        <v>2.6</v>
      </c>
      <c r="C92">
        <v>4.4000000000000004</v>
      </c>
      <c r="D92">
        <v>1.2</v>
      </c>
      <c r="E92" t="s">
        <v>6</v>
      </c>
    </row>
    <row r="93" spans="1:5" x14ac:dyDescent="0.3">
      <c r="A93">
        <v>6.1</v>
      </c>
      <c r="B93">
        <v>3</v>
      </c>
      <c r="C93">
        <v>4.5999999999999996</v>
      </c>
      <c r="D93">
        <v>1.4</v>
      </c>
      <c r="E93" t="s">
        <v>6</v>
      </c>
    </row>
    <row r="94" spans="1:5" x14ac:dyDescent="0.3">
      <c r="A94">
        <v>5.8</v>
      </c>
      <c r="B94">
        <v>2.6</v>
      </c>
      <c r="C94">
        <v>4</v>
      </c>
      <c r="D94">
        <v>1.2</v>
      </c>
      <c r="E94" t="s">
        <v>6</v>
      </c>
    </row>
    <row r="95" spans="1:5" x14ac:dyDescent="0.3">
      <c r="A95">
        <v>5</v>
      </c>
      <c r="B95">
        <v>2.2999999999999998</v>
      </c>
      <c r="C95">
        <v>3.3</v>
      </c>
      <c r="D95">
        <v>1</v>
      </c>
      <c r="E95" t="s">
        <v>6</v>
      </c>
    </row>
    <row r="96" spans="1:5" x14ac:dyDescent="0.3">
      <c r="A96">
        <v>5.6</v>
      </c>
      <c r="B96">
        <v>2.7</v>
      </c>
      <c r="C96">
        <v>4.2</v>
      </c>
      <c r="D96">
        <v>1.3</v>
      </c>
      <c r="E96" t="s">
        <v>6</v>
      </c>
    </row>
    <row r="97" spans="1:5" x14ac:dyDescent="0.3">
      <c r="A97">
        <v>5.7</v>
      </c>
      <c r="B97">
        <v>3</v>
      </c>
      <c r="C97">
        <v>4.2</v>
      </c>
      <c r="D97">
        <v>1.2</v>
      </c>
      <c r="E97" t="s">
        <v>6</v>
      </c>
    </row>
    <row r="98" spans="1:5" x14ac:dyDescent="0.3">
      <c r="A98">
        <v>5.7</v>
      </c>
      <c r="B98">
        <v>2.9</v>
      </c>
      <c r="C98">
        <v>4.2</v>
      </c>
      <c r="D98">
        <v>1.3</v>
      </c>
      <c r="E98" t="s">
        <v>6</v>
      </c>
    </row>
    <row r="99" spans="1:5" x14ac:dyDescent="0.3">
      <c r="A99">
        <v>6.2</v>
      </c>
      <c r="B99">
        <v>2.9</v>
      </c>
      <c r="C99">
        <v>4.3</v>
      </c>
      <c r="D99">
        <v>1.3</v>
      </c>
      <c r="E99" t="s">
        <v>6</v>
      </c>
    </row>
    <row r="100" spans="1:5" x14ac:dyDescent="0.3">
      <c r="A100">
        <v>5.0999999999999996</v>
      </c>
      <c r="B100">
        <v>2.5</v>
      </c>
      <c r="C100">
        <v>3</v>
      </c>
      <c r="D100">
        <v>1.1000000000000001</v>
      </c>
      <c r="E100" t="s">
        <v>6</v>
      </c>
    </row>
    <row r="101" spans="1:5" x14ac:dyDescent="0.3">
      <c r="A101">
        <v>5.7</v>
      </c>
      <c r="B101">
        <v>2.8</v>
      </c>
      <c r="C101">
        <v>4.0999999999999996</v>
      </c>
      <c r="D101">
        <v>1.3</v>
      </c>
      <c r="E101" t="s">
        <v>6</v>
      </c>
    </row>
    <row r="102" spans="1:5" x14ac:dyDescent="0.3">
      <c r="A102">
        <v>6.3</v>
      </c>
      <c r="B102">
        <v>3.3</v>
      </c>
      <c r="C102">
        <v>6</v>
      </c>
      <c r="D102">
        <v>2.5</v>
      </c>
      <c r="E102" t="s">
        <v>7</v>
      </c>
    </row>
    <row r="103" spans="1:5" x14ac:dyDescent="0.3">
      <c r="A103">
        <v>5.8</v>
      </c>
      <c r="B103">
        <v>2.7</v>
      </c>
      <c r="C103">
        <v>5.0999999999999996</v>
      </c>
      <c r="D103">
        <v>1.9</v>
      </c>
      <c r="E103" t="s">
        <v>7</v>
      </c>
    </row>
    <row r="104" spans="1:5" x14ac:dyDescent="0.3">
      <c r="A104">
        <v>7.1</v>
      </c>
      <c r="B104">
        <v>3</v>
      </c>
      <c r="C104">
        <v>5.9</v>
      </c>
      <c r="D104">
        <v>2.1</v>
      </c>
      <c r="E104" t="s">
        <v>7</v>
      </c>
    </row>
    <row r="105" spans="1:5" x14ac:dyDescent="0.3">
      <c r="A105">
        <v>6.3</v>
      </c>
      <c r="B105">
        <v>2.9</v>
      </c>
      <c r="C105">
        <v>5.6</v>
      </c>
      <c r="D105">
        <v>1.8</v>
      </c>
      <c r="E105" t="s">
        <v>7</v>
      </c>
    </row>
    <row r="106" spans="1:5" x14ac:dyDescent="0.3">
      <c r="A106">
        <v>6.5</v>
      </c>
      <c r="B106">
        <v>3</v>
      </c>
      <c r="C106">
        <v>5.8</v>
      </c>
      <c r="D106">
        <v>2.2000000000000002</v>
      </c>
      <c r="E106" t="s">
        <v>7</v>
      </c>
    </row>
    <row r="107" spans="1:5" x14ac:dyDescent="0.3">
      <c r="A107">
        <v>7.6</v>
      </c>
      <c r="B107">
        <v>3</v>
      </c>
      <c r="C107">
        <v>6.6</v>
      </c>
      <c r="D107">
        <v>2.1</v>
      </c>
      <c r="E107" t="s">
        <v>7</v>
      </c>
    </row>
    <row r="108" spans="1:5" x14ac:dyDescent="0.3">
      <c r="A108">
        <v>4.9000000000000004</v>
      </c>
      <c r="B108">
        <v>2.5</v>
      </c>
      <c r="C108">
        <v>4.5</v>
      </c>
      <c r="D108">
        <v>1.7</v>
      </c>
      <c r="E108" t="s">
        <v>7</v>
      </c>
    </row>
    <row r="109" spans="1:5" x14ac:dyDescent="0.3">
      <c r="A109">
        <v>7.3</v>
      </c>
      <c r="B109">
        <v>2.9</v>
      </c>
      <c r="C109">
        <v>6.3</v>
      </c>
      <c r="D109">
        <v>1.8</v>
      </c>
      <c r="E109" t="s">
        <v>7</v>
      </c>
    </row>
    <row r="110" spans="1:5" x14ac:dyDescent="0.3">
      <c r="A110">
        <v>6.7</v>
      </c>
      <c r="B110">
        <v>2.5</v>
      </c>
      <c r="C110">
        <v>5.8</v>
      </c>
      <c r="D110">
        <v>1.8</v>
      </c>
      <c r="E110" t="s">
        <v>7</v>
      </c>
    </row>
    <row r="111" spans="1:5" x14ac:dyDescent="0.3">
      <c r="A111">
        <v>7.2</v>
      </c>
      <c r="B111">
        <v>3.6</v>
      </c>
      <c r="C111">
        <v>6.1</v>
      </c>
      <c r="D111">
        <v>2.5</v>
      </c>
      <c r="E111" t="s">
        <v>7</v>
      </c>
    </row>
    <row r="112" spans="1:5" x14ac:dyDescent="0.3">
      <c r="A112">
        <v>6.5</v>
      </c>
      <c r="B112">
        <v>3.2</v>
      </c>
      <c r="C112">
        <v>5.0999999999999996</v>
      </c>
      <c r="D112">
        <v>2</v>
      </c>
      <c r="E112" t="s">
        <v>7</v>
      </c>
    </row>
    <row r="113" spans="1:5" x14ac:dyDescent="0.3">
      <c r="A113">
        <v>6.4</v>
      </c>
      <c r="B113">
        <v>2.7</v>
      </c>
      <c r="C113">
        <v>5.3</v>
      </c>
      <c r="D113">
        <v>1.9</v>
      </c>
      <c r="E113" t="s">
        <v>7</v>
      </c>
    </row>
    <row r="114" spans="1:5" x14ac:dyDescent="0.3">
      <c r="A114">
        <v>6.8</v>
      </c>
      <c r="B114">
        <v>3</v>
      </c>
      <c r="C114">
        <v>5.5</v>
      </c>
      <c r="D114">
        <v>2.1</v>
      </c>
      <c r="E114" t="s">
        <v>7</v>
      </c>
    </row>
    <row r="115" spans="1:5" x14ac:dyDescent="0.3">
      <c r="A115">
        <v>5.7</v>
      </c>
      <c r="B115">
        <v>2.5</v>
      </c>
      <c r="C115">
        <v>5</v>
      </c>
      <c r="D115">
        <v>2</v>
      </c>
      <c r="E115" t="s">
        <v>7</v>
      </c>
    </row>
    <row r="116" spans="1:5" x14ac:dyDescent="0.3">
      <c r="A116">
        <v>5.8</v>
      </c>
      <c r="B116">
        <v>2.8</v>
      </c>
      <c r="C116">
        <v>5.0999999999999996</v>
      </c>
      <c r="D116">
        <v>2.4</v>
      </c>
      <c r="E116" t="s">
        <v>7</v>
      </c>
    </row>
    <row r="117" spans="1:5" x14ac:dyDescent="0.3">
      <c r="A117">
        <v>6.4</v>
      </c>
      <c r="B117">
        <v>3.2</v>
      </c>
      <c r="C117">
        <v>5.3</v>
      </c>
      <c r="D117">
        <v>2.2999999999999998</v>
      </c>
      <c r="E117" t="s">
        <v>7</v>
      </c>
    </row>
    <row r="118" spans="1:5" x14ac:dyDescent="0.3">
      <c r="A118">
        <v>6.5</v>
      </c>
      <c r="B118">
        <v>3</v>
      </c>
      <c r="C118">
        <v>5.5</v>
      </c>
      <c r="D118">
        <v>1.8</v>
      </c>
      <c r="E118" t="s">
        <v>7</v>
      </c>
    </row>
    <row r="119" spans="1:5" x14ac:dyDescent="0.3">
      <c r="A119">
        <v>7.7</v>
      </c>
      <c r="B119">
        <v>3.8</v>
      </c>
      <c r="C119">
        <v>6.7</v>
      </c>
      <c r="D119">
        <v>2.2000000000000002</v>
      </c>
      <c r="E119" t="s">
        <v>7</v>
      </c>
    </row>
    <row r="120" spans="1:5" x14ac:dyDescent="0.3">
      <c r="A120">
        <v>7.7</v>
      </c>
      <c r="B120">
        <v>2.6</v>
      </c>
      <c r="C120">
        <v>6.9</v>
      </c>
      <c r="D120">
        <v>2.2999999999999998</v>
      </c>
      <c r="E120" t="s">
        <v>7</v>
      </c>
    </row>
    <row r="121" spans="1:5" x14ac:dyDescent="0.3">
      <c r="A121">
        <v>6</v>
      </c>
      <c r="B121">
        <v>2.2000000000000002</v>
      </c>
      <c r="C121">
        <v>5</v>
      </c>
      <c r="D121">
        <v>1.5</v>
      </c>
      <c r="E121" t="s">
        <v>7</v>
      </c>
    </row>
    <row r="122" spans="1:5" x14ac:dyDescent="0.3">
      <c r="A122">
        <v>6.9</v>
      </c>
      <c r="B122">
        <v>3.2</v>
      </c>
      <c r="C122">
        <v>5.7</v>
      </c>
      <c r="D122">
        <v>2.2999999999999998</v>
      </c>
      <c r="E122" t="s">
        <v>7</v>
      </c>
    </row>
    <row r="123" spans="1:5" x14ac:dyDescent="0.3">
      <c r="A123">
        <v>5.6</v>
      </c>
      <c r="B123">
        <v>2.8</v>
      </c>
      <c r="C123">
        <v>4.9000000000000004</v>
      </c>
      <c r="D123">
        <v>2</v>
      </c>
      <c r="E123" t="s">
        <v>7</v>
      </c>
    </row>
    <row r="124" spans="1:5" x14ac:dyDescent="0.3">
      <c r="A124">
        <v>7.7</v>
      </c>
      <c r="B124">
        <v>2.8</v>
      </c>
      <c r="C124">
        <v>6.7</v>
      </c>
      <c r="D124">
        <v>2</v>
      </c>
      <c r="E124" t="s">
        <v>7</v>
      </c>
    </row>
    <row r="125" spans="1:5" x14ac:dyDescent="0.3">
      <c r="A125">
        <v>6.3</v>
      </c>
      <c r="B125">
        <v>2.7</v>
      </c>
      <c r="C125">
        <v>4.9000000000000004</v>
      </c>
      <c r="D125">
        <v>1.8</v>
      </c>
      <c r="E125" t="s">
        <v>7</v>
      </c>
    </row>
    <row r="126" spans="1:5" x14ac:dyDescent="0.3">
      <c r="A126">
        <v>6.7</v>
      </c>
      <c r="B126">
        <v>3.3</v>
      </c>
      <c r="C126">
        <v>5.7</v>
      </c>
      <c r="D126">
        <v>2.1</v>
      </c>
      <c r="E126" t="s">
        <v>7</v>
      </c>
    </row>
    <row r="127" spans="1:5" x14ac:dyDescent="0.3">
      <c r="A127">
        <v>7.2</v>
      </c>
      <c r="B127">
        <v>3.2</v>
      </c>
      <c r="C127">
        <v>6</v>
      </c>
      <c r="D127">
        <v>1.8</v>
      </c>
      <c r="E127" t="s">
        <v>7</v>
      </c>
    </row>
    <row r="128" spans="1:5" x14ac:dyDescent="0.3">
      <c r="A128">
        <v>6.2</v>
      </c>
      <c r="B128">
        <v>2.8</v>
      </c>
      <c r="C128">
        <v>4.8</v>
      </c>
      <c r="D128">
        <v>1.8</v>
      </c>
      <c r="E128" t="s">
        <v>7</v>
      </c>
    </row>
    <row r="129" spans="1:5" x14ac:dyDescent="0.3">
      <c r="A129">
        <v>6.1</v>
      </c>
      <c r="B129">
        <v>3</v>
      </c>
      <c r="C129">
        <v>4.9000000000000004</v>
      </c>
      <c r="D129">
        <v>1.8</v>
      </c>
      <c r="E129" t="s">
        <v>7</v>
      </c>
    </row>
    <row r="130" spans="1:5" x14ac:dyDescent="0.3">
      <c r="A130">
        <v>6.4</v>
      </c>
      <c r="B130">
        <v>2.8</v>
      </c>
      <c r="C130">
        <v>5.6</v>
      </c>
      <c r="D130">
        <v>2.1</v>
      </c>
      <c r="E130" t="s">
        <v>7</v>
      </c>
    </row>
    <row r="131" spans="1:5" x14ac:dyDescent="0.3">
      <c r="A131">
        <v>7.2</v>
      </c>
      <c r="B131">
        <v>3</v>
      </c>
      <c r="C131">
        <v>5.8</v>
      </c>
      <c r="D131">
        <v>1.6</v>
      </c>
      <c r="E131" t="s">
        <v>7</v>
      </c>
    </row>
    <row r="132" spans="1:5" x14ac:dyDescent="0.3">
      <c r="A132">
        <v>7.4</v>
      </c>
      <c r="B132">
        <v>2.8</v>
      </c>
      <c r="C132">
        <v>6.1</v>
      </c>
      <c r="D132">
        <v>1.9</v>
      </c>
      <c r="E132" t="s">
        <v>7</v>
      </c>
    </row>
    <row r="133" spans="1:5" x14ac:dyDescent="0.3">
      <c r="A133">
        <v>7.9</v>
      </c>
      <c r="B133">
        <v>3.8</v>
      </c>
      <c r="C133">
        <v>6.4</v>
      </c>
      <c r="D133">
        <v>2</v>
      </c>
      <c r="E133" t="s">
        <v>7</v>
      </c>
    </row>
    <row r="134" spans="1:5" x14ac:dyDescent="0.3">
      <c r="A134">
        <v>6.4</v>
      </c>
      <c r="B134">
        <v>2.8</v>
      </c>
      <c r="C134">
        <v>5.6</v>
      </c>
      <c r="D134">
        <v>2.2000000000000002</v>
      </c>
      <c r="E134" t="s">
        <v>7</v>
      </c>
    </row>
    <row r="135" spans="1:5" x14ac:dyDescent="0.3">
      <c r="A135">
        <v>6.3</v>
      </c>
      <c r="B135">
        <v>2.8</v>
      </c>
      <c r="C135">
        <v>5.0999999999999996</v>
      </c>
      <c r="D135">
        <v>1.5</v>
      </c>
      <c r="E135" t="s">
        <v>7</v>
      </c>
    </row>
    <row r="136" spans="1:5" x14ac:dyDescent="0.3">
      <c r="A136">
        <v>6.1</v>
      </c>
      <c r="B136">
        <v>2.6</v>
      </c>
      <c r="C136">
        <v>5.6</v>
      </c>
      <c r="D136">
        <v>1.4</v>
      </c>
      <c r="E136" t="s">
        <v>7</v>
      </c>
    </row>
    <row r="137" spans="1:5" x14ac:dyDescent="0.3">
      <c r="A137">
        <v>7.7</v>
      </c>
      <c r="B137">
        <v>3</v>
      </c>
      <c r="C137">
        <v>6.1</v>
      </c>
      <c r="D137">
        <v>2.2999999999999998</v>
      </c>
      <c r="E137" t="s">
        <v>7</v>
      </c>
    </row>
    <row r="138" spans="1:5" x14ac:dyDescent="0.3">
      <c r="A138">
        <v>6.3</v>
      </c>
      <c r="B138">
        <v>3.4</v>
      </c>
      <c r="C138">
        <v>5.6</v>
      </c>
      <c r="D138">
        <v>2.4</v>
      </c>
      <c r="E138" t="s">
        <v>7</v>
      </c>
    </row>
    <row r="139" spans="1:5" x14ac:dyDescent="0.3">
      <c r="A139">
        <v>6.4</v>
      </c>
      <c r="B139">
        <v>3.1</v>
      </c>
      <c r="C139">
        <v>5.5</v>
      </c>
      <c r="D139">
        <v>1.8</v>
      </c>
      <c r="E139" t="s">
        <v>7</v>
      </c>
    </row>
    <row r="140" spans="1:5" x14ac:dyDescent="0.3">
      <c r="A140">
        <v>6</v>
      </c>
      <c r="B140">
        <v>3</v>
      </c>
      <c r="C140">
        <v>4.8</v>
      </c>
      <c r="D140">
        <v>1.8</v>
      </c>
      <c r="E140" t="s">
        <v>7</v>
      </c>
    </row>
    <row r="141" spans="1:5" x14ac:dyDescent="0.3">
      <c r="A141">
        <v>6.9</v>
      </c>
      <c r="B141">
        <v>3.1</v>
      </c>
      <c r="C141">
        <v>5.4</v>
      </c>
      <c r="D141">
        <v>2.1</v>
      </c>
      <c r="E141" t="s">
        <v>7</v>
      </c>
    </row>
    <row r="142" spans="1:5" x14ac:dyDescent="0.3">
      <c r="A142">
        <v>6.7</v>
      </c>
      <c r="B142">
        <v>3.1</v>
      </c>
      <c r="C142">
        <v>5.6</v>
      </c>
      <c r="D142">
        <v>2.4</v>
      </c>
      <c r="E142" t="s">
        <v>7</v>
      </c>
    </row>
    <row r="143" spans="1:5" x14ac:dyDescent="0.3">
      <c r="A143">
        <v>6.9</v>
      </c>
      <c r="B143">
        <v>3.1</v>
      </c>
      <c r="C143">
        <v>5.0999999999999996</v>
      </c>
      <c r="D143">
        <v>2.2999999999999998</v>
      </c>
      <c r="E143" t="s">
        <v>7</v>
      </c>
    </row>
    <row r="144" spans="1:5" x14ac:dyDescent="0.3">
      <c r="A144">
        <v>5.8</v>
      </c>
      <c r="B144">
        <v>2.7</v>
      </c>
      <c r="C144">
        <v>5.0999999999999996</v>
      </c>
      <c r="D144">
        <v>1.9</v>
      </c>
      <c r="E144" t="s">
        <v>7</v>
      </c>
    </row>
    <row r="145" spans="1:5" x14ac:dyDescent="0.3">
      <c r="A145">
        <v>6.8</v>
      </c>
      <c r="B145">
        <v>3.2</v>
      </c>
      <c r="C145">
        <v>5.9</v>
      </c>
      <c r="D145">
        <v>2.2999999999999998</v>
      </c>
      <c r="E145" t="s">
        <v>7</v>
      </c>
    </row>
    <row r="146" spans="1:5" x14ac:dyDescent="0.3">
      <c r="A146">
        <v>6.7</v>
      </c>
      <c r="B146">
        <v>3.3</v>
      </c>
      <c r="C146">
        <v>5.7</v>
      </c>
      <c r="D146">
        <v>2.5</v>
      </c>
      <c r="E146" t="s">
        <v>7</v>
      </c>
    </row>
    <row r="147" spans="1:5" x14ac:dyDescent="0.3">
      <c r="A147">
        <v>6.7</v>
      </c>
      <c r="B147">
        <v>3</v>
      </c>
      <c r="C147">
        <v>5.2</v>
      </c>
      <c r="D147">
        <v>2.2999999999999998</v>
      </c>
      <c r="E147" t="s">
        <v>7</v>
      </c>
    </row>
    <row r="148" spans="1:5" x14ac:dyDescent="0.3">
      <c r="A148">
        <v>6.3</v>
      </c>
      <c r="B148">
        <v>2.5</v>
      </c>
      <c r="C148">
        <v>5</v>
      </c>
      <c r="D148">
        <v>1.9</v>
      </c>
      <c r="E148" t="s">
        <v>7</v>
      </c>
    </row>
    <row r="149" spans="1:5" x14ac:dyDescent="0.3">
      <c r="A149">
        <v>6.5</v>
      </c>
      <c r="B149">
        <v>3</v>
      </c>
      <c r="C149">
        <v>5.2</v>
      </c>
      <c r="D149">
        <v>2</v>
      </c>
      <c r="E149" t="s">
        <v>7</v>
      </c>
    </row>
    <row r="150" spans="1:5" x14ac:dyDescent="0.3">
      <c r="A150">
        <v>6.2</v>
      </c>
      <c r="B150">
        <v>3.4</v>
      </c>
      <c r="C150">
        <v>5.4</v>
      </c>
      <c r="D150">
        <v>2.2999999999999998</v>
      </c>
      <c r="E150" t="s">
        <v>7</v>
      </c>
    </row>
    <row r="151" spans="1:5" x14ac:dyDescent="0.3">
      <c r="A151">
        <v>5.9</v>
      </c>
      <c r="B151">
        <v>3</v>
      </c>
      <c r="C151">
        <v>5.0999999999999996</v>
      </c>
      <c r="D151">
        <v>1.8</v>
      </c>
      <c r="E151" t="s">
        <v>7</v>
      </c>
    </row>
  </sheetData>
  <autoFilter ref="A1:E15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3"/>
  <sheetViews>
    <sheetView workbookViewId="0"/>
  </sheetViews>
  <sheetFormatPr defaultRowHeight="14.4" x14ac:dyDescent="0.3"/>
  <cols>
    <col min="1" max="1" width="16.77734375" bestFit="1" customWidth="1"/>
    <col min="2" max="2" width="4.77734375" bestFit="1" customWidth="1"/>
    <col min="3" max="3" width="3" bestFit="1" customWidth="1"/>
    <col min="4" max="4" width="5.77734375" bestFit="1" customWidth="1"/>
    <col min="5" max="5" width="3.77734375" bestFit="1" customWidth="1"/>
    <col min="6" max="6" width="4.77734375" bestFit="1" customWidth="1"/>
    <col min="7" max="8" width="5.77734375" bestFit="1" customWidth="1"/>
    <col min="9" max="9" width="2.5546875" bestFit="1" customWidth="1"/>
    <col min="10" max="10" width="3.44140625" bestFit="1" customWidth="1"/>
    <col min="11" max="12" width="4.44140625" bestFit="1" customWidth="1"/>
  </cols>
  <sheetData>
    <row r="1" spans="1:12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</row>
    <row r="2" spans="1:12" x14ac:dyDescent="0.3">
      <c r="A2" t="s">
        <v>20</v>
      </c>
      <c r="B2">
        <v>21</v>
      </c>
      <c r="C2">
        <v>6</v>
      </c>
      <c r="D2">
        <v>160</v>
      </c>
      <c r="E2">
        <v>110</v>
      </c>
      <c r="F2">
        <v>3.9</v>
      </c>
      <c r="G2">
        <v>2.62</v>
      </c>
      <c r="H2">
        <v>16.46</v>
      </c>
      <c r="I2">
        <v>0</v>
      </c>
      <c r="J2">
        <v>1</v>
      </c>
      <c r="K2">
        <v>4</v>
      </c>
      <c r="L2">
        <v>4</v>
      </c>
    </row>
    <row r="3" spans="1:12" x14ac:dyDescent="0.3">
      <c r="A3" t="s">
        <v>21</v>
      </c>
      <c r="B3">
        <v>21</v>
      </c>
      <c r="C3">
        <v>6</v>
      </c>
      <c r="D3">
        <v>160</v>
      </c>
      <c r="E3">
        <v>110</v>
      </c>
      <c r="F3">
        <v>3.9</v>
      </c>
      <c r="G3">
        <v>2.875</v>
      </c>
      <c r="H3">
        <v>17.02</v>
      </c>
      <c r="I3">
        <v>0</v>
      </c>
      <c r="J3">
        <v>1</v>
      </c>
      <c r="K3">
        <v>4</v>
      </c>
      <c r="L3">
        <v>4</v>
      </c>
    </row>
    <row r="4" spans="1:12" x14ac:dyDescent="0.3">
      <c r="A4" t="s">
        <v>22</v>
      </c>
      <c r="B4">
        <v>22.8</v>
      </c>
      <c r="C4">
        <v>4</v>
      </c>
      <c r="D4">
        <v>108</v>
      </c>
      <c r="E4">
        <v>93</v>
      </c>
      <c r="F4">
        <v>3.85</v>
      </c>
      <c r="G4">
        <v>2.3199999999999998</v>
      </c>
      <c r="H4">
        <v>18.61</v>
      </c>
      <c r="I4">
        <v>1</v>
      </c>
      <c r="J4">
        <v>1</v>
      </c>
      <c r="K4">
        <v>4</v>
      </c>
      <c r="L4">
        <v>1</v>
      </c>
    </row>
    <row r="5" spans="1:12" x14ac:dyDescent="0.3">
      <c r="A5" t="s">
        <v>23</v>
      </c>
      <c r="B5">
        <v>21.4</v>
      </c>
      <c r="C5">
        <v>6</v>
      </c>
      <c r="D5">
        <v>258</v>
      </c>
      <c r="E5">
        <v>110</v>
      </c>
      <c r="F5">
        <v>3.08</v>
      </c>
      <c r="G5">
        <v>3.2149999999999999</v>
      </c>
      <c r="H5">
        <v>19.440000000000001</v>
      </c>
      <c r="I5">
        <v>1</v>
      </c>
      <c r="J5">
        <v>0</v>
      </c>
      <c r="K5">
        <v>3</v>
      </c>
      <c r="L5">
        <v>1</v>
      </c>
    </row>
    <row r="6" spans="1:12" x14ac:dyDescent="0.3">
      <c r="A6" t="s">
        <v>24</v>
      </c>
      <c r="B6">
        <v>18.7</v>
      </c>
      <c r="C6">
        <v>8</v>
      </c>
      <c r="D6">
        <v>360</v>
      </c>
      <c r="E6">
        <v>175</v>
      </c>
      <c r="F6">
        <v>3.15</v>
      </c>
      <c r="G6">
        <v>3.44</v>
      </c>
      <c r="H6">
        <v>17.02</v>
      </c>
      <c r="I6">
        <v>0</v>
      </c>
      <c r="J6">
        <v>0</v>
      </c>
      <c r="K6">
        <v>3</v>
      </c>
      <c r="L6">
        <v>2</v>
      </c>
    </row>
    <row r="7" spans="1:12" x14ac:dyDescent="0.3">
      <c r="A7" t="s">
        <v>25</v>
      </c>
      <c r="B7">
        <v>18.100000000000001</v>
      </c>
      <c r="C7">
        <v>6</v>
      </c>
      <c r="D7">
        <v>225</v>
      </c>
      <c r="E7">
        <v>105</v>
      </c>
      <c r="F7">
        <v>2.76</v>
      </c>
      <c r="G7">
        <v>3.46</v>
      </c>
      <c r="H7">
        <v>20.22</v>
      </c>
      <c r="I7">
        <v>1</v>
      </c>
      <c r="J7">
        <v>0</v>
      </c>
      <c r="K7">
        <v>3</v>
      </c>
      <c r="L7">
        <v>1</v>
      </c>
    </row>
    <row r="8" spans="1:12" x14ac:dyDescent="0.3">
      <c r="A8" t="s">
        <v>26</v>
      </c>
      <c r="B8">
        <v>14.3</v>
      </c>
      <c r="C8">
        <v>8</v>
      </c>
      <c r="D8">
        <v>360</v>
      </c>
      <c r="E8">
        <v>245</v>
      </c>
      <c r="F8">
        <v>3.21</v>
      </c>
      <c r="G8">
        <v>3.57</v>
      </c>
      <c r="H8">
        <v>15.84</v>
      </c>
      <c r="I8">
        <v>0</v>
      </c>
      <c r="J8">
        <v>0</v>
      </c>
      <c r="K8">
        <v>3</v>
      </c>
      <c r="L8">
        <v>4</v>
      </c>
    </row>
    <row r="9" spans="1:12" x14ac:dyDescent="0.3">
      <c r="A9" t="s">
        <v>27</v>
      </c>
      <c r="B9">
        <v>24.4</v>
      </c>
      <c r="C9">
        <v>4</v>
      </c>
      <c r="D9">
        <v>146.69999999999999</v>
      </c>
      <c r="E9">
        <v>62</v>
      </c>
      <c r="F9">
        <v>3.69</v>
      </c>
      <c r="G9">
        <v>3.19</v>
      </c>
      <c r="H9">
        <v>20</v>
      </c>
      <c r="I9">
        <v>1</v>
      </c>
      <c r="J9">
        <v>0</v>
      </c>
      <c r="K9">
        <v>4</v>
      </c>
      <c r="L9">
        <v>2</v>
      </c>
    </row>
    <row r="10" spans="1:12" x14ac:dyDescent="0.3">
      <c r="A10" t="s">
        <v>28</v>
      </c>
      <c r="B10">
        <v>22.8</v>
      </c>
      <c r="C10">
        <v>4</v>
      </c>
      <c r="D10">
        <v>140.80000000000001</v>
      </c>
      <c r="E10">
        <v>95</v>
      </c>
      <c r="F10">
        <v>3.92</v>
      </c>
      <c r="G10">
        <v>3.15</v>
      </c>
      <c r="H10">
        <v>22.9</v>
      </c>
      <c r="I10">
        <v>1</v>
      </c>
      <c r="J10">
        <v>0</v>
      </c>
      <c r="K10">
        <v>4</v>
      </c>
      <c r="L10">
        <v>2</v>
      </c>
    </row>
    <row r="11" spans="1:12" x14ac:dyDescent="0.3">
      <c r="A11" t="s">
        <v>29</v>
      </c>
      <c r="B11">
        <v>19.2</v>
      </c>
      <c r="C11">
        <v>6</v>
      </c>
      <c r="D11">
        <v>167.6</v>
      </c>
      <c r="E11">
        <v>123</v>
      </c>
      <c r="F11">
        <v>3.92</v>
      </c>
      <c r="G11">
        <v>3.44</v>
      </c>
      <c r="H11">
        <v>18.3</v>
      </c>
      <c r="I11">
        <v>1</v>
      </c>
      <c r="J11">
        <v>0</v>
      </c>
      <c r="K11">
        <v>4</v>
      </c>
      <c r="L11">
        <v>4</v>
      </c>
    </row>
    <row r="12" spans="1:12" x14ac:dyDescent="0.3">
      <c r="A12" t="s">
        <v>30</v>
      </c>
      <c r="B12">
        <v>17.8</v>
      </c>
      <c r="C12">
        <v>6</v>
      </c>
      <c r="D12">
        <v>167.6</v>
      </c>
      <c r="E12">
        <v>123</v>
      </c>
      <c r="F12">
        <v>3.92</v>
      </c>
      <c r="G12">
        <v>3.44</v>
      </c>
      <c r="H12">
        <v>18.899999999999999</v>
      </c>
      <c r="I12">
        <v>1</v>
      </c>
      <c r="J12">
        <v>0</v>
      </c>
      <c r="K12">
        <v>4</v>
      </c>
      <c r="L12">
        <v>4</v>
      </c>
    </row>
    <row r="13" spans="1:12" x14ac:dyDescent="0.3">
      <c r="A13" t="s">
        <v>31</v>
      </c>
      <c r="B13">
        <v>16.399999999999999</v>
      </c>
      <c r="C13">
        <v>8</v>
      </c>
      <c r="D13">
        <v>275.8</v>
      </c>
      <c r="E13">
        <v>180</v>
      </c>
      <c r="F13">
        <v>3.07</v>
      </c>
      <c r="G13">
        <v>4.07</v>
      </c>
      <c r="H13">
        <v>17.399999999999999</v>
      </c>
      <c r="I13">
        <v>0</v>
      </c>
      <c r="J13">
        <v>0</v>
      </c>
      <c r="K13">
        <v>3</v>
      </c>
      <c r="L13">
        <v>3</v>
      </c>
    </row>
    <row r="14" spans="1:12" x14ac:dyDescent="0.3">
      <c r="A14" t="s">
        <v>32</v>
      </c>
      <c r="B14">
        <v>17.3</v>
      </c>
      <c r="C14">
        <v>8</v>
      </c>
      <c r="D14">
        <v>275.8</v>
      </c>
      <c r="E14">
        <v>180</v>
      </c>
      <c r="F14">
        <v>3.07</v>
      </c>
      <c r="G14">
        <v>3.73</v>
      </c>
      <c r="H14">
        <v>17.600000000000001</v>
      </c>
      <c r="I14">
        <v>0</v>
      </c>
      <c r="J14">
        <v>0</v>
      </c>
      <c r="K14">
        <v>3</v>
      </c>
      <c r="L14">
        <v>3</v>
      </c>
    </row>
    <row r="15" spans="1:12" x14ac:dyDescent="0.3">
      <c r="A15" t="s">
        <v>33</v>
      </c>
      <c r="B15">
        <v>15.2</v>
      </c>
      <c r="C15">
        <v>8</v>
      </c>
      <c r="D15">
        <v>275.8</v>
      </c>
      <c r="E15">
        <v>180</v>
      </c>
      <c r="F15">
        <v>3.07</v>
      </c>
      <c r="G15">
        <v>3.78</v>
      </c>
      <c r="H15">
        <v>18</v>
      </c>
      <c r="I15">
        <v>0</v>
      </c>
      <c r="J15">
        <v>0</v>
      </c>
      <c r="K15">
        <v>3</v>
      </c>
      <c r="L15">
        <v>3</v>
      </c>
    </row>
    <row r="16" spans="1:12" x14ac:dyDescent="0.3">
      <c r="A16" t="s">
        <v>34</v>
      </c>
      <c r="B16">
        <v>10.4</v>
      </c>
      <c r="C16">
        <v>8</v>
      </c>
      <c r="D16">
        <v>472</v>
      </c>
      <c r="E16">
        <v>205</v>
      </c>
      <c r="F16">
        <v>2.93</v>
      </c>
      <c r="G16">
        <v>5.25</v>
      </c>
      <c r="H16">
        <v>17.98</v>
      </c>
      <c r="I16">
        <v>0</v>
      </c>
      <c r="J16">
        <v>0</v>
      </c>
      <c r="K16">
        <v>3</v>
      </c>
      <c r="L16">
        <v>4</v>
      </c>
    </row>
    <row r="17" spans="1:12" x14ac:dyDescent="0.3">
      <c r="A17" t="s">
        <v>35</v>
      </c>
      <c r="B17">
        <v>10.4</v>
      </c>
      <c r="C17">
        <v>8</v>
      </c>
      <c r="D17">
        <v>460</v>
      </c>
      <c r="E17">
        <v>215</v>
      </c>
      <c r="F17">
        <v>3</v>
      </c>
      <c r="G17">
        <v>5.4240000000000004</v>
      </c>
      <c r="H17">
        <v>17.82</v>
      </c>
      <c r="I17">
        <v>0</v>
      </c>
      <c r="J17">
        <v>0</v>
      </c>
      <c r="K17">
        <v>3</v>
      </c>
      <c r="L17">
        <v>4</v>
      </c>
    </row>
    <row r="18" spans="1:12" x14ac:dyDescent="0.3">
      <c r="A18" t="s">
        <v>36</v>
      </c>
      <c r="B18">
        <v>14.7</v>
      </c>
      <c r="C18">
        <v>8</v>
      </c>
      <c r="D18">
        <v>440</v>
      </c>
      <c r="E18">
        <v>230</v>
      </c>
      <c r="F18">
        <v>3.23</v>
      </c>
      <c r="G18">
        <v>5.3449999999999998</v>
      </c>
      <c r="H18">
        <v>17.420000000000002</v>
      </c>
      <c r="I18">
        <v>0</v>
      </c>
      <c r="J18">
        <v>0</v>
      </c>
      <c r="K18">
        <v>3</v>
      </c>
      <c r="L18">
        <v>4</v>
      </c>
    </row>
    <row r="19" spans="1:12" x14ac:dyDescent="0.3">
      <c r="A19" t="s">
        <v>37</v>
      </c>
      <c r="B19">
        <v>32.4</v>
      </c>
      <c r="C19">
        <v>4</v>
      </c>
      <c r="D19">
        <v>78.7</v>
      </c>
      <c r="E19">
        <v>66</v>
      </c>
      <c r="F19">
        <v>4.08</v>
      </c>
      <c r="G19">
        <v>2.2000000000000002</v>
      </c>
      <c r="H19">
        <v>19.47</v>
      </c>
      <c r="I19">
        <v>1</v>
      </c>
      <c r="J19">
        <v>1</v>
      </c>
      <c r="K19">
        <v>4</v>
      </c>
      <c r="L19">
        <v>1</v>
      </c>
    </row>
    <row r="20" spans="1:12" x14ac:dyDescent="0.3">
      <c r="A20" t="s">
        <v>38</v>
      </c>
      <c r="B20">
        <v>30.4</v>
      </c>
      <c r="C20">
        <v>4</v>
      </c>
      <c r="D20">
        <v>75.7</v>
      </c>
      <c r="E20">
        <v>52</v>
      </c>
      <c r="F20">
        <v>4.93</v>
      </c>
      <c r="G20">
        <v>1.615</v>
      </c>
      <c r="H20">
        <v>18.52</v>
      </c>
      <c r="I20">
        <v>1</v>
      </c>
      <c r="J20">
        <v>1</v>
      </c>
      <c r="K20">
        <v>4</v>
      </c>
      <c r="L20">
        <v>2</v>
      </c>
    </row>
    <row r="21" spans="1:12" x14ac:dyDescent="0.3">
      <c r="A21" t="s">
        <v>39</v>
      </c>
      <c r="B21">
        <v>33.9</v>
      </c>
      <c r="C21">
        <v>4</v>
      </c>
      <c r="D21">
        <v>71.099999999999994</v>
      </c>
      <c r="E21">
        <v>65</v>
      </c>
      <c r="F21">
        <v>4.22</v>
      </c>
      <c r="G21">
        <v>1.835</v>
      </c>
      <c r="H21">
        <v>19.899999999999999</v>
      </c>
      <c r="I21">
        <v>1</v>
      </c>
      <c r="J21">
        <v>1</v>
      </c>
      <c r="K21">
        <v>4</v>
      </c>
      <c r="L21">
        <v>1</v>
      </c>
    </row>
    <row r="22" spans="1:12" x14ac:dyDescent="0.3">
      <c r="A22" t="s">
        <v>40</v>
      </c>
      <c r="B22">
        <v>21.5</v>
      </c>
      <c r="C22">
        <v>4</v>
      </c>
      <c r="D22">
        <v>120.1</v>
      </c>
      <c r="E22">
        <v>97</v>
      </c>
      <c r="F22">
        <v>3.7</v>
      </c>
      <c r="G22">
        <v>2.4649999999999999</v>
      </c>
      <c r="H22">
        <v>20.010000000000002</v>
      </c>
      <c r="I22">
        <v>1</v>
      </c>
      <c r="J22">
        <v>0</v>
      </c>
      <c r="K22">
        <v>3</v>
      </c>
      <c r="L22">
        <v>1</v>
      </c>
    </row>
    <row r="23" spans="1:12" x14ac:dyDescent="0.3">
      <c r="A23" t="s">
        <v>41</v>
      </c>
      <c r="B23">
        <v>15.5</v>
      </c>
      <c r="C23">
        <v>8</v>
      </c>
      <c r="D23">
        <v>318</v>
      </c>
      <c r="E23">
        <v>150</v>
      </c>
      <c r="F23">
        <v>2.76</v>
      </c>
      <c r="G23">
        <v>3.52</v>
      </c>
      <c r="H23">
        <v>16.87</v>
      </c>
      <c r="I23">
        <v>0</v>
      </c>
      <c r="J23">
        <v>0</v>
      </c>
      <c r="K23">
        <v>3</v>
      </c>
      <c r="L23">
        <v>2</v>
      </c>
    </row>
    <row r="24" spans="1:12" x14ac:dyDescent="0.3">
      <c r="A24" t="s">
        <v>42</v>
      </c>
      <c r="B24">
        <v>15.2</v>
      </c>
      <c r="C24">
        <v>8</v>
      </c>
      <c r="D24">
        <v>304</v>
      </c>
      <c r="E24">
        <v>150</v>
      </c>
      <c r="F24">
        <v>3.15</v>
      </c>
      <c r="G24">
        <v>3.4350000000000001</v>
      </c>
      <c r="H24">
        <v>17.3</v>
      </c>
      <c r="I24">
        <v>0</v>
      </c>
      <c r="J24">
        <v>0</v>
      </c>
      <c r="K24">
        <v>3</v>
      </c>
      <c r="L24">
        <v>2</v>
      </c>
    </row>
    <row r="25" spans="1:12" x14ac:dyDescent="0.3">
      <c r="A25" t="s">
        <v>43</v>
      </c>
      <c r="B25">
        <v>13.3</v>
      </c>
      <c r="C25">
        <v>8</v>
      </c>
      <c r="D25">
        <v>350</v>
      </c>
      <c r="E25">
        <v>245</v>
      </c>
      <c r="F25">
        <v>3.73</v>
      </c>
      <c r="G25">
        <v>3.84</v>
      </c>
      <c r="H25">
        <v>15.41</v>
      </c>
      <c r="I25">
        <v>0</v>
      </c>
      <c r="J25">
        <v>0</v>
      </c>
      <c r="K25">
        <v>3</v>
      </c>
      <c r="L25">
        <v>4</v>
      </c>
    </row>
    <row r="26" spans="1:12" x14ac:dyDescent="0.3">
      <c r="A26" t="s">
        <v>44</v>
      </c>
      <c r="B26">
        <v>19.2</v>
      </c>
      <c r="C26">
        <v>8</v>
      </c>
      <c r="D26">
        <v>400</v>
      </c>
      <c r="E26">
        <v>175</v>
      </c>
      <c r="F26">
        <v>3.08</v>
      </c>
      <c r="G26">
        <v>3.8450000000000002</v>
      </c>
      <c r="H26">
        <v>17.05</v>
      </c>
      <c r="I26">
        <v>0</v>
      </c>
      <c r="J26">
        <v>0</v>
      </c>
      <c r="K26">
        <v>3</v>
      </c>
      <c r="L26">
        <v>2</v>
      </c>
    </row>
    <row r="27" spans="1:12" x14ac:dyDescent="0.3">
      <c r="A27" t="s">
        <v>45</v>
      </c>
      <c r="B27">
        <v>27.3</v>
      </c>
      <c r="C27">
        <v>4</v>
      </c>
      <c r="D27">
        <v>79</v>
      </c>
      <c r="E27">
        <v>66</v>
      </c>
      <c r="F27">
        <v>4.08</v>
      </c>
      <c r="G27">
        <v>1.9350000000000001</v>
      </c>
      <c r="H27">
        <v>18.899999999999999</v>
      </c>
      <c r="I27">
        <v>1</v>
      </c>
      <c r="J27">
        <v>1</v>
      </c>
      <c r="K27">
        <v>4</v>
      </c>
      <c r="L27">
        <v>1</v>
      </c>
    </row>
    <row r="28" spans="1:12" x14ac:dyDescent="0.3">
      <c r="A28" t="s">
        <v>46</v>
      </c>
      <c r="B28">
        <v>26</v>
      </c>
      <c r="C28">
        <v>4</v>
      </c>
      <c r="D28">
        <v>120.3</v>
      </c>
      <c r="E28">
        <v>91</v>
      </c>
      <c r="F28">
        <v>4.43</v>
      </c>
      <c r="G28">
        <v>2.14</v>
      </c>
      <c r="H28">
        <v>16.7</v>
      </c>
      <c r="I28">
        <v>0</v>
      </c>
      <c r="J28">
        <v>1</v>
      </c>
      <c r="K28">
        <v>5</v>
      </c>
      <c r="L28">
        <v>2</v>
      </c>
    </row>
    <row r="29" spans="1:12" x14ac:dyDescent="0.3">
      <c r="A29" t="s">
        <v>47</v>
      </c>
      <c r="B29">
        <v>30.4</v>
      </c>
      <c r="C29">
        <v>4</v>
      </c>
      <c r="D29">
        <v>95.1</v>
      </c>
      <c r="E29">
        <v>113</v>
      </c>
      <c r="F29">
        <v>3.77</v>
      </c>
      <c r="G29">
        <v>1.5129999999999999</v>
      </c>
      <c r="H29">
        <v>16.899999999999999</v>
      </c>
      <c r="I29">
        <v>1</v>
      </c>
      <c r="J29">
        <v>1</v>
      </c>
      <c r="K29">
        <v>5</v>
      </c>
      <c r="L29">
        <v>2</v>
      </c>
    </row>
    <row r="30" spans="1:12" x14ac:dyDescent="0.3">
      <c r="A30" t="s">
        <v>48</v>
      </c>
      <c r="B30">
        <v>15.8</v>
      </c>
      <c r="C30">
        <v>8</v>
      </c>
      <c r="D30">
        <v>351</v>
      </c>
      <c r="E30">
        <v>264</v>
      </c>
      <c r="F30">
        <v>4.22</v>
      </c>
      <c r="G30">
        <v>3.17</v>
      </c>
      <c r="H30">
        <v>14.5</v>
      </c>
      <c r="I30">
        <v>0</v>
      </c>
      <c r="J30">
        <v>1</v>
      </c>
      <c r="K30">
        <v>5</v>
      </c>
      <c r="L30">
        <v>4</v>
      </c>
    </row>
    <row r="31" spans="1:12" x14ac:dyDescent="0.3">
      <c r="A31" t="s">
        <v>49</v>
      </c>
      <c r="B31">
        <v>19.7</v>
      </c>
      <c r="C31">
        <v>6</v>
      </c>
      <c r="D31">
        <v>145</v>
      </c>
      <c r="E31">
        <v>175</v>
      </c>
      <c r="F31">
        <v>3.62</v>
      </c>
      <c r="G31">
        <v>2.77</v>
      </c>
      <c r="H31">
        <v>15.5</v>
      </c>
      <c r="I31">
        <v>0</v>
      </c>
      <c r="J31">
        <v>1</v>
      </c>
      <c r="K31">
        <v>5</v>
      </c>
      <c r="L31">
        <v>6</v>
      </c>
    </row>
    <row r="32" spans="1:12" x14ac:dyDescent="0.3">
      <c r="A32" t="s">
        <v>50</v>
      </c>
      <c r="B32">
        <v>15</v>
      </c>
      <c r="C32">
        <v>8</v>
      </c>
      <c r="D32">
        <v>301</v>
      </c>
      <c r="E32">
        <v>335</v>
      </c>
      <c r="F32">
        <v>3.54</v>
      </c>
      <c r="G32">
        <v>3.57</v>
      </c>
      <c r="H32">
        <v>14.6</v>
      </c>
      <c r="I32">
        <v>0</v>
      </c>
      <c r="J32">
        <v>1</v>
      </c>
      <c r="K32">
        <v>5</v>
      </c>
      <c r="L32">
        <v>8</v>
      </c>
    </row>
    <row r="33" spans="1:12" x14ac:dyDescent="0.3">
      <c r="A33" t="s">
        <v>51</v>
      </c>
      <c r="B33">
        <v>21.4</v>
      </c>
      <c r="C33">
        <v>4</v>
      </c>
      <c r="D33">
        <v>121</v>
      </c>
      <c r="E33">
        <v>109</v>
      </c>
      <c r="F33">
        <v>4.1100000000000003</v>
      </c>
      <c r="G33">
        <v>2.78</v>
      </c>
      <c r="H33">
        <v>18.600000000000001</v>
      </c>
      <c r="I33">
        <v>1</v>
      </c>
      <c r="J33">
        <v>1</v>
      </c>
      <c r="K33">
        <v>4</v>
      </c>
      <c r="L33">
        <v>2</v>
      </c>
    </row>
  </sheetData>
  <autoFilter ref="A1:L33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P398"/>
  <sheetViews>
    <sheetView zoomScale="140" zoomScaleNormal="140" workbookViewId="0">
      <selection sqref="A1:F398"/>
    </sheetView>
  </sheetViews>
  <sheetFormatPr defaultColWidth="8.77734375" defaultRowHeight="14.4" x14ac:dyDescent="0.3"/>
  <cols>
    <col min="1" max="2" width="8.77734375" style="2"/>
    <col min="3" max="3" width="8.77734375" style="2" bestFit="1" customWidth="1"/>
    <col min="4" max="4" width="11.6640625" style="2" customWidth="1"/>
    <col min="5" max="5" width="8.77734375" style="2"/>
    <col min="6" max="6" width="11.6640625" style="2" bestFit="1" customWidth="1"/>
    <col min="7" max="7" width="2.44140625" style="2" customWidth="1"/>
    <col min="8" max="8" width="12.5546875" style="2" bestFit="1" customWidth="1"/>
    <col min="9" max="9" width="41.6640625" style="2" hidden="1" customWidth="1"/>
    <col min="10" max="10" width="16.77734375" style="2" bestFit="1" customWidth="1"/>
    <col min="11" max="129" width="6.109375" style="2" bestFit="1" customWidth="1"/>
    <col min="130" max="379" width="7.109375" style="2" bestFit="1" customWidth="1"/>
    <col min="380" max="380" width="11.109375" style="2" bestFit="1" customWidth="1"/>
    <col min="381" max="16384" width="8.77734375" style="2"/>
  </cols>
  <sheetData>
    <row r="1" spans="1:13" x14ac:dyDescent="0.3">
      <c r="A1" s="2" t="s">
        <v>52</v>
      </c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H1" s="6" t="s">
        <v>1487</v>
      </c>
      <c r="I1" s="6"/>
      <c r="J1" s="6" t="s">
        <v>1477</v>
      </c>
      <c r="K1" s="7"/>
      <c r="L1" s="7"/>
    </row>
    <row r="2" spans="1:13" x14ac:dyDescent="0.3">
      <c r="A2" s="2" t="s">
        <v>58</v>
      </c>
      <c r="B2" s="2" t="s">
        <v>59</v>
      </c>
      <c r="C2" s="2">
        <v>19</v>
      </c>
      <c r="D2" s="2">
        <v>18</v>
      </c>
      <c r="E2" s="2" t="s">
        <v>60</v>
      </c>
      <c r="F2" s="2">
        <v>139750</v>
      </c>
      <c r="H2" s="5" t="s">
        <v>1462</v>
      </c>
      <c r="I2" s="4" t="s">
        <v>1463</v>
      </c>
      <c r="J2" s="8">
        <f>SUMIFS(F2:F398,E2:E398,"Male",A2:A398,"Prof")</f>
        <v>31525964</v>
      </c>
      <c r="K2" s="4"/>
      <c r="L2" s="4"/>
      <c r="M2" s="11">
        <v>31525964</v>
      </c>
    </row>
    <row r="3" spans="1:13" x14ac:dyDescent="0.3">
      <c r="A3" s="2" t="s">
        <v>58</v>
      </c>
      <c r="B3" s="2" t="s">
        <v>59</v>
      </c>
      <c r="C3" s="2">
        <v>20</v>
      </c>
      <c r="D3" s="2">
        <v>16</v>
      </c>
      <c r="E3" s="2" t="s">
        <v>60</v>
      </c>
      <c r="F3" s="2">
        <v>173200</v>
      </c>
      <c r="H3" s="5" t="s">
        <v>1465</v>
      </c>
      <c r="I3" s="4"/>
      <c r="J3" s="4">
        <f>SUM(F2:F398)</f>
        <v>45141464</v>
      </c>
      <c r="K3" s="8"/>
      <c r="L3" s="8"/>
      <c r="M3" s="11">
        <v>45141464</v>
      </c>
    </row>
    <row r="4" spans="1:13" x14ac:dyDescent="0.3">
      <c r="A4" s="2" t="s">
        <v>61</v>
      </c>
      <c r="B4" s="2" t="s">
        <v>59</v>
      </c>
      <c r="C4" s="2">
        <v>4</v>
      </c>
      <c r="D4" s="2">
        <v>3</v>
      </c>
      <c r="E4" s="2" t="s">
        <v>60</v>
      </c>
      <c r="F4" s="12">
        <v>79750</v>
      </c>
      <c r="H4" s="5" t="s">
        <v>1466</v>
      </c>
      <c r="I4" s="4"/>
      <c r="J4" s="4">
        <f>AVERAGEIF(E2:E398,"Female",F2:F398)</f>
        <v>101002.41025641025</v>
      </c>
      <c r="K4" s="4"/>
      <c r="L4" s="4"/>
      <c r="M4" s="11">
        <v>101002.41025641025</v>
      </c>
    </row>
    <row r="5" spans="1:13" ht="28.8" x14ac:dyDescent="0.3">
      <c r="A5" s="2" t="s">
        <v>58</v>
      </c>
      <c r="B5" s="2" t="s">
        <v>59</v>
      </c>
      <c r="C5" s="2">
        <v>45</v>
      </c>
      <c r="D5" s="2">
        <v>39</v>
      </c>
      <c r="E5" s="2" t="s">
        <v>60</v>
      </c>
      <c r="F5" s="2">
        <v>115000</v>
      </c>
      <c r="H5" s="10" t="s">
        <v>1467</v>
      </c>
      <c r="I5" s="4"/>
      <c r="J5" s="4">
        <f>AVERAGEIFS(F2:F398,E2:E398,"Male",B2:B398,"B",A2:A398,"Prof")</f>
        <v>133518.35999999999</v>
      </c>
      <c r="K5" s="9"/>
      <c r="L5" s="9"/>
      <c r="M5" s="11">
        <v>133518.35999999999</v>
      </c>
    </row>
    <row r="6" spans="1:13" x14ac:dyDescent="0.3">
      <c r="A6" s="2" t="s">
        <v>58</v>
      </c>
      <c r="B6" s="2" t="s">
        <v>59</v>
      </c>
      <c r="C6" s="2">
        <v>40</v>
      </c>
      <c r="D6" s="2">
        <v>41</v>
      </c>
      <c r="E6" s="2" t="s">
        <v>60</v>
      </c>
      <c r="F6" s="2">
        <v>141500</v>
      </c>
      <c r="H6" s="5" t="s">
        <v>1468</v>
      </c>
      <c r="I6" s="4"/>
      <c r="J6" s="4">
        <f>AVERAGEIFS(D2:D398,E2:E398,"Male",A2:A398,"Prof")</f>
        <v>23.22983870967742</v>
      </c>
      <c r="K6" s="4"/>
      <c r="L6" s="4"/>
      <c r="M6" s="11">
        <v>23.22983870967742</v>
      </c>
    </row>
    <row r="7" spans="1:13" x14ac:dyDescent="0.3">
      <c r="A7" s="2" t="s">
        <v>62</v>
      </c>
      <c r="B7" s="2" t="s">
        <v>59</v>
      </c>
      <c r="C7" s="2">
        <v>6</v>
      </c>
      <c r="D7" s="2">
        <v>6</v>
      </c>
      <c r="E7" s="2" t="s">
        <v>60</v>
      </c>
      <c r="F7" s="2">
        <v>97000</v>
      </c>
      <c r="H7" s="5" t="s">
        <v>1469</v>
      </c>
      <c r="I7" s="4"/>
      <c r="J7" s="4">
        <f>AVERAGEIF(E2:E398,"Male",D2:D398)</f>
        <v>18.273743016759777</v>
      </c>
      <c r="K7" s="4"/>
      <c r="L7" s="4"/>
      <c r="M7" s="11">
        <v>18.273743016759777</v>
      </c>
    </row>
    <row r="8" spans="1:13" x14ac:dyDescent="0.3">
      <c r="A8" s="2" t="s">
        <v>58</v>
      </c>
      <c r="B8" s="2" t="s">
        <v>59</v>
      </c>
      <c r="C8" s="2">
        <v>30</v>
      </c>
      <c r="D8" s="2">
        <v>23</v>
      </c>
      <c r="E8" s="2" t="s">
        <v>60</v>
      </c>
      <c r="F8" s="2">
        <v>175000</v>
      </c>
      <c r="H8" s="5" t="s">
        <v>1470</v>
      </c>
      <c r="I8" s="4"/>
      <c r="J8" s="4">
        <f>AVERAGEIFS(F2:F398,A2:A398,"AsstProf",B2:B398,"B")</f>
        <v>84593.906976744183</v>
      </c>
      <c r="K8" s="4"/>
      <c r="L8" s="4"/>
      <c r="M8" s="11">
        <v>84593.906976744183</v>
      </c>
    </row>
    <row r="9" spans="1:13" x14ac:dyDescent="0.3">
      <c r="A9" s="2" t="s">
        <v>58</v>
      </c>
      <c r="B9" s="2" t="s">
        <v>59</v>
      </c>
      <c r="C9" s="2">
        <v>45</v>
      </c>
      <c r="D9" s="2">
        <v>45</v>
      </c>
      <c r="E9" s="2" t="s">
        <v>60</v>
      </c>
      <c r="F9" s="2">
        <v>147765</v>
      </c>
      <c r="H9" s="5" t="s">
        <v>1496</v>
      </c>
      <c r="I9" s="4"/>
      <c r="J9" s="4">
        <f>COUNT(D2:D398)</f>
        <v>397</v>
      </c>
      <c r="K9" s="4"/>
      <c r="L9" s="4"/>
      <c r="M9" s="11">
        <v>397</v>
      </c>
    </row>
    <row r="10" spans="1:13" x14ac:dyDescent="0.3">
      <c r="A10" s="2" t="s">
        <v>58</v>
      </c>
      <c r="B10" s="2" t="s">
        <v>59</v>
      </c>
      <c r="C10" s="2">
        <v>21</v>
      </c>
      <c r="D10" s="2">
        <v>20</v>
      </c>
      <c r="E10" s="2" t="s">
        <v>60</v>
      </c>
      <c r="F10" s="2">
        <v>119250</v>
      </c>
      <c r="H10" s="5" t="s">
        <v>1509</v>
      </c>
      <c r="I10" s="4"/>
      <c r="J10" s="4">
        <f>COUNTIFS(E2:E398,"Male",B2:B398,"B",A2:A398,"Prof")</f>
        <v>125</v>
      </c>
      <c r="K10" s="4"/>
      <c r="L10" s="4"/>
      <c r="M10" s="11">
        <v>125</v>
      </c>
    </row>
    <row r="11" spans="1:13" x14ac:dyDescent="0.3">
      <c r="A11" s="2" t="s">
        <v>58</v>
      </c>
      <c r="B11" s="2" t="s">
        <v>59</v>
      </c>
      <c r="C11" s="2">
        <v>18</v>
      </c>
      <c r="D11" s="2">
        <v>18</v>
      </c>
      <c r="E11" s="2" t="s">
        <v>63</v>
      </c>
      <c r="F11" s="2">
        <v>129000</v>
      </c>
      <c r="H11" s="5" t="s">
        <v>1508</v>
      </c>
      <c r="I11" s="4"/>
      <c r="J11" s="4">
        <f>COUNTIFS(E2:E398,"Female",B2:B398,"B")</f>
        <v>21</v>
      </c>
      <c r="K11" s="4"/>
      <c r="L11" s="4"/>
      <c r="M11" s="11">
        <v>21</v>
      </c>
    </row>
    <row r="12" spans="1:13" x14ac:dyDescent="0.3">
      <c r="A12" s="2" t="s">
        <v>62</v>
      </c>
      <c r="B12" s="2" t="s">
        <v>59</v>
      </c>
      <c r="C12" s="2">
        <v>12</v>
      </c>
      <c r="D12" s="2">
        <v>8</v>
      </c>
      <c r="E12" s="2" t="s">
        <v>60</v>
      </c>
      <c r="F12" s="2">
        <v>119800</v>
      </c>
      <c r="H12" s="5" t="s">
        <v>1510</v>
      </c>
      <c r="I12" s="4"/>
      <c r="J12" s="4">
        <f>COUNTIFS(A2:A398,"Prof",D2:D398,"&gt;15")</f>
        <v>191</v>
      </c>
      <c r="K12" s="4"/>
      <c r="L12" s="4"/>
      <c r="M12" s="11">
        <v>191</v>
      </c>
    </row>
    <row r="13" spans="1:13" ht="28.8" x14ac:dyDescent="0.3">
      <c r="A13" s="2" t="s">
        <v>61</v>
      </c>
      <c r="B13" s="2" t="s">
        <v>59</v>
      </c>
      <c r="C13" s="2">
        <v>7</v>
      </c>
      <c r="D13" s="2">
        <v>2</v>
      </c>
      <c r="E13" s="2" t="s">
        <v>60</v>
      </c>
      <c r="F13" s="2">
        <v>79800</v>
      </c>
      <c r="H13" s="10" t="s">
        <v>1511</v>
      </c>
      <c r="I13" s="4"/>
      <c r="J13" s="4">
        <f>COUNTIFS(A2:A398,"Prof",B2:B398,"B",E2:E398,"Female",C2:C398,"&gt;20")</f>
        <v>4</v>
      </c>
      <c r="K13" s="4"/>
      <c r="L13" s="4"/>
      <c r="M13" s="11">
        <v>4</v>
      </c>
    </row>
    <row r="14" spans="1:13" ht="28.8" x14ac:dyDescent="0.3">
      <c r="A14" s="2" t="s">
        <v>61</v>
      </c>
      <c r="B14" s="2" t="s">
        <v>59</v>
      </c>
      <c r="C14" s="2">
        <v>1</v>
      </c>
      <c r="D14" s="2">
        <v>1</v>
      </c>
      <c r="E14" s="2" t="s">
        <v>60</v>
      </c>
      <c r="F14" s="2">
        <v>77700</v>
      </c>
      <c r="H14" s="10" t="s">
        <v>1512</v>
      </c>
      <c r="I14" s="4"/>
      <c r="J14" s="4">
        <f>AVERAGEIFS(F2:F398,A2:A398,"AsstProf",E2:E398,"Male",B2:B398,"A")</f>
        <v>74269.611111111109</v>
      </c>
      <c r="K14" s="9"/>
      <c r="L14" s="9"/>
    </row>
    <row r="15" spans="1:13" x14ac:dyDescent="0.3">
      <c r="A15" s="2" t="s">
        <v>61</v>
      </c>
      <c r="B15" s="2" t="s">
        <v>59</v>
      </c>
      <c r="C15" s="2">
        <v>2</v>
      </c>
      <c r="D15" s="2">
        <v>0</v>
      </c>
      <c r="E15" s="2" t="s">
        <v>60</v>
      </c>
      <c r="F15" s="2">
        <v>78000</v>
      </c>
    </row>
    <row r="16" spans="1:13" x14ac:dyDescent="0.3">
      <c r="A16" s="2" t="s">
        <v>58</v>
      </c>
      <c r="B16" s="2" t="s">
        <v>59</v>
      </c>
      <c r="C16" s="2">
        <v>20</v>
      </c>
      <c r="D16" s="2">
        <v>18</v>
      </c>
      <c r="E16" s="2" t="s">
        <v>60</v>
      </c>
      <c r="F16" s="2">
        <v>104800</v>
      </c>
    </row>
    <row r="17" spans="1:380" x14ac:dyDescent="0.3">
      <c r="A17" s="2" t="s">
        <v>58</v>
      </c>
      <c r="B17" s="2" t="s">
        <v>59</v>
      </c>
      <c r="C17" s="2">
        <v>12</v>
      </c>
      <c r="D17" s="2">
        <v>3</v>
      </c>
      <c r="E17" s="2" t="s">
        <v>60</v>
      </c>
      <c r="F17" s="2">
        <v>117150</v>
      </c>
      <c r="H17" s="2" t="s">
        <v>1539</v>
      </c>
    </row>
    <row r="18" spans="1:380" x14ac:dyDescent="0.3">
      <c r="A18" s="2" t="s">
        <v>58</v>
      </c>
      <c r="B18" s="2" t="s">
        <v>59</v>
      </c>
      <c r="C18" s="2">
        <v>19</v>
      </c>
      <c r="D18" s="2">
        <v>20</v>
      </c>
      <c r="E18" s="2" t="s">
        <v>60</v>
      </c>
      <c r="F18" s="2">
        <v>101000</v>
      </c>
    </row>
    <row r="19" spans="1:380" x14ac:dyDescent="0.3">
      <c r="A19" s="2" t="s">
        <v>58</v>
      </c>
      <c r="B19" s="2" t="s">
        <v>64</v>
      </c>
      <c r="C19" s="2">
        <v>38</v>
      </c>
      <c r="D19" s="2">
        <v>34</v>
      </c>
      <c r="E19" s="2" t="s">
        <v>60</v>
      </c>
      <c r="F19" s="2">
        <v>103450</v>
      </c>
      <c r="H19" s="14" t="s">
        <v>1534</v>
      </c>
      <c r="I19" t="s">
        <v>1540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</row>
    <row r="20" spans="1:380" x14ac:dyDescent="0.3">
      <c r="A20" s="2" t="s">
        <v>58</v>
      </c>
      <c r="B20" s="2" t="s">
        <v>64</v>
      </c>
      <c r="C20" s="2">
        <v>37</v>
      </c>
      <c r="D20" s="2">
        <v>23</v>
      </c>
      <c r="E20" s="2" t="s">
        <v>60</v>
      </c>
      <c r="F20" s="2">
        <v>124750</v>
      </c>
      <c r="H20" s="16" t="s">
        <v>62</v>
      </c>
      <c r="I20" s="15">
        <v>6008092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</row>
    <row r="21" spans="1:380" x14ac:dyDescent="0.3">
      <c r="A21" s="2" t="s">
        <v>58</v>
      </c>
      <c r="B21" s="2" t="s">
        <v>64</v>
      </c>
      <c r="C21" s="2">
        <v>39</v>
      </c>
      <c r="D21" s="2">
        <v>36</v>
      </c>
      <c r="E21" s="2" t="s">
        <v>63</v>
      </c>
      <c r="F21" s="2">
        <v>137000</v>
      </c>
      <c r="H21" s="16" t="s">
        <v>61</v>
      </c>
      <c r="I21" s="15">
        <v>5411991</v>
      </c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</row>
    <row r="22" spans="1:380" x14ac:dyDescent="0.3">
      <c r="A22" s="2" t="s">
        <v>58</v>
      </c>
      <c r="B22" s="2" t="s">
        <v>64</v>
      </c>
      <c r="C22" s="2">
        <v>31</v>
      </c>
      <c r="D22" s="2">
        <v>26</v>
      </c>
      <c r="E22" s="2" t="s">
        <v>60</v>
      </c>
      <c r="F22" s="2">
        <v>89565</v>
      </c>
      <c r="H22" s="16" t="s">
        <v>58</v>
      </c>
      <c r="I22" s="15">
        <v>33721381</v>
      </c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</row>
    <row r="23" spans="1:380" x14ac:dyDescent="0.3">
      <c r="A23" s="2" t="s">
        <v>58</v>
      </c>
      <c r="B23" s="2" t="s">
        <v>64</v>
      </c>
      <c r="C23" s="2">
        <v>36</v>
      </c>
      <c r="D23" s="2">
        <v>31</v>
      </c>
      <c r="E23" s="2" t="s">
        <v>60</v>
      </c>
      <c r="F23" s="2">
        <v>102580</v>
      </c>
      <c r="H23" s="16" t="s">
        <v>1535</v>
      </c>
      <c r="I23" s="15">
        <v>45141464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</row>
    <row r="24" spans="1:380" x14ac:dyDescent="0.3">
      <c r="A24" s="2" t="s">
        <v>58</v>
      </c>
      <c r="B24" s="2" t="s">
        <v>64</v>
      </c>
      <c r="C24" s="2">
        <v>34</v>
      </c>
      <c r="D24" s="2">
        <v>30</v>
      </c>
      <c r="E24" s="2" t="s">
        <v>60</v>
      </c>
      <c r="F24" s="2">
        <v>93904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</row>
    <row r="25" spans="1:380" x14ac:dyDescent="0.3">
      <c r="A25" s="2" t="s">
        <v>58</v>
      </c>
      <c r="B25" s="2" t="s">
        <v>64</v>
      </c>
      <c r="C25" s="2">
        <v>24</v>
      </c>
      <c r="D25" s="2">
        <v>19</v>
      </c>
      <c r="E25" s="2" t="s">
        <v>60</v>
      </c>
      <c r="F25" s="2">
        <v>113068</v>
      </c>
      <c r="H25" s="14" t="s">
        <v>1534</v>
      </c>
      <c r="I25" t="s">
        <v>1540</v>
      </c>
      <c r="J25"/>
    </row>
    <row r="26" spans="1:380" x14ac:dyDescent="0.3">
      <c r="A26" s="2" t="s">
        <v>62</v>
      </c>
      <c r="B26" s="2" t="s">
        <v>64</v>
      </c>
      <c r="C26" s="2">
        <v>13</v>
      </c>
      <c r="D26" s="2">
        <v>8</v>
      </c>
      <c r="E26" s="2" t="s">
        <v>63</v>
      </c>
      <c r="F26" s="2">
        <v>74830</v>
      </c>
      <c r="H26" s="16" t="s">
        <v>62</v>
      </c>
      <c r="I26" s="15">
        <v>6008092</v>
      </c>
      <c r="J26"/>
    </row>
    <row r="27" spans="1:380" x14ac:dyDescent="0.3">
      <c r="A27" s="2" t="s">
        <v>58</v>
      </c>
      <c r="B27" s="2" t="s">
        <v>64</v>
      </c>
      <c r="C27" s="2">
        <v>21</v>
      </c>
      <c r="D27" s="2">
        <v>8</v>
      </c>
      <c r="E27" s="2" t="s">
        <v>60</v>
      </c>
      <c r="F27" s="2">
        <v>106294</v>
      </c>
      <c r="H27" s="16" t="s">
        <v>61</v>
      </c>
      <c r="I27" s="15">
        <v>5411991</v>
      </c>
      <c r="J27"/>
    </row>
    <row r="28" spans="1:380" x14ac:dyDescent="0.3">
      <c r="A28" s="2" t="s">
        <v>58</v>
      </c>
      <c r="B28" s="2" t="s">
        <v>64</v>
      </c>
      <c r="C28" s="2">
        <v>35</v>
      </c>
      <c r="D28" s="2">
        <v>23</v>
      </c>
      <c r="E28" s="2" t="s">
        <v>60</v>
      </c>
      <c r="F28" s="2">
        <v>134885</v>
      </c>
      <c r="H28" s="16" t="s">
        <v>58</v>
      </c>
      <c r="I28" s="15">
        <v>33721381</v>
      </c>
      <c r="J28"/>
    </row>
    <row r="29" spans="1:380" x14ac:dyDescent="0.3">
      <c r="A29" s="2" t="s">
        <v>61</v>
      </c>
      <c r="B29" s="2" t="s">
        <v>59</v>
      </c>
      <c r="C29" s="2">
        <v>5</v>
      </c>
      <c r="D29" s="2">
        <v>3</v>
      </c>
      <c r="E29" s="2" t="s">
        <v>60</v>
      </c>
      <c r="F29" s="2">
        <v>82379</v>
      </c>
      <c r="H29" s="16" t="s">
        <v>1535</v>
      </c>
      <c r="I29" s="15">
        <v>45141464</v>
      </c>
      <c r="J29"/>
    </row>
    <row r="30" spans="1:380" x14ac:dyDescent="0.3">
      <c r="A30" s="2" t="s">
        <v>61</v>
      </c>
      <c r="B30" s="2" t="s">
        <v>59</v>
      </c>
      <c r="C30" s="2">
        <v>11</v>
      </c>
      <c r="D30" s="2">
        <v>0</v>
      </c>
      <c r="E30" s="2" t="s">
        <v>60</v>
      </c>
      <c r="F30" s="2">
        <v>77000</v>
      </c>
      <c r="H30"/>
      <c r="I30"/>
      <c r="J30"/>
    </row>
    <row r="31" spans="1:380" x14ac:dyDescent="0.3">
      <c r="A31" s="2" t="s">
        <v>58</v>
      </c>
      <c r="B31" s="2" t="s">
        <v>59</v>
      </c>
      <c r="C31" s="2">
        <v>12</v>
      </c>
      <c r="D31" s="2">
        <v>8</v>
      </c>
      <c r="E31" s="2" t="s">
        <v>60</v>
      </c>
      <c r="F31" s="2">
        <v>118223</v>
      </c>
      <c r="H31"/>
      <c r="I31"/>
      <c r="J31"/>
    </row>
    <row r="32" spans="1:380" x14ac:dyDescent="0.3">
      <c r="A32" s="2" t="s">
        <v>58</v>
      </c>
      <c r="B32" s="2" t="s">
        <v>59</v>
      </c>
      <c r="C32" s="2">
        <v>20</v>
      </c>
      <c r="D32" s="2">
        <v>4</v>
      </c>
      <c r="E32" s="2" t="s">
        <v>60</v>
      </c>
      <c r="F32" s="2">
        <v>132261</v>
      </c>
      <c r="H32"/>
      <c r="I32"/>
      <c r="J32"/>
    </row>
    <row r="33" spans="1:10" x14ac:dyDescent="0.3">
      <c r="A33" s="2" t="s">
        <v>61</v>
      </c>
      <c r="B33" s="2" t="s">
        <v>59</v>
      </c>
      <c r="C33" s="2">
        <v>7</v>
      </c>
      <c r="D33" s="2">
        <v>2</v>
      </c>
      <c r="E33" s="2" t="s">
        <v>60</v>
      </c>
      <c r="F33" s="2">
        <v>79916</v>
      </c>
      <c r="H33"/>
      <c r="I33"/>
      <c r="J33"/>
    </row>
    <row r="34" spans="1:10" x14ac:dyDescent="0.3">
      <c r="A34" s="2" t="s">
        <v>58</v>
      </c>
      <c r="B34" s="2" t="s">
        <v>59</v>
      </c>
      <c r="C34" s="2">
        <v>13</v>
      </c>
      <c r="D34" s="2">
        <v>9</v>
      </c>
      <c r="E34" s="2" t="s">
        <v>60</v>
      </c>
      <c r="F34" s="2">
        <v>117256</v>
      </c>
      <c r="H34"/>
      <c r="I34"/>
      <c r="J34"/>
    </row>
    <row r="35" spans="1:10" x14ac:dyDescent="0.3">
      <c r="A35" s="2" t="s">
        <v>61</v>
      </c>
      <c r="B35" s="2" t="s">
        <v>59</v>
      </c>
      <c r="C35" s="2">
        <v>4</v>
      </c>
      <c r="D35" s="2">
        <v>2</v>
      </c>
      <c r="E35" s="2" t="s">
        <v>60</v>
      </c>
      <c r="F35" s="2">
        <v>80225</v>
      </c>
      <c r="H35"/>
      <c r="I35"/>
      <c r="J35"/>
    </row>
    <row r="36" spans="1:10" x14ac:dyDescent="0.3">
      <c r="A36" s="2" t="s">
        <v>61</v>
      </c>
      <c r="B36" s="2" t="s">
        <v>59</v>
      </c>
      <c r="C36" s="2">
        <v>4</v>
      </c>
      <c r="D36" s="2">
        <v>2</v>
      </c>
      <c r="E36" s="2" t="s">
        <v>63</v>
      </c>
      <c r="F36" s="2">
        <v>80225</v>
      </c>
      <c r="H36"/>
      <c r="I36"/>
      <c r="J36"/>
    </row>
    <row r="37" spans="1:10" x14ac:dyDescent="0.3">
      <c r="A37" s="2" t="s">
        <v>61</v>
      </c>
      <c r="B37" s="2" t="s">
        <v>59</v>
      </c>
      <c r="C37" s="2">
        <v>5</v>
      </c>
      <c r="D37" s="2">
        <v>0</v>
      </c>
      <c r="E37" s="2" t="s">
        <v>63</v>
      </c>
      <c r="F37" s="2">
        <v>77000</v>
      </c>
      <c r="H37"/>
      <c r="I37"/>
      <c r="J37"/>
    </row>
    <row r="38" spans="1:10" x14ac:dyDescent="0.3">
      <c r="A38" s="2" t="s">
        <v>58</v>
      </c>
      <c r="B38" s="2" t="s">
        <v>59</v>
      </c>
      <c r="C38" s="2">
        <v>22</v>
      </c>
      <c r="D38" s="2">
        <v>21</v>
      </c>
      <c r="E38" s="2" t="s">
        <v>60</v>
      </c>
      <c r="F38" s="2">
        <v>155750</v>
      </c>
      <c r="H38"/>
      <c r="I38"/>
      <c r="J38"/>
    </row>
    <row r="39" spans="1:10" x14ac:dyDescent="0.3">
      <c r="A39" s="2" t="s">
        <v>61</v>
      </c>
      <c r="B39" s="2" t="s">
        <v>59</v>
      </c>
      <c r="C39" s="2">
        <v>7</v>
      </c>
      <c r="D39" s="2">
        <v>4</v>
      </c>
      <c r="E39" s="2" t="s">
        <v>60</v>
      </c>
      <c r="F39" s="2">
        <v>86373</v>
      </c>
      <c r="H39"/>
      <c r="I39"/>
      <c r="J39"/>
    </row>
    <row r="40" spans="1:10" x14ac:dyDescent="0.3">
      <c r="A40" s="2" t="s">
        <v>58</v>
      </c>
      <c r="B40" s="2" t="s">
        <v>59</v>
      </c>
      <c r="C40" s="2">
        <v>41</v>
      </c>
      <c r="D40" s="2">
        <v>31</v>
      </c>
      <c r="E40" s="2" t="s">
        <v>60</v>
      </c>
      <c r="F40" s="2">
        <v>125196</v>
      </c>
      <c r="H40"/>
      <c r="I40"/>
      <c r="J40"/>
    </row>
    <row r="41" spans="1:10" x14ac:dyDescent="0.3">
      <c r="A41" s="2" t="s">
        <v>62</v>
      </c>
      <c r="B41" s="2" t="s">
        <v>59</v>
      </c>
      <c r="C41" s="2">
        <v>9</v>
      </c>
      <c r="D41" s="2">
        <v>9</v>
      </c>
      <c r="E41" s="2" t="s">
        <v>60</v>
      </c>
      <c r="F41" s="2">
        <v>100938</v>
      </c>
      <c r="H41"/>
      <c r="I41"/>
      <c r="J41"/>
    </row>
    <row r="42" spans="1:10" x14ac:dyDescent="0.3">
      <c r="A42" s="2" t="s">
        <v>58</v>
      </c>
      <c r="B42" s="2" t="s">
        <v>59</v>
      </c>
      <c r="C42" s="2">
        <v>23</v>
      </c>
      <c r="D42" s="2">
        <v>2</v>
      </c>
      <c r="E42" s="2" t="s">
        <v>60</v>
      </c>
      <c r="F42" s="2">
        <v>146500</v>
      </c>
      <c r="H42"/>
      <c r="I42"/>
      <c r="J42"/>
    </row>
    <row r="43" spans="1:10" x14ac:dyDescent="0.3">
      <c r="A43" s="2" t="s">
        <v>62</v>
      </c>
      <c r="B43" s="2" t="s">
        <v>59</v>
      </c>
      <c r="C43" s="2">
        <v>23</v>
      </c>
      <c r="D43" s="2">
        <v>23</v>
      </c>
      <c r="E43" s="2" t="s">
        <v>60</v>
      </c>
      <c r="F43" s="2">
        <v>93418</v>
      </c>
    </row>
    <row r="44" spans="1:10" x14ac:dyDescent="0.3">
      <c r="A44" s="2" t="s">
        <v>58</v>
      </c>
      <c r="B44" s="2" t="s">
        <v>59</v>
      </c>
      <c r="C44" s="2">
        <v>40</v>
      </c>
      <c r="D44" s="2">
        <v>27</v>
      </c>
      <c r="E44" s="2" t="s">
        <v>60</v>
      </c>
      <c r="F44" s="2">
        <v>101299</v>
      </c>
    </row>
    <row r="45" spans="1:10" x14ac:dyDescent="0.3">
      <c r="A45" s="2" t="s">
        <v>58</v>
      </c>
      <c r="B45" s="2" t="s">
        <v>59</v>
      </c>
      <c r="C45" s="2">
        <v>38</v>
      </c>
      <c r="D45" s="2">
        <v>38</v>
      </c>
      <c r="E45" s="2" t="s">
        <v>60</v>
      </c>
      <c r="F45" s="2">
        <v>231545</v>
      </c>
    </row>
    <row r="46" spans="1:10" x14ac:dyDescent="0.3">
      <c r="A46" s="2" t="s">
        <v>58</v>
      </c>
      <c r="B46" s="2" t="s">
        <v>59</v>
      </c>
      <c r="C46" s="2">
        <v>19</v>
      </c>
      <c r="D46" s="2">
        <v>19</v>
      </c>
      <c r="E46" s="2" t="s">
        <v>60</v>
      </c>
      <c r="F46" s="2">
        <v>94384</v>
      </c>
    </row>
    <row r="47" spans="1:10" x14ac:dyDescent="0.3">
      <c r="A47" s="2" t="s">
        <v>58</v>
      </c>
      <c r="B47" s="2" t="s">
        <v>59</v>
      </c>
      <c r="C47" s="2">
        <v>25</v>
      </c>
      <c r="D47" s="2">
        <v>15</v>
      </c>
      <c r="E47" s="2" t="s">
        <v>60</v>
      </c>
      <c r="F47" s="2">
        <v>114778</v>
      </c>
    </row>
    <row r="48" spans="1:10" x14ac:dyDescent="0.3">
      <c r="A48" s="2" t="s">
        <v>58</v>
      </c>
      <c r="B48" s="2" t="s">
        <v>59</v>
      </c>
      <c r="C48" s="2">
        <v>40</v>
      </c>
      <c r="D48" s="2">
        <v>28</v>
      </c>
      <c r="E48" s="2" t="s">
        <v>60</v>
      </c>
      <c r="F48" s="2">
        <v>98193</v>
      </c>
    </row>
    <row r="49" spans="1:6" x14ac:dyDescent="0.3">
      <c r="A49" s="2" t="s">
        <v>58</v>
      </c>
      <c r="B49" s="2" t="s">
        <v>59</v>
      </c>
      <c r="C49" s="2">
        <v>23</v>
      </c>
      <c r="D49" s="2">
        <v>19</v>
      </c>
      <c r="E49" s="2" t="s">
        <v>63</v>
      </c>
      <c r="F49" s="2">
        <v>151768</v>
      </c>
    </row>
    <row r="50" spans="1:6" x14ac:dyDescent="0.3">
      <c r="A50" s="2" t="s">
        <v>58</v>
      </c>
      <c r="B50" s="2" t="s">
        <v>59</v>
      </c>
      <c r="C50" s="2">
        <v>25</v>
      </c>
      <c r="D50" s="2">
        <v>25</v>
      </c>
      <c r="E50" s="2" t="s">
        <v>63</v>
      </c>
      <c r="F50" s="2">
        <v>140096</v>
      </c>
    </row>
    <row r="51" spans="1:6" x14ac:dyDescent="0.3">
      <c r="A51" s="2" t="s">
        <v>61</v>
      </c>
      <c r="B51" s="2" t="s">
        <v>59</v>
      </c>
      <c r="C51" s="2">
        <v>1</v>
      </c>
      <c r="D51" s="2">
        <v>1</v>
      </c>
      <c r="E51" s="2" t="s">
        <v>60</v>
      </c>
      <c r="F51" s="2">
        <v>70768</v>
      </c>
    </row>
    <row r="52" spans="1:6" x14ac:dyDescent="0.3">
      <c r="A52" s="2" t="s">
        <v>58</v>
      </c>
      <c r="B52" s="2" t="s">
        <v>59</v>
      </c>
      <c r="C52" s="2">
        <v>28</v>
      </c>
      <c r="D52" s="2">
        <v>28</v>
      </c>
      <c r="E52" s="2" t="s">
        <v>60</v>
      </c>
      <c r="F52" s="2">
        <v>126621</v>
      </c>
    </row>
    <row r="53" spans="1:6" x14ac:dyDescent="0.3">
      <c r="A53" s="2" t="s">
        <v>58</v>
      </c>
      <c r="B53" s="2" t="s">
        <v>59</v>
      </c>
      <c r="C53" s="2">
        <v>12</v>
      </c>
      <c r="D53" s="2">
        <v>11</v>
      </c>
      <c r="E53" s="2" t="s">
        <v>60</v>
      </c>
      <c r="F53" s="2">
        <v>108875</v>
      </c>
    </row>
    <row r="54" spans="1:6" x14ac:dyDescent="0.3">
      <c r="A54" s="2" t="s">
        <v>61</v>
      </c>
      <c r="B54" s="2" t="s">
        <v>59</v>
      </c>
      <c r="C54" s="2">
        <v>11</v>
      </c>
      <c r="D54" s="2">
        <v>3</v>
      </c>
      <c r="E54" s="2" t="s">
        <v>63</v>
      </c>
      <c r="F54" s="2">
        <v>74692</v>
      </c>
    </row>
    <row r="55" spans="1:6" x14ac:dyDescent="0.3">
      <c r="A55" s="2" t="s">
        <v>58</v>
      </c>
      <c r="B55" s="2" t="s">
        <v>59</v>
      </c>
      <c r="C55" s="2">
        <v>16</v>
      </c>
      <c r="D55" s="2">
        <v>9</v>
      </c>
      <c r="E55" s="2" t="s">
        <v>60</v>
      </c>
      <c r="F55" s="2">
        <v>106639</v>
      </c>
    </row>
    <row r="56" spans="1:6" x14ac:dyDescent="0.3">
      <c r="A56" s="2" t="s">
        <v>62</v>
      </c>
      <c r="B56" s="2" t="s">
        <v>59</v>
      </c>
      <c r="C56" s="2">
        <v>12</v>
      </c>
      <c r="D56" s="2">
        <v>11</v>
      </c>
      <c r="E56" s="2" t="s">
        <v>60</v>
      </c>
      <c r="F56" s="2">
        <v>103760</v>
      </c>
    </row>
    <row r="57" spans="1:6" x14ac:dyDescent="0.3">
      <c r="A57" s="2" t="s">
        <v>62</v>
      </c>
      <c r="B57" s="2" t="s">
        <v>59</v>
      </c>
      <c r="C57" s="2">
        <v>14</v>
      </c>
      <c r="D57" s="2">
        <v>5</v>
      </c>
      <c r="E57" s="2" t="s">
        <v>60</v>
      </c>
      <c r="F57" s="2">
        <v>83900</v>
      </c>
    </row>
    <row r="58" spans="1:6" x14ac:dyDescent="0.3">
      <c r="A58" s="2" t="s">
        <v>58</v>
      </c>
      <c r="B58" s="2" t="s">
        <v>59</v>
      </c>
      <c r="C58" s="2">
        <v>23</v>
      </c>
      <c r="D58" s="2">
        <v>21</v>
      </c>
      <c r="E58" s="2" t="s">
        <v>60</v>
      </c>
      <c r="F58" s="2">
        <v>117704</v>
      </c>
    </row>
    <row r="59" spans="1:6" x14ac:dyDescent="0.3">
      <c r="A59" s="2" t="s">
        <v>62</v>
      </c>
      <c r="B59" s="2" t="s">
        <v>59</v>
      </c>
      <c r="C59" s="2">
        <v>9</v>
      </c>
      <c r="D59" s="2">
        <v>8</v>
      </c>
      <c r="E59" s="2" t="s">
        <v>60</v>
      </c>
      <c r="F59" s="2">
        <v>90215</v>
      </c>
    </row>
    <row r="60" spans="1:6" x14ac:dyDescent="0.3">
      <c r="A60" s="2" t="s">
        <v>62</v>
      </c>
      <c r="B60" s="2" t="s">
        <v>59</v>
      </c>
      <c r="C60" s="2">
        <v>10</v>
      </c>
      <c r="D60" s="2">
        <v>9</v>
      </c>
      <c r="E60" s="2" t="s">
        <v>60</v>
      </c>
      <c r="F60" s="2">
        <v>100135</v>
      </c>
    </row>
    <row r="61" spans="1:6" x14ac:dyDescent="0.3">
      <c r="A61" s="2" t="s">
        <v>61</v>
      </c>
      <c r="B61" s="2" t="s">
        <v>59</v>
      </c>
      <c r="C61" s="2">
        <v>8</v>
      </c>
      <c r="D61" s="2">
        <v>3</v>
      </c>
      <c r="E61" s="2" t="s">
        <v>60</v>
      </c>
      <c r="F61" s="2">
        <v>75044</v>
      </c>
    </row>
    <row r="62" spans="1:6" x14ac:dyDescent="0.3">
      <c r="A62" s="2" t="s">
        <v>62</v>
      </c>
      <c r="B62" s="2" t="s">
        <v>59</v>
      </c>
      <c r="C62" s="2">
        <v>9</v>
      </c>
      <c r="D62" s="2">
        <v>8</v>
      </c>
      <c r="E62" s="2" t="s">
        <v>60</v>
      </c>
      <c r="F62" s="2">
        <v>90304</v>
      </c>
    </row>
    <row r="63" spans="1:6" x14ac:dyDescent="0.3">
      <c r="A63" s="2" t="s">
        <v>61</v>
      </c>
      <c r="B63" s="2" t="s">
        <v>59</v>
      </c>
      <c r="C63" s="2">
        <v>3</v>
      </c>
      <c r="D63" s="2">
        <v>2</v>
      </c>
      <c r="E63" s="2" t="s">
        <v>60</v>
      </c>
      <c r="F63" s="2">
        <v>75243</v>
      </c>
    </row>
    <row r="64" spans="1:6" x14ac:dyDescent="0.3">
      <c r="A64" s="2" t="s">
        <v>58</v>
      </c>
      <c r="B64" s="2" t="s">
        <v>59</v>
      </c>
      <c r="C64" s="2">
        <v>33</v>
      </c>
      <c r="D64" s="2">
        <v>31</v>
      </c>
      <c r="E64" s="2" t="s">
        <v>60</v>
      </c>
      <c r="F64" s="2">
        <v>109785</v>
      </c>
    </row>
    <row r="65" spans="1:6" x14ac:dyDescent="0.3">
      <c r="A65" s="2" t="s">
        <v>62</v>
      </c>
      <c r="B65" s="2" t="s">
        <v>59</v>
      </c>
      <c r="C65" s="2">
        <v>11</v>
      </c>
      <c r="D65" s="2">
        <v>11</v>
      </c>
      <c r="E65" s="2" t="s">
        <v>63</v>
      </c>
      <c r="F65" s="2">
        <v>103613</v>
      </c>
    </row>
    <row r="66" spans="1:6" x14ac:dyDescent="0.3">
      <c r="A66" s="2" t="s">
        <v>61</v>
      </c>
      <c r="B66" s="2" t="s">
        <v>59</v>
      </c>
      <c r="C66" s="2">
        <v>4</v>
      </c>
      <c r="D66" s="2">
        <v>3</v>
      </c>
      <c r="E66" s="2" t="s">
        <v>60</v>
      </c>
      <c r="F66" s="2">
        <v>68404</v>
      </c>
    </row>
    <row r="67" spans="1:6" x14ac:dyDescent="0.3">
      <c r="A67" s="2" t="s">
        <v>62</v>
      </c>
      <c r="B67" s="2" t="s">
        <v>59</v>
      </c>
      <c r="C67" s="2">
        <v>9</v>
      </c>
      <c r="D67" s="2">
        <v>8</v>
      </c>
      <c r="E67" s="2" t="s">
        <v>60</v>
      </c>
      <c r="F67" s="2">
        <v>100522</v>
      </c>
    </row>
    <row r="68" spans="1:6" x14ac:dyDescent="0.3">
      <c r="A68" s="2" t="s">
        <v>58</v>
      </c>
      <c r="B68" s="2" t="s">
        <v>59</v>
      </c>
      <c r="C68" s="2">
        <v>22</v>
      </c>
      <c r="D68" s="2">
        <v>12</v>
      </c>
      <c r="E68" s="2" t="s">
        <v>60</v>
      </c>
      <c r="F68" s="2">
        <v>101000</v>
      </c>
    </row>
    <row r="69" spans="1:6" x14ac:dyDescent="0.3">
      <c r="A69" s="2" t="s">
        <v>58</v>
      </c>
      <c r="B69" s="2" t="s">
        <v>59</v>
      </c>
      <c r="C69" s="2">
        <v>35</v>
      </c>
      <c r="D69" s="2">
        <v>31</v>
      </c>
      <c r="E69" s="2" t="s">
        <v>60</v>
      </c>
      <c r="F69" s="2">
        <v>99418</v>
      </c>
    </row>
    <row r="70" spans="1:6" x14ac:dyDescent="0.3">
      <c r="A70" s="2" t="s">
        <v>58</v>
      </c>
      <c r="B70" s="2" t="s">
        <v>59</v>
      </c>
      <c r="C70" s="2">
        <v>17</v>
      </c>
      <c r="D70" s="2">
        <v>17</v>
      </c>
      <c r="E70" s="2" t="s">
        <v>63</v>
      </c>
      <c r="F70" s="2">
        <v>111512</v>
      </c>
    </row>
    <row r="71" spans="1:6" x14ac:dyDescent="0.3">
      <c r="A71" s="2" t="s">
        <v>58</v>
      </c>
      <c r="B71" s="2" t="s">
        <v>59</v>
      </c>
      <c r="C71" s="2">
        <v>28</v>
      </c>
      <c r="D71" s="2">
        <v>36</v>
      </c>
      <c r="E71" s="2" t="s">
        <v>60</v>
      </c>
      <c r="F71" s="2">
        <v>91412</v>
      </c>
    </row>
    <row r="72" spans="1:6" x14ac:dyDescent="0.3">
      <c r="A72" s="2" t="s">
        <v>58</v>
      </c>
      <c r="B72" s="2" t="s">
        <v>59</v>
      </c>
      <c r="C72" s="2">
        <v>17</v>
      </c>
      <c r="D72" s="2">
        <v>2</v>
      </c>
      <c r="E72" s="2" t="s">
        <v>60</v>
      </c>
      <c r="F72" s="2">
        <v>126320</v>
      </c>
    </row>
    <row r="73" spans="1:6" x14ac:dyDescent="0.3">
      <c r="A73" s="2" t="s">
        <v>58</v>
      </c>
      <c r="B73" s="2" t="s">
        <v>59</v>
      </c>
      <c r="C73" s="2">
        <v>45</v>
      </c>
      <c r="D73" s="2">
        <v>45</v>
      </c>
      <c r="E73" s="2" t="s">
        <v>60</v>
      </c>
      <c r="F73" s="2">
        <v>146856</v>
      </c>
    </row>
    <row r="74" spans="1:6" x14ac:dyDescent="0.3">
      <c r="A74" s="2" t="s">
        <v>58</v>
      </c>
      <c r="B74" s="2" t="s">
        <v>59</v>
      </c>
      <c r="C74" s="2">
        <v>29</v>
      </c>
      <c r="D74" s="2">
        <v>19</v>
      </c>
      <c r="E74" s="2" t="s">
        <v>60</v>
      </c>
      <c r="F74" s="2">
        <v>100131</v>
      </c>
    </row>
    <row r="75" spans="1:6" x14ac:dyDescent="0.3">
      <c r="A75" s="2" t="s">
        <v>58</v>
      </c>
      <c r="B75" s="2" t="s">
        <v>59</v>
      </c>
      <c r="C75" s="2">
        <v>35</v>
      </c>
      <c r="D75" s="2">
        <v>34</v>
      </c>
      <c r="E75" s="2" t="s">
        <v>60</v>
      </c>
      <c r="F75" s="2">
        <v>92391</v>
      </c>
    </row>
    <row r="76" spans="1:6" x14ac:dyDescent="0.3">
      <c r="A76" s="2" t="s">
        <v>58</v>
      </c>
      <c r="B76" s="2" t="s">
        <v>59</v>
      </c>
      <c r="C76" s="2">
        <v>28</v>
      </c>
      <c r="D76" s="2">
        <v>23</v>
      </c>
      <c r="E76" s="2" t="s">
        <v>60</v>
      </c>
      <c r="F76" s="2">
        <v>113398</v>
      </c>
    </row>
    <row r="77" spans="1:6" x14ac:dyDescent="0.3">
      <c r="A77" s="2" t="s">
        <v>61</v>
      </c>
      <c r="B77" s="2" t="s">
        <v>59</v>
      </c>
      <c r="C77" s="2">
        <v>8</v>
      </c>
      <c r="D77" s="2">
        <v>3</v>
      </c>
      <c r="E77" s="2" t="s">
        <v>60</v>
      </c>
      <c r="F77" s="2">
        <v>73266</v>
      </c>
    </row>
    <row r="78" spans="1:6" x14ac:dyDescent="0.3">
      <c r="A78" s="2" t="s">
        <v>58</v>
      </c>
      <c r="B78" s="2" t="s">
        <v>59</v>
      </c>
      <c r="C78" s="2">
        <v>17</v>
      </c>
      <c r="D78" s="2">
        <v>3</v>
      </c>
      <c r="E78" s="2" t="s">
        <v>60</v>
      </c>
      <c r="F78" s="2">
        <v>150480</v>
      </c>
    </row>
    <row r="79" spans="1:6" x14ac:dyDescent="0.3">
      <c r="A79" s="2" t="s">
        <v>58</v>
      </c>
      <c r="B79" s="2" t="s">
        <v>59</v>
      </c>
      <c r="C79" s="2">
        <v>26</v>
      </c>
      <c r="D79" s="2">
        <v>19</v>
      </c>
      <c r="E79" s="2" t="s">
        <v>60</v>
      </c>
      <c r="F79" s="2">
        <v>193000</v>
      </c>
    </row>
    <row r="80" spans="1:6" x14ac:dyDescent="0.3">
      <c r="A80" s="2" t="s">
        <v>61</v>
      </c>
      <c r="B80" s="2" t="s">
        <v>59</v>
      </c>
      <c r="C80" s="2">
        <v>3</v>
      </c>
      <c r="D80" s="2">
        <v>1</v>
      </c>
      <c r="E80" s="2" t="s">
        <v>60</v>
      </c>
      <c r="F80" s="2">
        <v>86100</v>
      </c>
    </row>
    <row r="81" spans="1:6" x14ac:dyDescent="0.3">
      <c r="A81" s="2" t="s">
        <v>61</v>
      </c>
      <c r="B81" s="2" t="s">
        <v>59</v>
      </c>
      <c r="C81" s="2">
        <v>6</v>
      </c>
      <c r="D81" s="2">
        <v>2</v>
      </c>
      <c r="E81" s="2" t="s">
        <v>60</v>
      </c>
      <c r="F81" s="2">
        <v>84240</v>
      </c>
    </row>
    <row r="82" spans="1:6" x14ac:dyDescent="0.3">
      <c r="A82" s="2" t="s">
        <v>58</v>
      </c>
      <c r="B82" s="2" t="s">
        <v>59</v>
      </c>
      <c r="C82" s="2">
        <v>43</v>
      </c>
      <c r="D82" s="2">
        <v>28</v>
      </c>
      <c r="E82" s="2" t="s">
        <v>60</v>
      </c>
      <c r="F82" s="2">
        <v>150743</v>
      </c>
    </row>
    <row r="83" spans="1:6" x14ac:dyDescent="0.3">
      <c r="A83" s="2" t="s">
        <v>58</v>
      </c>
      <c r="B83" s="2" t="s">
        <v>59</v>
      </c>
      <c r="C83" s="2">
        <v>17</v>
      </c>
      <c r="D83" s="2">
        <v>16</v>
      </c>
      <c r="E83" s="2" t="s">
        <v>60</v>
      </c>
      <c r="F83" s="2">
        <v>135585</v>
      </c>
    </row>
    <row r="84" spans="1:6" x14ac:dyDescent="0.3">
      <c r="A84" s="2" t="s">
        <v>58</v>
      </c>
      <c r="B84" s="2" t="s">
        <v>59</v>
      </c>
      <c r="C84" s="2">
        <v>22</v>
      </c>
      <c r="D84" s="2">
        <v>20</v>
      </c>
      <c r="E84" s="2" t="s">
        <v>60</v>
      </c>
      <c r="F84" s="2">
        <v>144640</v>
      </c>
    </row>
    <row r="85" spans="1:6" x14ac:dyDescent="0.3">
      <c r="A85" s="2" t="s">
        <v>61</v>
      </c>
      <c r="B85" s="2" t="s">
        <v>59</v>
      </c>
      <c r="C85" s="2">
        <v>6</v>
      </c>
      <c r="D85" s="2">
        <v>2</v>
      </c>
      <c r="E85" s="2" t="s">
        <v>60</v>
      </c>
      <c r="F85" s="2">
        <v>88825</v>
      </c>
    </row>
    <row r="86" spans="1:6" x14ac:dyDescent="0.3">
      <c r="A86" s="2" t="s">
        <v>58</v>
      </c>
      <c r="B86" s="2" t="s">
        <v>59</v>
      </c>
      <c r="C86" s="2">
        <v>17</v>
      </c>
      <c r="D86" s="2">
        <v>18</v>
      </c>
      <c r="E86" s="2" t="s">
        <v>63</v>
      </c>
      <c r="F86" s="2">
        <v>122960</v>
      </c>
    </row>
    <row r="87" spans="1:6" x14ac:dyDescent="0.3">
      <c r="A87" s="2" t="s">
        <v>58</v>
      </c>
      <c r="B87" s="2" t="s">
        <v>59</v>
      </c>
      <c r="C87" s="2">
        <v>15</v>
      </c>
      <c r="D87" s="2">
        <v>14</v>
      </c>
      <c r="E87" s="2" t="s">
        <v>60</v>
      </c>
      <c r="F87" s="2">
        <v>132825</v>
      </c>
    </row>
    <row r="88" spans="1:6" x14ac:dyDescent="0.3">
      <c r="A88" s="2" t="s">
        <v>58</v>
      </c>
      <c r="B88" s="2" t="s">
        <v>59</v>
      </c>
      <c r="C88" s="2">
        <v>37</v>
      </c>
      <c r="D88" s="2">
        <v>37</v>
      </c>
      <c r="E88" s="2" t="s">
        <v>60</v>
      </c>
      <c r="F88" s="2">
        <v>152708</v>
      </c>
    </row>
    <row r="89" spans="1:6" x14ac:dyDescent="0.3">
      <c r="A89" s="2" t="s">
        <v>61</v>
      </c>
      <c r="B89" s="2" t="s">
        <v>59</v>
      </c>
      <c r="C89" s="2">
        <v>2</v>
      </c>
      <c r="D89" s="2">
        <v>2</v>
      </c>
      <c r="E89" s="2" t="s">
        <v>60</v>
      </c>
      <c r="F89" s="2">
        <v>88400</v>
      </c>
    </row>
    <row r="90" spans="1:6" x14ac:dyDescent="0.3">
      <c r="A90" s="2" t="s">
        <v>58</v>
      </c>
      <c r="B90" s="2" t="s">
        <v>59</v>
      </c>
      <c r="C90" s="2">
        <v>25</v>
      </c>
      <c r="D90" s="2">
        <v>25</v>
      </c>
      <c r="E90" s="2" t="s">
        <v>60</v>
      </c>
      <c r="F90" s="2">
        <v>172272</v>
      </c>
    </row>
    <row r="91" spans="1:6" x14ac:dyDescent="0.3">
      <c r="A91" s="2" t="s">
        <v>62</v>
      </c>
      <c r="B91" s="2" t="s">
        <v>59</v>
      </c>
      <c r="C91" s="2">
        <v>9</v>
      </c>
      <c r="D91" s="2">
        <v>7</v>
      </c>
      <c r="E91" s="2" t="s">
        <v>60</v>
      </c>
      <c r="F91" s="2">
        <v>107008</v>
      </c>
    </row>
    <row r="92" spans="1:6" x14ac:dyDescent="0.3">
      <c r="A92" s="2" t="s">
        <v>61</v>
      </c>
      <c r="B92" s="2" t="s">
        <v>59</v>
      </c>
      <c r="C92" s="2">
        <v>10</v>
      </c>
      <c r="D92" s="2">
        <v>5</v>
      </c>
      <c r="E92" s="2" t="s">
        <v>63</v>
      </c>
      <c r="F92" s="2">
        <v>97032</v>
      </c>
    </row>
    <row r="93" spans="1:6" x14ac:dyDescent="0.3">
      <c r="A93" s="2" t="s">
        <v>62</v>
      </c>
      <c r="B93" s="2" t="s">
        <v>59</v>
      </c>
      <c r="C93" s="2">
        <v>10</v>
      </c>
      <c r="D93" s="2">
        <v>7</v>
      </c>
      <c r="E93" s="2" t="s">
        <v>60</v>
      </c>
      <c r="F93" s="2">
        <v>105128</v>
      </c>
    </row>
    <row r="94" spans="1:6" x14ac:dyDescent="0.3">
      <c r="A94" s="2" t="s">
        <v>62</v>
      </c>
      <c r="B94" s="2" t="s">
        <v>59</v>
      </c>
      <c r="C94" s="2">
        <v>10</v>
      </c>
      <c r="D94" s="2">
        <v>7</v>
      </c>
      <c r="E94" s="2" t="s">
        <v>60</v>
      </c>
      <c r="F94" s="2">
        <v>105631</v>
      </c>
    </row>
    <row r="95" spans="1:6" x14ac:dyDescent="0.3">
      <c r="A95" s="2" t="s">
        <v>58</v>
      </c>
      <c r="B95" s="2" t="s">
        <v>59</v>
      </c>
      <c r="C95" s="2">
        <v>38</v>
      </c>
      <c r="D95" s="2">
        <v>38</v>
      </c>
      <c r="E95" s="2" t="s">
        <v>60</v>
      </c>
      <c r="F95" s="2">
        <v>166024</v>
      </c>
    </row>
    <row r="96" spans="1:6" x14ac:dyDescent="0.3">
      <c r="A96" s="2" t="s">
        <v>58</v>
      </c>
      <c r="B96" s="2" t="s">
        <v>59</v>
      </c>
      <c r="C96" s="2">
        <v>21</v>
      </c>
      <c r="D96" s="2">
        <v>20</v>
      </c>
      <c r="E96" s="2" t="s">
        <v>60</v>
      </c>
      <c r="F96" s="2">
        <v>123683</v>
      </c>
    </row>
    <row r="97" spans="1:6" x14ac:dyDescent="0.3">
      <c r="A97" s="2" t="s">
        <v>61</v>
      </c>
      <c r="B97" s="2" t="s">
        <v>59</v>
      </c>
      <c r="C97" s="2">
        <v>4</v>
      </c>
      <c r="D97" s="2">
        <v>0</v>
      </c>
      <c r="E97" s="2" t="s">
        <v>60</v>
      </c>
      <c r="F97" s="2">
        <v>84000</v>
      </c>
    </row>
    <row r="98" spans="1:6" x14ac:dyDescent="0.3">
      <c r="A98" s="2" t="s">
        <v>62</v>
      </c>
      <c r="B98" s="2" t="s">
        <v>59</v>
      </c>
      <c r="C98" s="2">
        <v>17</v>
      </c>
      <c r="D98" s="2">
        <v>12</v>
      </c>
      <c r="E98" s="2" t="s">
        <v>60</v>
      </c>
      <c r="F98" s="2">
        <v>95611</v>
      </c>
    </row>
    <row r="99" spans="1:6" x14ac:dyDescent="0.3">
      <c r="A99" s="2" t="s">
        <v>58</v>
      </c>
      <c r="B99" s="2" t="s">
        <v>59</v>
      </c>
      <c r="C99" s="2">
        <v>13</v>
      </c>
      <c r="D99" s="2">
        <v>7</v>
      </c>
      <c r="E99" s="2" t="s">
        <v>60</v>
      </c>
      <c r="F99" s="2">
        <v>129676</v>
      </c>
    </row>
    <row r="100" spans="1:6" x14ac:dyDescent="0.3">
      <c r="A100" s="2" t="s">
        <v>58</v>
      </c>
      <c r="B100" s="2" t="s">
        <v>59</v>
      </c>
      <c r="C100" s="2">
        <v>30</v>
      </c>
      <c r="D100" s="2">
        <v>14</v>
      </c>
      <c r="E100" s="2" t="s">
        <v>60</v>
      </c>
      <c r="F100" s="2">
        <v>102235</v>
      </c>
    </row>
    <row r="101" spans="1:6" x14ac:dyDescent="0.3">
      <c r="A101" s="2" t="s">
        <v>58</v>
      </c>
      <c r="B101" s="2" t="s">
        <v>59</v>
      </c>
      <c r="C101" s="2">
        <v>41</v>
      </c>
      <c r="D101" s="2">
        <v>26</v>
      </c>
      <c r="E101" s="2" t="s">
        <v>60</v>
      </c>
      <c r="F101" s="2">
        <v>106689</v>
      </c>
    </row>
    <row r="102" spans="1:6" x14ac:dyDescent="0.3">
      <c r="A102" s="2" t="s">
        <v>58</v>
      </c>
      <c r="B102" s="2" t="s">
        <v>59</v>
      </c>
      <c r="C102" s="2">
        <v>42</v>
      </c>
      <c r="D102" s="2">
        <v>25</v>
      </c>
      <c r="E102" s="2" t="s">
        <v>60</v>
      </c>
      <c r="F102" s="2">
        <v>133217</v>
      </c>
    </row>
    <row r="103" spans="1:6" x14ac:dyDescent="0.3">
      <c r="A103" s="2" t="s">
        <v>58</v>
      </c>
      <c r="B103" s="2" t="s">
        <v>59</v>
      </c>
      <c r="C103" s="2">
        <v>28</v>
      </c>
      <c r="D103" s="2">
        <v>23</v>
      </c>
      <c r="E103" s="2" t="s">
        <v>60</v>
      </c>
      <c r="F103" s="2">
        <v>126933</v>
      </c>
    </row>
    <row r="104" spans="1:6" x14ac:dyDescent="0.3">
      <c r="A104" s="2" t="s">
        <v>58</v>
      </c>
      <c r="B104" s="2" t="s">
        <v>59</v>
      </c>
      <c r="C104" s="2">
        <v>16</v>
      </c>
      <c r="D104" s="2">
        <v>5</v>
      </c>
      <c r="E104" s="2" t="s">
        <v>60</v>
      </c>
      <c r="F104" s="2">
        <v>153303</v>
      </c>
    </row>
    <row r="105" spans="1:6" x14ac:dyDescent="0.3">
      <c r="A105" s="2" t="s">
        <v>58</v>
      </c>
      <c r="B105" s="2" t="s">
        <v>59</v>
      </c>
      <c r="C105" s="2">
        <v>20</v>
      </c>
      <c r="D105" s="2">
        <v>14</v>
      </c>
      <c r="E105" s="2" t="s">
        <v>63</v>
      </c>
      <c r="F105" s="2">
        <v>127512</v>
      </c>
    </row>
    <row r="106" spans="1:6" x14ac:dyDescent="0.3">
      <c r="A106" s="2" t="s">
        <v>62</v>
      </c>
      <c r="B106" s="2" t="s">
        <v>64</v>
      </c>
      <c r="C106" s="2">
        <v>18</v>
      </c>
      <c r="D106" s="2">
        <v>10</v>
      </c>
      <c r="E106" s="2" t="s">
        <v>60</v>
      </c>
      <c r="F106" s="2">
        <v>83850</v>
      </c>
    </row>
    <row r="107" spans="1:6" x14ac:dyDescent="0.3">
      <c r="A107" s="2" t="s">
        <v>58</v>
      </c>
      <c r="B107" s="2" t="s">
        <v>64</v>
      </c>
      <c r="C107" s="2">
        <v>31</v>
      </c>
      <c r="D107" s="2">
        <v>28</v>
      </c>
      <c r="E107" s="2" t="s">
        <v>60</v>
      </c>
      <c r="F107" s="2">
        <v>113543</v>
      </c>
    </row>
    <row r="108" spans="1:6" x14ac:dyDescent="0.3">
      <c r="A108" s="2" t="s">
        <v>62</v>
      </c>
      <c r="B108" s="2" t="s">
        <v>64</v>
      </c>
      <c r="C108" s="2">
        <v>11</v>
      </c>
      <c r="D108" s="2">
        <v>8</v>
      </c>
      <c r="E108" s="2" t="s">
        <v>60</v>
      </c>
      <c r="F108" s="2">
        <v>82099</v>
      </c>
    </row>
    <row r="109" spans="1:6" x14ac:dyDescent="0.3">
      <c r="A109" s="2" t="s">
        <v>62</v>
      </c>
      <c r="B109" s="2" t="s">
        <v>64</v>
      </c>
      <c r="C109" s="2">
        <v>10</v>
      </c>
      <c r="D109" s="2">
        <v>8</v>
      </c>
      <c r="E109" s="2" t="s">
        <v>60</v>
      </c>
      <c r="F109" s="2">
        <v>82600</v>
      </c>
    </row>
    <row r="110" spans="1:6" x14ac:dyDescent="0.3">
      <c r="A110" s="2" t="s">
        <v>62</v>
      </c>
      <c r="B110" s="2" t="s">
        <v>64</v>
      </c>
      <c r="C110" s="2">
        <v>15</v>
      </c>
      <c r="D110" s="2">
        <v>8</v>
      </c>
      <c r="E110" s="2" t="s">
        <v>60</v>
      </c>
      <c r="F110" s="2">
        <v>81500</v>
      </c>
    </row>
    <row r="111" spans="1:6" x14ac:dyDescent="0.3">
      <c r="A111" s="2" t="s">
        <v>58</v>
      </c>
      <c r="B111" s="2" t="s">
        <v>64</v>
      </c>
      <c r="C111" s="2">
        <v>40</v>
      </c>
      <c r="D111" s="2">
        <v>31</v>
      </c>
      <c r="E111" s="2" t="s">
        <v>60</v>
      </c>
      <c r="F111" s="2">
        <v>131205</v>
      </c>
    </row>
    <row r="112" spans="1:6" x14ac:dyDescent="0.3">
      <c r="A112" s="2" t="s">
        <v>58</v>
      </c>
      <c r="B112" s="2" t="s">
        <v>64</v>
      </c>
      <c r="C112" s="2">
        <v>20</v>
      </c>
      <c r="D112" s="2">
        <v>16</v>
      </c>
      <c r="E112" s="2" t="s">
        <v>60</v>
      </c>
      <c r="F112" s="2">
        <v>112429</v>
      </c>
    </row>
    <row r="113" spans="1:6" x14ac:dyDescent="0.3">
      <c r="A113" s="2" t="s">
        <v>62</v>
      </c>
      <c r="B113" s="2" t="s">
        <v>64</v>
      </c>
      <c r="C113" s="2">
        <v>19</v>
      </c>
      <c r="D113" s="2">
        <v>16</v>
      </c>
      <c r="E113" s="2" t="s">
        <v>60</v>
      </c>
      <c r="F113" s="2">
        <v>82100</v>
      </c>
    </row>
    <row r="114" spans="1:6" x14ac:dyDescent="0.3">
      <c r="A114" s="2" t="s">
        <v>61</v>
      </c>
      <c r="B114" s="2" t="s">
        <v>64</v>
      </c>
      <c r="C114" s="2">
        <v>3</v>
      </c>
      <c r="D114" s="2">
        <v>1</v>
      </c>
      <c r="E114" s="2" t="s">
        <v>60</v>
      </c>
      <c r="F114" s="2">
        <v>72500</v>
      </c>
    </row>
    <row r="115" spans="1:6" x14ac:dyDescent="0.3">
      <c r="A115" s="2" t="s">
        <v>58</v>
      </c>
      <c r="B115" s="2" t="s">
        <v>64</v>
      </c>
      <c r="C115" s="2">
        <v>37</v>
      </c>
      <c r="D115" s="2">
        <v>37</v>
      </c>
      <c r="E115" s="2" t="s">
        <v>60</v>
      </c>
      <c r="F115" s="2">
        <v>104279</v>
      </c>
    </row>
    <row r="116" spans="1:6" x14ac:dyDescent="0.3">
      <c r="A116" s="2" t="s">
        <v>58</v>
      </c>
      <c r="B116" s="2" t="s">
        <v>64</v>
      </c>
      <c r="C116" s="2">
        <v>12</v>
      </c>
      <c r="D116" s="2">
        <v>0</v>
      </c>
      <c r="E116" s="2" t="s">
        <v>63</v>
      </c>
      <c r="F116" s="2">
        <v>105000</v>
      </c>
    </row>
    <row r="117" spans="1:6" x14ac:dyDescent="0.3">
      <c r="A117" s="2" t="s">
        <v>58</v>
      </c>
      <c r="B117" s="2" t="s">
        <v>64</v>
      </c>
      <c r="C117" s="2">
        <v>21</v>
      </c>
      <c r="D117" s="2">
        <v>9</v>
      </c>
      <c r="E117" s="2" t="s">
        <v>60</v>
      </c>
      <c r="F117" s="2">
        <v>120806</v>
      </c>
    </row>
    <row r="118" spans="1:6" x14ac:dyDescent="0.3">
      <c r="A118" s="2" t="s">
        <v>58</v>
      </c>
      <c r="B118" s="2" t="s">
        <v>64</v>
      </c>
      <c r="C118" s="2">
        <v>30</v>
      </c>
      <c r="D118" s="2">
        <v>29</v>
      </c>
      <c r="E118" s="2" t="s">
        <v>60</v>
      </c>
      <c r="F118" s="2">
        <v>148500</v>
      </c>
    </row>
    <row r="119" spans="1:6" x14ac:dyDescent="0.3">
      <c r="A119" s="2" t="s">
        <v>58</v>
      </c>
      <c r="B119" s="2" t="s">
        <v>64</v>
      </c>
      <c r="C119" s="2">
        <v>39</v>
      </c>
      <c r="D119" s="2">
        <v>36</v>
      </c>
      <c r="E119" s="2" t="s">
        <v>60</v>
      </c>
      <c r="F119" s="2">
        <v>117515</v>
      </c>
    </row>
    <row r="120" spans="1:6" x14ac:dyDescent="0.3">
      <c r="A120" s="2" t="s">
        <v>61</v>
      </c>
      <c r="B120" s="2" t="s">
        <v>64</v>
      </c>
      <c r="C120" s="2">
        <v>4</v>
      </c>
      <c r="D120" s="2">
        <v>1</v>
      </c>
      <c r="E120" s="2" t="s">
        <v>60</v>
      </c>
      <c r="F120" s="2">
        <v>72500</v>
      </c>
    </row>
    <row r="121" spans="1:6" x14ac:dyDescent="0.3">
      <c r="A121" s="2" t="s">
        <v>61</v>
      </c>
      <c r="B121" s="2" t="s">
        <v>64</v>
      </c>
      <c r="C121" s="2">
        <v>5</v>
      </c>
      <c r="D121" s="2">
        <v>3</v>
      </c>
      <c r="E121" s="2" t="s">
        <v>63</v>
      </c>
      <c r="F121" s="2">
        <v>73500</v>
      </c>
    </row>
    <row r="122" spans="1:6" x14ac:dyDescent="0.3">
      <c r="A122" s="2" t="s">
        <v>58</v>
      </c>
      <c r="B122" s="2" t="s">
        <v>64</v>
      </c>
      <c r="C122" s="2">
        <v>14</v>
      </c>
      <c r="D122" s="2">
        <v>14</v>
      </c>
      <c r="E122" s="2" t="s">
        <v>60</v>
      </c>
      <c r="F122" s="2">
        <v>115313</v>
      </c>
    </row>
    <row r="123" spans="1:6" x14ac:dyDescent="0.3">
      <c r="A123" s="2" t="s">
        <v>58</v>
      </c>
      <c r="B123" s="2" t="s">
        <v>64</v>
      </c>
      <c r="C123" s="2">
        <v>32</v>
      </c>
      <c r="D123" s="2">
        <v>32</v>
      </c>
      <c r="E123" s="2" t="s">
        <v>60</v>
      </c>
      <c r="F123" s="2">
        <v>124309</v>
      </c>
    </row>
    <row r="124" spans="1:6" x14ac:dyDescent="0.3">
      <c r="A124" s="2" t="s">
        <v>58</v>
      </c>
      <c r="B124" s="2" t="s">
        <v>64</v>
      </c>
      <c r="C124" s="2">
        <v>24</v>
      </c>
      <c r="D124" s="2">
        <v>22</v>
      </c>
      <c r="E124" s="2" t="s">
        <v>60</v>
      </c>
      <c r="F124" s="2">
        <v>97262</v>
      </c>
    </row>
    <row r="125" spans="1:6" x14ac:dyDescent="0.3">
      <c r="A125" s="2" t="s">
        <v>62</v>
      </c>
      <c r="B125" s="2" t="s">
        <v>64</v>
      </c>
      <c r="C125" s="2">
        <v>25</v>
      </c>
      <c r="D125" s="2">
        <v>22</v>
      </c>
      <c r="E125" s="2" t="s">
        <v>63</v>
      </c>
      <c r="F125" s="2">
        <v>62884</v>
      </c>
    </row>
    <row r="126" spans="1:6" x14ac:dyDescent="0.3">
      <c r="A126" s="2" t="s">
        <v>58</v>
      </c>
      <c r="B126" s="2" t="s">
        <v>64</v>
      </c>
      <c r="C126" s="2">
        <v>24</v>
      </c>
      <c r="D126" s="2">
        <v>22</v>
      </c>
      <c r="E126" s="2" t="s">
        <v>60</v>
      </c>
      <c r="F126" s="2">
        <v>96614</v>
      </c>
    </row>
    <row r="127" spans="1:6" x14ac:dyDescent="0.3">
      <c r="A127" s="2" t="s">
        <v>58</v>
      </c>
      <c r="B127" s="2" t="s">
        <v>64</v>
      </c>
      <c r="C127" s="2">
        <v>54</v>
      </c>
      <c r="D127" s="2">
        <v>49</v>
      </c>
      <c r="E127" s="2" t="s">
        <v>60</v>
      </c>
      <c r="F127" s="2">
        <v>78162</v>
      </c>
    </row>
    <row r="128" spans="1:6" x14ac:dyDescent="0.3">
      <c r="A128" s="2" t="s">
        <v>58</v>
      </c>
      <c r="B128" s="2" t="s">
        <v>64</v>
      </c>
      <c r="C128" s="2">
        <v>28</v>
      </c>
      <c r="D128" s="2">
        <v>26</v>
      </c>
      <c r="E128" s="2" t="s">
        <v>60</v>
      </c>
      <c r="F128" s="2">
        <v>155500</v>
      </c>
    </row>
    <row r="129" spans="1:6" x14ac:dyDescent="0.3">
      <c r="A129" s="2" t="s">
        <v>61</v>
      </c>
      <c r="B129" s="2" t="s">
        <v>64</v>
      </c>
      <c r="C129" s="2">
        <v>2</v>
      </c>
      <c r="D129" s="2">
        <v>0</v>
      </c>
      <c r="E129" s="2" t="s">
        <v>63</v>
      </c>
      <c r="F129" s="2">
        <v>72500</v>
      </c>
    </row>
    <row r="130" spans="1:6" x14ac:dyDescent="0.3">
      <c r="A130" s="2" t="s">
        <v>58</v>
      </c>
      <c r="B130" s="2" t="s">
        <v>64</v>
      </c>
      <c r="C130" s="2">
        <v>32</v>
      </c>
      <c r="D130" s="2">
        <v>30</v>
      </c>
      <c r="E130" s="2" t="s">
        <v>60</v>
      </c>
      <c r="F130" s="2">
        <v>113278</v>
      </c>
    </row>
    <row r="131" spans="1:6" x14ac:dyDescent="0.3">
      <c r="A131" s="2" t="s">
        <v>61</v>
      </c>
      <c r="B131" s="2" t="s">
        <v>64</v>
      </c>
      <c r="C131" s="2">
        <v>4</v>
      </c>
      <c r="D131" s="2">
        <v>2</v>
      </c>
      <c r="E131" s="2" t="s">
        <v>60</v>
      </c>
      <c r="F131" s="2">
        <v>73000</v>
      </c>
    </row>
    <row r="132" spans="1:6" x14ac:dyDescent="0.3">
      <c r="A132" s="2" t="s">
        <v>62</v>
      </c>
      <c r="B132" s="2" t="s">
        <v>64</v>
      </c>
      <c r="C132" s="2">
        <v>11</v>
      </c>
      <c r="D132" s="2">
        <v>9</v>
      </c>
      <c r="E132" s="2" t="s">
        <v>60</v>
      </c>
      <c r="F132" s="2">
        <v>83001</v>
      </c>
    </row>
    <row r="133" spans="1:6" x14ac:dyDescent="0.3">
      <c r="A133" s="2" t="s">
        <v>58</v>
      </c>
      <c r="B133" s="2" t="s">
        <v>64</v>
      </c>
      <c r="C133" s="2">
        <v>56</v>
      </c>
      <c r="D133" s="2">
        <v>57</v>
      </c>
      <c r="E133" s="2" t="s">
        <v>60</v>
      </c>
      <c r="F133" s="2">
        <v>76840</v>
      </c>
    </row>
    <row r="134" spans="1:6" x14ac:dyDescent="0.3">
      <c r="A134" s="2" t="s">
        <v>62</v>
      </c>
      <c r="B134" s="2" t="s">
        <v>64</v>
      </c>
      <c r="C134" s="2">
        <v>10</v>
      </c>
      <c r="D134" s="2">
        <v>8</v>
      </c>
      <c r="E134" s="2" t="s">
        <v>63</v>
      </c>
      <c r="F134" s="2">
        <v>77500</v>
      </c>
    </row>
    <row r="135" spans="1:6" x14ac:dyDescent="0.3">
      <c r="A135" s="2" t="s">
        <v>61</v>
      </c>
      <c r="B135" s="2" t="s">
        <v>64</v>
      </c>
      <c r="C135" s="2">
        <v>3</v>
      </c>
      <c r="D135" s="2">
        <v>1</v>
      </c>
      <c r="E135" s="2" t="s">
        <v>63</v>
      </c>
      <c r="F135" s="2">
        <v>72500</v>
      </c>
    </row>
    <row r="136" spans="1:6" x14ac:dyDescent="0.3">
      <c r="A136" s="2" t="s">
        <v>58</v>
      </c>
      <c r="B136" s="2" t="s">
        <v>64</v>
      </c>
      <c r="C136" s="2">
        <v>35</v>
      </c>
      <c r="D136" s="2">
        <v>25</v>
      </c>
      <c r="E136" s="2" t="s">
        <v>60</v>
      </c>
      <c r="F136" s="2">
        <v>168635</v>
      </c>
    </row>
    <row r="137" spans="1:6" x14ac:dyDescent="0.3">
      <c r="A137" s="2" t="s">
        <v>58</v>
      </c>
      <c r="B137" s="2" t="s">
        <v>64</v>
      </c>
      <c r="C137" s="2">
        <v>20</v>
      </c>
      <c r="D137" s="2">
        <v>18</v>
      </c>
      <c r="E137" s="2" t="s">
        <v>60</v>
      </c>
      <c r="F137" s="2">
        <v>136000</v>
      </c>
    </row>
    <row r="138" spans="1:6" x14ac:dyDescent="0.3">
      <c r="A138" s="2" t="s">
        <v>58</v>
      </c>
      <c r="B138" s="2" t="s">
        <v>64</v>
      </c>
      <c r="C138" s="2">
        <v>16</v>
      </c>
      <c r="D138" s="2">
        <v>14</v>
      </c>
      <c r="E138" s="2" t="s">
        <v>60</v>
      </c>
      <c r="F138" s="2">
        <v>108262</v>
      </c>
    </row>
    <row r="139" spans="1:6" x14ac:dyDescent="0.3">
      <c r="A139" s="2" t="s">
        <v>58</v>
      </c>
      <c r="B139" s="2" t="s">
        <v>64</v>
      </c>
      <c r="C139" s="2">
        <v>17</v>
      </c>
      <c r="D139" s="2">
        <v>14</v>
      </c>
      <c r="E139" s="2" t="s">
        <v>60</v>
      </c>
      <c r="F139" s="2">
        <v>105668</v>
      </c>
    </row>
    <row r="140" spans="1:6" x14ac:dyDescent="0.3">
      <c r="A140" s="2" t="s">
        <v>62</v>
      </c>
      <c r="B140" s="2" t="s">
        <v>64</v>
      </c>
      <c r="C140" s="2">
        <v>10</v>
      </c>
      <c r="D140" s="2">
        <v>7</v>
      </c>
      <c r="E140" s="2" t="s">
        <v>60</v>
      </c>
      <c r="F140" s="2">
        <v>73877</v>
      </c>
    </row>
    <row r="141" spans="1:6" x14ac:dyDescent="0.3">
      <c r="A141" s="2" t="s">
        <v>58</v>
      </c>
      <c r="B141" s="2" t="s">
        <v>64</v>
      </c>
      <c r="C141" s="2">
        <v>21</v>
      </c>
      <c r="D141" s="2">
        <v>18</v>
      </c>
      <c r="E141" s="2" t="s">
        <v>60</v>
      </c>
      <c r="F141" s="2">
        <v>152664</v>
      </c>
    </row>
    <row r="142" spans="1:6" x14ac:dyDescent="0.3">
      <c r="A142" s="2" t="s">
        <v>62</v>
      </c>
      <c r="B142" s="2" t="s">
        <v>64</v>
      </c>
      <c r="C142" s="2">
        <v>14</v>
      </c>
      <c r="D142" s="2">
        <v>8</v>
      </c>
      <c r="E142" s="2" t="s">
        <v>60</v>
      </c>
      <c r="F142" s="2">
        <v>100102</v>
      </c>
    </row>
    <row r="143" spans="1:6" x14ac:dyDescent="0.3">
      <c r="A143" s="2" t="s">
        <v>62</v>
      </c>
      <c r="B143" s="2" t="s">
        <v>64</v>
      </c>
      <c r="C143" s="2">
        <v>15</v>
      </c>
      <c r="D143" s="2">
        <v>10</v>
      </c>
      <c r="E143" s="2" t="s">
        <v>60</v>
      </c>
      <c r="F143" s="2">
        <v>81500</v>
      </c>
    </row>
    <row r="144" spans="1:6" x14ac:dyDescent="0.3">
      <c r="A144" s="2" t="s">
        <v>58</v>
      </c>
      <c r="B144" s="2" t="s">
        <v>64</v>
      </c>
      <c r="C144" s="2">
        <v>19</v>
      </c>
      <c r="D144" s="2">
        <v>11</v>
      </c>
      <c r="E144" s="2" t="s">
        <v>60</v>
      </c>
      <c r="F144" s="2">
        <v>106608</v>
      </c>
    </row>
    <row r="145" spans="1:6" x14ac:dyDescent="0.3">
      <c r="A145" s="2" t="s">
        <v>61</v>
      </c>
      <c r="B145" s="2" t="s">
        <v>59</v>
      </c>
      <c r="C145" s="2">
        <v>3</v>
      </c>
      <c r="D145" s="2">
        <v>3</v>
      </c>
      <c r="E145" s="2" t="s">
        <v>60</v>
      </c>
      <c r="F145" s="2">
        <v>89942</v>
      </c>
    </row>
    <row r="146" spans="1:6" x14ac:dyDescent="0.3">
      <c r="A146" s="2" t="s">
        <v>58</v>
      </c>
      <c r="B146" s="2" t="s">
        <v>59</v>
      </c>
      <c r="C146" s="2">
        <v>27</v>
      </c>
      <c r="D146" s="2">
        <v>27</v>
      </c>
      <c r="E146" s="2" t="s">
        <v>60</v>
      </c>
      <c r="F146" s="2">
        <v>112696</v>
      </c>
    </row>
    <row r="147" spans="1:6" x14ac:dyDescent="0.3">
      <c r="A147" s="2" t="s">
        <v>58</v>
      </c>
      <c r="B147" s="2" t="s">
        <v>59</v>
      </c>
      <c r="C147" s="2">
        <v>28</v>
      </c>
      <c r="D147" s="2">
        <v>28</v>
      </c>
      <c r="E147" s="2" t="s">
        <v>60</v>
      </c>
      <c r="F147" s="2">
        <v>119015</v>
      </c>
    </row>
    <row r="148" spans="1:6" x14ac:dyDescent="0.3">
      <c r="A148" s="2" t="s">
        <v>61</v>
      </c>
      <c r="B148" s="2" t="s">
        <v>59</v>
      </c>
      <c r="C148" s="2">
        <v>4</v>
      </c>
      <c r="D148" s="2">
        <v>4</v>
      </c>
      <c r="E148" s="2" t="s">
        <v>60</v>
      </c>
      <c r="F148" s="2">
        <v>92000</v>
      </c>
    </row>
    <row r="149" spans="1:6" x14ac:dyDescent="0.3">
      <c r="A149" s="2" t="s">
        <v>58</v>
      </c>
      <c r="B149" s="2" t="s">
        <v>59</v>
      </c>
      <c r="C149" s="2">
        <v>27</v>
      </c>
      <c r="D149" s="2">
        <v>27</v>
      </c>
      <c r="E149" s="2" t="s">
        <v>60</v>
      </c>
      <c r="F149" s="2">
        <v>156938</v>
      </c>
    </row>
    <row r="150" spans="1:6" x14ac:dyDescent="0.3">
      <c r="A150" s="2" t="s">
        <v>58</v>
      </c>
      <c r="B150" s="2" t="s">
        <v>59</v>
      </c>
      <c r="C150" s="2">
        <v>36</v>
      </c>
      <c r="D150" s="2">
        <v>26</v>
      </c>
      <c r="E150" s="2" t="s">
        <v>63</v>
      </c>
      <c r="F150" s="2">
        <v>144651</v>
      </c>
    </row>
    <row r="151" spans="1:6" x14ac:dyDescent="0.3">
      <c r="A151" s="2" t="s">
        <v>61</v>
      </c>
      <c r="B151" s="2" t="s">
        <v>59</v>
      </c>
      <c r="C151" s="2">
        <v>4</v>
      </c>
      <c r="D151" s="2">
        <v>3</v>
      </c>
      <c r="E151" s="2" t="s">
        <v>60</v>
      </c>
      <c r="F151" s="2">
        <v>95079</v>
      </c>
    </row>
    <row r="152" spans="1:6" x14ac:dyDescent="0.3">
      <c r="A152" s="2" t="s">
        <v>58</v>
      </c>
      <c r="B152" s="2" t="s">
        <v>59</v>
      </c>
      <c r="C152" s="2">
        <v>14</v>
      </c>
      <c r="D152" s="2">
        <v>12</v>
      </c>
      <c r="E152" s="2" t="s">
        <v>60</v>
      </c>
      <c r="F152" s="2">
        <v>128148</v>
      </c>
    </row>
    <row r="153" spans="1:6" x14ac:dyDescent="0.3">
      <c r="A153" s="2" t="s">
        <v>61</v>
      </c>
      <c r="B153" s="2" t="s">
        <v>59</v>
      </c>
      <c r="C153" s="2">
        <v>4</v>
      </c>
      <c r="D153" s="2">
        <v>4</v>
      </c>
      <c r="E153" s="2" t="s">
        <v>60</v>
      </c>
      <c r="F153" s="2">
        <v>92000</v>
      </c>
    </row>
    <row r="154" spans="1:6" x14ac:dyDescent="0.3">
      <c r="A154" s="2" t="s">
        <v>58</v>
      </c>
      <c r="B154" s="2" t="s">
        <v>59</v>
      </c>
      <c r="C154" s="2">
        <v>21</v>
      </c>
      <c r="D154" s="2">
        <v>9</v>
      </c>
      <c r="E154" s="2" t="s">
        <v>60</v>
      </c>
      <c r="F154" s="2">
        <v>111168</v>
      </c>
    </row>
    <row r="155" spans="1:6" x14ac:dyDescent="0.3">
      <c r="A155" s="2" t="s">
        <v>62</v>
      </c>
      <c r="B155" s="2" t="s">
        <v>59</v>
      </c>
      <c r="C155" s="2">
        <v>12</v>
      </c>
      <c r="D155" s="2">
        <v>10</v>
      </c>
      <c r="E155" s="2" t="s">
        <v>63</v>
      </c>
      <c r="F155" s="2">
        <v>103994</v>
      </c>
    </row>
    <row r="156" spans="1:6" x14ac:dyDescent="0.3">
      <c r="A156" s="2" t="s">
        <v>61</v>
      </c>
      <c r="B156" s="2" t="s">
        <v>59</v>
      </c>
      <c r="C156" s="2">
        <v>4</v>
      </c>
      <c r="D156" s="2">
        <v>0</v>
      </c>
      <c r="E156" s="2" t="s">
        <v>60</v>
      </c>
      <c r="F156" s="2">
        <v>92000</v>
      </c>
    </row>
    <row r="157" spans="1:6" x14ac:dyDescent="0.3">
      <c r="A157" s="2" t="s">
        <v>58</v>
      </c>
      <c r="B157" s="2" t="s">
        <v>59</v>
      </c>
      <c r="C157" s="2">
        <v>21</v>
      </c>
      <c r="D157" s="2">
        <v>21</v>
      </c>
      <c r="E157" s="2" t="s">
        <v>60</v>
      </c>
      <c r="F157" s="2">
        <v>118971</v>
      </c>
    </row>
    <row r="158" spans="1:6" x14ac:dyDescent="0.3">
      <c r="A158" s="2" t="s">
        <v>62</v>
      </c>
      <c r="B158" s="2" t="s">
        <v>59</v>
      </c>
      <c r="C158" s="2">
        <v>12</v>
      </c>
      <c r="D158" s="2">
        <v>18</v>
      </c>
      <c r="E158" s="2" t="s">
        <v>60</v>
      </c>
      <c r="F158" s="2">
        <v>113341</v>
      </c>
    </row>
    <row r="159" spans="1:6" x14ac:dyDescent="0.3">
      <c r="A159" s="2" t="s">
        <v>61</v>
      </c>
      <c r="B159" s="2" t="s">
        <v>59</v>
      </c>
      <c r="C159" s="2">
        <v>1</v>
      </c>
      <c r="D159" s="2">
        <v>0</v>
      </c>
      <c r="E159" s="2" t="s">
        <v>60</v>
      </c>
      <c r="F159" s="2">
        <v>88000</v>
      </c>
    </row>
    <row r="160" spans="1:6" x14ac:dyDescent="0.3">
      <c r="A160" s="2" t="s">
        <v>62</v>
      </c>
      <c r="B160" s="2" t="s">
        <v>59</v>
      </c>
      <c r="C160" s="2">
        <v>6</v>
      </c>
      <c r="D160" s="2">
        <v>6</v>
      </c>
      <c r="E160" s="2" t="s">
        <v>60</v>
      </c>
      <c r="F160" s="2">
        <v>95408</v>
      </c>
    </row>
    <row r="161" spans="1:6" x14ac:dyDescent="0.3">
      <c r="A161" s="2" t="s">
        <v>58</v>
      </c>
      <c r="B161" s="2" t="s">
        <v>59</v>
      </c>
      <c r="C161" s="2">
        <v>15</v>
      </c>
      <c r="D161" s="2">
        <v>16</v>
      </c>
      <c r="E161" s="2" t="s">
        <v>60</v>
      </c>
      <c r="F161" s="2">
        <v>137167</v>
      </c>
    </row>
    <row r="162" spans="1:6" x14ac:dyDescent="0.3">
      <c r="A162" s="2" t="s">
        <v>61</v>
      </c>
      <c r="B162" s="2" t="s">
        <v>59</v>
      </c>
      <c r="C162" s="2">
        <v>2</v>
      </c>
      <c r="D162" s="2">
        <v>2</v>
      </c>
      <c r="E162" s="2" t="s">
        <v>60</v>
      </c>
      <c r="F162" s="2">
        <v>89516</v>
      </c>
    </row>
    <row r="163" spans="1:6" x14ac:dyDescent="0.3">
      <c r="A163" s="2" t="s">
        <v>58</v>
      </c>
      <c r="B163" s="2" t="s">
        <v>59</v>
      </c>
      <c r="C163" s="2">
        <v>26</v>
      </c>
      <c r="D163" s="2">
        <v>19</v>
      </c>
      <c r="E163" s="2" t="s">
        <v>60</v>
      </c>
      <c r="F163" s="2">
        <v>176500</v>
      </c>
    </row>
    <row r="164" spans="1:6" x14ac:dyDescent="0.3">
      <c r="A164" s="2" t="s">
        <v>62</v>
      </c>
      <c r="B164" s="2" t="s">
        <v>59</v>
      </c>
      <c r="C164" s="2">
        <v>22</v>
      </c>
      <c r="D164" s="2">
        <v>7</v>
      </c>
      <c r="E164" s="2" t="s">
        <v>60</v>
      </c>
      <c r="F164" s="2">
        <v>98510</v>
      </c>
    </row>
    <row r="165" spans="1:6" x14ac:dyDescent="0.3">
      <c r="A165" s="2" t="s">
        <v>61</v>
      </c>
      <c r="B165" s="2" t="s">
        <v>59</v>
      </c>
      <c r="C165" s="2">
        <v>3</v>
      </c>
      <c r="D165" s="2">
        <v>3</v>
      </c>
      <c r="E165" s="2" t="s">
        <v>60</v>
      </c>
      <c r="F165" s="2">
        <v>89942</v>
      </c>
    </row>
    <row r="166" spans="1:6" x14ac:dyDescent="0.3">
      <c r="A166" s="2" t="s">
        <v>61</v>
      </c>
      <c r="B166" s="2" t="s">
        <v>59</v>
      </c>
      <c r="C166" s="2">
        <v>1</v>
      </c>
      <c r="D166" s="2">
        <v>0</v>
      </c>
      <c r="E166" s="2" t="s">
        <v>60</v>
      </c>
      <c r="F166" s="2">
        <v>88795</v>
      </c>
    </row>
    <row r="167" spans="1:6" x14ac:dyDescent="0.3">
      <c r="A167" s="2" t="s">
        <v>58</v>
      </c>
      <c r="B167" s="2" t="s">
        <v>59</v>
      </c>
      <c r="C167" s="2">
        <v>21</v>
      </c>
      <c r="D167" s="2">
        <v>8</v>
      </c>
      <c r="E167" s="2" t="s">
        <v>60</v>
      </c>
      <c r="F167" s="2">
        <v>105890</v>
      </c>
    </row>
    <row r="168" spans="1:6" x14ac:dyDescent="0.3">
      <c r="A168" s="2" t="s">
        <v>58</v>
      </c>
      <c r="B168" s="2" t="s">
        <v>59</v>
      </c>
      <c r="C168" s="2">
        <v>16</v>
      </c>
      <c r="D168" s="2">
        <v>16</v>
      </c>
      <c r="E168" s="2" t="s">
        <v>60</v>
      </c>
      <c r="F168" s="2">
        <v>167284</v>
      </c>
    </row>
    <row r="169" spans="1:6" x14ac:dyDescent="0.3">
      <c r="A169" s="2" t="s">
        <v>58</v>
      </c>
      <c r="B169" s="2" t="s">
        <v>59</v>
      </c>
      <c r="C169" s="2">
        <v>18</v>
      </c>
      <c r="D169" s="2">
        <v>19</v>
      </c>
      <c r="E169" s="2" t="s">
        <v>60</v>
      </c>
      <c r="F169" s="2">
        <v>130664</v>
      </c>
    </row>
    <row r="170" spans="1:6" x14ac:dyDescent="0.3">
      <c r="A170" s="2" t="s">
        <v>62</v>
      </c>
      <c r="B170" s="2" t="s">
        <v>59</v>
      </c>
      <c r="C170" s="2">
        <v>8</v>
      </c>
      <c r="D170" s="2">
        <v>6</v>
      </c>
      <c r="E170" s="2" t="s">
        <v>60</v>
      </c>
      <c r="F170" s="2">
        <v>101210</v>
      </c>
    </row>
    <row r="171" spans="1:6" x14ac:dyDescent="0.3">
      <c r="A171" s="2" t="s">
        <v>58</v>
      </c>
      <c r="B171" s="2" t="s">
        <v>59</v>
      </c>
      <c r="C171" s="2">
        <v>25</v>
      </c>
      <c r="D171" s="2">
        <v>18</v>
      </c>
      <c r="E171" s="2" t="s">
        <v>60</v>
      </c>
      <c r="F171" s="2">
        <v>181257</v>
      </c>
    </row>
    <row r="172" spans="1:6" x14ac:dyDescent="0.3">
      <c r="A172" s="2" t="s">
        <v>61</v>
      </c>
      <c r="B172" s="2" t="s">
        <v>59</v>
      </c>
      <c r="C172" s="2">
        <v>5</v>
      </c>
      <c r="D172" s="2">
        <v>5</v>
      </c>
      <c r="E172" s="2" t="s">
        <v>60</v>
      </c>
      <c r="F172" s="2">
        <v>91227</v>
      </c>
    </row>
    <row r="173" spans="1:6" x14ac:dyDescent="0.3">
      <c r="A173" s="2" t="s">
        <v>58</v>
      </c>
      <c r="B173" s="2" t="s">
        <v>59</v>
      </c>
      <c r="C173" s="2">
        <v>19</v>
      </c>
      <c r="D173" s="2">
        <v>19</v>
      </c>
      <c r="E173" s="2" t="s">
        <v>60</v>
      </c>
      <c r="F173" s="2">
        <v>151575</v>
      </c>
    </row>
    <row r="174" spans="1:6" x14ac:dyDescent="0.3">
      <c r="A174" s="2" t="s">
        <v>58</v>
      </c>
      <c r="B174" s="2" t="s">
        <v>59</v>
      </c>
      <c r="C174" s="2">
        <v>37</v>
      </c>
      <c r="D174" s="2">
        <v>24</v>
      </c>
      <c r="E174" s="2" t="s">
        <v>60</v>
      </c>
      <c r="F174" s="2">
        <v>93164</v>
      </c>
    </row>
    <row r="175" spans="1:6" x14ac:dyDescent="0.3">
      <c r="A175" s="2" t="s">
        <v>58</v>
      </c>
      <c r="B175" s="2" t="s">
        <v>59</v>
      </c>
      <c r="C175" s="2">
        <v>20</v>
      </c>
      <c r="D175" s="2">
        <v>20</v>
      </c>
      <c r="E175" s="2" t="s">
        <v>60</v>
      </c>
      <c r="F175" s="2">
        <v>134185</v>
      </c>
    </row>
    <row r="176" spans="1:6" x14ac:dyDescent="0.3">
      <c r="A176" s="2" t="s">
        <v>62</v>
      </c>
      <c r="B176" s="2" t="s">
        <v>59</v>
      </c>
      <c r="C176" s="2">
        <v>17</v>
      </c>
      <c r="D176" s="2">
        <v>6</v>
      </c>
      <c r="E176" s="2" t="s">
        <v>60</v>
      </c>
      <c r="F176" s="2">
        <v>105000</v>
      </c>
    </row>
    <row r="177" spans="1:6" x14ac:dyDescent="0.3">
      <c r="A177" s="2" t="s">
        <v>58</v>
      </c>
      <c r="B177" s="2" t="s">
        <v>59</v>
      </c>
      <c r="C177" s="2">
        <v>28</v>
      </c>
      <c r="D177" s="2">
        <v>25</v>
      </c>
      <c r="E177" s="2" t="s">
        <v>60</v>
      </c>
      <c r="F177" s="2">
        <v>111751</v>
      </c>
    </row>
    <row r="178" spans="1:6" x14ac:dyDescent="0.3">
      <c r="A178" s="2" t="s">
        <v>62</v>
      </c>
      <c r="B178" s="2" t="s">
        <v>59</v>
      </c>
      <c r="C178" s="2">
        <v>10</v>
      </c>
      <c r="D178" s="2">
        <v>7</v>
      </c>
      <c r="E178" s="2" t="s">
        <v>60</v>
      </c>
      <c r="F178" s="2">
        <v>95436</v>
      </c>
    </row>
    <row r="179" spans="1:6" x14ac:dyDescent="0.3">
      <c r="A179" s="2" t="s">
        <v>62</v>
      </c>
      <c r="B179" s="2" t="s">
        <v>59</v>
      </c>
      <c r="C179" s="2">
        <v>13</v>
      </c>
      <c r="D179" s="2">
        <v>9</v>
      </c>
      <c r="E179" s="2" t="s">
        <v>60</v>
      </c>
      <c r="F179" s="2">
        <v>100944</v>
      </c>
    </row>
    <row r="180" spans="1:6" x14ac:dyDescent="0.3">
      <c r="A180" s="2" t="s">
        <v>58</v>
      </c>
      <c r="B180" s="2" t="s">
        <v>59</v>
      </c>
      <c r="C180" s="2">
        <v>27</v>
      </c>
      <c r="D180" s="2">
        <v>14</v>
      </c>
      <c r="E180" s="2" t="s">
        <v>60</v>
      </c>
      <c r="F180" s="2">
        <v>147349</v>
      </c>
    </row>
    <row r="181" spans="1:6" x14ac:dyDescent="0.3">
      <c r="A181" s="2" t="s">
        <v>61</v>
      </c>
      <c r="B181" s="2" t="s">
        <v>59</v>
      </c>
      <c r="C181" s="2">
        <v>3</v>
      </c>
      <c r="D181" s="2">
        <v>3</v>
      </c>
      <c r="E181" s="2" t="s">
        <v>63</v>
      </c>
      <c r="F181" s="2">
        <v>92000</v>
      </c>
    </row>
    <row r="182" spans="1:6" x14ac:dyDescent="0.3">
      <c r="A182" s="2" t="s">
        <v>58</v>
      </c>
      <c r="B182" s="2" t="s">
        <v>59</v>
      </c>
      <c r="C182" s="2">
        <v>11</v>
      </c>
      <c r="D182" s="2">
        <v>11</v>
      </c>
      <c r="E182" s="2" t="s">
        <v>60</v>
      </c>
      <c r="F182" s="2">
        <v>142467</v>
      </c>
    </row>
    <row r="183" spans="1:6" x14ac:dyDescent="0.3">
      <c r="A183" s="2" t="s">
        <v>58</v>
      </c>
      <c r="B183" s="2" t="s">
        <v>59</v>
      </c>
      <c r="C183" s="2">
        <v>18</v>
      </c>
      <c r="D183" s="2">
        <v>5</v>
      </c>
      <c r="E183" s="2" t="s">
        <v>60</v>
      </c>
      <c r="F183" s="2">
        <v>141136</v>
      </c>
    </row>
    <row r="184" spans="1:6" x14ac:dyDescent="0.3">
      <c r="A184" s="2" t="s">
        <v>62</v>
      </c>
      <c r="B184" s="2" t="s">
        <v>59</v>
      </c>
      <c r="C184" s="2">
        <v>8</v>
      </c>
      <c r="D184" s="2">
        <v>8</v>
      </c>
      <c r="E184" s="2" t="s">
        <v>60</v>
      </c>
      <c r="F184" s="2">
        <v>100000</v>
      </c>
    </row>
    <row r="185" spans="1:6" x14ac:dyDescent="0.3">
      <c r="A185" s="2" t="s">
        <v>58</v>
      </c>
      <c r="B185" s="2" t="s">
        <v>59</v>
      </c>
      <c r="C185" s="2">
        <v>26</v>
      </c>
      <c r="D185" s="2">
        <v>22</v>
      </c>
      <c r="E185" s="2" t="s">
        <v>60</v>
      </c>
      <c r="F185" s="2">
        <v>150000</v>
      </c>
    </row>
    <row r="186" spans="1:6" x14ac:dyDescent="0.3">
      <c r="A186" s="2" t="s">
        <v>58</v>
      </c>
      <c r="B186" s="2" t="s">
        <v>59</v>
      </c>
      <c r="C186" s="2">
        <v>23</v>
      </c>
      <c r="D186" s="2">
        <v>23</v>
      </c>
      <c r="E186" s="2" t="s">
        <v>60</v>
      </c>
      <c r="F186" s="2">
        <v>101000</v>
      </c>
    </row>
    <row r="187" spans="1:6" x14ac:dyDescent="0.3">
      <c r="A187" s="2" t="s">
        <v>58</v>
      </c>
      <c r="B187" s="2" t="s">
        <v>59</v>
      </c>
      <c r="C187" s="2">
        <v>33</v>
      </c>
      <c r="D187" s="2">
        <v>30</v>
      </c>
      <c r="E187" s="2" t="s">
        <v>60</v>
      </c>
      <c r="F187" s="2">
        <v>134000</v>
      </c>
    </row>
    <row r="188" spans="1:6" x14ac:dyDescent="0.3">
      <c r="A188" s="2" t="s">
        <v>62</v>
      </c>
      <c r="B188" s="2" t="s">
        <v>59</v>
      </c>
      <c r="C188" s="2">
        <v>13</v>
      </c>
      <c r="D188" s="2">
        <v>10</v>
      </c>
      <c r="E188" s="2" t="s">
        <v>63</v>
      </c>
      <c r="F188" s="2">
        <v>103750</v>
      </c>
    </row>
    <row r="189" spans="1:6" x14ac:dyDescent="0.3">
      <c r="A189" s="2" t="s">
        <v>58</v>
      </c>
      <c r="B189" s="2" t="s">
        <v>59</v>
      </c>
      <c r="C189" s="2">
        <v>18</v>
      </c>
      <c r="D189" s="2">
        <v>10</v>
      </c>
      <c r="E189" s="2" t="s">
        <v>60</v>
      </c>
      <c r="F189" s="2">
        <v>107500</v>
      </c>
    </row>
    <row r="190" spans="1:6" x14ac:dyDescent="0.3">
      <c r="A190" s="2" t="s">
        <v>62</v>
      </c>
      <c r="B190" s="2" t="s">
        <v>59</v>
      </c>
      <c r="C190" s="2">
        <v>28</v>
      </c>
      <c r="D190" s="2">
        <v>28</v>
      </c>
      <c r="E190" s="2" t="s">
        <v>60</v>
      </c>
      <c r="F190" s="2">
        <v>106300</v>
      </c>
    </row>
    <row r="191" spans="1:6" x14ac:dyDescent="0.3">
      <c r="A191" s="2" t="s">
        <v>58</v>
      </c>
      <c r="B191" s="2" t="s">
        <v>59</v>
      </c>
      <c r="C191" s="2">
        <v>25</v>
      </c>
      <c r="D191" s="2">
        <v>19</v>
      </c>
      <c r="E191" s="2" t="s">
        <v>60</v>
      </c>
      <c r="F191" s="2">
        <v>153750</v>
      </c>
    </row>
    <row r="192" spans="1:6" x14ac:dyDescent="0.3">
      <c r="A192" s="2" t="s">
        <v>58</v>
      </c>
      <c r="B192" s="2" t="s">
        <v>59</v>
      </c>
      <c r="C192" s="2">
        <v>22</v>
      </c>
      <c r="D192" s="2">
        <v>9</v>
      </c>
      <c r="E192" s="2" t="s">
        <v>60</v>
      </c>
      <c r="F192" s="2">
        <v>180000</v>
      </c>
    </row>
    <row r="193" spans="1:6" x14ac:dyDescent="0.3">
      <c r="A193" s="2" t="s">
        <v>58</v>
      </c>
      <c r="B193" s="2" t="s">
        <v>59</v>
      </c>
      <c r="C193" s="2">
        <v>43</v>
      </c>
      <c r="D193" s="2">
        <v>22</v>
      </c>
      <c r="E193" s="2" t="s">
        <v>60</v>
      </c>
      <c r="F193" s="2">
        <v>133700</v>
      </c>
    </row>
    <row r="194" spans="1:6" x14ac:dyDescent="0.3">
      <c r="A194" s="2" t="s">
        <v>58</v>
      </c>
      <c r="B194" s="2" t="s">
        <v>59</v>
      </c>
      <c r="C194" s="2">
        <v>19</v>
      </c>
      <c r="D194" s="2">
        <v>18</v>
      </c>
      <c r="E194" s="2" t="s">
        <v>60</v>
      </c>
      <c r="F194" s="2">
        <v>122100</v>
      </c>
    </row>
    <row r="195" spans="1:6" x14ac:dyDescent="0.3">
      <c r="A195" s="2" t="s">
        <v>62</v>
      </c>
      <c r="B195" s="2" t="s">
        <v>59</v>
      </c>
      <c r="C195" s="2">
        <v>19</v>
      </c>
      <c r="D195" s="2">
        <v>19</v>
      </c>
      <c r="E195" s="2" t="s">
        <v>60</v>
      </c>
      <c r="F195" s="2">
        <v>86250</v>
      </c>
    </row>
    <row r="196" spans="1:6" x14ac:dyDescent="0.3">
      <c r="A196" s="2" t="s">
        <v>62</v>
      </c>
      <c r="B196" s="2" t="s">
        <v>59</v>
      </c>
      <c r="C196" s="2">
        <v>48</v>
      </c>
      <c r="D196" s="2">
        <v>53</v>
      </c>
      <c r="E196" s="2" t="s">
        <v>60</v>
      </c>
      <c r="F196" s="2">
        <v>90000</v>
      </c>
    </row>
    <row r="197" spans="1:6" x14ac:dyDescent="0.3">
      <c r="A197" s="2" t="s">
        <v>62</v>
      </c>
      <c r="B197" s="2" t="s">
        <v>59</v>
      </c>
      <c r="C197" s="2">
        <v>9</v>
      </c>
      <c r="D197" s="2">
        <v>7</v>
      </c>
      <c r="E197" s="2" t="s">
        <v>60</v>
      </c>
      <c r="F197" s="2">
        <v>113600</v>
      </c>
    </row>
    <row r="198" spans="1:6" x14ac:dyDescent="0.3">
      <c r="A198" s="2" t="s">
        <v>61</v>
      </c>
      <c r="B198" s="2" t="s">
        <v>59</v>
      </c>
      <c r="C198" s="2">
        <v>4</v>
      </c>
      <c r="D198" s="2">
        <v>4</v>
      </c>
      <c r="E198" s="2" t="s">
        <v>60</v>
      </c>
      <c r="F198" s="2">
        <v>92700</v>
      </c>
    </row>
    <row r="199" spans="1:6" x14ac:dyDescent="0.3">
      <c r="A199" s="2" t="s">
        <v>61</v>
      </c>
      <c r="B199" s="2" t="s">
        <v>59</v>
      </c>
      <c r="C199" s="2">
        <v>4</v>
      </c>
      <c r="D199" s="2">
        <v>4</v>
      </c>
      <c r="E199" s="2" t="s">
        <v>60</v>
      </c>
      <c r="F199" s="2">
        <v>92000</v>
      </c>
    </row>
    <row r="200" spans="1:6" x14ac:dyDescent="0.3">
      <c r="A200" s="2" t="s">
        <v>58</v>
      </c>
      <c r="B200" s="2" t="s">
        <v>59</v>
      </c>
      <c r="C200" s="2">
        <v>34</v>
      </c>
      <c r="D200" s="2">
        <v>33</v>
      </c>
      <c r="E200" s="2" t="s">
        <v>60</v>
      </c>
      <c r="F200" s="2">
        <v>189409</v>
      </c>
    </row>
    <row r="201" spans="1:6" x14ac:dyDescent="0.3">
      <c r="A201" s="2" t="s">
        <v>58</v>
      </c>
      <c r="B201" s="2" t="s">
        <v>59</v>
      </c>
      <c r="C201" s="2">
        <v>38</v>
      </c>
      <c r="D201" s="2">
        <v>22</v>
      </c>
      <c r="E201" s="2" t="s">
        <v>60</v>
      </c>
      <c r="F201" s="2">
        <v>114500</v>
      </c>
    </row>
    <row r="202" spans="1:6" x14ac:dyDescent="0.3">
      <c r="A202" s="2" t="s">
        <v>61</v>
      </c>
      <c r="B202" s="2" t="s">
        <v>59</v>
      </c>
      <c r="C202" s="2">
        <v>4</v>
      </c>
      <c r="D202" s="2">
        <v>4</v>
      </c>
      <c r="E202" s="2" t="s">
        <v>60</v>
      </c>
      <c r="F202" s="2">
        <v>92700</v>
      </c>
    </row>
    <row r="203" spans="1:6" x14ac:dyDescent="0.3">
      <c r="A203" s="2" t="s">
        <v>58</v>
      </c>
      <c r="B203" s="2" t="s">
        <v>59</v>
      </c>
      <c r="C203" s="2">
        <v>40</v>
      </c>
      <c r="D203" s="2">
        <v>40</v>
      </c>
      <c r="E203" s="2" t="s">
        <v>60</v>
      </c>
      <c r="F203" s="2">
        <v>119700</v>
      </c>
    </row>
    <row r="204" spans="1:6" x14ac:dyDescent="0.3">
      <c r="A204" s="2" t="s">
        <v>58</v>
      </c>
      <c r="B204" s="2" t="s">
        <v>59</v>
      </c>
      <c r="C204" s="2">
        <v>28</v>
      </c>
      <c r="D204" s="2">
        <v>17</v>
      </c>
      <c r="E204" s="2" t="s">
        <v>60</v>
      </c>
      <c r="F204" s="2">
        <v>160400</v>
      </c>
    </row>
    <row r="205" spans="1:6" x14ac:dyDescent="0.3">
      <c r="A205" s="2" t="s">
        <v>58</v>
      </c>
      <c r="B205" s="2" t="s">
        <v>59</v>
      </c>
      <c r="C205" s="2">
        <v>17</v>
      </c>
      <c r="D205" s="2">
        <v>17</v>
      </c>
      <c r="E205" s="2" t="s">
        <v>60</v>
      </c>
      <c r="F205" s="2">
        <v>152500</v>
      </c>
    </row>
    <row r="206" spans="1:6" x14ac:dyDescent="0.3">
      <c r="A206" s="2" t="s">
        <v>58</v>
      </c>
      <c r="B206" s="2" t="s">
        <v>59</v>
      </c>
      <c r="C206" s="2">
        <v>19</v>
      </c>
      <c r="D206" s="2">
        <v>5</v>
      </c>
      <c r="E206" s="2" t="s">
        <v>60</v>
      </c>
      <c r="F206" s="2">
        <v>165000</v>
      </c>
    </row>
    <row r="207" spans="1:6" x14ac:dyDescent="0.3">
      <c r="A207" s="2" t="s">
        <v>58</v>
      </c>
      <c r="B207" s="2" t="s">
        <v>59</v>
      </c>
      <c r="C207" s="2">
        <v>21</v>
      </c>
      <c r="D207" s="2">
        <v>2</v>
      </c>
      <c r="E207" s="2" t="s">
        <v>60</v>
      </c>
      <c r="F207" s="2">
        <v>96545</v>
      </c>
    </row>
    <row r="208" spans="1:6" x14ac:dyDescent="0.3">
      <c r="A208" s="2" t="s">
        <v>58</v>
      </c>
      <c r="B208" s="2" t="s">
        <v>59</v>
      </c>
      <c r="C208" s="2">
        <v>35</v>
      </c>
      <c r="D208" s="2">
        <v>33</v>
      </c>
      <c r="E208" s="2" t="s">
        <v>60</v>
      </c>
      <c r="F208" s="2">
        <v>162200</v>
      </c>
    </row>
    <row r="209" spans="1:6" x14ac:dyDescent="0.3">
      <c r="A209" s="2" t="s">
        <v>58</v>
      </c>
      <c r="B209" s="2" t="s">
        <v>59</v>
      </c>
      <c r="C209" s="2">
        <v>18</v>
      </c>
      <c r="D209" s="2">
        <v>18</v>
      </c>
      <c r="E209" s="2" t="s">
        <v>60</v>
      </c>
      <c r="F209" s="2">
        <v>120000</v>
      </c>
    </row>
    <row r="210" spans="1:6" x14ac:dyDescent="0.3">
      <c r="A210" s="2" t="s">
        <v>61</v>
      </c>
      <c r="B210" s="2" t="s">
        <v>59</v>
      </c>
      <c r="C210" s="2">
        <v>7</v>
      </c>
      <c r="D210" s="2">
        <v>2</v>
      </c>
      <c r="E210" s="2" t="s">
        <v>60</v>
      </c>
      <c r="F210" s="2">
        <v>91300</v>
      </c>
    </row>
    <row r="211" spans="1:6" x14ac:dyDescent="0.3">
      <c r="A211" s="2" t="s">
        <v>58</v>
      </c>
      <c r="B211" s="2" t="s">
        <v>59</v>
      </c>
      <c r="C211" s="2">
        <v>20</v>
      </c>
      <c r="D211" s="2">
        <v>20</v>
      </c>
      <c r="E211" s="2" t="s">
        <v>60</v>
      </c>
      <c r="F211" s="2">
        <v>163200</v>
      </c>
    </row>
    <row r="212" spans="1:6" x14ac:dyDescent="0.3">
      <c r="A212" s="2" t="s">
        <v>61</v>
      </c>
      <c r="B212" s="2" t="s">
        <v>59</v>
      </c>
      <c r="C212" s="2">
        <v>4</v>
      </c>
      <c r="D212" s="2">
        <v>3</v>
      </c>
      <c r="E212" s="2" t="s">
        <v>60</v>
      </c>
      <c r="F212" s="2">
        <v>91000</v>
      </c>
    </row>
    <row r="213" spans="1:6" x14ac:dyDescent="0.3">
      <c r="A213" s="2" t="s">
        <v>58</v>
      </c>
      <c r="B213" s="2" t="s">
        <v>59</v>
      </c>
      <c r="C213" s="2">
        <v>39</v>
      </c>
      <c r="D213" s="2">
        <v>39</v>
      </c>
      <c r="E213" s="2" t="s">
        <v>60</v>
      </c>
      <c r="F213" s="2">
        <v>111350</v>
      </c>
    </row>
    <row r="214" spans="1:6" x14ac:dyDescent="0.3">
      <c r="A214" s="2" t="s">
        <v>58</v>
      </c>
      <c r="B214" s="2" t="s">
        <v>59</v>
      </c>
      <c r="C214" s="2">
        <v>15</v>
      </c>
      <c r="D214" s="2">
        <v>7</v>
      </c>
      <c r="E214" s="2" t="s">
        <v>60</v>
      </c>
      <c r="F214" s="2">
        <v>128400</v>
      </c>
    </row>
    <row r="215" spans="1:6" x14ac:dyDescent="0.3">
      <c r="A215" s="2" t="s">
        <v>58</v>
      </c>
      <c r="B215" s="2" t="s">
        <v>59</v>
      </c>
      <c r="C215" s="2">
        <v>26</v>
      </c>
      <c r="D215" s="2">
        <v>19</v>
      </c>
      <c r="E215" s="2" t="s">
        <v>60</v>
      </c>
      <c r="F215" s="2">
        <v>126200</v>
      </c>
    </row>
    <row r="216" spans="1:6" x14ac:dyDescent="0.3">
      <c r="A216" s="2" t="s">
        <v>62</v>
      </c>
      <c r="B216" s="2" t="s">
        <v>59</v>
      </c>
      <c r="C216" s="2">
        <v>11</v>
      </c>
      <c r="D216" s="2">
        <v>1</v>
      </c>
      <c r="E216" s="2" t="s">
        <v>60</v>
      </c>
      <c r="F216" s="2">
        <v>118700</v>
      </c>
    </row>
    <row r="217" spans="1:6" x14ac:dyDescent="0.3">
      <c r="A217" s="2" t="s">
        <v>58</v>
      </c>
      <c r="B217" s="2" t="s">
        <v>59</v>
      </c>
      <c r="C217" s="2">
        <v>16</v>
      </c>
      <c r="D217" s="2">
        <v>11</v>
      </c>
      <c r="E217" s="2" t="s">
        <v>60</v>
      </c>
      <c r="F217" s="2">
        <v>145350</v>
      </c>
    </row>
    <row r="218" spans="1:6" x14ac:dyDescent="0.3">
      <c r="A218" s="2" t="s">
        <v>58</v>
      </c>
      <c r="B218" s="2" t="s">
        <v>59</v>
      </c>
      <c r="C218" s="2">
        <v>15</v>
      </c>
      <c r="D218" s="2">
        <v>11</v>
      </c>
      <c r="E218" s="2" t="s">
        <v>60</v>
      </c>
      <c r="F218" s="2">
        <v>146000</v>
      </c>
    </row>
    <row r="219" spans="1:6" x14ac:dyDescent="0.3">
      <c r="A219" s="2" t="s">
        <v>62</v>
      </c>
      <c r="B219" s="2" t="s">
        <v>59</v>
      </c>
      <c r="C219" s="2">
        <v>29</v>
      </c>
      <c r="D219" s="2">
        <v>22</v>
      </c>
      <c r="E219" s="2" t="s">
        <v>60</v>
      </c>
      <c r="F219" s="2">
        <v>105350</v>
      </c>
    </row>
    <row r="220" spans="1:6" x14ac:dyDescent="0.3">
      <c r="A220" s="2" t="s">
        <v>62</v>
      </c>
      <c r="B220" s="2" t="s">
        <v>59</v>
      </c>
      <c r="C220" s="2">
        <v>14</v>
      </c>
      <c r="D220" s="2">
        <v>7</v>
      </c>
      <c r="E220" s="2" t="s">
        <v>63</v>
      </c>
      <c r="F220" s="2">
        <v>109650</v>
      </c>
    </row>
    <row r="221" spans="1:6" x14ac:dyDescent="0.3">
      <c r="A221" s="2" t="s">
        <v>58</v>
      </c>
      <c r="B221" s="2" t="s">
        <v>59</v>
      </c>
      <c r="C221" s="2">
        <v>13</v>
      </c>
      <c r="D221" s="2">
        <v>11</v>
      </c>
      <c r="E221" s="2" t="s">
        <v>60</v>
      </c>
      <c r="F221" s="2">
        <v>119500</v>
      </c>
    </row>
    <row r="222" spans="1:6" x14ac:dyDescent="0.3">
      <c r="A222" s="2" t="s">
        <v>58</v>
      </c>
      <c r="B222" s="2" t="s">
        <v>59</v>
      </c>
      <c r="C222" s="2">
        <v>21</v>
      </c>
      <c r="D222" s="2">
        <v>21</v>
      </c>
      <c r="E222" s="2" t="s">
        <v>60</v>
      </c>
      <c r="F222" s="2">
        <v>170000</v>
      </c>
    </row>
    <row r="223" spans="1:6" x14ac:dyDescent="0.3">
      <c r="A223" s="2" t="s">
        <v>58</v>
      </c>
      <c r="B223" s="2" t="s">
        <v>59</v>
      </c>
      <c r="C223" s="2">
        <v>23</v>
      </c>
      <c r="D223" s="2">
        <v>10</v>
      </c>
      <c r="E223" s="2" t="s">
        <v>60</v>
      </c>
      <c r="F223" s="2">
        <v>145200</v>
      </c>
    </row>
    <row r="224" spans="1:6" x14ac:dyDescent="0.3">
      <c r="A224" s="2" t="s">
        <v>62</v>
      </c>
      <c r="B224" s="2" t="s">
        <v>59</v>
      </c>
      <c r="C224" s="2">
        <v>13</v>
      </c>
      <c r="D224" s="2">
        <v>6</v>
      </c>
      <c r="E224" s="2" t="s">
        <v>60</v>
      </c>
      <c r="F224" s="2">
        <v>107150</v>
      </c>
    </row>
    <row r="225" spans="1:6" x14ac:dyDescent="0.3">
      <c r="A225" s="2" t="s">
        <v>58</v>
      </c>
      <c r="B225" s="2" t="s">
        <v>59</v>
      </c>
      <c r="C225" s="2">
        <v>34</v>
      </c>
      <c r="D225" s="2">
        <v>20</v>
      </c>
      <c r="E225" s="2" t="s">
        <v>60</v>
      </c>
      <c r="F225" s="2">
        <v>129600</v>
      </c>
    </row>
    <row r="226" spans="1:6" x14ac:dyDescent="0.3">
      <c r="A226" s="2" t="s">
        <v>58</v>
      </c>
      <c r="B226" s="2" t="s">
        <v>64</v>
      </c>
      <c r="C226" s="2">
        <v>38</v>
      </c>
      <c r="D226" s="2">
        <v>35</v>
      </c>
      <c r="E226" s="2" t="s">
        <v>60</v>
      </c>
      <c r="F226" s="2">
        <v>87800</v>
      </c>
    </row>
    <row r="227" spans="1:6" x14ac:dyDescent="0.3">
      <c r="A227" s="2" t="s">
        <v>58</v>
      </c>
      <c r="B227" s="2" t="s">
        <v>64</v>
      </c>
      <c r="C227" s="2">
        <v>20</v>
      </c>
      <c r="D227" s="2">
        <v>20</v>
      </c>
      <c r="E227" s="2" t="s">
        <v>60</v>
      </c>
      <c r="F227" s="2">
        <v>122400</v>
      </c>
    </row>
    <row r="228" spans="1:6" x14ac:dyDescent="0.3">
      <c r="A228" s="2" t="s">
        <v>61</v>
      </c>
      <c r="B228" s="2" t="s">
        <v>64</v>
      </c>
      <c r="C228" s="2">
        <v>3</v>
      </c>
      <c r="D228" s="2">
        <v>1</v>
      </c>
      <c r="E228" s="2" t="s">
        <v>60</v>
      </c>
      <c r="F228" s="2">
        <v>63900</v>
      </c>
    </row>
    <row r="229" spans="1:6" x14ac:dyDescent="0.3">
      <c r="A229" s="2" t="s">
        <v>62</v>
      </c>
      <c r="B229" s="2" t="s">
        <v>64</v>
      </c>
      <c r="C229" s="2">
        <v>9</v>
      </c>
      <c r="D229" s="2">
        <v>7</v>
      </c>
      <c r="E229" s="2" t="s">
        <v>60</v>
      </c>
      <c r="F229" s="2">
        <v>70000</v>
      </c>
    </row>
    <row r="230" spans="1:6" x14ac:dyDescent="0.3">
      <c r="A230" s="2" t="s">
        <v>58</v>
      </c>
      <c r="B230" s="2" t="s">
        <v>64</v>
      </c>
      <c r="C230" s="2">
        <v>16</v>
      </c>
      <c r="D230" s="2">
        <v>11</v>
      </c>
      <c r="E230" s="2" t="s">
        <v>60</v>
      </c>
      <c r="F230" s="2">
        <v>88175</v>
      </c>
    </row>
    <row r="231" spans="1:6" x14ac:dyDescent="0.3">
      <c r="A231" s="2" t="s">
        <v>58</v>
      </c>
      <c r="B231" s="2" t="s">
        <v>64</v>
      </c>
      <c r="C231" s="2">
        <v>39</v>
      </c>
      <c r="D231" s="2">
        <v>38</v>
      </c>
      <c r="E231" s="2" t="s">
        <v>60</v>
      </c>
      <c r="F231" s="2">
        <v>133900</v>
      </c>
    </row>
    <row r="232" spans="1:6" x14ac:dyDescent="0.3">
      <c r="A232" s="2" t="s">
        <v>58</v>
      </c>
      <c r="B232" s="2" t="s">
        <v>64</v>
      </c>
      <c r="C232" s="2">
        <v>29</v>
      </c>
      <c r="D232" s="2">
        <v>27</v>
      </c>
      <c r="E232" s="2" t="s">
        <v>63</v>
      </c>
      <c r="F232" s="2">
        <v>91000</v>
      </c>
    </row>
    <row r="233" spans="1:6" x14ac:dyDescent="0.3">
      <c r="A233" s="2" t="s">
        <v>62</v>
      </c>
      <c r="B233" s="2" t="s">
        <v>64</v>
      </c>
      <c r="C233" s="2">
        <v>26</v>
      </c>
      <c r="D233" s="2">
        <v>24</v>
      </c>
      <c r="E233" s="2" t="s">
        <v>63</v>
      </c>
      <c r="F233" s="2">
        <v>73300</v>
      </c>
    </row>
    <row r="234" spans="1:6" x14ac:dyDescent="0.3">
      <c r="A234" s="2" t="s">
        <v>58</v>
      </c>
      <c r="B234" s="2" t="s">
        <v>64</v>
      </c>
      <c r="C234" s="2">
        <v>38</v>
      </c>
      <c r="D234" s="2">
        <v>19</v>
      </c>
      <c r="E234" s="2" t="s">
        <v>60</v>
      </c>
      <c r="F234" s="2">
        <v>148750</v>
      </c>
    </row>
    <row r="235" spans="1:6" x14ac:dyDescent="0.3">
      <c r="A235" s="2" t="s">
        <v>58</v>
      </c>
      <c r="B235" s="2" t="s">
        <v>64</v>
      </c>
      <c r="C235" s="2">
        <v>36</v>
      </c>
      <c r="D235" s="2">
        <v>19</v>
      </c>
      <c r="E235" s="2" t="s">
        <v>63</v>
      </c>
      <c r="F235" s="2">
        <v>117555</v>
      </c>
    </row>
    <row r="236" spans="1:6" x14ac:dyDescent="0.3">
      <c r="A236" s="2" t="s">
        <v>61</v>
      </c>
      <c r="B236" s="2" t="s">
        <v>64</v>
      </c>
      <c r="C236" s="2">
        <v>8</v>
      </c>
      <c r="D236" s="2">
        <v>3</v>
      </c>
      <c r="E236" s="2" t="s">
        <v>60</v>
      </c>
      <c r="F236" s="2">
        <v>69700</v>
      </c>
    </row>
    <row r="237" spans="1:6" x14ac:dyDescent="0.3">
      <c r="A237" s="2" t="s">
        <v>58</v>
      </c>
      <c r="B237" s="2" t="s">
        <v>64</v>
      </c>
      <c r="C237" s="2">
        <v>28</v>
      </c>
      <c r="D237" s="2">
        <v>17</v>
      </c>
      <c r="E237" s="2" t="s">
        <v>60</v>
      </c>
      <c r="F237" s="2">
        <v>81700</v>
      </c>
    </row>
    <row r="238" spans="1:6" x14ac:dyDescent="0.3">
      <c r="A238" s="2" t="s">
        <v>58</v>
      </c>
      <c r="B238" s="2" t="s">
        <v>64</v>
      </c>
      <c r="C238" s="2">
        <v>25</v>
      </c>
      <c r="D238" s="2">
        <v>25</v>
      </c>
      <c r="E238" s="2" t="s">
        <v>60</v>
      </c>
      <c r="F238" s="2">
        <v>114000</v>
      </c>
    </row>
    <row r="239" spans="1:6" x14ac:dyDescent="0.3">
      <c r="A239" s="2" t="s">
        <v>61</v>
      </c>
      <c r="B239" s="2" t="s">
        <v>64</v>
      </c>
      <c r="C239" s="2">
        <v>7</v>
      </c>
      <c r="D239" s="2">
        <v>6</v>
      </c>
      <c r="E239" s="2" t="s">
        <v>63</v>
      </c>
      <c r="F239" s="2">
        <v>63100</v>
      </c>
    </row>
    <row r="240" spans="1:6" x14ac:dyDescent="0.3">
      <c r="A240" s="2" t="s">
        <v>58</v>
      </c>
      <c r="B240" s="2" t="s">
        <v>64</v>
      </c>
      <c r="C240" s="2">
        <v>46</v>
      </c>
      <c r="D240" s="2">
        <v>40</v>
      </c>
      <c r="E240" s="2" t="s">
        <v>60</v>
      </c>
      <c r="F240" s="2">
        <v>77202</v>
      </c>
    </row>
    <row r="241" spans="1:6" x14ac:dyDescent="0.3">
      <c r="A241" s="2" t="s">
        <v>58</v>
      </c>
      <c r="B241" s="2" t="s">
        <v>64</v>
      </c>
      <c r="C241" s="2">
        <v>19</v>
      </c>
      <c r="D241" s="2">
        <v>6</v>
      </c>
      <c r="E241" s="2" t="s">
        <v>60</v>
      </c>
      <c r="F241" s="2">
        <v>96200</v>
      </c>
    </row>
    <row r="242" spans="1:6" x14ac:dyDescent="0.3">
      <c r="A242" s="2" t="s">
        <v>61</v>
      </c>
      <c r="B242" s="2" t="s">
        <v>64</v>
      </c>
      <c r="C242" s="2">
        <v>5</v>
      </c>
      <c r="D242" s="2">
        <v>3</v>
      </c>
      <c r="E242" s="2" t="s">
        <v>60</v>
      </c>
      <c r="F242" s="2">
        <v>69200</v>
      </c>
    </row>
    <row r="243" spans="1:6" x14ac:dyDescent="0.3">
      <c r="A243" s="2" t="s">
        <v>58</v>
      </c>
      <c r="B243" s="2" t="s">
        <v>64</v>
      </c>
      <c r="C243" s="2">
        <v>31</v>
      </c>
      <c r="D243" s="2">
        <v>30</v>
      </c>
      <c r="E243" s="2" t="s">
        <v>60</v>
      </c>
      <c r="F243" s="2">
        <v>122875</v>
      </c>
    </row>
    <row r="244" spans="1:6" x14ac:dyDescent="0.3">
      <c r="A244" s="2" t="s">
        <v>58</v>
      </c>
      <c r="B244" s="2" t="s">
        <v>64</v>
      </c>
      <c r="C244" s="2">
        <v>38</v>
      </c>
      <c r="D244" s="2">
        <v>37</v>
      </c>
      <c r="E244" s="2" t="s">
        <v>60</v>
      </c>
      <c r="F244" s="2">
        <v>102600</v>
      </c>
    </row>
    <row r="245" spans="1:6" x14ac:dyDescent="0.3">
      <c r="A245" s="2" t="s">
        <v>58</v>
      </c>
      <c r="B245" s="2" t="s">
        <v>64</v>
      </c>
      <c r="C245" s="2">
        <v>23</v>
      </c>
      <c r="D245" s="2">
        <v>23</v>
      </c>
      <c r="E245" s="2" t="s">
        <v>60</v>
      </c>
      <c r="F245" s="2">
        <v>108200</v>
      </c>
    </row>
    <row r="246" spans="1:6" x14ac:dyDescent="0.3">
      <c r="A246" s="2" t="s">
        <v>58</v>
      </c>
      <c r="B246" s="2" t="s">
        <v>64</v>
      </c>
      <c r="C246" s="2">
        <v>19</v>
      </c>
      <c r="D246" s="2">
        <v>23</v>
      </c>
      <c r="E246" s="2" t="s">
        <v>60</v>
      </c>
      <c r="F246" s="2">
        <v>84273</v>
      </c>
    </row>
    <row r="247" spans="1:6" x14ac:dyDescent="0.3">
      <c r="A247" s="2" t="s">
        <v>58</v>
      </c>
      <c r="B247" s="2" t="s">
        <v>64</v>
      </c>
      <c r="C247" s="2">
        <v>17</v>
      </c>
      <c r="D247" s="2">
        <v>11</v>
      </c>
      <c r="E247" s="2" t="s">
        <v>63</v>
      </c>
      <c r="F247" s="2">
        <v>90450</v>
      </c>
    </row>
    <row r="248" spans="1:6" x14ac:dyDescent="0.3">
      <c r="A248" s="2" t="s">
        <v>58</v>
      </c>
      <c r="B248" s="2" t="s">
        <v>64</v>
      </c>
      <c r="C248" s="2">
        <v>30</v>
      </c>
      <c r="D248" s="2">
        <v>23</v>
      </c>
      <c r="E248" s="2" t="s">
        <v>60</v>
      </c>
      <c r="F248" s="2">
        <v>91100</v>
      </c>
    </row>
    <row r="249" spans="1:6" x14ac:dyDescent="0.3">
      <c r="A249" s="2" t="s">
        <v>58</v>
      </c>
      <c r="B249" s="2" t="s">
        <v>64</v>
      </c>
      <c r="C249" s="2">
        <v>21</v>
      </c>
      <c r="D249" s="2">
        <v>18</v>
      </c>
      <c r="E249" s="2" t="s">
        <v>60</v>
      </c>
      <c r="F249" s="2">
        <v>101100</v>
      </c>
    </row>
    <row r="250" spans="1:6" x14ac:dyDescent="0.3">
      <c r="A250" s="2" t="s">
        <v>58</v>
      </c>
      <c r="B250" s="2" t="s">
        <v>64</v>
      </c>
      <c r="C250" s="2">
        <v>28</v>
      </c>
      <c r="D250" s="2">
        <v>23</v>
      </c>
      <c r="E250" s="2" t="s">
        <v>60</v>
      </c>
      <c r="F250" s="2">
        <v>128800</v>
      </c>
    </row>
    <row r="251" spans="1:6" x14ac:dyDescent="0.3">
      <c r="A251" s="2" t="s">
        <v>58</v>
      </c>
      <c r="B251" s="2" t="s">
        <v>64</v>
      </c>
      <c r="C251" s="2">
        <v>29</v>
      </c>
      <c r="D251" s="2">
        <v>7</v>
      </c>
      <c r="E251" s="2" t="s">
        <v>60</v>
      </c>
      <c r="F251" s="2">
        <v>204000</v>
      </c>
    </row>
    <row r="252" spans="1:6" x14ac:dyDescent="0.3">
      <c r="A252" s="2" t="s">
        <v>58</v>
      </c>
      <c r="B252" s="2" t="s">
        <v>64</v>
      </c>
      <c r="C252" s="2">
        <v>39</v>
      </c>
      <c r="D252" s="2">
        <v>39</v>
      </c>
      <c r="E252" s="2" t="s">
        <v>60</v>
      </c>
      <c r="F252" s="2">
        <v>109000</v>
      </c>
    </row>
    <row r="253" spans="1:6" x14ac:dyDescent="0.3">
      <c r="A253" s="2" t="s">
        <v>58</v>
      </c>
      <c r="B253" s="2" t="s">
        <v>64</v>
      </c>
      <c r="C253" s="2">
        <v>20</v>
      </c>
      <c r="D253" s="2">
        <v>8</v>
      </c>
      <c r="E253" s="2" t="s">
        <v>60</v>
      </c>
      <c r="F253" s="2">
        <v>102000</v>
      </c>
    </row>
    <row r="254" spans="1:6" x14ac:dyDescent="0.3">
      <c r="A254" s="2" t="s">
        <v>58</v>
      </c>
      <c r="B254" s="2" t="s">
        <v>64</v>
      </c>
      <c r="C254" s="2">
        <v>31</v>
      </c>
      <c r="D254" s="2">
        <v>12</v>
      </c>
      <c r="E254" s="2" t="s">
        <v>60</v>
      </c>
      <c r="F254" s="2">
        <v>132000</v>
      </c>
    </row>
    <row r="255" spans="1:6" x14ac:dyDescent="0.3">
      <c r="A255" s="2" t="s">
        <v>61</v>
      </c>
      <c r="B255" s="2" t="s">
        <v>64</v>
      </c>
      <c r="C255" s="2">
        <v>4</v>
      </c>
      <c r="D255" s="2">
        <v>2</v>
      </c>
      <c r="E255" s="2" t="s">
        <v>63</v>
      </c>
      <c r="F255" s="2">
        <v>77500</v>
      </c>
    </row>
    <row r="256" spans="1:6" x14ac:dyDescent="0.3">
      <c r="A256" s="2" t="s">
        <v>58</v>
      </c>
      <c r="B256" s="2" t="s">
        <v>64</v>
      </c>
      <c r="C256" s="2">
        <v>28</v>
      </c>
      <c r="D256" s="2">
        <v>7</v>
      </c>
      <c r="E256" s="2" t="s">
        <v>63</v>
      </c>
      <c r="F256" s="2">
        <v>116450</v>
      </c>
    </row>
    <row r="257" spans="1:6" x14ac:dyDescent="0.3">
      <c r="A257" s="2" t="s">
        <v>62</v>
      </c>
      <c r="B257" s="2" t="s">
        <v>64</v>
      </c>
      <c r="C257" s="2">
        <v>12</v>
      </c>
      <c r="D257" s="2">
        <v>8</v>
      </c>
      <c r="E257" s="2" t="s">
        <v>60</v>
      </c>
      <c r="F257" s="2">
        <v>83000</v>
      </c>
    </row>
    <row r="258" spans="1:6" x14ac:dyDescent="0.3">
      <c r="A258" s="2" t="s">
        <v>58</v>
      </c>
      <c r="B258" s="2" t="s">
        <v>64</v>
      </c>
      <c r="C258" s="2">
        <v>22</v>
      </c>
      <c r="D258" s="2">
        <v>22</v>
      </c>
      <c r="E258" s="2" t="s">
        <v>60</v>
      </c>
      <c r="F258" s="2">
        <v>140300</v>
      </c>
    </row>
    <row r="259" spans="1:6" x14ac:dyDescent="0.3">
      <c r="A259" s="2" t="s">
        <v>62</v>
      </c>
      <c r="B259" s="2" t="s">
        <v>64</v>
      </c>
      <c r="C259" s="2">
        <v>30</v>
      </c>
      <c r="D259" s="2">
        <v>23</v>
      </c>
      <c r="E259" s="2" t="s">
        <v>60</v>
      </c>
      <c r="F259" s="2">
        <v>74000</v>
      </c>
    </row>
    <row r="260" spans="1:6" x14ac:dyDescent="0.3">
      <c r="A260" s="2" t="s">
        <v>61</v>
      </c>
      <c r="B260" s="2" t="s">
        <v>64</v>
      </c>
      <c r="C260" s="2">
        <v>9</v>
      </c>
      <c r="D260" s="2">
        <v>3</v>
      </c>
      <c r="E260" s="2" t="s">
        <v>60</v>
      </c>
      <c r="F260" s="2">
        <v>73800</v>
      </c>
    </row>
    <row r="261" spans="1:6" x14ac:dyDescent="0.3">
      <c r="A261" s="2" t="s">
        <v>58</v>
      </c>
      <c r="B261" s="2" t="s">
        <v>64</v>
      </c>
      <c r="C261" s="2">
        <v>32</v>
      </c>
      <c r="D261" s="2">
        <v>30</v>
      </c>
      <c r="E261" s="2" t="s">
        <v>60</v>
      </c>
      <c r="F261" s="2">
        <v>92550</v>
      </c>
    </row>
    <row r="262" spans="1:6" x14ac:dyDescent="0.3">
      <c r="A262" s="2" t="s">
        <v>62</v>
      </c>
      <c r="B262" s="2" t="s">
        <v>64</v>
      </c>
      <c r="C262" s="2">
        <v>41</v>
      </c>
      <c r="D262" s="2">
        <v>33</v>
      </c>
      <c r="E262" s="2" t="s">
        <v>60</v>
      </c>
      <c r="F262" s="2">
        <v>88600</v>
      </c>
    </row>
    <row r="263" spans="1:6" x14ac:dyDescent="0.3">
      <c r="A263" s="2" t="s">
        <v>58</v>
      </c>
      <c r="B263" s="2" t="s">
        <v>64</v>
      </c>
      <c r="C263" s="2">
        <v>45</v>
      </c>
      <c r="D263" s="2">
        <v>45</v>
      </c>
      <c r="E263" s="2" t="s">
        <v>60</v>
      </c>
      <c r="F263" s="2">
        <v>107550</v>
      </c>
    </row>
    <row r="264" spans="1:6" x14ac:dyDescent="0.3">
      <c r="A264" s="2" t="s">
        <v>58</v>
      </c>
      <c r="B264" s="2" t="s">
        <v>64</v>
      </c>
      <c r="C264" s="2">
        <v>31</v>
      </c>
      <c r="D264" s="2">
        <v>26</v>
      </c>
      <c r="E264" s="2" t="s">
        <v>60</v>
      </c>
      <c r="F264" s="2">
        <v>121200</v>
      </c>
    </row>
    <row r="265" spans="1:6" x14ac:dyDescent="0.3">
      <c r="A265" s="2" t="s">
        <v>58</v>
      </c>
      <c r="B265" s="2" t="s">
        <v>64</v>
      </c>
      <c r="C265" s="2">
        <v>31</v>
      </c>
      <c r="D265" s="2">
        <v>31</v>
      </c>
      <c r="E265" s="2" t="s">
        <v>60</v>
      </c>
      <c r="F265" s="2">
        <v>126000</v>
      </c>
    </row>
    <row r="266" spans="1:6" x14ac:dyDescent="0.3">
      <c r="A266" s="2" t="s">
        <v>58</v>
      </c>
      <c r="B266" s="2" t="s">
        <v>64</v>
      </c>
      <c r="C266" s="2">
        <v>37</v>
      </c>
      <c r="D266" s="2">
        <v>35</v>
      </c>
      <c r="E266" s="2" t="s">
        <v>60</v>
      </c>
      <c r="F266" s="2">
        <v>99000</v>
      </c>
    </row>
    <row r="267" spans="1:6" x14ac:dyDescent="0.3">
      <c r="A267" s="2" t="s">
        <v>58</v>
      </c>
      <c r="B267" s="2" t="s">
        <v>64</v>
      </c>
      <c r="C267" s="2">
        <v>36</v>
      </c>
      <c r="D267" s="2">
        <v>30</v>
      </c>
      <c r="E267" s="2" t="s">
        <v>60</v>
      </c>
      <c r="F267" s="2">
        <v>134800</v>
      </c>
    </row>
    <row r="268" spans="1:6" x14ac:dyDescent="0.3">
      <c r="A268" s="2" t="s">
        <v>58</v>
      </c>
      <c r="B268" s="2" t="s">
        <v>64</v>
      </c>
      <c r="C268" s="2">
        <v>43</v>
      </c>
      <c r="D268" s="2">
        <v>43</v>
      </c>
      <c r="E268" s="2" t="s">
        <v>60</v>
      </c>
      <c r="F268" s="2">
        <v>143940</v>
      </c>
    </row>
    <row r="269" spans="1:6" x14ac:dyDescent="0.3">
      <c r="A269" s="2" t="s">
        <v>58</v>
      </c>
      <c r="B269" s="2" t="s">
        <v>64</v>
      </c>
      <c r="C269" s="2">
        <v>14</v>
      </c>
      <c r="D269" s="2">
        <v>10</v>
      </c>
      <c r="E269" s="2" t="s">
        <v>60</v>
      </c>
      <c r="F269" s="2">
        <v>104350</v>
      </c>
    </row>
    <row r="270" spans="1:6" x14ac:dyDescent="0.3">
      <c r="A270" s="2" t="s">
        <v>58</v>
      </c>
      <c r="B270" s="2" t="s">
        <v>64</v>
      </c>
      <c r="C270" s="2">
        <v>47</v>
      </c>
      <c r="D270" s="2">
        <v>44</v>
      </c>
      <c r="E270" s="2" t="s">
        <v>60</v>
      </c>
      <c r="F270" s="2">
        <v>89650</v>
      </c>
    </row>
    <row r="271" spans="1:6" x14ac:dyDescent="0.3">
      <c r="A271" s="2" t="s">
        <v>58</v>
      </c>
      <c r="B271" s="2" t="s">
        <v>64</v>
      </c>
      <c r="C271" s="2">
        <v>13</v>
      </c>
      <c r="D271" s="2">
        <v>7</v>
      </c>
      <c r="E271" s="2" t="s">
        <v>60</v>
      </c>
      <c r="F271" s="2">
        <v>103700</v>
      </c>
    </row>
    <row r="272" spans="1:6" x14ac:dyDescent="0.3">
      <c r="A272" s="2" t="s">
        <v>58</v>
      </c>
      <c r="B272" s="2" t="s">
        <v>64</v>
      </c>
      <c r="C272" s="2">
        <v>42</v>
      </c>
      <c r="D272" s="2">
        <v>40</v>
      </c>
      <c r="E272" s="2" t="s">
        <v>60</v>
      </c>
      <c r="F272" s="2">
        <v>143250</v>
      </c>
    </row>
    <row r="273" spans="1:6" x14ac:dyDescent="0.3">
      <c r="A273" s="2" t="s">
        <v>58</v>
      </c>
      <c r="B273" s="2" t="s">
        <v>64</v>
      </c>
      <c r="C273" s="2">
        <v>42</v>
      </c>
      <c r="D273" s="2">
        <v>18</v>
      </c>
      <c r="E273" s="2" t="s">
        <v>60</v>
      </c>
      <c r="F273" s="2">
        <v>194800</v>
      </c>
    </row>
    <row r="274" spans="1:6" x14ac:dyDescent="0.3">
      <c r="A274" s="2" t="s">
        <v>61</v>
      </c>
      <c r="B274" s="2" t="s">
        <v>64</v>
      </c>
      <c r="C274" s="2">
        <v>4</v>
      </c>
      <c r="D274" s="2">
        <v>1</v>
      </c>
      <c r="E274" s="2" t="s">
        <v>60</v>
      </c>
      <c r="F274" s="2">
        <v>73000</v>
      </c>
    </row>
    <row r="275" spans="1:6" x14ac:dyDescent="0.3">
      <c r="A275" s="2" t="s">
        <v>61</v>
      </c>
      <c r="B275" s="2" t="s">
        <v>64</v>
      </c>
      <c r="C275" s="2">
        <v>8</v>
      </c>
      <c r="D275" s="2">
        <v>4</v>
      </c>
      <c r="E275" s="2" t="s">
        <v>60</v>
      </c>
      <c r="F275" s="2">
        <v>74000</v>
      </c>
    </row>
    <row r="276" spans="1:6" x14ac:dyDescent="0.3">
      <c r="A276" s="2" t="s">
        <v>61</v>
      </c>
      <c r="B276" s="2" t="s">
        <v>64</v>
      </c>
      <c r="C276" s="2">
        <v>8</v>
      </c>
      <c r="D276" s="2">
        <v>3</v>
      </c>
      <c r="E276" s="2" t="s">
        <v>63</v>
      </c>
      <c r="F276" s="2">
        <v>78500</v>
      </c>
    </row>
    <row r="277" spans="1:6" x14ac:dyDescent="0.3">
      <c r="A277" s="2" t="s">
        <v>58</v>
      </c>
      <c r="B277" s="2" t="s">
        <v>64</v>
      </c>
      <c r="C277" s="2">
        <v>12</v>
      </c>
      <c r="D277" s="2">
        <v>6</v>
      </c>
      <c r="E277" s="2" t="s">
        <v>60</v>
      </c>
      <c r="F277" s="2">
        <v>93000</v>
      </c>
    </row>
    <row r="278" spans="1:6" x14ac:dyDescent="0.3">
      <c r="A278" s="2" t="s">
        <v>58</v>
      </c>
      <c r="B278" s="2" t="s">
        <v>64</v>
      </c>
      <c r="C278" s="2">
        <v>52</v>
      </c>
      <c r="D278" s="2">
        <v>48</v>
      </c>
      <c r="E278" s="2" t="s">
        <v>60</v>
      </c>
      <c r="F278" s="2">
        <v>107200</v>
      </c>
    </row>
    <row r="279" spans="1:6" x14ac:dyDescent="0.3">
      <c r="A279" s="2" t="s">
        <v>58</v>
      </c>
      <c r="B279" s="2" t="s">
        <v>64</v>
      </c>
      <c r="C279" s="2">
        <v>31</v>
      </c>
      <c r="D279" s="2">
        <v>27</v>
      </c>
      <c r="E279" s="2" t="s">
        <v>60</v>
      </c>
      <c r="F279" s="2">
        <v>163200</v>
      </c>
    </row>
    <row r="280" spans="1:6" x14ac:dyDescent="0.3">
      <c r="A280" s="2" t="s">
        <v>58</v>
      </c>
      <c r="B280" s="2" t="s">
        <v>64</v>
      </c>
      <c r="C280" s="2">
        <v>24</v>
      </c>
      <c r="D280" s="2">
        <v>18</v>
      </c>
      <c r="E280" s="2" t="s">
        <v>60</v>
      </c>
      <c r="F280" s="2">
        <v>107100</v>
      </c>
    </row>
    <row r="281" spans="1:6" x14ac:dyDescent="0.3">
      <c r="A281" s="2" t="s">
        <v>58</v>
      </c>
      <c r="B281" s="2" t="s">
        <v>64</v>
      </c>
      <c r="C281" s="2">
        <v>46</v>
      </c>
      <c r="D281" s="2">
        <v>46</v>
      </c>
      <c r="E281" s="2" t="s">
        <v>60</v>
      </c>
      <c r="F281" s="2">
        <v>100600</v>
      </c>
    </row>
    <row r="282" spans="1:6" x14ac:dyDescent="0.3">
      <c r="A282" s="2" t="s">
        <v>58</v>
      </c>
      <c r="B282" s="2" t="s">
        <v>64</v>
      </c>
      <c r="C282" s="2">
        <v>39</v>
      </c>
      <c r="D282" s="2">
        <v>38</v>
      </c>
      <c r="E282" s="2" t="s">
        <v>60</v>
      </c>
      <c r="F282" s="2">
        <v>136500</v>
      </c>
    </row>
    <row r="283" spans="1:6" x14ac:dyDescent="0.3">
      <c r="A283" s="2" t="s">
        <v>58</v>
      </c>
      <c r="B283" s="2" t="s">
        <v>64</v>
      </c>
      <c r="C283" s="2">
        <v>37</v>
      </c>
      <c r="D283" s="2">
        <v>27</v>
      </c>
      <c r="E283" s="2" t="s">
        <v>60</v>
      </c>
      <c r="F283" s="2">
        <v>103600</v>
      </c>
    </row>
    <row r="284" spans="1:6" x14ac:dyDescent="0.3">
      <c r="A284" s="2" t="s">
        <v>58</v>
      </c>
      <c r="B284" s="2" t="s">
        <v>64</v>
      </c>
      <c r="C284" s="2">
        <v>51</v>
      </c>
      <c r="D284" s="2">
        <v>51</v>
      </c>
      <c r="E284" s="2" t="s">
        <v>60</v>
      </c>
      <c r="F284" s="2">
        <v>57800</v>
      </c>
    </row>
    <row r="285" spans="1:6" x14ac:dyDescent="0.3">
      <c r="A285" s="2" t="s">
        <v>58</v>
      </c>
      <c r="B285" s="2" t="s">
        <v>64</v>
      </c>
      <c r="C285" s="2">
        <v>45</v>
      </c>
      <c r="D285" s="2">
        <v>43</v>
      </c>
      <c r="E285" s="2" t="s">
        <v>60</v>
      </c>
      <c r="F285" s="2">
        <v>155865</v>
      </c>
    </row>
    <row r="286" spans="1:6" x14ac:dyDescent="0.3">
      <c r="A286" s="2" t="s">
        <v>62</v>
      </c>
      <c r="B286" s="2" t="s">
        <v>64</v>
      </c>
      <c r="C286" s="2">
        <v>8</v>
      </c>
      <c r="D286" s="2">
        <v>6</v>
      </c>
      <c r="E286" s="2" t="s">
        <v>60</v>
      </c>
      <c r="F286" s="2">
        <v>88650</v>
      </c>
    </row>
    <row r="287" spans="1:6" x14ac:dyDescent="0.3">
      <c r="A287" s="2" t="s">
        <v>62</v>
      </c>
      <c r="B287" s="2" t="s">
        <v>64</v>
      </c>
      <c r="C287" s="2">
        <v>49</v>
      </c>
      <c r="D287" s="2">
        <v>49</v>
      </c>
      <c r="E287" s="2" t="s">
        <v>60</v>
      </c>
      <c r="F287" s="2">
        <v>81800</v>
      </c>
    </row>
    <row r="288" spans="1:6" x14ac:dyDescent="0.3">
      <c r="A288" s="2" t="s">
        <v>58</v>
      </c>
      <c r="B288" s="2" t="s">
        <v>64</v>
      </c>
      <c r="C288" s="2">
        <v>28</v>
      </c>
      <c r="D288" s="2">
        <v>27</v>
      </c>
      <c r="E288" s="2" t="s">
        <v>60</v>
      </c>
      <c r="F288" s="2">
        <v>115800</v>
      </c>
    </row>
    <row r="289" spans="1:6" x14ac:dyDescent="0.3">
      <c r="A289" s="2" t="s">
        <v>61</v>
      </c>
      <c r="B289" s="2" t="s">
        <v>64</v>
      </c>
      <c r="C289" s="2">
        <v>2</v>
      </c>
      <c r="D289" s="2">
        <v>0</v>
      </c>
      <c r="E289" s="2" t="s">
        <v>60</v>
      </c>
      <c r="F289" s="2">
        <v>85000</v>
      </c>
    </row>
    <row r="290" spans="1:6" x14ac:dyDescent="0.3">
      <c r="A290" s="2" t="s">
        <v>58</v>
      </c>
      <c r="B290" s="2" t="s">
        <v>64</v>
      </c>
      <c r="C290" s="2">
        <v>29</v>
      </c>
      <c r="D290" s="2">
        <v>27</v>
      </c>
      <c r="E290" s="2" t="s">
        <v>60</v>
      </c>
      <c r="F290" s="2">
        <v>150500</v>
      </c>
    </row>
    <row r="291" spans="1:6" x14ac:dyDescent="0.3">
      <c r="A291" s="2" t="s">
        <v>61</v>
      </c>
      <c r="B291" s="2" t="s">
        <v>64</v>
      </c>
      <c r="C291" s="2">
        <v>8</v>
      </c>
      <c r="D291" s="2">
        <v>5</v>
      </c>
      <c r="E291" s="2" t="s">
        <v>60</v>
      </c>
      <c r="F291" s="2">
        <v>74000</v>
      </c>
    </row>
    <row r="292" spans="1:6" x14ac:dyDescent="0.3">
      <c r="A292" s="2" t="s">
        <v>58</v>
      </c>
      <c r="B292" s="2" t="s">
        <v>64</v>
      </c>
      <c r="C292" s="2">
        <v>33</v>
      </c>
      <c r="D292" s="2">
        <v>7</v>
      </c>
      <c r="E292" s="2" t="s">
        <v>60</v>
      </c>
      <c r="F292" s="2">
        <v>174500</v>
      </c>
    </row>
    <row r="293" spans="1:6" x14ac:dyDescent="0.3">
      <c r="A293" s="2" t="s">
        <v>58</v>
      </c>
      <c r="B293" s="2" t="s">
        <v>64</v>
      </c>
      <c r="C293" s="2">
        <v>32</v>
      </c>
      <c r="D293" s="2">
        <v>28</v>
      </c>
      <c r="E293" s="2" t="s">
        <v>60</v>
      </c>
      <c r="F293" s="2">
        <v>168500</v>
      </c>
    </row>
    <row r="294" spans="1:6" x14ac:dyDescent="0.3">
      <c r="A294" s="2" t="s">
        <v>58</v>
      </c>
      <c r="B294" s="2" t="s">
        <v>64</v>
      </c>
      <c r="C294" s="2">
        <v>39</v>
      </c>
      <c r="D294" s="2">
        <v>9</v>
      </c>
      <c r="E294" s="2" t="s">
        <v>60</v>
      </c>
      <c r="F294" s="2">
        <v>183800</v>
      </c>
    </row>
    <row r="295" spans="1:6" x14ac:dyDescent="0.3">
      <c r="A295" s="2" t="s">
        <v>62</v>
      </c>
      <c r="B295" s="2" t="s">
        <v>64</v>
      </c>
      <c r="C295" s="2">
        <v>11</v>
      </c>
      <c r="D295" s="2">
        <v>1</v>
      </c>
      <c r="E295" s="2" t="s">
        <v>60</v>
      </c>
      <c r="F295" s="2">
        <v>104800</v>
      </c>
    </row>
    <row r="296" spans="1:6" x14ac:dyDescent="0.3">
      <c r="A296" s="2" t="s">
        <v>58</v>
      </c>
      <c r="B296" s="2" t="s">
        <v>64</v>
      </c>
      <c r="C296" s="2">
        <v>19</v>
      </c>
      <c r="D296" s="2">
        <v>7</v>
      </c>
      <c r="E296" s="2" t="s">
        <v>60</v>
      </c>
      <c r="F296" s="2">
        <v>107300</v>
      </c>
    </row>
    <row r="297" spans="1:6" x14ac:dyDescent="0.3">
      <c r="A297" s="2" t="s">
        <v>58</v>
      </c>
      <c r="B297" s="2" t="s">
        <v>64</v>
      </c>
      <c r="C297" s="2">
        <v>40</v>
      </c>
      <c r="D297" s="2">
        <v>36</v>
      </c>
      <c r="E297" s="2" t="s">
        <v>60</v>
      </c>
      <c r="F297" s="2">
        <v>97150</v>
      </c>
    </row>
    <row r="298" spans="1:6" x14ac:dyDescent="0.3">
      <c r="A298" s="2" t="s">
        <v>58</v>
      </c>
      <c r="B298" s="2" t="s">
        <v>64</v>
      </c>
      <c r="C298" s="2">
        <v>18</v>
      </c>
      <c r="D298" s="2">
        <v>18</v>
      </c>
      <c r="E298" s="2" t="s">
        <v>60</v>
      </c>
      <c r="F298" s="2">
        <v>126300</v>
      </c>
    </row>
    <row r="299" spans="1:6" x14ac:dyDescent="0.3">
      <c r="A299" s="2" t="s">
        <v>58</v>
      </c>
      <c r="B299" s="2" t="s">
        <v>64</v>
      </c>
      <c r="C299" s="2">
        <v>17</v>
      </c>
      <c r="D299" s="2">
        <v>11</v>
      </c>
      <c r="E299" s="2" t="s">
        <v>60</v>
      </c>
      <c r="F299" s="2">
        <v>148800</v>
      </c>
    </row>
    <row r="300" spans="1:6" x14ac:dyDescent="0.3">
      <c r="A300" s="2" t="s">
        <v>58</v>
      </c>
      <c r="B300" s="2" t="s">
        <v>64</v>
      </c>
      <c r="C300" s="2">
        <v>49</v>
      </c>
      <c r="D300" s="2">
        <v>43</v>
      </c>
      <c r="E300" s="2" t="s">
        <v>60</v>
      </c>
      <c r="F300" s="2">
        <v>72300</v>
      </c>
    </row>
    <row r="301" spans="1:6" x14ac:dyDescent="0.3">
      <c r="A301" s="2" t="s">
        <v>62</v>
      </c>
      <c r="B301" s="2" t="s">
        <v>64</v>
      </c>
      <c r="C301" s="2">
        <v>45</v>
      </c>
      <c r="D301" s="2">
        <v>39</v>
      </c>
      <c r="E301" s="2" t="s">
        <v>60</v>
      </c>
      <c r="F301" s="2">
        <v>70700</v>
      </c>
    </row>
    <row r="302" spans="1:6" x14ac:dyDescent="0.3">
      <c r="A302" s="2" t="s">
        <v>58</v>
      </c>
      <c r="B302" s="2" t="s">
        <v>64</v>
      </c>
      <c r="C302" s="2">
        <v>39</v>
      </c>
      <c r="D302" s="2">
        <v>36</v>
      </c>
      <c r="E302" s="2" t="s">
        <v>60</v>
      </c>
      <c r="F302" s="2">
        <v>88600</v>
      </c>
    </row>
    <row r="303" spans="1:6" x14ac:dyDescent="0.3">
      <c r="A303" s="2" t="s">
        <v>58</v>
      </c>
      <c r="B303" s="2" t="s">
        <v>64</v>
      </c>
      <c r="C303" s="2">
        <v>27</v>
      </c>
      <c r="D303" s="2">
        <v>16</v>
      </c>
      <c r="E303" s="2" t="s">
        <v>60</v>
      </c>
      <c r="F303" s="2">
        <v>127100</v>
      </c>
    </row>
    <row r="304" spans="1:6" x14ac:dyDescent="0.3">
      <c r="A304" s="2" t="s">
        <v>58</v>
      </c>
      <c r="B304" s="2" t="s">
        <v>64</v>
      </c>
      <c r="C304" s="2">
        <v>28</v>
      </c>
      <c r="D304" s="2">
        <v>13</v>
      </c>
      <c r="E304" s="2" t="s">
        <v>60</v>
      </c>
      <c r="F304" s="2">
        <v>170500</v>
      </c>
    </row>
    <row r="305" spans="1:6" x14ac:dyDescent="0.3">
      <c r="A305" s="2" t="s">
        <v>58</v>
      </c>
      <c r="B305" s="2" t="s">
        <v>64</v>
      </c>
      <c r="C305" s="2">
        <v>14</v>
      </c>
      <c r="D305" s="2">
        <v>4</v>
      </c>
      <c r="E305" s="2" t="s">
        <v>60</v>
      </c>
      <c r="F305" s="2">
        <v>105260</v>
      </c>
    </row>
    <row r="306" spans="1:6" x14ac:dyDescent="0.3">
      <c r="A306" s="2" t="s">
        <v>58</v>
      </c>
      <c r="B306" s="2" t="s">
        <v>64</v>
      </c>
      <c r="C306" s="2">
        <v>46</v>
      </c>
      <c r="D306" s="2">
        <v>44</v>
      </c>
      <c r="E306" s="2" t="s">
        <v>60</v>
      </c>
      <c r="F306" s="2">
        <v>144050</v>
      </c>
    </row>
    <row r="307" spans="1:6" x14ac:dyDescent="0.3">
      <c r="A307" s="2" t="s">
        <v>58</v>
      </c>
      <c r="B307" s="2" t="s">
        <v>64</v>
      </c>
      <c r="C307" s="2">
        <v>33</v>
      </c>
      <c r="D307" s="2">
        <v>31</v>
      </c>
      <c r="E307" s="2" t="s">
        <v>60</v>
      </c>
      <c r="F307" s="2">
        <v>111350</v>
      </c>
    </row>
    <row r="308" spans="1:6" x14ac:dyDescent="0.3">
      <c r="A308" s="2" t="s">
        <v>61</v>
      </c>
      <c r="B308" s="2" t="s">
        <v>64</v>
      </c>
      <c r="C308" s="2">
        <v>7</v>
      </c>
      <c r="D308" s="2">
        <v>4</v>
      </c>
      <c r="E308" s="2" t="s">
        <v>60</v>
      </c>
      <c r="F308" s="2">
        <v>74500</v>
      </c>
    </row>
    <row r="309" spans="1:6" x14ac:dyDescent="0.3">
      <c r="A309" s="2" t="s">
        <v>58</v>
      </c>
      <c r="B309" s="2" t="s">
        <v>64</v>
      </c>
      <c r="C309" s="2">
        <v>31</v>
      </c>
      <c r="D309" s="2">
        <v>28</v>
      </c>
      <c r="E309" s="2" t="s">
        <v>60</v>
      </c>
      <c r="F309" s="2">
        <v>122500</v>
      </c>
    </row>
    <row r="310" spans="1:6" x14ac:dyDescent="0.3">
      <c r="A310" s="2" t="s">
        <v>61</v>
      </c>
      <c r="B310" s="2" t="s">
        <v>64</v>
      </c>
      <c r="C310" s="2">
        <v>5</v>
      </c>
      <c r="D310" s="2">
        <v>0</v>
      </c>
      <c r="E310" s="2" t="s">
        <v>60</v>
      </c>
      <c r="F310" s="2">
        <v>74000</v>
      </c>
    </row>
    <row r="311" spans="1:6" x14ac:dyDescent="0.3">
      <c r="A311" s="2" t="s">
        <v>58</v>
      </c>
      <c r="B311" s="2" t="s">
        <v>64</v>
      </c>
      <c r="C311" s="2">
        <v>22</v>
      </c>
      <c r="D311" s="2">
        <v>15</v>
      </c>
      <c r="E311" s="2" t="s">
        <v>60</v>
      </c>
      <c r="F311" s="2">
        <v>166800</v>
      </c>
    </row>
    <row r="312" spans="1:6" x14ac:dyDescent="0.3">
      <c r="A312" s="2" t="s">
        <v>58</v>
      </c>
      <c r="B312" s="2" t="s">
        <v>64</v>
      </c>
      <c r="C312" s="2">
        <v>20</v>
      </c>
      <c r="D312" s="2">
        <v>7</v>
      </c>
      <c r="E312" s="2" t="s">
        <v>60</v>
      </c>
      <c r="F312" s="2">
        <v>92050</v>
      </c>
    </row>
    <row r="313" spans="1:6" x14ac:dyDescent="0.3">
      <c r="A313" s="2" t="s">
        <v>58</v>
      </c>
      <c r="B313" s="2" t="s">
        <v>64</v>
      </c>
      <c r="C313" s="2">
        <v>14</v>
      </c>
      <c r="D313" s="2">
        <v>9</v>
      </c>
      <c r="E313" s="2" t="s">
        <v>60</v>
      </c>
      <c r="F313" s="2">
        <v>108100</v>
      </c>
    </row>
    <row r="314" spans="1:6" x14ac:dyDescent="0.3">
      <c r="A314" s="2" t="s">
        <v>58</v>
      </c>
      <c r="B314" s="2" t="s">
        <v>64</v>
      </c>
      <c r="C314" s="2">
        <v>29</v>
      </c>
      <c r="D314" s="2">
        <v>19</v>
      </c>
      <c r="E314" s="2" t="s">
        <v>60</v>
      </c>
      <c r="F314" s="2">
        <v>94350</v>
      </c>
    </row>
    <row r="315" spans="1:6" x14ac:dyDescent="0.3">
      <c r="A315" s="2" t="s">
        <v>58</v>
      </c>
      <c r="B315" s="2" t="s">
        <v>64</v>
      </c>
      <c r="C315" s="2">
        <v>35</v>
      </c>
      <c r="D315" s="2">
        <v>35</v>
      </c>
      <c r="E315" s="2" t="s">
        <v>60</v>
      </c>
      <c r="F315" s="2">
        <v>100351</v>
      </c>
    </row>
    <row r="316" spans="1:6" x14ac:dyDescent="0.3">
      <c r="A316" s="2" t="s">
        <v>58</v>
      </c>
      <c r="B316" s="2" t="s">
        <v>64</v>
      </c>
      <c r="C316" s="2">
        <v>22</v>
      </c>
      <c r="D316" s="2">
        <v>6</v>
      </c>
      <c r="E316" s="2" t="s">
        <v>60</v>
      </c>
      <c r="F316" s="2">
        <v>146800</v>
      </c>
    </row>
    <row r="317" spans="1:6" x14ac:dyDescent="0.3">
      <c r="A317" s="2" t="s">
        <v>61</v>
      </c>
      <c r="B317" s="2" t="s">
        <v>59</v>
      </c>
      <c r="C317" s="2">
        <v>6</v>
      </c>
      <c r="D317" s="2">
        <v>3</v>
      </c>
      <c r="E317" s="2" t="s">
        <v>60</v>
      </c>
      <c r="F317" s="2">
        <v>84716</v>
      </c>
    </row>
    <row r="318" spans="1:6" x14ac:dyDescent="0.3">
      <c r="A318" s="2" t="s">
        <v>62</v>
      </c>
      <c r="B318" s="2" t="s">
        <v>59</v>
      </c>
      <c r="C318" s="2">
        <v>12</v>
      </c>
      <c r="D318" s="2">
        <v>9</v>
      </c>
      <c r="E318" s="2" t="s">
        <v>63</v>
      </c>
      <c r="F318" s="2">
        <v>71065</v>
      </c>
    </row>
    <row r="319" spans="1:6" x14ac:dyDescent="0.3">
      <c r="A319" s="2" t="s">
        <v>58</v>
      </c>
      <c r="B319" s="2" t="s">
        <v>59</v>
      </c>
      <c r="C319" s="2">
        <v>46</v>
      </c>
      <c r="D319" s="2">
        <v>45</v>
      </c>
      <c r="E319" s="2" t="s">
        <v>60</v>
      </c>
      <c r="F319" s="2">
        <v>67559</v>
      </c>
    </row>
    <row r="320" spans="1:6" x14ac:dyDescent="0.3">
      <c r="A320" s="2" t="s">
        <v>58</v>
      </c>
      <c r="B320" s="2" t="s">
        <v>59</v>
      </c>
      <c r="C320" s="2">
        <v>16</v>
      </c>
      <c r="D320" s="2">
        <v>16</v>
      </c>
      <c r="E320" s="2" t="s">
        <v>60</v>
      </c>
      <c r="F320" s="2">
        <v>134550</v>
      </c>
    </row>
    <row r="321" spans="1:6" x14ac:dyDescent="0.3">
      <c r="A321" s="2" t="s">
        <v>58</v>
      </c>
      <c r="B321" s="2" t="s">
        <v>59</v>
      </c>
      <c r="C321" s="2">
        <v>16</v>
      </c>
      <c r="D321" s="2">
        <v>15</v>
      </c>
      <c r="E321" s="2" t="s">
        <v>60</v>
      </c>
      <c r="F321" s="2">
        <v>135027</v>
      </c>
    </row>
    <row r="322" spans="1:6" x14ac:dyDescent="0.3">
      <c r="A322" s="2" t="s">
        <v>58</v>
      </c>
      <c r="B322" s="2" t="s">
        <v>59</v>
      </c>
      <c r="C322" s="2">
        <v>24</v>
      </c>
      <c r="D322" s="2">
        <v>23</v>
      </c>
      <c r="E322" s="2" t="s">
        <v>60</v>
      </c>
      <c r="F322" s="2">
        <v>104428</v>
      </c>
    </row>
    <row r="323" spans="1:6" x14ac:dyDescent="0.3">
      <c r="A323" s="2" t="s">
        <v>62</v>
      </c>
      <c r="B323" s="2" t="s">
        <v>59</v>
      </c>
      <c r="C323" s="2">
        <v>9</v>
      </c>
      <c r="D323" s="2">
        <v>9</v>
      </c>
      <c r="E323" s="2" t="s">
        <v>60</v>
      </c>
      <c r="F323" s="2">
        <v>95642</v>
      </c>
    </row>
    <row r="324" spans="1:6" x14ac:dyDescent="0.3">
      <c r="A324" s="2" t="s">
        <v>62</v>
      </c>
      <c r="B324" s="2" t="s">
        <v>59</v>
      </c>
      <c r="C324" s="2">
        <v>13</v>
      </c>
      <c r="D324" s="2">
        <v>11</v>
      </c>
      <c r="E324" s="2" t="s">
        <v>60</v>
      </c>
      <c r="F324" s="2">
        <v>126431</v>
      </c>
    </row>
    <row r="325" spans="1:6" x14ac:dyDescent="0.3">
      <c r="A325" s="2" t="s">
        <v>58</v>
      </c>
      <c r="B325" s="2" t="s">
        <v>59</v>
      </c>
      <c r="C325" s="2">
        <v>24</v>
      </c>
      <c r="D325" s="2">
        <v>15</v>
      </c>
      <c r="E325" s="2" t="s">
        <v>63</v>
      </c>
      <c r="F325" s="2">
        <v>161101</v>
      </c>
    </row>
    <row r="326" spans="1:6" x14ac:dyDescent="0.3">
      <c r="A326" s="2" t="s">
        <v>58</v>
      </c>
      <c r="B326" s="2" t="s">
        <v>59</v>
      </c>
      <c r="C326" s="2">
        <v>30</v>
      </c>
      <c r="D326" s="2">
        <v>31</v>
      </c>
      <c r="E326" s="2" t="s">
        <v>60</v>
      </c>
      <c r="F326" s="2">
        <v>162221</v>
      </c>
    </row>
    <row r="327" spans="1:6" x14ac:dyDescent="0.3">
      <c r="A327" s="2" t="s">
        <v>61</v>
      </c>
      <c r="B327" s="2" t="s">
        <v>59</v>
      </c>
      <c r="C327" s="2">
        <v>8</v>
      </c>
      <c r="D327" s="2">
        <v>4</v>
      </c>
      <c r="E327" s="2" t="s">
        <v>60</v>
      </c>
      <c r="F327" s="2">
        <v>84500</v>
      </c>
    </row>
    <row r="328" spans="1:6" x14ac:dyDescent="0.3">
      <c r="A328" s="2" t="s">
        <v>58</v>
      </c>
      <c r="B328" s="2" t="s">
        <v>59</v>
      </c>
      <c r="C328" s="2">
        <v>23</v>
      </c>
      <c r="D328" s="2">
        <v>15</v>
      </c>
      <c r="E328" s="2" t="s">
        <v>60</v>
      </c>
      <c r="F328" s="2">
        <v>124714</v>
      </c>
    </row>
    <row r="329" spans="1:6" x14ac:dyDescent="0.3">
      <c r="A329" s="2" t="s">
        <v>58</v>
      </c>
      <c r="B329" s="2" t="s">
        <v>59</v>
      </c>
      <c r="C329" s="2">
        <v>37</v>
      </c>
      <c r="D329" s="2">
        <v>37</v>
      </c>
      <c r="E329" s="2" t="s">
        <v>60</v>
      </c>
      <c r="F329" s="2">
        <v>151650</v>
      </c>
    </row>
    <row r="330" spans="1:6" x14ac:dyDescent="0.3">
      <c r="A330" s="2" t="s">
        <v>62</v>
      </c>
      <c r="B330" s="2" t="s">
        <v>59</v>
      </c>
      <c r="C330" s="2">
        <v>10</v>
      </c>
      <c r="D330" s="2">
        <v>10</v>
      </c>
      <c r="E330" s="2" t="s">
        <v>60</v>
      </c>
      <c r="F330" s="2">
        <v>99247</v>
      </c>
    </row>
    <row r="331" spans="1:6" x14ac:dyDescent="0.3">
      <c r="A331" s="2" t="s">
        <v>58</v>
      </c>
      <c r="B331" s="2" t="s">
        <v>59</v>
      </c>
      <c r="C331" s="2">
        <v>23</v>
      </c>
      <c r="D331" s="2">
        <v>23</v>
      </c>
      <c r="E331" s="2" t="s">
        <v>60</v>
      </c>
      <c r="F331" s="2">
        <v>134778</v>
      </c>
    </row>
    <row r="332" spans="1:6" x14ac:dyDescent="0.3">
      <c r="A332" s="2" t="s">
        <v>58</v>
      </c>
      <c r="B332" s="2" t="s">
        <v>59</v>
      </c>
      <c r="C332" s="2">
        <v>49</v>
      </c>
      <c r="D332" s="2">
        <v>60</v>
      </c>
      <c r="E332" s="2" t="s">
        <v>60</v>
      </c>
      <c r="F332" s="2">
        <v>192253</v>
      </c>
    </row>
    <row r="333" spans="1:6" x14ac:dyDescent="0.3">
      <c r="A333" s="2" t="s">
        <v>58</v>
      </c>
      <c r="B333" s="2" t="s">
        <v>59</v>
      </c>
      <c r="C333" s="2">
        <v>20</v>
      </c>
      <c r="D333" s="2">
        <v>9</v>
      </c>
      <c r="E333" s="2" t="s">
        <v>60</v>
      </c>
      <c r="F333" s="2">
        <v>116518</v>
      </c>
    </row>
    <row r="334" spans="1:6" x14ac:dyDescent="0.3">
      <c r="A334" s="2" t="s">
        <v>58</v>
      </c>
      <c r="B334" s="2" t="s">
        <v>59</v>
      </c>
      <c r="C334" s="2">
        <v>18</v>
      </c>
      <c r="D334" s="2">
        <v>10</v>
      </c>
      <c r="E334" s="2" t="s">
        <v>63</v>
      </c>
      <c r="F334" s="2">
        <v>105450</v>
      </c>
    </row>
    <row r="335" spans="1:6" x14ac:dyDescent="0.3">
      <c r="A335" s="2" t="s">
        <v>58</v>
      </c>
      <c r="B335" s="2" t="s">
        <v>59</v>
      </c>
      <c r="C335" s="2">
        <v>33</v>
      </c>
      <c r="D335" s="2">
        <v>19</v>
      </c>
      <c r="E335" s="2" t="s">
        <v>60</v>
      </c>
      <c r="F335" s="2">
        <v>145098</v>
      </c>
    </row>
    <row r="336" spans="1:6" x14ac:dyDescent="0.3">
      <c r="A336" s="2" t="s">
        <v>62</v>
      </c>
      <c r="B336" s="2" t="s">
        <v>59</v>
      </c>
      <c r="C336" s="2">
        <v>19</v>
      </c>
      <c r="D336" s="2">
        <v>6</v>
      </c>
      <c r="E336" s="2" t="s">
        <v>63</v>
      </c>
      <c r="F336" s="2">
        <v>104542</v>
      </c>
    </row>
    <row r="337" spans="1:6" x14ac:dyDescent="0.3">
      <c r="A337" s="2" t="s">
        <v>58</v>
      </c>
      <c r="B337" s="2" t="s">
        <v>59</v>
      </c>
      <c r="C337" s="2">
        <v>36</v>
      </c>
      <c r="D337" s="2">
        <v>38</v>
      </c>
      <c r="E337" s="2" t="s">
        <v>60</v>
      </c>
      <c r="F337" s="2">
        <v>151445</v>
      </c>
    </row>
    <row r="338" spans="1:6" x14ac:dyDescent="0.3">
      <c r="A338" s="2" t="s">
        <v>58</v>
      </c>
      <c r="B338" s="2" t="s">
        <v>59</v>
      </c>
      <c r="C338" s="2">
        <v>35</v>
      </c>
      <c r="D338" s="2">
        <v>23</v>
      </c>
      <c r="E338" s="2" t="s">
        <v>60</v>
      </c>
      <c r="F338" s="2">
        <v>98053</v>
      </c>
    </row>
    <row r="339" spans="1:6" x14ac:dyDescent="0.3">
      <c r="A339" s="2" t="s">
        <v>58</v>
      </c>
      <c r="B339" s="2" t="s">
        <v>59</v>
      </c>
      <c r="C339" s="2">
        <v>13</v>
      </c>
      <c r="D339" s="2">
        <v>12</v>
      </c>
      <c r="E339" s="2" t="s">
        <v>60</v>
      </c>
      <c r="F339" s="2">
        <v>145000</v>
      </c>
    </row>
    <row r="340" spans="1:6" x14ac:dyDescent="0.3">
      <c r="A340" s="2" t="s">
        <v>58</v>
      </c>
      <c r="B340" s="2" t="s">
        <v>59</v>
      </c>
      <c r="C340" s="2">
        <v>32</v>
      </c>
      <c r="D340" s="2">
        <v>25</v>
      </c>
      <c r="E340" s="2" t="s">
        <v>60</v>
      </c>
      <c r="F340" s="2">
        <v>128464</v>
      </c>
    </row>
    <row r="341" spans="1:6" x14ac:dyDescent="0.3">
      <c r="A341" s="2" t="s">
        <v>58</v>
      </c>
      <c r="B341" s="2" t="s">
        <v>59</v>
      </c>
      <c r="C341" s="2">
        <v>37</v>
      </c>
      <c r="D341" s="2">
        <v>15</v>
      </c>
      <c r="E341" s="2" t="s">
        <v>60</v>
      </c>
      <c r="F341" s="2">
        <v>137317</v>
      </c>
    </row>
    <row r="342" spans="1:6" x14ac:dyDescent="0.3">
      <c r="A342" s="2" t="s">
        <v>58</v>
      </c>
      <c r="B342" s="2" t="s">
        <v>59</v>
      </c>
      <c r="C342" s="2">
        <v>13</v>
      </c>
      <c r="D342" s="2">
        <v>11</v>
      </c>
      <c r="E342" s="2" t="s">
        <v>60</v>
      </c>
      <c r="F342" s="2">
        <v>106231</v>
      </c>
    </row>
    <row r="343" spans="1:6" x14ac:dyDescent="0.3">
      <c r="A343" s="2" t="s">
        <v>58</v>
      </c>
      <c r="B343" s="2" t="s">
        <v>59</v>
      </c>
      <c r="C343" s="2">
        <v>17</v>
      </c>
      <c r="D343" s="2">
        <v>17</v>
      </c>
      <c r="E343" s="2" t="s">
        <v>63</v>
      </c>
      <c r="F343" s="2">
        <v>124312</v>
      </c>
    </row>
    <row r="344" spans="1:6" x14ac:dyDescent="0.3">
      <c r="A344" s="2" t="s">
        <v>58</v>
      </c>
      <c r="B344" s="2" t="s">
        <v>59</v>
      </c>
      <c r="C344" s="2">
        <v>38</v>
      </c>
      <c r="D344" s="2">
        <v>38</v>
      </c>
      <c r="E344" s="2" t="s">
        <v>60</v>
      </c>
      <c r="F344" s="2">
        <v>114596</v>
      </c>
    </row>
    <row r="345" spans="1:6" x14ac:dyDescent="0.3">
      <c r="A345" s="2" t="s">
        <v>58</v>
      </c>
      <c r="B345" s="2" t="s">
        <v>59</v>
      </c>
      <c r="C345" s="2">
        <v>31</v>
      </c>
      <c r="D345" s="2">
        <v>31</v>
      </c>
      <c r="E345" s="2" t="s">
        <v>60</v>
      </c>
      <c r="F345" s="2">
        <v>162150</v>
      </c>
    </row>
    <row r="346" spans="1:6" x14ac:dyDescent="0.3">
      <c r="A346" s="2" t="s">
        <v>58</v>
      </c>
      <c r="B346" s="2" t="s">
        <v>59</v>
      </c>
      <c r="C346" s="2">
        <v>32</v>
      </c>
      <c r="D346" s="2">
        <v>35</v>
      </c>
      <c r="E346" s="2" t="s">
        <v>60</v>
      </c>
      <c r="F346" s="2">
        <v>150376</v>
      </c>
    </row>
    <row r="347" spans="1:6" x14ac:dyDescent="0.3">
      <c r="A347" s="2" t="s">
        <v>58</v>
      </c>
      <c r="B347" s="2" t="s">
        <v>59</v>
      </c>
      <c r="C347" s="2">
        <v>15</v>
      </c>
      <c r="D347" s="2">
        <v>10</v>
      </c>
      <c r="E347" s="2" t="s">
        <v>60</v>
      </c>
      <c r="F347" s="2">
        <v>107986</v>
      </c>
    </row>
    <row r="348" spans="1:6" x14ac:dyDescent="0.3">
      <c r="A348" s="2" t="s">
        <v>58</v>
      </c>
      <c r="B348" s="2" t="s">
        <v>59</v>
      </c>
      <c r="C348" s="2">
        <v>41</v>
      </c>
      <c r="D348" s="2">
        <v>27</v>
      </c>
      <c r="E348" s="2" t="s">
        <v>60</v>
      </c>
      <c r="F348" s="2">
        <v>142023</v>
      </c>
    </row>
    <row r="349" spans="1:6" x14ac:dyDescent="0.3">
      <c r="A349" s="2" t="s">
        <v>58</v>
      </c>
      <c r="B349" s="2" t="s">
        <v>59</v>
      </c>
      <c r="C349" s="2">
        <v>39</v>
      </c>
      <c r="D349" s="2">
        <v>33</v>
      </c>
      <c r="E349" s="2" t="s">
        <v>60</v>
      </c>
      <c r="F349" s="2">
        <v>128250</v>
      </c>
    </row>
    <row r="350" spans="1:6" x14ac:dyDescent="0.3">
      <c r="A350" s="2" t="s">
        <v>61</v>
      </c>
      <c r="B350" s="2" t="s">
        <v>59</v>
      </c>
      <c r="C350" s="2">
        <v>4</v>
      </c>
      <c r="D350" s="2">
        <v>3</v>
      </c>
      <c r="E350" s="2" t="s">
        <v>60</v>
      </c>
      <c r="F350" s="2">
        <v>80139</v>
      </c>
    </row>
    <row r="351" spans="1:6" x14ac:dyDescent="0.3">
      <c r="A351" s="2" t="s">
        <v>58</v>
      </c>
      <c r="B351" s="2" t="s">
        <v>59</v>
      </c>
      <c r="C351" s="2">
        <v>27</v>
      </c>
      <c r="D351" s="2">
        <v>28</v>
      </c>
      <c r="E351" s="2" t="s">
        <v>60</v>
      </c>
      <c r="F351" s="2">
        <v>144309</v>
      </c>
    </row>
    <row r="352" spans="1:6" x14ac:dyDescent="0.3">
      <c r="A352" s="2" t="s">
        <v>58</v>
      </c>
      <c r="B352" s="2" t="s">
        <v>59</v>
      </c>
      <c r="C352" s="2">
        <v>56</v>
      </c>
      <c r="D352" s="2">
        <v>49</v>
      </c>
      <c r="E352" s="2" t="s">
        <v>60</v>
      </c>
      <c r="F352" s="2">
        <v>186960</v>
      </c>
    </row>
    <row r="353" spans="1:6" x14ac:dyDescent="0.3">
      <c r="A353" s="2" t="s">
        <v>58</v>
      </c>
      <c r="B353" s="2" t="s">
        <v>59</v>
      </c>
      <c r="C353" s="2">
        <v>38</v>
      </c>
      <c r="D353" s="2">
        <v>38</v>
      </c>
      <c r="E353" s="2" t="s">
        <v>60</v>
      </c>
      <c r="F353" s="2">
        <v>93519</v>
      </c>
    </row>
    <row r="354" spans="1:6" x14ac:dyDescent="0.3">
      <c r="A354" s="2" t="s">
        <v>58</v>
      </c>
      <c r="B354" s="2" t="s">
        <v>59</v>
      </c>
      <c r="C354" s="2">
        <v>26</v>
      </c>
      <c r="D354" s="2">
        <v>27</v>
      </c>
      <c r="E354" s="2" t="s">
        <v>60</v>
      </c>
      <c r="F354" s="2">
        <v>142500</v>
      </c>
    </row>
    <row r="355" spans="1:6" x14ac:dyDescent="0.3">
      <c r="A355" s="2" t="s">
        <v>58</v>
      </c>
      <c r="B355" s="2" t="s">
        <v>59</v>
      </c>
      <c r="C355" s="2">
        <v>22</v>
      </c>
      <c r="D355" s="2">
        <v>20</v>
      </c>
      <c r="E355" s="2" t="s">
        <v>60</v>
      </c>
      <c r="F355" s="2">
        <v>138000</v>
      </c>
    </row>
    <row r="356" spans="1:6" x14ac:dyDescent="0.3">
      <c r="A356" s="2" t="s">
        <v>61</v>
      </c>
      <c r="B356" s="2" t="s">
        <v>59</v>
      </c>
      <c r="C356" s="2">
        <v>8</v>
      </c>
      <c r="D356" s="2">
        <v>1</v>
      </c>
      <c r="E356" s="2" t="s">
        <v>60</v>
      </c>
      <c r="F356" s="2">
        <v>83600</v>
      </c>
    </row>
    <row r="357" spans="1:6" x14ac:dyDescent="0.3">
      <c r="A357" s="2" t="s">
        <v>58</v>
      </c>
      <c r="B357" s="2" t="s">
        <v>59</v>
      </c>
      <c r="C357" s="2">
        <v>25</v>
      </c>
      <c r="D357" s="2">
        <v>21</v>
      </c>
      <c r="E357" s="2" t="s">
        <v>60</v>
      </c>
      <c r="F357" s="2">
        <v>145028</v>
      </c>
    </row>
    <row r="358" spans="1:6" x14ac:dyDescent="0.3">
      <c r="A358" s="2" t="s">
        <v>58</v>
      </c>
      <c r="B358" s="2" t="s">
        <v>64</v>
      </c>
      <c r="C358" s="2">
        <v>49</v>
      </c>
      <c r="D358" s="2">
        <v>40</v>
      </c>
      <c r="E358" s="2" t="s">
        <v>60</v>
      </c>
      <c r="F358" s="2">
        <v>88709</v>
      </c>
    </row>
    <row r="359" spans="1:6" x14ac:dyDescent="0.3">
      <c r="A359" s="2" t="s">
        <v>58</v>
      </c>
      <c r="B359" s="2" t="s">
        <v>64</v>
      </c>
      <c r="C359" s="2">
        <v>39</v>
      </c>
      <c r="D359" s="2">
        <v>35</v>
      </c>
      <c r="E359" s="2" t="s">
        <v>60</v>
      </c>
      <c r="F359" s="2">
        <v>107309</v>
      </c>
    </row>
    <row r="360" spans="1:6" x14ac:dyDescent="0.3">
      <c r="A360" s="2" t="s">
        <v>58</v>
      </c>
      <c r="B360" s="2" t="s">
        <v>64</v>
      </c>
      <c r="C360" s="2">
        <v>28</v>
      </c>
      <c r="D360" s="2">
        <v>14</v>
      </c>
      <c r="E360" s="2" t="s">
        <v>63</v>
      </c>
      <c r="F360" s="2">
        <v>109954</v>
      </c>
    </row>
    <row r="361" spans="1:6" x14ac:dyDescent="0.3">
      <c r="A361" s="2" t="s">
        <v>61</v>
      </c>
      <c r="B361" s="2" t="s">
        <v>64</v>
      </c>
      <c r="C361" s="2">
        <v>11</v>
      </c>
      <c r="D361" s="2">
        <v>4</v>
      </c>
      <c r="E361" s="2" t="s">
        <v>60</v>
      </c>
      <c r="F361" s="2">
        <v>78785</v>
      </c>
    </row>
    <row r="362" spans="1:6" x14ac:dyDescent="0.3">
      <c r="A362" s="2" t="s">
        <v>58</v>
      </c>
      <c r="B362" s="2" t="s">
        <v>64</v>
      </c>
      <c r="C362" s="2">
        <v>14</v>
      </c>
      <c r="D362" s="2">
        <v>11</v>
      </c>
      <c r="E362" s="2" t="s">
        <v>60</v>
      </c>
      <c r="F362" s="2">
        <v>121946</v>
      </c>
    </row>
    <row r="363" spans="1:6" x14ac:dyDescent="0.3">
      <c r="A363" s="2" t="s">
        <v>58</v>
      </c>
      <c r="B363" s="2" t="s">
        <v>64</v>
      </c>
      <c r="C363" s="2">
        <v>23</v>
      </c>
      <c r="D363" s="2">
        <v>15</v>
      </c>
      <c r="E363" s="2" t="s">
        <v>63</v>
      </c>
      <c r="F363" s="2">
        <v>109646</v>
      </c>
    </row>
    <row r="364" spans="1:6" x14ac:dyDescent="0.3">
      <c r="A364" s="2" t="s">
        <v>58</v>
      </c>
      <c r="B364" s="2" t="s">
        <v>64</v>
      </c>
      <c r="C364" s="2">
        <v>30</v>
      </c>
      <c r="D364" s="2">
        <v>30</v>
      </c>
      <c r="E364" s="2" t="s">
        <v>60</v>
      </c>
      <c r="F364" s="2">
        <v>138771</v>
      </c>
    </row>
    <row r="365" spans="1:6" x14ac:dyDescent="0.3">
      <c r="A365" s="2" t="s">
        <v>62</v>
      </c>
      <c r="B365" s="2" t="s">
        <v>64</v>
      </c>
      <c r="C365" s="2">
        <v>20</v>
      </c>
      <c r="D365" s="2">
        <v>17</v>
      </c>
      <c r="E365" s="2" t="s">
        <v>60</v>
      </c>
      <c r="F365" s="2">
        <v>81285</v>
      </c>
    </row>
    <row r="366" spans="1:6" x14ac:dyDescent="0.3">
      <c r="A366" s="2" t="s">
        <v>58</v>
      </c>
      <c r="B366" s="2" t="s">
        <v>64</v>
      </c>
      <c r="C366" s="2">
        <v>43</v>
      </c>
      <c r="D366" s="2">
        <v>43</v>
      </c>
      <c r="E366" s="2" t="s">
        <v>60</v>
      </c>
      <c r="F366" s="2">
        <v>205500</v>
      </c>
    </row>
    <row r="367" spans="1:6" x14ac:dyDescent="0.3">
      <c r="A367" s="2" t="s">
        <v>58</v>
      </c>
      <c r="B367" s="2" t="s">
        <v>64</v>
      </c>
      <c r="C367" s="2">
        <v>43</v>
      </c>
      <c r="D367" s="2">
        <v>40</v>
      </c>
      <c r="E367" s="2" t="s">
        <v>60</v>
      </c>
      <c r="F367" s="2">
        <v>101036</v>
      </c>
    </row>
    <row r="368" spans="1:6" x14ac:dyDescent="0.3">
      <c r="A368" s="2" t="s">
        <v>58</v>
      </c>
      <c r="B368" s="2" t="s">
        <v>64</v>
      </c>
      <c r="C368" s="2">
        <v>15</v>
      </c>
      <c r="D368" s="2">
        <v>10</v>
      </c>
      <c r="E368" s="2" t="s">
        <v>60</v>
      </c>
      <c r="F368" s="2">
        <v>115435</v>
      </c>
    </row>
    <row r="369" spans="1:6" x14ac:dyDescent="0.3">
      <c r="A369" s="2" t="s">
        <v>62</v>
      </c>
      <c r="B369" s="2" t="s">
        <v>64</v>
      </c>
      <c r="C369" s="2">
        <v>10</v>
      </c>
      <c r="D369" s="2">
        <v>1</v>
      </c>
      <c r="E369" s="2" t="s">
        <v>60</v>
      </c>
      <c r="F369" s="2">
        <v>108413</v>
      </c>
    </row>
    <row r="370" spans="1:6" x14ac:dyDescent="0.3">
      <c r="A370" s="2" t="s">
        <v>58</v>
      </c>
      <c r="B370" s="2" t="s">
        <v>64</v>
      </c>
      <c r="C370" s="2">
        <v>35</v>
      </c>
      <c r="D370" s="2">
        <v>30</v>
      </c>
      <c r="E370" s="2" t="s">
        <v>60</v>
      </c>
      <c r="F370" s="2">
        <v>131950</v>
      </c>
    </row>
    <row r="371" spans="1:6" x14ac:dyDescent="0.3">
      <c r="A371" s="2" t="s">
        <v>58</v>
      </c>
      <c r="B371" s="2" t="s">
        <v>64</v>
      </c>
      <c r="C371" s="2">
        <v>33</v>
      </c>
      <c r="D371" s="2">
        <v>31</v>
      </c>
      <c r="E371" s="2" t="s">
        <v>60</v>
      </c>
      <c r="F371" s="2">
        <v>134690</v>
      </c>
    </row>
    <row r="372" spans="1:6" x14ac:dyDescent="0.3">
      <c r="A372" s="2" t="s">
        <v>62</v>
      </c>
      <c r="B372" s="2" t="s">
        <v>64</v>
      </c>
      <c r="C372" s="2">
        <v>13</v>
      </c>
      <c r="D372" s="2">
        <v>8</v>
      </c>
      <c r="E372" s="2" t="s">
        <v>60</v>
      </c>
      <c r="F372" s="2">
        <v>78182</v>
      </c>
    </row>
    <row r="373" spans="1:6" x14ac:dyDescent="0.3">
      <c r="A373" s="2" t="s">
        <v>58</v>
      </c>
      <c r="B373" s="2" t="s">
        <v>64</v>
      </c>
      <c r="C373" s="2">
        <v>23</v>
      </c>
      <c r="D373" s="2">
        <v>20</v>
      </c>
      <c r="E373" s="2" t="s">
        <v>60</v>
      </c>
      <c r="F373" s="2">
        <v>110515</v>
      </c>
    </row>
    <row r="374" spans="1:6" x14ac:dyDescent="0.3">
      <c r="A374" s="2" t="s">
        <v>58</v>
      </c>
      <c r="B374" s="2" t="s">
        <v>64</v>
      </c>
      <c r="C374" s="2">
        <v>12</v>
      </c>
      <c r="D374" s="2">
        <v>7</v>
      </c>
      <c r="E374" s="2" t="s">
        <v>60</v>
      </c>
      <c r="F374" s="2">
        <v>109707</v>
      </c>
    </row>
    <row r="375" spans="1:6" x14ac:dyDescent="0.3">
      <c r="A375" s="2" t="s">
        <v>58</v>
      </c>
      <c r="B375" s="2" t="s">
        <v>64</v>
      </c>
      <c r="C375" s="2">
        <v>30</v>
      </c>
      <c r="D375" s="2">
        <v>26</v>
      </c>
      <c r="E375" s="2" t="s">
        <v>60</v>
      </c>
      <c r="F375" s="2">
        <v>136660</v>
      </c>
    </row>
    <row r="376" spans="1:6" x14ac:dyDescent="0.3">
      <c r="A376" s="2" t="s">
        <v>58</v>
      </c>
      <c r="B376" s="2" t="s">
        <v>64</v>
      </c>
      <c r="C376" s="2">
        <v>27</v>
      </c>
      <c r="D376" s="2">
        <v>19</v>
      </c>
      <c r="E376" s="2" t="s">
        <v>60</v>
      </c>
      <c r="F376" s="2">
        <v>103275</v>
      </c>
    </row>
    <row r="377" spans="1:6" x14ac:dyDescent="0.3">
      <c r="A377" s="2" t="s">
        <v>58</v>
      </c>
      <c r="B377" s="2" t="s">
        <v>64</v>
      </c>
      <c r="C377" s="2">
        <v>28</v>
      </c>
      <c r="D377" s="2">
        <v>26</v>
      </c>
      <c r="E377" s="2" t="s">
        <v>60</v>
      </c>
      <c r="F377" s="2">
        <v>103649</v>
      </c>
    </row>
    <row r="378" spans="1:6" x14ac:dyDescent="0.3">
      <c r="A378" s="2" t="s">
        <v>61</v>
      </c>
      <c r="B378" s="2" t="s">
        <v>64</v>
      </c>
      <c r="C378" s="2">
        <v>4</v>
      </c>
      <c r="D378" s="2">
        <v>1</v>
      </c>
      <c r="E378" s="2" t="s">
        <v>60</v>
      </c>
      <c r="F378" s="2">
        <v>74856</v>
      </c>
    </row>
    <row r="379" spans="1:6" x14ac:dyDescent="0.3">
      <c r="A379" s="2" t="s">
        <v>61</v>
      </c>
      <c r="B379" s="2" t="s">
        <v>64</v>
      </c>
      <c r="C379" s="2">
        <v>6</v>
      </c>
      <c r="D379" s="2">
        <v>3</v>
      </c>
      <c r="E379" s="2" t="s">
        <v>60</v>
      </c>
      <c r="F379" s="2">
        <v>77081</v>
      </c>
    </row>
    <row r="380" spans="1:6" x14ac:dyDescent="0.3">
      <c r="A380" s="2" t="s">
        <v>58</v>
      </c>
      <c r="B380" s="2" t="s">
        <v>64</v>
      </c>
      <c r="C380" s="2">
        <v>38</v>
      </c>
      <c r="D380" s="2">
        <v>38</v>
      </c>
      <c r="E380" s="2" t="s">
        <v>60</v>
      </c>
      <c r="F380" s="2">
        <v>150680</v>
      </c>
    </row>
    <row r="381" spans="1:6" x14ac:dyDescent="0.3">
      <c r="A381" s="2" t="s">
        <v>62</v>
      </c>
      <c r="B381" s="2" t="s">
        <v>64</v>
      </c>
      <c r="C381" s="2">
        <v>11</v>
      </c>
      <c r="D381" s="2">
        <v>8</v>
      </c>
      <c r="E381" s="2" t="s">
        <v>60</v>
      </c>
      <c r="F381" s="2">
        <v>104121</v>
      </c>
    </row>
    <row r="382" spans="1:6" x14ac:dyDescent="0.3">
      <c r="A382" s="2" t="s">
        <v>61</v>
      </c>
      <c r="B382" s="2" t="s">
        <v>64</v>
      </c>
      <c r="C382" s="2">
        <v>8</v>
      </c>
      <c r="D382" s="2">
        <v>3</v>
      </c>
      <c r="E382" s="2" t="s">
        <v>60</v>
      </c>
      <c r="F382" s="2">
        <v>75996</v>
      </c>
    </row>
    <row r="383" spans="1:6" x14ac:dyDescent="0.3">
      <c r="A383" s="2" t="s">
        <v>58</v>
      </c>
      <c r="B383" s="2" t="s">
        <v>64</v>
      </c>
      <c r="C383" s="2">
        <v>27</v>
      </c>
      <c r="D383" s="2">
        <v>23</v>
      </c>
      <c r="E383" s="2" t="s">
        <v>60</v>
      </c>
      <c r="F383" s="2">
        <v>172505</v>
      </c>
    </row>
    <row r="384" spans="1:6" x14ac:dyDescent="0.3">
      <c r="A384" s="2" t="s">
        <v>62</v>
      </c>
      <c r="B384" s="2" t="s">
        <v>64</v>
      </c>
      <c r="C384" s="2">
        <v>8</v>
      </c>
      <c r="D384" s="2">
        <v>5</v>
      </c>
      <c r="E384" s="2" t="s">
        <v>60</v>
      </c>
      <c r="F384" s="2">
        <v>86895</v>
      </c>
    </row>
    <row r="385" spans="1:6" x14ac:dyDescent="0.3">
      <c r="A385" s="2" t="s">
        <v>58</v>
      </c>
      <c r="B385" s="2" t="s">
        <v>64</v>
      </c>
      <c r="C385" s="2">
        <v>44</v>
      </c>
      <c r="D385" s="2">
        <v>44</v>
      </c>
      <c r="E385" s="2" t="s">
        <v>60</v>
      </c>
      <c r="F385" s="2">
        <v>105000</v>
      </c>
    </row>
    <row r="386" spans="1:6" x14ac:dyDescent="0.3">
      <c r="A386" s="2" t="s">
        <v>58</v>
      </c>
      <c r="B386" s="2" t="s">
        <v>64</v>
      </c>
      <c r="C386" s="2">
        <v>27</v>
      </c>
      <c r="D386" s="2">
        <v>21</v>
      </c>
      <c r="E386" s="2" t="s">
        <v>60</v>
      </c>
      <c r="F386" s="2">
        <v>125192</v>
      </c>
    </row>
    <row r="387" spans="1:6" x14ac:dyDescent="0.3">
      <c r="A387" s="2" t="s">
        <v>58</v>
      </c>
      <c r="B387" s="2" t="s">
        <v>64</v>
      </c>
      <c r="C387" s="2">
        <v>15</v>
      </c>
      <c r="D387" s="2">
        <v>9</v>
      </c>
      <c r="E387" s="2" t="s">
        <v>60</v>
      </c>
      <c r="F387" s="2">
        <v>114330</v>
      </c>
    </row>
    <row r="388" spans="1:6" x14ac:dyDescent="0.3">
      <c r="A388" s="2" t="s">
        <v>58</v>
      </c>
      <c r="B388" s="2" t="s">
        <v>64</v>
      </c>
      <c r="C388" s="2">
        <v>29</v>
      </c>
      <c r="D388" s="2">
        <v>27</v>
      </c>
      <c r="E388" s="2" t="s">
        <v>60</v>
      </c>
      <c r="F388" s="2">
        <v>139219</v>
      </c>
    </row>
    <row r="389" spans="1:6" x14ac:dyDescent="0.3">
      <c r="A389" s="2" t="s">
        <v>58</v>
      </c>
      <c r="B389" s="2" t="s">
        <v>64</v>
      </c>
      <c r="C389" s="2">
        <v>29</v>
      </c>
      <c r="D389" s="2">
        <v>15</v>
      </c>
      <c r="E389" s="2" t="s">
        <v>60</v>
      </c>
      <c r="F389" s="2">
        <v>109305</v>
      </c>
    </row>
    <row r="390" spans="1:6" x14ac:dyDescent="0.3">
      <c r="A390" s="2" t="s">
        <v>58</v>
      </c>
      <c r="B390" s="2" t="s">
        <v>64</v>
      </c>
      <c r="C390" s="2">
        <v>38</v>
      </c>
      <c r="D390" s="2">
        <v>36</v>
      </c>
      <c r="E390" s="2" t="s">
        <v>60</v>
      </c>
      <c r="F390" s="2">
        <v>119450</v>
      </c>
    </row>
    <row r="391" spans="1:6" x14ac:dyDescent="0.3">
      <c r="A391" s="2" t="s">
        <v>58</v>
      </c>
      <c r="B391" s="2" t="s">
        <v>64</v>
      </c>
      <c r="C391" s="2">
        <v>33</v>
      </c>
      <c r="D391" s="2">
        <v>18</v>
      </c>
      <c r="E391" s="2" t="s">
        <v>60</v>
      </c>
      <c r="F391" s="2">
        <v>186023</v>
      </c>
    </row>
    <row r="392" spans="1:6" x14ac:dyDescent="0.3">
      <c r="A392" s="2" t="s">
        <v>58</v>
      </c>
      <c r="B392" s="2" t="s">
        <v>64</v>
      </c>
      <c r="C392" s="2">
        <v>40</v>
      </c>
      <c r="D392" s="2">
        <v>19</v>
      </c>
      <c r="E392" s="2" t="s">
        <v>60</v>
      </c>
      <c r="F392" s="2">
        <v>166605</v>
      </c>
    </row>
    <row r="393" spans="1:6" x14ac:dyDescent="0.3">
      <c r="A393" s="2" t="s">
        <v>58</v>
      </c>
      <c r="B393" s="2" t="s">
        <v>64</v>
      </c>
      <c r="C393" s="2">
        <v>30</v>
      </c>
      <c r="D393" s="2">
        <v>19</v>
      </c>
      <c r="E393" s="2" t="s">
        <v>60</v>
      </c>
      <c r="F393" s="2">
        <v>151292</v>
      </c>
    </row>
    <row r="394" spans="1:6" x14ac:dyDescent="0.3">
      <c r="A394" s="2" t="s">
        <v>58</v>
      </c>
      <c r="B394" s="2" t="s">
        <v>64</v>
      </c>
      <c r="C394" s="2">
        <v>33</v>
      </c>
      <c r="D394" s="2">
        <v>30</v>
      </c>
      <c r="E394" s="2" t="s">
        <v>60</v>
      </c>
      <c r="F394" s="2">
        <v>103106</v>
      </c>
    </row>
    <row r="395" spans="1:6" x14ac:dyDescent="0.3">
      <c r="A395" s="2" t="s">
        <v>58</v>
      </c>
      <c r="B395" s="2" t="s">
        <v>64</v>
      </c>
      <c r="C395" s="2">
        <v>31</v>
      </c>
      <c r="D395" s="2">
        <v>19</v>
      </c>
      <c r="E395" s="2" t="s">
        <v>60</v>
      </c>
      <c r="F395" s="2">
        <v>150564</v>
      </c>
    </row>
    <row r="396" spans="1:6" x14ac:dyDescent="0.3">
      <c r="A396" s="2" t="s">
        <v>58</v>
      </c>
      <c r="B396" s="2" t="s">
        <v>64</v>
      </c>
      <c r="C396" s="2">
        <v>42</v>
      </c>
      <c r="D396" s="2">
        <v>25</v>
      </c>
      <c r="E396" s="2" t="s">
        <v>60</v>
      </c>
      <c r="F396" s="2">
        <v>101738</v>
      </c>
    </row>
    <row r="397" spans="1:6" x14ac:dyDescent="0.3">
      <c r="A397" s="2" t="s">
        <v>58</v>
      </c>
      <c r="B397" s="2" t="s">
        <v>64</v>
      </c>
      <c r="C397" s="2">
        <v>25</v>
      </c>
      <c r="D397" s="2">
        <v>15</v>
      </c>
      <c r="E397" s="2" t="s">
        <v>60</v>
      </c>
      <c r="F397" s="2">
        <v>95329</v>
      </c>
    </row>
    <row r="398" spans="1:6" x14ac:dyDescent="0.3">
      <c r="A398" s="2" t="s">
        <v>61</v>
      </c>
      <c r="B398" s="2" t="s">
        <v>64</v>
      </c>
      <c r="C398" s="2">
        <v>8</v>
      </c>
      <c r="D398" s="2">
        <v>4</v>
      </c>
      <c r="E398" s="2" t="s">
        <v>60</v>
      </c>
      <c r="F398" s="2">
        <v>81035</v>
      </c>
    </row>
  </sheetData>
  <sheetProtection selectLockedCells="1" selectUnlockedCells="1"/>
  <autoFilter ref="A1:J1" xr:uid="{00000000-0009-0000-0000-000003000000}"/>
  <pageMargins left="0.7" right="0.7" top="0.75" bottom="0.75" header="0.3" footer="0.3"/>
  <pageSetup paperSize="9" orientation="portrait" horizontalDpi="3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3C0BA-173D-4F94-BD66-173AAB33DC1F}">
  <dimension ref="A1:B5"/>
  <sheetViews>
    <sheetView workbookViewId="0"/>
  </sheetViews>
  <sheetFormatPr defaultRowHeight="14.4" x14ac:dyDescent="0.3"/>
  <cols>
    <col min="1" max="1" width="12.5546875" bestFit="1" customWidth="1"/>
    <col min="2" max="2" width="15.5546875" bestFit="1" customWidth="1"/>
  </cols>
  <sheetData>
    <row r="1" spans="1:2" x14ac:dyDescent="0.3">
      <c r="A1" s="14" t="s">
        <v>1534</v>
      </c>
      <c r="B1" t="s">
        <v>1541</v>
      </c>
    </row>
    <row r="2" spans="1:2" x14ac:dyDescent="0.3">
      <c r="A2" s="16" t="s">
        <v>62</v>
      </c>
      <c r="B2" s="15">
        <v>93876.4375</v>
      </c>
    </row>
    <row r="3" spans="1:2" x14ac:dyDescent="0.3">
      <c r="A3" s="16" t="s">
        <v>61</v>
      </c>
      <c r="B3" s="15">
        <v>80775.985074626864</v>
      </c>
    </row>
    <row r="4" spans="1:2" x14ac:dyDescent="0.3">
      <c r="A4" s="16" t="s">
        <v>58</v>
      </c>
      <c r="B4" s="15">
        <v>126772.1090225564</v>
      </c>
    </row>
    <row r="5" spans="1:2" x14ac:dyDescent="0.3">
      <c r="A5" s="16" t="s">
        <v>1535</v>
      </c>
      <c r="B5" s="15">
        <v>113706.45843828715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DB9A5-AB00-4CD0-9155-8E854FD63E54}">
  <dimension ref="A1:N398"/>
  <sheetViews>
    <sheetView tabSelected="1" topLeftCell="A16" workbookViewId="0">
      <selection activeCell="A31" sqref="A31"/>
    </sheetView>
  </sheetViews>
  <sheetFormatPr defaultRowHeight="14.4" x14ac:dyDescent="0.3"/>
  <cols>
    <col min="1" max="1" width="12.5546875" bestFit="1" customWidth="1"/>
    <col min="2" max="2" width="13.88671875" bestFit="1" customWidth="1"/>
  </cols>
  <sheetData>
    <row r="1" spans="1:14" x14ac:dyDescent="0.3">
      <c r="I1" s="2" t="s">
        <v>52</v>
      </c>
      <c r="J1" s="2" t="s">
        <v>53</v>
      </c>
      <c r="K1" s="2" t="s">
        <v>54</v>
      </c>
      <c r="L1" s="2" t="s">
        <v>54</v>
      </c>
      <c r="M1" s="2" t="s">
        <v>56</v>
      </c>
      <c r="N1" s="2" t="s">
        <v>57</v>
      </c>
    </row>
    <row r="2" spans="1:14" x14ac:dyDescent="0.3">
      <c r="I2" s="2" t="s">
        <v>58</v>
      </c>
      <c r="J2" s="2" t="s">
        <v>59</v>
      </c>
      <c r="K2" s="2">
        <v>19</v>
      </c>
      <c r="L2" s="2">
        <v>18</v>
      </c>
      <c r="M2" s="2" t="s">
        <v>60</v>
      </c>
      <c r="N2" s="2">
        <v>139750</v>
      </c>
    </row>
    <row r="3" spans="1:14" x14ac:dyDescent="0.3">
      <c r="A3" s="14" t="s">
        <v>1534</v>
      </c>
      <c r="B3" t="s">
        <v>1537</v>
      </c>
      <c r="I3" s="2" t="s">
        <v>58</v>
      </c>
      <c r="J3" s="2" t="s">
        <v>59</v>
      </c>
      <c r="K3" s="2">
        <v>20</v>
      </c>
      <c r="L3" s="2">
        <v>16</v>
      </c>
      <c r="M3" s="2" t="s">
        <v>60</v>
      </c>
      <c r="N3" s="2">
        <v>173200</v>
      </c>
    </row>
    <row r="4" spans="1:14" x14ac:dyDescent="0.3">
      <c r="A4" s="16" t="s">
        <v>71</v>
      </c>
      <c r="B4" s="15">
        <v>27.915708812260537</v>
      </c>
      <c r="I4" s="2" t="s">
        <v>61</v>
      </c>
      <c r="J4" s="2" t="s">
        <v>59</v>
      </c>
      <c r="K4" s="2">
        <v>4</v>
      </c>
      <c r="L4" s="2">
        <v>3</v>
      </c>
      <c r="M4" s="2" t="s">
        <v>60</v>
      </c>
      <c r="N4" s="12">
        <v>79750</v>
      </c>
    </row>
    <row r="5" spans="1:14" x14ac:dyDescent="0.3">
      <c r="A5" s="16" t="s">
        <v>67</v>
      </c>
      <c r="B5" s="15">
        <v>30.726644591611478</v>
      </c>
      <c r="I5" s="2" t="s">
        <v>58</v>
      </c>
      <c r="J5" s="2" t="s">
        <v>59</v>
      </c>
      <c r="K5" s="2">
        <v>45</v>
      </c>
      <c r="L5" s="2">
        <v>39</v>
      </c>
      <c r="M5" s="2" t="s">
        <v>60</v>
      </c>
      <c r="N5" s="2">
        <v>115000</v>
      </c>
    </row>
    <row r="6" spans="1:14" x14ac:dyDescent="0.3">
      <c r="A6" s="16" t="s">
        <v>1535</v>
      </c>
      <c r="B6" s="15">
        <v>29.69911764705882</v>
      </c>
      <c r="I6" s="2" t="s">
        <v>58</v>
      </c>
      <c r="J6" s="2" t="s">
        <v>59</v>
      </c>
      <c r="K6" s="2">
        <v>40</v>
      </c>
      <c r="L6" s="2">
        <v>41</v>
      </c>
      <c r="M6" s="2" t="s">
        <v>60</v>
      </c>
      <c r="N6" s="2">
        <v>141500</v>
      </c>
    </row>
    <row r="7" spans="1:14" x14ac:dyDescent="0.3">
      <c r="I7" s="2" t="s">
        <v>62</v>
      </c>
      <c r="J7" s="2" t="s">
        <v>59</v>
      </c>
      <c r="K7" s="2">
        <v>6</v>
      </c>
      <c r="L7" s="2">
        <v>6</v>
      </c>
      <c r="M7" s="2" t="s">
        <v>60</v>
      </c>
      <c r="N7" s="2">
        <v>97000</v>
      </c>
    </row>
    <row r="8" spans="1:14" x14ac:dyDescent="0.3">
      <c r="I8" s="2" t="s">
        <v>58</v>
      </c>
      <c r="J8" s="2" t="s">
        <v>59</v>
      </c>
      <c r="K8" s="2">
        <v>30</v>
      </c>
      <c r="L8" s="2">
        <v>23</v>
      </c>
      <c r="M8" s="2" t="s">
        <v>60</v>
      </c>
      <c r="N8" s="2">
        <v>175000</v>
      </c>
    </row>
    <row r="9" spans="1:14" x14ac:dyDescent="0.3">
      <c r="I9" s="2" t="s">
        <v>58</v>
      </c>
      <c r="J9" s="2" t="s">
        <v>59</v>
      </c>
      <c r="K9" s="2">
        <v>45</v>
      </c>
      <c r="L9" s="2">
        <v>45</v>
      </c>
      <c r="M9" s="2" t="s">
        <v>60</v>
      </c>
      <c r="N9" s="2">
        <v>147765</v>
      </c>
    </row>
    <row r="10" spans="1:14" x14ac:dyDescent="0.3">
      <c r="I10" s="2" t="s">
        <v>58</v>
      </c>
      <c r="J10" s="2" t="s">
        <v>59</v>
      </c>
      <c r="K10" s="2">
        <v>21</v>
      </c>
      <c r="L10" s="2">
        <v>20</v>
      </c>
      <c r="M10" s="2" t="s">
        <v>60</v>
      </c>
      <c r="N10" s="2">
        <v>119250</v>
      </c>
    </row>
    <row r="11" spans="1:14" x14ac:dyDescent="0.3">
      <c r="I11" s="2" t="s">
        <v>58</v>
      </c>
      <c r="J11" s="2" t="s">
        <v>59</v>
      </c>
      <c r="K11" s="2">
        <v>18</v>
      </c>
      <c r="L11" s="2">
        <v>18</v>
      </c>
      <c r="M11" s="2" t="s">
        <v>63</v>
      </c>
      <c r="N11" s="2">
        <v>129000</v>
      </c>
    </row>
    <row r="12" spans="1:14" x14ac:dyDescent="0.3">
      <c r="I12" s="2" t="s">
        <v>62</v>
      </c>
      <c r="J12" s="2" t="s">
        <v>59</v>
      </c>
      <c r="K12" s="2">
        <v>12</v>
      </c>
      <c r="L12" s="2">
        <v>8</v>
      </c>
      <c r="M12" s="2" t="s">
        <v>60</v>
      </c>
      <c r="N12" s="2">
        <v>119800</v>
      </c>
    </row>
    <row r="13" spans="1:14" x14ac:dyDescent="0.3">
      <c r="I13" s="2" t="s">
        <v>61</v>
      </c>
      <c r="J13" s="2" t="s">
        <v>59</v>
      </c>
      <c r="K13" s="2">
        <v>7</v>
      </c>
      <c r="L13" s="2">
        <v>2</v>
      </c>
      <c r="M13" s="2" t="s">
        <v>60</v>
      </c>
      <c r="N13" s="2">
        <v>79800</v>
      </c>
    </row>
    <row r="14" spans="1:14" x14ac:dyDescent="0.3">
      <c r="I14" s="2" t="s">
        <v>61</v>
      </c>
      <c r="J14" s="2" t="s">
        <v>59</v>
      </c>
      <c r="K14" s="2">
        <v>1</v>
      </c>
      <c r="L14" s="2">
        <v>1</v>
      </c>
      <c r="M14" s="2" t="s">
        <v>60</v>
      </c>
      <c r="N14" s="2">
        <v>77700</v>
      </c>
    </row>
    <row r="15" spans="1:14" x14ac:dyDescent="0.3">
      <c r="I15" s="2" t="s">
        <v>61</v>
      </c>
      <c r="J15" s="2" t="s">
        <v>59</v>
      </c>
      <c r="K15" s="2">
        <v>2</v>
      </c>
      <c r="L15" s="2">
        <v>0</v>
      </c>
      <c r="M15" s="2" t="s">
        <v>60</v>
      </c>
      <c r="N15" s="2">
        <v>78000</v>
      </c>
    </row>
    <row r="16" spans="1:14" x14ac:dyDescent="0.3">
      <c r="I16" s="2" t="s">
        <v>58</v>
      </c>
      <c r="J16" s="2" t="s">
        <v>59</v>
      </c>
      <c r="K16" s="2">
        <v>20</v>
      </c>
      <c r="L16" s="2">
        <v>18</v>
      </c>
      <c r="M16" s="2" t="s">
        <v>60</v>
      </c>
      <c r="N16" s="2">
        <v>104800</v>
      </c>
    </row>
    <row r="17" spans="9:14" x14ac:dyDescent="0.3">
      <c r="I17" s="2" t="s">
        <v>58</v>
      </c>
      <c r="J17" s="2" t="s">
        <v>59</v>
      </c>
      <c r="K17" s="2">
        <v>12</v>
      </c>
      <c r="L17" s="2">
        <v>3</v>
      </c>
      <c r="M17" s="2" t="s">
        <v>60</v>
      </c>
      <c r="N17" s="2">
        <v>117150</v>
      </c>
    </row>
    <row r="18" spans="9:14" x14ac:dyDescent="0.3">
      <c r="I18" s="2" t="s">
        <v>58</v>
      </c>
      <c r="J18" s="2" t="s">
        <v>59</v>
      </c>
      <c r="K18" s="2">
        <v>19</v>
      </c>
      <c r="L18" s="2">
        <v>20</v>
      </c>
      <c r="M18" s="2" t="s">
        <v>60</v>
      </c>
      <c r="N18" s="2">
        <v>101000</v>
      </c>
    </row>
    <row r="19" spans="9:14" x14ac:dyDescent="0.3">
      <c r="I19" s="2" t="s">
        <v>58</v>
      </c>
      <c r="J19" s="2" t="s">
        <v>64</v>
      </c>
      <c r="K19" s="2">
        <v>38</v>
      </c>
      <c r="L19" s="2">
        <v>34</v>
      </c>
      <c r="M19" s="2" t="s">
        <v>60</v>
      </c>
      <c r="N19" s="2">
        <v>103450</v>
      </c>
    </row>
    <row r="20" spans="9:14" x14ac:dyDescent="0.3">
      <c r="I20" s="2" t="s">
        <v>58</v>
      </c>
      <c r="J20" s="2" t="s">
        <v>64</v>
      </c>
      <c r="K20" s="2">
        <v>37</v>
      </c>
      <c r="L20" s="2">
        <v>23</v>
      </c>
      <c r="M20" s="2" t="s">
        <v>60</v>
      </c>
      <c r="N20" s="2">
        <v>124750</v>
      </c>
    </row>
    <row r="21" spans="9:14" x14ac:dyDescent="0.3">
      <c r="I21" s="2" t="s">
        <v>58</v>
      </c>
      <c r="J21" s="2" t="s">
        <v>64</v>
      </c>
      <c r="K21" s="2">
        <v>39</v>
      </c>
      <c r="L21" s="2">
        <v>36</v>
      </c>
      <c r="M21" s="2" t="s">
        <v>63</v>
      </c>
      <c r="N21" s="2">
        <v>137000</v>
      </c>
    </row>
    <row r="22" spans="9:14" x14ac:dyDescent="0.3">
      <c r="I22" s="2" t="s">
        <v>58</v>
      </c>
      <c r="J22" s="2" t="s">
        <v>64</v>
      </c>
      <c r="K22" s="2">
        <v>31</v>
      </c>
      <c r="L22" s="2">
        <v>26</v>
      </c>
      <c r="M22" s="2" t="s">
        <v>60</v>
      </c>
      <c r="N22" s="2">
        <v>89565</v>
      </c>
    </row>
    <row r="23" spans="9:14" x14ac:dyDescent="0.3">
      <c r="I23" s="2" t="s">
        <v>58</v>
      </c>
      <c r="J23" s="2" t="s">
        <v>64</v>
      </c>
      <c r="K23" s="2">
        <v>36</v>
      </c>
      <c r="L23" s="2">
        <v>31</v>
      </c>
      <c r="M23" s="2" t="s">
        <v>60</v>
      </c>
      <c r="N23" s="2">
        <v>102580</v>
      </c>
    </row>
    <row r="24" spans="9:14" x14ac:dyDescent="0.3">
      <c r="I24" s="2" t="s">
        <v>58</v>
      </c>
      <c r="J24" s="2" t="s">
        <v>64</v>
      </c>
      <c r="K24" s="2">
        <v>34</v>
      </c>
      <c r="L24" s="2">
        <v>30</v>
      </c>
      <c r="M24" s="2" t="s">
        <v>60</v>
      </c>
      <c r="N24" s="2">
        <v>93904</v>
      </c>
    </row>
    <row r="25" spans="9:14" x14ac:dyDescent="0.3">
      <c r="I25" s="2" t="s">
        <v>58</v>
      </c>
      <c r="J25" s="2" t="s">
        <v>64</v>
      </c>
      <c r="K25" s="2">
        <v>24</v>
      </c>
      <c r="L25" s="2">
        <v>19</v>
      </c>
      <c r="M25" s="2" t="s">
        <v>60</v>
      </c>
      <c r="N25" s="2">
        <v>113068</v>
      </c>
    </row>
    <row r="26" spans="9:14" x14ac:dyDescent="0.3">
      <c r="I26" s="2" t="s">
        <v>62</v>
      </c>
      <c r="J26" s="2" t="s">
        <v>64</v>
      </c>
      <c r="K26" s="2">
        <v>13</v>
      </c>
      <c r="L26" s="2">
        <v>8</v>
      </c>
      <c r="M26" s="2" t="s">
        <v>63</v>
      </c>
      <c r="N26" s="2">
        <v>74830</v>
      </c>
    </row>
    <row r="27" spans="9:14" x14ac:dyDescent="0.3">
      <c r="I27" s="2" t="s">
        <v>58</v>
      </c>
      <c r="J27" s="2" t="s">
        <v>64</v>
      </c>
      <c r="K27" s="2">
        <v>21</v>
      </c>
      <c r="L27" s="2">
        <v>8</v>
      </c>
      <c r="M27" s="2" t="s">
        <v>60</v>
      </c>
      <c r="N27" s="2">
        <v>106294</v>
      </c>
    </row>
    <row r="28" spans="9:14" x14ac:dyDescent="0.3">
      <c r="I28" s="2" t="s">
        <v>58</v>
      </c>
      <c r="J28" s="2" t="s">
        <v>64</v>
      </c>
      <c r="K28" s="2">
        <v>35</v>
      </c>
      <c r="L28" s="2">
        <v>23</v>
      </c>
      <c r="M28" s="2" t="s">
        <v>60</v>
      </c>
      <c r="N28" s="2">
        <v>134885</v>
      </c>
    </row>
    <row r="29" spans="9:14" x14ac:dyDescent="0.3">
      <c r="I29" s="2" t="s">
        <v>61</v>
      </c>
      <c r="J29" s="2" t="s">
        <v>59</v>
      </c>
      <c r="K29" s="2">
        <v>5</v>
      </c>
      <c r="L29" s="2">
        <v>3</v>
      </c>
      <c r="M29" s="2" t="s">
        <v>60</v>
      </c>
      <c r="N29" s="2">
        <v>82379</v>
      </c>
    </row>
    <row r="30" spans="9:14" x14ac:dyDescent="0.3">
      <c r="I30" s="2" t="s">
        <v>61</v>
      </c>
      <c r="J30" s="2" t="s">
        <v>59</v>
      </c>
      <c r="K30" s="2">
        <v>11</v>
      </c>
      <c r="L30" s="2">
        <v>0</v>
      </c>
      <c r="M30" s="2" t="s">
        <v>60</v>
      </c>
      <c r="N30" s="2">
        <v>77000</v>
      </c>
    </row>
    <row r="31" spans="9:14" x14ac:dyDescent="0.3">
      <c r="I31" s="2" t="s">
        <v>58</v>
      </c>
      <c r="J31" s="2" t="s">
        <v>59</v>
      </c>
      <c r="K31" s="2">
        <v>12</v>
      </c>
      <c r="L31" s="2">
        <v>8</v>
      </c>
      <c r="M31" s="2" t="s">
        <v>60</v>
      </c>
      <c r="N31" s="2">
        <v>118223</v>
      </c>
    </row>
    <row r="32" spans="9:14" x14ac:dyDescent="0.3">
      <c r="I32" s="2" t="s">
        <v>58</v>
      </c>
      <c r="J32" s="2" t="s">
        <v>59</v>
      </c>
      <c r="K32" s="2">
        <v>20</v>
      </c>
      <c r="L32" s="2">
        <v>4</v>
      </c>
      <c r="M32" s="2" t="s">
        <v>60</v>
      </c>
      <c r="N32" s="2">
        <v>132261</v>
      </c>
    </row>
    <row r="33" spans="9:14" x14ac:dyDescent="0.3">
      <c r="I33" s="2" t="s">
        <v>61</v>
      </c>
      <c r="J33" s="2" t="s">
        <v>59</v>
      </c>
      <c r="K33" s="2">
        <v>7</v>
      </c>
      <c r="L33" s="2">
        <v>2</v>
      </c>
      <c r="M33" s="2" t="s">
        <v>60</v>
      </c>
      <c r="N33" s="2">
        <v>79916</v>
      </c>
    </row>
    <row r="34" spans="9:14" x14ac:dyDescent="0.3">
      <c r="I34" s="2" t="s">
        <v>58</v>
      </c>
      <c r="J34" s="2" t="s">
        <v>59</v>
      </c>
      <c r="K34" s="2">
        <v>13</v>
      </c>
      <c r="L34" s="2">
        <v>9</v>
      </c>
      <c r="M34" s="2" t="s">
        <v>60</v>
      </c>
      <c r="N34" s="2">
        <v>117256</v>
      </c>
    </row>
    <row r="35" spans="9:14" x14ac:dyDescent="0.3">
      <c r="I35" s="2" t="s">
        <v>61</v>
      </c>
      <c r="J35" s="2" t="s">
        <v>59</v>
      </c>
      <c r="K35" s="2">
        <v>4</v>
      </c>
      <c r="L35" s="2">
        <v>2</v>
      </c>
      <c r="M35" s="2" t="s">
        <v>60</v>
      </c>
      <c r="N35" s="2">
        <v>80225</v>
      </c>
    </row>
    <row r="36" spans="9:14" x14ac:dyDescent="0.3">
      <c r="I36" s="2" t="s">
        <v>61</v>
      </c>
      <c r="J36" s="2" t="s">
        <v>59</v>
      </c>
      <c r="K36" s="2">
        <v>4</v>
      </c>
      <c r="L36" s="2">
        <v>2</v>
      </c>
      <c r="M36" s="2" t="s">
        <v>63</v>
      </c>
      <c r="N36" s="2">
        <v>80225</v>
      </c>
    </row>
    <row r="37" spans="9:14" x14ac:dyDescent="0.3">
      <c r="I37" s="2" t="s">
        <v>61</v>
      </c>
      <c r="J37" s="2" t="s">
        <v>59</v>
      </c>
      <c r="K37" s="2">
        <v>5</v>
      </c>
      <c r="L37" s="2">
        <v>0</v>
      </c>
      <c r="M37" s="2" t="s">
        <v>63</v>
      </c>
      <c r="N37" s="2">
        <v>77000</v>
      </c>
    </row>
    <row r="38" spans="9:14" x14ac:dyDescent="0.3">
      <c r="I38" s="2" t="s">
        <v>58</v>
      </c>
      <c r="J38" s="2" t="s">
        <v>59</v>
      </c>
      <c r="K38" s="2">
        <v>22</v>
      </c>
      <c r="L38" s="2">
        <v>21</v>
      </c>
      <c r="M38" s="2" t="s">
        <v>60</v>
      </c>
      <c r="N38" s="2">
        <v>155750</v>
      </c>
    </row>
    <row r="39" spans="9:14" x14ac:dyDescent="0.3">
      <c r="I39" s="2" t="s">
        <v>61</v>
      </c>
      <c r="J39" s="2" t="s">
        <v>59</v>
      </c>
      <c r="K39" s="2">
        <v>7</v>
      </c>
      <c r="L39" s="2">
        <v>4</v>
      </c>
      <c r="M39" s="2" t="s">
        <v>60</v>
      </c>
      <c r="N39" s="2">
        <v>86373</v>
      </c>
    </row>
    <row r="40" spans="9:14" x14ac:dyDescent="0.3">
      <c r="I40" s="2" t="s">
        <v>58</v>
      </c>
      <c r="J40" s="2" t="s">
        <v>59</v>
      </c>
      <c r="K40" s="2">
        <v>41</v>
      </c>
      <c r="L40" s="2">
        <v>31</v>
      </c>
      <c r="M40" s="2" t="s">
        <v>60</v>
      </c>
      <c r="N40" s="2">
        <v>125196</v>
      </c>
    </row>
    <row r="41" spans="9:14" x14ac:dyDescent="0.3">
      <c r="I41" s="2" t="s">
        <v>62</v>
      </c>
      <c r="J41" s="2" t="s">
        <v>59</v>
      </c>
      <c r="K41" s="2">
        <v>9</v>
      </c>
      <c r="L41" s="2">
        <v>9</v>
      </c>
      <c r="M41" s="2" t="s">
        <v>60</v>
      </c>
      <c r="N41" s="2">
        <v>100938</v>
      </c>
    </row>
    <row r="42" spans="9:14" x14ac:dyDescent="0.3">
      <c r="I42" s="2" t="s">
        <v>58</v>
      </c>
      <c r="J42" s="2" t="s">
        <v>59</v>
      </c>
      <c r="K42" s="2">
        <v>23</v>
      </c>
      <c r="L42" s="2">
        <v>2</v>
      </c>
      <c r="M42" s="2" t="s">
        <v>60</v>
      </c>
      <c r="N42" s="2">
        <v>146500</v>
      </c>
    </row>
    <row r="43" spans="9:14" x14ac:dyDescent="0.3">
      <c r="I43" s="2" t="s">
        <v>62</v>
      </c>
      <c r="J43" s="2" t="s">
        <v>59</v>
      </c>
      <c r="K43" s="2">
        <v>23</v>
      </c>
      <c r="L43" s="2">
        <v>23</v>
      </c>
      <c r="M43" s="2" t="s">
        <v>60</v>
      </c>
      <c r="N43" s="2">
        <v>93418</v>
      </c>
    </row>
    <row r="44" spans="9:14" x14ac:dyDescent="0.3">
      <c r="I44" s="2" t="s">
        <v>58</v>
      </c>
      <c r="J44" s="2" t="s">
        <v>59</v>
      </c>
      <c r="K44" s="2">
        <v>40</v>
      </c>
      <c r="L44" s="2">
        <v>27</v>
      </c>
      <c r="M44" s="2" t="s">
        <v>60</v>
      </c>
      <c r="N44" s="2">
        <v>101299</v>
      </c>
    </row>
    <row r="45" spans="9:14" x14ac:dyDescent="0.3">
      <c r="I45" s="2" t="s">
        <v>58</v>
      </c>
      <c r="J45" s="2" t="s">
        <v>59</v>
      </c>
      <c r="K45" s="2">
        <v>38</v>
      </c>
      <c r="L45" s="2">
        <v>38</v>
      </c>
      <c r="M45" s="2" t="s">
        <v>60</v>
      </c>
      <c r="N45" s="2">
        <v>231545</v>
      </c>
    </row>
    <row r="46" spans="9:14" x14ac:dyDescent="0.3">
      <c r="I46" s="2" t="s">
        <v>58</v>
      </c>
      <c r="J46" s="2" t="s">
        <v>59</v>
      </c>
      <c r="K46" s="2">
        <v>19</v>
      </c>
      <c r="L46" s="2">
        <v>19</v>
      </c>
      <c r="M46" s="2" t="s">
        <v>60</v>
      </c>
      <c r="N46" s="2">
        <v>94384</v>
      </c>
    </row>
    <row r="47" spans="9:14" x14ac:dyDescent="0.3">
      <c r="I47" s="2" t="s">
        <v>58</v>
      </c>
      <c r="J47" s="2" t="s">
        <v>59</v>
      </c>
      <c r="K47" s="2">
        <v>25</v>
      </c>
      <c r="L47" s="2">
        <v>15</v>
      </c>
      <c r="M47" s="2" t="s">
        <v>60</v>
      </c>
      <c r="N47" s="2">
        <v>114778</v>
      </c>
    </row>
    <row r="48" spans="9:14" x14ac:dyDescent="0.3">
      <c r="I48" s="2" t="s">
        <v>58</v>
      </c>
      <c r="J48" s="2" t="s">
        <v>59</v>
      </c>
      <c r="K48" s="2">
        <v>40</v>
      </c>
      <c r="L48" s="2">
        <v>28</v>
      </c>
      <c r="M48" s="2" t="s">
        <v>60</v>
      </c>
      <c r="N48" s="2">
        <v>98193</v>
      </c>
    </row>
    <row r="49" spans="9:14" x14ac:dyDescent="0.3">
      <c r="I49" s="2" t="s">
        <v>58</v>
      </c>
      <c r="J49" s="2" t="s">
        <v>59</v>
      </c>
      <c r="K49" s="2">
        <v>23</v>
      </c>
      <c r="L49" s="2">
        <v>19</v>
      </c>
      <c r="M49" s="2" t="s">
        <v>63</v>
      </c>
      <c r="N49" s="2">
        <v>151768</v>
      </c>
    </row>
    <row r="50" spans="9:14" x14ac:dyDescent="0.3">
      <c r="I50" s="2" t="s">
        <v>58</v>
      </c>
      <c r="J50" s="2" t="s">
        <v>59</v>
      </c>
      <c r="K50" s="2">
        <v>25</v>
      </c>
      <c r="L50" s="2">
        <v>25</v>
      </c>
      <c r="M50" s="2" t="s">
        <v>63</v>
      </c>
      <c r="N50" s="2">
        <v>140096</v>
      </c>
    </row>
    <row r="51" spans="9:14" x14ac:dyDescent="0.3">
      <c r="I51" s="2" t="s">
        <v>61</v>
      </c>
      <c r="J51" s="2" t="s">
        <v>59</v>
      </c>
      <c r="K51" s="2">
        <v>1</v>
      </c>
      <c r="L51" s="2">
        <v>1</v>
      </c>
      <c r="M51" s="2" t="s">
        <v>60</v>
      </c>
      <c r="N51" s="2">
        <v>70768</v>
      </c>
    </row>
    <row r="52" spans="9:14" x14ac:dyDescent="0.3">
      <c r="I52" s="2" t="s">
        <v>58</v>
      </c>
      <c r="J52" s="2" t="s">
        <v>59</v>
      </c>
      <c r="K52" s="2">
        <v>28</v>
      </c>
      <c r="L52" s="2">
        <v>28</v>
      </c>
      <c r="M52" s="2" t="s">
        <v>60</v>
      </c>
      <c r="N52" s="2">
        <v>126621</v>
      </c>
    </row>
    <row r="53" spans="9:14" x14ac:dyDescent="0.3">
      <c r="I53" s="2" t="s">
        <v>58</v>
      </c>
      <c r="J53" s="2" t="s">
        <v>59</v>
      </c>
      <c r="K53" s="2">
        <v>12</v>
      </c>
      <c r="L53" s="2">
        <v>11</v>
      </c>
      <c r="M53" s="2" t="s">
        <v>60</v>
      </c>
      <c r="N53" s="2">
        <v>108875</v>
      </c>
    </row>
    <row r="54" spans="9:14" x14ac:dyDescent="0.3">
      <c r="I54" s="2" t="s">
        <v>61</v>
      </c>
      <c r="J54" s="2" t="s">
        <v>59</v>
      </c>
      <c r="K54" s="2">
        <v>11</v>
      </c>
      <c r="L54" s="2">
        <v>3</v>
      </c>
      <c r="M54" s="2" t="s">
        <v>63</v>
      </c>
      <c r="N54" s="2">
        <v>74692</v>
      </c>
    </row>
    <row r="55" spans="9:14" x14ac:dyDescent="0.3">
      <c r="I55" s="2" t="s">
        <v>58</v>
      </c>
      <c r="J55" s="2" t="s">
        <v>59</v>
      </c>
      <c r="K55" s="2">
        <v>16</v>
      </c>
      <c r="L55" s="2">
        <v>9</v>
      </c>
      <c r="M55" s="2" t="s">
        <v>60</v>
      </c>
      <c r="N55" s="2">
        <v>106639</v>
      </c>
    </row>
    <row r="56" spans="9:14" x14ac:dyDescent="0.3">
      <c r="I56" s="2" t="s">
        <v>62</v>
      </c>
      <c r="J56" s="2" t="s">
        <v>59</v>
      </c>
      <c r="K56" s="2">
        <v>12</v>
      </c>
      <c r="L56" s="2">
        <v>11</v>
      </c>
      <c r="M56" s="2" t="s">
        <v>60</v>
      </c>
      <c r="N56" s="2">
        <v>103760</v>
      </c>
    </row>
    <row r="57" spans="9:14" x14ac:dyDescent="0.3">
      <c r="I57" s="2" t="s">
        <v>62</v>
      </c>
      <c r="J57" s="2" t="s">
        <v>59</v>
      </c>
      <c r="K57" s="2">
        <v>14</v>
      </c>
      <c r="L57" s="2">
        <v>5</v>
      </c>
      <c r="M57" s="2" t="s">
        <v>60</v>
      </c>
      <c r="N57" s="2">
        <v>83900</v>
      </c>
    </row>
    <row r="58" spans="9:14" x14ac:dyDescent="0.3">
      <c r="I58" s="2" t="s">
        <v>58</v>
      </c>
      <c r="J58" s="2" t="s">
        <v>59</v>
      </c>
      <c r="K58" s="2">
        <v>23</v>
      </c>
      <c r="L58" s="2">
        <v>21</v>
      </c>
      <c r="M58" s="2" t="s">
        <v>60</v>
      </c>
      <c r="N58" s="2">
        <v>117704</v>
      </c>
    </row>
    <row r="59" spans="9:14" x14ac:dyDescent="0.3">
      <c r="I59" s="2" t="s">
        <v>62</v>
      </c>
      <c r="J59" s="2" t="s">
        <v>59</v>
      </c>
      <c r="K59" s="2">
        <v>9</v>
      </c>
      <c r="L59" s="2">
        <v>8</v>
      </c>
      <c r="M59" s="2" t="s">
        <v>60</v>
      </c>
      <c r="N59" s="2">
        <v>90215</v>
      </c>
    </row>
    <row r="60" spans="9:14" x14ac:dyDescent="0.3">
      <c r="I60" s="2" t="s">
        <v>62</v>
      </c>
      <c r="J60" s="2" t="s">
        <v>59</v>
      </c>
      <c r="K60" s="2">
        <v>10</v>
      </c>
      <c r="L60" s="2">
        <v>9</v>
      </c>
      <c r="M60" s="2" t="s">
        <v>60</v>
      </c>
      <c r="N60" s="2">
        <v>100135</v>
      </c>
    </row>
    <row r="61" spans="9:14" x14ac:dyDescent="0.3">
      <c r="I61" s="2" t="s">
        <v>61</v>
      </c>
      <c r="J61" s="2" t="s">
        <v>59</v>
      </c>
      <c r="K61" s="2">
        <v>8</v>
      </c>
      <c r="L61" s="2">
        <v>3</v>
      </c>
      <c r="M61" s="2" t="s">
        <v>60</v>
      </c>
      <c r="N61" s="2">
        <v>75044</v>
      </c>
    </row>
    <row r="62" spans="9:14" x14ac:dyDescent="0.3">
      <c r="I62" s="2" t="s">
        <v>62</v>
      </c>
      <c r="J62" s="2" t="s">
        <v>59</v>
      </c>
      <c r="K62" s="2">
        <v>9</v>
      </c>
      <c r="L62" s="2">
        <v>8</v>
      </c>
      <c r="M62" s="2" t="s">
        <v>60</v>
      </c>
      <c r="N62" s="2">
        <v>90304</v>
      </c>
    </row>
    <row r="63" spans="9:14" x14ac:dyDescent="0.3">
      <c r="I63" s="2" t="s">
        <v>61</v>
      </c>
      <c r="J63" s="2" t="s">
        <v>59</v>
      </c>
      <c r="K63" s="2">
        <v>3</v>
      </c>
      <c r="L63" s="2">
        <v>2</v>
      </c>
      <c r="M63" s="2" t="s">
        <v>60</v>
      </c>
      <c r="N63" s="2">
        <v>75243</v>
      </c>
    </row>
    <row r="64" spans="9:14" x14ac:dyDescent="0.3">
      <c r="I64" s="2" t="s">
        <v>58</v>
      </c>
      <c r="J64" s="2" t="s">
        <v>59</v>
      </c>
      <c r="K64" s="2">
        <v>33</v>
      </c>
      <c r="L64" s="2">
        <v>31</v>
      </c>
      <c r="M64" s="2" t="s">
        <v>60</v>
      </c>
      <c r="N64" s="2">
        <v>109785</v>
      </c>
    </row>
    <row r="65" spans="9:14" x14ac:dyDescent="0.3">
      <c r="I65" s="2" t="s">
        <v>62</v>
      </c>
      <c r="J65" s="2" t="s">
        <v>59</v>
      </c>
      <c r="K65" s="2">
        <v>11</v>
      </c>
      <c r="L65" s="2">
        <v>11</v>
      </c>
      <c r="M65" s="2" t="s">
        <v>63</v>
      </c>
      <c r="N65" s="2">
        <v>103613</v>
      </c>
    </row>
    <row r="66" spans="9:14" x14ac:dyDescent="0.3">
      <c r="I66" s="2" t="s">
        <v>61</v>
      </c>
      <c r="J66" s="2" t="s">
        <v>59</v>
      </c>
      <c r="K66" s="2">
        <v>4</v>
      </c>
      <c r="L66" s="2">
        <v>3</v>
      </c>
      <c r="M66" s="2" t="s">
        <v>60</v>
      </c>
      <c r="N66" s="2">
        <v>68404</v>
      </c>
    </row>
    <row r="67" spans="9:14" x14ac:dyDescent="0.3">
      <c r="I67" s="2" t="s">
        <v>62</v>
      </c>
      <c r="J67" s="2" t="s">
        <v>59</v>
      </c>
      <c r="K67" s="2">
        <v>9</v>
      </c>
      <c r="L67" s="2">
        <v>8</v>
      </c>
      <c r="M67" s="2" t="s">
        <v>60</v>
      </c>
      <c r="N67" s="2">
        <v>100522</v>
      </c>
    </row>
    <row r="68" spans="9:14" x14ac:dyDescent="0.3">
      <c r="I68" s="2" t="s">
        <v>58</v>
      </c>
      <c r="J68" s="2" t="s">
        <v>59</v>
      </c>
      <c r="K68" s="2">
        <v>22</v>
      </c>
      <c r="L68" s="2">
        <v>12</v>
      </c>
      <c r="M68" s="2" t="s">
        <v>60</v>
      </c>
      <c r="N68" s="2">
        <v>101000</v>
      </c>
    </row>
    <row r="69" spans="9:14" x14ac:dyDescent="0.3">
      <c r="I69" s="2" t="s">
        <v>58</v>
      </c>
      <c r="J69" s="2" t="s">
        <v>59</v>
      </c>
      <c r="K69" s="2">
        <v>35</v>
      </c>
      <c r="L69" s="2">
        <v>31</v>
      </c>
      <c r="M69" s="2" t="s">
        <v>60</v>
      </c>
      <c r="N69" s="2">
        <v>99418</v>
      </c>
    </row>
    <row r="70" spans="9:14" x14ac:dyDescent="0.3">
      <c r="I70" s="2" t="s">
        <v>58</v>
      </c>
      <c r="J70" s="2" t="s">
        <v>59</v>
      </c>
      <c r="K70" s="2">
        <v>17</v>
      </c>
      <c r="L70" s="2">
        <v>17</v>
      </c>
      <c r="M70" s="2" t="s">
        <v>63</v>
      </c>
      <c r="N70" s="2">
        <v>111512</v>
      </c>
    </row>
    <row r="71" spans="9:14" x14ac:dyDescent="0.3">
      <c r="I71" s="2" t="s">
        <v>58</v>
      </c>
      <c r="J71" s="2" t="s">
        <v>59</v>
      </c>
      <c r="K71" s="2">
        <v>28</v>
      </c>
      <c r="L71" s="2">
        <v>36</v>
      </c>
      <c r="M71" s="2" t="s">
        <v>60</v>
      </c>
      <c r="N71" s="2">
        <v>91412</v>
      </c>
    </row>
    <row r="72" spans="9:14" x14ac:dyDescent="0.3">
      <c r="I72" s="2" t="s">
        <v>58</v>
      </c>
      <c r="J72" s="2" t="s">
        <v>59</v>
      </c>
      <c r="K72" s="2">
        <v>17</v>
      </c>
      <c r="L72" s="2">
        <v>2</v>
      </c>
      <c r="M72" s="2" t="s">
        <v>60</v>
      </c>
      <c r="N72" s="2">
        <v>126320</v>
      </c>
    </row>
    <row r="73" spans="9:14" x14ac:dyDescent="0.3">
      <c r="I73" s="2" t="s">
        <v>58</v>
      </c>
      <c r="J73" s="2" t="s">
        <v>59</v>
      </c>
      <c r="K73" s="2">
        <v>45</v>
      </c>
      <c r="L73" s="2">
        <v>45</v>
      </c>
      <c r="M73" s="2" t="s">
        <v>60</v>
      </c>
      <c r="N73" s="2">
        <v>146856</v>
      </c>
    </row>
    <row r="74" spans="9:14" x14ac:dyDescent="0.3">
      <c r="I74" s="2" t="s">
        <v>58</v>
      </c>
      <c r="J74" s="2" t="s">
        <v>59</v>
      </c>
      <c r="K74" s="2">
        <v>29</v>
      </c>
      <c r="L74" s="2">
        <v>19</v>
      </c>
      <c r="M74" s="2" t="s">
        <v>60</v>
      </c>
      <c r="N74" s="2">
        <v>100131</v>
      </c>
    </row>
    <row r="75" spans="9:14" x14ac:dyDescent="0.3">
      <c r="I75" s="2" t="s">
        <v>58</v>
      </c>
      <c r="J75" s="2" t="s">
        <v>59</v>
      </c>
      <c r="K75" s="2">
        <v>35</v>
      </c>
      <c r="L75" s="2">
        <v>34</v>
      </c>
      <c r="M75" s="2" t="s">
        <v>60</v>
      </c>
      <c r="N75" s="2">
        <v>92391</v>
      </c>
    </row>
    <row r="76" spans="9:14" x14ac:dyDescent="0.3">
      <c r="I76" s="2" t="s">
        <v>58</v>
      </c>
      <c r="J76" s="2" t="s">
        <v>59</v>
      </c>
      <c r="K76" s="2">
        <v>28</v>
      </c>
      <c r="L76" s="2">
        <v>23</v>
      </c>
      <c r="M76" s="2" t="s">
        <v>60</v>
      </c>
      <c r="N76" s="2">
        <v>113398</v>
      </c>
    </row>
    <row r="77" spans="9:14" x14ac:dyDescent="0.3">
      <c r="I77" s="2" t="s">
        <v>61</v>
      </c>
      <c r="J77" s="2" t="s">
        <v>59</v>
      </c>
      <c r="K77" s="2">
        <v>8</v>
      </c>
      <c r="L77" s="2">
        <v>3</v>
      </c>
      <c r="M77" s="2" t="s">
        <v>60</v>
      </c>
      <c r="N77" s="2">
        <v>73266</v>
      </c>
    </row>
    <row r="78" spans="9:14" x14ac:dyDescent="0.3">
      <c r="I78" s="2" t="s">
        <v>58</v>
      </c>
      <c r="J78" s="2" t="s">
        <v>59</v>
      </c>
      <c r="K78" s="2">
        <v>17</v>
      </c>
      <c r="L78" s="2">
        <v>3</v>
      </c>
      <c r="M78" s="2" t="s">
        <v>60</v>
      </c>
      <c r="N78" s="2">
        <v>150480</v>
      </c>
    </row>
    <row r="79" spans="9:14" x14ac:dyDescent="0.3">
      <c r="I79" s="2" t="s">
        <v>58</v>
      </c>
      <c r="J79" s="2" t="s">
        <v>59</v>
      </c>
      <c r="K79" s="2">
        <v>26</v>
      </c>
      <c r="L79" s="2">
        <v>19</v>
      </c>
      <c r="M79" s="2" t="s">
        <v>60</v>
      </c>
      <c r="N79" s="2">
        <v>193000</v>
      </c>
    </row>
    <row r="80" spans="9:14" x14ac:dyDescent="0.3">
      <c r="I80" s="2" t="s">
        <v>61</v>
      </c>
      <c r="J80" s="2" t="s">
        <v>59</v>
      </c>
      <c r="K80" s="2">
        <v>3</v>
      </c>
      <c r="L80" s="2">
        <v>1</v>
      </c>
      <c r="M80" s="2" t="s">
        <v>60</v>
      </c>
      <c r="N80" s="2">
        <v>86100</v>
      </c>
    </row>
    <row r="81" spans="9:14" x14ac:dyDescent="0.3">
      <c r="I81" s="2" t="s">
        <v>61</v>
      </c>
      <c r="J81" s="2" t="s">
        <v>59</v>
      </c>
      <c r="K81" s="2">
        <v>6</v>
      </c>
      <c r="L81" s="2">
        <v>2</v>
      </c>
      <c r="M81" s="2" t="s">
        <v>60</v>
      </c>
      <c r="N81" s="2">
        <v>84240</v>
      </c>
    </row>
    <row r="82" spans="9:14" x14ac:dyDescent="0.3">
      <c r="I82" s="2" t="s">
        <v>58</v>
      </c>
      <c r="J82" s="2" t="s">
        <v>59</v>
      </c>
      <c r="K82" s="2">
        <v>43</v>
      </c>
      <c r="L82" s="2">
        <v>28</v>
      </c>
      <c r="M82" s="2" t="s">
        <v>60</v>
      </c>
      <c r="N82" s="2">
        <v>150743</v>
      </c>
    </row>
    <row r="83" spans="9:14" x14ac:dyDescent="0.3">
      <c r="I83" s="2" t="s">
        <v>58</v>
      </c>
      <c r="J83" s="2" t="s">
        <v>59</v>
      </c>
      <c r="K83" s="2">
        <v>17</v>
      </c>
      <c r="L83" s="2">
        <v>16</v>
      </c>
      <c r="M83" s="2" t="s">
        <v>60</v>
      </c>
      <c r="N83" s="2">
        <v>135585</v>
      </c>
    </row>
    <row r="84" spans="9:14" x14ac:dyDescent="0.3">
      <c r="I84" s="2" t="s">
        <v>58</v>
      </c>
      <c r="J84" s="2" t="s">
        <v>59</v>
      </c>
      <c r="K84" s="2">
        <v>22</v>
      </c>
      <c r="L84" s="2">
        <v>20</v>
      </c>
      <c r="M84" s="2" t="s">
        <v>60</v>
      </c>
      <c r="N84" s="2">
        <v>144640</v>
      </c>
    </row>
    <row r="85" spans="9:14" x14ac:dyDescent="0.3">
      <c r="I85" s="2" t="s">
        <v>61</v>
      </c>
      <c r="J85" s="2" t="s">
        <v>59</v>
      </c>
      <c r="K85" s="2">
        <v>6</v>
      </c>
      <c r="L85" s="2">
        <v>2</v>
      </c>
      <c r="M85" s="2" t="s">
        <v>60</v>
      </c>
      <c r="N85" s="2">
        <v>88825</v>
      </c>
    </row>
    <row r="86" spans="9:14" x14ac:dyDescent="0.3">
      <c r="I86" s="2" t="s">
        <v>58</v>
      </c>
      <c r="J86" s="2" t="s">
        <v>59</v>
      </c>
      <c r="K86" s="2">
        <v>17</v>
      </c>
      <c r="L86" s="2">
        <v>18</v>
      </c>
      <c r="M86" s="2" t="s">
        <v>63</v>
      </c>
      <c r="N86" s="2">
        <v>122960</v>
      </c>
    </row>
    <row r="87" spans="9:14" x14ac:dyDescent="0.3">
      <c r="I87" s="2" t="s">
        <v>58</v>
      </c>
      <c r="J87" s="2" t="s">
        <v>59</v>
      </c>
      <c r="K87" s="2">
        <v>15</v>
      </c>
      <c r="L87" s="2">
        <v>14</v>
      </c>
      <c r="M87" s="2" t="s">
        <v>60</v>
      </c>
      <c r="N87" s="2">
        <v>132825</v>
      </c>
    </row>
    <row r="88" spans="9:14" x14ac:dyDescent="0.3">
      <c r="I88" s="2" t="s">
        <v>58</v>
      </c>
      <c r="J88" s="2" t="s">
        <v>59</v>
      </c>
      <c r="K88" s="2">
        <v>37</v>
      </c>
      <c r="L88" s="2">
        <v>37</v>
      </c>
      <c r="M88" s="2" t="s">
        <v>60</v>
      </c>
      <c r="N88" s="2">
        <v>152708</v>
      </c>
    </row>
    <row r="89" spans="9:14" x14ac:dyDescent="0.3">
      <c r="I89" s="2" t="s">
        <v>61</v>
      </c>
      <c r="J89" s="2" t="s">
        <v>59</v>
      </c>
      <c r="K89" s="2">
        <v>2</v>
      </c>
      <c r="L89" s="2">
        <v>2</v>
      </c>
      <c r="M89" s="2" t="s">
        <v>60</v>
      </c>
      <c r="N89" s="2">
        <v>88400</v>
      </c>
    </row>
    <row r="90" spans="9:14" x14ac:dyDescent="0.3">
      <c r="I90" s="2" t="s">
        <v>58</v>
      </c>
      <c r="J90" s="2" t="s">
        <v>59</v>
      </c>
      <c r="K90" s="2">
        <v>25</v>
      </c>
      <c r="L90" s="2">
        <v>25</v>
      </c>
      <c r="M90" s="2" t="s">
        <v>60</v>
      </c>
      <c r="N90" s="2">
        <v>172272</v>
      </c>
    </row>
    <row r="91" spans="9:14" x14ac:dyDescent="0.3">
      <c r="I91" s="2" t="s">
        <v>62</v>
      </c>
      <c r="J91" s="2" t="s">
        <v>59</v>
      </c>
      <c r="K91" s="2">
        <v>9</v>
      </c>
      <c r="L91" s="2">
        <v>7</v>
      </c>
      <c r="M91" s="2" t="s">
        <v>60</v>
      </c>
      <c r="N91" s="2">
        <v>107008</v>
      </c>
    </row>
    <row r="92" spans="9:14" x14ac:dyDescent="0.3">
      <c r="I92" s="2" t="s">
        <v>61</v>
      </c>
      <c r="J92" s="2" t="s">
        <v>59</v>
      </c>
      <c r="K92" s="2">
        <v>10</v>
      </c>
      <c r="L92" s="2">
        <v>5</v>
      </c>
      <c r="M92" s="2" t="s">
        <v>63</v>
      </c>
      <c r="N92" s="2">
        <v>97032</v>
      </c>
    </row>
    <row r="93" spans="9:14" x14ac:dyDescent="0.3">
      <c r="I93" s="2" t="s">
        <v>62</v>
      </c>
      <c r="J93" s="2" t="s">
        <v>59</v>
      </c>
      <c r="K93" s="2">
        <v>10</v>
      </c>
      <c r="L93" s="2">
        <v>7</v>
      </c>
      <c r="M93" s="2" t="s">
        <v>60</v>
      </c>
      <c r="N93" s="2">
        <v>105128</v>
      </c>
    </row>
    <row r="94" spans="9:14" x14ac:dyDescent="0.3">
      <c r="I94" s="2" t="s">
        <v>62</v>
      </c>
      <c r="J94" s="2" t="s">
        <v>59</v>
      </c>
      <c r="K94" s="2">
        <v>10</v>
      </c>
      <c r="L94" s="2">
        <v>7</v>
      </c>
      <c r="M94" s="2" t="s">
        <v>60</v>
      </c>
      <c r="N94" s="2">
        <v>105631</v>
      </c>
    </row>
    <row r="95" spans="9:14" x14ac:dyDescent="0.3">
      <c r="I95" s="2" t="s">
        <v>58</v>
      </c>
      <c r="J95" s="2" t="s">
        <v>59</v>
      </c>
      <c r="K95" s="2">
        <v>38</v>
      </c>
      <c r="L95" s="2">
        <v>38</v>
      </c>
      <c r="M95" s="2" t="s">
        <v>60</v>
      </c>
      <c r="N95" s="2">
        <v>166024</v>
      </c>
    </row>
    <row r="96" spans="9:14" x14ac:dyDescent="0.3">
      <c r="I96" s="2" t="s">
        <v>58</v>
      </c>
      <c r="J96" s="2" t="s">
        <v>59</v>
      </c>
      <c r="K96" s="2">
        <v>21</v>
      </c>
      <c r="L96" s="2">
        <v>20</v>
      </c>
      <c r="M96" s="2" t="s">
        <v>60</v>
      </c>
      <c r="N96" s="2">
        <v>123683</v>
      </c>
    </row>
    <row r="97" spans="9:14" x14ac:dyDescent="0.3">
      <c r="I97" s="2" t="s">
        <v>61</v>
      </c>
      <c r="J97" s="2" t="s">
        <v>59</v>
      </c>
      <c r="K97" s="2">
        <v>4</v>
      </c>
      <c r="L97" s="2">
        <v>0</v>
      </c>
      <c r="M97" s="2" t="s">
        <v>60</v>
      </c>
      <c r="N97" s="2">
        <v>84000</v>
      </c>
    </row>
    <row r="98" spans="9:14" x14ac:dyDescent="0.3">
      <c r="I98" s="2" t="s">
        <v>62</v>
      </c>
      <c r="J98" s="2" t="s">
        <v>59</v>
      </c>
      <c r="K98" s="2">
        <v>17</v>
      </c>
      <c r="L98" s="2">
        <v>12</v>
      </c>
      <c r="M98" s="2" t="s">
        <v>60</v>
      </c>
      <c r="N98" s="2">
        <v>95611</v>
      </c>
    </row>
    <row r="99" spans="9:14" x14ac:dyDescent="0.3">
      <c r="I99" s="2" t="s">
        <v>58</v>
      </c>
      <c r="J99" s="2" t="s">
        <v>59</v>
      </c>
      <c r="K99" s="2">
        <v>13</v>
      </c>
      <c r="L99" s="2">
        <v>7</v>
      </c>
      <c r="M99" s="2" t="s">
        <v>60</v>
      </c>
      <c r="N99" s="2">
        <v>129676</v>
      </c>
    </row>
    <row r="100" spans="9:14" x14ac:dyDescent="0.3">
      <c r="I100" s="2" t="s">
        <v>58</v>
      </c>
      <c r="J100" s="2" t="s">
        <v>59</v>
      </c>
      <c r="K100" s="2">
        <v>30</v>
      </c>
      <c r="L100" s="2">
        <v>14</v>
      </c>
      <c r="M100" s="2" t="s">
        <v>60</v>
      </c>
      <c r="N100" s="2">
        <v>102235</v>
      </c>
    </row>
    <row r="101" spans="9:14" x14ac:dyDescent="0.3">
      <c r="I101" s="2" t="s">
        <v>58</v>
      </c>
      <c r="J101" s="2" t="s">
        <v>59</v>
      </c>
      <c r="K101" s="2">
        <v>41</v>
      </c>
      <c r="L101" s="2">
        <v>26</v>
      </c>
      <c r="M101" s="2" t="s">
        <v>60</v>
      </c>
      <c r="N101" s="2">
        <v>106689</v>
      </c>
    </row>
    <row r="102" spans="9:14" x14ac:dyDescent="0.3">
      <c r="I102" s="2" t="s">
        <v>58</v>
      </c>
      <c r="J102" s="2" t="s">
        <v>59</v>
      </c>
      <c r="K102" s="2">
        <v>42</v>
      </c>
      <c r="L102" s="2">
        <v>25</v>
      </c>
      <c r="M102" s="2" t="s">
        <v>60</v>
      </c>
      <c r="N102" s="2">
        <v>133217</v>
      </c>
    </row>
    <row r="103" spans="9:14" x14ac:dyDescent="0.3">
      <c r="I103" s="2" t="s">
        <v>58</v>
      </c>
      <c r="J103" s="2" t="s">
        <v>59</v>
      </c>
      <c r="K103" s="2">
        <v>28</v>
      </c>
      <c r="L103" s="2">
        <v>23</v>
      </c>
      <c r="M103" s="2" t="s">
        <v>60</v>
      </c>
      <c r="N103" s="2">
        <v>126933</v>
      </c>
    </row>
    <row r="104" spans="9:14" x14ac:dyDescent="0.3">
      <c r="I104" s="2" t="s">
        <v>58</v>
      </c>
      <c r="J104" s="2" t="s">
        <v>59</v>
      </c>
      <c r="K104" s="2">
        <v>16</v>
      </c>
      <c r="L104" s="2">
        <v>5</v>
      </c>
      <c r="M104" s="2" t="s">
        <v>60</v>
      </c>
      <c r="N104" s="2">
        <v>153303</v>
      </c>
    </row>
    <row r="105" spans="9:14" x14ac:dyDescent="0.3">
      <c r="I105" s="2" t="s">
        <v>58</v>
      </c>
      <c r="J105" s="2" t="s">
        <v>59</v>
      </c>
      <c r="K105" s="2">
        <v>20</v>
      </c>
      <c r="L105" s="2">
        <v>14</v>
      </c>
      <c r="M105" s="2" t="s">
        <v>63</v>
      </c>
      <c r="N105" s="2">
        <v>127512</v>
      </c>
    </row>
    <row r="106" spans="9:14" x14ac:dyDescent="0.3">
      <c r="I106" s="2" t="s">
        <v>62</v>
      </c>
      <c r="J106" s="2" t="s">
        <v>64</v>
      </c>
      <c r="K106" s="2">
        <v>18</v>
      </c>
      <c r="L106" s="2">
        <v>10</v>
      </c>
      <c r="M106" s="2" t="s">
        <v>60</v>
      </c>
      <c r="N106" s="2">
        <v>83850</v>
      </c>
    </row>
    <row r="107" spans="9:14" x14ac:dyDescent="0.3">
      <c r="I107" s="2" t="s">
        <v>58</v>
      </c>
      <c r="J107" s="2" t="s">
        <v>64</v>
      </c>
      <c r="K107" s="2">
        <v>31</v>
      </c>
      <c r="L107" s="2">
        <v>28</v>
      </c>
      <c r="M107" s="2" t="s">
        <v>60</v>
      </c>
      <c r="N107" s="2">
        <v>113543</v>
      </c>
    </row>
    <row r="108" spans="9:14" x14ac:dyDescent="0.3">
      <c r="I108" s="2" t="s">
        <v>62</v>
      </c>
      <c r="J108" s="2" t="s">
        <v>64</v>
      </c>
      <c r="K108" s="2">
        <v>11</v>
      </c>
      <c r="L108" s="2">
        <v>8</v>
      </c>
      <c r="M108" s="2" t="s">
        <v>60</v>
      </c>
      <c r="N108" s="2">
        <v>82099</v>
      </c>
    </row>
    <row r="109" spans="9:14" x14ac:dyDescent="0.3">
      <c r="I109" s="2" t="s">
        <v>62</v>
      </c>
      <c r="J109" s="2" t="s">
        <v>64</v>
      </c>
      <c r="K109" s="2">
        <v>10</v>
      </c>
      <c r="L109" s="2">
        <v>8</v>
      </c>
      <c r="M109" s="2" t="s">
        <v>60</v>
      </c>
      <c r="N109" s="2">
        <v>82600</v>
      </c>
    </row>
    <row r="110" spans="9:14" x14ac:dyDescent="0.3">
      <c r="I110" s="2" t="s">
        <v>62</v>
      </c>
      <c r="J110" s="2" t="s">
        <v>64</v>
      </c>
      <c r="K110" s="2">
        <v>15</v>
      </c>
      <c r="L110" s="2">
        <v>8</v>
      </c>
      <c r="M110" s="2" t="s">
        <v>60</v>
      </c>
      <c r="N110" s="2">
        <v>81500</v>
      </c>
    </row>
    <row r="111" spans="9:14" x14ac:dyDescent="0.3">
      <c r="I111" s="2" t="s">
        <v>58</v>
      </c>
      <c r="J111" s="2" t="s">
        <v>64</v>
      </c>
      <c r="K111" s="2">
        <v>40</v>
      </c>
      <c r="L111" s="2">
        <v>31</v>
      </c>
      <c r="M111" s="2" t="s">
        <v>60</v>
      </c>
      <c r="N111" s="2">
        <v>131205</v>
      </c>
    </row>
    <row r="112" spans="9:14" x14ac:dyDescent="0.3">
      <c r="I112" s="2" t="s">
        <v>58</v>
      </c>
      <c r="J112" s="2" t="s">
        <v>64</v>
      </c>
      <c r="K112" s="2">
        <v>20</v>
      </c>
      <c r="L112" s="2">
        <v>16</v>
      </c>
      <c r="M112" s="2" t="s">
        <v>60</v>
      </c>
      <c r="N112" s="2">
        <v>112429</v>
      </c>
    </row>
    <row r="113" spans="9:14" x14ac:dyDescent="0.3">
      <c r="I113" s="2" t="s">
        <v>62</v>
      </c>
      <c r="J113" s="2" t="s">
        <v>64</v>
      </c>
      <c r="K113" s="2">
        <v>19</v>
      </c>
      <c r="L113" s="2">
        <v>16</v>
      </c>
      <c r="M113" s="2" t="s">
        <v>60</v>
      </c>
      <c r="N113" s="2">
        <v>82100</v>
      </c>
    </row>
    <row r="114" spans="9:14" x14ac:dyDescent="0.3">
      <c r="I114" s="2" t="s">
        <v>61</v>
      </c>
      <c r="J114" s="2" t="s">
        <v>64</v>
      </c>
      <c r="K114" s="2">
        <v>3</v>
      </c>
      <c r="L114" s="2">
        <v>1</v>
      </c>
      <c r="M114" s="2" t="s">
        <v>60</v>
      </c>
      <c r="N114" s="2">
        <v>72500</v>
      </c>
    </row>
    <row r="115" spans="9:14" x14ac:dyDescent="0.3">
      <c r="I115" s="2" t="s">
        <v>58</v>
      </c>
      <c r="J115" s="2" t="s">
        <v>64</v>
      </c>
      <c r="K115" s="2">
        <v>37</v>
      </c>
      <c r="L115" s="2">
        <v>37</v>
      </c>
      <c r="M115" s="2" t="s">
        <v>60</v>
      </c>
      <c r="N115" s="2">
        <v>104279</v>
      </c>
    </row>
    <row r="116" spans="9:14" x14ac:dyDescent="0.3">
      <c r="I116" s="2" t="s">
        <v>58</v>
      </c>
      <c r="J116" s="2" t="s">
        <v>64</v>
      </c>
      <c r="K116" s="2">
        <v>12</v>
      </c>
      <c r="L116" s="2">
        <v>0</v>
      </c>
      <c r="M116" s="2" t="s">
        <v>63</v>
      </c>
      <c r="N116" s="2">
        <v>105000</v>
      </c>
    </row>
    <row r="117" spans="9:14" x14ac:dyDescent="0.3">
      <c r="I117" s="2" t="s">
        <v>58</v>
      </c>
      <c r="J117" s="2" t="s">
        <v>64</v>
      </c>
      <c r="K117" s="2">
        <v>21</v>
      </c>
      <c r="L117" s="2">
        <v>9</v>
      </c>
      <c r="M117" s="2" t="s">
        <v>60</v>
      </c>
      <c r="N117" s="2">
        <v>120806</v>
      </c>
    </row>
    <row r="118" spans="9:14" x14ac:dyDescent="0.3">
      <c r="I118" s="2" t="s">
        <v>58</v>
      </c>
      <c r="J118" s="2" t="s">
        <v>64</v>
      </c>
      <c r="K118" s="2">
        <v>30</v>
      </c>
      <c r="L118" s="2">
        <v>29</v>
      </c>
      <c r="M118" s="2" t="s">
        <v>60</v>
      </c>
      <c r="N118" s="2">
        <v>148500</v>
      </c>
    </row>
    <row r="119" spans="9:14" x14ac:dyDescent="0.3">
      <c r="I119" s="2" t="s">
        <v>58</v>
      </c>
      <c r="J119" s="2" t="s">
        <v>64</v>
      </c>
      <c r="K119" s="2">
        <v>39</v>
      </c>
      <c r="L119" s="2">
        <v>36</v>
      </c>
      <c r="M119" s="2" t="s">
        <v>60</v>
      </c>
      <c r="N119" s="2">
        <v>117515</v>
      </c>
    </row>
    <row r="120" spans="9:14" x14ac:dyDescent="0.3">
      <c r="I120" s="2" t="s">
        <v>61</v>
      </c>
      <c r="J120" s="2" t="s">
        <v>64</v>
      </c>
      <c r="K120" s="2">
        <v>4</v>
      </c>
      <c r="L120" s="2">
        <v>1</v>
      </c>
      <c r="M120" s="2" t="s">
        <v>60</v>
      </c>
      <c r="N120" s="2">
        <v>72500</v>
      </c>
    </row>
    <row r="121" spans="9:14" x14ac:dyDescent="0.3">
      <c r="I121" s="2" t="s">
        <v>61</v>
      </c>
      <c r="J121" s="2" t="s">
        <v>64</v>
      </c>
      <c r="K121" s="2">
        <v>5</v>
      </c>
      <c r="L121" s="2">
        <v>3</v>
      </c>
      <c r="M121" s="2" t="s">
        <v>63</v>
      </c>
      <c r="N121" s="2">
        <v>73500</v>
      </c>
    </row>
    <row r="122" spans="9:14" x14ac:dyDescent="0.3">
      <c r="I122" s="2" t="s">
        <v>58</v>
      </c>
      <c r="J122" s="2" t="s">
        <v>64</v>
      </c>
      <c r="K122" s="2">
        <v>14</v>
      </c>
      <c r="L122" s="2">
        <v>14</v>
      </c>
      <c r="M122" s="2" t="s">
        <v>60</v>
      </c>
      <c r="N122" s="2">
        <v>115313</v>
      </c>
    </row>
    <row r="123" spans="9:14" x14ac:dyDescent="0.3">
      <c r="I123" s="2" t="s">
        <v>58</v>
      </c>
      <c r="J123" s="2" t="s">
        <v>64</v>
      </c>
      <c r="K123" s="2">
        <v>32</v>
      </c>
      <c r="L123" s="2">
        <v>32</v>
      </c>
      <c r="M123" s="2" t="s">
        <v>60</v>
      </c>
      <c r="N123" s="2">
        <v>124309</v>
      </c>
    </row>
    <row r="124" spans="9:14" x14ac:dyDescent="0.3">
      <c r="I124" s="2" t="s">
        <v>58</v>
      </c>
      <c r="J124" s="2" t="s">
        <v>64</v>
      </c>
      <c r="K124" s="2">
        <v>24</v>
      </c>
      <c r="L124" s="2">
        <v>22</v>
      </c>
      <c r="M124" s="2" t="s">
        <v>60</v>
      </c>
      <c r="N124" s="2">
        <v>97262</v>
      </c>
    </row>
    <row r="125" spans="9:14" x14ac:dyDescent="0.3">
      <c r="I125" s="2" t="s">
        <v>62</v>
      </c>
      <c r="J125" s="2" t="s">
        <v>64</v>
      </c>
      <c r="K125" s="2">
        <v>25</v>
      </c>
      <c r="L125" s="2">
        <v>22</v>
      </c>
      <c r="M125" s="2" t="s">
        <v>63</v>
      </c>
      <c r="N125" s="2">
        <v>62884</v>
      </c>
    </row>
    <row r="126" spans="9:14" x14ac:dyDescent="0.3">
      <c r="I126" s="2" t="s">
        <v>58</v>
      </c>
      <c r="J126" s="2" t="s">
        <v>64</v>
      </c>
      <c r="K126" s="2">
        <v>24</v>
      </c>
      <c r="L126" s="2">
        <v>22</v>
      </c>
      <c r="M126" s="2" t="s">
        <v>60</v>
      </c>
      <c r="N126" s="2">
        <v>96614</v>
      </c>
    </row>
    <row r="127" spans="9:14" x14ac:dyDescent="0.3">
      <c r="I127" s="2" t="s">
        <v>58</v>
      </c>
      <c r="J127" s="2" t="s">
        <v>64</v>
      </c>
      <c r="K127" s="2">
        <v>54</v>
      </c>
      <c r="L127" s="2">
        <v>49</v>
      </c>
      <c r="M127" s="2" t="s">
        <v>60</v>
      </c>
      <c r="N127" s="2">
        <v>78162</v>
      </c>
    </row>
    <row r="128" spans="9:14" x14ac:dyDescent="0.3">
      <c r="I128" s="2" t="s">
        <v>58</v>
      </c>
      <c r="J128" s="2" t="s">
        <v>64</v>
      </c>
      <c r="K128" s="2">
        <v>28</v>
      </c>
      <c r="L128" s="2">
        <v>26</v>
      </c>
      <c r="M128" s="2" t="s">
        <v>60</v>
      </c>
      <c r="N128" s="2">
        <v>155500</v>
      </c>
    </row>
    <row r="129" spans="9:14" x14ac:dyDescent="0.3">
      <c r="I129" s="2" t="s">
        <v>61</v>
      </c>
      <c r="J129" s="2" t="s">
        <v>64</v>
      </c>
      <c r="K129" s="2">
        <v>2</v>
      </c>
      <c r="L129" s="2">
        <v>0</v>
      </c>
      <c r="M129" s="2" t="s">
        <v>63</v>
      </c>
      <c r="N129" s="2">
        <v>72500</v>
      </c>
    </row>
    <row r="130" spans="9:14" x14ac:dyDescent="0.3">
      <c r="I130" s="2" t="s">
        <v>58</v>
      </c>
      <c r="J130" s="2" t="s">
        <v>64</v>
      </c>
      <c r="K130" s="2">
        <v>32</v>
      </c>
      <c r="L130" s="2">
        <v>30</v>
      </c>
      <c r="M130" s="2" t="s">
        <v>60</v>
      </c>
      <c r="N130" s="2">
        <v>113278</v>
      </c>
    </row>
    <row r="131" spans="9:14" x14ac:dyDescent="0.3">
      <c r="I131" s="2" t="s">
        <v>61</v>
      </c>
      <c r="J131" s="2" t="s">
        <v>64</v>
      </c>
      <c r="K131" s="2">
        <v>4</v>
      </c>
      <c r="L131" s="2">
        <v>2</v>
      </c>
      <c r="M131" s="2" t="s">
        <v>60</v>
      </c>
      <c r="N131" s="2">
        <v>73000</v>
      </c>
    </row>
    <row r="132" spans="9:14" x14ac:dyDescent="0.3">
      <c r="I132" s="2" t="s">
        <v>62</v>
      </c>
      <c r="J132" s="2" t="s">
        <v>64</v>
      </c>
      <c r="K132" s="2">
        <v>11</v>
      </c>
      <c r="L132" s="2">
        <v>9</v>
      </c>
      <c r="M132" s="2" t="s">
        <v>60</v>
      </c>
      <c r="N132" s="2">
        <v>83001</v>
      </c>
    </row>
    <row r="133" spans="9:14" x14ac:dyDescent="0.3">
      <c r="I133" s="2" t="s">
        <v>58</v>
      </c>
      <c r="J133" s="2" t="s">
        <v>64</v>
      </c>
      <c r="K133" s="2">
        <v>56</v>
      </c>
      <c r="L133" s="2">
        <v>57</v>
      </c>
      <c r="M133" s="2" t="s">
        <v>60</v>
      </c>
      <c r="N133" s="2">
        <v>76840</v>
      </c>
    </row>
    <row r="134" spans="9:14" x14ac:dyDescent="0.3">
      <c r="I134" s="2" t="s">
        <v>62</v>
      </c>
      <c r="J134" s="2" t="s">
        <v>64</v>
      </c>
      <c r="K134" s="2">
        <v>10</v>
      </c>
      <c r="L134" s="2">
        <v>8</v>
      </c>
      <c r="M134" s="2" t="s">
        <v>63</v>
      </c>
      <c r="N134" s="2">
        <v>77500</v>
      </c>
    </row>
    <row r="135" spans="9:14" x14ac:dyDescent="0.3">
      <c r="I135" s="2" t="s">
        <v>61</v>
      </c>
      <c r="J135" s="2" t="s">
        <v>64</v>
      </c>
      <c r="K135" s="2">
        <v>3</v>
      </c>
      <c r="L135" s="2">
        <v>1</v>
      </c>
      <c r="M135" s="2" t="s">
        <v>63</v>
      </c>
      <c r="N135" s="2">
        <v>72500</v>
      </c>
    </row>
    <row r="136" spans="9:14" x14ac:dyDescent="0.3">
      <c r="I136" s="2" t="s">
        <v>58</v>
      </c>
      <c r="J136" s="2" t="s">
        <v>64</v>
      </c>
      <c r="K136" s="2">
        <v>35</v>
      </c>
      <c r="L136" s="2">
        <v>25</v>
      </c>
      <c r="M136" s="2" t="s">
        <v>60</v>
      </c>
      <c r="N136" s="2">
        <v>168635</v>
      </c>
    </row>
    <row r="137" spans="9:14" x14ac:dyDescent="0.3">
      <c r="I137" s="2" t="s">
        <v>58</v>
      </c>
      <c r="J137" s="2" t="s">
        <v>64</v>
      </c>
      <c r="K137" s="2">
        <v>20</v>
      </c>
      <c r="L137" s="2">
        <v>18</v>
      </c>
      <c r="M137" s="2" t="s">
        <v>60</v>
      </c>
      <c r="N137" s="2">
        <v>136000</v>
      </c>
    </row>
    <row r="138" spans="9:14" x14ac:dyDescent="0.3">
      <c r="I138" s="2" t="s">
        <v>58</v>
      </c>
      <c r="J138" s="2" t="s">
        <v>64</v>
      </c>
      <c r="K138" s="2">
        <v>16</v>
      </c>
      <c r="L138" s="2">
        <v>14</v>
      </c>
      <c r="M138" s="2" t="s">
        <v>60</v>
      </c>
      <c r="N138" s="2">
        <v>108262</v>
      </c>
    </row>
    <row r="139" spans="9:14" x14ac:dyDescent="0.3">
      <c r="I139" s="2" t="s">
        <v>58</v>
      </c>
      <c r="J139" s="2" t="s">
        <v>64</v>
      </c>
      <c r="K139" s="2">
        <v>17</v>
      </c>
      <c r="L139" s="2">
        <v>14</v>
      </c>
      <c r="M139" s="2" t="s">
        <v>60</v>
      </c>
      <c r="N139" s="2">
        <v>105668</v>
      </c>
    </row>
    <row r="140" spans="9:14" x14ac:dyDescent="0.3">
      <c r="I140" s="2" t="s">
        <v>62</v>
      </c>
      <c r="J140" s="2" t="s">
        <v>64</v>
      </c>
      <c r="K140" s="2">
        <v>10</v>
      </c>
      <c r="L140" s="2">
        <v>7</v>
      </c>
      <c r="M140" s="2" t="s">
        <v>60</v>
      </c>
      <c r="N140" s="2">
        <v>73877</v>
      </c>
    </row>
    <row r="141" spans="9:14" x14ac:dyDescent="0.3">
      <c r="I141" s="2" t="s">
        <v>58</v>
      </c>
      <c r="J141" s="2" t="s">
        <v>64</v>
      </c>
      <c r="K141" s="2">
        <v>21</v>
      </c>
      <c r="L141" s="2">
        <v>18</v>
      </c>
      <c r="M141" s="2" t="s">
        <v>60</v>
      </c>
      <c r="N141" s="2">
        <v>152664</v>
      </c>
    </row>
    <row r="142" spans="9:14" x14ac:dyDescent="0.3">
      <c r="I142" s="2" t="s">
        <v>62</v>
      </c>
      <c r="J142" s="2" t="s">
        <v>64</v>
      </c>
      <c r="K142" s="2">
        <v>14</v>
      </c>
      <c r="L142" s="2">
        <v>8</v>
      </c>
      <c r="M142" s="2" t="s">
        <v>60</v>
      </c>
      <c r="N142" s="2">
        <v>100102</v>
      </c>
    </row>
    <row r="143" spans="9:14" x14ac:dyDescent="0.3">
      <c r="I143" s="2" t="s">
        <v>62</v>
      </c>
      <c r="J143" s="2" t="s">
        <v>64</v>
      </c>
      <c r="K143" s="2">
        <v>15</v>
      </c>
      <c r="L143" s="2">
        <v>10</v>
      </c>
      <c r="M143" s="2" t="s">
        <v>60</v>
      </c>
      <c r="N143" s="2">
        <v>81500</v>
      </c>
    </row>
    <row r="144" spans="9:14" x14ac:dyDescent="0.3">
      <c r="I144" s="2" t="s">
        <v>58</v>
      </c>
      <c r="J144" s="2" t="s">
        <v>64</v>
      </c>
      <c r="K144" s="2">
        <v>19</v>
      </c>
      <c r="L144" s="2">
        <v>11</v>
      </c>
      <c r="M144" s="2" t="s">
        <v>60</v>
      </c>
      <c r="N144" s="2">
        <v>106608</v>
      </c>
    </row>
    <row r="145" spans="9:14" x14ac:dyDescent="0.3">
      <c r="I145" s="2" t="s">
        <v>61</v>
      </c>
      <c r="J145" s="2" t="s">
        <v>59</v>
      </c>
      <c r="K145" s="2">
        <v>3</v>
      </c>
      <c r="L145" s="2">
        <v>3</v>
      </c>
      <c r="M145" s="2" t="s">
        <v>60</v>
      </c>
      <c r="N145" s="2">
        <v>89942</v>
      </c>
    </row>
    <row r="146" spans="9:14" x14ac:dyDescent="0.3">
      <c r="I146" s="2" t="s">
        <v>58</v>
      </c>
      <c r="J146" s="2" t="s">
        <v>59</v>
      </c>
      <c r="K146" s="2">
        <v>27</v>
      </c>
      <c r="L146" s="2">
        <v>27</v>
      </c>
      <c r="M146" s="2" t="s">
        <v>60</v>
      </c>
      <c r="N146" s="2">
        <v>112696</v>
      </c>
    </row>
    <row r="147" spans="9:14" x14ac:dyDescent="0.3">
      <c r="I147" s="2" t="s">
        <v>58</v>
      </c>
      <c r="J147" s="2" t="s">
        <v>59</v>
      </c>
      <c r="K147" s="2">
        <v>28</v>
      </c>
      <c r="L147" s="2">
        <v>28</v>
      </c>
      <c r="M147" s="2" t="s">
        <v>60</v>
      </c>
      <c r="N147" s="2">
        <v>119015</v>
      </c>
    </row>
    <row r="148" spans="9:14" x14ac:dyDescent="0.3">
      <c r="I148" s="2" t="s">
        <v>61</v>
      </c>
      <c r="J148" s="2" t="s">
        <v>59</v>
      </c>
      <c r="K148" s="2">
        <v>4</v>
      </c>
      <c r="L148" s="2">
        <v>4</v>
      </c>
      <c r="M148" s="2" t="s">
        <v>60</v>
      </c>
      <c r="N148" s="2">
        <v>92000</v>
      </c>
    </row>
    <row r="149" spans="9:14" x14ac:dyDescent="0.3">
      <c r="I149" s="2" t="s">
        <v>58</v>
      </c>
      <c r="J149" s="2" t="s">
        <v>59</v>
      </c>
      <c r="K149" s="2">
        <v>27</v>
      </c>
      <c r="L149" s="2">
        <v>27</v>
      </c>
      <c r="M149" s="2" t="s">
        <v>60</v>
      </c>
      <c r="N149" s="2">
        <v>156938</v>
      </c>
    </row>
    <row r="150" spans="9:14" x14ac:dyDescent="0.3">
      <c r="I150" s="2" t="s">
        <v>58</v>
      </c>
      <c r="J150" s="2" t="s">
        <v>59</v>
      </c>
      <c r="K150" s="2">
        <v>36</v>
      </c>
      <c r="L150" s="2">
        <v>26</v>
      </c>
      <c r="M150" s="2" t="s">
        <v>63</v>
      </c>
      <c r="N150" s="2">
        <v>144651</v>
      </c>
    </row>
    <row r="151" spans="9:14" x14ac:dyDescent="0.3">
      <c r="I151" s="2" t="s">
        <v>61</v>
      </c>
      <c r="J151" s="2" t="s">
        <v>59</v>
      </c>
      <c r="K151" s="2">
        <v>4</v>
      </c>
      <c r="L151" s="2">
        <v>3</v>
      </c>
      <c r="M151" s="2" t="s">
        <v>60</v>
      </c>
      <c r="N151" s="2">
        <v>95079</v>
      </c>
    </row>
    <row r="152" spans="9:14" x14ac:dyDescent="0.3">
      <c r="I152" s="2" t="s">
        <v>58</v>
      </c>
      <c r="J152" s="2" t="s">
        <v>59</v>
      </c>
      <c r="K152" s="2">
        <v>14</v>
      </c>
      <c r="L152" s="2">
        <v>12</v>
      </c>
      <c r="M152" s="2" t="s">
        <v>60</v>
      </c>
      <c r="N152" s="2">
        <v>128148</v>
      </c>
    </row>
    <row r="153" spans="9:14" x14ac:dyDescent="0.3">
      <c r="I153" s="2" t="s">
        <v>61</v>
      </c>
      <c r="J153" s="2" t="s">
        <v>59</v>
      </c>
      <c r="K153" s="2">
        <v>4</v>
      </c>
      <c r="L153" s="2">
        <v>4</v>
      </c>
      <c r="M153" s="2" t="s">
        <v>60</v>
      </c>
      <c r="N153" s="2">
        <v>92000</v>
      </c>
    </row>
    <row r="154" spans="9:14" x14ac:dyDescent="0.3">
      <c r="I154" s="2" t="s">
        <v>58</v>
      </c>
      <c r="J154" s="2" t="s">
        <v>59</v>
      </c>
      <c r="K154" s="2">
        <v>21</v>
      </c>
      <c r="L154" s="2">
        <v>9</v>
      </c>
      <c r="M154" s="2" t="s">
        <v>60</v>
      </c>
      <c r="N154" s="2">
        <v>111168</v>
      </c>
    </row>
    <row r="155" spans="9:14" x14ac:dyDescent="0.3">
      <c r="I155" s="2" t="s">
        <v>62</v>
      </c>
      <c r="J155" s="2" t="s">
        <v>59</v>
      </c>
      <c r="K155" s="2">
        <v>12</v>
      </c>
      <c r="L155" s="2">
        <v>10</v>
      </c>
      <c r="M155" s="2" t="s">
        <v>63</v>
      </c>
      <c r="N155" s="2">
        <v>103994</v>
      </c>
    </row>
    <row r="156" spans="9:14" x14ac:dyDescent="0.3">
      <c r="I156" s="2" t="s">
        <v>61</v>
      </c>
      <c r="J156" s="2" t="s">
        <v>59</v>
      </c>
      <c r="K156" s="2">
        <v>4</v>
      </c>
      <c r="L156" s="2">
        <v>0</v>
      </c>
      <c r="M156" s="2" t="s">
        <v>60</v>
      </c>
      <c r="N156" s="2">
        <v>92000</v>
      </c>
    </row>
    <row r="157" spans="9:14" x14ac:dyDescent="0.3">
      <c r="I157" s="2" t="s">
        <v>58</v>
      </c>
      <c r="J157" s="2" t="s">
        <v>59</v>
      </c>
      <c r="K157" s="2">
        <v>21</v>
      </c>
      <c r="L157" s="2">
        <v>21</v>
      </c>
      <c r="M157" s="2" t="s">
        <v>60</v>
      </c>
      <c r="N157" s="2">
        <v>118971</v>
      </c>
    </row>
    <row r="158" spans="9:14" x14ac:dyDescent="0.3">
      <c r="I158" s="2" t="s">
        <v>62</v>
      </c>
      <c r="J158" s="2" t="s">
        <v>59</v>
      </c>
      <c r="K158" s="2">
        <v>12</v>
      </c>
      <c r="L158" s="2">
        <v>18</v>
      </c>
      <c r="M158" s="2" t="s">
        <v>60</v>
      </c>
      <c r="N158" s="2">
        <v>113341</v>
      </c>
    </row>
    <row r="159" spans="9:14" x14ac:dyDescent="0.3">
      <c r="I159" s="2" t="s">
        <v>61</v>
      </c>
      <c r="J159" s="2" t="s">
        <v>59</v>
      </c>
      <c r="K159" s="2">
        <v>1</v>
      </c>
      <c r="L159" s="2">
        <v>0</v>
      </c>
      <c r="M159" s="2" t="s">
        <v>60</v>
      </c>
      <c r="N159" s="2">
        <v>88000</v>
      </c>
    </row>
    <row r="160" spans="9:14" x14ac:dyDescent="0.3">
      <c r="I160" s="2" t="s">
        <v>62</v>
      </c>
      <c r="J160" s="2" t="s">
        <v>59</v>
      </c>
      <c r="K160" s="2">
        <v>6</v>
      </c>
      <c r="L160" s="2">
        <v>6</v>
      </c>
      <c r="M160" s="2" t="s">
        <v>60</v>
      </c>
      <c r="N160" s="2">
        <v>95408</v>
      </c>
    </row>
    <row r="161" spans="9:14" x14ac:dyDescent="0.3">
      <c r="I161" s="2" t="s">
        <v>58</v>
      </c>
      <c r="J161" s="2" t="s">
        <v>59</v>
      </c>
      <c r="K161" s="2">
        <v>15</v>
      </c>
      <c r="L161" s="2">
        <v>16</v>
      </c>
      <c r="M161" s="2" t="s">
        <v>60</v>
      </c>
      <c r="N161" s="2">
        <v>137167</v>
      </c>
    </row>
    <row r="162" spans="9:14" x14ac:dyDescent="0.3">
      <c r="I162" s="2" t="s">
        <v>61</v>
      </c>
      <c r="J162" s="2" t="s">
        <v>59</v>
      </c>
      <c r="K162" s="2">
        <v>2</v>
      </c>
      <c r="L162" s="2">
        <v>2</v>
      </c>
      <c r="M162" s="2" t="s">
        <v>60</v>
      </c>
      <c r="N162" s="2">
        <v>89516</v>
      </c>
    </row>
    <row r="163" spans="9:14" x14ac:dyDescent="0.3">
      <c r="I163" s="2" t="s">
        <v>58</v>
      </c>
      <c r="J163" s="2" t="s">
        <v>59</v>
      </c>
      <c r="K163" s="2">
        <v>26</v>
      </c>
      <c r="L163" s="2">
        <v>19</v>
      </c>
      <c r="M163" s="2" t="s">
        <v>60</v>
      </c>
      <c r="N163" s="2">
        <v>176500</v>
      </c>
    </row>
    <row r="164" spans="9:14" x14ac:dyDescent="0.3">
      <c r="I164" s="2" t="s">
        <v>62</v>
      </c>
      <c r="J164" s="2" t="s">
        <v>59</v>
      </c>
      <c r="K164" s="2">
        <v>22</v>
      </c>
      <c r="L164" s="2">
        <v>7</v>
      </c>
      <c r="M164" s="2" t="s">
        <v>60</v>
      </c>
      <c r="N164" s="2">
        <v>98510</v>
      </c>
    </row>
    <row r="165" spans="9:14" x14ac:dyDescent="0.3">
      <c r="I165" s="2" t="s">
        <v>61</v>
      </c>
      <c r="J165" s="2" t="s">
        <v>59</v>
      </c>
      <c r="K165" s="2">
        <v>3</v>
      </c>
      <c r="L165" s="2">
        <v>3</v>
      </c>
      <c r="M165" s="2" t="s">
        <v>60</v>
      </c>
      <c r="N165" s="2">
        <v>89942</v>
      </c>
    </row>
    <row r="166" spans="9:14" x14ac:dyDescent="0.3">
      <c r="I166" s="2" t="s">
        <v>61</v>
      </c>
      <c r="J166" s="2" t="s">
        <v>59</v>
      </c>
      <c r="K166" s="2">
        <v>1</v>
      </c>
      <c r="L166" s="2">
        <v>0</v>
      </c>
      <c r="M166" s="2" t="s">
        <v>60</v>
      </c>
      <c r="N166" s="2">
        <v>88795</v>
      </c>
    </row>
    <row r="167" spans="9:14" x14ac:dyDescent="0.3">
      <c r="I167" s="2" t="s">
        <v>58</v>
      </c>
      <c r="J167" s="2" t="s">
        <v>59</v>
      </c>
      <c r="K167" s="2">
        <v>21</v>
      </c>
      <c r="L167" s="2">
        <v>8</v>
      </c>
      <c r="M167" s="2" t="s">
        <v>60</v>
      </c>
      <c r="N167" s="2">
        <v>105890</v>
      </c>
    </row>
    <row r="168" spans="9:14" x14ac:dyDescent="0.3">
      <c r="I168" s="2" t="s">
        <v>58</v>
      </c>
      <c r="J168" s="2" t="s">
        <v>59</v>
      </c>
      <c r="K168" s="2">
        <v>16</v>
      </c>
      <c r="L168" s="2">
        <v>16</v>
      </c>
      <c r="M168" s="2" t="s">
        <v>60</v>
      </c>
      <c r="N168" s="2">
        <v>167284</v>
      </c>
    </row>
    <row r="169" spans="9:14" x14ac:dyDescent="0.3">
      <c r="I169" s="2" t="s">
        <v>58</v>
      </c>
      <c r="J169" s="2" t="s">
        <v>59</v>
      </c>
      <c r="K169" s="2">
        <v>18</v>
      </c>
      <c r="L169" s="2">
        <v>19</v>
      </c>
      <c r="M169" s="2" t="s">
        <v>60</v>
      </c>
      <c r="N169" s="2">
        <v>130664</v>
      </c>
    </row>
    <row r="170" spans="9:14" x14ac:dyDescent="0.3">
      <c r="I170" s="2" t="s">
        <v>62</v>
      </c>
      <c r="J170" s="2" t="s">
        <v>59</v>
      </c>
      <c r="K170" s="2">
        <v>8</v>
      </c>
      <c r="L170" s="2">
        <v>6</v>
      </c>
      <c r="M170" s="2" t="s">
        <v>60</v>
      </c>
      <c r="N170" s="2">
        <v>101210</v>
      </c>
    </row>
    <row r="171" spans="9:14" x14ac:dyDescent="0.3">
      <c r="I171" s="2" t="s">
        <v>58</v>
      </c>
      <c r="J171" s="2" t="s">
        <v>59</v>
      </c>
      <c r="K171" s="2">
        <v>25</v>
      </c>
      <c r="L171" s="2">
        <v>18</v>
      </c>
      <c r="M171" s="2" t="s">
        <v>60</v>
      </c>
      <c r="N171" s="2">
        <v>181257</v>
      </c>
    </row>
    <row r="172" spans="9:14" x14ac:dyDescent="0.3">
      <c r="I172" s="2" t="s">
        <v>61</v>
      </c>
      <c r="J172" s="2" t="s">
        <v>59</v>
      </c>
      <c r="K172" s="2">
        <v>5</v>
      </c>
      <c r="L172" s="2">
        <v>5</v>
      </c>
      <c r="M172" s="2" t="s">
        <v>60</v>
      </c>
      <c r="N172" s="2">
        <v>91227</v>
      </c>
    </row>
    <row r="173" spans="9:14" x14ac:dyDescent="0.3">
      <c r="I173" s="2" t="s">
        <v>58</v>
      </c>
      <c r="J173" s="2" t="s">
        <v>59</v>
      </c>
      <c r="K173" s="2">
        <v>19</v>
      </c>
      <c r="L173" s="2">
        <v>19</v>
      </c>
      <c r="M173" s="2" t="s">
        <v>60</v>
      </c>
      <c r="N173" s="2">
        <v>151575</v>
      </c>
    </row>
    <row r="174" spans="9:14" x14ac:dyDescent="0.3">
      <c r="I174" s="2" t="s">
        <v>58</v>
      </c>
      <c r="J174" s="2" t="s">
        <v>59</v>
      </c>
      <c r="K174" s="2">
        <v>37</v>
      </c>
      <c r="L174" s="2">
        <v>24</v>
      </c>
      <c r="M174" s="2" t="s">
        <v>60</v>
      </c>
      <c r="N174" s="2">
        <v>93164</v>
      </c>
    </row>
    <row r="175" spans="9:14" x14ac:dyDescent="0.3">
      <c r="I175" s="2" t="s">
        <v>58</v>
      </c>
      <c r="J175" s="2" t="s">
        <v>59</v>
      </c>
      <c r="K175" s="2">
        <v>20</v>
      </c>
      <c r="L175" s="2">
        <v>20</v>
      </c>
      <c r="M175" s="2" t="s">
        <v>60</v>
      </c>
      <c r="N175" s="2">
        <v>134185</v>
      </c>
    </row>
    <row r="176" spans="9:14" x14ac:dyDescent="0.3">
      <c r="I176" s="2" t="s">
        <v>62</v>
      </c>
      <c r="J176" s="2" t="s">
        <v>59</v>
      </c>
      <c r="K176" s="2">
        <v>17</v>
      </c>
      <c r="L176" s="2">
        <v>6</v>
      </c>
      <c r="M176" s="2" t="s">
        <v>60</v>
      </c>
      <c r="N176" s="2">
        <v>105000</v>
      </c>
    </row>
    <row r="177" spans="9:14" x14ac:dyDescent="0.3">
      <c r="I177" s="2" t="s">
        <v>58</v>
      </c>
      <c r="J177" s="2" t="s">
        <v>59</v>
      </c>
      <c r="K177" s="2">
        <v>28</v>
      </c>
      <c r="L177" s="2">
        <v>25</v>
      </c>
      <c r="M177" s="2" t="s">
        <v>60</v>
      </c>
      <c r="N177" s="2">
        <v>111751</v>
      </c>
    </row>
    <row r="178" spans="9:14" x14ac:dyDescent="0.3">
      <c r="I178" s="2" t="s">
        <v>62</v>
      </c>
      <c r="J178" s="2" t="s">
        <v>59</v>
      </c>
      <c r="K178" s="2">
        <v>10</v>
      </c>
      <c r="L178" s="2">
        <v>7</v>
      </c>
      <c r="M178" s="2" t="s">
        <v>60</v>
      </c>
      <c r="N178" s="2">
        <v>95436</v>
      </c>
    </row>
    <row r="179" spans="9:14" x14ac:dyDescent="0.3">
      <c r="I179" s="2" t="s">
        <v>62</v>
      </c>
      <c r="J179" s="2" t="s">
        <v>59</v>
      </c>
      <c r="K179" s="2">
        <v>13</v>
      </c>
      <c r="L179" s="2">
        <v>9</v>
      </c>
      <c r="M179" s="2" t="s">
        <v>60</v>
      </c>
      <c r="N179" s="2">
        <v>100944</v>
      </c>
    </row>
    <row r="180" spans="9:14" x14ac:dyDescent="0.3">
      <c r="I180" s="2" t="s">
        <v>58</v>
      </c>
      <c r="J180" s="2" t="s">
        <v>59</v>
      </c>
      <c r="K180" s="2">
        <v>27</v>
      </c>
      <c r="L180" s="2">
        <v>14</v>
      </c>
      <c r="M180" s="2" t="s">
        <v>60</v>
      </c>
      <c r="N180" s="2">
        <v>147349</v>
      </c>
    </row>
    <row r="181" spans="9:14" x14ac:dyDescent="0.3">
      <c r="I181" s="2" t="s">
        <v>61</v>
      </c>
      <c r="J181" s="2" t="s">
        <v>59</v>
      </c>
      <c r="K181" s="2">
        <v>3</v>
      </c>
      <c r="L181" s="2">
        <v>3</v>
      </c>
      <c r="M181" s="2" t="s">
        <v>63</v>
      </c>
      <c r="N181" s="2">
        <v>92000</v>
      </c>
    </row>
    <row r="182" spans="9:14" x14ac:dyDescent="0.3">
      <c r="I182" s="2" t="s">
        <v>58</v>
      </c>
      <c r="J182" s="2" t="s">
        <v>59</v>
      </c>
      <c r="K182" s="2">
        <v>11</v>
      </c>
      <c r="L182" s="2">
        <v>11</v>
      </c>
      <c r="M182" s="2" t="s">
        <v>60</v>
      </c>
      <c r="N182" s="2">
        <v>142467</v>
      </c>
    </row>
    <row r="183" spans="9:14" x14ac:dyDescent="0.3">
      <c r="I183" s="2" t="s">
        <v>58</v>
      </c>
      <c r="J183" s="2" t="s">
        <v>59</v>
      </c>
      <c r="K183" s="2">
        <v>18</v>
      </c>
      <c r="L183" s="2">
        <v>5</v>
      </c>
      <c r="M183" s="2" t="s">
        <v>60</v>
      </c>
      <c r="N183" s="2">
        <v>141136</v>
      </c>
    </row>
    <row r="184" spans="9:14" x14ac:dyDescent="0.3">
      <c r="I184" s="2" t="s">
        <v>62</v>
      </c>
      <c r="J184" s="2" t="s">
        <v>59</v>
      </c>
      <c r="K184" s="2">
        <v>8</v>
      </c>
      <c r="L184" s="2">
        <v>8</v>
      </c>
      <c r="M184" s="2" t="s">
        <v>60</v>
      </c>
      <c r="N184" s="2">
        <v>100000</v>
      </c>
    </row>
    <row r="185" spans="9:14" x14ac:dyDescent="0.3">
      <c r="I185" s="2" t="s">
        <v>58</v>
      </c>
      <c r="J185" s="2" t="s">
        <v>59</v>
      </c>
      <c r="K185" s="2">
        <v>26</v>
      </c>
      <c r="L185" s="2">
        <v>22</v>
      </c>
      <c r="M185" s="2" t="s">
        <v>60</v>
      </c>
      <c r="N185" s="2">
        <v>150000</v>
      </c>
    </row>
    <row r="186" spans="9:14" x14ac:dyDescent="0.3">
      <c r="I186" s="2" t="s">
        <v>58</v>
      </c>
      <c r="J186" s="2" t="s">
        <v>59</v>
      </c>
      <c r="K186" s="2">
        <v>23</v>
      </c>
      <c r="L186" s="2">
        <v>23</v>
      </c>
      <c r="M186" s="2" t="s">
        <v>60</v>
      </c>
      <c r="N186" s="2">
        <v>101000</v>
      </c>
    </row>
    <row r="187" spans="9:14" x14ac:dyDescent="0.3">
      <c r="I187" s="2" t="s">
        <v>58</v>
      </c>
      <c r="J187" s="2" t="s">
        <v>59</v>
      </c>
      <c r="K187" s="2">
        <v>33</v>
      </c>
      <c r="L187" s="2">
        <v>30</v>
      </c>
      <c r="M187" s="2" t="s">
        <v>60</v>
      </c>
      <c r="N187" s="2">
        <v>134000</v>
      </c>
    </row>
    <row r="188" spans="9:14" x14ac:dyDescent="0.3">
      <c r="I188" s="2" t="s">
        <v>62</v>
      </c>
      <c r="J188" s="2" t="s">
        <v>59</v>
      </c>
      <c r="K188" s="2">
        <v>13</v>
      </c>
      <c r="L188" s="2">
        <v>10</v>
      </c>
      <c r="M188" s="2" t="s">
        <v>63</v>
      </c>
      <c r="N188" s="2">
        <v>103750</v>
      </c>
    </row>
    <row r="189" spans="9:14" x14ac:dyDescent="0.3">
      <c r="I189" s="2" t="s">
        <v>58</v>
      </c>
      <c r="J189" s="2" t="s">
        <v>59</v>
      </c>
      <c r="K189" s="2">
        <v>18</v>
      </c>
      <c r="L189" s="2">
        <v>10</v>
      </c>
      <c r="M189" s="2" t="s">
        <v>60</v>
      </c>
      <c r="N189" s="2">
        <v>107500</v>
      </c>
    </row>
    <row r="190" spans="9:14" x14ac:dyDescent="0.3">
      <c r="I190" s="2" t="s">
        <v>62</v>
      </c>
      <c r="J190" s="2" t="s">
        <v>59</v>
      </c>
      <c r="K190" s="2">
        <v>28</v>
      </c>
      <c r="L190" s="2">
        <v>28</v>
      </c>
      <c r="M190" s="2" t="s">
        <v>60</v>
      </c>
      <c r="N190" s="2">
        <v>106300</v>
      </c>
    </row>
    <row r="191" spans="9:14" x14ac:dyDescent="0.3">
      <c r="I191" s="2" t="s">
        <v>58</v>
      </c>
      <c r="J191" s="2" t="s">
        <v>59</v>
      </c>
      <c r="K191" s="2">
        <v>25</v>
      </c>
      <c r="L191" s="2">
        <v>19</v>
      </c>
      <c r="M191" s="2" t="s">
        <v>60</v>
      </c>
      <c r="N191" s="2">
        <v>153750</v>
      </c>
    </row>
    <row r="192" spans="9:14" x14ac:dyDescent="0.3">
      <c r="I192" s="2" t="s">
        <v>58</v>
      </c>
      <c r="J192" s="2" t="s">
        <v>59</v>
      </c>
      <c r="K192" s="2">
        <v>22</v>
      </c>
      <c r="L192" s="2">
        <v>9</v>
      </c>
      <c r="M192" s="2" t="s">
        <v>60</v>
      </c>
      <c r="N192" s="2">
        <v>180000</v>
      </c>
    </row>
    <row r="193" spans="9:14" x14ac:dyDescent="0.3">
      <c r="I193" s="2" t="s">
        <v>58</v>
      </c>
      <c r="J193" s="2" t="s">
        <v>59</v>
      </c>
      <c r="K193" s="2">
        <v>43</v>
      </c>
      <c r="L193" s="2">
        <v>22</v>
      </c>
      <c r="M193" s="2" t="s">
        <v>60</v>
      </c>
      <c r="N193" s="2">
        <v>133700</v>
      </c>
    </row>
    <row r="194" spans="9:14" x14ac:dyDescent="0.3">
      <c r="I194" s="2" t="s">
        <v>58</v>
      </c>
      <c r="J194" s="2" t="s">
        <v>59</v>
      </c>
      <c r="K194" s="2">
        <v>19</v>
      </c>
      <c r="L194" s="2">
        <v>18</v>
      </c>
      <c r="M194" s="2" t="s">
        <v>60</v>
      </c>
      <c r="N194" s="2">
        <v>122100</v>
      </c>
    </row>
    <row r="195" spans="9:14" x14ac:dyDescent="0.3">
      <c r="I195" s="2" t="s">
        <v>62</v>
      </c>
      <c r="J195" s="2" t="s">
        <v>59</v>
      </c>
      <c r="K195" s="2">
        <v>19</v>
      </c>
      <c r="L195" s="2">
        <v>19</v>
      </c>
      <c r="M195" s="2" t="s">
        <v>60</v>
      </c>
      <c r="N195" s="2">
        <v>86250</v>
      </c>
    </row>
    <row r="196" spans="9:14" x14ac:dyDescent="0.3">
      <c r="I196" s="2" t="s">
        <v>62</v>
      </c>
      <c r="J196" s="2" t="s">
        <v>59</v>
      </c>
      <c r="K196" s="2">
        <v>48</v>
      </c>
      <c r="L196" s="2">
        <v>53</v>
      </c>
      <c r="M196" s="2" t="s">
        <v>60</v>
      </c>
      <c r="N196" s="2">
        <v>90000</v>
      </c>
    </row>
    <row r="197" spans="9:14" x14ac:dyDescent="0.3">
      <c r="I197" s="2" t="s">
        <v>62</v>
      </c>
      <c r="J197" s="2" t="s">
        <v>59</v>
      </c>
      <c r="K197" s="2">
        <v>9</v>
      </c>
      <c r="L197" s="2">
        <v>7</v>
      </c>
      <c r="M197" s="2" t="s">
        <v>60</v>
      </c>
      <c r="N197" s="2">
        <v>113600</v>
      </c>
    </row>
    <row r="198" spans="9:14" x14ac:dyDescent="0.3">
      <c r="I198" s="2" t="s">
        <v>61</v>
      </c>
      <c r="J198" s="2" t="s">
        <v>59</v>
      </c>
      <c r="K198" s="2">
        <v>4</v>
      </c>
      <c r="L198" s="2">
        <v>4</v>
      </c>
      <c r="M198" s="2" t="s">
        <v>60</v>
      </c>
      <c r="N198" s="2">
        <v>92700</v>
      </c>
    </row>
    <row r="199" spans="9:14" x14ac:dyDescent="0.3">
      <c r="I199" s="2" t="s">
        <v>61</v>
      </c>
      <c r="J199" s="2" t="s">
        <v>59</v>
      </c>
      <c r="K199" s="2">
        <v>4</v>
      </c>
      <c r="L199" s="2">
        <v>4</v>
      </c>
      <c r="M199" s="2" t="s">
        <v>60</v>
      </c>
      <c r="N199" s="2">
        <v>92000</v>
      </c>
    </row>
    <row r="200" spans="9:14" x14ac:dyDescent="0.3">
      <c r="I200" s="2" t="s">
        <v>58</v>
      </c>
      <c r="J200" s="2" t="s">
        <v>59</v>
      </c>
      <c r="K200" s="2">
        <v>34</v>
      </c>
      <c r="L200" s="2">
        <v>33</v>
      </c>
      <c r="M200" s="2" t="s">
        <v>60</v>
      </c>
      <c r="N200" s="2">
        <v>189409</v>
      </c>
    </row>
    <row r="201" spans="9:14" x14ac:dyDescent="0.3">
      <c r="I201" s="2" t="s">
        <v>58</v>
      </c>
      <c r="J201" s="2" t="s">
        <v>59</v>
      </c>
      <c r="K201" s="2">
        <v>38</v>
      </c>
      <c r="L201" s="2">
        <v>22</v>
      </c>
      <c r="M201" s="2" t="s">
        <v>60</v>
      </c>
      <c r="N201" s="2">
        <v>114500</v>
      </c>
    </row>
    <row r="202" spans="9:14" x14ac:dyDescent="0.3">
      <c r="I202" s="2" t="s">
        <v>61</v>
      </c>
      <c r="J202" s="2" t="s">
        <v>59</v>
      </c>
      <c r="K202" s="2">
        <v>4</v>
      </c>
      <c r="L202" s="2">
        <v>4</v>
      </c>
      <c r="M202" s="2" t="s">
        <v>60</v>
      </c>
      <c r="N202" s="2">
        <v>92700</v>
      </c>
    </row>
    <row r="203" spans="9:14" x14ac:dyDescent="0.3">
      <c r="I203" s="2" t="s">
        <v>58</v>
      </c>
      <c r="J203" s="2" t="s">
        <v>59</v>
      </c>
      <c r="K203" s="2">
        <v>40</v>
      </c>
      <c r="L203" s="2">
        <v>40</v>
      </c>
      <c r="M203" s="2" t="s">
        <v>60</v>
      </c>
      <c r="N203" s="2">
        <v>119700</v>
      </c>
    </row>
    <row r="204" spans="9:14" x14ac:dyDescent="0.3">
      <c r="I204" s="2" t="s">
        <v>58</v>
      </c>
      <c r="J204" s="2" t="s">
        <v>59</v>
      </c>
      <c r="K204" s="2">
        <v>28</v>
      </c>
      <c r="L204" s="2">
        <v>17</v>
      </c>
      <c r="M204" s="2" t="s">
        <v>60</v>
      </c>
      <c r="N204" s="2">
        <v>160400</v>
      </c>
    </row>
    <row r="205" spans="9:14" x14ac:dyDescent="0.3">
      <c r="I205" s="2" t="s">
        <v>58</v>
      </c>
      <c r="J205" s="2" t="s">
        <v>59</v>
      </c>
      <c r="K205" s="2">
        <v>17</v>
      </c>
      <c r="L205" s="2">
        <v>17</v>
      </c>
      <c r="M205" s="2" t="s">
        <v>60</v>
      </c>
      <c r="N205" s="2">
        <v>152500</v>
      </c>
    </row>
    <row r="206" spans="9:14" x14ac:dyDescent="0.3">
      <c r="I206" s="2" t="s">
        <v>58</v>
      </c>
      <c r="J206" s="2" t="s">
        <v>59</v>
      </c>
      <c r="K206" s="2">
        <v>19</v>
      </c>
      <c r="L206" s="2">
        <v>5</v>
      </c>
      <c r="M206" s="2" t="s">
        <v>60</v>
      </c>
      <c r="N206" s="2">
        <v>165000</v>
      </c>
    </row>
    <row r="207" spans="9:14" x14ac:dyDescent="0.3">
      <c r="I207" s="2" t="s">
        <v>58</v>
      </c>
      <c r="J207" s="2" t="s">
        <v>59</v>
      </c>
      <c r="K207" s="2">
        <v>21</v>
      </c>
      <c r="L207" s="2">
        <v>2</v>
      </c>
      <c r="M207" s="2" t="s">
        <v>60</v>
      </c>
      <c r="N207" s="2">
        <v>96545</v>
      </c>
    </row>
    <row r="208" spans="9:14" x14ac:dyDescent="0.3">
      <c r="I208" s="2" t="s">
        <v>58</v>
      </c>
      <c r="J208" s="2" t="s">
        <v>59</v>
      </c>
      <c r="K208" s="2">
        <v>35</v>
      </c>
      <c r="L208" s="2">
        <v>33</v>
      </c>
      <c r="M208" s="2" t="s">
        <v>60</v>
      </c>
      <c r="N208" s="2">
        <v>162200</v>
      </c>
    </row>
    <row r="209" spans="9:14" x14ac:dyDescent="0.3">
      <c r="I209" s="2" t="s">
        <v>58</v>
      </c>
      <c r="J209" s="2" t="s">
        <v>59</v>
      </c>
      <c r="K209" s="2">
        <v>18</v>
      </c>
      <c r="L209" s="2">
        <v>18</v>
      </c>
      <c r="M209" s="2" t="s">
        <v>60</v>
      </c>
      <c r="N209" s="2">
        <v>120000</v>
      </c>
    </row>
    <row r="210" spans="9:14" x14ac:dyDescent="0.3">
      <c r="I210" s="2" t="s">
        <v>61</v>
      </c>
      <c r="J210" s="2" t="s">
        <v>59</v>
      </c>
      <c r="K210" s="2">
        <v>7</v>
      </c>
      <c r="L210" s="2">
        <v>2</v>
      </c>
      <c r="M210" s="2" t="s">
        <v>60</v>
      </c>
      <c r="N210" s="2">
        <v>91300</v>
      </c>
    </row>
    <row r="211" spans="9:14" x14ac:dyDescent="0.3">
      <c r="I211" s="2" t="s">
        <v>58</v>
      </c>
      <c r="J211" s="2" t="s">
        <v>59</v>
      </c>
      <c r="K211" s="2">
        <v>20</v>
      </c>
      <c r="L211" s="2">
        <v>20</v>
      </c>
      <c r="M211" s="2" t="s">
        <v>60</v>
      </c>
      <c r="N211" s="2">
        <v>163200</v>
      </c>
    </row>
    <row r="212" spans="9:14" x14ac:dyDescent="0.3">
      <c r="I212" s="2" t="s">
        <v>61</v>
      </c>
      <c r="J212" s="2" t="s">
        <v>59</v>
      </c>
      <c r="K212" s="2">
        <v>4</v>
      </c>
      <c r="L212" s="2">
        <v>3</v>
      </c>
      <c r="M212" s="2" t="s">
        <v>60</v>
      </c>
      <c r="N212" s="2">
        <v>91000</v>
      </c>
    </row>
    <row r="213" spans="9:14" x14ac:dyDescent="0.3">
      <c r="I213" s="2" t="s">
        <v>58</v>
      </c>
      <c r="J213" s="2" t="s">
        <v>59</v>
      </c>
      <c r="K213" s="2">
        <v>39</v>
      </c>
      <c r="L213" s="2">
        <v>39</v>
      </c>
      <c r="M213" s="2" t="s">
        <v>60</v>
      </c>
      <c r="N213" s="2">
        <v>111350</v>
      </c>
    </row>
    <row r="214" spans="9:14" x14ac:dyDescent="0.3">
      <c r="I214" s="2" t="s">
        <v>58</v>
      </c>
      <c r="J214" s="2" t="s">
        <v>59</v>
      </c>
      <c r="K214" s="2">
        <v>15</v>
      </c>
      <c r="L214" s="2">
        <v>7</v>
      </c>
      <c r="M214" s="2" t="s">
        <v>60</v>
      </c>
      <c r="N214" s="2">
        <v>128400</v>
      </c>
    </row>
    <row r="215" spans="9:14" x14ac:dyDescent="0.3">
      <c r="I215" s="2" t="s">
        <v>58</v>
      </c>
      <c r="J215" s="2" t="s">
        <v>59</v>
      </c>
      <c r="K215" s="2">
        <v>26</v>
      </c>
      <c r="L215" s="2">
        <v>19</v>
      </c>
      <c r="M215" s="2" t="s">
        <v>60</v>
      </c>
      <c r="N215" s="2">
        <v>126200</v>
      </c>
    </row>
    <row r="216" spans="9:14" x14ac:dyDescent="0.3">
      <c r="I216" s="2" t="s">
        <v>62</v>
      </c>
      <c r="J216" s="2" t="s">
        <v>59</v>
      </c>
      <c r="K216" s="2">
        <v>11</v>
      </c>
      <c r="L216" s="2">
        <v>1</v>
      </c>
      <c r="M216" s="2" t="s">
        <v>60</v>
      </c>
      <c r="N216" s="2">
        <v>118700</v>
      </c>
    </row>
    <row r="217" spans="9:14" x14ac:dyDescent="0.3">
      <c r="I217" s="2" t="s">
        <v>58</v>
      </c>
      <c r="J217" s="2" t="s">
        <v>59</v>
      </c>
      <c r="K217" s="2">
        <v>16</v>
      </c>
      <c r="L217" s="2">
        <v>11</v>
      </c>
      <c r="M217" s="2" t="s">
        <v>60</v>
      </c>
      <c r="N217" s="2">
        <v>145350</v>
      </c>
    </row>
    <row r="218" spans="9:14" x14ac:dyDescent="0.3">
      <c r="I218" s="2" t="s">
        <v>58</v>
      </c>
      <c r="J218" s="2" t="s">
        <v>59</v>
      </c>
      <c r="K218" s="2">
        <v>15</v>
      </c>
      <c r="L218" s="2">
        <v>11</v>
      </c>
      <c r="M218" s="2" t="s">
        <v>60</v>
      </c>
      <c r="N218" s="2">
        <v>146000</v>
      </c>
    </row>
    <row r="219" spans="9:14" x14ac:dyDescent="0.3">
      <c r="I219" s="2" t="s">
        <v>62</v>
      </c>
      <c r="J219" s="2" t="s">
        <v>59</v>
      </c>
      <c r="K219" s="2">
        <v>29</v>
      </c>
      <c r="L219" s="2">
        <v>22</v>
      </c>
      <c r="M219" s="2" t="s">
        <v>60</v>
      </c>
      <c r="N219" s="2">
        <v>105350</v>
      </c>
    </row>
    <row r="220" spans="9:14" x14ac:dyDescent="0.3">
      <c r="I220" s="2" t="s">
        <v>62</v>
      </c>
      <c r="J220" s="2" t="s">
        <v>59</v>
      </c>
      <c r="K220" s="2">
        <v>14</v>
      </c>
      <c r="L220" s="2">
        <v>7</v>
      </c>
      <c r="M220" s="2" t="s">
        <v>63</v>
      </c>
      <c r="N220" s="2">
        <v>109650</v>
      </c>
    </row>
    <row r="221" spans="9:14" x14ac:dyDescent="0.3">
      <c r="I221" s="2" t="s">
        <v>58</v>
      </c>
      <c r="J221" s="2" t="s">
        <v>59</v>
      </c>
      <c r="K221" s="2">
        <v>13</v>
      </c>
      <c r="L221" s="2">
        <v>11</v>
      </c>
      <c r="M221" s="2" t="s">
        <v>60</v>
      </c>
      <c r="N221" s="2">
        <v>119500</v>
      </c>
    </row>
    <row r="222" spans="9:14" x14ac:dyDescent="0.3">
      <c r="I222" s="2" t="s">
        <v>58</v>
      </c>
      <c r="J222" s="2" t="s">
        <v>59</v>
      </c>
      <c r="K222" s="2">
        <v>21</v>
      </c>
      <c r="L222" s="2">
        <v>21</v>
      </c>
      <c r="M222" s="2" t="s">
        <v>60</v>
      </c>
      <c r="N222" s="2">
        <v>170000</v>
      </c>
    </row>
    <row r="223" spans="9:14" x14ac:dyDescent="0.3">
      <c r="I223" s="2" t="s">
        <v>58</v>
      </c>
      <c r="J223" s="2" t="s">
        <v>59</v>
      </c>
      <c r="K223" s="2">
        <v>23</v>
      </c>
      <c r="L223" s="2">
        <v>10</v>
      </c>
      <c r="M223" s="2" t="s">
        <v>60</v>
      </c>
      <c r="N223" s="2">
        <v>145200</v>
      </c>
    </row>
    <row r="224" spans="9:14" x14ac:dyDescent="0.3">
      <c r="I224" s="2" t="s">
        <v>62</v>
      </c>
      <c r="J224" s="2" t="s">
        <v>59</v>
      </c>
      <c r="K224" s="2">
        <v>13</v>
      </c>
      <c r="L224" s="2">
        <v>6</v>
      </c>
      <c r="M224" s="2" t="s">
        <v>60</v>
      </c>
      <c r="N224" s="2">
        <v>107150</v>
      </c>
    </row>
    <row r="225" spans="9:14" x14ac:dyDescent="0.3">
      <c r="I225" s="2" t="s">
        <v>58</v>
      </c>
      <c r="J225" s="2" t="s">
        <v>59</v>
      </c>
      <c r="K225" s="2">
        <v>34</v>
      </c>
      <c r="L225" s="2">
        <v>20</v>
      </c>
      <c r="M225" s="2" t="s">
        <v>60</v>
      </c>
      <c r="N225" s="2">
        <v>129600</v>
      </c>
    </row>
    <row r="226" spans="9:14" x14ac:dyDescent="0.3">
      <c r="I226" s="2" t="s">
        <v>58</v>
      </c>
      <c r="J226" s="2" t="s">
        <v>64</v>
      </c>
      <c r="K226" s="2">
        <v>38</v>
      </c>
      <c r="L226" s="2">
        <v>35</v>
      </c>
      <c r="M226" s="2" t="s">
        <v>60</v>
      </c>
      <c r="N226" s="2">
        <v>87800</v>
      </c>
    </row>
    <row r="227" spans="9:14" x14ac:dyDescent="0.3">
      <c r="I227" s="2" t="s">
        <v>58</v>
      </c>
      <c r="J227" s="2" t="s">
        <v>64</v>
      </c>
      <c r="K227" s="2">
        <v>20</v>
      </c>
      <c r="L227" s="2">
        <v>20</v>
      </c>
      <c r="M227" s="2" t="s">
        <v>60</v>
      </c>
      <c r="N227" s="2">
        <v>122400</v>
      </c>
    </row>
    <row r="228" spans="9:14" x14ac:dyDescent="0.3">
      <c r="I228" s="2" t="s">
        <v>61</v>
      </c>
      <c r="J228" s="2" t="s">
        <v>64</v>
      </c>
      <c r="K228" s="2">
        <v>3</v>
      </c>
      <c r="L228" s="2">
        <v>1</v>
      </c>
      <c r="M228" s="2" t="s">
        <v>60</v>
      </c>
      <c r="N228" s="2">
        <v>63900</v>
      </c>
    </row>
    <row r="229" spans="9:14" x14ac:dyDescent="0.3">
      <c r="I229" s="2" t="s">
        <v>62</v>
      </c>
      <c r="J229" s="2" t="s">
        <v>64</v>
      </c>
      <c r="K229" s="2">
        <v>9</v>
      </c>
      <c r="L229" s="2">
        <v>7</v>
      </c>
      <c r="M229" s="2" t="s">
        <v>60</v>
      </c>
      <c r="N229" s="2">
        <v>70000</v>
      </c>
    </row>
    <row r="230" spans="9:14" x14ac:dyDescent="0.3">
      <c r="I230" s="2" t="s">
        <v>58</v>
      </c>
      <c r="J230" s="2" t="s">
        <v>64</v>
      </c>
      <c r="K230" s="2">
        <v>16</v>
      </c>
      <c r="L230" s="2">
        <v>11</v>
      </c>
      <c r="M230" s="2" t="s">
        <v>60</v>
      </c>
      <c r="N230" s="2">
        <v>88175</v>
      </c>
    </row>
    <row r="231" spans="9:14" x14ac:dyDescent="0.3">
      <c r="I231" s="2" t="s">
        <v>58</v>
      </c>
      <c r="J231" s="2" t="s">
        <v>64</v>
      </c>
      <c r="K231" s="2">
        <v>39</v>
      </c>
      <c r="L231" s="2">
        <v>38</v>
      </c>
      <c r="M231" s="2" t="s">
        <v>60</v>
      </c>
      <c r="N231" s="2">
        <v>133900</v>
      </c>
    </row>
    <row r="232" spans="9:14" x14ac:dyDescent="0.3">
      <c r="I232" s="2" t="s">
        <v>58</v>
      </c>
      <c r="J232" s="2" t="s">
        <v>64</v>
      </c>
      <c r="K232" s="2">
        <v>29</v>
      </c>
      <c r="L232" s="2">
        <v>27</v>
      </c>
      <c r="M232" s="2" t="s">
        <v>63</v>
      </c>
      <c r="N232" s="2">
        <v>91000</v>
      </c>
    </row>
    <row r="233" spans="9:14" x14ac:dyDescent="0.3">
      <c r="I233" s="2" t="s">
        <v>62</v>
      </c>
      <c r="J233" s="2" t="s">
        <v>64</v>
      </c>
      <c r="K233" s="2">
        <v>26</v>
      </c>
      <c r="L233" s="2">
        <v>24</v>
      </c>
      <c r="M233" s="2" t="s">
        <v>63</v>
      </c>
      <c r="N233" s="2">
        <v>73300</v>
      </c>
    </row>
    <row r="234" spans="9:14" x14ac:dyDescent="0.3">
      <c r="I234" s="2" t="s">
        <v>58</v>
      </c>
      <c r="J234" s="2" t="s">
        <v>64</v>
      </c>
      <c r="K234" s="2">
        <v>38</v>
      </c>
      <c r="L234" s="2">
        <v>19</v>
      </c>
      <c r="M234" s="2" t="s">
        <v>60</v>
      </c>
      <c r="N234" s="2">
        <v>148750</v>
      </c>
    </row>
    <row r="235" spans="9:14" x14ac:dyDescent="0.3">
      <c r="I235" s="2" t="s">
        <v>58</v>
      </c>
      <c r="J235" s="2" t="s">
        <v>64</v>
      </c>
      <c r="K235" s="2">
        <v>36</v>
      </c>
      <c r="L235" s="2">
        <v>19</v>
      </c>
      <c r="M235" s="2" t="s">
        <v>63</v>
      </c>
      <c r="N235" s="2">
        <v>117555</v>
      </c>
    </row>
    <row r="236" spans="9:14" x14ac:dyDescent="0.3">
      <c r="I236" s="2" t="s">
        <v>61</v>
      </c>
      <c r="J236" s="2" t="s">
        <v>64</v>
      </c>
      <c r="K236" s="2">
        <v>8</v>
      </c>
      <c r="L236" s="2">
        <v>3</v>
      </c>
      <c r="M236" s="2" t="s">
        <v>60</v>
      </c>
      <c r="N236" s="2">
        <v>69700</v>
      </c>
    </row>
    <row r="237" spans="9:14" x14ac:dyDescent="0.3">
      <c r="I237" s="2" t="s">
        <v>58</v>
      </c>
      <c r="J237" s="2" t="s">
        <v>64</v>
      </c>
      <c r="K237" s="2">
        <v>28</v>
      </c>
      <c r="L237" s="2">
        <v>17</v>
      </c>
      <c r="M237" s="2" t="s">
        <v>60</v>
      </c>
      <c r="N237" s="2">
        <v>81700</v>
      </c>
    </row>
    <row r="238" spans="9:14" x14ac:dyDescent="0.3">
      <c r="I238" s="2" t="s">
        <v>58</v>
      </c>
      <c r="J238" s="2" t="s">
        <v>64</v>
      </c>
      <c r="K238" s="2">
        <v>25</v>
      </c>
      <c r="L238" s="2">
        <v>25</v>
      </c>
      <c r="M238" s="2" t="s">
        <v>60</v>
      </c>
      <c r="N238" s="2">
        <v>114000</v>
      </c>
    </row>
    <row r="239" spans="9:14" x14ac:dyDescent="0.3">
      <c r="I239" s="2" t="s">
        <v>61</v>
      </c>
      <c r="J239" s="2" t="s">
        <v>64</v>
      </c>
      <c r="K239" s="2">
        <v>7</v>
      </c>
      <c r="L239" s="2">
        <v>6</v>
      </c>
      <c r="M239" s="2" t="s">
        <v>63</v>
      </c>
      <c r="N239" s="2">
        <v>63100</v>
      </c>
    </row>
    <row r="240" spans="9:14" x14ac:dyDescent="0.3">
      <c r="I240" s="2" t="s">
        <v>58</v>
      </c>
      <c r="J240" s="2" t="s">
        <v>64</v>
      </c>
      <c r="K240" s="2">
        <v>46</v>
      </c>
      <c r="L240" s="2">
        <v>40</v>
      </c>
      <c r="M240" s="2" t="s">
        <v>60</v>
      </c>
      <c r="N240" s="2">
        <v>77202</v>
      </c>
    </row>
    <row r="241" spans="9:14" x14ac:dyDescent="0.3">
      <c r="I241" s="2" t="s">
        <v>58</v>
      </c>
      <c r="J241" s="2" t="s">
        <v>64</v>
      </c>
      <c r="K241" s="2">
        <v>19</v>
      </c>
      <c r="L241" s="2">
        <v>6</v>
      </c>
      <c r="M241" s="2" t="s">
        <v>60</v>
      </c>
      <c r="N241" s="2">
        <v>96200</v>
      </c>
    </row>
    <row r="242" spans="9:14" x14ac:dyDescent="0.3">
      <c r="I242" s="2" t="s">
        <v>61</v>
      </c>
      <c r="J242" s="2" t="s">
        <v>64</v>
      </c>
      <c r="K242" s="2">
        <v>5</v>
      </c>
      <c r="L242" s="2">
        <v>3</v>
      </c>
      <c r="M242" s="2" t="s">
        <v>60</v>
      </c>
      <c r="N242" s="2">
        <v>69200</v>
      </c>
    </row>
    <row r="243" spans="9:14" x14ac:dyDescent="0.3">
      <c r="I243" s="2" t="s">
        <v>58</v>
      </c>
      <c r="J243" s="2" t="s">
        <v>64</v>
      </c>
      <c r="K243" s="2">
        <v>31</v>
      </c>
      <c r="L243" s="2">
        <v>30</v>
      </c>
      <c r="M243" s="2" t="s">
        <v>60</v>
      </c>
      <c r="N243" s="2">
        <v>122875</v>
      </c>
    </row>
    <row r="244" spans="9:14" x14ac:dyDescent="0.3">
      <c r="I244" s="2" t="s">
        <v>58</v>
      </c>
      <c r="J244" s="2" t="s">
        <v>64</v>
      </c>
      <c r="K244" s="2">
        <v>38</v>
      </c>
      <c r="L244" s="2">
        <v>37</v>
      </c>
      <c r="M244" s="2" t="s">
        <v>60</v>
      </c>
      <c r="N244" s="2">
        <v>102600</v>
      </c>
    </row>
    <row r="245" spans="9:14" x14ac:dyDescent="0.3">
      <c r="I245" s="2" t="s">
        <v>58</v>
      </c>
      <c r="J245" s="2" t="s">
        <v>64</v>
      </c>
      <c r="K245" s="2">
        <v>23</v>
      </c>
      <c r="L245" s="2">
        <v>23</v>
      </c>
      <c r="M245" s="2" t="s">
        <v>60</v>
      </c>
      <c r="N245" s="2">
        <v>108200</v>
      </c>
    </row>
    <row r="246" spans="9:14" x14ac:dyDescent="0.3">
      <c r="I246" s="2" t="s">
        <v>58</v>
      </c>
      <c r="J246" s="2" t="s">
        <v>64</v>
      </c>
      <c r="K246" s="2">
        <v>19</v>
      </c>
      <c r="L246" s="2">
        <v>23</v>
      </c>
      <c r="M246" s="2" t="s">
        <v>60</v>
      </c>
      <c r="N246" s="2">
        <v>84273</v>
      </c>
    </row>
    <row r="247" spans="9:14" x14ac:dyDescent="0.3">
      <c r="I247" s="2" t="s">
        <v>58</v>
      </c>
      <c r="J247" s="2" t="s">
        <v>64</v>
      </c>
      <c r="K247" s="2">
        <v>17</v>
      </c>
      <c r="L247" s="2">
        <v>11</v>
      </c>
      <c r="M247" s="2" t="s">
        <v>63</v>
      </c>
      <c r="N247" s="2">
        <v>90450</v>
      </c>
    </row>
    <row r="248" spans="9:14" x14ac:dyDescent="0.3">
      <c r="I248" s="2" t="s">
        <v>58</v>
      </c>
      <c r="J248" s="2" t="s">
        <v>64</v>
      </c>
      <c r="K248" s="2">
        <v>30</v>
      </c>
      <c r="L248" s="2">
        <v>23</v>
      </c>
      <c r="M248" s="2" t="s">
        <v>60</v>
      </c>
      <c r="N248" s="2">
        <v>91100</v>
      </c>
    </row>
    <row r="249" spans="9:14" x14ac:dyDescent="0.3">
      <c r="I249" s="2" t="s">
        <v>58</v>
      </c>
      <c r="J249" s="2" t="s">
        <v>64</v>
      </c>
      <c r="K249" s="2">
        <v>21</v>
      </c>
      <c r="L249" s="2">
        <v>18</v>
      </c>
      <c r="M249" s="2" t="s">
        <v>60</v>
      </c>
      <c r="N249" s="2">
        <v>101100</v>
      </c>
    </row>
    <row r="250" spans="9:14" x14ac:dyDescent="0.3">
      <c r="I250" s="2" t="s">
        <v>58</v>
      </c>
      <c r="J250" s="2" t="s">
        <v>64</v>
      </c>
      <c r="K250" s="2">
        <v>28</v>
      </c>
      <c r="L250" s="2">
        <v>23</v>
      </c>
      <c r="M250" s="2" t="s">
        <v>60</v>
      </c>
      <c r="N250" s="2">
        <v>128800</v>
      </c>
    </row>
    <row r="251" spans="9:14" x14ac:dyDescent="0.3">
      <c r="I251" s="2" t="s">
        <v>58</v>
      </c>
      <c r="J251" s="2" t="s">
        <v>64</v>
      </c>
      <c r="K251" s="2">
        <v>29</v>
      </c>
      <c r="L251" s="2">
        <v>7</v>
      </c>
      <c r="M251" s="2" t="s">
        <v>60</v>
      </c>
      <c r="N251" s="2">
        <v>204000</v>
      </c>
    </row>
    <row r="252" spans="9:14" x14ac:dyDescent="0.3">
      <c r="I252" s="2" t="s">
        <v>58</v>
      </c>
      <c r="J252" s="2" t="s">
        <v>64</v>
      </c>
      <c r="K252" s="2">
        <v>39</v>
      </c>
      <c r="L252" s="2">
        <v>39</v>
      </c>
      <c r="M252" s="2" t="s">
        <v>60</v>
      </c>
      <c r="N252" s="2">
        <v>109000</v>
      </c>
    </row>
    <row r="253" spans="9:14" x14ac:dyDescent="0.3">
      <c r="I253" s="2" t="s">
        <v>58</v>
      </c>
      <c r="J253" s="2" t="s">
        <v>64</v>
      </c>
      <c r="K253" s="2">
        <v>20</v>
      </c>
      <c r="L253" s="2">
        <v>8</v>
      </c>
      <c r="M253" s="2" t="s">
        <v>60</v>
      </c>
      <c r="N253" s="2">
        <v>102000</v>
      </c>
    </row>
    <row r="254" spans="9:14" x14ac:dyDescent="0.3">
      <c r="I254" s="2" t="s">
        <v>58</v>
      </c>
      <c r="J254" s="2" t="s">
        <v>64</v>
      </c>
      <c r="K254" s="2">
        <v>31</v>
      </c>
      <c r="L254" s="2">
        <v>12</v>
      </c>
      <c r="M254" s="2" t="s">
        <v>60</v>
      </c>
      <c r="N254" s="2">
        <v>132000</v>
      </c>
    </row>
    <row r="255" spans="9:14" x14ac:dyDescent="0.3">
      <c r="I255" s="2" t="s">
        <v>61</v>
      </c>
      <c r="J255" s="2" t="s">
        <v>64</v>
      </c>
      <c r="K255" s="2">
        <v>4</v>
      </c>
      <c r="L255" s="2">
        <v>2</v>
      </c>
      <c r="M255" s="2" t="s">
        <v>63</v>
      </c>
      <c r="N255" s="2">
        <v>77500</v>
      </c>
    </row>
    <row r="256" spans="9:14" x14ac:dyDescent="0.3">
      <c r="I256" s="2" t="s">
        <v>58</v>
      </c>
      <c r="J256" s="2" t="s">
        <v>64</v>
      </c>
      <c r="K256" s="2">
        <v>28</v>
      </c>
      <c r="L256" s="2">
        <v>7</v>
      </c>
      <c r="M256" s="2" t="s">
        <v>63</v>
      </c>
      <c r="N256" s="2">
        <v>116450</v>
      </c>
    </row>
    <row r="257" spans="9:14" x14ac:dyDescent="0.3">
      <c r="I257" s="2" t="s">
        <v>62</v>
      </c>
      <c r="J257" s="2" t="s">
        <v>64</v>
      </c>
      <c r="K257" s="2">
        <v>12</v>
      </c>
      <c r="L257" s="2">
        <v>8</v>
      </c>
      <c r="M257" s="2" t="s">
        <v>60</v>
      </c>
      <c r="N257" s="2">
        <v>83000</v>
      </c>
    </row>
    <row r="258" spans="9:14" x14ac:dyDescent="0.3">
      <c r="I258" s="2" t="s">
        <v>58</v>
      </c>
      <c r="J258" s="2" t="s">
        <v>64</v>
      </c>
      <c r="K258" s="2">
        <v>22</v>
      </c>
      <c r="L258" s="2">
        <v>22</v>
      </c>
      <c r="M258" s="2" t="s">
        <v>60</v>
      </c>
      <c r="N258" s="2">
        <v>140300</v>
      </c>
    </row>
    <row r="259" spans="9:14" x14ac:dyDescent="0.3">
      <c r="I259" s="2" t="s">
        <v>62</v>
      </c>
      <c r="J259" s="2" t="s">
        <v>64</v>
      </c>
      <c r="K259" s="2">
        <v>30</v>
      </c>
      <c r="L259" s="2">
        <v>23</v>
      </c>
      <c r="M259" s="2" t="s">
        <v>60</v>
      </c>
      <c r="N259" s="2">
        <v>74000</v>
      </c>
    </row>
    <row r="260" spans="9:14" x14ac:dyDescent="0.3">
      <c r="I260" s="2" t="s">
        <v>61</v>
      </c>
      <c r="J260" s="2" t="s">
        <v>64</v>
      </c>
      <c r="K260" s="2">
        <v>9</v>
      </c>
      <c r="L260" s="2">
        <v>3</v>
      </c>
      <c r="M260" s="2" t="s">
        <v>60</v>
      </c>
      <c r="N260" s="2">
        <v>73800</v>
      </c>
    </row>
    <row r="261" spans="9:14" x14ac:dyDescent="0.3">
      <c r="I261" s="2" t="s">
        <v>58</v>
      </c>
      <c r="J261" s="2" t="s">
        <v>64</v>
      </c>
      <c r="K261" s="2">
        <v>32</v>
      </c>
      <c r="L261" s="2">
        <v>30</v>
      </c>
      <c r="M261" s="2" t="s">
        <v>60</v>
      </c>
      <c r="N261" s="2">
        <v>92550</v>
      </c>
    </row>
    <row r="262" spans="9:14" x14ac:dyDescent="0.3">
      <c r="I262" s="2" t="s">
        <v>62</v>
      </c>
      <c r="J262" s="2" t="s">
        <v>64</v>
      </c>
      <c r="K262" s="2">
        <v>41</v>
      </c>
      <c r="L262" s="2">
        <v>33</v>
      </c>
      <c r="M262" s="2" t="s">
        <v>60</v>
      </c>
      <c r="N262" s="2">
        <v>88600</v>
      </c>
    </row>
    <row r="263" spans="9:14" x14ac:dyDescent="0.3">
      <c r="I263" s="2" t="s">
        <v>58</v>
      </c>
      <c r="J263" s="2" t="s">
        <v>64</v>
      </c>
      <c r="K263" s="2">
        <v>45</v>
      </c>
      <c r="L263" s="2">
        <v>45</v>
      </c>
      <c r="M263" s="2" t="s">
        <v>60</v>
      </c>
      <c r="N263" s="2">
        <v>107550</v>
      </c>
    </row>
    <row r="264" spans="9:14" x14ac:dyDescent="0.3">
      <c r="I264" s="2" t="s">
        <v>58</v>
      </c>
      <c r="J264" s="2" t="s">
        <v>64</v>
      </c>
      <c r="K264" s="2">
        <v>31</v>
      </c>
      <c r="L264" s="2">
        <v>26</v>
      </c>
      <c r="M264" s="2" t="s">
        <v>60</v>
      </c>
      <c r="N264" s="2">
        <v>121200</v>
      </c>
    </row>
    <row r="265" spans="9:14" x14ac:dyDescent="0.3">
      <c r="I265" s="2" t="s">
        <v>58</v>
      </c>
      <c r="J265" s="2" t="s">
        <v>64</v>
      </c>
      <c r="K265" s="2">
        <v>31</v>
      </c>
      <c r="L265" s="2">
        <v>31</v>
      </c>
      <c r="M265" s="2" t="s">
        <v>60</v>
      </c>
      <c r="N265" s="2">
        <v>126000</v>
      </c>
    </row>
    <row r="266" spans="9:14" x14ac:dyDescent="0.3">
      <c r="I266" s="2" t="s">
        <v>58</v>
      </c>
      <c r="J266" s="2" t="s">
        <v>64</v>
      </c>
      <c r="K266" s="2">
        <v>37</v>
      </c>
      <c r="L266" s="2">
        <v>35</v>
      </c>
      <c r="M266" s="2" t="s">
        <v>60</v>
      </c>
      <c r="N266" s="2">
        <v>99000</v>
      </c>
    </row>
    <row r="267" spans="9:14" x14ac:dyDescent="0.3">
      <c r="I267" s="2" t="s">
        <v>58</v>
      </c>
      <c r="J267" s="2" t="s">
        <v>64</v>
      </c>
      <c r="K267" s="2">
        <v>36</v>
      </c>
      <c r="L267" s="2">
        <v>30</v>
      </c>
      <c r="M267" s="2" t="s">
        <v>60</v>
      </c>
      <c r="N267" s="2">
        <v>134800</v>
      </c>
    </row>
    <row r="268" spans="9:14" x14ac:dyDescent="0.3">
      <c r="I268" s="2" t="s">
        <v>58</v>
      </c>
      <c r="J268" s="2" t="s">
        <v>64</v>
      </c>
      <c r="K268" s="2">
        <v>43</v>
      </c>
      <c r="L268" s="2">
        <v>43</v>
      </c>
      <c r="M268" s="2" t="s">
        <v>60</v>
      </c>
      <c r="N268" s="2">
        <v>143940</v>
      </c>
    </row>
    <row r="269" spans="9:14" x14ac:dyDescent="0.3">
      <c r="I269" s="2" t="s">
        <v>58</v>
      </c>
      <c r="J269" s="2" t="s">
        <v>64</v>
      </c>
      <c r="K269" s="2">
        <v>14</v>
      </c>
      <c r="L269" s="2">
        <v>10</v>
      </c>
      <c r="M269" s="2" t="s">
        <v>60</v>
      </c>
      <c r="N269" s="2">
        <v>104350</v>
      </c>
    </row>
    <row r="270" spans="9:14" x14ac:dyDescent="0.3">
      <c r="I270" s="2" t="s">
        <v>58</v>
      </c>
      <c r="J270" s="2" t="s">
        <v>64</v>
      </c>
      <c r="K270" s="2">
        <v>47</v>
      </c>
      <c r="L270" s="2">
        <v>44</v>
      </c>
      <c r="M270" s="2" t="s">
        <v>60</v>
      </c>
      <c r="N270" s="2">
        <v>89650</v>
      </c>
    </row>
    <row r="271" spans="9:14" x14ac:dyDescent="0.3">
      <c r="I271" s="2" t="s">
        <v>58</v>
      </c>
      <c r="J271" s="2" t="s">
        <v>64</v>
      </c>
      <c r="K271" s="2">
        <v>13</v>
      </c>
      <c r="L271" s="2">
        <v>7</v>
      </c>
      <c r="M271" s="2" t="s">
        <v>60</v>
      </c>
      <c r="N271" s="2">
        <v>103700</v>
      </c>
    </row>
    <row r="272" spans="9:14" x14ac:dyDescent="0.3">
      <c r="I272" s="2" t="s">
        <v>58</v>
      </c>
      <c r="J272" s="2" t="s">
        <v>64</v>
      </c>
      <c r="K272" s="2">
        <v>42</v>
      </c>
      <c r="L272" s="2">
        <v>40</v>
      </c>
      <c r="M272" s="2" t="s">
        <v>60</v>
      </c>
      <c r="N272" s="2">
        <v>143250</v>
      </c>
    </row>
    <row r="273" spans="9:14" x14ac:dyDescent="0.3">
      <c r="I273" s="2" t="s">
        <v>58</v>
      </c>
      <c r="J273" s="2" t="s">
        <v>64</v>
      </c>
      <c r="K273" s="2">
        <v>42</v>
      </c>
      <c r="L273" s="2">
        <v>18</v>
      </c>
      <c r="M273" s="2" t="s">
        <v>60</v>
      </c>
      <c r="N273" s="2">
        <v>194800</v>
      </c>
    </row>
    <row r="274" spans="9:14" x14ac:dyDescent="0.3">
      <c r="I274" s="2" t="s">
        <v>61</v>
      </c>
      <c r="J274" s="2" t="s">
        <v>64</v>
      </c>
      <c r="K274" s="2">
        <v>4</v>
      </c>
      <c r="L274" s="2">
        <v>1</v>
      </c>
      <c r="M274" s="2" t="s">
        <v>60</v>
      </c>
      <c r="N274" s="2">
        <v>73000</v>
      </c>
    </row>
    <row r="275" spans="9:14" x14ac:dyDescent="0.3">
      <c r="I275" s="2" t="s">
        <v>61</v>
      </c>
      <c r="J275" s="2" t="s">
        <v>64</v>
      </c>
      <c r="K275" s="2">
        <v>8</v>
      </c>
      <c r="L275" s="2">
        <v>4</v>
      </c>
      <c r="M275" s="2" t="s">
        <v>60</v>
      </c>
      <c r="N275" s="2">
        <v>74000</v>
      </c>
    </row>
    <row r="276" spans="9:14" x14ac:dyDescent="0.3">
      <c r="I276" s="2" t="s">
        <v>61</v>
      </c>
      <c r="J276" s="2" t="s">
        <v>64</v>
      </c>
      <c r="K276" s="2">
        <v>8</v>
      </c>
      <c r="L276" s="2">
        <v>3</v>
      </c>
      <c r="M276" s="2" t="s">
        <v>63</v>
      </c>
      <c r="N276" s="2">
        <v>78500</v>
      </c>
    </row>
    <row r="277" spans="9:14" x14ac:dyDescent="0.3">
      <c r="I277" s="2" t="s">
        <v>58</v>
      </c>
      <c r="J277" s="2" t="s">
        <v>64</v>
      </c>
      <c r="K277" s="2">
        <v>12</v>
      </c>
      <c r="L277" s="2">
        <v>6</v>
      </c>
      <c r="M277" s="2" t="s">
        <v>60</v>
      </c>
      <c r="N277" s="2">
        <v>93000</v>
      </c>
    </row>
    <row r="278" spans="9:14" x14ac:dyDescent="0.3">
      <c r="I278" s="2" t="s">
        <v>58</v>
      </c>
      <c r="J278" s="2" t="s">
        <v>64</v>
      </c>
      <c r="K278" s="2">
        <v>52</v>
      </c>
      <c r="L278" s="2">
        <v>48</v>
      </c>
      <c r="M278" s="2" t="s">
        <v>60</v>
      </c>
      <c r="N278" s="2">
        <v>107200</v>
      </c>
    </row>
    <row r="279" spans="9:14" x14ac:dyDescent="0.3">
      <c r="I279" s="2" t="s">
        <v>58</v>
      </c>
      <c r="J279" s="2" t="s">
        <v>64</v>
      </c>
      <c r="K279" s="2">
        <v>31</v>
      </c>
      <c r="L279" s="2">
        <v>27</v>
      </c>
      <c r="M279" s="2" t="s">
        <v>60</v>
      </c>
      <c r="N279" s="2">
        <v>163200</v>
      </c>
    </row>
    <row r="280" spans="9:14" x14ac:dyDescent="0.3">
      <c r="I280" s="2" t="s">
        <v>58</v>
      </c>
      <c r="J280" s="2" t="s">
        <v>64</v>
      </c>
      <c r="K280" s="2">
        <v>24</v>
      </c>
      <c r="L280" s="2">
        <v>18</v>
      </c>
      <c r="M280" s="2" t="s">
        <v>60</v>
      </c>
      <c r="N280" s="2">
        <v>107100</v>
      </c>
    </row>
    <row r="281" spans="9:14" x14ac:dyDescent="0.3">
      <c r="I281" s="2" t="s">
        <v>58</v>
      </c>
      <c r="J281" s="2" t="s">
        <v>64</v>
      </c>
      <c r="K281" s="2">
        <v>46</v>
      </c>
      <c r="L281" s="2">
        <v>46</v>
      </c>
      <c r="M281" s="2" t="s">
        <v>60</v>
      </c>
      <c r="N281" s="2">
        <v>100600</v>
      </c>
    </row>
    <row r="282" spans="9:14" x14ac:dyDescent="0.3">
      <c r="I282" s="2" t="s">
        <v>58</v>
      </c>
      <c r="J282" s="2" t="s">
        <v>64</v>
      </c>
      <c r="K282" s="2">
        <v>39</v>
      </c>
      <c r="L282" s="2">
        <v>38</v>
      </c>
      <c r="M282" s="2" t="s">
        <v>60</v>
      </c>
      <c r="N282" s="2">
        <v>136500</v>
      </c>
    </row>
    <row r="283" spans="9:14" x14ac:dyDescent="0.3">
      <c r="I283" s="2" t="s">
        <v>58</v>
      </c>
      <c r="J283" s="2" t="s">
        <v>64</v>
      </c>
      <c r="K283" s="2">
        <v>37</v>
      </c>
      <c r="L283" s="2">
        <v>27</v>
      </c>
      <c r="M283" s="2" t="s">
        <v>60</v>
      </c>
      <c r="N283" s="2">
        <v>103600</v>
      </c>
    </row>
    <row r="284" spans="9:14" x14ac:dyDescent="0.3">
      <c r="I284" s="2" t="s">
        <v>58</v>
      </c>
      <c r="J284" s="2" t="s">
        <v>64</v>
      </c>
      <c r="K284" s="2">
        <v>51</v>
      </c>
      <c r="L284" s="2">
        <v>51</v>
      </c>
      <c r="M284" s="2" t="s">
        <v>60</v>
      </c>
      <c r="N284" s="2">
        <v>57800</v>
      </c>
    </row>
    <row r="285" spans="9:14" x14ac:dyDescent="0.3">
      <c r="I285" s="2" t="s">
        <v>58</v>
      </c>
      <c r="J285" s="2" t="s">
        <v>64</v>
      </c>
      <c r="K285" s="2">
        <v>45</v>
      </c>
      <c r="L285" s="2">
        <v>43</v>
      </c>
      <c r="M285" s="2" t="s">
        <v>60</v>
      </c>
      <c r="N285" s="2">
        <v>155865</v>
      </c>
    </row>
    <row r="286" spans="9:14" x14ac:dyDescent="0.3">
      <c r="I286" s="2" t="s">
        <v>62</v>
      </c>
      <c r="J286" s="2" t="s">
        <v>64</v>
      </c>
      <c r="K286" s="2">
        <v>8</v>
      </c>
      <c r="L286" s="2">
        <v>6</v>
      </c>
      <c r="M286" s="2" t="s">
        <v>60</v>
      </c>
      <c r="N286" s="2">
        <v>88650</v>
      </c>
    </row>
    <row r="287" spans="9:14" x14ac:dyDescent="0.3">
      <c r="I287" s="2" t="s">
        <v>62</v>
      </c>
      <c r="J287" s="2" t="s">
        <v>64</v>
      </c>
      <c r="K287" s="2">
        <v>49</v>
      </c>
      <c r="L287" s="2">
        <v>49</v>
      </c>
      <c r="M287" s="2" t="s">
        <v>60</v>
      </c>
      <c r="N287" s="2">
        <v>81800</v>
      </c>
    </row>
    <row r="288" spans="9:14" x14ac:dyDescent="0.3">
      <c r="I288" s="2" t="s">
        <v>58</v>
      </c>
      <c r="J288" s="2" t="s">
        <v>64</v>
      </c>
      <c r="K288" s="2">
        <v>28</v>
      </c>
      <c r="L288" s="2">
        <v>27</v>
      </c>
      <c r="M288" s="2" t="s">
        <v>60</v>
      </c>
      <c r="N288" s="2">
        <v>115800</v>
      </c>
    </row>
    <row r="289" spans="9:14" x14ac:dyDescent="0.3">
      <c r="I289" s="2" t="s">
        <v>61</v>
      </c>
      <c r="J289" s="2" t="s">
        <v>64</v>
      </c>
      <c r="K289" s="2">
        <v>2</v>
      </c>
      <c r="L289" s="2">
        <v>0</v>
      </c>
      <c r="M289" s="2" t="s">
        <v>60</v>
      </c>
      <c r="N289" s="2">
        <v>85000</v>
      </c>
    </row>
    <row r="290" spans="9:14" x14ac:dyDescent="0.3">
      <c r="I290" s="2" t="s">
        <v>58</v>
      </c>
      <c r="J290" s="2" t="s">
        <v>64</v>
      </c>
      <c r="K290" s="2">
        <v>29</v>
      </c>
      <c r="L290" s="2">
        <v>27</v>
      </c>
      <c r="M290" s="2" t="s">
        <v>60</v>
      </c>
      <c r="N290" s="2">
        <v>150500</v>
      </c>
    </row>
    <row r="291" spans="9:14" x14ac:dyDescent="0.3">
      <c r="I291" s="2" t="s">
        <v>61</v>
      </c>
      <c r="J291" s="2" t="s">
        <v>64</v>
      </c>
      <c r="K291" s="2">
        <v>8</v>
      </c>
      <c r="L291" s="2">
        <v>5</v>
      </c>
      <c r="M291" s="2" t="s">
        <v>60</v>
      </c>
      <c r="N291" s="2">
        <v>74000</v>
      </c>
    </row>
    <row r="292" spans="9:14" x14ac:dyDescent="0.3">
      <c r="I292" s="2" t="s">
        <v>58</v>
      </c>
      <c r="J292" s="2" t="s">
        <v>64</v>
      </c>
      <c r="K292" s="2">
        <v>33</v>
      </c>
      <c r="L292" s="2">
        <v>7</v>
      </c>
      <c r="M292" s="2" t="s">
        <v>60</v>
      </c>
      <c r="N292" s="2">
        <v>174500</v>
      </c>
    </row>
    <row r="293" spans="9:14" x14ac:dyDescent="0.3">
      <c r="I293" s="2" t="s">
        <v>58</v>
      </c>
      <c r="J293" s="2" t="s">
        <v>64</v>
      </c>
      <c r="K293" s="2">
        <v>32</v>
      </c>
      <c r="L293" s="2">
        <v>28</v>
      </c>
      <c r="M293" s="2" t="s">
        <v>60</v>
      </c>
      <c r="N293" s="2">
        <v>168500</v>
      </c>
    </row>
    <row r="294" spans="9:14" x14ac:dyDescent="0.3">
      <c r="I294" s="2" t="s">
        <v>58</v>
      </c>
      <c r="J294" s="2" t="s">
        <v>64</v>
      </c>
      <c r="K294" s="2">
        <v>39</v>
      </c>
      <c r="L294" s="2">
        <v>9</v>
      </c>
      <c r="M294" s="2" t="s">
        <v>60</v>
      </c>
      <c r="N294" s="2">
        <v>183800</v>
      </c>
    </row>
    <row r="295" spans="9:14" x14ac:dyDescent="0.3">
      <c r="I295" s="2" t="s">
        <v>62</v>
      </c>
      <c r="J295" s="2" t="s">
        <v>64</v>
      </c>
      <c r="K295" s="2">
        <v>11</v>
      </c>
      <c r="L295" s="2">
        <v>1</v>
      </c>
      <c r="M295" s="2" t="s">
        <v>60</v>
      </c>
      <c r="N295" s="2">
        <v>104800</v>
      </c>
    </row>
    <row r="296" spans="9:14" x14ac:dyDescent="0.3">
      <c r="I296" s="2" t="s">
        <v>58</v>
      </c>
      <c r="J296" s="2" t="s">
        <v>64</v>
      </c>
      <c r="K296" s="2">
        <v>19</v>
      </c>
      <c r="L296" s="2">
        <v>7</v>
      </c>
      <c r="M296" s="2" t="s">
        <v>60</v>
      </c>
      <c r="N296" s="2">
        <v>107300</v>
      </c>
    </row>
    <row r="297" spans="9:14" x14ac:dyDescent="0.3">
      <c r="I297" s="2" t="s">
        <v>58</v>
      </c>
      <c r="J297" s="2" t="s">
        <v>64</v>
      </c>
      <c r="K297" s="2">
        <v>40</v>
      </c>
      <c r="L297" s="2">
        <v>36</v>
      </c>
      <c r="M297" s="2" t="s">
        <v>60</v>
      </c>
      <c r="N297" s="2">
        <v>97150</v>
      </c>
    </row>
    <row r="298" spans="9:14" x14ac:dyDescent="0.3">
      <c r="I298" s="2" t="s">
        <v>58</v>
      </c>
      <c r="J298" s="2" t="s">
        <v>64</v>
      </c>
      <c r="K298" s="2">
        <v>18</v>
      </c>
      <c r="L298" s="2">
        <v>18</v>
      </c>
      <c r="M298" s="2" t="s">
        <v>60</v>
      </c>
      <c r="N298" s="2">
        <v>126300</v>
      </c>
    </row>
    <row r="299" spans="9:14" x14ac:dyDescent="0.3">
      <c r="I299" s="2" t="s">
        <v>58</v>
      </c>
      <c r="J299" s="2" t="s">
        <v>64</v>
      </c>
      <c r="K299" s="2">
        <v>17</v>
      </c>
      <c r="L299" s="2">
        <v>11</v>
      </c>
      <c r="M299" s="2" t="s">
        <v>60</v>
      </c>
      <c r="N299" s="2">
        <v>148800</v>
      </c>
    </row>
    <row r="300" spans="9:14" x14ac:dyDescent="0.3">
      <c r="I300" s="2" t="s">
        <v>58</v>
      </c>
      <c r="J300" s="2" t="s">
        <v>64</v>
      </c>
      <c r="K300" s="2">
        <v>49</v>
      </c>
      <c r="L300" s="2">
        <v>43</v>
      </c>
      <c r="M300" s="2" t="s">
        <v>60</v>
      </c>
      <c r="N300" s="2">
        <v>72300</v>
      </c>
    </row>
    <row r="301" spans="9:14" x14ac:dyDescent="0.3">
      <c r="I301" s="2" t="s">
        <v>62</v>
      </c>
      <c r="J301" s="2" t="s">
        <v>64</v>
      </c>
      <c r="K301" s="2">
        <v>45</v>
      </c>
      <c r="L301" s="2">
        <v>39</v>
      </c>
      <c r="M301" s="2" t="s">
        <v>60</v>
      </c>
      <c r="N301" s="2">
        <v>70700</v>
      </c>
    </row>
    <row r="302" spans="9:14" x14ac:dyDescent="0.3">
      <c r="I302" s="2" t="s">
        <v>58</v>
      </c>
      <c r="J302" s="2" t="s">
        <v>64</v>
      </c>
      <c r="K302" s="2">
        <v>39</v>
      </c>
      <c r="L302" s="2">
        <v>36</v>
      </c>
      <c r="M302" s="2" t="s">
        <v>60</v>
      </c>
      <c r="N302" s="2">
        <v>88600</v>
      </c>
    </row>
    <row r="303" spans="9:14" x14ac:dyDescent="0.3">
      <c r="I303" s="2" t="s">
        <v>58</v>
      </c>
      <c r="J303" s="2" t="s">
        <v>64</v>
      </c>
      <c r="K303" s="2">
        <v>27</v>
      </c>
      <c r="L303" s="2">
        <v>16</v>
      </c>
      <c r="M303" s="2" t="s">
        <v>60</v>
      </c>
      <c r="N303" s="2">
        <v>127100</v>
      </c>
    </row>
    <row r="304" spans="9:14" x14ac:dyDescent="0.3">
      <c r="I304" s="2" t="s">
        <v>58</v>
      </c>
      <c r="J304" s="2" t="s">
        <v>64</v>
      </c>
      <c r="K304" s="2">
        <v>28</v>
      </c>
      <c r="L304" s="2">
        <v>13</v>
      </c>
      <c r="M304" s="2" t="s">
        <v>60</v>
      </c>
      <c r="N304" s="2">
        <v>170500</v>
      </c>
    </row>
    <row r="305" spans="9:14" x14ac:dyDescent="0.3">
      <c r="I305" s="2" t="s">
        <v>58</v>
      </c>
      <c r="J305" s="2" t="s">
        <v>64</v>
      </c>
      <c r="K305" s="2">
        <v>14</v>
      </c>
      <c r="L305" s="2">
        <v>4</v>
      </c>
      <c r="M305" s="2" t="s">
        <v>60</v>
      </c>
      <c r="N305" s="2">
        <v>105260</v>
      </c>
    </row>
    <row r="306" spans="9:14" x14ac:dyDescent="0.3">
      <c r="I306" s="2" t="s">
        <v>58</v>
      </c>
      <c r="J306" s="2" t="s">
        <v>64</v>
      </c>
      <c r="K306" s="2">
        <v>46</v>
      </c>
      <c r="L306" s="2">
        <v>44</v>
      </c>
      <c r="M306" s="2" t="s">
        <v>60</v>
      </c>
      <c r="N306" s="2">
        <v>144050</v>
      </c>
    </row>
    <row r="307" spans="9:14" x14ac:dyDescent="0.3">
      <c r="I307" s="2" t="s">
        <v>58</v>
      </c>
      <c r="J307" s="2" t="s">
        <v>64</v>
      </c>
      <c r="K307" s="2">
        <v>33</v>
      </c>
      <c r="L307" s="2">
        <v>31</v>
      </c>
      <c r="M307" s="2" t="s">
        <v>60</v>
      </c>
      <c r="N307" s="2">
        <v>111350</v>
      </c>
    </row>
    <row r="308" spans="9:14" x14ac:dyDescent="0.3">
      <c r="I308" s="2" t="s">
        <v>61</v>
      </c>
      <c r="J308" s="2" t="s">
        <v>64</v>
      </c>
      <c r="K308" s="2">
        <v>7</v>
      </c>
      <c r="L308" s="2">
        <v>4</v>
      </c>
      <c r="M308" s="2" t="s">
        <v>60</v>
      </c>
      <c r="N308" s="2">
        <v>74500</v>
      </c>
    </row>
    <row r="309" spans="9:14" x14ac:dyDescent="0.3">
      <c r="I309" s="2" t="s">
        <v>58</v>
      </c>
      <c r="J309" s="2" t="s">
        <v>64</v>
      </c>
      <c r="K309" s="2">
        <v>31</v>
      </c>
      <c r="L309" s="2">
        <v>28</v>
      </c>
      <c r="M309" s="2" t="s">
        <v>60</v>
      </c>
      <c r="N309" s="2">
        <v>122500</v>
      </c>
    </row>
    <row r="310" spans="9:14" x14ac:dyDescent="0.3">
      <c r="I310" s="2" t="s">
        <v>61</v>
      </c>
      <c r="J310" s="2" t="s">
        <v>64</v>
      </c>
      <c r="K310" s="2">
        <v>5</v>
      </c>
      <c r="L310" s="2">
        <v>0</v>
      </c>
      <c r="M310" s="2" t="s">
        <v>60</v>
      </c>
      <c r="N310" s="2">
        <v>74000</v>
      </c>
    </row>
    <row r="311" spans="9:14" x14ac:dyDescent="0.3">
      <c r="I311" s="2" t="s">
        <v>58</v>
      </c>
      <c r="J311" s="2" t="s">
        <v>64</v>
      </c>
      <c r="K311" s="2">
        <v>22</v>
      </c>
      <c r="L311" s="2">
        <v>15</v>
      </c>
      <c r="M311" s="2" t="s">
        <v>60</v>
      </c>
      <c r="N311" s="2">
        <v>166800</v>
      </c>
    </row>
    <row r="312" spans="9:14" x14ac:dyDescent="0.3">
      <c r="I312" s="2" t="s">
        <v>58</v>
      </c>
      <c r="J312" s="2" t="s">
        <v>64</v>
      </c>
      <c r="K312" s="2">
        <v>20</v>
      </c>
      <c r="L312" s="2">
        <v>7</v>
      </c>
      <c r="M312" s="2" t="s">
        <v>60</v>
      </c>
      <c r="N312" s="2">
        <v>92050</v>
      </c>
    </row>
    <row r="313" spans="9:14" x14ac:dyDescent="0.3">
      <c r="I313" s="2" t="s">
        <v>58</v>
      </c>
      <c r="J313" s="2" t="s">
        <v>64</v>
      </c>
      <c r="K313" s="2">
        <v>14</v>
      </c>
      <c r="L313" s="2">
        <v>9</v>
      </c>
      <c r="M313" s="2" t="s">
        <v>60</v>
      </c>
      <c r="N313" s="2">
        <v>108100</v>
      </c>
    </row>
    <row r="314" spans="9:14" x14ac:dyDescent="0.3">
      <c r="I314" s="2" t="s">
        <v>58</v>
      </c>
      <c r="J314" s="2" t="s">
        <v>64</v>
      </c>
      <c r="K314" s="2">
        <v>29</v>
      </c>
      <c r="L314" s="2">
        <v>19</v>
      </c>
      <c r="M314" s="2" t="s">
        <v>60</v>
      </c>
      <c r="N314" s="2">
        <v>94350</v>
      </c>
    </row>
    <row r="315" spans="9:14" x14ac:dyDescent="0.3">
      <c r="I315" s="2" t="s">
        <v>58</v>
      </c>
      <c r="J315" s="2" t="s">
        <v>64</v>
      </c>
      <c r="K315" s="2">
        <v>35</v>
      </c>
      <c r="L315" s="2">
        <v>35</v>
      </c>
      <c r="M315" s="2" t="s">
        <v>60</v>
      </c>
      <c r="N315" s="2">
        <v>100351</v>
      </c>
    </row>
    <row r="316" spans="9:14" x14ac:dyDescent="0.3">
      <c r="I316" s="2" t="s">
        <v>58</v>
      </c>
      <c r="J316" s="2" t="s">
        <v>64</v>
      </c>
      <c r="K316" s="2">
        <v>22</v>
      </c>
      <c r="L316" s="2">
        <v>6</v>
      </c>
      <c r="M316" s="2" t="s">
        <v>60</v>
      </c>
      <c r="N316" s="2">
        <v>146800</v>
      </c>
    </row>
    <row r="317" spans="9:14" x14ac:dyDescent="0.3">
      <c r="I317" s="2" t="s">
        <v>61</v>
      </c>
      <c r="J317" s="2" t="s">
        <v>59</v>
      </c>
      <c r="K317" s="2">
        <v>6</v>
      </c>
      <c r="L317" s="2">
        <v>3</v>
      </c>
      <c r="M317" s="2" t="s">
        <v>60</v>
      </c>
      <c r="N317" s="2">
        <v>84716</v>
      </c>
    </row>
    <row r="318" spans="9:14" x14ac:dyDescent="0.3">
      <c r="I318" s="2" t="s">
        <v>62</v>
      </c>
      <c r="J318" s="2" t="s">
        <v>59</v>
      </c>
      <c r="K318" s="2">
        <v>12</v>
      </c>
      <c r="L318" s="2">
        <v>9</v>
      </c>
      <c r="M318" s="2" t="s">
        <v>63</v>
      </c>
      <c r="N318" s="2">
        <v>71065</v>
      </c>
    </row>
    <row r="319" spans="9:14" x14ac:dyDescent="0.3">
      <c r="I319" s="2" t="s">
        <v>58</v>
      </c>
      <c r="J319" s="2" t="s">
        <v>59</v>
      </c>
      <c r="K319" s="2">
        <v>46</v>
      </c>
      <c r="L319" s="2">
        <v>45</v>
      </c>
      <c r="M319" s="2" t="s">
        <v>60</v>
      </c>
      <c r="N319" s="2">
        <v>67559</v>
      </c>
    </row>
    <row r="320" spans="9:14" x14ac:dyDescent="0.3">
      <c r="I320" s="2" t="s">
        <v>58</v>
      </c>
      <c r="J320" s="2" t="s">
        <v>59</v>
      </c>
      <c r="K320" s="2">
        <v>16</v>
      </c>
      <c r="L320" s="2">
        <v>16</v>
      </c>
      <c r="M320" s="2" t="s">
        <v>60</v>
      </c>
      <c r="N320" s="2">
        <v>134550</v>
      </c>
    </row>
    <row r="321" spans="9:14" x14ac:dyDescent="0.3">
      <c r="I321" s="2" t="s">
        <v>58</v>
      </c>
      <c r="J321" s="2" t="s">
        <v>59</v>
      </c>
      <c r="K321" s="2">
        <v>16</v>
      </c>
      <c r="L321" s="2">
        <v>15</v>
      </c>
      <c r="M321" s="2" t="s">
        <v>60</v>
      </c>
      <c r="N321" s="2">
        <v>135027</v>
      </c>
    </row>
    <row r="322" spans="9:14" x14ac:dyDescent="0.3">
      <c r="I322" s="2" t="s">
        <v>58</v>
      </c>
      <c r="J322" s="2" t="s">
        <v>59</v>
      </c>
      <c r="K322" s="2">
        <v>24</v>
      </c>
      <c r="L322" s="2">
        <v>23</v>
      </c>
      <c r="M322" s="2" t="s">
        <v>60</v>
      </c>
      <c r="N322" s="2">
        <v>104428</v>
      </c>
    </row>
    <row r="323" spans="9:14" x14ac:dyDescent="0.3">
      <c r="I323" s="2" t="s">
        <v>62</v>
      </c>
      <c r="J323" s="2" t="s">
        <v>59</v>
      </c>
      <c r="K323" s="2">
        <v>9</v>
      </c>
      <c r="L323" s="2">
        <v>9</v>
      </c>
      <c r="M323" s="2" t="s">
        <v>60</v>
      </c>
      <c r="N323" s="2">
        <v>95642</v>
      </c>
    </row>
    <row r="324" spans="9:14" x14ac:dyDescent="0.3">
      <c r="I324" s="2" t="s">
        <v>62</v>
      </c>
      <c r="J324" s="2" t="s">
        <v>59</v>
      </c>
      <c r="K324" s="2">
        <v>13</v>
      </c>
      <c r="L324" s="2">
        <v>11</v>
      </c>
      <c r="M324" s="2" t="s">
        <v>60</v>
      </c>
      <c r="N324" s="2">
        <v>126431</v>
      </c>
    </row>
    <row r="325" spans="9:14" x14ac:dyDescent="0.3">
      <c r="I325" s="2" t="s">
        <v>58</v>
      </c>
      <c r="J325" s="2" t="s">
        <v>59</v>
      </c>
      <c r="K325" s="2">
        <v>24</v>
      </c>
      <c r="L325" s="2">
        <v>15</v>
      </c>
      <c r="M325" s="2" t="s">
        <v>63</v>
      </c>
      <c r="N325" s="2">
        <v>161101</v>
      </c>
    </row>
    <row r="326" spans="9:14" x14ac:dyDescent="0.3">
      <c r="I326" s="2" t="s">
        <v>58</v>
      </c>
      <c r="J326" s="2" t="s">
        <v>59</v>
      </c>
      <c r="K326" s="2">
        <v>30</v>
      </c>
      <c r="L326" s="2">
        <v>31</v>
      </c>
      <c r="M326" s="2" t="s">
        <v>60</v>
      </c>
      <c r="N326" s="2">
        <v>162221</v>
      </c>
    </row>
    <row r="327" spans="9:14" x14ac:dyDescent="0.3">
      <c r="I327" s="2" t="s">
        <v>61</v>
      </c>
      <c r="J327" s="2" t="s">
        <v>59</v>
      </c>
      <c r="K327" s="2">
        <v>8</v>
      </c>
      <c r="L327" s="2">
        <v>4</v>
      </c>
      <c r="M327" s="2" t="s">
        <v>60</v>
      </c>
      <c r="N327" s="2">
        <v>84500</v>
      </c>
    </row>
    <row r="328" spans="9:14" x14ac:dyDescent="0.3">
      <c r="I328" s="2" t="s">
        <v>58</v>
      </c>
      <c r="J328" s="2" t="s">
        <v>59</v>
      </c>
      <c r="K328" s="2">
        <v>23</v>
      </c>
      <c r="L328" s="2">
        <v>15</v>
      </c>
      <c r="M328" s="2" t="s">
        <v>60</v>
      </c>
      <c r="N328" s="2">
        <v>124714</v>
      </c>
    </row>
    <row r="329" spans="9:14" x14ac:dyDescent="0.3">
      <c r="I329" s="2" t="s">
        <v>58</v>
      </c>
      <c r="J329" s="2" t="s">
        <v>59</v>
      </c>
      <c r="K329" s="2">
        <v>37</v>
      </c>
      <c r="L329" s="2">
        <v>37</v>
      </c>
      <c r="M329" s="2" t="s">
        <v>60</v>
      </c>
      <c r="N329" s="2">
        <v>151650</v>
      </c>
    </row>
    <row r="330" spans="9:14" x14ac:dyDescent="0.3">
      <c r="I330" s="2" t="s">
        <v>62</v>
      </c>
      <c r="J330" s="2" t="s">
        <v>59</v>
      </c>
      <c r="K330" s="2">
        <v>10</v>
      </c>
      <c r="L330" s="2">
        <v>10</v>
      </c>
      <c r="M330" s="2" t="s">
        <v>60</v>
      </c>
      <c r="N330" s="2">
        <v>99247</v>
      </c>
    </row>
    <row r="331" spans="9:14" x14ac:dyDescent="0.3">
      <c r="I331" s="2" t="s">
        <v>58</v>
      </c>
      <c r="J331" s="2" t="s">
        <v>59</v>
      </c>
      <c r="K331" s="2">
        <v>23</v>
      </c>
      <c r="L331" s="2">
        <v>23</v>
      </c>
      <c r="M331" s="2" t="s">
        <v>60</v>
      </c>
      <c r="N331" s="2">
        <v>134778</v>
      </c>
    </row>
    <row r="332" spans="9:14" x14ac:dyDescent="0.3">
      <c r="I332" s="2" t="s">
        <v>58</v>
      </c>
      <c r="J332" s="2" t="s">
        <v>59</v>
      </c>
      <c r="K332" s="2">
        <v>49</v>
      </c>
      <c r="L332" s="2">
        <v>60</v>
      </c>
      <c r="M332" s="2" t="s">
        <v>60</v>
      </c>
      <c r="N332" s="2">
        <v>192253</v>
      </c>
    </row>
    <row r="333" spans="9:14" x14ac:dyDescent="0.3">
      <c r="I333" s="2" t="s">
        <v>58</v>
      </c>
      <c r="J333" s="2" t="s">
        <v>59</v>
      </c>
      <c r="K333" s="2">
        <v>20</v>
      </c>
      <c r="L333" s="2">
        <v>9</v>
      </c>
      <c r="M333" s="2" t="s">
        <v>60</v>
      </c>
      <c r="N333" s="2">
        <v>116518</v>
      </c>
    </row>
    <row r="334" spans="9:14" x14ac:dyDescent="0.3">
      <c r="I334" s="2" t="s">
        <v>58</v>
      </c>
      <c r="J334" s="2" t="s">
        <v>59</v>
      </c>
      <c r="K334" s="2">
        <v>18</v>
      </c>
      <c r="L334" s="2">
        <v>10</v>
      </c>
      <c r="M334" s="2" t="s">
        <v>63</v>
      </c>
      <c r="N334" s="2">
        <v>105450</v>
      </c>
    </row>
    <row r="335" spans="9:14" x14ac:dyDescent="0.3">
      <c r="I335" s="2" t="s">
        <v>58</v>
      </c>
      <c r="J335" s="2" t="s">
        <v>59</v>
      </c>
      <c r="K335" s="2">
        <v>33</v>
      </c>
      <c r="L335" s="2">
        <v>19</v>
      </c>
      <c r="M335" s="2" t="s">
        <v>60</v>
      </c>
      <c r="N335" s="2">
        <v>145098</v>
      </c>
    </row>
    <row r="336" spans="9:14" x14ac:dyDescent="0.3">
      <c r="I336" s="2" t="s">
        <v>62</v>
      </c>
      <c r="J336" s="2" t="s">
        <v>59</v>
      </c>
      <c r="K336" s="2">
        <v>19</v>
      </c>
      <c r="L336" s="2">
        <v>6</v>
      </c>
      <c r="M336" s="2" t="s">
        <v>63</v>
      </c>
      <c r="N336" s="2">
        <v>104542</v>
      </c>
    </row>
    <row r="337" spans="9:14" x14ac:dyDescent="0.3">
      <c r="I337" s="2" t="s">
        <v>58</v>
      </c>
      <c r="J337" s="2" t="s">
        <v>59</v>
      </c>
      <c r="K337" s="2">
        <v>36</v>
      </c>
      <c r="L337" s="2">
        <v>38</v>
      </c>
      <c r="M337" s="2" t="s">
        <v>60</v>
      </c>
      <c r="N337" s="2">
        <v>151445</v>
      </c>
    </row>
    <row r="338" spans="9:14" x14ac:dyDescent="0.3">
      <c r="I338" s="2" t="s">
        <v>58</v>
      </c>
      <c r="J338" s="2" t="s">
        <v>59</v>
      </c>
      <c r="K338" s="2">
        <v>35</v>
      </c>
      <c r="L338" s="2">
        <v>23</v>
      </c>
      <c r="M338" s="2" t="s">
        <v>60</v>
      </c>
      <c r="N338" s="2">
        <v>98053</v>
      </c>
    </row>
    <row r="339" spans="9:14" x14ac:dyDescent="0.3">
      <c r="I339" s="2" t="s">
        <v>58</v>
      </c>
      <c r="J339" s="2" t="s">
        <v>59</v>
      </c>
      <c r="K339" s="2">
        <v>13</v>
      </c>
      <c r="L339" s="2">
        <v>12</v>
      </c>
      <c r="M339" s="2" t="s">
        <v>60</v>
      </c>
      <c r="N339" s="2">
        <v>145000</v>
      </c>
    </row>
    <row r="340" spans="9:14" x14ac:dyDescent="0.3">
      <c r="I340" s="2" t="s">
        <v>58</v>
      </c>
      <c r="J340" s="2" t="s">
        <v>59</v>
      </c>
      <c r="K340" s="2">
        <v>32</v>
      </c>
      <c r="L340" s="2">
        <v>25</v>
      </c>
      <c r="M340" s="2" t="s">
        <v>60</v>
      </c>
      <c r="N340" s="2">
        <v>128464</v>
      </c>
    </row>
    <row r="341" spans="9:14" x14ac:dyDescent="0.3">
      <c r="I341" s="2" t="s">
        <v>58</v>
      </c>
      <c r="J341" s="2" t="s">
        <v>59</v>
      </c>
      <c r="K341" s="2">
        <v>37</v>
      </c>
      <c r="L341" s="2">
        <v>15</v>
      </c>
      <c r="M341" s="2" t="s">
        <v>60</v>
      </c>
      <c r="N341" s="2">
        <v>137317</v>
      </c>
    </row>
    <row r="342" spans="9:14" x14ac:dyDescent="0.3">
      <c r="I342" s="2" t="s">
        <v>58</v>
      </c>
      <c r="J342" s="2" t="s">
        <v>59</v>
      </c>
      <c r="K342" s="2">
        <v>13</v>
      </c>
      <c r="L342" s="2">
        <v>11</v>
      </c>
      <c r="M342" s="2" t="s">
        <v>60</v>
      </c>
      <c r="N342" s="2">
        <v>106231</v>
      </c>
    </row>
    <row r="343" spans="9:14" x14ac:dyDescent="0.3">
      <c r="I343" s="2" t="s">
        <v>58</v>
      </c>
      <c r="J343" s="2" t="s">
        <v>59</v>
      </c>
      <c r="K343" s="2">
        <v>17</v>
      </c>
      <c r="L343" s="2">
        <v>17</v>
      </c>
      <c r="M343" s="2" t="s">
        <v>63</v>
      </c>
      <c r="N343" s="2">
        <v>124312</v>
      </c>
    </row>
    <row r="344" spans="9:14" x14ac:dyDescent="0.3">
      <c r="I344" s="2" t="s">
        <v>58</v>
      </c>
      <c r="J344" s="2" t="s">
        <v>59</v>
      </c>
      <c r="K344" s="2">
        <v>38</v>
      </c>
      <c r="L344" s="2">
        <v>38</v>
      </c>
      <c r="M344" s="2" t="s">
        <v>60</v>
      </c>
      <c r="N344" s="2">
        <v>114596</v>
      </c>
    </row>
    <row r="345" spans="9:14" x14ac:dyDescent="0.3">
      <c r="I345" s="2" t="s">
        <v>58</v>
      </c>
      <c r="J345" s="2" t="s">
        <v>59</v>
      </c>
      <c r="K345" s="2">
        <v>31</v>
      </c>
      <c r="L345" s="2">
        <v>31</v>
      </c>
      <c r="M345" s="2" t="s">
        <v>60</v>
      </c>
      <c r="N345" s="2">
        <v>162150</v>
      </c>
    </row>
    <row r="346" spans="9:14" x14ac:dyDescent="0.3">
      <c r="I346" s="2" t="s">
        <v>58</v>
      </c>
      <c r="J346" s="2" t="s">
        <v>59</v>
      </c>
      <c r="K346" s="2">
        <v>32</v>
      </c>
      <c r="L346" s="2">
        <v>35</v>
      </c>
      <c r="M346" s="2" t="s">
        <v>60</v>
      </c>
      <c r="N346" s="2">
        <v>150376</v>
      </c>
    </row>
    <row r="347" spans="9:14" x14ac:dyDescent="0.3">
      <c r="I347" s="2" t="s">
        <v>58</v>
      </c>
      <c r="J347" s="2" t="s">
        <v>59</v>
      </c>
      <c r="K347" s="2">
        <v>15</v>
      </c>
      <c r="L347" s="2">
        <v>10</v>
      </c>
      <c r="M347" s="2" t="s">
        <v>60</v>
      </c>
      <c r="N347" s="2">
        <v>107986</v>
      </c>
    </row>
    <row r="348" spans="9:14" x14ac:dyDescent="0.3">
      <c r="I348" s="2" t="s">
        <v>58</v>
      </c>
      <c r="J348" s="2" t="s">
        <v>59</v>
      </c>
      <c r="K348" s="2">
        <v>41</v>
      </c>
      <c r="L348" s="2">
        <v>27</v>
      </c>
      <c r="M348" s="2" t="s">
        <v>60</v>
      </c>
      <c r="N348" s="2">
        <v>142023</v>
      </c>
    </row>
    <row r="349" spans="9:14" x14ac:dyDescent="0.3">
      <c r="I349" s="2" t="s">
        <v>58</v>
      </c>
      <c r="J349" s="2" t="s">
        <v>59</v>
      </c>
      <c r="K349" s="2">
        <v>39</v>
      </c>
      <c r="L349" s="2">
        <v>33</v>
      </c>
      <c r="M349" s="2" t="s">
        <v>60</v>
      </c>
      <c r="N349" s="2">
        <v>128250</v>
      </c>
    </row>
    <row r="350" spans="9:14" x14ac:dyDescent="0.3">
      <c r="I350" s="2" t="s">
        <v>61</v>
      </c>
      <c r="J350" s="2" t="s">
        <v>59</v>
      </c>
      <c r="K350" s="2">
        <v>4</v>
      </c>
      <c r="L350" s="2">
        <v>3</v>
      </c>
      <c r="M350" s="2" t="s">
        <v>60</v>
      </c>
      <c r="N350" s="2">
        <v>80139</v>
      </c>
    </row>
    <row r="351" spans="9:14" x14ac:dyDescent="0.3">
      <c r="I351" s="2" t="s">
        <v>58</v>
      </c>
      <c r="J351" s="2" t="s">
        <v>59</v>
      </c>
      <c r="K351" s="2">
        <v>27</v>
      </c>
      <c r="L351" s="2">
        <v>28</v>
      </c>
      <c r="M351" s="2" t="s">
        <v>60</v>
      </c>
      <c r="N351" s="2">
        <v>144309</v>
      </c>
    </row>
    <row r="352" spans="9:14" x14ac:dyDescent="0.3">
      <c r="I352" s="2" t="s">
        <v>58</v>
      </c>
      <c r="J352" s="2" t="s">
        <v>59</v>
      </c>
      <c r="K352" s="2">
        <v>56</v>
      </c>
      <c r="L352" s="2">
        <v>49</v>
      </c>
      <c r="M352" s="2" t="s">
        <v>60</v>
      </c>
      <c r="N352" s="2">
        <v>186960</v>
      </c>
    </row>
    <row r="353" spans="9:14" x14ac:dyDescent="0.3">
      <c r="I353" s="2" t="s">
        <v>58</v>
      </c>
      <c r="J353" s="2" t="s">
        <v>59</v>
      </c>
      <c r="K353" s="2">
        <v>38</v>
      </c>
      <c r="L353" s="2">
        <v>38</v>
      </c>
      <c r="M353" s="2" t="s">
        <v>60</v>
      </c>
      <c r="N353" s="2">
        <v>93519</v>
      </c>
    </row>
    <row r="354" spans="9:14" x14ac:dyDescent="0.3">
      <c r="I354" s="2" t="s">
        <v>58</v>
      </c>
      <c r="J354" s="2" t="s">
        <v>59</v>
      </c>
      <c r="K354" s="2">
        <v>26</v>
      </c>
      <c r="L354" s="2">
        <v>27</v>
      </c>
      <c r="M354" s="2" t="s">
        <v>60</v>
      </c>
      <c r="N354" s="2">
        <v>142500</v>
      </c>
    </row>
    <row r="355" spans="9:14" x14ac:dyDescent="0.3">
      <c r="I355" s="2" t="s">
        <v>58</v>
      </c>
      <c r="J355" s="2" t="s">
        <v>59</v>
      </c>
      <c r="K355" s="2">
        <v>22</v>
      </c>
      <c r="L355" s="2">
        <v>20</v>
      </c>
      <c r="M355" s="2" t="s">
        <v>60</v>
      </c>
      <c r="N355" s="2">
        <v>138000</v>
      </c>
    </row>
    <row r="356" spans="9:14" x14ac:dyDescent="0.3">
      <c r="I356" s="2" t="s">
        <v>61</v>
      </c>
      <c r="J356" s="2" t="s">
        <v>59</v>
      </c>
      <c r="K356" s="2">
        <v>8</v>
      </c>
      <c r="L356" s="2">
        <v>1</v>
      </c>
      <c r="M356" s="2" t="s">
        <v>60</v>
      </c>
      <c r="N356" s="2">
        <v>83600</v>
      </c>
    </row>
    <row r="357" spans="9:14" x14ac:dyDescent="0.3">
      <c r="I357" s="2" t="s">
        <v>58</v>
      </c>
      <c r="J357" s="2" t="s">
        <v>59</v>
      </c>
      <c r="K357" s="2">
        <v>25</v>
      </c>
      <c r="L357" s="2">
        <v>21</v>
      </c>
      <c r="M357" s="2" t="s">
        <v>60</v>
      </c>
      <c r="N357" s="2">
        <v>145028</v>
      </c>
    </row>
    <row r="358" spans="9:14" x14ac:dyDescent="0.3">
      <c r="I358" s="2" t="s">
        <v>58</v>
      </c>
      <c r="J358" s="2" t="s">
        <v>64</v>
      </c>
      <c r="K358" s="2">
        <v>49</v>
      </c>
      <c r="L358" s="2">
        <v>40</v>
      </c>
      <c r="M358" s="2" t="s">
        <v>60</v>
      </c>
      <c r="N358" s="2">
        <v>88709</v>
      </c>
    </row>
    <row r="359" spans="9:14" x14ac:dyDescent="0.3">
      <c r="I359" s="2" t="s">
        <v>58</v>
      </c>
      <c r="J359" s="2" t="s">
        <v>64</v>
      </c>
      <c r="K359" s="2">
        <v>39</v>
      </c>
      <c r="L359" s="2">
        <v>35</v>
      </c>
      <c r="M359" s="2" t="s">
        <v>60</v>
      </c>
      <c r="N359" s="2">
        <v>107309</v>
      </c>
    </row>
    <row r="360" spans="9:14" x14ac:dyDescent="0.3">
      <c r="I360" s="2" t="s">
        <v>58</v>
      </c>
      <c r="J360" s="2" t="s">
        <v>64</v>
      </c>
      <c r="K360" s="2">
        <v>28</v>
      </c>
      <c r="L360" s="2">
        <v>14</v>
      </c>
      <c r="M360" s="2" t="s">
        <v>63</v>
      </c>
      <c r="N360" s="2">
        <v>109954</v>
      </c>
    </row>
    <row r="361" spans="9:14" x14ac:dyDescent="0.3">
      <c r="I361" s="2" t="s">
        <v>61</v>
      </c>
      <c r="J361" s="2" t="s">
        <v>64</v>
      </c>
      <c r="K361" s="2">
        <v>11</v>
      </c>
      <c r="L361" s="2">
        <v>4</v>
      </c>
      <c r="M361" s="2" t="s">
        <v>60</v>
      </c>
      <c r="N361" s="2">
        <v>78785</v>
      </c>
    </row>
    <row r="362" spans="9:14" x14ac:dyDescent="0.3">
      <c r="I362" s="2" t="s">
        <v>58</v>
      </c>
      <c r="J362" s="2" t="s">
        <v>64</v>
      </c>
      <c r="K362" s="2">
        <v>14</v>
      </c>
      <c r="L362" s="2">
        <v>11</v>
      </c>
      <c r="M362" s="2" t="s">
        <v>60</v>
      </c>
      <c r="N362" s="2">
        <v>121946</v>
      </c>
    </row>
    <row r="363" spans="9:14" x14ac:dyDescent="0.3">
      <c r="I363" s="2" t="s">
        <v>58</v>
      </c>
      <c r="J363" s="2" t="s">
        <v>64</v>
      </c>
      <c r="K363" s="2">
        <v>23</v>
      </c>
      <c r="L363" s="2">
        <v>15</v>
      </c>
      <c r="M363" s="2" t="s">
        <v>63</v>
      </c>
      <c r="N363" s="2">
        <v>109646</v>
      </c>
    </row>
    <row r="364" spans="9:14" x14ac:dyDescent="0.3">
      <c r="I364" s="2" t="s">
        <v>58</v>
      </c>
      <c r="J364" s="2" t="s">
        <v>64</v>
      </c>
      <c r="K364" s="2">
        <v>30</v>
      </c>
      <c r="L364" s="2">
        <v>30</v>
      </c>
      <c r="M364" s="2" t="s">
        <v>60</v>
      </c>
      <c r="N364" s="2">
        <v>138771</v>
      </c>
    </row>
    <row r="365" spans="9:14" x14ac:dyDescent="0.3">
      <c r="I365" s="2" t="s">
        <v>62</v>
      </c>
      <c r="J365" s="2" t="s">
        <v>64</v>
      </c>
      <c r="K365" s="2">
        <v>20</v>
      </c>
      <c r="L365" s="2">
        <v>17</v>
      </c>
      <c r="M365" s="2" t="s">
        <v>60</v>
      </c>
      <c r="N365" s="2">
        <v>81285</v>
      </c>
    </row>
    <row r="366" spans="9:14" x14ac:dyDescent="0.3">
      <c r="I366" s="2" t="s">
        <v>58</v>
      </c>
      <c r="J366" s="2" t="s">
        <v>64</v>
      </c>
      <c r="K366" s="2">
        <v>43</v>
      </c>
      <c r="L366" s="2">
        <v>43</v>
      </c>
      <c r="M366" s="2" t="s">
        <v>60</v>
      </c>
      <c r="N366" s="2">
        <v>205500</v>
      </c>
    </row>
    <row r="367" spans="9:14" x14ac:dyDescent="0.3">
      <c r="I367" s="2" t="s">
        <v>58</v>
      </c>
      <c r="J367" s="2" t="s">
        <v>64</v>
      </c>
      <c r="K367" s="2">
        <v>43</v>
      </c>
      <c r="L367" s="2">
        <v>40</v>
      </c>
      <c r="M367" s="2" t="s">
        <v>60</v>
      </c>
      <c r="N367" s="2">
        <v>101036</v>
      </c>
    </row>
    <row r="368" spans="9:14" x14ac:dyDescent="0.3">
      <c r="I368" s="2" t="s">
        <v>58</v>
      </c>
      <c r="J368" s="2" t="s">
        <v>64</v>
      </c>
      <c r="K368" s="2">
        <v>15</v>
      </c>
      <c r="L368" s="2">
        <v>10</v>
      </c>
      <c r="M368" s="2" t="s">
        <v>60</v>
      </c>
      <c r="N368" s="2">
        <v>115435</v>
      </c>
    </row>
    <row r="369" spans="9:14" x14ac:dyDescent="0.3">
      <c r="I369" s="2" t="s">
        <v>62</v>
      </c>
      <c r="J369" s="2" t="s">
        <v>64</v>
      </c>
      <c r="K369" s="2">
        <v>10</v>
      </c>
      <c r="L369" s="2">
        <v>1</v>
      </c>
      <c r="M369" s="2" t="s">
        <v>60</v>
      </c>
      <c r="N369" s="2">
        <v>108413</v>
      </c>
    </row>
    <row r="370" spans="9:14" x14ac:dyDescent="0.3">
      <c r="I370" s="2" t="s">
        <v>58</v>
      </c>
      <c r="J370" s="2" t="s">
        <v>64</v>
      </c>
      <c r="K370" s="2">
        <v>35</v>
      </c>
      <c r="L370" s="2">
        <v>30</v>
      </c>
      <c r="M370" s="2" t="s">
        <v>60</v>
      </c>
      <c r="N370" s="2">
        <v>131950</v>
      </c>
    </row>
    <row r="371" spans="9:14" x14ac:dyDescent="0.3">
      <c r="I371" s="2" t="s">
        <v>58</v>
      </c>
      <c r="J371" s="2" t="s">
        <v>64</v>
      </c>
      <c r="K371" s="2">
        <v>33</v>
      </c>
      <c r="L371" s="2">
        <v>31</v>
      </c>
      <c r="M371" s="2" t="s">
        <v>60</v>
      </c>
      <c r="N371" s="2">
        <v>134690</v>
      </c>
    </row>
    <row r="372" spans="9:14" x14ac:dyDescent="0.3">
      <c r="I372" s="2" t="s">
        <v>62</v>
      </c>
      <c r="J372" s="2" t="s">
        <v>64</v>
      </c>
      <c r="K372" s="2">
        <v>13</v>
      </c>
      <c r="L372" s="2">
        <v>8</v>
      </c>
      <c r="M372" s="2" t="s">
        <v>60</v>
      </c>
      <c r="N372" s="2">
        <v>78182</v>
      </c>
    </row>
    <row r="373" spans="9:14" x14ac:dyDescent="0.3">
      <c r="I373" s="2" t="s">
        <v>58</v>
      </c>
      <c r="J373" s="2" t="s">
        <v>64</v>
      </c>
      <c r="K373" s="2">
        <v>23</v>
      </c>
      <c r="L373" s="2">
        <v>20</v>
      </c>
      <c r="M373" s="2" t="s">
        <v>60</v>
      </c>
      <c r="N373" s="2">
        <v>110515</v>
      </c>
    </row>
    <row r="374" spans="9:14" x14ac:dyDescent="0.3">
      <c r="I374" s="2" t="s">
        <v>58</v>
      </c>
      <c r="J374" s="2" t="s">
        <v>64</v>
      </c>
      <c r="K374" s="2">
        <v>12</v>
      </c>
      <c r="L374" s="2">
        <v>7</v>
      </c>
      <c r="M374" s="2" t="s">
        <v>60</v>
      </c>
      <c r="N374" s="2">
        <v>109707</v>
      </c>
    </row>
    <row r="375" spans="9:14" x14ac:dyDescent="0.3">
      <c r="I375" s="2" t="s">
        <v>58</v>
      </c>
      <c r="J375" s="2" t="s">
        <v>64</v>
      </c>
      <c r="K375" s="2">
        <v>30</v>
      </c>
      <c r="L375" s="2">
        <v>26</v>
      </c>
      <c r="M375" s="2" t="s">
        <v>60</v>
      </c>
      <c r="N375" s="2">
        <v>136660</v>
      </c>
    </row>
    <row r="376" spans="9:14" x14ac:dyDescent="0.3">
      <c r="I376" s="2" t="s">
        <v>58</v>
      </c>
      <c r="J376" s="2" t="s">
        <v>64</v>
      </c>
      <c r="K376" s="2">
        <v>27</v>
      </c>
      <c r="L376" s="2">
        <v>19</v>
      </c>
      <c r="M376" s="2" t="s">
        <v>60</v>
      </c>
      <c r="N376" s="2">
        <v>103275</v>
      </c>
    </row>
    <row r="377" spans="9:14" x14ac:dyDescent="0.3">
      <c r="I377" s="2" t="s">
        <v>58</v>
      </c>
      <c r="J377" s="2" t="s">
        <v>64</v>
      </c>
      <c r="K377" s="2">
        <v>28</v>
      </c>
      <c r="L377" s="2">
        <v>26</v>
      </c>
      <c r="M377" s="2" t="s">
        <v>60</v>
      </c>
      <c r="N377" s="2">
        <v>103649</v>
      </c>
    </row>
    <row r="378" spans="9:14" x14ac:dyDescent="0.3">
      <c r="I378" s="2" t="s">
        <v>61</v>
      </c>
      <c r="J378" s="2" t="s">
        <v>64</v>
      </c>
      <c r="K378" s="2">
        <v>4</v>
      </c>
      <c r="L378" s="2">
        <v>1</v>
      </c>
      <c r="M378" s="2" t="s">
        <v>60</v>
      </c>
      <c r="N378" s="2">
        <v>74856</v>
      </c>
    </row>
    <row r="379" spans="9:14" x14ac:dyDescent="0.3">
      <c r="I379" s="2" t="s">
        <v>61</v>
      </c>
      <c r="J379" s="2" t="s">
        <v>64</v>
      </c>
      <c r="K379" s="2">
        <v>6</v>
      </c>
      <c r="L379" s="2">
        <v>3</v>
      </c>
      <c r="M379" s="2" t="s">
        <v>60</v>
      </c>
      <c r="N379" s="2">
        <v>77081</v>
      </c>
    </row>
    <row r="380" spans="9:14" x14ac:dyDescent="0.3">
      <c r="I380" s="2" t="s">
        <v>58</v>
      </c>
      <c r="J380" s="2" t="s">
        <v>64</v>
      </c>
      <c r="K380" s="2">
        <v>38</v>
      </c>
      <c r="L380" s="2">
        <v>38</v>
      </c>
      <c r="M380" s="2" t="s">
        <v>60</v>
      </c>
      <c r="N380" s="2">
        <v>150680</v>
      </c>
    </row>
    <row r="381" spans="9:14" x14ac:dyDescent="0.3">
      <c r="I381" s="2" t="s">
        <v>62</v>
      </c>
      <c r="J381" s="2" t="s">
        <v>64</v>
      </c>
      <c r="K381" s="2">
        <v>11</v>
      </c>
      <c r="L381" s="2">
        <v>8</v>
      </c>
      <c r="M381" s="2" t="s">
        <v>60</v>
      </c>
      <c r="N381" s="2">
        <v>104121</v>
      </c>
    </row>
    <row r="382" spans="9:14" x14ac:dyDescent="0.3">
      <c r="I382" s="2" t="s">
        <v>61</v>
      </c>
      <c r="J382" s="2" t="s">
        <v>64</v>
      </c>
      <c r="K382" s="2">
        <v>8</v>
      </c>
      <c r="L382" s="2">
        <v>3</v>
      </c>
      <c r="M382" s="2" t="s">
        <v>60</v>
      </c>
      <c r="N382" s="2">
        <v>75996</v>
      </c>
    </row>
    <row r="383" spans="9:14" x14ac:dyDescent="0.3">
      <c r="I383" s="2" t="s">
        <v>58</v>
      </c>
      <c r="J383" s="2" t="s">
        <v>64</v>
      </c>
      <c r="K383" s="2">
        <v>27</v>
      </c>
      <c r="L383" s="2">
        <v>23</v>
      </c>
      <c r="M383" s="2" t="s">
        <v>60</v>
      </c>
      <c r="N383" s="2">
        <v>172505</v>
      </c>
    </row>
    <row r="384" spans="9:14" x14ac:dyDescent="0.3">
      <c r="I384" s="2" t="s">
        <v>62</v>
      </c>
      <c r="J384" s="2" t="s">
        <v>64</v>
      </c>
      <c r="K384" s="2">
        <v>8</v>
      </c>
      <c r="L384" s="2">
        <v>5</v>
      </c>
      <c r="M384" s="2" t="s">
        <v>60</v>
      </c>
      <c r="N384" s="2">
        <v>86895</v>
      </c>
    </row>
    <row r="385" spans="9:14" x14ac:dyDescent="0.3">
      <c r="I385" s="2" t="s">
        <v>58</v>
      </c>
      <c r="J385" s="2" t="s">
        <v>64</v>
      </c>
      <c r="K385" s="2">
        <v>44</v>
      </c>
      <c r="L385" s="2">
        <v>44</v>
      </c>
      <c r="M385" s="2" t="s">
        <v>60</v>
      </c>
      <c r="N385" s="2">
        <v>105000</v>
      </c>
    </row>
    <row r="386" spans="9:14" x14ac:dyDescent="0.3">
      <c r="I386" s="2" t="s">
        <v>58</v>
      </c>
      <c r="J386" s="2" t="s">
        <v>64</v>
      </c>
      <c r="K386" s="2">
        <v>27</v>
      </c>
      <c r="L386" s="2">
        <v>21</v>
      </c>
      <c r="M386" s="2" t="s">
        <v>60</v>
      </c>
      <c r="N386" s="2">
        <v>125192</v>
      </c>
    </row>
    <row r="387" spans="9:14" x14ac:dyDescent="0.3">
      <c r="I387" s="2" t="s">
        <v>58</v>
      </c>
      <c r="J387" s="2" t="s">
        <v>64</v>
      </c>
      <c r="K387" s="2">
        <v>15</v>
      </c>
      <c r="L387" s="2">
        <v>9</v>
      </c>
      <c r="M387" s="2" t="s">
        <v>60</v>
      </c>
      <c r="N387" s="2">
        <v>114330</v>
      </c>
    </row>
    <row r="388" spans="9:14" x14ac:dyDescent="0.3">
      <c r="I388" s="2" t="s">
        <v>58</v>
      </c>
      <c r="J388" s="2" t="s">
        <v>64</v>
      </c>
      <c r="K388" s="2">
        <v>29</v>
      </c>
      <c r="L388" s="2">
        <v>27</v>
      </c>
      <c r="M388" s="2" t="s">
        <v>60</v>
      </c>
      <c r="N388" s="2">
        <v>139219</v>
      </c>
    </row>
    <row r="389" spans="9:14" x14ac:dyDescent="0.3">
      <c r="I389" s="2" t="s">
        <v>58</v>
      </c>
      <c r="J389" s="2" t="s">
        <v>64</v>
      </c>
      <c r="K389" s="2">
        <v>29</v>
      </c>
      <c r="L389" s="2">
        <v>15</v>
      </c>
      <c r="M389" s="2" t="s">
        <v>60</v>
      </c>
      <c r="N389" s="2">
        <v>109305</v>
      </c>
    </row>
    <row r="390" spans="9:14" x14ac:dyDescent="0.3">
      <c r="I390" s="2" t="s">
        <v>58</v>
      </c>
      <c r="J390" s="2" t="s">
        <v>64</v>
      </c>
      <c r="K390" s="2">
        <v>38</v>
      </c>
      <c r="L390" s="2">
        <v>36</v>
      </c>
      <c r="M390" s="2" t="s">
        <v>60</v>
      </c>
      <c r="N390" s="2">
        <v>119450</v>
      </c>
    </row>
    <row r="391" spans="9:14" x14ac:dyDescent="0.3">
      <c r="I391" s="2" t="s">
        <v>58</v>
      </c>
      <c r="J391" s="2" t="s">
        <v>64</v>
      </c>
      <c r="K391" s="2">
        <v>33</v>
      </c>
      <c r="L391" s="2">
        <v>18</v>
      </c>
      <c r="M391" s="2" t="s">
        <v>60</v>
      </c>
      <c r="N391" s="2">
        <v>186023</v>
      </c>
    </row>
    <row r="392" spans="9:14" x14ac:dyDescent="0.3">
      <c r="I392" s="2" t="s">
        <v>58</v>
      </c>
      <c r="J392" s="2" t="s">
        <v>64</v>
      </c>
      <c r="K392" s="2">
        <v>40</v>
      </c>
      <c r="L392" s="2">
        <v>19</v>
      </c>
      <c r="M392" s="2" t="s">
        <v>60</v>
      </c>
      <c r="N392" s="2">
        <v>166605</v>
      </c>
    </row>
    <row r="393" spans="9:14" x14ac:dyDescent="0.3">
      <c r="I393" s="2" t="s">
        <v>58</v>
      </c>
      <c r="J393" s="2" t="s">
        <v>64</v>
      </c>
      <c r="K393" s="2">
        <v>30</v>
      </c>
      <c r="L393" s="2">
        <v>19</v>
      </c>
      <c r="M393" s="2" t="s">
        <v>60</v>
      </c>
      <c r="N393" s="2">
        <v>151292</v>
      </c>
    </row>
    <row r="394" spans="9:14" x14ac:dyDescent="0.3">
      <c r="I394" s="2" t="s">
        <v>58</v>
      </c>
      <c r="J394" s="2" t="s">
        <v>64</v>
      </c>
      <c r="K394" s="2">
        <v>33</v>
      </c>
      <c r="L394" s="2">
        <v>30</v>
      </c>
      <c r="M394" s="2" t="s">
        <v>60</v>
      </c>
      <c r="N394" s="2">
        <v>103106</v>
      </c>
    </row>
    <row r="395" spans="9:14" x14ac:dyDescent="0.3">
      <c r="I395" s="2" t="s">
        <v>58</v>
      </c>
      <c r="J395" s="2" t="s">
        <v>64</v>
      </c>
      <c r="K395" s="2">
        <v>31</v>
      </c>
      <c r="L395" s="2">
        <v>19</v>
      </c>
      <c r="M395" s="2" t="s">
        <v>60</v>
      </c>
      <c r="N395" s="2">
        <v>150564</v>
      </c>
    </row>
    <row r="396" spans="9:14" x14ac:dyDescent="0.3">
      <c r="I396" s="2" t="s">
        <v>58</v>
      </c>
      <c r="J396" s="2" t="s">
        <v>64</v>
      </c>
      <c r="K396" s="2">
        <v>42</v>
      </c>
      <c r="L396" s="2">
        <v>25</v>
      </c>
      <c r="M396" s="2" t="s">
        <v>60</v>
      </c>
      <c r="N396" s="2">
        <v>101738</v>
      </c>
    </row>
    <row r="397" spans="9:14" x14ac:dyDescent="0.3">
      <c r="I397" s="2" t="s">
        <v>58</v>
      </c>
      <c r="J397" s="2" t="s">
        <v>64</v>
      </c>
      <c r="K397" s="2">
        <v>25</v>
      </c>
      <c r="L397" s="2">
        <v>15</v>
      </c>
      <c r="M397" s="2" t="s">
        <v>60</v>
      </c>
      <c r="N397" s="2">
        <v>95329</v>
      </c>
    </row>
    <row r="398" spans="9:14" x14ac:dyDescent="0.3">
      <c r="I398" s="2" t="s">
        <v>61</v>
      </c>
      <c r="J398" s="2" t="s">
        <v>64</v>
      </c>
      <c r="K398" s="2">
        <v>8</v>
      </c>
      <c r="L398" s="2">
        <v>4</v>
      </c>
      <c r="M398" s="2" t="s">
        <v>60</v>
      </c>
      <c r="N398" s="2">
        <v>81035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B60DA-DDC5-483D-8E77-8EEC804E3B0E}">
  <dimension ref="A3:B14"/>
  <sheetViews>
    <sheetView topLeftCell="A2" workbookViewId="0">
      <selection activeCell="C33" sqref="C32:C33"/>
    </sheetView>
  </sheetViews>
  <sheetFormatPr defaultRowHeight="14.4" x14ac:dyDescent="0.3"/>
  <cols>
    <col min="1" max="1" width="12.5546875" bestFit="1" customWidth="1"/>
    <col min="2" max="2" width="14.21875" bestFit="1" customWidth="1"/>
  </cols>
  <sheetData>
    <row r="3" spans="1:2" x14ac:dyDescent="0.3">
      <c r="A3" s="14" t="s">
        <v>1534</v>
      </c>
      <c r="B3" t="s">
        <v>1538</v>
      </c>
    </row>
    <row r="4" spans="1:2" x14ac:dyDescent="0.3">
      <c r="A4" s="16">
        <v>1</v>
      </c>
      <c r="B4" s="15">
        <v>136</v>
      </c>
    </row>
    <row r="5" spans="1:2" x14ac:dyDescent="0.3">
      <c r="A5" s="16">
        <v>2</v>
      </c>
      <c r="B5" s="15">
        <v>87</v>
      </c>
    </row>
    <row r="6" spans="1:2" x14ac:dyDescent="0.3">
      <c r="A6" s="16">
        <v>3</v>
      </c>
      <c r="B6" s="15">
        <v>119</v>
      </c>
    </row>
    <row r="7" spans="1:2" x14ac:dyDescent="0.3">
      <c r="A7" s="16" t="s">
        <v>1535</v>
      </c>
      <c r="B7" s="15">
        <v>342</v>
      </c>
    </row>
    <row r="9" spans="1:2" x14ac:dyDescent="0.3">
      <c r="A9" s="14" t="s">
        <v>1534</v>
      </c>
      <c r="B9" t="s">
        <v>1536</v>
      </c>
    </row>
    <row r="10" spans="1:2" x14ac:dyDescent="0.3">
      <c r="A10" s="16" t="s">
        <v>74</v>
      </c>
      <c r="B10" s="15">
        <v>59.954144047619053</v>
      </c>
    </row>
    <row r="11" spans="1:2" x14ac:dyDescent="0.3">
      <c r="A11" s="16" t="s">
        <v>81</v>
      </c>
      <c r="B11" s="15">
        <v>13.276029870129872</v>
      </c>
    </row>
    <row r="12" spans="1:2" x14ac:dyDescent="0.3">
      <c r="A12" s="16" t="s">
        <v>69</v>
      </c>
      <c r="B12" s="15">
        <v>27.07981180124218</v>
      </c>
    </row>
    <row r="13" spans="1:2" x14ac:dyDescent="0.3">
      <c r="A13" s="16" t="s">
        <v>1532</v>
      </c>
      <c r="B13" s="15">
        <v>80</v>
      </c>
    </row>
    <row r="14" spans="1:2" x14ac:dyDescent="0.3">
      <c r="A14" s="16" t="s">
        <v>1535</v>
      </c>
      <c r="B14" s="15">
        <v>32.204207968574572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892"/>
  <sheetViews>
    <sheetView topLeftCell="A871" zoomScale="140" zoomScaleNormal="140" workbookViewId="0"/>
  </sheetViews>
  <sheetFormatPr defaultRowHeight="14.4" x14ac:dyDescent="0.3"/>
  <cols>
    <col min="15" max="15" width="12.5546875" bestFit="1" customWidth="1"/>
    <col min="16" max="16" width="11.21875" bestFit="1" customWidth="1"/>
    <col min="17" max="17" width="7.109375" bestFit="1" customWidth="1"/>
    <col min="18" max="18" width="2" bestFit="1" customWidth="1"/>
    <col min="19" max="20" width="7.109375" bestFit="1" customWidth="1"/>
    <col min="21" max="21" width="5" bestFit="1" customWidth="1"/>
    <col min="22" max="22" width="7.109375" bestFit="1" customWidth="1"/>
    <col min="23" max="23" width="5" bestFit="1" customWidth="1"/>
    <col min="24" max="24" width="7.109375" bestFit="1" customWidth="1"/>
    <col min="25" max="25" width="5" bestFit="1" customWidth="1"/>
    <col min="26" max="26" width="6.109375" bestFit="1" customWidth="1"/>
    <col min="27" max="27" width="7.109375" bestFit="1" customWidth="1"/>
    <col min="28" max="28" width="5" bestFit="1" customWidth="1"/>
    <col min="29" max="29" width="7.109375" bestFit="1" customWidth="1"/>
    <col min="30" max="30" width="6.109375" bestFit="1" customWidth="1"/>
    <col min="31" max="31" width="7.109375" bestFit="1" customWidth="1"/>
    <col min="32" max="32" width="6.109375" bestFit="1" customWidth="1"/>
    <col min="33" max="33" width="7.109375" bestFit="1" customWidth="1"/>
    <col min="34" max="34" width="5" bestFit="1" customWidth="1"/>
    <col min="35" max="37" width="7.109375" bestFit="1" customWidth="1"/>
    <col min="38" max="38" width="5" bestFit="1" customWidth="1"/>
    <col min="39" max="39" width="7.109375" bestFit="1" customWidth="1"/>
    <col min="40" max="40" width="5" bestFit="1" customWidth="1"/>
    <col min="41" max="41" width="6.109375" bestFit="1" customWidth="1"/>
    <col min="42" max="45" width="7.109375" bestFit="1" customWidth="1"/>
    <col min="46" max="46" width="5" bestFit="1" customWidth="1"/>
    <col min="47" max="47" width="6.109375" bestFit="1" customWidth="1"/>
    <col min="48" max="49" width="7.109375" bestFit="1" customWidth="1"/>
    <col min="50" max="50" width="4" bestFit="1" customWidth="1"/>
    <col min="51" max="52" width="7.109375" bestFit="1" customWidth="1"/>
    <col min="53" max="53" width="6.109375" bestFit="1" customWidth="1"/>
    <col min="54" max="56" width="7.109375" bestFit="1" customWidth="1"/>
    <col min="57" max="57" width="6.109375" bestFit="1" customWidth="1"/>
    <col min="58" max="58" width="7.109375" bestFit="1" customWidth="1"/>
    <col min="59" max="59" width="5" bestFit="1" customWidth="1"/>
    <col min="60" max="62" width="7.109375" bestFit="1" customWidth="1"/>
    <col min="63" max="63" width="4" bestFit="1" customWidth="1"/>
    <col min="64" max="72" width="7.109375" bestFit="1" customWidth="1"/>
    <col min="73" max="73" width="5" bestFit="1" customWidth="1"/>
    <col min="74" max="74" width="2" bestFit="1" customWidth="1"/>
    <col min="75" max="75" width="7.109375" bestFit="1" customWidth="1"/>
    <col min="76" max="76" width="6.109375" bestFit="1" customWidth="1"/>
    <col min="77" max="77" width="5" bestFit="1" customWidth="1"/>
    <col min="78" max="78" width="6.109375" bestFit="1" customWidth="1"/>
    <col min="79" max="79" width="7.109375" bestFit="1" customWidth="1"/>
    <col min="80" max="80" width="4" bestFit="1" customWidth="1"/>
    <col min="81" max="81" width="7.109375" bestFit="1" customWidth="1"/>
    <col min="82" max="82" width="6.109375" bestFit="1" customWidth="1"/>
    <col min="83" max="85" width="7.109375" bestFit="1" customWidth="1"/>
    <col min="86" max="87" width="8.109375" bestFit="1" customWidth="1"/>
    <col min="88" max="88" width="5" bestFit="1" customWidth="1"/>
    <col min="89" max="91" width="8.109375" bestFit="1" customWidth="1"/>
    <col min="92" max="92" width="5" bestFit="1" customWidth="1"/>
    <col min="93" max="93" width="3" bestFit="1" customWidth="1"/>
    <col min="94" max="94" width="7.109375" bestFit="1" customWidth="1"/>
    <col min="95" max="95" width="8.109375" bestFit="1" customWidth="1"/>
    <col min="96" max="96" width="6.109375" bestFit="1" customWidth="1"/>
    <col min="97" max="98" width="7.109375" bestFit="1" customWidth="1"/>
    <col min="99" max="99" width="6.109375" bestFit="1" customWidth="1"/>
    <col min="100" max="100" width="7.109375" bestFit="1" customWidth="1"/>
    <col min="101" max="101" width="3" bestFit="1" customWidth="1"/>
    <col min="102" max="102" width="8.109375" bestFit="1" customWidth="1"/>
    <col min="103" max="103" width="5" bestFit="1" customWidth="1"/>
    <col min="104" max="106" width="8.109375" bestFit="1" customWidth="1"/>
    <col min="107" max="107" width="3" bestFit="1" customWidth="1"/>
    <col min="108" max="108" width="8.109375" bestFit="1" customWidth="1"/>
    <col min="109" max="109" width="5" bestFit="1" customWidth="1"/>
    <col min="110" max="111" width="8.109375" bestFit="1" customWidth="1"/>
    <col min="112" max="112" width="5" bestFit="1" customWidth="1"/>
    <col min="113" max="113" width="3" bestFit="1" customWidth="1"/>
    <col min="114" max="114" width="8.109375" bestFit="1" customWidth="1"/>
    <col min="115" max="115" width="6.109375" bestFit="1" customWidth="1"/>
    <col min="116" max="116" width="5" bestFit="1" customWidth="1"/>
    <col min="117" max="117" width="8.109375" bestFit="1" customWidth="1"/>
    <col min="118" max="118" width="5" bestFit="1" customWidth="1"/>
    <col min="119" max="119" width="6.109375" bestFit="1" customWidth="1"/>
    <col min="120" max="120" width="8.109375" bestFit="1" customWidth="1"/>
    <col min="121" max="122" width="6.109375" bestFit="1" customWidth="1"/>
    <col min="123" max="123" width="5" bestFit="1" customWidth="1"/>
    <col min="124" max="124" width="3" bestFit="1" customWidth="1"/>
    <col min="125" max="128" width="5" bestFit="1" customWidth="1"/>
    <col min="129" max="129" width="3" bestFit="1" customWidth="1"/>
    <col min="130" max="130" width="6.109375" bestFit="1" customWidth="1"/>
    <col min="131" max="132" width="8.109375" bestFit="1" customWidth="1"/>
    <col min="133" max="133" width="5" bestFit="1" customWidth="1"/>
    <col min="134" max="135" width="8.109375" bestFit="1" customWidth="1"/>
    <col min="136" max="136" width="6.109375" bestFit="1" customWidth="1"/>
    <col min="137" max="138" width="7.109375" bestFit="1" customWidth="1"/>
    <col min="139" max="139" width="3" bestFit="1" customWidth="1"/>
    <col min="140" max="140" width="7.109375" bestFit="1" customWidth="1"/>
    <col min="141" max="141" width="8.109375" bestFit="1" customWidth="1"/>
    <col min="142" max="142" width="7.109375" bestFit="1" customWidth="1"/>
    <col min="143" max="143" width="8.109375" bestFit="1" customWidth="1"/>
    <col min="144" max="144" width="7.109375" bestFit="1" customWidth="1"/>
    <col min="145" max="145" width="3" bestFit="1" customWidth="1"/>
    <col min="146" max="147" width="6.109375" bestFit="1" customWidth="1"/>
    <col min="148" max="148" width="3" bestFit="1" customWidth="1"/>
    <col min="149" max="149" width="6.109375" bestFit="1" customWidth="1"/>
    <col min="150" max="151" width="8.109375" bestFit="1" customWidth="1"/>
    <col min="152" max="152" width="7.109375" bestFit="1" customWidth="1"/>
    <col min="153" max="153" width="8.109375" bestFit="1" customWidth="1"/>
    <col min="154" max="154" width="3" bestFit="1" customWidth="1"/>
    <col min="155" max="155" width="6.109375" bestFit="1" customWidth="1"/>
    <col min="156" max="158" width="8.109375" bestFit="1" customWidth="1"/>
    <col min="159" max="159" width="6.109375" bestFit="1" customWidth="1"/>
    <col min="160" max="160" width="3" bestFit="1" customWidth="1"/>
    <col min="161" max="161" width="8.109375" bestFit="1" customWidth="1"/>
    <col min="162" max="162" width="6.109375" bestFit="1" customWidth="1"/>
    <col min="163" max="164" width="5" bestFit="1" customWidth="1"/>
    <col min="165" max="165" width="8.109375" bestFit="1" customWidth="1"/>
    <col min="166" max="166" width="3" bestFit="1" customWidth="1"/>
    <col min="167" max="167" width="7.109375" bestFit="1" customWidth="1"/>
    <col min="168" max="168" width="5" bestFit="1" customWidth="1"/>
    <col min="169" max="169" width="3" bestFit="1" customWidth="1"/>
    <col min="170" max="170" width="8.109375" bestFit="1" customWidth="1"/>
    <col min="171" max="171" width="5" bestFit="1" customWidth="1"/>
    <col min="172" max="172" width="8.109375" bestFit="1" customWidth="1"/>
    <col min="173" max="173" width="3" bestFit="1" customWidth="1"/>
    <col min="174" max="174" width="7.109375" bestFit="1" customWidth="1"/>
    <col min="175" max="176" width="8.109375" bestFit="1" customWidth="1"/>
    <col min="177" max="177" width="5" bestFit="1" customWidth="1"/>
    <col min="178" max="178" width="3" bestFit="1" customWidth="1"/>
    <col min="179" max="179" width="5" bestFit="1" customWidth="1"/>
    <col min="180" max="180" width="8.109375" bestFit="1" customWidth="1"/>
    <col min="181" max="181" width="7.109375" bestFit="1" customWidth="1"/>
    <col min="182" max="182" width="8.109375" bestFit="1" customWidth="1"/>
    <col min="183" max="183" width="3" bestFit="1" customWidth="1"/>
    <col min="184" max="184" width="5" bestFit="1" customWidth="1"/>
    <col min="185" max="185" width="6.109375" bestFit="1" customWidth="1"/>
    <col min="186" max="186" width="8.109375" bestFit="1" customWidth="1"/>
    <col min="187" max="187" width="5" bestFit="1" customWidth="1"/>
    <col min="188" max="188" width="3" bestFit="1" customWidth="1"/>
    <col min="189" max="190" width="5" bestFit="1" customWidth="1"/>
    <col min="191" max="191" width="8.109375" bestFit="1" customWidth="1"/>
    <col min="192" max="192" width="7.109375" bestFit="1" customWidth="1"/>
    <col min="193" max="193" width="8.109375" bestFit="1" customWidth="1"/>
    <col min="194" max="197" width="5" bestFit="1" customWidth="1"/>
    <col min="198" max="198" width="8.109375" bestFit="1" customWidth="1"/>
    <col min="199" max="199" width="3" bestFit="1" customWidth="1"/>
    <col min="200" max="202" width="8.109375" bestFit="1" customWidth="1"/>
    <col min="203" max="203" width="3" bestFit="1" customWidth="1"/>
    <col min="204" max="204" width="8.109375" bestFit="1" customWidth="1"/>
    <col min="205" max="205" width="5" bestFit="1" customWidth="1"/>
    <col min="206" max="206" width="3" bestFit="1" customWidth="1"/>
    <col min="207" max="207" width="8.109375" bestFit="1" customWidth="1"/>
    <col min="208" max="208" width="5" bestFit="1" customWidth="1"/>
    <col min="209" max="210" width="8.109375" bestFit="1" customWidth="1"/>
    <col min="211" max="211" width="3" bestFit="1" customWidth="1"/>
    <col min="212" max="212" width="8.109375" bestFit="1" customWidth="1"/>
    <col min="213" max="213" width="5" bestFit="1" customWidth="1"/>
    <col min="214" max="214" width="7.109375" bestFit="1" customWidth="1"/>
    <col min="215" max="217" width="8.109375" bestFit="1" customWidth="1"/>
    <col min="218" max="218" width="3" bestFit="1" customWidth="1"/>
    <col min="219" max="220" width="5" bestFit="1" customWidth="1"/>
    <col min="221" max="221" width="6.109375" bestFit="1" customWidth="1"/>
    <col min="222" max="222" width="3" bestFit="1" customWidth="1"/>
    <col min="223" max="223" width="8.109375" bestFit="1" customWidth="1"/>
    <col min="224" max="224" width="5" bestFit="1" customWidth="1"/>
    <col min="225" max="225" width="6.109375" bestFit="1" customWidth="1"/>
    <col min="226" max="230" width="8.109375" bestFit="1" customWidth="1"/>
    <col min="231" max="231" width="6.109375" bestFit="1" customWidth="1"/>
    <col min="232" max="232" width="5" bestFit="1" customWidth="1"/>
    <col min="233" max="233" width="6.109375" bestFit="1" customWidth="1"/>
    <col min="234" max="234" width="3" bestFit="1" customWidth="1"/>
    <col min="235" max="237" width="8.109375" bestFit="1" customWidth="1"/>
    <col min="238" max="238" width="7.109375" bestFit="1" customWidth="1"/>
    <col min="239" max="239" width="5" bestFit="1" customWidth="1"/>
    <col min="240" max="240" width="8.109375" bestFit="1" customWidth="1"/>
    <col min="241" max="241" width="3" bestFit="1" customWidth="1"/>
    <col min="242" max="242" width="8.109375" bestFit="1" customWidth="1"/>
    <col min="243" max="243" width="5" bestFit="1" customWidth="1"/>
    <col min="244" max="244" width="8.109375" bestFit="1" customWidth="1"/>
    <col min="245" max="245" width="6.109375" bestFit="1" customWidth="1"/>
    <col min="246" max="246" width="9.109375" bestFit="1" customWidth="1"/>
    <col min="247" max="247" width="8.109375" bestFit="1" customWidth="1"/>
    <col min="248" max="248" width="4" bestFit="1" customWidth="1"/>
    <col min="249" max="249" width="7.109375" bestFit="1" customWidth="1"/>
    <col min="250" max="250" width="6.109375" bestFit="1" customWidth="1"/>
    <col min="251" max="252" width="9.109375" bestFit="1" customWidth="1"/>
    <col min="253" max="253" width="7.109375" bestFit="1" customWidth="1"/>
    <col min="254" max="256" width="9.109375" bestFit="1" customWidth="1"/>
    <col min="257" max="257" width="6.109375" bestFit="1" customWidth="1"/>
    <col min="258" max="258" width="9.109375" bestFit="1" customWidth="1"/>
    <col min="259" max="259" width="8.109375" bestFit="1" customWidth="1"/>
    <col min="260" max="260" width="9.109375" bestFit="1" customWidth="1"/>
    <col min="261" max="261" width="8.109375" bestFit="1" customWidth="1"/>
    <col min="262" max="262" width="4" bestFit="1" customWidth="1"/>
    <col min="263" max="263" width="9.109375" bestFit="1" customWidth="1"/>
    <col min="264" max="264" width="12.21875" bestFit="1" customWidth="1"/>
  </cols>
  <sheetData>
    <row r="1" spans="1:16" x14ac:dyDescent="0.3">
      <c r="A1" t="s">
        <v>65</v>
      </c>
      <c r="B1" t="s">
        <v>65</v>
      </c>
      <c r="C1" t="s">
        <v>65</v>
      </c>
      <c r="D1" t="s">
        <v>65</v>
      </c>
      <c r="E1" t="s">
        <v>65</v>
      </c>
      <c r="F1" t="s">
        <v>65</v>
      </c>
      <c r="G1" t="s">
        <v>65</v>
      </c>
      <c r="H1" t="s">
        <v>65</v>
      </c>
      <c r="I1" t="s">
        <v>65</v>
      </c>
      <c r="J1" t="s">
        <v>65</v>
      </c>
      <c r="K1" t="s">
        <v>65</v>
      </c>
      <c r="L1" t="s">
        <v>65</v>
      </c>
    </row>
    <row r="2" spans="1:16" x14ac:dyDescent="0.3">
      <c r="A2">
        <v>1</v>
      </c>
      <c r="B2">
        <v>0</v>
      </c>
      <c r="C2">
        <v>3</v>
      </c>
      <c r="D2" t="s">
        <v>66</v>
      </c>
      <c r="E2" t="s">
        <v>67</v>
      </c>
      <c r="F2">
        <v>22</v>
      </c>
      <c r="G2">
        <v>1</v>
      </c>
      <c r="H2">
        <v>0</v>
      </c>
      <c r="I2" t="s">
        <v>68</v>
      </c>
      <c r="J2">
        <v>7.25</v>
      </c>
      <c r="L2" t="s">
        <v>69</v>
      </c>
    </row>
    <row r="3" spans="1:16" x14ac:dyDescent="0.3">
      <c r="A3">
        <v>2</v>
      </c>
      <c r="B3">
        <v>1</v>
      </c>
      <c r="C3">
        <v>1</v>
      </c>
      <c r="D3" t="s">
        <v>70</v>
      </c>
      <c r="E3" t="s">
        <v>71</v>
      </c>
      <c r="F3">
        <v>38</v>
      </c>
      <c r="G3">
        <v>1</v>
      </c>
      <c r="H3">
        <v>0</v>
      </c>
      <c r="I3" t="s">
        <v>72</v>
      </c>
      <c r="J3">
        <v>71.283299999999997</v>
      </c>
      <c r="K3" t="s">
        <v>73</v>
      </c>
      <c r="L3" t="s">
        <v>74</v>
      </c>
    </row>
    <row r="4" spans="1:16" x14ac:dyDescent="0.3">
      <c r="A4">
        <v>3</v>
      </c>
      <c r="B4">
        <v>1</v>
      </c>
      <c r="C4">
        <v>3</v>
      </c>
      <c r="D4" t="s">
        <v>75</v>
      </c>
      <c r="E4" t="s">
        <v>71</v>
      </c>
      <c r="F4">
        <v>26</v>
      </c>
      <c r="G4">
        <v>0</v>
      </c>
      <c r="H4">
        <v>0</v>
      </c>
      <c r="I4" t="s">
        <v>76</v>
      </c>
      <c r="J4">
        <v>7.9249999999999998</v>
      </c>
      <c r="L4" t="s">
        <v>69</v>
      </c>
      <c r="O4" s="14" t="s">
        <v>1534</v>
      </c>
      <c r="P4" t="s">
        <v>1533</v>
      </c>
    </row>
    <row r="5" spans="1:16" x14ac:dyDescent="0.3">
      <c r="A5">
        <v>4</v>
      </c>
      <c r="B5">
        <v>1</v>
      </c>
      <c r="C5">
        <v>1</v>
      </c>
      <c r="D5" t="s">
        <v>77</v>
      </c>
      <c r="E5" t="s">
        <v>71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78</v>
      </c>
      <c r="L5" t="s">
        <v>69</v>
      </c>
      <c r="O5" s="16" t="s">
        <v>71</v>
      </c>
      <c r="P5" s="15">
        <v>13966.662799999989</v>
      </c>
    </row>
    <row r="6" spans="1:16" x14ac:dyDescent="0.3">
      <c r="A6">
        <v>5</v>
      </c>
      <c r="B6">
        <v>0</v>
      </c>
      <c r="C6">
        <v>3</v>
      </c>
      <c r="D6" t="s">
        <v>79</v>
      </c>
      <c r="E6" t="s">
        <v>67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69</v>
      </c>
      <c r="O6" s="16" t="s">
        <v>67</v>
      </c>
      <c r="P6" s="15">
        <v>14727.286499999989</v>
      </c>
    </row>
    <row r="7" spans="1:16" x14ac:dyDescent="0.3">
      <c r="A7">
        <v>6</v>
      </c>
      <c r="B7">
        <v>0</v>
      </c>
      <c r="C7">
        <v>3</v>
      </c>
      <c r="D7" t="s">
        <v>80</v>
      </c>
      <c r="E7" t="s">
        <v>67</v>
      </c>
      <c r="G7">
        <v>0</v>
      </c>
      <c r="H7">
        <v>0</v>
      </c>
      <c r="I7">
        <v>330877</v>
      </c>
      <c r="J7">
        <v>8.4582999999999995</v>
      </c>
      <c r="L7" t="s">
        <v>81</v>
      </c>
      <c r="O7" s="16" t="s">
        <v>1535</v>
      </c>
      <c r="P7" s="15">
        <v>28693.949299999978</v>
      </c>
    </row>
    <row r="8" spans="1:16" x14ac:dyDescent="0.3">
      <c r="A8">
        <v>7</v>
      </c>
      <c r="B8">
        <v>0</v>
      </c>
      <c r="C8">
        <v>1</v>
      </c>
      <c r="D8" t="s">
        <v>82</v>
      </c>
      <c r="E8" t="s">
        <v>67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83</v>
      </c>
      <c r="L8" t="s">
        <v>69</v>
      </c>
    </row>
    <row r="9" spans="1:16" x14ac:dyDescent="0.3">
      <c r="A9">
        <v>8</v>
      </c>
      <c r="B9">
        <v>0</v>
      </c>
      <c r="C9">
        <v>3</v>
      </c>
      <c r="D9" t="s">
        <v>84</v>
      </c>
      <c r="E9" t="s">
        <v>67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69</v>
      </c>
    </row>
    <row r="10" spans="1:16" x14ac:dyDescent="0.3">
      <c r="A10">
        <v>9</v>
      </c>
      <c r="B10">
        <v>1</v>
      </c>
      <c r="C10">
        <v>3</v>
      </c>
      <c r="D10" t="s">
        <v>85</v>
      </c>
      <c r="E10" t="s">
        <v>71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69</v>
      </c>
    </row>
    <row r="11" spans="1:16" x14ac:dyDescent="0.3">
      <c r="A11">
        <v>10</v>
      </c>
      <c r="B11">
        <v>1</v>
      </c>
      <c r="C11">
        <v>2</v>
      </c>
      <c r="D11" t="s">
        <v>86</v>
      </c>
      <c r="E11" t="s">
        <v>71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74</v>
      </c>
    </row>
    <row r="12" spans="1:16" x14ac:dyDescent="0.3">
      <c r="A12">
        <v>11</v>
      </c>
      <c r="B12">
        <v>1</v>
      </c>
      <c r="C12">
        <v>3</v>
      </c>
      <c r="D12" t="s">
        <v>87</v>
      </c>
      <c r="E12" t="s">
        <v>71</v>
      </c>
      <c r="F12">
        <v>4</v>
      </c>
      <c r="G12">
        <v>1</v>
      </c>
      <c r="H12">
        <v>1</v>
      </c>
      <c r="I12" t="s">
        <v>88</v>
      </c>
      <c r="J12">
        <v>16.7</v>
      </c>
      <c r="K12" t="s">
        <v>89</v>
      </c>
      <c r="L12" t="s">
        <v>69</v>
      </c>
    </row>
    <row r="13" spans="1:16" x14ac:dyDescent="0.3">
      <c r="A13">
        <v>12</v>
      </c>
      <c r="B13">
        <v>1</v>
      </c>
      <c r="C13">
        <v>1</v>
      </c>
      <c r="D13" t="s">
        <v>90</v>
      </c>
      <c r="E13" t="s">
        <v>71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91</v>
      </c>
      <c r="L13" t="s">
        <v>69</v>
      </c>
    </row>
    <row r="14" spans="1:16" x14ac:dyDescent="0.3">
      <c r="A14">
        <v>13</v>
      </c>
      <c r="B14">
        <v>0</v>
      </c>
      <c r="C14">
        <v>3</v>
      </c>
      <c r="D14" t="s">
        <v>92</v>
      </c>
      <c r="E14" t="s">
        <v>67</v>
      </c>
      <c r="F14">
        <v>20</v>
      </c>
      <c r="G14">
        <v>0</v>
      </c>
      <c r="H14">
        <v>0</v>
      </c>
      <c r="I14" t="s">
        <v>93</v>
      </c>
      <c r="J14">
        <v>8.0500000000000007</v>
      </c>
      <c r="L14" t="s">
        <v>69</v>
      </c>
    </row>
    <row r="15" spans="1:16" x14ac:dyDescent="0.3">
      <c r="A15">
        <v>14</v>
      </c>
      <c r="B15">
        <v>0</v>
      </c>
      <c r="C15">
        <v>3</v>
      </c>
      <c r="D15" t="s">
        <v>94</v>
      </c>
      <c r="E15" t="s">
        <v>67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69</v>
      </c>
    </row>
    <row r="16" spans="1:16" x14ac:dyDescent="0.3">
      <c r="A16">
        <v>15</v>
      </c>
      <c r="B16">
        <v>0</v>
      </c>
      <c r="C16">
        <v>3</v>
      </c>
      <c r="D16" t="s">
        <v>95</v>
      </c>
      <c r="E16" t="s">
        <v>71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69</v>
      </c>
    </row>
    <row r="17" spans="1:12" x14ac:dyDescent="0.3">
      <c r="A17">
        <v>16</v>
      </c>
      <c r="B17">
        <v>1</v>
      </c>
      <c r="C17">
        <v>2</v>
      </c>
      <c r="D17" t="s">
        <v>96</v>
      </c>
      <c r="E17" t="s">
        <v>71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69</v>
      </c>
    </row>
    <row r="18" spans="1:12" x14ac:dyDescent="0.3">
      <c r="A18">
        <v>17</v>
      </c>
      <c r="B18">
        <v>0</v>
      </c>
      <c r="C18">
        <v>3</v>
      </c>
      <c r="D18" t="s">
        <v>97</v>
      </c>
      <c r="E18" t="s">
        <v>67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81</v>
      </c>
    </row>
    <row r="19" spans="1:12" x14ac:dyDescent="0.3">
      <c r="A19">
        <v>18</v>
      </c>
      <c r="B19">
        <v>1</v>
      </c>
      <c r="C19">
        <v>2</v>
      </c>
      <c r="D19" t="s">
        <v>98</v>
      </c>
      <c r="E19" t="s">
        <v>67</v>
      </c>
      <c r="G19">
        <v>0</v>
      </c>
      <c r="H19">
        <v>0</v>
      </c>
      <c r="I19">
        <v>244373</v>
      </c>
      <c r="J19">
        <v>13</v>
      </c>
      <c r="L19" t="s">
        <v>69</v>
      </c>
    </row>
    <row r="20" spans="1:12" x14ac:dyDescent="0.3">
      <c r="A20">
        <v>19</v>
      </c>
      <c r="B20">
        <v>0</v>
      </c>
      <c r="C20">
        <v>3</v>
      </c>
      <c r="D20" t="s">
        <v>99</v>
      </c>
      <c r="E20" t="s">
        <v>71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69</v>
      </c>
    </row>
    <row r="21" spans="1:12" x14ac:dyDescent="0.3">
      <c r="A21">
        <v>20</v>
      </c>
      <c r="B21">
        <v>1</v>
      </c>
      <c r="C21">
        <v>3</v>
      </c>
      <c r="D21" t="s">
        <v>100</v>
      </c>
      <c r="E21" t="s">
        <v>71</v>
      </c>
      <c r="G21">
        <v>0</v>
      </c>
      <c r="H21">
        <v>0</v>
      </c>
      <c r="I21">
        <v>2649</v>
      </c>
      <c r="J21">
        <v>7.2249999999999996</v>
      </c>
      <c r="L21" t="s">
        <v>74</v>
      </c>
    </row>
    <row r="22" spans="1:12" x14ac:dyDescent="0.3">
      <c r="A22">
        <v>21</v>
      </c>
      <c r="B22">
        <v>0</v>
      </c>
      <c r="C22">
        <v>2</v>
      </c>
      <c r="D22" t="s">
        <v>101</v>
      </c>
      <c r="E22" t="s">
        <v>67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69</v>
      </c>
    </row>
    <row r="23" spans="1:12" x14ac:dyDescent="0.3">
      <c r="A23">
        <v>22</v>
      </c>
      <c r="B23">
        <v>1</v>
      </c>
      <c r="C23">
        <v>2</v>
      </c>
      <c r="D23" t="s">
        <v>102</v>
      </c>
      <c r="E23" t="s">
        <v>67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103</v>
      </c>
      <c r="L23" t="s">
        <v>69</v>
      </c>
    </row>
    <row r="24" spans="1:12" x14ac:dyDescent="0.3">
      <c r="A24">
        <v>23</v>
      </c>
      <c r="B24">
        <v>1</v>
      </c>
      <c r="C24">
        <v>3</v>
      </c>
      <c r="D24" t="s">
        <v>104</v>
      </c>
      <c r="E24" t="s">
        <v>71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81</v>
      </c>
    </row>
    <row r="25" spans="1:12" x14ac:dyDescent="0.3">
      <c r="A25">
        <v>24</v>
      </c>
      <c r="B25">
        <v>1</v>
      </c>
      <c r="C25">
        <v>1</v>
      </c>
      <c r="D25" t="s">
        <v>105</v>
      </c>
      <c r="E25" t="s">
        <v>67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106</v>
      </c>
      <c r="L25" t="s">
        <v>69</v>
      </c>
    </row>
    <row r="26" spans="1:12" x14ac:dyDescent="0.3">
      <c r="A26">
        <v>25</v>
      </c>
      <c r="B26">
        <v>0</v>
      </c>
      <c r="C26">
        <v>3</v>
      </c>
      <c r="D26" t="s">
        <v>107</v>
      </c>
      <c r="E26" t="s">
        <v>71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69</v>
      </c>
    </row>
    <row r="27" spans="1:12" x14ac:dyDescent="0.3">
      <c r="A27">
        <v>26</v>
      </c>
      <c r="B27">
        <v>1</v>
      </c>
      <c r="C27">
        <v>3</v>
      </c>
      <c r="D27" t="s">
        <v>108</v>
      </c>
      <c r="E27" t="s">
        <v>71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69</v>
      </c>
    </row>
    <row r="28" spans="1:12" x14ac:dyDescent="0.3">
      <c r="A28">
        <v>27</v>
      </c>
      <c r="B28">
        <v>0</v>
      </c>
      <c r="C28">
        <v>3</v>
      </c>
      <c r="D28" t="s">
        <v>109</v>
      </c>
      <c r="E28" t="s">
        <v>67</v>
      </c>
      <c r="G28">
        <v>0</v>
      </c>
      <c r="H28">
        <v>0</v>
      </c>
      <c r="I28">
        <v>2631</v>
      </c>
      <c r="J28">
        <v>7.2249999999999996</v>
      </c>
      <c r="L28" t="s">
        <v>74</v>
      </c>
    </row>
    <row r="29" spans="1:12" x14ac:dyDescent="0.3">
      <c r="A29">
        <v>28</v>
      </c>
      <c r="B29">
        <v>0</v>
      </c>
      <c r="C29">
        <v>1</v>
      </c>
      <c r="D29" t="s">
        <v>110</v>
      </c>
      <c r="E29" t="s">
        <v>67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111</v>
      </c>
      <c r="L29" t="s">
        <v>69</v>
      </c>
    </row>
    <row r="30" spans="1:12" x14ac:dyDescent="0.3">
      <c r="A30">
        <v>29</v>
      </c>
      <c r="B30">
        <v>1</v>
      </c>
      <c r="C30">
        <v>3</v>
      </c>
      <c r="D30" t="s">
        <v>112</v>
      </c>
      <c r="E30" t="s">
        <v>71</v>
      </c>
      <c r="G30">
        <v>0</v>
      </c>
      <c r="H30">
        <v>0</v>
      </c>
      <c r="I30">
        <v>330959</v>
      </c>
      <c r="J30">
        <v>7.8792</v>
      </c>
      <c r="L30" t="s">
        <v>81</v>
      </c>
    </row>
    <row r="31" spans="1:12" x14ac:dyDescent="0.3">
      <c r="A31">
        <v>30</v>
      </c>
      <c r="B31">
        <v>0</v>
      </c>
      <c r="C31">
        <v>3</v>
      </c>
      <c r="D31" t="s">
        <v>113</v>
      </c>
      <c r="E31" t="s">
        <v>67</v>
      </c>
      <c r="G31">
        <v>0</v>
      </c>
      <c r="H31">
        <v>0</v>
      </c>
      <c r="I31">
        <v>349216</v>
      </c>
      <c r="J31">
        <v>7.8958000000000004</v>
      </c>
      <c r="L31" t="s">
        <v>69</v>
      </c>
    </row>
    <row r="32" spans="1:12" x14ac:dyDescent="0.3">
      <c r="A32">
        <v>31</v>
      </c>
      <c r="B32">
        <v>0</v>
      </c>
      <c r="C32">
        <v>1</v>
      </c>
      <c r="D32" t="s">
        <v>114</v>
      </c>
      <c r="E32" t="s">
        <v>67</v>
      </c>
      <c r="F32">
        <v>40</v>
      </c>
      <c r="G32">
        <v>0</v>
      </c>
      <c r="H32">
        <v>0</v>
      </c>
      <c r="I32" t="s">
        <v>115</v>
      </c>
      <c r="J32">
        <v>27.720800000000001</v>
      </c>
      <c r="L32" t="s">
        <v>74</v>
      </c>
    </row>
    <row r="33" spans="1:12" x14ac:dyDescent="0.3">
      <c r="A33">
        <v>32</v>
      </c>
      <c r="B33">
        <v>1</v>
      </c>
      <c r="C33">
        <v>1</v>
      </c>
      <c r="D33" t="s">
        <v>116</v>
      </c>
      <c r="E33" t="s">
        <v>71</v>
      </c>
      <c r="G33">
        <v>1</v>
      </c>
      <c r="H33">
        <v>0</v>
      </c>
      <c r="I33" t="s">
        <v>117</v>
      </c>
      <c r="J33">
        <v>146.52080000000001</v>
      </c>
      <c r="K33" t="s">
        <v>118</v>
      </c>
      <c r="L33" t="s">
        <v>74</v>
      </c>
    </row>
    <row r="34" spans="1:12" x14ac:dyDescent="0.3">
      <c r="A34">
        <v>33</v>
      </c>
      <c r="B34">
        <v>1</v>
      </c>
      <c r="C34">
        <v>3</v>
      </c>
      <c r="D34" t="s">
        <v>119</v>
      </c>
      <c r="E34" t="s">
        <v>71</v>
      </c>
      <c r="G34">
        <v>0</v>
      </c>
      <c r="H34">
        <v>0</v>
      </c>
      <c r="I34">
        <v>335677</v>
      </c>
      <c r="J34">
        <v>7.75</v>
      </c>
      <c r="L34" t="s">
        <v>81</v>
      </c>
    </row>
    <row r="35" spans="1:12" x14ac:dyDescent="0.3">
      <c r="A35">
        <v>34</v>
      </c>
      <c r="B35">
        <v>0</v>
      </c>
      <c r="C35">
        <v>2</v>
      </c>
      <c r="D35" t="s">
        <v>120</v>
      </c>
      <c r="E35" t="s">
        <v>67</v>
      </c>
      <c r="F35">
        <v>66</v>
      </c>
      <c r="G35">
        <v>0</v>
      </c>
      <c r="H35">
        <v>0</v>
      </c>
      <c r="I35" t="s">
        <v>121</v>
      </c>
      <c r="J35">
        <v>10.5</v>
      </c>
      <c r="L35" t="s">
        <v>69</v>
      </c>
    </row>
    <row r="36" spans="1:12" x14ac:dyDescent="0.3">
      <c r="A36">
        <v>35</v>
      </c>
      <c r="B36">
        <v>0</v>
      </c>
      <c r="C36">
        <v>1</v>
      </c>
      <c r="D36" t="s">
        <v>122</v>
      </c>
      <c r="E36" t="s">
        <v>67</v>
      </c>
      <c r="F36">
        <v>28</v>
      </c>
      <c r="G36">
        <v>1</v>
      </c>
      <c r="H36">
        <v>0</v>
      </c>
      <c r="I36" t="s">
        <v>123</v>
      </c>
      <c r="J36">
        <v>82.1708</v>
      </c>
      <c r="L36" t="s">
        <v>74</v>
      </c>
    </row>
    <row r="37" spans="1:12" x14ac:dyDescent="0.3">
      <c r="A37">
        <v>36</v>
      </c>
      <c r="B37">
        <v>0</v>
      </c>
      <c r="C37">
        <v>1</v>
      </c>
      <c r="D37" t="s">
        <v>124</v>
      </c>
      <c r="E37" t="s">
        <v>67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69</v>
      </c>
    </row>
    <row r="38" spans="1:12" x14ac:dyDescent="0.3">
      <c r="A38">
        <v>37</v>
      </c>
      <c r="B38">
        <v>1</v>
      </c>
      <c r="C38">
        <v>3</v>
      </c>
      <c r="D38" t="s">
        <v>125</v>
      </c>
      <c r="E38" t="s">
        <v>67</v>
      </c>
      <c r="G38">
        <v>0</v>
      </c>
      <c r="H38">
        <v>0</v>
      </c>
      <c r="I38">
        <v>2677</v>
      </c>
      <c r="J38">
        <v>7.2291999999999996</v>
      </c>
      <c r="L38" t="s">
        <v>74</v>
      </c>
    </row>
    <row r="39" spans="1:12" x14ac:dyDescent="0.3">
      <c r="A39">
        <v>38</v>
      </c>
      <c r="B39">
        <v>0</v>
      </c>
      <c r="C39">
        <v>3</v>
      </c>
      <c r="D39" t="s">
        <v>126</v>
      </c>
      <c r="E39" t="s">
        <v>67</v>
      </c>
      <c r="F39">
        <v>21</v>
      </c>
      <c r="G39">
        <v>0</v>
      </c>
      <c r="H39">
        <v>0</v>
      </c>
      <c r="I39" t="s">
        <v>127</v>
      </c>
      <c r="J39">
        <v>8.0500000000000007</v>
      </c>
      <c r="L39" t="s">
        <v>69</v>
      </c>
    </row>
    <row r="40" spans="1:12" x14ac:dyDescent="0.3">
      <c r="A40">
        <v>39</v>
      </c>
      <c r="B40">
        <v>0</v>
      </c>
      <c r="C40">
        <v>3</v>
      </c>
      <c r="D40" t="s">
        <v>128</v>
      </c>
      <c r="E40" t="s">
        <v>71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69</v>
      </c>
    </row>
    <row r="41" spans="1:12" x14ac:dyDescent="0.3">
      <c r="A41">
        <v>40</v>
      </c>
      <c r="B41">
        <v>1</v>
      </c>
      <c r="C41">
        <v>3</v>
      </c>
      <c r="D41" t="s">
        <v>129</v>
      </c>
      <c r="E41" t="s">
        <v>71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74</v>
      </c>
    </row>
    <row r="42" spans="1:12" x14ac:dyDescent="0.3">
      <c r="A42">
        <v>41</v>
      </c>
      <c r="B42">
        <v>0</v>
      </c>
      <c r="C42">
        <v>3</v>
      </c>
      <c r="D42" t="s">
        <v>130</v>
      </c>
      <c r="E42" t="s">
        <v>71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69</v>
      </c>
    </row>
    <row r="43" spans="1:12" x14ac:dyDescent="0.3">
      <c r="A43">
        <v>42</v>
      </c>
      <c r="B43">
        <v>0</v>
      </c>
      <c r="C43">
        <v>2</v>
      </c>
      <c r="D43" t="s">
        <v>131</v>
      </c>
      <c r="E43" t="s">
        <v>71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69</v>
      </c>
    </row>
    <row r="44" spans="1:12" x14ac:dyDescent="0.3">
      <c r="A44">
        <v>43</v>
      </c>
      <c r="B44">
        <v>0</v>
      </c>
      <c r="C44">
        <v>3</v>
      </c>
      <c r="D44" t="s">
        <v>132</v>
      </c>
      <c r="E44" t="s">
        <v>67</v>
      </c>
      <c r="G44">
        <v>0</v>
      </c>
      <c r="H44">
        <v>0</v>
      </c>
      <c r="I44">
        <v>349253</v>
      </c>
      <c r="J44">
        <v>7.8958000000000004</v>
      </c>
      <c r="L44" t="s">
        <v>74</v>
      </c>
    </row>
    <row r="45" spans="1:12" x14ac:dyDescent="0.3">
      <c r="A45">
        <v>44</v>
      </c>
      <c r="B45">
        <v>1</v>
      </c>
      <c r="C45">
        <v>2</v>
      </c>
      <c r="D45" t="s">
        <v>133</v>
      </c>
      <c r="E45" t="s">
        <v>71</v>
      </c>
      <c r="F45">
        <v>3</v>
      </c>
      <c r="G45">
        <v>1</v>
      </c>
      <c r="H45">
        <v>2</v>
      </c>
      <c r="I45" t="s">
        <v>134</v>
      </c>
      <c r="J45">
        <v>41.5792</v>
      </c>
      <c r="L45" t="s">
        <v>74</v>
      </c>
    </row>
    <row r="46" spans="1:12" x14ac:dyDescent="0.3">
      <c r="A46">
        <v>45</v>
      </c>
      <c r="B46">
        <v>1</v>
      </c>
      <c r="C46">
        <v>3</v>
      </c>
      <c r="D46" t="s">
        <v>135</v>
      </c>
      <c r="E46" t="s">
        <v>71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81</v>
      </c>
    </row>
    <row r="47" spans="1:12" x14ac:dyDescent="0.3">
      <c r="A47">
        <v>46</v>
      </c>
      <c r="B47">
        <v>0</v>
      </c>
      <c r="C47">
        <v>3</v>
      </c>
      <c r="D47" t="s">
        <v>136</v>
      </c>
      <c r="E47" t="s">
        <v>67</v>
      </c>
      <c r="G47">
        <v>0</v>
      </c>
      <c r="H47">
        <v>0</v>
      </c>
      <c r="I47" t="s">
        <v>137</v>
      </c>
      <c r="J47">
        <v>8.0500000000000007</v>
      </c>
      <c r="L47" t="s">
        <v>69</v>
      </c>
    </row>
    <row r="48" spans="1:12" x14ac:dyDescent="0.3">
      <c r="A48">
        <v>47</v>
      </c>
      <c r="B48">
        <v>0</v>
      </c>
      <c r="C48">
        <v>3</v>
      </c>
      <c r="D48" t="s">
        <v>138</v>
      </c>
      <c r="E48" t="s">
        <v>67</v>
      </c>
      <c r="G48">
        <v>1</v>
      </c>
      <c r="H48">
        <v>0</v>
      </c>
      <c r="I48">
        <v>370371</v>
      </c>
      <c r="J48">
        <v>15.5</v>
      </c>
      <c r="L48" t="s">
        <v>81</v>
      </c>
    </row>
    <row r="49" spans="1:12" x14ac:dyDescent="0.3">
      <c r="A49">
        <v>48</v>
      </c>
      <c r="B49">
        <v>1</v>
      </c>
      <c r="C49">
        <v>3</v>
      </c>
      <c r="D49" t="s">
        <v>139</v>
      </c>
      <c r="E49" t="s">
        <v>71</v>
      </c>
      <c r="G49">
        <v>0</v>
      </c>
      <c r="H49">
        <v>0</v>
      </c>
      <c r="I49">
        <v>14311</v>
      </c>
      <c r="J49">
        <v>7.75</v>
      </c>
      <c r="L49" t="s">
        <v>81</v>
      </c>
    </row>
    <row r="50" spans="1:12" x14ac:dyDescent="0.3">
      <c r="A50">
        <v>49</v>
      </c>
      <c r="B50">
        <v>0</v>
      </c>
      <c r="C50">
        <v>3</v>
      </c>
      <c r="D50" t="s">
        <v>140</v>
      </c>
      <c r="E50" t="s">
        <v>67</v>
      </c>
      <c r="G50">
        <v>2</v>
      </c>
      <c r="H50">
        <v>0</v>
      </c>
      <c r="I50">
        <v>2662</v>
      </c>
      <c r="J50">
        <v>21.679200000000002</v>
      </c>
      <c r="L50" t="s">
        <v>74</v>
      </c>
    </row>
    <row r="51" spans="1:12" x14ac:dyDescent="0.3">
      <c r="A51">
        <v>50</v>
      </c>
      <c r="B51">
        <v>0</v>
      </c>
      <c r="C51">
        <v>3</v>
      </c>
      <c r="D51" t="s">
        <v>141</v>
      </c>
      <c r="E51" t="s">
        <v>71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69</v>
      </c>
    </row>
    <row r="52" spans="1:12" x14ac:dyDescent="0.3">
      <c r="A52">
        <v>51</v>
      </c>
      <c r="B52">
        <v>0</v>
      </c>
      <c r="C52">
        <v>3</v>
      </c>
      <c r="D52" t="s">
        <v>142</v>
      </c>
      <c r="E52" t="s">
        <v>67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69</v>
      </c>
    </row>
    <row r="53" spans="1:12" x14ac:dyDescent="0.3">
      <c r="A53">
        <v>52</v>
      </c>
      <c r="B53">
        <v>0</v>
      </c>
      <c r="C53">
        <v>3</v>
      </c>
      <c r="D53" t="s">
        <v>143</v>
      </c>
      <c r="E53" t="s">
        <v>67</v>
      </c>
      <c r="F53">
        <v>21</v>
      </c>
      <c r="G53">
        <v>0</v>
      </c>
      <c r="H53">
        <v>0</v>
      </c>
      <c r="I53" t="s">
        <v>144</v>
      </c>
      <c r="J53">
        <v>7.8</v>
      </c>
      <c r="L53" t="s">
        <v>69</v>
      </c>
    </row>
    <row r="54" spans="1:12" x14ac:dyDescent="0.3">
      <c r="A54">
        <v>53</v>
      </c>
      <c r="B54">
        <v>1</v>
      </c>
      <c r="C54">
        <v>1</v>
      </c>
      <c r="D54" t="s">
        <v>145</v>
      </c>
      <c r="E54" t="s">
        <v>71</v>
      </c>
      <c r="F54">
        <v>49</v>
      </c>
      <c r="G54">
        <v>1</v>
      </c>
      <c r="H54">
        <v>0</v>
      </c>
      <c r="I54" t="s">
        <v>146</v>
      </c>
      <c r="J54">
        <v>76.729200000000006</v>
      </c>
      <c r="K54" t="s">
        <v>147</v>
      </c>
      <c r="L54" t="s">
        <v>74</v>
      </c>
    </row>
    <row r="55" spans="1:12" x14ac:dyDescent="0.3">
      <c r="A55">
        <v>54</v>
      </c>
      <c r="B55">
        <v>1</v>
      </c>
      <c r="C55">
        <v>2</v>
      </c>
      <c r="D55" t="s">
        <v>148</v>
      </c>
      <c r="E55" t="s">
        <v>71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69</v>
      </c>
    </row>
    <row r="56" spans="1:12" x14ac:dyDescent="0.3">
      <c r="A56">
        <v>55</v>
      </c>
      <c r="B56">
        <v>0</v>
      </c>
      <c r="C56">
        <v>1</v>
      </c>
      <c r="D56" t="s">
        <v>149</v>
      </c>
      <c r="E56" t="s">
        <v>67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150</v>
      </c>
      <c r="L56" t="s">
        <v>74</v>
      </c>
    </row>
    <row r="57" spans="1:12" x14ac:dyDescent="0.3">
      <c r="A57">
        <v>56</v>
      </c>
      <c r="B57">
        <v>1</v>
      </c>
      <c r="C57">
        <v>1</v>
      </c>
      <c r="D57" t="s">
        <v>151</v>
      </c>
      <c r="E57" t="s">
        <v>67</v>
      </c>
      <c r="G57">
        <v>0</v>
      </c>
      <c r="H57">
        <v>0</v>
      </c>
      <c r="I57">
        <v>19947</v>
      </c>
      <c r="J57">
        <v>35.5</v>
      </c>
      <c r="K57" t="s">
        <v>152</v>
      </c>
      <c r="L57" t="s">
        <v>69</v>
      </c>
    </row>
    <row r="58" spans="1:12" x14ac:dyDescent="0.3">
      <c r="A58">
        <v>57</v>
      </c>
      <c r="B58">
        <v>1</v>
      </c>
      <c r="C58">
        <v>2</v>
      </c>
      <c r="D58" t="s">
        <v>153</v>
      </c>
      <c r="E58" t="s">
        <v>71</v>
      </c>
      <c r="F58">
        <v>21</v>
      </c>
      <c r="G58">
        <v>0</v>
      </c>
      <c r="H58">
        <v>0</v>
      </c>
      <c r="I58" t="s">
        <v>154</v>
      </c>
      <c r="J58">
        <v>10.5</v>
      </c>
      <c r="L58" t="s">
        <v>69</v>
      </c>
    </row>
    <row r="59" spans="1:12" x14ac:dyDescent="0.3">
      <c r="A59">
        <v>58</v>
      </c>
      <c r="B59">
        <v>0</v>
      </c>
      <c r="C59">
        <v>3</v>
      </c>
      <c r="D59" t="s">
        <v>155</v>
      </c>
      <c r="E59" t="s">
        <v>67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74</v>
      </c>
    </row>
    <row r="60" spans="1:12" x14ac:dyDescent="0.3">
      <c r="A60">
        <v>59</v>
      </c>
      <c r="B60">
        <v>1</v>
      </c>
      <c r="C60">
        <v>2</v>
      </c>
      <c r="D60" t="s">
        <v>156</v>
      </c>
      <c r="E60" t="s">
        <v>71</v>
      </c>
      <c r="F60">
        <v>5</v>
      </c>
      <c r="G60">
        <v>1</v>
      </c>
      <c r="H60">
        <v>2</v>
      </c>
      <c r="I60" t="s">
        <v>157</v>
      </c>
      <c r="J60">
        <v>27.75</v>
      </c>
      <c r="L60" t="s">
        <v>69</v>
      </c>
    </row>
    <row r="61" spans="1:12" x14ac:dyDescent="0.3">
      <c r="A61">
        <v>60</v>
      </c>
      <c r="B61">
        <v>0</v>
      </c>
      <c r="C61">
        <v>3</v>
      </c>
      <c r="D61" t="s">
        <v>158</v>
      </c>
      <c r="E61" t="s">
        <v>67</v>
      </c>
      <c r="F61">
        <v>11</v>
      </c>
      <c r="G61">
        <v>5</v>
      </c>
      <c r="H61">
        <v>2</v>
      </c>
      <c r="I61" t="s">
        <v>159</v>
      </c>
      <c r="J61">
        <v>46.9</v>
      </c>
      <c r="L61" t="s">
        <v>69</v>
      </c>
    </row>
    <row r="62" spans="1:12" x14ac:dyDescent="0.3">
      <c r="A62">
        <v>61</v>
      </c>
      <c r="B62">
        <v>0</v>
      </c>
      <c r="C62">
        <v>3</v>
      </c>
      <c r="D62" t="s">
        <v>160</v>
      </c>
      <c r="E62" t="s">
        <v>67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74</v>
      </c>
    </row>
    <row r="63" spans="1:12" x14ac:dyDescent="0.3">
      <c r="A63">
        <v>62</v>
      </c>
      <c r="B63">
        <v>1</v>
      </c>
      <c r="C63">
        <v>1</v>
      </c>
      <c r="D63" t="s">
        <v>161</v>
      </c>
      <c r="E63" t="s">
        <v>71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162</v>
      </c>
    </row>
    <row r="64" spans="1:12" x14ac:dyDescent="0.3">
      <c r="A64">
        <v>63</v>
      </c>
      <c r="B64">
        <v>0</v>
      </c>
      <c r="C64">
        <v>1</v>
      </c>
      <c r="D64" t="s">
        <v>163</v>
      </c>
      <c r="E64" t="s">
        <v>67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164</v>
      </c>
      <c r="L64" t="s">
        <v>69</v>
      </c>
    </row>
    <row r="65" spans="1:12" x14ac:dyDescent="0.3">
      <c r="A65">
        <v>64</v>
      </c>
      <c r="B65">
        <v>0</v>
      </c>
      <c r="C65">
        <v>3</v>
      </c>
      <c r="D65" t="s">
        <v>165</v>
      </c>
      <c r="E65" t="s">
        <v>67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69</v>
      </c>
    </row>
    <row r="66" spans="1:12" x14ac:dyDescent="0.3">
      <c r="A66">
        <v>65</v>
      </c>
      <c r="B66">
        <v>0</v>
      </c>
      <c r="C66">
        <v>1</v>
      </c>
      <c r="D66" t="s">
        <v>166</v>
      </c>
      <c r="E66" t="s">
        <v>67</v>
      </c>
      <c r="G66">
        <v>0</v>
      </c>
      <c r="H66">
        <v>0</v>
      </c>
      <c r="I66" t="s">
        <v>167</v>
      </c>
      <c r="J66">
        <v>27.720800000000001</v>
      </c>
      <c r="L66" t="s">
        <v>74</v>
      </c>
    </row>
    <row r="67" spans="1:12" x14ac:dyDescent="0.3">
      <c r="A67">
        <v>66</v>
      </c>
      <c r="B67">
        <v>1</v>
      </c>
      <c r="C67">
        <v>3</v>
      </c>
      <c r="D67" t="s">
        <v>168</v>
      </c>
      <c r="E67" t="s">
        <v>67</v>
      </c>
      <c r="G67">
        <v>1</v>
      </c>
      <c r="H67">
        <v>1</v>
      </c>
      <c r="I67">
        <v>2661</v>
      </c>
      <c r="J67">
        <v>15.245799999999999</v>
      </c>
      <c r="L67" t="s">
        <v>74</v>
      </c>
    </row>
    <row r="68" spans="1:12" x14ac:dyDescent="0.3">
      <c r="A68">
        <v>67</v>
      </c>
      <c r="B68">
        <v>1</v>
      </c>
      <c r="C68">
        <v>2</v>
      </c>
      <c r="D68" t="s">
        <v>169</v>
      </c>
      <c r="E68" t="s">
        <v>71</v>
      </c>
      <c r="F68">
        <v>29</v>
      </c>
      <c r="G68">
        <v>0</v>
      </c>
      <c r="H68">
        <v>0</v>
      </c>
      <c r="I68" t="s">
        <v>170</v>
      </c>
      <c r="J68">
        <v>10.5</v>
      </c>
      <c r="K68" t="s">
        <v>171</v>
      </c>
      <c r="L68" t="s">
        <v>69</v>
      </c>
    </row>
    <row r="69" spans="1:12" x14ac:dyDescent="0.3">
      <c r="A69">
        <v>68</v>
      </c>
      <c r="B69">
        <v>0</v>
      </c>
      <c r="C69">
        <v>3</v>
      </c>
      <c r="D69" t="s">
        <v>172</v>
      </c>
      <c r="E69" t="s">
        <v>67</v>
      </c>
      <c r="F69">
        <v>19</v>
      </c>
      <c r="G69">
        <v>0</v>
      </c>
      <c r="H69">
        <v>0</v>
      </c>
      <c r="I69" t="s">
        <v>173</v>
      </c>
      <c r="J69">
        <v>8.1583000000000006</v>
      </c>
      <c r="L69" t="s">
        <v>69</v>
      </c>
    </row>
    <row r="70" spans="1:12" x14ac:dyDescent="0.3">
      <c r="A70">
        <v>69</v>
      </c>
      <c r="B70">
        <v>1</v>
      </c>
      <c r="C70">
        <v>3</v>
      </c>
      <c r="D70" t="s">
        <v>174</v>
      </c>
      <c r="E70" t="s">
        <v>71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69</v>
      </c>
    </row>
    <row r="71" spans="1:12" x14ac:dyDescent="0.3">
      <c r="A71">
        <v>70</v>
      </c>
      <c r="B71">
        <v>0</v>
      </c>
      <c r="C71">
        <v>3</v>
      </c>
      <c r="D71" t="s">
        <v>175</v>
      </c>
      <c r="E71" t="s">
        <v>67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69</v>
      </c>
    </row>
    <row r="72" spans="1:12" x14ac:dyDescent="0.3">
      <c r="A72">
        <v>71</v>
      </c>
      <c r="B72">
        <v>0</v>
      </c>
      <c r="C72">
        <v>2</v>
      </c>
      <c r="D72" t="s">
        <v>176</v>
      </c>
      <c r="E72" t="s">
        <v>67</v>
      </c>
      <c r="F72">
        <v>32</v>
      </c>
      <c r="G72">
        <v>0</v>
      </c>
      <c r="H72">
        <v>0</v>
      </c>
      <c r="I72" t="s">
        <v>177</v>
      </c>
      <c r="J72">
        <v>10.5</v>
      </c>
      <c r="L72" t="s">
        <v>69</v>
      </c>
    </row>
    <row r="73" spans="1:12" x14ac:dyDescent="0.3">
      <c r="A73">
        <v>72</v>
      </c>
      <c r="B73">
        <v>0</v>
      </c>
      <c r="C73">
        <v>3</v>
      </c>
      <c r="D73" t="s">
        <v>178</v>
      </c>
      <c r="E73" t="s">
        <v>71</v>
      </c>
      <c r="F73">
        <v>16</v>
      </c>
      <c r="G73">
        <v>5</v>
      </c>
      <c r="H73">
        <v>2</v>
      </c>
      <c r="I73" t="s">
        <v>159</v>
      </c>
      <c r="J73">
        <v>46.9</v>
      </c>
      <c r="L73" t="s">
        <v>69</v>
      </c>
    </row>
    <row r="74" spans="1:12" x14ac:dyDescent="0.3">
      <c r="A74">
        <v>73</v>
      </c>
      <c r="B74">
        <v>0</v>
      </c>
      <c r="C74">
        <v>2</v>
      </c>
      <c r="D74" t="s">
        <v>179</v>
      </c>
      <c r="E74" t="s">
        <v>67</v>
      </c>
      <c r="F74">
        <v>21</v>
      </c>
      <c r="G74">
        <v>0</v>
      </c>
      <c r="H74">
        <v>0</v>
      </c>
      <c r="I74" t="s">
        <v>180</v>
      </c>
      <c r="J74">
        <v>73.5</v>
      </c>
      <c r="L74" t="s">
        <v>69</v>
      </c>
    </row>
    <row r="75" spans="1:12" x14ac:dyDescent="0.3">
      <c r="A75">
        <v>74</v>
      </c>
      <c r="B75">
        <v>0</v>
      </c>
      <c r="C75">
        <v>3</v>
      </c>
      <c r="D75" t="s">
        <v>181</v>
      </c>
      <c r="E75" t="s">
        <v>67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74</v>
      </c>
    </row>
    <row r="76" spans="1:12" x14ac:dyDescent="0.3">
      <c r="A76">
        <v>75</v>
      </c>
      <c r="B76">
        <v>1</v>
      </c>
      <c r="C76">
        <v>3</v>
      </c>
      <c r="D76" t="s">
        <v>182</v>
      </c>
      <c r="E76" t="s">
        <v>67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69</v>
      </c>
    </row>
    <row r="77" spans="1:12" x14ac:dyDescent="0.3">
      <c r="A77">
        <v>76</v>
      </c>
      <c r="B77">
        <v>0</v>
      </c>
      <c r="C77">
        <v>3</v>
      </c>
      <c r="D77" t="s">
        <v>183</v>
      </c>
      <c r="E77" t="s">
        <v>67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184</v>
      </c>
      <c r="L77" t="s">
        <v>69</v>
      </c>
    </row>
    <row r="78" spans="1:12" x14ac:dyDescent="0.3">
      <c r="A78">
        <v>77</v>
      </c>
      <c r="B78">
        <v>0</v>
      </c>
      <c r="C78">
        <v>3</v>
      </c>
      <c r="D78" t="s">
        <v>185</v>
      </c>
      <c r="E78" t="s">
        <v>67</v>
      </c>
      <c r="G78">
        <v>0</v>
      </c>
      <c r="H78">
        <v>0</v>
      </c>
      <c r="I78">
        <v>349208</v>
      </c>
      <c r="J78">
        <v>7.8958000000000004</v>
      </c>
      <c r="L78" t="s">
        <v>69</v>
      </c>
    </row>
    <row r="79" spans="1:12" x14ac:dyDescent="0.3">
      <c r="A79">
        <v>78</v>
      </c>
      <c r="B79">
        <v>0</v>
      </c>
      <c r="C79">
        <v>3</v>
      </c>
      <c r="D79" t="s">
        <v>186</v>
      </c>
      <c r="E79" t="s">
        <v>67</v>
      </c>
      <c r="G79">
        <v>0</v>
      </c>
      <c r="H79">
        <v>0</v>
      </c>
      <c r="I79">
        <v>374746</v>
      </c>
      <c r="J79">
        <v>8.0500000000000007</v>
      </c>
      <c r="L79" t="s">
        <v>69</v>
      </c>
    </row>
    <row r="80" spans="1:12" x14ac:dyDescent="0.3">
      <c r="A80">
        <v>79</v>
      </c>
      <c r="B80">
        <v>1</v>
      </c>
      <c r="C80">
        <v>2</v>
      </c>
      <c r="D80" t="s">
        <v>187</v>
      </c>
      <c r="E80" t="s">
        <v>67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69</v>
      </c>
    </row>
    <row r="81" spans="1:12" x14ac:dyDescent="0.3">
      <c r="A81">
        <v>80</v>
      </c>
      <c r="B81">
        <v>1</v>
      </c>
      <c r="C81">
        <v>3</v>
      </c>
      <c r="D81" t="s">
        <v>188</v>
      </c>
      <c r="E81" t="s">
        <v>71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69</v>
      </c>
    </row>
    <row r="82" spans="1:12" x14ac:dyDescent="0.3">
      <c r="A82">
        <v>81</v>
      </c>
      <c r="B82">
        <v>0</v>
      </c>
      <c r="C82">
        <v>3</v>
      </c>
      <c r="D82" t="s">
        <v>189</v>
      </c>
      <c r="E82" t="s">
        <v>67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69</v>
      </c>
    </row>
    <row r="83" spans="1:12" x14ac:dyDescent="0.3">
      <c r="A83">
        <v>82</v>
      </c>
      <c r="B83">
        <v>1</v>
      </c>
      <c r="C83">
        <v>3</v>
      </c>
      <c r="D83" t="s">
        <v>190</v>
      </c>
      <c r="E83" t="s">
        <v>67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69</v>
      </c>
    </row>
    <row r="84" spans="1:12" x14ac:dyDescent="0.3">
      <c r="A84">
        <v>83</v>
      </c>
      <c r="B84">
        <v>1</v>
      </c>
      <c r="C84">
        <v>3</v>
      </c>
      <c r="D84" t="s">
        <v>191</v>
      </c>
      <c r="E84" t="s">
        <v>71</v>
      </c>
      <c r="G84">
        <v>0</v>
      </c>
      <c r="H84">
        <v>0</v>
      </c>
      <c r="I84">
        <v>330932</v>
      </c>
      <c r="J84">
        <v>7.7874999999999996</v>
      </c>
      <c r="L84" t="s">
        <v>81</v>
      </c>
    </row>
    <row r="85" spans="1:12" x14ac:dyDescent="0.3">
      <c r="A85">
        <v>84</v>
      </c>
      <c r="B85">
        <v>0</v>
      </c>
      <c r="C85">
        <v>1</v>
      </c>
      <c r="D85" t="s">
        <v>192</v>
      </c>
      <c r="E85" t="s">
        <v>67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69</v>
      </c>
    </row>
    <row r="86" spans="1:12" x14ac:dyDescent="0.3">
      <c r="A86">
        <v>85</v>
      </c>
      <c r="B86">
        <v>1</v>
      </c>
      <c r="C86">
        <v>2</v>
      </c>
      <c r="D86" t="s">
        <v>193</v>
      </c>
      <c r="E86" t="s">
        <v>71</v>
      </c>
      <c r="F86">
        <v>17</v>
      </c>
      <c r="G86">
        <v>0</v>
      </c>
      <c r="H86">
        <v>0</v>
      </c>
      <c r="I86" t="s">
        <v>194</v>
      </c>
      <c r="J86">
        <v>10.5</v>
      </c>
      <c r="L86" t="s">
        <v>69</v>
      </c>
    </row>
    <row r="87" spans="1:12" x14ac:dyDescent="0.3">
      <c r="A87">
        <v>86</v>
      </c>
      <c r="B87">
        <v>1</v>
      </c>
      <c r="C87">
        <v>3</v>
      </c>
      <c r="D87" t="s">
        <v>195</v>
      </c>
      <c r="E87" t="s">
        <v>71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69</v>
      </c>
    </row>
    <row r="88" spans="1:12" x14ac:dyDescent="0.3">
      <c r="A88">
        <v>87</v>
      </c>
      <c r="B88">
        <v>0</v>
      </c>
      <c r="C88">
        <v>3</v>
      </c>
      <c r="D88" t="s">
        <v>196</v>
      </c>
      <c r="E88" t="s">
        <v>67</v>
      </c>
      <c r="F88">
        <v>16</v>
      </c>
      <c r="G88">
        <v>1</v>
      </c>
      <c r="H88">
        <v>3</v>
      </c>
      <c r="I88" t="s">
        <v>197</v>
      </c>
      <c r="J88">
        <v>34.375</v>
      </c>
      <c r="L88" t="s">
        <v>69</v>
      </c>
    </row>
    <row r="89" spans="1:12" x14ac:dyDescent="0.3">
      <c r="A89">
        <v>88</v>
      </c>
      <c r="B89">
        <v>0</v>
      </c>
      <c r="C89">
        <v>3</v>
      </c>
      <c r="D89" t="s">
        <v>198</v>
      </c>
      <c r="E89" t="s">
        <v>67</v>
      </c>
      <c r="G89">
        <v>0</v>
      </c>
      <c r="H89">
        <v>0</v>
      </c>
      <c r="I89" t="s">
        <v>199</v>
      </c>
      <c r="J89">
        <v>8.0500000000000007</v>
      </c>
      <c r="L89" t="s">
        <v>69</v>
      </c>
    </row>
    <row r="90" spans="1:12" x14ac:dyDescent="0.3">
      <c r="A90">
        <v>89</v>
      </c>
      <c r="B90">
        <v>1</v>
      </c>
      <c r="C90">
        <v>1</v>
      </c>
      <c r="D90" t="s">
        <v>200</v>
      </c>
      <c r="E90" t="s">
        <v>71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111</v>
      </c>
      <c r="L90" t="s">
        <v>69</v>
      </c>
    </row>
    <row r="91" spans="1:12" x14ac:dyDescent="0.3">
      <c r="A91">
        <v>90</v>
      </c>
      <c r="B91">
        <v>0</v>
      </c>
      <c r="C91">
        <v>3</v>
      </c>
      <c r="D91" t="s">
        <v>201</v>
      </c>
      <c r="E91" t="s">
        <v>67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69</v>
      </c>
    </row>
    <row r="92" spans="1:12" x14ac:dyDescent="0.3">
      <c r="A92">
        <v>91</v>
      </c>
      <c r="B92">
        <v>0</v>
      </c>
      <c r="C92">
        <v>3</v>
      </c>
      <c r="D92" t="s">
        <v>202</v>
      </c>
      <c r="E92" t="s">
        <v>67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69</v>
      </c>
    </row>
    <row r="93" spans="1:12" x14ac:dyDescent="0.3">
      <c r="A93">
        <v>92</v>
      </c>
      <c r="B93">
        <v>0</v>
      </c>
      <c r="C93">
        <v>3</v>
      </c>
      <c r="D93" t="s">
        <v>203</v>
      </c>
      <c r="E93" t="s">
        <v>67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69</v>
      </c>
    </row>
    <row r="94" spans="1:12" x14ac:dyDescent="0.3">
      <c r="A94">
        <v>93</v>
      </c>
      <c r="B94">
        <v>0</v>
      </c>
      <c r="C94">
        <v>1</v>
      </c>
      <c r="D94" t="s">
        <v>204</v>
      </c>
      <c r="E94" t="s">
        <v>67</v>
      </c>
      <c r="F94">
        <v>46</v>
      </c>
      <c r="G94">
        <v>1</v>
      </c>
      <c r="H94">
        <v>0</v>
      </c>
      <c r="I94" t="s">
        <v>205</v>
      </c>
      <c r="J94">
        <v>61.174999999999997</v>
      </c>
      <c r="K94" t="s">
        <v>206</v>
      </c>
      <c r="L94" t="s">
        <v>69</v>
      </c>
    </row>
    <row r="95" spans="1:12" x14ac:dyDescent="0.3">
      <c r="A95">
        <v>94</v>
      </c>
      <c r="B95">
        <v>0</v>
      </c>
      <c r="C95">
        <v>3</v>
      </c>
      <c r="D95" t="s">
        <v>207</v>
      </c>
      <c r="E95" t="s">
        <v>67</v>
      </c>
      <c r="F95">
        <v>26</v>
      </c>
      <c r="G95">
        <v>1</v>
      </c>
      <c r="H95">
        <v>2</v>
      </c>
      <c r="I95" t="s">
        <v>208</v>
      </c>
      <c r="J95">
        <v>20.574999999999999</v>
      </c>
      <c r="L95" t="s">
        <v>69</v>
      </c>
    </row>
    <row r="96" spans="1:12" x14ac:dyDescent="0.3">
      <c r="A96">
        <v>95</v>
      </c>
      <c r="B96">
        <v>0</v>
      </c>
      <c r="C96">
        <v>3</v>
      </c>
      <c r="D96" t="s">
        <v>209</v>
      </c>
      <c r="E96" t="s">
        <v>67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69</v>
      </c>
    </row>
    <row r="97" spans="1:12" x14ac:dyDescent="0.3">
      <c r="A97">
        <v>96</v>
      </c>
      <c r="B97">
        <v>0</v>
      </c>
      <c r="C97">
        <v>3</v>
      </c>
      <c r="D97" t="s">
        <v>210</v>
      </c>
      <c r="E97" t="s">
        <v>67</v>
      </c>
      <c r="G97">
        <v>0</v>
      </c>
      <c r="H97">
        <v>0</v>
      </c>
      <c r="I97">
        <v>374910</v>
      </c>
      <c r="J97">
        <v>8.0500000000000007</v>
      </c>
      <c r="L97" t="s">
        <v>69</v>
      </c>
    </row>
    <row r="98" spans="1:12" x14ac:dyDescent="0.3">
      <c r="A98">
        <v>97</v>
      </c>
      <c r="B98">
        <v>0</v>
      </c>
      <c r="C98">
        <v>1</v>
      </c>
      <c r="D98" t="s">
        <v>211</v>
      </c>
      <c r="E98" t="s">
        <v>67</v>
      </c>
      <c r="F98">
        <v>71</v>
      </c>
      <c r="G98">
        <v>0</v>
      </c>
      <c r="H98">
        <v>0</v>
      </c>
      <c r="I98" t="s">
        <v>212</v>
      </c>
      <c r="J98">
        <v>34.654200000000003</v>
      </c>
      <c r="K98" t="s">
        <v>213</v>
      </c>
      <c r="L98" t="s">
        <v>74</v>
      </c>
    </row>
    <row r="99" spans="1:12" x14ac:dyDescent="0.3">
      <c r="A99">
        <v>98</v>
      </c>
      <c r="B99">
        <v>1</v>
      </c>
      <c r="C99">
        <v>1</v>
      </c>
      <c r="D99" t="s">
        <v>214</v>
      </c>
      <c r="E99" t="s">
        <v>67</v>
      </c>
      <c r="F99">
        <v>23</v>
      </c>
      <c r="G99">
        <v>0</v>
      </c>
      <c r="H99">
        <v>1</v>
      </c>
      <c r="I99" t="s">
        <v>215</v>
      </c>
      <c r="J99">
        <v>63.3583</v>
      </c>
      <c r="K99" t="s">
        <v>216</v>
      </c>
      <c r="L99" t="s">
        <v>74</v>
      </c>
    </row>
    <row r="100" spans="1:12" x14ac:dyDescent="0.3">
      <c r="A100">
        <v>99</v>
      </c>
      <c r="B100">
        <v>1</v>
      </c>
      <c r="C100">
        <v>2</v>
      </c>
      <c r="D100" t="s">
        <v>217</v>
      </c>
      <c r="E100" t="s">
        <v>71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69</v>
      </c>
    </row>
    <row r="101" spans="1:12" x14ac:dyDescent="0.3">
      <c r="A101">
        <v>100</v>
      </c>
      <c r="B101">
        <v>0</v>
      </c>
      <c r="C101">
        <v>2</v>
      </c>
      <c r="D101" t="s">
        <v>218</v>
      </c>
      <c r="E101" t="s">
        <v>67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69</v>
      </c>
    </row>
    <row r="102" spans="1:12" x14ac:dyDescent="0.3">
      <c r="A102">
        <v>101</v>
      </c>
      <c r="B102">
        <v>0</v>
      </c>
      <c r="C102">
        <v>3</v>
      </c>
      <c r="D102" t="s">
        <v>219</v>
      </c>
      <c r="E102" t="s">
        <v>71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69</v>
      </c>
    </row>
    <row r="103" spans="1:12" x14ac:dyDescent="0.3">
      <c r="A103">
        <v>102</v>
      </c>
      <c r="B103">
        <v>0</v>
      </c>
      <c r="C103">
        <v>3</v>
      </c>
      <c r="D103" t="s">
        <v>220</v>
      </c>
      <c r="E103" t="s">
        <v>67</v>
      </c>
      <c r="G103">
        <v>0</v>
      </c>
      <c r="H103">
        <v>0</v>
      </c>
      <c r="I103">
        <v>349215</v>
      </c>
      <c r="J103">
        <v>7.8958000000000004</v>
      </c>
      <c r="L103" t="s">
        <v>69</v>
      </c>
    </row>
    <row r="104" spans="1:12" x14ac:dyDescent="0.3">
      <c r="A104">
        <v>103</v>
      </c>
      <c r="B104">
        <v>0</v>
      </c>
      <c r="C104">
        <v>1</v>
      </c>
      <c r="D104" t="s">
        <v>221</v>
      </c>
      <c r="E104" t="s">
        <v>67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222</v>
      </c>
      <c r="L104" t="s">
        <v>69</v>
      </c>
    </row>
    <row r="105" spans="1:12" x14ac:dyDescent="0.3">
      <c r="A105">
        <v>104</v>
      </c>
      <c r="B105">
        <v>0</v>
      </c>
      <c r="C105">
        <v>3</v>
      </c>
      <c r="D105" t="s">
        <v>223</v>
      </c>
      <c r="E105" t="s">
        <v>67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69</v>
      </c>
    </row>
    <row r="106" spans="1:12" x14ac:dyDescent="0.3">
      <c r="A106">
        <v>105</v>
      </c>
      <c r="B106">
        <v>0</v>
      </c>
      <c r="C106">
        <v>3</v>
      </c>
      <c r="D106" t="s">
        <v>224</v>
      </c>
      <c r="E106" t="s">
        <v>67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69</v>
      </c>
    </row>
    <row r="107" spans="1:12" x14ac:dyDescent="0.3">
      <c r="A107">
        <v>106</v>
      </c>
      <c r="B107">
        <v>0</v>
      </c>
      <c r="C107">
        <v>3</v>
      </c>
      <c r="D107" t="s">
        <v>225</v>
      </c>
      <c r="E107" t="s">
        <v>67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69</v>
      </c>
    </row>
    <row r="108" spans="1:12" x14ac:dyDescent="0.3">
      <c r="A108">
        <v>107</v>
      </c>
      <c r="B108">
        <v>1</v>
      </c>
      <c r="C108">
        <v>3</v>
      </c>
      <c r="D108" t="s">
        <v>226</v>
      </c>
      <c r="E108" t="s">
        <v>71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69</v>
      </c>
    </row>
    <row r="109" spans="1:12" x14ac:dyDescent="0.3">
      <c r="A109">
        <v>108</v>
      </c>
      <c r="B109">
        <v>1</v>
      </c>
      <c r="C109">
        <v>3</v>
      </c>
      <c r="D109" t="s">
        <v>227</v>
      </c>
      <c r="E109" t="s">
        <v>67</v>
      </c>
      <c r="G109">
        <v>0</v>
      </c>
      <c r="H109">
        <v>0</v>
      </c>
      <c r="I109">
        <v>312991</v>
      </c>
      <c r="J109">
        <v>7.7750000000000004</v>
      </c>
      <c r="L109" t="s">
        <v>69</v>
      </c>
    </row>
    <row r="110" spans="1:12" x14ac:dyDescent="0.3">
      <c r="A110">
        <v>109</v>
      </c>
      <c r="B110">
        <v>0</v>
      </c>
      <c r="C110">
        <v>3</v>
      </c>
      <c r="D110" t="s">
        <v>228</v>
      </c>
      <c r="E110" t="s">
        <v>67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69</v>
      </c>
    </row>
    <row r="111" spans="1:12" x14ac:dyDescent="0.3">
      <c r="A111">
        <v>110</v>
      </c>
      <c r="B111">
        <v>1</v>
      </c>
      <c r="C111">
        <v>3</v>
      </c>
      <c r="D111" t="s">
        <v>229</v>
      </c>
      <c r="E111" t="s">
        <v>71</v>
      </c>
      <c r="G111">
        <v>1</v>
      </c>
      <c r="H111">
        <v>0</v>
      </c>
      <c r="I111">
        <v>371110</v>
      </c>
      <c r="J111">
        <v>24.15</v>
      </c>
      <c r="L111" t="s">
        <v>81</v>
      </c>
    </row>
    <row r="112" spans="1:12" x14ac:dyDescent="0.3">
      <c r="A112">
        <v>111</v>
      </c>
      <c r="B112">
        <v>0</v>
      </c>
      <c r="C112">
        <v>1</v>
      </c>
      <c r="D112" t="s">
        <v>230</v>
      </c>
      <c r="E112" t="s">
        <v>67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231</v>
      </c>
      <c r="L112" t="s">
        <v>69</v>
      </c>
    </row>
    <row r="113" spans="1:12" x14ac:dyDescent="0.3">
      <c r="A113">
        <v>112</v>
      </c>
      <c r="B113">
        <v>0</v>
      </c>
      <c r="C113">
        <v>3</v>
      </c>
      <c r="D113" t="s">
        <v>232</v>
      </c>
      <c r="E113" t="s">
        <v>71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74</v>
      </c>
    </row>
    <row r="114" spans="1:12" x14ac:dyDescent="0.3">
      <c r="A114">
        <v>113</v>
      </c>
      <c r="B114">
        <v>0</v>
      </c>
      <c r="C114">
        <v>3</v>
      </c>
      <c r="D114" t="s">
        <v>233</v>
      </c>
      <c r="E114" t="s">
        <v>67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69</v>
      </c>
    </row>
    <row r="115" spans="1:12" x14ac:dyDescent="0.3">
      <c r="A115">
        <v>114</v>
      </c>
      <c r="B115">
        <v>0</v>
      </c>
      <c r="C115">
        <v>3</v>
      </c>
      <c r="D115" t="s">
        <v>234</v>
      </c>
      <c r="E115" t="s">
        <v>71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69</v>
      </c>
    </row>
    <row r="116" spans="1:12" x14ac:dyDescent="0.3">
      <c r="A116">
        <v>115</v>
      </c>
      <c r="B116">
        <v>0</v>
      </c>
      <c r="C116">
        <v>3</v>
      </c>
      <c r="D116" t="s">
        <v>235</v>
      </c>
      <c r="E116" t="s">
        <v>71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74</v>
      </c>
    </row>
    <row r="117" spans="1:12" x14ac:dyDescent="0.3">
      <c r="A117">
        <v>116</v>
      </c>
      <c r="B117">
        <v>0</v>
      </c>
      <c r="C117">
        <v>3</v>
      </c>
      <c r="D117" t="s">
        <v>236</v>
      </c>
      <c r="E117" t="s">
        <v>67</v>
      </c>
      <c r="F117">
        <v>21</v>
      </c>
      <c r="G117">
        <v>0</v>
      </c>
      <c r="H117">
        <v>0</v>
      </c>
      <c r="I117" t="s">
        <v>237</v>
      </c>
      <c r="J117">
        <v>7.9249999999999998</v>
      </c>
      <c r="L117" t="s">
        <v>69</v>
      </c>
    </row>
    <row r="118" spans="1:12" x14ac:dyDescent="0.3">
      <c r="A118">
        <v>117</v>
      </c>
      <c r="B118">
        <v>0</v>
      </c>
      <c r="C118">
        <v>3</v>
      </c>
      <c r="D118" t="s">
        <v>238</v>
      </c>
      <c r="E118" t="s">
        <v>67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81</v>
      </c>
    </row>
    <row r="119" spans="1:12" x14ac:dyDescent="0.3">
      <c r="A119">
        <v>118</v>
      </c>
      <c r="B119">
        <v>0</v>
      </c>
      <c r="C119">
        <v>2</v>
      </c>
      <c r="D119" t="s">
        <v>239</v>
      </c>
      <c r="E119" t="s">
        <v>67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69</v>
      </c>
    </row>
    <row r="120" spans="1:12" x14ac:dyDescent="0.3">
      <c r="A120">
        <v>119</v>
      </c>
      <c r="B120">
        <v>0</v>
      </c>
      <c r="C120">
        <v>1</v>
      </c>
      <c r="D120" t="s">
        <v>240</v>
      </c>
      <c r="E120" t="s">
        <v>67</v>
      </c>
      <c r="F120">
        <v>24</v>
      </c>
      <c r="G120">
        <v>0</v>
      </c>
      <c r="H120">
        <v>1</v>
      </c>
      <c r="I120" t="s">
        <v>241</v>
      </c>
      <c r="J120">
        <v>247.52080000000001</v>
      </c>
      <c r="K120" t="s">
        <v>242</v>
      </c>
      <c r="L120" t="s">
        <v>74</v>
      </c>
    </row>
    <row r="121" spans="1:12" x14ac:dyDescent="0.3">
      <c r="A121">
        <v>120</v>
      </c>
      <c r="B121">
        <v>0</v>
      </c>
      <c r="C121">
        <v>3</v>
      </c>
      <c r="D121" t="s">
        <v>243</v>
      </c>
      <c r="E121" t="s">
        <v>71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69</v>
      </c>
    </row>
    <row r="122" spans="1:12" x14ac:dyDescent="0.3">
      <c r="A122">
        <v>121</v>
      </c>
      <c r="B122">
        <v>0</v>
      </c>
      <c r="C122">
        <v>2</v>
      </c>
      <c r="D122" t="s">
        <v>244</v>
      </c>
      <c r="E122" t="s">
        <v>67</v>
      </c>
      <c r="F122">
        <v>21</v>
      </c>
      <c r="G122">
        <v>2</v>
      </c>
      <c r="H122">
        <v>0</v>
      </c>
      <c r="I122" t="s">
        <v>180</v>
      </c>
      <c r="J122">
        <v>73.5</v>
      </c>
      <c r="L122" t="s">
        <v>69</v>
      </c>
    </row>
    <row r="123" spans="1:12" x14ac:dyDescent="0.3">
      <c r="A123">
        <v>122</v>
      </c>
      <c r="B123">
        <v>0</v>
      </c>
      <c r="C123">
        <v>3</v>
      </c>
      <c r="D123" t="s">
        <v>245</v>
      </c>
      <c r="E123" t="s">
        <v>67</v>
      </c>
      <c r="G123">
        <v>0</v>
      </c>
      <c r="H123">
        <v>0</v>
      </c>
      <c r="I123" t="s">
        <v>246</v>
      </c>
      <c r="J123">
        <v>8.0500000000000007</v>
      </c>
      <c r="L123" t="s">
        <v>69</v>
      </c>
    </row>
    <row r="124" spans="1:12" x14ac:dyDescent="0.3">
      <c r="A124">
        <v>123</v>
      </c>
      <c r="B124">
        <v>0</v>
      </c>
      <c r="C124">
        <v>2</v>
      </c>
      <c r="D124" t="s">
        <v>247</v>
      </c>
      <c r="E124" t="s">
        <v>67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74</v>
      </c>
    </row>
    <row r="125" spans="1:12" x14ac:dyDescent="0.3">
      <c r="A125">
        <v>124</v>
      </c>
      <c r="B125">
        <v>1</v>
      </c>
      <c r="C125">
        <v>2</v>
      </c>
      <c r="D125" t="s">
        <v>248</v>
      </c>
      <c r="E125" t="s">
        <v>71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249</v>
      </c>
      <c r="L125" t="s">
        <v>69</v>
      </c>
    </row>
    <row r="126" spans="1:12" x14ac:dyDescent="0.3">
      <c r="A126">
        <v>125</v>
      </c>
      <c r="B126">
        <v>0</v>
      </c>
      <c r="C126">
        <v>1</v>
      </c>
      <c r="D126" t="s">
        <v>250</v>
      </c>
      <c r="E126" t="s">
        <v>67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222</v>
      </c>
      <c r="L126" t="s">
        <v>69</v>
      </c>
    </row>
    <row r="127" spans="1:12" x14ac:dyDescent="0.3">
      <c r="A127">
        <v>126</v>
      </c>
      <c r="B127">
        <v>1</v>
      </c>
      <c r="C127">
        <v>3</v>
      </c>
      <c r="D127" t="s">
        <v>251</v>
      </c>
      <c r="E127" t="s">
        <v>67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74</v>
      </c>
    </row>
    <row r="128" spans="1:12" x14ac:dyDescent="0.3">
      <c r="A128">
        <v>127</v>
      </c>
      <c r="B128">
        <v>0</v>
      </c>
      <c r="C128">
        <v>3</v>
      </c>
      <c r="D128" t="s">
        <v>252</v>
      </c>
      <c r="E128" t="s">
        <v>67</v>
      </c>
      <c r="G128">
        <v>0</v>
      </c>
      <c r="H128">
        <v>0</v>
      </c>
      <c r="I128">
        <v>370372</v>
      </c>
      <c r="J128">
        <v>7.75</v>
      </c>
      <c r="L128" t="s">
        <v>81</v>
      </c>
    </row>
    <row r="129" spans="1:12" x14ac:dyDescent="0.3">
      <c r="A129">
        <v>128</v>
      </c>
      <c r="B129">
        <v>1</v>
      </c>
      <c r="C129">
        <v>3</v>
      </c>
      <c r="D129" t="s">
        <v>253</v>
      </c>
      <c r="E129" t="s">
        <v>67</v>
      </c>
      <c r="F129">
        <v>24</v>
      </c>
      <c r="G129">
        <v>0</v>
      </c>
      <c r="H129">
        <v>0</v>
      </c>
      <c r="I129" t="s">
        <v>254</v>
      </c>
      <c r="J129">
        <v>7.1417000000000002</v>
      </c>
      <c r="L129" t="s">
        <v>69</v>
      </c>
    </row>
    <row r="130" spans="1:12" x14ac:dyDescent="0.3">
      <c r="A130">
        <v>129</v>
      </c>
      <c r="B130">
        <v>1</v>
      </c>
      <c r="C130">
        <v>3</v>
      </c>
      <c r="D130" t="s">
        <v>255</v>
      </c>
      <c r="E130" t="s">
        <v>71</v>
      </c>
      <c r="G130">
        <v>1</v>
      </c>
      <c r="H130">
        <v>1</v>
      </c>
      <c r="I130">
        <v>2668</v>
      </c>
      <c r="J130">
        <v>22.3583</v>
      </c>
      <c r="K130" t="s">
        <v>256</v>
      </c>
      <c r="L130" t="s">
        <v>74</v>
      </c>
    </row>
    <row r="131" spans="1:12" x14ac:dyDescent="0.3">
      <c r="A131">
        <v>130</v>
      </c>
      <c r="B131">
        <v>0</v>
      </c>
      <c r="C131">
        <v>3</v>
      </c>
      <c r="D131" t="s">
        <v>257</v>
      </c>
      <c r="E131" t="s">
        <v>67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69</v>
      </c>
    </row>
    <row r="132" spans="1:12" x14ac:dyDescent="0.3">
      <c r="A132">
        <v>131</v>
      </c>
      <c r="B132">
        <v>0</v>
      </c>
      <c r="C132">
        <v>3</v>
      </c>
      <c r="D132" t="s">
        <v>258</v>
      </c>
      <c r="E132" t="s">
        <v>67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74</v>
      </c>
    </row>
    <row r="133" spans="1:12" x14ac:dyDescent="0.3">
      <c r="A133">
        <v>132</v>
      </c>
      <c r="B133">
        <v>0</v>
      </c>
      <c r="C133">
        <v>3</v>
      </c>
      <c r="D133" t="s">
        <v>259</v>
      </c>
      <c r="E133" t="s">
        <v>67</v>
      </c>
      <c r="F133">
        <v>20</v>
      </c>
      <c r="G133">
        <v>0</v>
      </c>
      <c r="H133">
        <v>0</v>
      </c>
      <c r="I133" t="s">
        <v>260</v>
      </c>
      <c r="J133">
        <v>7.05</v>
      </c>
      <c r="L133" t="s">
        <v>69</v>
      </c>
    </row>
    <row r="134" spans="1:12" x14ac:dyDescent="0.3">
      <c r="A134">
        <v>133</v>
      </c>
      <c r="B134">
        <v>0</v>
      </c>
      <c r="C134">
        <v>3</v>
      </c>
      <c r="D134" t="s">
        <v>261</v>
      </c>
      <c r="E134" t="s">
        <v>71</v>
      </c>
      <c r="F134">
        <v>47</v>
      </c>
      <c r="G134">
        <v>1</v>
      </c>
      <c r="H134">
        <v>0</v>
      </c>
      <c r="I134" t="s">
        <v>262</v>
      </c>
      <c r="J134">
        <v>14.5</v>
      </c>
      <c r="L134" t="s">
        <v>69</v>
      </c>
    </row>
    <row r="135" spans="1:12" x14ac:dyDescent="0.3">
      <c r="A135">
        <v>134</v>
      </c>
      <c r="B135">
        <v>1</v>
      </c>
      <c r="C135">
        <v>2</v>
      </c>
      <c r="D135" t="s">
        <v>263</v>
      </c>
      <c r="E135" t="s">
        <v>71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69</v>
      </c>
    </row>
    <row r="136" spans="1:12" x14ac:dyDescent="0.3">
      <c r="A136">
        <v>135</v>
      </c>
      <c r="B136">
        <v>0</v>
      </c>
      <c r="C136">
        <v>2</v>
      </c>
      <c r="D136" t="s">
        <v>264</v>
      </c>
      <c r="E136" t="s">
        <v>67</v>
      </c>
      <c r="F136">
        <v>25</v>
      </c>
      <c r="G136">
        <v>0</v>
      </c>
      <c r="H136">
        <v>0</v>
      </c>
      <c r="I136" t="s">
        <v>265</v>
      </c>
      <c r="J136">
        <v>13</v>
      </c>
      <c r="L136" t="s">
        <v>69</v>
      </c>
    </row>
    <row r="137" spans="1:12" x14ac:dyDescent="0.3">
      <c r="A137">
        <v>136</v>
      </c>
      <c r="B137">
        <v>0</v>
      </c>
      <c r="C137">
        <v>2</v>
      </c>
      <c r="D137" t="s">
        <v>266</v>
      </c>
      <c r="E137" t="s">
        <v>67</v>
      </c>
      <c r="F137">
        <v>23</v>
      </c>
      <c r="G137">
        <v>0</v>
      </c>
      <c r="H137">
        <v>0</v>
      </c>
      <c r="I137" t="s">
        <v>267</v>
      </c>
      <c r="J137">
        <v>15.0458</v>
      </c>
      <c r="L137" t="s">
        <v>74</v>
      </c>
    </row>
    <row r="138" spans="1:12" x14ac:dyDescent="0.3">
      <c r="A138">
        <v>137</v>
      </c>
      <c r="B138">
        <v>1</v>
      </c>
      <c r="C138">
        <v>1</v>
      </c>
      <c r="D138" t="s">
        <v>268</v>
      </c>
      <c r="E138" t="s">
        <v>71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269</v>
      </c>
      <c r="L138" t="s">
        <v>69</v>
      </c>
    </row>
    <row r="139" spans="1:12" x14ac:dyDescent="0.3">
      <c r="A139">
        <v>138</v>
      </c>
      <c r="B139">
        <v>0</v>
      </c>
      <c r="C139">
        <v>1</v>
      </c>
      <c r="D139" t="s">
        <v>270</v>
      </c>
      <c r="E139" t="s">
        <v>67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78</v>
      </c>
      <c r="L139" t="s">
        <v>69</v>
      </c>
    </row>
    <row r="140" spans="1:12" x14ac:dyDescent="0.3">
      <c r="A140">
        <v>139</v>
      </c>
      <c r="B140">
        <v>0</v>
      </c>
      <c r="C140">
        <v>3</v>
      </c>
      <c r="D140" t="s">
        <v>271</v>
      </c>
      <c r="E140" t="s">
        <v>67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69</v>
      </c>
    </row>
    <row r="141" spans="1:12" x14ac:dyDescent="0.3">
      <c r="A141">
        <v>140</v>
      </c>
      <c r="B141">
        <v>0</v>
      </c>
      <c r="C141">
        <v>1</v>
      </c>
      <c r="D141" t="s">
        <v>272</v>
      </c>
      <c r="E141" t="s">
        <v>67</v>
      </c>
      <c r="F141">
        <v>24</v>
      </c>
      <c r="G141">
        <v>0</v>
      </c>
      <c r="H141">
        <v>0</v>
      </c>
      <c r="I141" t="s">
        <v>273</v>
      </c>
      <c r="J141">
        <v>79.2</v>
      </c>
      <c r="K141" t="s">
        <v>274</v>
      </c>
      <c r="L141" t="s">
        <v>74</v>
      </c>
    </row>
    <row r="142" spans="1:12" x14ac:dyDescent="0.3">
      <c r="A142">
        <v>141</v>
      </c>
      <c r="B142">
        <v>0</v>
      </c>
      <c r="C142">
        <v>3</v>
      </c>
      <c r="D142" t="s">
        <v>275</v>
      </c>
      <c r="E142" t="s">
        <v>71</v>
      </c>
      <c r="G142">
        <v>0</v>
      </c>
      <c r="H142">
        <v>2</v>
      </c>
      <c r="I142">
        <v>2678</v>
      </c>
      <c r="J142">
        <v>15.245799999999999</v>
      </c>
      <c r="L142" t="s">
        <v>74</v>
      </c>
    </row>
    <row r="143" spans="1:12" x14ac:dyDescent="0.3">
      <c r="A143">
        <v>142</v>
      </c>
      <c r="B143">
        <v>1</v>
      </c>
      <c r="C143">
        <v>3</v>
      </c>
      <c r="D143" t="s">
        <v>276</v>
      </c>
      <c r="E143" t="s">
        <v>71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69</v>
      </c>
    </row>
    <row r="144" spans="1:12" x14ac:dyDescent="0.3">
      <c r="A144">
        <v>143</v>
      </c>
      <c r="B144">
        <v>1</v>
      </c>
      <c r="C144">
        <v>3</v>
      </c>
      <c r="D144" t="s">
        <v>277</v>
      </c>
      <c r="E144" t="s">
        <v>71</v>
      </c>
      <c r="F144">
        <v>24</v>
      </c>
      <c r="G144">
        <v>1</v>
      </c>
      <c r="H144">
        <v>0</v>
      </c>
      <c r="I144" t="s">
        <v>278</v>
      </c>
      <c r="J144">
        <v>15.85</v>
      </c>
      <c r="L144" t="s">
        <v>69</v>
      </c>
    </row>
    <row r="145" spans="1:12" x14ac:dyDescent="0.3">
      <c r="A145">
        <v>144</v>
      </c>
      <c r="B145">
        <v>0</v>
      </c>
      <c r="C145">
        <v>3</v>
      </c>
      <c r="D145" t="s">
        <v>279</v>
      </c>
      <c r="E145" t="s">
        <v>67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81</v>
      </c>
    </row>
    <row r="146" spans="1:12" x14ac:dyDescent="0.3">
      <c r="A146">
        <v>145</v>
      </c>
      <c r="B146">
        <v>0</v>
      </c>
      <c r="C146">
        <v>2</v>
      </c>
      <c r="D146" t="s">
        <v>280</v>
      </c>
      <c r="E146" t="s">
        <v>67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69</v>
      </c>
    </row>
    <row r="147" spans="1:12" x14ac:dyDescent="0.3">
      <c r="A147">
        <v>146</v>
      </c>
      <c r="B147">
        <v>0</v>
      </c>
      <c r="C147">
        <v>2</v>
      </c>
      <c r="D147" t="s">
        <v>281</v>
      </c>
      <c r="E147" t="s">
        <v>67</v>
      </c>
      <c r="F147">
        <v>19</v>
      </c>
      <c r="G147">
        <v>1</v>
      </c>
      <c r="H147">
        <v>1</v>
      </c>
      <c r="I147" t="s">
        <v>282</v>
      </c>
      <c r="J147">
        <v>36.75</v>
      </c>
      <c r="L147" t="s">
        <v>69</v>
      </c>
    </row>
    <row r="148" spans="1:12" x14ac:dyDescent="0.3">
      <c r="A148">
        <v>147</v>
      </c>
      <c r="B148">
        <v>1</v>
      </c>
      <c r="C148">
        <v>3</v>
      </c>
      <c r="D148" t="s">
        <v>283</v>
      </c>
      <c r="E148" t="s">
        <v>67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69</v>
      </c>
    </row>
    <row r="149" spans="1:12" x14ac:dyDescent="0.3">
      <c r="A149">
        <v>148</v>
      </c>
      <c r="B149">
        <v>0</v>
      </c>
      <c r="C149">
        <v>3</v>
      </c>
      <c r="D149" t="s">
        <v>284</v>
      </c>
      <c r="E149" t="s">
        <v>71</v>
      </c>
      <c r="F149">
        <v>9</v>
      </c>
      <c r="G149">
        <v>2</v>
      </c>
      <c r="H149">
        <v>2</v>
      </c>
      <c r="I149" t="s">
        <v>197</v>
      </c>
      <c r="J149">
        <v>34.375</v>
      </c>
      <c r="L149" t="s">
        <v>69</v>
      </c>
    </row>
    <row r="150" spans="1:12" x14ac:dyDescent="0.3">
      <c r="A150">
        <v>149</v>
      </c>
      <c r="B150">
        <v>0</v>
      </c>
      <c r="C150">
        <v>2</v>
      </c>
      <c r="D150" t="s">
        <v>285</v>
      </c>
      <c r="E150" t="s">
        <v>67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286</v>
      </c>
      <c r="L150" t="s">
        <v>69</v>
      </c>
    </row>
    <row r="151" spans="1:12" x14ac:dyDescent="0.3">
      <c r="A151">
        <v>150</v>
      </c>
      <c r="B151">
        <v>0</v>
      </c>
      <c r="C151">
        <v>2</v>
      </c>
      <c r="D151" t="s">
        <v>287</v>
      </c>
      <c r="E151" t="s">
        <v>67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69</v>
      </c>
    </row>
    <row r="152" spans="1:12" x14ac:dyDescent="0.3">
      <c r="A152">
        <v>151</v>
      </c>
      <c r="B152">
        <v>0</v>
      </c>
      <c r="C152">
        <v>2</v>
      </c>
      <c r="D152" t="s">
        <v>288</v>
      </c>
      <c r="E152" t="s">
        <v>67</v>
      </c>
      <c r="F152">
        <v>51</v>
      </c>
      <c r="G152">
        <v>0</v>
      </c>
      <c r="H152">
        <v>0</v>
      </c>
      <c r="I152" t="s">
        <v>289</v>
      </c>
      <c r="J152">
        <v>12.525</v>
      </c>
      <c r="L152" t="s">
        <v>69</v>
      </c>
    </row>
    <row r="153" spans="1:12" x14ac:dyDescent="0.3">
      <c r="A153">
        <v>152</v>
      </c>
      <c r="B153">
        <v>1</v>
      </c>
      <c r="C153">
        <v>1</v>
      </c>
      <c r="D153" t="s">
        <v>290</v>
      </c>
      <c r="E153" t="s">
        <v>71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291</v>
      </c>
      <c r="L153" t="s">
        <v>69</v>
      </c>
    </row>
    <row r="154" spans="1:12" x14ac:dyDescent="0.3">
      <c r="A154">
        <v>153</v>
      </c>
      <c r="B154">
        <v>0</v>
      </c>
      <c r="C154">
        <v>3</v>
      </c>
      <c r="D154" t="s">
        <v>292</v>
      </c>
      <c r="E154" t="s">
        <v>67</v>
      </c>
      <c r="F154">
        <v>55.5</v>
      </c>
      <c r="G154">
        <v>0</v>
      </c>
      <c r="H154">
        <v>0</v>
      </c>
      <c r="I154" t="s">
        <v>293</v>
      </c>
      <c r="J154">
        <v>8.0500000000000007</v>
      </c>
      <c r="L154" t="s">
        <v>69</v>
      </c>
    </row>
    <row r="155" spans="1:12" x14ac:dyDescent="0.3">
      <c r="A155">
        <v>154</v>
      </c>
      <c r="B155">
        <v>0</v>
      </c>
      <c r="C155">
        <v>3</v>
      </c>
      <c r="D155" t="s">
        <v>294</v>
      </c>
      <c r="E155" t="s">
        <v>67</v>
      </c>
      <c r="F155">
        <v>40.5</v>
      </c>
      <c r="G155">
        <v>0</v>
      </c>
      <c r="H155">
        <v>2</v>
      </c>
      <c r="I155" t="s">
        <v>295</v>
      </c>
      <c r="J155">
        <v>14.5</v>
      </c>
      <c r="L155" t="s">
        <v>69</v>
      </c>
    </row>
    <row r="156" spans="1:12" x14ac:dyDescent="0.3">
      <c r="A156">
        <v>155</v>
      </c>
      <c r="B156">
        <v>0</v>
      </c>
      <c r="C156">
        <v>3</v>
      </c>
      <c r="D156" t="s">
        <v>296</v>
      </c>
      <c r="E156" t="s">
        <v>67</v>
      </c>
      <c r="G156">
        <v>0</v>
      </c>
      <c r="H156">
        <v>0</v>
      </c>
      <c r="I156" t="s">
        <v>297</v>
      </c>
      <c r="J156">
        <v>7.3125</v>
      </c>
      <c r="L156" t="s">
        <v>69</v>
      </c>
    </row>
    <row r="157" spans="1:12" x14ac:dyDescent="0.3">
      <c r="A157">
        <v>156</v>
      </c>
      <c r="B157">
        <v>0</v>
      </c>
      <c r="C157">
        <v>1</v>
      </c>
      <c r="D157" t="s">
        <v>298</v>
      </c>
      <c r="E157" t="s">
        <v>67</v>
      </c>
      <c r="F157">
        <v>51</v>
      </c>
      <c r="G157">
        <v>0</v>
      </c>
      <c r="H157">
        <v>1</v>
      </c>
      <c r="I157" t="s">
        <v>299</v>
      </c>
      <c r="J157">
        <v>61.379199999999997</v>
      </c>
      <c r="L157" t="s">
        <v>74</v>
      </c>
    </row>
    <row r="158" spans="1:12" x14ac:dyDescent="0.3">
      <c r="A158">
        <v>157</v>
      </c>
      <c r="B158">
        <v>1</v>
      </c>
      <c r="C158">
        <v>3</v>
      </c>
      <c r="D158" t="s">
        <v>300</v>
      </c>
      <c r="E158" t="s">
        <v>71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81</v>
      </c>
    </row>
    <row r="159" spans="1:12" x14ac:dyDescent="0.3">
      <c r="A159">
        <v>158</v>
      </c>
      <c r="B159">
        <v>0</v>
      </c>
      <c r="C159">
        <v>3</v>
      </c>
      <c r="D159" t="s">
        <v>301</v>
      </c>
      <c r="E159" t="s">
        <v>67</v>
      </c>
      <c r="F159">
        <v>30</v>
      </c>
      <c r="G159">
        <v>0</v>
      </c>
      <c r="H159">
        <v>0</v>
      </c>
      <c r="I159" t="s">
        <v>302</v>
      </c>
      <c r="J159">
        <v>8.0500000000000007</v>
      </c>
      <c r="L159" t="s">
        <v>69</v>
      </c>
    </row>
    <row r="160" spans="1:12" x14ac:dyDescent="0.3">
      <c r="A160">
        <v>159</v>
      </c>
      <c r="B160">
        <v>0</v>
      </c>
      <c r="C160">
        <v>3</v>
      </c>
      <c r="D160" t="s">
        <v>303</v>
      </c>
      <c r="E160" t="s">
        <v>67</v>
      </c>
      <c r="G160">
        <v>0</v>
      </c>
      <c r="H160">
        <v>0</v>
      </c>
      <c r="I160">
        <v>315037</v>
      </c>
      <c r="J160">
        <v>8.6624999999999996</v>
      </c>
      <c r="L160" t="s">
        <v>69</v>
      </c>
    </row>
    <row r="161" spans="1:12" x14ac:dyDescent="0.3">
      <c r="A161">
        <v>160</v>
      </c>
      <c r="B161">
        <v>0</v>
      </c>
      <c r="C161">
        <v>3</v>
      </c>
      <c r="D161" t="s">
        <v>304</v>
      </c>
      <c r="E161" t="s">
        <v>67</v>
      </c>
      <c r="G161">
        <v>8</v>
      </c>
      <c r="H161">
        <v>2</v>
      </c>
      <c r="I161" t="s">
        <v>305</v>
      </c>
      <c r="J161">
        <v>69.55</v>
      </c>
      <c r="L161" t="s">
        <v>69</v>
      </c>
    </row>
    <row r="162" spans="1:12" x14ac:dyDescent="0.3">
      <c r="A162">
        <v>161</v>
      </c>
      <c r="B162">
        <v>0</v>
      </c>
      <c r="C162">
        <v>3</v>
      </c>
      <c r="D162" t="s">
        <v>306</v>
      </c>
      <c r="E162" t="s">
        <v>67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69</v>
      </c>
    </row>
    <row r="163" spans="1:12" x14ac:dyDescent="0.3">
      <c r="A163">
        <v>162</v>
      </c>
      <c r="B163">
        <v>1</v>
      </c>
      <c r="C163">
        <v>2</v>
      </c>
      <c r="D163" t="s">
        <v>307</v>
      </c>
      <c r="E163" t="s">
        <v>71</v>
      </c>
      <c r="F163">
        <v>40</v>
      </c>
      <c r="G163">
        <v>0</v>
      </c>
      <c r="H163">
        <v>0</v>
      </c>
      <c r="I163" t="s">
        <v>308</v>
      </c>
      <c r="J163">
        <v>15.75</v>
      </c>
      <c r="L163" t="s">
        <v>69</v>
      </c>
    </row>
    <row r="164" spans="1:12" x14ac:dyDescent="0.3">
      <c r="A164">
        <v>163</v>
      </c>
      <c r="B164">
        <v>0</v>
      </c>
      <c r="C164">
        <v>3</v>
      </c>
      <c r="D164" t="s">
        <v>309</v>
      </c>
      <c r="E164" t="s">
        <v>67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69</v>
      </c>
    </row>
    <row r="165" spans="1:12" x14ac:dyDescent="0.3">
      <c r="A165">
        <v>164</v>
      </c>
      <c r="B165">
        <v>0</v>
      </c>
      <c r="C165">
        <v>3</v>
      </c>
      <c r="D165" t="s">
        <v>310</v>
      </c>
      <c r="E165" t="s">
        <v>67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69</v>
      </c>
    </row>
    <row r="166" spans="1:12" x14ac:dyDescent="0.3">
      <c r="A166">
        <v>165</v>
      </c>
      <c r="B166">
        <v>0</v>
      </c>
      <c r="C166">
        <v>3</v>
      </c>
      <c r="D166" t="s">
        <v>311</v>
      </c>
      <c r="E166" t="s">
        <v>67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69</v>
      </c>
    </row>
    <row r="167" spans="1:12" x14ac:dyDescent="0.3">
      <c r="A167">
        <v>166</v>
      </c>
      <c r="B167">
        <v>1</v>
      </c>
      <c r="C167">
        <v>3</v>
      </c>
      <c r="D167" t="s">
        <v>312</v>
      </c>
      <c r="E167" t="s">
        <v>67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69</v>
      </c>
    </row>
    <row r="168" spans="1:12" x14ac:dyDescent="0.3">
      <c r="A168">
        <v>167</v>
      </c>
      <c r="B168">
        <v>1</v>
      </c>
      <c r="C168">
        <v>1</v>
      </c>
      <c r="D168" t="s">
        <v>313</v>
      </c>
      <c r="E168" t="s">
        <v>71</v>
      </c>
      <c r="G168">
        <v>0</v>
      </c>
      <c r="H168">
        <v>1</v>
      </c>
      <c r="I168">
        <v>113505</v>
      </c>
      <c r="J168">
        <v>55</v>
      </c>
      <c r="K168" t="s">
        <v>314</v>
      </c>
      <c r="L168" t="s">
        <v>69</v>
      </c>
    </row>
    <row r="169" spans="1:12" x14ac:dyDescent="0.3">
      <c r="A169">
        <v>168</v>
      </c>
      <c r="B169">
        <v>0</v>
      </c>
      <c r="C169">
        <v>3</v>
      </c>
      <c r="D169" t="s">
        <v>315</v>
      </c>
      <c r="E169" t="s">
        <v>71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69</v>
      </c>
    </row>
    <row r="170" spans="1:12" x14ac:dyDescent="0.3">
      <c r="A170">
        <v>169</v>
      </c>
      <c r="B170">
        <v>0</v>
      </c>
      <c r="C170">
        <v>1</v>
      </c>
      <c r="D170" t="s">
        <v>316</v>
      </c>
      <c r="E170" t="s">
        <v>67</v>
      </c>
      <c r="G170">
        <v>0</v>
      </c>
      <c r="H170">
        <v>0</v>
      </c>
      <c r="I170" t="s">
        <v>317</v>
      </c>
      <c r="J170">
        <v>25.925000000000001</v>
      </c>
      <c r="L170" t="s">
        <v>69</v>
      </c>
    </row>
    <row r="171" spans="1:12" x14ac:dyDescent="0.3">
      <c r="A171">
        <v>170</v>
      </c>
      <c r="B171">
        <v>0</v>
      </c>
      <c r="C171">
        <v>3</v>
      </c>
      <c r="D171" t="s">
        <v>318</v>
      </c>
      <c r="E171" t="s">
        <v>67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69</v>
      </c>
    </row>
    <row r="172" spans="1:12" x14ac:dyDescent="0.3">
      <c r="A172">
        <v>171</v>
      </c>
      <c r="B172">
        <v>0</v>
      </c>
      <c r="C172">
        <v>1</v>
      </c>
      <c r="D172" t="s">
        <v>319</v>
      </c>
      <c r="E172" t="s">
        <v>67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320</v>
      </c>
      <c r="L172" t="s">
        <v>69</v>
      </c>
    </row>
    <row r="173" spans="1:12" x14ac:dyDescent="0.3">
      <c r="A173">
        <v>172</v>
      </c>
      <c r="B173">
        <v>0</v>
      </c>
      <c r="C173">
        <v>3</v>
      </c>
      <c r="D173" t="s">
        <v>321</v>
      </c>
      <c r="E173" t="s">
        <v>67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81</v>
      </c>
    </row>
    <row r="174" spans="1:12" x14ac:dyDescent="0.3">
      <c r="A174">
        <v>173</v>
      </c>
      <c r="B174">
        <v>1</v>
      </c>
      <c r="C174">
        <v>3</v>
      </c>
      <c r="D174" t="s">
        <v>322</v>
      </c>
      <c r="E174" t="s">
        <v>71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69</v>
      </c>
    </row>
    <row r="175" spans="1:12" x14ac:dyDescent="0.3">
      <c r="A175">
        <v>174</v>
      </c>
      <c r="B175">
        <v>0</v>
      </c>
      <c r="C175">
        <v>3</v>
      </c>
      <c r="D175" t="s">
        <v>323</v>
      </c>
      <c r="E175" t="s">
        <v>67</v>
      </c>
      <c r="F175">
        <v>21</v>
      </c>
      <c r="G175">
        <v>0</v>
      </c>
      <c r="H175">
        <v>0</v>
      </c>
      <c r="I175" t="s">
        <v>324</v>
      </c>
      <c r="J175">
        <v>7.9249999999999998</v>
      </c>
      <c r="L175" t="s">
        <v>69</v>
      </c>
    </row>
    <row r="176" spans="1:12" x14ac:dyDescent="0.3">
      <c r="A176">
        <v>175</v>
      </c>
      <c r="B176">
        <v>0</v>
      </c>
      <c r="C176">
        <v>1</v>
      </c>
      <c r="D176" t="s">
        <v>325</v>
      </c>
      <c r="E176" t="s">
        <v>67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326</v>
      </c>
      <c r="L176" t="s">
        <v>74</v>
      </c>
    </row>
    <row r="177" spans="1:12" x14ac:dyDescent="0.3">
      <c r="A177">
        <v>176</v>
      </c>
      <c r="B177">
        <v>0</v>
      </c>
      <c r="C177">
        <v>3</v>
      </c>
      <c r="D177" t="s">
        <v>327</v>
      </c>
      <c r="E177" t="s">
        <v>67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69</v>
      </c>
    </row>
    <row r="178" spans="1:12" x14ac:dyDescent="0.3">
      <c r="A178">
        <v>177</v>
      </c>
      <c r="B178">
        <v>0</v>
      </c>
      <c r="C178">
        <v>3</v>
      </c>
      <c r="D178" t="s">
        <v>328</v>
      </c>
      <c r="E178" t="s">
        <v>67</v>
      </c>
      <c r="G178">
        <v>3</v>
      </c>
      <c r="H178">
        <v>1</v>
      </c>
      <c r="I178">
        <v>4133</v>
      </c>
      <c r="J178">
        <v>25.466699999999999</v>
      </c>
      <c r="L178" t="s">
        <v>69</v>
      </c>
    </row>
    <row r="179" spans="1:12" x14ac:dyDescent="0.3">
      <c r="A179">
        <v>178</v>
      </c>
      <c r="B179">
        <v>0</v>
      </c>
      <c r="C179">
        <v>1</v>
      </c>
      <c r="D179" t="s">
        <v>329</v>
      </c>
      <c r="E179" t="s">
        <v>71</v>
      </c>
      <c r="F179">
        <v>50</v>
      </c>
      <c r="G179">
        <v>0</v>
      </c>
      <c r="H179">
        <v>0</v>
      </c>
      <c r="I179" t="s">
        <v>330</v>
      </c>
      <c r="J179">
        <v>28.712499999999999</v>
      </c>
      <c r="K179" t="s">
        <v>331</v>
      </c>
      <c r="L179" t="s">
        <v>74</v>
      </c>
    </row>
    <row r="180" spans="1:12" x14ac:dyDescent="0.3">
      <c r="A180">
        <v>179</v>
      </c>
      <c r="B180">
        <v>0</v>
      </c>
      <c r="C180">
        <v>2</v>
      </c>
      <c r="D180" t="s">
        <v>332</v>
      </c>
      <c r="E180" t="s">
        <v>67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69</v>
      </c>
    </row>
    <row r="181" spans="1:12" x14ac:dyDescent="0.3">
      <c r="A181">
        <v>180</v>
      </c>
      <c r="B181">
        <v>0</v>
      </c>
      <c r="C181">
        <v>3</v>
      </c>
      <c r="D181" t="s">
        <v>333</v>
      </c>
      <c r="E181" t="s">
        <v>67</v>
      </c>
      <c r="F181">
        <v>36</v>
      </c>
      <c r="G181">
        <v>0</v>
      </c>
      <c r="H181">
        <v>0</v>
      </c>
      <c r="I181" t="s">
        <v>334</v>
      </c>
      <c r="J181">
        <v>0</v>
      </c>
      <c r="L181" t="s">
        <v>69</v>
      </c>
    </row>
    <row r="182" spans="1:12" x14ac:dyDescent="0.3">
      <c r="A182">
        <v>181</v>
      </c>
      <c r="B182">
        <v>0</v>
      </c>
      <c r="C182">
        <v>3</v>
      </c>
      <c r="D182" t="s">
        <v>335</v>
      </c>
      <c r="E182" t="s">
        <v>71</v>
      </c>
      <c r="G182">
        <v>8</v>
      </c>
      <c r="H182">
        <v>2</v>
      </c>
      <c r="I182" t="s">
        <v>305</v>
      </c>
      <c r="J182">
        <v>69.55</v>
      </c>
      <c r="L182" t="s">
        <v>69</v>
      </c>
    </row>
    <row r="183" spans="1:12" x14ac:dyDescent="0.3">
      <c r="A183">
        <v>182</v>
      </c>
      <c r="B183">
        <v>0</v>
      </c>
      <c r="C183">
        <v>2</v>
      </c>
      <c r="D183" t="s">
        <v>336</v>
      </c>
      <c r="E183" t="s">
        <v>67</v>
      </c>
      <c r="G183">
        <v>0</v>
      </c>
      <c r="H183">
        <v>0</v>
      </c>
      <c r="I183" t="s">
        <v>337</v>
      </c>
      <c r="J183">
        <v>15.05</v>
      </c>
      <c r="L183" t="s">
        <v>74</v>
      </c>
    </row>
    <row r="184" spans="1:12" x14ac:dyDescent="0.3">
      <c r="A184">
        <v>183</v>
      </c>
      <c r="B184">
        <v>0</v>
      </c>
      <c r="C184">
        <v>3</v>
      </c>
      <c r="D184" t="s">
        <v>338</v>
      </c>
      <c r="E184" t="s">
        <v>67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69</v>
      </c>
    </row>
    <row r="185" spans="1:12" x14ac:dyDescent="0.3">
      <c r="A185">
        <v>184</v>
      </c>
      <c r="B185">
        <v>1</v>
      </c>
      <c r="C185">
        <v>2</v>
      </c>
      <c r="D185" t="s">
        <v>339</v>
      </c>
      <c r="E185" t="s">
        <v>67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340</v>
      </c>
      <c r="L185" t="s">
        <v>69</v>
      </c>
    </row>
    <row r="186" spans="1:12" x14ac:dyDescent="0.3">
      <c r="A186">
        <v>185</v>
      </c>
      <c r="B186">
        <v>1</v>
      </c>
      <c r="C186">
        <v>3</v>
      </c>
      <c r="D186" t="s">
        <v>341</v>
      </c>
      <c r="E186" t="s">
        <v>71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69</v>
      </c>
    </row>
    <row r="187" spans="1:12" x14ac:dyDescent="0.3">
      <c r="A187">
        <v>186</v>
      </c>
      <c r="B187">
        <v>0</v>
      </c>
      <c r="C187">
        <v>1</v>
      </c>
      <c r="D187" t="s">
        <v>342</v>
      </c>
      <c r="E187" t="s">
        <v>67</v>
      </c>
      <c r="G187">
        <v>0</v>
      </c>
      <c r="H187">
        <v>0</v>
      </c>
      <c r="I187">
        <v>113767</v>
      </c>
      <c r="J187">
        <v>50</v>
      </c>
      <c r="K187" t="s">
        <v>343</v>
      </c>
      <c r="L187" t="s">
        <v>69</v>
      </c>
    </row>
    <row r="188" spans="1:12" x14ac:dyDescent="0.3">
      <c r="A188">
        <v>187</v>
      </c>
      <c r="B188">
        <v>1</v>
      </c>
      <c r="C188">
        <v>3</v>
      </c>
      <c r="D188" t="s">
        <v>344</v>
      </c>
      <c r="E188" t="s">
        <v>71</v>
      </c>
      <c r="G188">
        <v>1</v>
      </c>
      <c r="H188">
        <v>0</v>
      </c>
      <c r="I188">
        <v>370365</v>
      </c>
      <c r="J188">
        <v>15.5</v>
      </c>
      <c r="L188" t="s">
        <v>81</v>
      </c>
    </row>
    <row r="189" spans="1:12" x14ac:dyDescent="0.3">
      <c r="A189">
        <v>188</v>
      </c>
      <c r="B189">
        <v>1</v>
      </c>
      <c r="C189">
        <v>1</v>
      </c>
      <c r="D189" t="s">
        <v>345</v>
      </c>
      <c r="E189" t="s">
        <v>67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69</v>
      </c>
    </row>
    <row r="190" spans="1:12" x14ac:dyDescent="0.3">
      <c r="A190">
        <v>189</v>
      </c>
      <c r="B190">
        <v>0</v>
      </c>
      <c r="C190">
        <v>3</v>
      </c>
      <c r="D190" t="s">
        <v>346</v>
      </c>
      <c r="E190" t="s">
        <v>67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81</v>
      </c>
    </row>
    <row r="191" spans="1:12" x14ac:dyDescent="0.3">
      <c r="A191">
        <v>190</v>
      </c>
      <c r="B191">
        <v>0</v>
      </c>
      <c r="C191">
        <v>3</v>
      </c>
      <c r="D191" t="s">
        <v>347</v>
      </c>
      <c r="E191" t="s">
        <v>67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69</v>
      </c>
    </row>
    <row r="192" spans="1:12" x14ac:dyDescent="0.3">
      <c r="A192">
        <v>191</v>
      </c>
      <c r="B192">
        <v>1</v>
      </c>
      <c r="C192">
        <v>2</v>
      </c>
      <c r="D192" t="s">
        <v>348</v>
      </c>
      <c r="E192" t="s">
        <v>71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69</v>
      </c>
    </row>
    <row r="193" spans="1:12" x14ac:dyDescent="0.3">
      <c r="A193">
        <v>192</v>
      </c>
      <c r="B193">
        <v>0</v>
      </c>
      <c r="C193">
        <v>2</v>
      </c>
      <c r="D193" t="s">
        <v>349</v>
      </c>
      <c r="E193" t="s">
        <v>67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69</v>
      </c>
    </row>
    <row r="194" spans="1:12" x14ac:dyDescent="0.3">
      <c r="A194">
        <v>193</v>
      </c>
      <c r="B194">
        <v>1</v>
      </c>
      <c r="C194">
        <v>3</v>
      </c>
      <c r="D194" t="s">
        <v>350</v>
      </c>
      <c r="E194" t="s">
        <v>71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69</v>
      </c>
    </row>
    <row r="195" spans="1:12" x14ac:dyDescent="0.3">
      <c r="A195">
        <v>194</v>
      </c>
      <c r="B195">
        <v>1</v>
      </c>
      <c r="C195">
        <v>2</v>
      </c>
      <c r="D195" t="s">
        <v>351</v>
      </c>
      <c r="E195" t="s">
        <v>67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286</v>
      </c>
      <c r="L195" t="s">
        <v>69</v>
      </c>
    </row>
    <row r="196" spans="1:12" x14ac:dyDescent="0.3">
      <c r="A196">
        <v>195</v>
      </c>
      <c r="B196">
        <v>1</v>
      </c>
      <c r="C196">
        <v>1</v>
      </c>
      <c r="D196" t="s">
        <v>352</v>
      </c>
      <c r="E196" t="s">
        <v>71</v>
      </c>
      <c r="F196">
        <v>44</v>
      </c>
      <c r="G196">
        <v>0</v>
      </c>
      <c r="H196">
        <v>0</v>
      </c>
      <c r="I196" t="s">
        <v>353</v>
      </c>
      <c r="J196">
        <v>27.720800000000001</v>
      </c>
      <c r="K196" t="s">
        <v>354</v>
      </c>
      <c r="L196" t="s">
        <v>74</v>
      </c>
    </row>
    <row r="197" spans="1:12" x14ac:dyDescent="0.3">
      <c r="A197">
        <v>196</v>
      </c>
      <c r="B197">
        <v>1</v>
      </c>
      <c r="C197">
        <v>1</v>
      </c>
      <c r="D197" t="s">
        <v>355</v>
      </c>
      <c r="E197" t="s">
        <v>71</v>
      </c>
      <c r="F197">
        <v>58</v>
      </c>
      <c r="G197">
        <v>0</v>
      </c>
      <c r="H197">
        <v>0</v>
      </c>
      <c r="I197" t="s">
        <v>117</v>
      </c>
      <c r="J197">
        <v>146.52080000000001</v>
      </c>
      <c r="K197" t="s">
        <v>356</v>
      </c>
      <c r="L197" t="s">
        <v>74</v>
      </c>
    </row>
    <row r="198" spans="1:12" x14ac:dyDescent="0.3">
      <c r="A198">
        <v>197</v>
      </c>
      <c r="B198">
        <v>0</v>
      </c>
      <c r="C198">
        <v>3</v>
      </c>
      <c r="D198" t="s">
        <v>357</v>
      </c>
      <c r="E198" t="s">
        <v>67</v>
      </c>
      <c r="G198">
        <v>0</v>
      </c>
      <c r="H198">
        <v>0</v>
      </c>
      <c r="I198">
        <v>368703</v>
      </c>
      <c r="J198">
        <v>7.75</v>
      </c>
      <c r="L198" t="s">
        <v>81</v>
      </c>
    </row>
    <row r="199" spans="1:12" x14ac:dyDescent="0.3">
      <c r="A199">
        <v>198</v>
      </c>
      <c r="B199">
        <v>0</v>
      </c>
      <c r="C199">
        <v>3</v>
      </c>
      <c r="D199" t="s">
        <v>358</v>
      </c>
      <c r="E199" t="s">
        <v>67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69</v>
      </c>
    </row>
    <row r="200" spans="1:12" x14ac:dyDescent="0.3">
      <c r="A200">
        <v>199</v>
      </c>
      <c r="B200">
        <v>1</v>
      </c>
      <c r="C200">
        <v>3</v>
      </c>
      <c r="D200" t="s">
        <v>359</v>
      </c>
      <c r="E200" t="s">
        <v>71</v>
      </c>
      <c r="G200">
        <v>0</v>
      </c>
      <c r="H200">
        <v>0</v>
      </c>
      <c r="I200">
        <v>370370</v>
      </c>
      <c r="J200">
        <v>7.75</v>
      </c>
      <c r="L200" t="s">
        <v>81</v>
      </c>
    </row>
    <row r="201" spans="1:12" x14ac:dyDescent="0.3">
      <c r="A201">
        <v>200</v>
      </c>
      <c r="B201">
        <v>0</v>
      </c>
      <c r="C201">
        <v>2</v>
      </c>
      <c r="D201" t="s">
        <v>360</v>
      </c>
      <c r="E201" t="s">
        <v>71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69</v>
      </c>
    </row>
    <row r="202" spans="1:12" x14ac:dyDescent="0.3">
      <c r="A202">
        <v>201</v>
      </c>
      <c r="B202">
        <v>0</v>
      </c>
      <c r="C202">
        <v>3</v>
      </c>
      <c r="D202" t="s">
        <v>361</v>
      </c>
      <c r="E202" t="s">
        <v>67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69</v>
      </c>
    </row>
    <row r="203" spans="1:12" x14ac:dyDescent="0.3">
      <c r="A203">
        <v>202</v>
      </c>
      <c r="B203">
        <v>0</v>
      </c>
      <c r="C203">
        <v>3</v>
      </c>
      <c r="D203" t="s">
        <v>362</v>
      </c>
      <c r="E203" t="s">
        <v>67</v>
      </c>
      <c r="G203">
        <v>8</v>
      </c>
      <c r="H203">
        <v>2</v>
      </c>
      <c r="I203" t="s">
        <v>305</v>
      </c>
      <c r="J203">
        <v>69.55</v>
      </c>
      <c r="L203" t="s">
        <v>69</v>
      </c>
    </row>
    <row r="204" spans="1:12" x14ac:dyDescent="0.3">
      <c r="A204">
        <v>203</v>
      </c>
      <c r="B204">
        <v>0</v>
      </c>
      <c r="C204">
        <v>3</v>
      </c>
      <c r="D204" t="s">
        <v>363</v>
      </c>
      <c r="E204" t="s">
        <v>67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69</v>
      </c>
    </row>
    <row r="205" spans="1:12" x14ac:dyDescent="0.3">
      <c r="A205">
        <v>204</v>
      </c>
      <c r="B205">
        <v>0</v>
      </c>
      <c r="C205">
        <v>3</v>
      </c>
      <c r="D205" t="s">
        <v>364</v>
      </c>
      <c r="E205" t="s">
        <v>67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74</v>
      </c>
    </row>
    <row r="206" spans="1:12" x14ac:dyDescent="0.3">
      <c r="A206">
        <v>205</v>
      </c>
      <c r="B206">
        <v>1</v>
      </c>
      <c r="C206">
        <v>3</v>
      </c>
      <c r="D206" t="s">
        <v>365</v>
      </c>
      <c r="E206" t="s">
        <v>67</v>
      </c>
      <c r="F206">
        <v>18</v>
      </c>
      <c r="G206">
        <v>0</v>
      </c>
      <c r="H206">
        <v>0</v>
      </c>
      <c r="I206" t="s">
        <v>366</v>
      </c>
      <c r="J206">
        <v>8.0500000000000007</v>
      </c>
      <c r="L206" t="s">
        <v>69</v>
      </c>
    </row>
    <row r="207" spans="1:12" x14ac:dyDescent="0.3">
      <c r="A207">
        <v>206</v>
      </c>
      <c r="B207">
        <v>0</v>
      </c>
      <c r="C207">
        <v>3</v>
      </c>
      <c r="D207" t="s">
        <v>367</v>
      </c>
      <c r="E207" t="s">
        <v>71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89</v>
      </c>
      <c r="L207" t="s">
        <v>69</v>
      </c>
    </row>
    <row r="208" spans="1:12" x14ac:dyDescent="0.3">
      <c r="A208">
        <v>207</v>
      </c>
      <c r="B208">
        <v>0</v>
      </c>
      <c r="C208">
        <v>3</v>
      </c>
      <c r="D208" t="s">
        <v>368</v>
      </c>
      <c r="E208" t="s">
        <v>67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69</v>
      </c>
    </row>
    <row r="209" spans="1:12" x14ac:dyDescent="0.3">
      <c r="A209">
        <v>208</v>
      </c>
      <c r="B209">
        <v>1</v>
      </c>
      <c r="C209">
        <v>3</v>
      </c>
      <c r="D209" t="s">
        <v>369</v>
      </c>
      <c r="E209" t="s">
        <v>67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74</v>
      </c>
    </row>
    <row r="210" spans="1:12" x14ac:dyDescent="0.3">
      <c r="A210">
        <v>209</v>
      </c>
      <c r="B210">
        <v>1</v>
      </c>
      <c r="C210">
        <v>3</v>
      </c>
      <c r="D210" t="s">
        <v>370</v>
      </c>
      <c r="E210" t="s">
        <v>71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81</v>
      </c>
    </row>
    <row r="211" spans="1:12" x14ac:dyDescent="0.3">
      <c r="A211">
        <v>210</v>
      </c>
      <c r="B211">
        <v>1</v>
      </c>
      <c r="C211">
        <v>1</v>
      </c>
      <c r="D211" t="s">
        <v>371</v>
      </c>
      <c r="E211" t="s">
        <v>67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372</v>
      </c>
      <c r="L211" t="s">
        <v>74</v>
      </c>
    </row>
    <row r="212" spans="1:12" x14ac:dyDescent="0.3">
      <c r="A212">
        <v>211</v>
      </c>
      <c r="B212">
        <v>0</v>
      </c>
      <c r="C212">
        <v>3</v>
      </c>
      <c r="D212" t="s">
        <v>373</v>
      </c>
      <c r="E212" t="s">
        <v>67</v>
      </c>
      <c r="F212">
        <v>24</v>
      </c>
      <c r="G212">
        <v>0</v>
      </c>
      <c r="H212">
        <v>0</v>
      </c>
      <c r="I212" t="s">
        <v>374</v>
      </c>
      <c r="J212">
        <v>7.05</v>
      </c>
      <c r="L212" t="s">
        <v>69</v>
      </c>
    </row>
    <row r="213" spans="1:12" x14ac:dyDescent="0.3">
      <c r="A213">
        <v>212</v>
      </c>
      <c r="B213">
        <v>1</v>
      </c>
      <c r="C213">
        <v>2</v>
      </c>
      <c r="D213" t="s">
        <v>375</v>
      </c>
      <c r="E213" t="s">
        <v>71</v>
      </c>
      <c r="F213">
        <v>35</v>
      </c>
      <c r="G213">
        <v>0</v>
      </c>
      <c r="H213">
        <v>0</v>
      </c>
      <c r="I213" t="s">
        <v>376</v>
      </c>
      <c r="J213">
        <v>21</v>
      </c>
      <c r="L213" t="s">
        <v>69</v>
      </c>
    </row>
    <row r="214" spans="1:12" x14ac:dyDescent="0.3">
      <c r="A214">
        <v>213</v>
      </c>
      <c r="B214">
        <v>0</v>
      </c>
      <c r="C214">
        <v>3</v>
      </c>
      <c r="D214" t="s">
        <v>377</v>
      </c>
      <c r="E214" t="s">
        <v>67</v>
      </c>
      <c r="F214">
        <v>22</v>
      </c>
      <c r="G214">
        <v>0</v>
      </c>
      <c r="H214">
        <v>0</v>
      </c>
      <c r="I214" t="s">
        <v>378</v>
      </c>
      <c r="J214">
        <v>7.25</v>
      </c>
      <c r="L214" t="s">
        <v>69</v>
      </c>
    </row>
    <row r="215" spans="1:12" x14ac:dyDescent="0.3">
      <c r="A215">
        <v>214</v>
      </c>
      <c r="B215">
        <v>0</v>
      </c>
      <c r="C215">
        <v>2</v>
      </c>
      <c r="D215" t="s">
        <v>379</v>
      </c>
      <c r="E215" t="s">
        <v>67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69</v>
      </c>
    </row>
    <row r="216" spans="1:12" x14ac:dyDescent="0.3">
      <c r="A216">
        <v>215</v>
      </c>
      <c r="B216">
        <v>0</v>
      </c>
      <c r="C216">
        <v>3</v>
      </c>
      <c r="D216" t="s">
        <v>380</v>
      </c>
      <c r="E216" t="s">
        <v>67</v>
      </c>
      <c r="G216">
        <v>1</v>
      </c>
      <c r="H216">
        <v>0</v>
      </c>
      <c r="I216">
        <v>367229</v>
      </c>
      <c r="J216">
        <v>7.75</v>
      </c>
      <c r="L216" t="s">
        <v>81</v>
      </c>
    </row>
    <row r="217" spans="1:12" x14ac:dyDescent="0.3">
      <c r="A217">
        <v>216</v>
      </c>
      <c r="B217">
        <v>1</v>
      </c>
      <c r="C217">
        <v>1</v>
      </c>
      <c r="D217" t="s">
        <v>381</v>
      </c>
      <c r="E217" t="s">
        <v>71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382</v>
      </c>
      <c r="L217" t="s">
        <v>74</v>
      </c>
    </row>
    <row r="218" spans="1:12" x14ac:dyDescent="0.3">
      <c r="A218">
        <v>217</v>
      </c>
      <c r="B218">
        <v>1</v>
      </c>
      <c r="C218">
        <v>3</v>
      </c>
      <c r="D218" t="s">
        <v>383</v>
      </c>
      <c r="E218" t="s">
        <v>71</v>
      </c>
      <c r="F218">
        <v>27</v>
      </c>
      <c r="G218">
        <v>0</v>
      </c>
      <c r="H218">
        <v>0</v>
      </c>
      <c r="I218" t="s">
        <v>384</v>
      </c>
      <c r="J218">
        <v>7.9249999999999998</v>
      </c>
      <c r="L218" t="s">
        <v>69</v>
      </c>
    </row>
    <row r="219" spans="1:12" x14ac:dyDescent="0.3">
      <c r="A219">
        <v>218</v>
      </c>
      <c r="B219">
        <v>0</v>
      </c>
      <c r="C219">
        <v>2</v>
      </c>
      <c r="D219" t="s">
        <v>385</v>
      </c>
      <c r="E219" t="s">
        <v>67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69</v>
      </c>
    </row>
    <row r="220" spans="1:12" x14ac:dyDescent="0.3">
      <c r="A220">
        <v>219</v>
      </c>
      <c r="B220">
        <v>1</v>
      </c>
      <c r="C220">
        <v>1</v>
      </c>
      <c r="D220" t="s">
        <v>386</v>
      </c>
      <c r="E220" t="s">
        <v>71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387</v>
      </c>
      <c r="L220" t="s">
        <v>74</v>
      </c>
    </row>
    <row r="221" spans="1:12" x14ac:dyDescent="0.3">
      <c r="A221">
        <v>220</v>
      </c>
      <c r="B221">
        <v>0</v>
      </c>
      <c r="C221">
        <v>2</v>
      </c>
      <c r="D221" t="s">
        <v>388</v>
      </c>
      <c r="E221" t="s">
        <v>67</v>
      </c>
      <c r="F221">
        <v>30</v>
      </c>
      <c r="G221">
        <v>0</v>
      </c>
      <c r="H221">
        <v>0</v>
      </c>
      <c r="I221" t="s">
        <v>389</v>
      </c>
      <c r="J221">
        <v>10.5</v>
      </c>
      <c r="L221" t="s">
        <v>69</v>
      </c>
    </row>
    <row r="222" spans="1:12" x14ac:dyDescent="0.3">
      <c r="A222">
        <v>221</v>
      </c>
      <c r="B222">
        <v>1</v>
      </c>
      <c r="C222">
        <v>3</v>
      </c>
      <c r="D222" t="s">
        <v>390</v>
      </c>
      <c r="E222" t="s">
        <v>67</v>
      </c>
      <c r="F222">
        <v>16</v>
      </c>
      <c r="G222">
        <v>0</v>
      </c>
      <c r="H222">
        <v>0</v>
      </c>
      <c r="I222" t="s">
        <v>391</v>
      </c>
      <c r="J222">
        <v>8.0500000000000007</v>
      </c>
      <c r="L222" t="s">
        <v>69</v>
      </c>
    </row>
    <row r="223" spans="1:12" x14ac:dyDescent="0.3">
      <c r="A223">
        <v>222</v>
      </c>
      <c r="B223">
        <v>0</v>
      </c>
      <c r="C223">
        <v>2</v>
      </c>
      <c r="D223" t="s">
        <v>392</v>
      </c>
      <c r="E223" t="s">
        <v>67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69</v>
      </c>
    </row>
    <row r="224" spans="1:12" x14ac:dyDescent="0.3">
      <c r="A224">
        <v>223</v>
      </c>
      <c r="B224">
        <v>0</v>
      </c>
      <c r="C224">
        <v>3</v>
      </c>
      <c r="D224" t="s">
        <v>393</v>
      </c>
      <c r="E224" t="s">
        <v>67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69</v>
      </c>
    </row>
    <row r="225" spans="1:12" x14ac:dyDescent="0.3">
      <c r="A225">
        <v>224</v>
      </c>
      <c r="B225">
        <v>0</v>
      </c>
      <c r="C225">
        <v>3</v>
      </c>
      <c r="D225" t="s">
        <v>394</v>
      </c>
      <c r="E225" t="s">
        <v>67</v>
      </c>
      <c r="G225">
        <v>0</v>
      </c>
      <c r="H225">
        <v>0</v>
      </c>
      <c r="I225">
        <v>349234</v>
      </c>
      <c r="J225">
        <v>7.8958000000000004</v>
      </c>
      <c r="L225" t="s">
        <v>69</v>
      </c>
    </row>
    <row r="226" spans="1:12" x14ac:dyDescent="0.3">
      <c r="A226">
        <v>225</v>
      </c>
      <c r="B226">
        <v>1</v>
      </c>
      <c r="C226">
        <v>1</v>
      </c>
      <c r="D226" t="s">
        <v>395</v>
      </c>
      <c r="E226" t="s">
        <v>67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396</v>
      </c>
      <c r="L226" t="s">
        <v>69</v>
      </c>
    </row>
    <row r="227" spans="1:12" x14ac:dyDescent="0.3">
      <c r="A227">
        <v>226</v>
      </c>
      <c r="B227">
        <v>0</v>
      </c>
      <c r="C227">
        <v>3</v>
      </c>
      <c r="D227" t="s">
        <v>397</v>
      </c>
      <c r="E227" t="s">
        <v>67</v>
      </c>
      <c r="F227">
        <v>22</v>
      </c>
      <c r="G227">
        <v>0</v>
      </c>
      <c r="H227">
        <v>0</v>
      </c>
      <c r="I227" t="s">
        <v>398</v>
      </c>
      <c r="J227">
        <v>9.35</v>
      </c>
      <c r="L227" t="s">
        <v>69</v>
      </c>
    </row>
    <row r="228" spans="1:12" x14ac:dyDescent="0.3">
      <c r="A228">
        <v>227</v>
      </c>
      <c r="B228">
        <v>1</v>
      </c>
      <c r="C228">
        <v>2</v>
      </c>
      <c r="D228" t="s">
        <v>399</v>
      </c>
      <c r="E228" t="s">
        <v>67</v>
      </c>
      <c r="F228">
        <v>19</v>
      </c>
      <c r="G228">
        <v>0</v>
      </c>
      <c r="H228">
        <v>0</v>
      </c>
      <c r="I228" t="s">
        <v>400</v>
      </c>
      <c r="J228">
        <v>10.5</v>
      </c>
      <c r="L228" t="s">
        <v>69</v>
      </c>
    </row>
    <row r="229" spans="1:12" x14ac:dyDescent="0.3">
      <c r="A229">
        <v>228</v>
      </c>
      <c r="B229">
        <v>0</v>
      </c>
      <c r="C229">
        <v>3</v>
      </c>
      <c r="D229" t="s">
        <v>401</v>
      </c>
      <c r="E229" t="s">
        <v>67</v>
      </c>
      <c r="F229">
        <v>20.5</v>
      </c>
      <c r="G229">
        <v>0</v>
      </c>
      <c r="H229">
        <v>0</v>
      </c>
      <c r="I229" t="s">
        <v>402</v>
      </c>
      <c r="J229">
        <v>7.25</v>
      </c>
      <c r="L229" t="s">
        <v>69</v>
      </c>
    </row>
    <row r="230" spans="1:12" x14ac:dyDescent="0.3">
      <c r="A230">
        <v>229</v>
      </c>
      <c r="B230">
        <v>0</v>
      </c>
      <c r="C230">
        <v>2</v>
      </c>
      <c r="D230" t="s">
        <v>403</v>
      </c>
      <c r="E230" t="s">
        <v>67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69</v>
      </c>
    </row>
    <row r="231" spans="1:12" x14ac:dyDescent="0.3">
      <c r="A231">
        <v>230</v>
      </c>
      <c r="B231">
        <v>0</v>
      </c>
      <c r="C231">
        <v>3</v>
      </c>
      <c r="D231" t="s">
        <v>404</v>
      </c>
      <c r="E231" t="s">
        <v>71</v>
      </c>
      <c r="G231">
        <v>3</v>
      </c>
      <c r="H231">
        <v>1</v>
      </c>
      <c r="I231">
        <v>4133</v>
      </c>
      <c r="J231">
        <v>25.466699999999999</v>
      </c>
      <c r="L231" t="s">
        <v>69</v>
      </c>
    </row>
    <row r="232" spans="1:12" x14ac:dyDescent="0.3">
      <c r="A232">
        <v>231</v>
      </c>
      <c r="B232">
        <v>1</v>
      </c>
      <c r="C232">
        <v>1</v>
      </c>
      <c r="D232" t="s">
        <v>405</v>
      </c>
      <c r="E232" t="s">
        <v>71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164</v>
      </c>
      <c r="L232" t="s">
        <v>69</v>
      </c>
    </row>
    <row r="233" spans="1:12" x14ac:dyDescent="0.3">
      <c r="A233">
        <v>232</v>
      </c>
      <c r="B233">
        <v>0</v>
      </c>
      <c r="C233">
        <v>3</v>
      </c>
      <c r="D233" t="s">
        <v>406</v>
      </c>
      <c r="E233" t="s">
        <v>67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69</v>
      </c>
    </row>
    <row r="234" spans="1:12" x14ac:dyDescent="0.3">
      <c r="A234">
        <v>233</v>
      </c>
      <c r="B234">
        <v>0</v>
      </c>
      <c r="C234">
        <v>2</v>
      </c>
      <c r="D234" t="s">
        <v>407</v>
      </c>
      <c r="E234" t="s">
        <v>67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69</v>
      </c>
    </row>
    <row r="235" spans="1:12" x14ac:dyDescent="0.3">
      <c r="A235">
        <v>234</v>
      </c>
      <c r="B235">
        <v>1</v>
      </c>
      <c r="C235">
        <v>3</v>
      </c>
      <c r="D235" t="s">
        <v>408</v>
      </c>
      <c r="E235" t="s">
        <v>71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69</v>
      </c>
    </row>
    <row r="236" spans="1:12" x14ac:dyDescent="0.3">
      <c r="A236">
        <v>235</v>
      </c>
      <c r="B236">
        <v>0</v>
      </c>
      <c r="C236">
        <v>2</v>
      </c>
      <c r="D236" t="s">
        <v>409</v>
      </c>
      <c r="E236" t="s">
        <v>67</v>
      </c>
      <c r="F236">
        <v>24</v>
      </c>
      <c r="G236">
        <v>0</v>
      </c>
      <c r="H236">
        <v>0</v>
      </c>
      <c r="I236" t="s">
        <v>410</v>
      </c>
      <c r="J236">
        <v>10.5</v>
      </c>
      <c r="L236" t="s">
        <v>69</v>
      </c>
    </row>
    <row r="237" spans="1:12" x14ac:dyDescent="0.3">
      <c r="A237">
        <v>236</v>
      </c>
      <c r="B237">
        <v>0</v>
      </c>
      <c r="C237">
        <v>3</v>
      </c>
      <c r="D237" t="s">
        <v>411</v>
      </c>
      <c r="E237" t="s">
        <v>71</v>
      </c>
      <c r="G237">
        <v>0</v>
      </c>
      <c r="H237">
        <v>0</v>
      </c>
      <c r="I237" t="s">
        <v>412</v>
      </c>
      <c r="J237">
        <v>7.55</v>
      </c>
      <c r="L237" t="s">
        <v>69</v>
      </c>
    </row>
    <row r="238" spans="1:12" x14ac:dyDescent="0.3">
      <c r="A238">
        <v>237</v>
      </c>
      <c r="B238">
        <v>0</v>
      </c>
      <c r="C238">
        <v>2</v>
      </c>
      <c r="D238" t="s">
        <v>413</v>
      </c>
      <c r="E238" t="s">
        <v>67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69</v>
      </c>
    </row>
    <row r="239" spans="1:12" x14ac:dyDescent="0.3">
      <c r="A239">
        <v>238</v>
      </c>
      <c r="B239">
        <v>1</v>
      </c>
      <c r="C239">
        <v>2</v>
      </c>
      <c r="D239" t="s">
        <v>414</v>
      </c>
      <c r="E239" t="s">
        <v>71</v>
      </c>
      <c r="F239">
        <v>8</v>
      </c>
      <c r="G239">
        <v>0</v>
      </c>
      <c r="H239">
        <v>2</v>
      </c>
      <c r="I239" t="s">
        <v>415</v>
      </c>
      <c r="J239">
        <v>26.25</v>
      </c>
      <c r="L239" t="s">
        <v>69</v>
      </c>
    </row>
    <row r="240" spans="1:12" x14ac:dyDescent="0.3">
      <c r="A240">
        <v>239</v>
      </c>
      <c r="B240">
        <v>0</v>
      </c>
      <c r="C240">
        <v>2</v>
      </c>
      <c r="D240" t="s">
        <v>416</v>
      </c>
      <c r="E240" t="s">
        <v>67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69</v>
      </c>
    </row>
    <row r="241" spans="1:12" x14ac:dyDescent="0.3">
      <c r="A241">
        <v>240</v>
      </c>
      <c r="B241">
        <v>0</v>
      </c>
      <c r="C241">
        <v>2</v>
      </c>
      <c r="D241" t="s">
        <v>417</v>
      </c>
      <c r="E241" t="s">
        <v>67</v>
      </c>
      <c r="F241">
        <v>33</v>
      </c>
      <c r="G241">
        <v>0</v>
      </c>
      <c r="H241">
        <v>0</v>
      </c>
      <c r="I241" t="s">
        <v>418</v>
      </c>
      <c r="J241">
        <v>12.275</v>
      </c>
      <c r="L241" t="s">
        <v>69</v>
      </c>
    </row>
    <row r="242" spans="1:12" x14ac:dyDescent="0.3">
      <c r="A242">
        <v>241</v>
      </c>
      <c r="B242">
        <v>0</v>
      </c>
      <c r="C242">
        <v>3</v>
      </c>
      <c r="D242" t="s">
        <v>419</v>
      </c>
      <c r="E242" t="s">
        <v>71</v>
      </c>
      <c r="G242">
        <v>1</v>
      </c>
      <c r="H242">
        <v>0</v>
      </c>
      <c r="I242">
        <v>2665</v>
      </c>
      <c r="J242">
        <v>14.4542</v>
      </c>
      <c r="L242" t="s">
        <v>74</v>
      </c>
    </row>
    <row r="243" spans="1:12" x14ac:dyDescent="0.3">
      <c r="A243">
        <v>242</v>
      </c>
      <c r="B243">
        <v>1</v>
      </c>
      <c r="C243">
        <v>3</v>
      </c>
      <c r="D243" t="s">
        <v>420</v>
      </c>
      <c r="E243" t="s">
        <v>71</v>
      </c>
      <c r="G243">
        <v>1</v>
      </c>
      <c r="H243">
        <v>0</v>
      </c>
      <c r="I243">
        <v>367230</v>
      </c>
      <c r="J243">
        <v>15.5</v>
      </c>
      <c r="L243" t="s">
        <v>81</v>
      </c>
    </row>
    <row r="244" spans="1:12" x14ac:dyDescent="0.3">
      <c r="A244">
        <v>243</v>
      </c>
      <c r="B244">
        <v>0</v>
      </c>
      <c r="C244">
        <v>2</v>
      </c>
      <c r="D244" t="s">
        <v>421</v>
      </c>
      <c r="E244" t="s">
        <v>67</v>
      </c>
      <c r="F244">
        <v>29</v>
      </c>
      <c r="G244">
        <v>0</v>
      </c>
      <c r="H244">
        <v>0</v>
      </c>
      <c r="I244" t="s">
        <v>422</v>
      </c>
      <c r="J244">
        <v>10.5</v>
      </c>
      <c r="L244" t="s">
        <v>69</v>
      </c>
    </row>
    <row r="245" spans="1:12" x14ac:dyDescent="0.3">
      <c r="A245">
        <v>244</v>
      </c>
      <c r="B245">
        <v>0</v>
      </c>
      <c r="C245">
        <v>3</v>
      </c>
      <c r="D245" t="s">
        <v>423</v>
      </c>
      <c r="E245" t="s">
        <v>67</v>
      </c>
      <c r="F245">
        <v>22</v>
      </c>
      <c r="G245">
        <v>0</v>
      </c>
      <c r="H245">
        <v>0</v>
      </c>
      <c r="I245" t="s">
        <v>424</v>
      </c>
      <c r="J245">
        <v>7.125</v>
      </c>
      <c r="L245" t="s">
        <v>69</v>
      </c>
    </row>
    <row r="246" spans="1:12" x14ac:dyDescent="0.3">
      <c r="A246">
        <v>245</v>
      </c>
      <c r="B246">
        <v>0</v>
      </c>
      <c r="C246">
        <v>3</v>
      </c>
      <c r="D246" t="s">
        <v>425</v>
      </c>
      <c r="E246" t="s">
        <v>67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74</v>
      </c>
    </row>
    <row r="247" spans="1:12" x14ac:dyDescent="0.3">
      <c r="A247">
        <v>246</v>
      </c>
      <c r="B247">
        <v>0</v>
      </c>
      <c r="C247">
        <v>1</v>
      </c>
      <c r="D247" t="s">
        <v>426</v>
      </c>
      <c r="E247" t="s">
        <v>67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427</v>
      </c>
      <c r="L247" t="s">
        <v>81</v>
      </c>
    </row>
    <row r="248" spans="1:12" x14ac:dyDescent="0.3">
      <c r="A248">
        <v>247</v>
      </c>
      <c r="B248">
        <v>0</v>
      </c>
      <c r="C248">
        <v>3</v>
      </c>
      <c r="D248" t="s">
        <v>428</v>
      </c>
      <c r="E248" t="s">
        <v>71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69</v>
      </c>
    </row>
    <row r="249" spans="1:12" x14ac:dyDescent="0.3">
      <c r="A249">
        <v>248</v>
      </c>
      <c r="B249">
        <v>1</v>
      </c>
      <c r="C249">
        <v>2</v>
      </c>
      <c r="D249" t="s">
        <v>429</v>
      </c>
      <c r="E249" t="s">
        <v>71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69</v>
      </c>
    </row>
    <row r="250" spans="1:12" x14ac:dyDescent="0.3">
      <c r="A250">
        <v>249</v>
      </c>
      <c r="B250">
        <v>1</v>
      </c>
      <c r="C250">
        <v>1</v>
      </c>
      <c r="D250" t="s">
        <v>430</v>
      </c>
      <c r="E250" t="s">
        <v>67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431</v>
      </c>
      <c r="L250" t="s">
        <v>69</v>
      </c>
    </row>
    <row r="251" spans="1:12" x14ac:dyDescent="0.3">
      <c r="A251">
        <v>250</v>
      </c>
      <c r="B251">
        <v>0</v>
      </c>
      <c r="C251">
        <v>2</v>
      </c>
      <c r="D251" t="s">
        <v>432</v>
      </c>
      <c r="E251" t="s">
        <v>67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69</v>
      </c>
    </row>
    <row r="252" spans="1:12" x14ac:dyDescent="0.3">
      <c r="A252">
        <v>251</v>
      </c>
      <c r="B252">
        <v>0</v>
      </c>
      <c r="C252">
        <v>3</v>
      </c>
      <c r="D252" t="s">
        <v>433</v>
      </c>
      <c r="E252" t="s">
        <v>67</v>
      </c>
      <c r="G252">
        <v>0</v>
      </c>
      <c r="H252">
        <v>0</v>
      </c>
      <c r="I252">
        <v>362316</v>
      </c>
      <c r="J252">
        <v>7.25</v>
      </c>
      <c r="L252" t="s">
        <v>69</v>
      </c>
    </row>
    <row r="253" spans="1:12" x14ac:dyDescent="0.3">
      <c r="A253">
        <v>252</v>
      </c>
      <c r="B253">
        <v>0</v>
      </c>
      <c r="C253">
        <v>3</v>
      </c>
      <c r="D253" t="s">
        <v>434</v>
      </c>
      <c r="E253" t="s">
        <v>71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89</v>
      </c>
      <c r="L253" t="s">
        <v>69</v>
      </c>
    </row>
    <row r="254" spans="1:12" x14ac:dyDescent="0.3">
      <c r="A254">
        <v>253</v>
      </c>
      <c r="B254">
        <v>0</v>
      </c>
      <c r="C254">
        <v>1</v>
      </c>
      <c r="D254" t="s">
        <v>435</v>
      </c>
      <c r="E254" t="s">
        <v>67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436</v>
      </c>
      <c r="L254" t="s">
        <v>69</v>
      </c>
    </row>
    <row r="255" spans="1:12" x14ac:dyDescent="0.3">
      <c r="A255">
        <v>254</v>
      </c>
      <c r="B255">
        <v>0</v>
      </c>
      <c r="C255">
        <v>3</v>
      </c>
      <c r="D255" t="s">
        <v>437</v>
      </c>
      <c r="E255" t="s">
        <v>67</v>
      </c>
      <c r="F255">
        <v>30</v>
      </c>
      <c r="G255">
        <v>1</v>
      </c>
      <c r="H255">
        <v>0</v>
      </c>
      <c r="I255" t="s">
        <v>438</v>
      </c>
      <c r="J255">
        <v>16.100000000000001</v>
      </c>
      <c r="L255" t="s">
        <v>69</v>
      </c>
    </row>
    <row r="256" spans="1:12" x14ac:dyDescent="0.3">
      <c r="A256">
        <v>255</v>
      </c>
      <c r="B256">
        <v>0</v>
      </c>
      <c r="C256">
        <v>3</v>
      </c>
      <c r="D256" t="s">
        <v>439</v>
      </c>
      <c r="E256" t="s">
        <v>71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69</v>
      </c>
    </row>
    <row r="257" spans="1:12" x14ac:dyDescent="0.3">
      <c r="A257">
        <v>256</v>
      </c>
      <c r="B257">
        <v>1</v>
      </c>
      <c r="C257">
        <v>3</v>
      </c>
      <c r="D257" t="s">
        <v>440</v>
      </c>
      <c r="E257" t="s">
        <v>71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74</v>
      </c>
    </row>
    <row r="258" spans="1:12" x14ac:dyDescent="0.3">
      <c r="A258">
        <v>257</v>
      </c>
      <c r="B258">
        <v>1</v>
      </c>
      <c r="C258">
        <v>1</v>
      </c>
      <c r="D258" t="s">
        <v>441</v>
      </c>
      <c r="E258" t="s">
        <v>71</v>
      </c>
      <c r="G258">
        <v>0</v>
      </c>
      <c r="H258">
        <v>0</v>
      </c>
      <c r="I258" t="s">
        <v>442</v>
      </c>
      <c r="J258">
        <v>79.2</v>
      </c>
      <c r="L258" t="s">
        <v>74</v>
      </c>
    </row>
    <row r="259" spans="1:12" x14ac:dyDescent="0.3">
      <c r="A259">
        <v>258</v>
      </c>
      <c r="B259">
        <v>1</v>
      </c>
      <c r="C259">
        <v>1</v>
      </c>
      <c r="D259" t="s">
        <v>443</v>
      </c>
      <c r="E259" t="s">
        <v>71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444</v>
      </c>
      <c r="L259" t="s">
        <v>69</v>
      </c>
    </row>
    <row r="260" spans="1:12" x14ac:dyDescent="0.3">
      <c r="A260">
        <v>259</v>
      </c>
      <c r="B260">
        <v>1</v>
      </c>
      <c r="C260">
        <v>1</v>
      </c>
      <c r="D260" t="s">
        <v>445</v>
      </c>
      <c r="E260" t="s">
        <v>71</v>
      </c>
      <c r="F260">
        <v>35</v>
      </c>
      <c r="G260">
        <v>0</v>
      </c>
      <c r="H260">
        <v>0</v>
      </c>
      <c r="I260" t="s">
        <v>446</v>
      </c>
      <c r="J260">
        <v>512.32920000000001</v>
      </c>
      <c r="L260" t="s">
        <v>74</v>
      </c>
    </row>
    <row r="261" spans="1:12" x14ac:dyDescent="0.3">
      <c r="A261">
        <v>260</v>
      </c>
      <c r="B261">
        <v>1</v>
      </c>
      <c r="C261">
        <v>2</v>
      </c>
      <c r="D261" t="s">
        <v>447</v>
      </c>
      <c r="E261" t="s">
        <v>71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69</v>
      </c>
    </row>
    <row r="262" spans="1:12" x14ac:dyDescent="0.3">
      <c r="A262">
        <v>261</v>
      </c>
      <c r="B262">
        <v>0</v>
      </c>
      <c r="C262">
        <v>3</v>
      </c>
      <c r="D262" t="s">
        <v>448</v>
      </c>
      <c r="E262" t="s">
        <v>67</v>
      </c>
      <c r="G262">
        <v>0</v>
      </c>
      <c r="H262">
        <v>0</v>
      </c>
      <c r="I262">
        <v>384461</v>
      </c>
      <c r="J262">
        <v>7.75</v>
      </c>
      <c r="L262" t="s">
        <v>81</v>
      </c>
    </row>
    <row r="263" spans="1:12" x14ac:dyDescent="0.3">
      <c r="A263">
        <v>262</v>
      </c>
      <c r="B263">
        <v>1</v>
      </c>
      <c r="C263">
        <v>3</v>
      </c>
      <c r="D263" t="s">
        <v>449</v>
      </c>
      <c r="E263" t="s">
        <v>67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69</v>
      </c>
    </row>
    <row r="264" spans="1:12" x14ac:dyDescent="0.3">
      <c r="A264">
        <v>263</v>
      </c>
      <c r="B264">
        <v>0</v>
      </c>
      <c r="C264">
        <v>1</v>
      </c>
      <c r="D264" t="s">
        <v>450</v>
      </c>
      <c r="E264" t="s">
        <v>67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451</v>
      </c>
      <c r="L264" t="s">
        <v>69</v>
      </c>
    </row>
    <row r="265" spans="1:12" x14ac:dyDescent="0.3">
      <c r="A265">
        <v>264</v>
      </c>
      <c r="B265">
        <v>0</v>
      </c>
      <c r="C265">
        <v>1</v>
      </c>
      <c r="D265" t="s">
        <v>452</v>
      </c>
      <c r="E265" t="s">
        <v>67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453</v>
      </c>
      <c r="L265" t="s">
        <v>69</v>
      </c>
    </row>
    <row r="266" spans="1:12" x14ac:dyDescent="0.3">
      <c r="A266">
        <v>265</v>
      </c>
      <c r="B266">
        <v>0</v>
      </c>
      <c r="C266">
        <v>3</v>
      </c>
      <c r="D266" t="s">
        <v>454</v>
      </c>
      <c r="E266" t="s">
        <v>71</v>
      </c>
      <c r="G266">
        <v>0</v>
      </c>
      <c r="H266">
        <v>0</v>
      </c>
      <c r="I266">
        <v>382649</v>
      </c>
      <c r="J266">
        <v>7.75</v>
      </c>
      <c r="L266" t="s">
        <v>81</v>
      </c>
    </row>
    <row r="267" spans="1:12" x14ac:dyDescent="0.3">
      <c r="A267">
        <v>266</v>
      </c>
      <c r="B267">
        <v>0</v>
      </c>
      <c r="C267">
        <v>2</v>
      </c>
      <c r="D267" t="s">
        <v>455</v>
      </c>
      <c r="E267" t="s">
        <v>67</v>
      </c>
      <c r="F267">
        <v>36</v>
      </c>
      <c r="G267">
        <v>0</v>
      </c>
      <c r="H267">
        <v>0</v>
      </c>
      <c r="I267" t="s">
        <v>456</v>
      </c>
      <c r="J267">
        <v>10.5</v>
      </c>
      <c r="L267" t="s">
        <v>69</v>
      </c>
    </row>
    <row r="268" spans="1:12" x14ac:dyDescent="0.3">
      <c r="A268">
        <v>267</v>
      </c>
      <c r="B268">
        <v>0</v>
      </c>
      <c r="C268">
        <v>3</v>
      </c>
      <c r="D268" t="s">
        <v>457</v>
      </c>
      <c r="E268" t="s">
        <v>67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69</v>
      </c>
    </row>
    <row r="269" spans="1:12" x14ac:dyDescent="0.3">
      <c r="A269">
        <v>268</v>
      </c>
      <c r="B269">
        <v>1</v>
      </c>
      <c r="C269">
        <v>3</v>
      </c>
      <c r="D269" t="s">
        <v>458</v>
      </c>
      <c r="E269" t="s">
        <v>67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69</v>
      </c>
    </row>
    <row r="270" spans="1:12" x14ac:dyDescent="0.3">
      <c r="A270">
        <v>269</v>
      </c>
      <c r="B270">
        <v>1</v>
      </c>
      <c r="C270">
        <v>1</v>
      </c>
      <c r="D270" t="s">
        <v>459</v>
      </c>
      <c r="E270" t="s">
        <v>71</v>
      </c>
      <c r="F270">
        <v>58</v>
      </c>
      <c r="G270">
        <v>0</v>
      </c>
      <c r="H270">
        <v>1</v>
      </c>
      <c r="I270" t="s">
        <v>460</v>
      </c>
      <c r="J270">
        <v>153.46250000000001</v>
      </c>
      <c r="K270" t="s">
        <v>461</v>
      </c>
      <c r="L270" t="s">
        <v>69</v>
      </c>
    </row>
    <row r="271" spans="1:12" x14ac:dyDescent="0.3">
      <c r="A271">
        <v>270</v>
      </c>
      <c r="B271">
        <v>1</v>
      </c>
      <c r="C271">
        <v>1</v>
      </c>
      <c r="D271" t="s">
        <v>462</v>
      </c>
      <c r="E271" t="s">
        <v>71</v>
      </c>
      <c r="F271">
        <v>35</v>
      </c>
      <c r="G271">
        <v>0</v>
      </c>
      <c r="H271">
        <v>0</v>
      </c>
      <c r="I271" t="s">
        <v>463</v>
      </c>
      <c r="J271">
        <v>135.63329999999999</v>
      </c>
      <c r="K271" t="s">
        <v>464</v>
      </c>
      <c r="L271" t="s">
        <v>69</v>
      </c>
    </row>
    <row r="272" spans="1:12" x14ac:dyDescent="0.3">
      <c r="A272">
        <v>271</v>
      </c>
      <c r="B272">
        <v>0</v>
      </c>
      <c r="C272">
        <v>1</v>
      </c>
      <c r="D272" t="s">
        <v>465</v>
      </c>
      <c r="E272" t="s">
        <v>67</v>
      </c>
      <c r="G272">
        <v>0</v>
      </c>
      <c r="H272">
        <v>0</v>
      </c>
      <c r="I272">
        <v>113798</v>
      </c>
      <c r="J272">
        <v>31</v>
      </c>
      <c r="L272" t="s">
        <v>69</v>
      </c>
    </row>
    <row r="273" spans="1:12" x14ac:dyDescent="0.3">
      <c r="A273">
        <v>272</v>
      </c>
      <c r="B273">
        <v>1</v>
      </c>
      <c r="C273">
        <v>3</v>
      </c>
      <c r="D273" t="s">
        <v>466</v>
      </c>
      <c r="E273" t="s">
        <v>67</v>
      </c>
      <c r="F273">
        <v>25</v>
      </c>
      <c r="G273">
        <v>0</v>
      </c>
      <c r="H273">
        <v>0</v>
      </c>
      <c r="I273" t="s">
        <v>334</v>
      </c>
      <c r="J273">
        <v>0</v>
      </c>
      <c r="L273" t="s">
        <v>69</v>
      </c>
    </row>
    <row r="274" spans="1:12" x14ac:dyDescent="0.3">
      <c r="A274">
        <v>273</v>
      </c>
      <c r="B274">
        <v>1</v>
      </c>
      <c r="C274">
        <v>2</v>
      </c>
      <c r="D274" t="s">
        <v>467</v>
      </c>
      <c r="E274" t="s">
        <v>71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69</v>
      </c>
    </row>
    <row r="275" spans="1:12" x14ac:dyDescent="0.3">
      <c r="A275">
        <v>274</v>
      </c>
      <c r="B275">
        <v>0</v>
      </c>
      <c r="C275">
        <v>1</v>
      </c>
      <c r="D275" t="s">
        <v>468</v>
      </c>
      <c r="E275" t="s">
        <v>67</v>
      </c>
      <c r="F275">
        <v>37</v>
      </c>
      <c r="G275">
        <v>0</v>
      </c>
      <c r="H275">
        <v>1</v>
      </c>
      <c r="I275" t="s">
        <v>469</v>
      </c>
      <c r="J275">
        <v>29.7</v>
      </c>
      <c r="K275" t="s">
        <v>470</v>
      </c>
      <c r="L275" t="s">
        <v>74</v>
      </c>
    </row>
    <row r="276" spans="1:12" x14ac:dyDescent="0.3">
      <c r="A276">
        <v>275</v>
      </c>
      <c r="B276">
        <v>1</v>
      </c>
      <c r="C276">
        <v>3</v>
      </c>
      <c r="D276" t="s">
        <v>471</v>
      </c>
      <c r="E276" t="s">
        <v>71</v>
      </c>
      <c r="G276">
        <v>0</v>
      </c>
      <c r="H276">
        <v>0</v>
      </c>
      <c r="I276">
        <v>370375</v>
      </c>
      <c r="J276">
        <v>7.75</v>
      </c>
      <c r="L276" t="s">
        <v>81</v>
      </c>
    </row>
    <row r="277" spans="1:12" x14ac:dyDescent="0.3">
      <c r="A277">
        <v>276</v>
      </c>
      <c r="B277">
        <v>1</v>
      </c>
      <c r="C277">
        <v>1</v>
      </c>
      <c r="D277" t="s">
        <v>472</v>
      </c>
      <c r="E277" t="s">
        <v>71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473</v>
      </c>
      <c r="L277" t="s">
        <v>69</v>
      </c>
    </row>
    <row r="278" spans="1:12" x14ac:dyDescent="0.3">
      <c r="A278">
        <v>277</v>
      </c>
      <c r="B278">
        <v>0</v>
      </c>
      <c r="C278">
        <v>3</v>
      </c>
      <c r="D278" t="s">
        <v>474</v>
      </c>
      <c r="E278" t="s">
        <v>71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69</v>
      </c>
    </row>
    <row r="279" spans="1:12" x14ac:dyDescent="0.3">
      <c r="A279">
        <v>278</v>
      </c>
      <c r="B279">
        <v>0</v>
      </c>
      <c r="C279">
        <v>2</v>
      </c>
      <c r="D279" t="s">
        <v>475</v>
      </c>
      <c r="E279" t="s">
        <v>67</v>
      </c>
      <c r="G279">
        <v>0</v>
      </c>
      <c r="H279">
        <v>0</v>
      </c>
      <c r="I279">
        <v>239853</v>
      </c>
      <c r="J279">
        <v>0</v>
      </c>
      <c r="L279" t="s">
        <v>69</v>
      </c>
    </row>
    <row r="280" spans="1:12" x14ac:dyDescent="0.3">
      <c r="A280">
        <v>279</v>
      </c>
      <c r="B280">
        <v>0</v>
      </c>
      <c r="C280">
        <v>3</v>
      </c>
      <c r="D280" t="s">
        <v>476</v>
      </c>
      <c r="E280" t="s">
        <v>67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81</v>
      </c>
    </row>
    <row r="281" spans="1:12" x14ac:dyDescent="0.3">
      <c r="A281">
        <v>280</v>
      </c>
      <c r="B281">
        <v>1</v>
      </c>
      <c r="C281">
        <v>3</v>
      </c>
      <c r="D281" t="s">
        <v>477</v>
      </c>
      <c r="E281" t="s">
        <v>71</v>
      </c>
      <c r="F281">
        <v>35</v>
      </c>
      <c r="G281">
        <v>1</v>
      </c>
      <c r="H281">
        <v>1</v>
      </c>
      <c r="I281" t="s">
        <v>478</v>
      </c>
      <c r="J281">
        <v>20.25</v>
      </c>
      <c r="L281" t="s">
        <v>69</v>
      </c>
    </row>
    <row r="282" spans="1:12" x14ac:dyDescent="0.3">
      <c r="A282">
        <v>281</v>
      </c>
      <c r="B282">
        <v>0</v>
      </c>
      <c r="C282">
        <v>3</v>
      </c>
      <c r="D282" t="s">
        <v>479</v>
      </c>
      <c r="E282" t="s">
        <v>67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81</v>
      </c>
    </row>
    <row r="283" spans="1:12" x14ac:dyDescent="0.3">
      <c r="A283">
        <v>282</v>
      </c>
      <c r="B283">
        <v>0</v>
      </c>
      <c r="C283">
        <v>3</v>
      </c>
      <c r="D283" t="s">
        <v>480</v>
      </c>
      <c r="E283" t="s">
        <v>67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69</v>
      </c>
    </row>
    <row r="284" spans="1:12" x14ac:dyDescent="0.3">
      <c r="A284">
        <v>283</v>
      </c>
      <c r="B284">
        <v>0</v>
      </c>
      <c r="C284">
        <v>3</v>
      </c>
      <c r="D284" t="s">
        <v>481</v>
      </c>
      <c r="E284" t="s">
        <v>67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69</v>
      </c>
    </row>
    <row r="285" spans="1:12" x14ac:dyDescent="0.3">
      <c r="A285">
        <v>284</v>
      </c>
      <c r="B285">
        <v>1</v>
      </c>
      <c r="C285">
        <v>3</v>
      </c>
      <c r="D285" t="s">
        <v>482</v>
      </c>
      <c r="E285" t="s">
        <v>67</v>
      </c>
      <c r="F285">
        <v>19</v>
      </c>
      <c r="G285">
        <v>0</v>
      </c>
      <c r="H285">
        <v>0</v>
      </c>
      <c r="I285" t="s">
        <v>483</v>
      </c>
      <c r="J285">
        <v>8.0500000000000007</v>
      </c>
      <c r="L285" t="s">
        <v>69</v>
      </c>
    </row>
    <row r="286" spans="1:12" x14ac:dyDescent="0.3">
      <c r="A286">
        <v>285</v>
      </c>
      <c r="B286">
        <v>0</v>
      </c>
      <c r="C286">
        <v>1</v>
      </c>
      <c r="D286" t="s">
        <v>484</v>
      </c>
      <c r="E286" t="s">
        <v>67</v>
      </c>
      <c r="G286">
        <v>0</v>
      </c>
      <c r="H286">
        <v>0</v>
      </c>
      <c r="I286">
        <v>113056</v>
      </c>
      <c r="J286">
        <v>26</v>
      </c>
      <c r="K286" t="s">
        <v>485</v>
      </c>
      <c r="L286" t="s">
        <v>69</v>
      </c>
    </row>
    <row r="287" spans="1:12" x14ac:dyDescent="0.3">
      <c r="A287">
        <v>286</v>
      </c>
      <c r="B287">
        <v>0</v>
      </c>
      <c r="C287">
        <v>3</v>
      </c>
      <c r="D287" t="s">
        <v>486</v>
      </c>
      <c r="E287" t="s">
        <v>67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74</v>
      </c>
    </row>
    <row r="288" spans="1:12" x14ac:dyDescent="0.3">
      <c r="A288">
        <v>287</v>
      </c>
      <c r="B288">
        <v>1</v>
      </c>
      <c r="C288">
        <v>3</v>
      </c>
      <c r="D288" t="s">
        <v>487</v>
      </c>
      <c r="E288" t="s">
        <v>67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69</v>
      </c>
    </row>
    <row r="289" spans="1:12" x14ac:dyDescent="0.3">
      <c r="A289">
        <v>288</v>
      </c>
      <c r="B289">
        <v>0</v>
      </c>
      <c r="C289">
        <v>3</v>
      </c>
      <c r="D289" t="s">
        <v>488</v>
      </c>
      <c r="E289" t="s">
        <v>67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69</v>
      </c>
    </row>
    <row r="290" spans="1:12" x14ac:dyDescent="0.3">
      <c r="A290">
        <v>289</v>
      </c>
      <c r="B290">
        <v>1</v>
      </c>
      <c r="C290">
        <v>2</v>
      </c>
      <c r="D290" t="s">
        <v>489</v>
      </c>
      <c r="E290" t="s">
        <v>67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69</v>
      </c>
    </row>
    <row r="291" spans="1:12" x14ac:dyDescent="0.3">
      <c r="A291">
        <v>290</v>
      </c>
      <c r="B291">
        <v>1</v>
      </c>
      <c r="C291">
        <v>3</v>
      </c>
      <c r="D291" t="s">
        <v>490</v>
      </c>
      <c r="E291" t="s">
        <v>71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81</v>
      </c>
    </row>
    <row r="292" spans="1:12" x14ac:dyDescent="0.3">
      <c r="A292">
        <v>291</v>
      </c>
      <c r="B292">
        <v>1</v>
      </c>
      <c r="C292">
        <v>1</v>
      </c>
      <c r="D292" t="s">
        <v>491</v>
      </c>
      <c r="E292" t="s">
        <v>71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69</v>
      </c>
    </row>
    <row r="293" spans="1:12" x14ac:dyDescent="0.3">
      <c r="A293">
        <v>292</v>
      </c>
      <c r="B293">
        <v>1</v>
      </c>
      <c r="C293">
        <v>1</v>
      </c>
      <c r="D293" t="s">
        <v>492</v>
      </c>
      <c r="E293" t="s">
        <v>71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493</v>
      </c>
      <c r="L293" t="s">
        <v>74</v>
      </c>
    </row>
    <row r="294" spans="1:12" x14ac:dyDescent="0.3">
      <c r="A294">
        <v>293</v>
      </c>
      <c r="B294">
        <v>0</v>
      </c>
      <c r="C294">
        <v>2</v>
      </c>
      <c r="D294" t="s">
        <v>494</v>
      </c>
      <c r="E294" t="s">
        <v>67</v>
      </c>
      <c r="F294">
        <v>36</v>
      </c>
      <c r="G294">
        <v>0</v>
      </c>
      <c r="H294">
        <v>0</v>
      </c>
      <c r="I294" t="s">
        <v>495</v>
      </c>
      <c r="J294">
        <v>12.875</v>
      </c>
      <c r="K294" t="s">
        <v>496</v>
      </c>
      <c r="L294" t="s">
        <v>74</v>
      </c>
    </row>
    <row r="295" spans="1:12" x14ac:dyDescent="0.3">
      <c r="A295">
        <v>294</v>
      </c>
      <c r="B295">
        <v>0</v>
      </c>
      <c r="C295">
        <v>3</v>
      </c>
      <c r="D295" t="s">
        <v>497</v>
      </c>
      <c r="E295" t="s">
        <v>71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69</v>
      </c>
    </row>
    <row r="296" spans="1:12" x14ac:dyDescent="0.3">
      <c r="A296">
        <v>295</v>
      </c>
      <c r="B296">
        <v>0</v>
      </c>
      <c r="C296">
        <v>3</v>
      </c>
      <c r="D296" t="s">
        <v>498</v>
      </c>
      <c r="E296" t="s">
        <v>67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69</v>
      </c>
    </row>
    <row r="297" spans="1:12" x14ac:dyDescent="0.3">
      <c r="A297">
        <v>296</v>
      </c>
      <c r="B297">
        <v>0</v>
      </c>
      <c r="C297">
        <v>1</v>
      </c>
      <c r="D297" t="s">
        <v>499</v>
      </c>
      <c r="E297" t="s">
        <v>67</v>
      </c>
      <c r="G297">
        <v>0</v>
      </c>
      <c r="H297">
        <v>0</v>
      </c>
      <c r="I297" t="s">
        <v>500</v>
      </c>
      <c r="J297">
        <v>27.720800000000001</v>
      </c>
      <c r="L297" t="s">
        <v>74</v>
      </c>
    </row>
    <row r="298" spans="1:12" x14ac:dyDescent="0.3">
      <c r="A298">
        <v>297</v>
      </c>
      <c r="B298">
        <v>0</v>
      </c>
      <c r="C298">
        <v>3</v>
      </c>
      <c r="D298" t="s">
        <v>501</v>
      </c>
      <c r="E298" t="s">
        <v>67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74</v>
      </c>
    </row>
    <row r="299" spans="1:12" x14ac:dyDescent="0.3">
      <c r="A299">
        <v>298</v>
      </c>
      <c r="B299">
        <v>0</v>
      </c>
      <c r="C299">
        <v>1</v>
      </c>
      <c r="D299" t="s">
        <v>502</v>
      </c>
      <c r="E299" t="s">
        <v>71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503</v>
      </c>
      <c r="L299" t="s">
        <v>69</v>
      </c>
    </row>
    <row r="300" spans="1:12" x14ac:dyDescent="0.3">
      <c r="A300">
        <v>299</v>
      </c>
      <c r="B300">
        <v>1</v>
      </c>
      <c r="C300">
        <v>1</v>
      </c>
      <c r="D300" t="s">
        <v>504</v>
      </c>
      <c r="E300" t="s">
        <v>67</v>
      </c>
      <c r="G300">
        <v>0</v>
      </c>
      <c r="H300">
        <v>0</v>
      </c>
      <c r="I300">
        <v>19988</v>
      </c>
      <c r="J300">
        <v>30.5</v>
      </c>
      <c r="K300" t="s">
        <v>505</v>
      </c>
      <c r="L300" t="s">
        <v>69</v>
      </c>
    </row>
    <row r="301" spans="1:12" x14ac:dyDescent="0.3">
      <c r="A301">
        <v>300</v>
      </c>
      <c r="B301">
        <v>1</v>
      </c>
      <c r="C301">
        <v>1</v>
      </c>
      <c r="D301" t="s">
        <v>506</v>
      </c>
      <c r="E301" t="s">
        <v>71</v>
      </c>
      <c r="F301">
        <v>50</v>
      </c>
      <c r="G301">
        <v>0</v>
      </c>
      <c r="H301">
        <v>1</v>
      </c>
      <c r="I301" t="s">
        <v>241</v>
      </c>
      <c r="J301">
        <v>247.52080000000001</v>
      </c>
      <c r="K301" t="s">
        <v>242</v>
      </c>
      <c r="L301" t="s">
        <v>74</v>
      </c>
    </row>
    <row r="302" spans="1:12" x14ac:dyDescent="0.3">
      <c r="A302">
        <v>301</v>
      </c>
      <c r="B302">
        <v>1</v>
      </c>
      <c r="C302">
        <v>3</v>
      </c>
      <c r="D302" t="s">
        <v>507</v>
      </c>
      <c r="E302" t="s">
        <v>71</v>
      </c>
      <c r="G302">
        <v>0</v>
      </c>
      <c r="H302">
        <v>0</v>
      </c>
      <c r="I302">
        <v>9234</v>
      </c>
      <c r="J302">
        <v>7.75</v>
      </c>
      <c r="L302" t="s">
        <v>81</v>
      </c>
    </row>
    <row r="303" spans="1:12" x14ac:dyDescent="0.3">
      <c r="A303">
        <v>302</v>
      </c>
      <c r="B303">
        <v>1</v>
      </c>
      <c r="C303">
        <v>3</v>
      </c>
      <c r="D303" t="s">
        <v>508</v>
      </c>
      <c r="E303" t="s">
        <v>67</v>
      </c>
      <c r="G303">
        <v>2</v>
      </c>
      <c r="H303">
        <v>0</v>
      </c>
      <c r="I303">
        <v>367226</v>
      </c>
      <c r="J303">
        <v>23.25</v>
      </c>
      <c r="L303" t="s">
        <v>81</v>
      </c>
    </row>
    <row r="304" spans="1:12" x14ac:dyDescent="0.3">
      <c r="A304">
        <v>303</v>
      </c>
      <c r="B304">
        <v>0</v>
      </c>
      <c r="C304">
        <v>3</v>
      </c>
      <c r="D304" t="s">
        <v>509</v>
      </c>
      <c r="E304" t="s">
        <v>67</v>
      </c>
      <c r="F304">
        <v>19</v>
      </c>
      <c r="G304">
        <v>0</v>
      </c>
      <c r="H304">
        <v>0</v>
      </c>
      <c r="I304" t="s">
        <v>334</v>
      </c>
      <c r="J304">
        <v>0</v>
      </c>
      <c r="L304" t="s">
        <v>69</v>
      </c>
    </row>
    <row r="305" spans="1:12" x14ac:dyDescent="0.3">
      <c r="A305">
        <v>304</v>
      </c>
      <c r="B305">
        <v>1</v>
      </c>
      <c r="C305">
        <v>2</v>
      </c>
      <c r="D305" t="s">
        <v>510</v>
      </c>
      <c r="E305" t="s">
        <v>71</v>
      </c>
      <c r="G305">
        <v>0</v>
      </c>
      <c r="H305">
        <v>0</v>
      </c>
      <c r="I305">
        <v>226593</v>
      </c>
      <c r="J305">
        <v>12.35</v>
      </c>
      <c r="K305" t="s">
        <v>249</v>
      </c>
      <c r="L305" t="s">
        <v>81</v>
      </c>
    </row>
    <row r="306" spans="1:12" x14ac:dyDescent="0.3">
      <c r="A306">
        <v>305</v>
      </c>
      <c r="B306">
        <v>0</v>
      </c>
      <c r="C306">
        <v>3</v>
      </c>
      <c r="D306" t="s">
        <v>511</v>
      </c>
      <c r="E306" t="s">
        <v>67</v>
      </c>
      <c r="G306">
        <v>0</v>
      </c>
      <c r="H306">
        <v>0</v>
      </c>
      <c r="I306" t="s">
        <v>512</v>
      </c>
      <c r="J306">
        <v>8.0500000000000007</v>
      </c>
      <c r="L306" t="s">
        <v>69</v>
      </c>
    </row>
    <row r="307" spans="1:12" x14ac:dyDescent="0.3">
      <c r="A307">
        <v>306</v>
      </c>
      <c r="B307">
        <v>1</v>
      </c>
      <c r="C307">
        <v>1</v>
      </c>
      <c r="D307" t="s">
        <v>513</v>
      </c>
      <c r="E307" t="s">
        <v>67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503</v>
      </c>
      <c r="L307" t="s">
        <v>69</v>
      </c>
    </row>
    <row r="308" spans="1:12" x14ac:dyDescent="0.3">
      <c r="A308">
        <v>307</v>
      </c>
      <c r="B308">
        <v>1</v>
      </c>
      <c r="C308">
        <v>1</v>
      </c>
      <c r="D308" t="s">
        <v>514</v>
      </c>
      <c r="E308" t="s">
        <v>71</v>
      </c>
      <c r="G308">
        <v>0</v>
      </c>
      <c r="H308">
        <v>0</v>
      </c>
      <c r="I308">
        <v>17421</v>
      </c>
      <c r="J308">
        <v>110.88330000000001</v>
      </c>
      <c r="L308" t="s">
        <v>74</v>
      </c>
    </row>
    <row r="309" spans="1:12" x14ac:dyDescent="0.3">
      <c r="A309">
        <v>308</v>
      </c>
      <c r="B309">
        <v>1</v>
      </c>
      <c r="C309">
        <v>1</v>
      </c>
      <c r="D309" t="s">
        <v>515</v>
      </c>
      <c r="E309" t="s">
        <v>71</v>
      </c>
      <c r="F309">
        <v>17</v>
      </c>
      <c r="G309">
        <v>1</v>
      </c>
      <c r="H309">
        <v>0</v>
      </c>
      <c r="I309" t="s">
        <v>516</v>
      </c>
      <c r="J309">
        <v>108.9</v>
      </c>
      <c r="K309" t="s">
        <v>517</v>
      </c>
      <c r="L309" t="s">
        <v>74</v>
      </c>
    </row>
    <row r="310" spans="1:12" x14ac:dyDescent="0.3">
      <c r="A310">
        <v>309</v>
      </c>
      <c r="B310">
        <v>0</v>
      </c>
      <c r="C310">
        <v>2</v>
      </c>
      <c r="D310" t="s">
        <v>518</v>
      </c>
      <c r="E310" t="s">
        <v>67</v>
      </c>
      <c r="F310">
        <v>30</v>
      </c>
      <c r="G310">
        <v>1</v>
      </c>
      <c r="H310">
        <v>0</v>
      </c>
      <c r="I310" t="s">
        <v>519</v>
      </c>
      <c r="J310">
        <v>24</v>
      </c>
      <c r="L310" t="s">
        <v>74</v>
      </c>
    </row>
    <row r="311" spans="1:12" x14ac:dyDescent="0.3">
      <c r="A311">
        <v>310</v>
      </c>
      <c r="B311">
        <v>1</v>
      </c>
      <c r="C311">
        <v>1</v>
      </c>
      <c r="D311" t="s">
        <v>520</v>
      </c>
      <c r="E311" t="s">
        <v>71</v>
      </c>
      <c r="F311">
        <v>30</v>
      </c>
      <c r="G311">
        <v>0</v>
      </c>
      <c r="H311">
        <v>0</v>
      </c>
      <c r="I311" t="s">
        <v>521</v>
      </c>
      <c r="J311">
        <v>56.929200000000002</v>
      </c>
      <c r="K311" t="s">
        <v>522</v>
      </c>
      <c r="L311" t="s">
        <v>74</v>
      </c>
    </row>
    <row r="312" spans="1:12" x14ac:dyDescent="0.3">
      <c r="A312">
        <v>311</v>
      </c>
      <c r="B312">
        <v>1</v>
      </c>
      <c r="C312">
        <v>1</v>
      </c>
      <c r="D312" t="s">
        <v>523</v>
      </c>
      <c r="E312" t="s">
        <v>71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524</v>
      </c>
      <c r="L312" t="s">
        <v>74</v>
      </c>
    </row>
    <row r="313" spans="1:12" x14ac:dyDescent="0.3">
      <c r="A313">
        <v>312</v>
      </c>
      <c r="B313">
        <v>1</v>
      </c>
      <c r="C313">
        <v>1</v>
      </c>
      <c r="D313" t="s">
        <v>525</v>
      </c>
      <c r="E313" t="s">
        <v>71</v>
      </c>
      <c r="F313">
        <v>18</v>
      </c>
      <c r="G313">
        <v>2</v>
      </c>
      <c r="H313">
        <v>2</v>
      </c>
      <c r="I313" t="s">
        <v>526</v>
      </c>
      <c r="J313">
        <v>262.375</v>
      </c>
      <c r="K313" t="s">
        <v>527</v>
      </c>
      <c r="L313" t="s">
        <v>74</v>
      </c>
    </row>
    <row r="314" spans="1:12" x14ac:dyDescent="0.3">
      <c r="A314">
        <v>313</v>
      </c>
      <c r="B314">
        <v>0</v>
      </c>
      <c r="C314">
        <v>2</v>
      </c>
      <c r="D314" t="s">
        <v>528</v>
      </c>
      <c r="E314" t="s">
        <v>71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69</v>
      </c>
    </row>
    <row r="315" spans="1:12" x14ac:dyDescent="0.3">
      <c r="A315">
        <v>314</v>
      </c>
      <c r="B315">
        <v>0</v>
      </c>
      <c r="C315">
        <v>3</v>
      </c>
      <c r="D315" t="s">
        <v>529</v>
      </c>
      <c r="E315" t="s">
        <v>67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69</v>
      </c>
    </row>
    <row r="316" spans="1:12" x14ac:dyDescent="0.3">
      <c r="A316">
        <v>315</v>
      </c>
      <c r="B316">
        <v>0</v>
      </c>
      <c r="C316">
        <v>2</v>
      </c>
      <c r="D316" t="s">
        <v>530</v>
      </c>
      <c r="E316" t="s">
        <v>67</v>
      </c>
      <c r="F316">
        <v>43</v>
      </c>
      <c r="G316">
        <v>1</v>
      </c>
      <c r="H316">
        <v>1</v>
      </c>
      <c r="I316" t="s">
        <v>531</v>
      </c>
      <c r="J316">
        <v>26.25</v>
      </c>
      <c r="L316" t="s">
        <v>69</v>
      </c>
    </row>
    <row r="317" spans="1:12" x14ac:dyDescent="0.3">
      <c r="A317">
        <v>316</v>
      </c>
      <c r="B317">
        <v>1</v>
      </c>
      <c r="C317">
        <v>3</v>
      </c>
      <c r="D317" t="s">
        <v>532</v>
      </c>
      <c r="E317" t="s">
        <v>71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69</v>
      </c>
    </row>
    <row r="318" spans="1:12" x14ac:dyDescent="0.3">
      <c r="A318">
        <v>317</v>
      </c>
      <c r="B318">
        <v>1</v>
      </c>
      <c r="C318">
        <v>2</v>
      </c>
      <c r="D318" t="s">
        <v>533</v>
      </c>
      <c r="E318" t="s">
        <v>71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69</v>
      </c>
    </row>
    <row r="319" spans="1:12" x14ac:dyDescent="0.3">
      <c r="A319">
        <v>318</v>
      </c>
      <c r="B319">
        <v>0</v>
      </c>
      <c r="C319">
        <v>2</v>
      </c>
      <c r="D319" t="s">
        <v>534</v>
      </c>
      <c r="E319" t="s">
        <v>67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69</v>
      </c>
    </row>
    <row r="320" spans="1:12" x14ac:dyDescent="0.3">
      <c r="A320">
        <v>319</v>
      </c>
      <c r="B320">
        <v>1</v>
      </c>
      <c r="C320">
        <v>1</v>
      </c>
      <c r="D320" t="s">
        <v>535</v>
      </c>
      <c r="E320" t="s">
        <v>71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536</v>
      </c>
      <c r="L320" t="s">
        <v>69</v>
      </c>
    </row>
    <row r="321" spans="1:12" x14ac:dyDescent="0.3">
      <c r="A321">
        <v>320</v>
      </c>
      <c r="B321">
        <v>1</v>
      </c>
      <c r="C321">
        <v>1</v>
      </c>
      <c r="D321" t="s">
        <v>537</v>
      </c>
      <c r="E321" t="s">
        <v>71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538</v>
      </c>
      <c r="L321" t="s">
        <v>74</v>
      </c>
    </row>
    <row r="322" spans="1:12" x14ac:dyDescent="0.3">
      <c r="A322">
        <v>321</v>
      </c>
      <c r="B322">
        <v>0</v>
      </c>
      <c r="C322">
        <v>3</v>
      </c>
      <c r="D322" t="s">
        <v>539</v>
      </c>
      <c r="E322" t="s">
        <v>67</v>
      </c>
      <c r="F322">
        <v>22</v>
      </c>
      <c r="G322">
        <v>0</v>
      </c>
      <c r="H322">
        <v>0</v>
      </c>
      <c r="I322" t="s">
        <v>540</v>
      </c>
      <c r="J322">
        <v>7.25</v>
      </c>
      <c r="L322" t="s">
        <v>69</v>
      </c>
    </row>
    <row r="323" spans="1:12" x14ac:dyDescent="0.3">
      <c r="A323">
        <v>322</v>
      </c>
      <c r="B323">
        <v>0</v>
      </c>
      <c r="C323">
        <v>3</v>
      </c>
      <c r="D323" t="s">
        <v>541</v>
      </c>
      <c r="E323" t="s">
        <v>67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69</v>
      </c>
    </row>
    <row r="324" spans="1:12" x14ac:dyDescent="0.3">
      <c r="A324">
        <v>323</v>
      </c>
      <c r="B324">
        <v>1</v>
      </c>
      <c r="C324">
        <v>2</v>
      </c>
      <c r="D324" t="s">
        <v>542</v>
      </c>
      <c r="E324" t="s">
        <v>71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81</v>
      </c>
    </row>
    <row r="325" spans="1:12" x14ac:dyDescent="0.3">
      <c r="A325">
        <v>324</v>
      </c>
      <c r="B325">
        <v>1</v>
      </c>
      <c r="C325">
        <v>2</v>
      </c>
      <c r="D325" t="s">
        <v>543</v>
      </c>
      <c r="E325" t="s">
        <v>71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69</v>
      </c>
    </row>
    <row r="326" spans="1:12" x14ac:dyDescent="0.3">
      <c r="A326">
        <v>325</v>
      </c>
      <c r="B326">
        <v>0</v>
      </c>
      <c r="C326">
        <v>3</v>
      </c>
      <c r="D326" t="s">
        <v>544</v>
      </c>
      <c r="E326" t="s">
        <v>67</v>
      </c>
      <c r="G326">
        <v>8</v>
      </c>
      <c r="H326">
        <v>2</v>
      </c>
      <c r="I326" t="s">
        <v>305</v>
      </c>
      <c r="J326">
        <v>69.55</v>
      </c>
      <c r="L326" t="s">
        <v>69</v>
      </c>
    </row>
    <row r="327" spans="1:12" x14ac:dyDescent="0.3">
      <c r="A327">
        <v>326</v>
      </c>
      <c r="B327">
        <v>1</v>
      </c>
      <c r="C327">
        <v>1</v>
      </c>
      <c r="D327" t="s">
        <v>545</v>
      </c>
      <c r="E327" t="s">
        <v>71</v>
      </c>
      <c r="F327">
        <v>36</v>
      </c>
      <c r="G327">
        <v>0</v>
      </c>
      <c r="H327">
        <v>0</v>
      </c>
      <c r="I327" t="s">
        <v>463</v>
      </c>
      <c r="J327">
        <v>135.63329999999999</v>
      </c>
      <c r="K327" t="s">
        <v>546</v>
      </c>
      <c r="L327" t="s">
        <v>74</v>
      </c>
    </row>
    <row r="328" spans="1:12" x14ac:dyDescent="0.3">
      <c r="A328">
        <v>327</v>
      </c>
      <c r="B328">
        <v>0</v>
      </c>
      <c r="C328">
        <v>3</v>
      </c>
      <c r="D328" t="s">
        <v>547</v>
      </c>
      <c r="E328" t="s">
        <v>67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69</v>
      </c>
    </row>
    <row r="329" spans="1:12" x14ac:dyDescent="0.3">
      <c r="A329">
        <v>328</v>
      </c>
      <c r="B329">
        <v>1</v>
      </c>
      <c r="C329">
        <v>2</v>
      </c>
      <c r="D329" t="s">
        <v>548</v>
      </c>
      <c r="E329" t="s">
        <v>71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496</v>
      </c>
      <c r="L329" t="s">
        <v>69</v>
      </c>
    </row>
    <row r="330" spans="1:12" x14ac:dyDescent="0.3">
      <c r="A330">
        <v>329</v>
      </c>
      <c r="B330">
        <v>1</v>
      </c>
      <c r="C330">
        <v>3</v>
      </c>
      <c r="D330" t="s">
        <v>549</v>
      </c>
      <c r="E330" t="s">
        <v>71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69</v>
      </c>
    </row>
    <row r="331" spans="1:12" x14ac:dyDescent="0.3">
      <c r="A331">
        <v>330</v>
      </c>
      <c r="B331">
        <v>1</v>
      </c>
      <c r="C331">
        <v>1</v>
      </c>
      <c r="D331" t="s">
        <v>550</v>
      </c>
      <c r="E331" t="s">
        <v>71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551</v>
      </c>
      <c r="L331" t="s">
        <v>74</v>
      </c>
    </row>
    <row r="332" spans="1:12" x14ac:dyDescent="0.3">
      <c r="A332">
        <v>331</v>
      </c>
      <c r="B332">
        <v>1</v>
      </c>
      <c r="C332">
        <v>3</v>
      </c>
      <c r="D332" t="s">
        <v>552</v>
      </c>
      <c r="E332" t="s">
        <v>71</v>
      </c>
      <c r="G332">
        <v>2</v>
      </c>
      <c r="H332">
        <v>0</v>
      </c>
      <c r="I332">
        <v>367226</v>
      </c>
      <c r="J332">
        <v>23.25</v>
      </c>
      <c r="L332" t="s">
        <v>81</v>
      </c>
    </row>
    <row r="333" spans="1:12" x14ac:dyDescent="0.3">
      <c r="A333">
        <v>332</v>
      </c>
      <c r="B333">
        <v>0</v>
      </c>
      <c r="C333">
        <v>1</v>
      </c>
      <c r="D333" t="s">
        <v>553</v>
      </c>
      <c r="E333" t="s">
        <v>67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554</v>
      </c>
      <c r="L333" t="s">
        <v>69</v>
      </c>
    </row>
    <row r="334" spans="1:12" x14ac:dyDescent="0.3">
      <c r="A334">
        <v>333</v>
      </c>
      <c r="B334">
        <v>0</v>
      </c>
      <c r="C334">
        <v>1</v>
      </c>
      <c r="D334" t="s">
        <v>555</v>
      </c>
      <c r="E334" t="s">
        <v>67</v>
      </c>
      <c r="F334">
        <v>38</v>
      </c>
      <c r="G334">
        <v>0</v>
      </c>
      <c r="H334">
        <v>1</v>
      </c>
      <c r="I334" t="s">
        <v>460</v>
      </c>
      <c r="J334">
        <v>153.46250000000001</v>
      </c>
      <c r="K334" t="s">
        <v>556</v>
      </c>
      <c r="L334" t="s">
        <v>69</v>
      </c>
    </row>
    <row r="335" spans="1:12" x14ac:dyDescent="0.3">
      <c r="A335">
        <v>334</v>
      </c>
      <c r="B335">
        <v>0</v>
      </c>
      <c r="C335">
        <v>3</v>
      </c>
      <c r="D335" t="s">
        <v>557</v>
      </c>
      <c r="E335" t="s">
        <v>67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69</v>
      </c>
    </row>
    <row r="336" spans="1:12" x14ac:dyDescent="0.3">
      <c r="A336">
        <v>335</v>
      </c>
      <c r="B336">
        <v>1</v>
      </c>
      <c r="C336">
        <v>1</v>
      </c>
      <c r="D336" t="s">
        <v>558</v>
      </c>
      <c r="E336" t="s">
        <v>71</v>
      </c>
      <c r="G336">
        <v>1</v>
      </c>
      <c r="H336">
        <v>0</v>
      </c>
      <c r="I336" t="s">
        <v>559</v>
      </c>
      <c r="J336">
        <v>133.65</v>
      </c>
      <c r="L336" t="s">
        <v>69</v>
      </c>
    </row>
    <row r="337" spans="1:12" x14ac:dyDescent="0.3">
      <c r="A337">
        <v>336</v>
      </c>
      <c r="B337">
        <v>0</v>
      </c>
      <c r="C337">
        <v>3</v>
      </c>
      <c r="D337" t="s">
        <v>560</v>
      </c>
      <c r="E337" t="s">
        <v>67</v>
      </c>
      <c r="G337">
        <v>0</v>
      </c>
      <c r="H337">
        <v>0</v>
      </c>
      <c r="I337">
        <v>349225</v>
      </c>
      <c r="J337">
        <v>7.8958000000000004</v>
      </c>
      <c r="L337" t="s">
        <v>69</v>
      </c>
    </row>
    <row r="338" spans="1:12" x14ac:dyDescent="0.3">
      <c r="A338">
        <v>337</v>
      </c>
      <c r="B338">
        <v>0</v>
      </c>
      <c r="C338">
        <v>1</v>
      </c>
      <c r="D338" t="s">
        <v>561</v>
      </c>
      <c r="E338" t="s">
        <v>67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291</v>
      </c>
      <c r="L338" t="s">
        <v>69</v>
      </c>
    </row>
    <row r="339" spans="1:12" x14ac:dyDescent="0.3">
      <c r="A339">
        <v>338</v>
      </c>
      <c r="B339">
        <v>1</v>
      </c>
      <c r="C339">
        <v>1</v>
      </c>
      <c r="D339" t="s">
        <v>562</v>
      </c>
      <c r="E339" t="s">
        <v>71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563</v>
      </c>
      <c r="L339" t="s">
        <v>74</v>
      </c>
    </row>
    <row r="340" spans="1:12" x14ac:dyDescent="0.3">
      <c r="A340">
        <v>339</v>
      </c>
      <c r="B340">
        <v>1</v>
      </c>
      <c r="C340">
        <v>3</v>
      </c>
      <c r="D340" t="s">
        <v>564</v>
      </c>
      <c r="E340" t="s">
        <v>67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69</v>
      </c>
    </row>
    <row r="341" spans="1:12" x14ac:dyDescent="0.3">
      <c r="A341">
        <v>340</v>
      </c>
      <c r="B341">
        <v>0</v>
      </c>
      <c r="C341">
        <v>1</v>
      </c>
      <c r="D341" t="s">
        <v>565</v>
      </c>
      <c r="E341" t="s">
        <v>67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566</v>
      </c>
      <c r="L341" t="s">
        <v>69</v>
      </c>
    </row>
    <row r="342" spans="1:12" x14ac:dyDescent="0.3">
      <c r="A342">
        <v>341</v>
      </c>
      <c r="B342">
        <v>1</v>
      </c>
      <c r="C342">
        <v>2</v>
      </c>
      <c r="D342" t="s">
        <v>567</v>
      </c>
      <c r="E342" t="s">
        <v>67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286</v>
      </c>
      <c r="L342" t="s">
        <v>69</v>
      </c>
    </row>
    <row r="343" spans="1:12" x14ac:dyDescent="0.3">
      <c r="A343">
        <v>342</v>
      </c>
      <c r="B343">
        <v>1</v>
      </c>
      <c r="C343">
        <v>1</v>
      </c>
      <c r="D343" t="s">
        <v>568</v>
      </c>
      <c r="E343" t="s">
        <v>71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111</v>
      </c>
      <c r="L343" t="s">
        <v>69</v>
      </c>
    </row>
    <row r="344" spans="1:12" x14ac:dyDescent="0.3">
      <c r="A344">
        <v>343</v>
      </c>
      <c r="B344">
        <v>0</v>
      </c>
      <c r="C344">
        <v>2</v>
      </c>
      <c r="D344" t="s">
        <v>569</v>
      </c>
      <c r="E344" t="s">
        <v>67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69</v>
      </c>
    </row>
    <row r="345" spans="1:12" x14ac:dyDescent="0.3">
      <c r="A345">
        <v>344</v>
      </c>
      <c r="B345">
        <v>0</v>
      </c>
      <c r="C345">
        <v>2</v>
      </c>
      <c r="D345" t="s">
        <v>570</v>
      </c>
      <c r="E345" t="s">
        <v>67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69</v>
      </c>
    </row>
    <row r="346" spans="1:12" x14ac:dyDescent="0.3">
      <c r="A346">
        <v>345</v>
      </c>
      <c r="B346">
        <v>0</v>
      </c>
      <c r="C346">
        <v>2</v>
      </c>
      <c r="D346" t="s">
        <v>571</v>
      </c>
      <c r="E346" t="s">
        <v>67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69</v>
      </c>
    </row>
    <row r="347" spans="1:12" x14ac:dyDescent="0.3">
      <c r="A347">
        <v>346</v>
      </c>
      <c r="B347">
        <v>1</v>
      </c>
      <c r="C347">
        <v>2</v>
      </c>
      <c r="D347" t="s">
        <v>572</v>
      </c>
      <c r="E347" t="s">
        <v>71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171</v>
      </c>
      <c r="L347" t="s">
        <v>69</v>
      </c>
    </row>
    <row r="348" spans="1:12" x14ac:dyDescent="0.3">
      <c r="A348">
        <v>347</v>
      </c>
      <c r="B348">
        <v>1</v>
      </c>
      <c r="C348">
        <v>2</v>
      </c>
      <c r="D348" t="s">
        <v>573</v>
      </c>
      <c r="E348" t="s">
        <v>71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69</v>
      </c>
    </row>
    <row r="349" spans="1:12" x14ac:dyDescent="0.3">
      <c r="A349">
        <v>348</v>
      </c>
      <c r="B349">
        <v>1</v>
      </c>
      <c r="C349">
        <v>3</v>
      </c>
      <c r="D349" t="s">
        <v>574</v>
      </c>
      <c r="E349" t="s">
        <v>71</v>
      </c>
      <c r="G349">
        <v>1</v>
      </c>
      <c r="H349">
        <v>0</v>
      </c>
      <c r="I349">
        <v>386525</v>
      </c>
      <c r="J349">
        <v>16.100000000000001</v>
      </c>
      <c r="L349" t="s">
        <v>69</v>
      </c>
    </row>
    <row r="350" spans="1:12" x14ac:dyDescent="0.3">
      <c r="A350">
        <v>349</v>
      </c>
      <c r="B350">
        <v>1</v>
      </c>
      <c r="C350">
        <v>3</v>
      </c>
      <c r="D350" t="s">
        <v>575</v>
      </c>
      <c r="E350" t="s">
        <v>67</v>
      </c>
      <c r="F350">
        <v>3</v>
      </c>
      <c r="G350">
        <v>1</v>
      </c>
      <c r="H350">
        <v>1</v>
      </c>
      <c r="I350" t="s">
        <v>576</v>
      </c>
      <c r="J350">
        <v>15.9</v>
      </c>
      <c r="L350" t="s">
        <v>69</v>
      </c>
    </row>
    <row r="351" spans="1:12" x14ac:dyDescent="0.3">
      <c r="A351">
        <v>350</v>
      </c>
      <c r="B351">
        <v>0</v>
      </c>
      <c r="C351">
        <v>3</v>
      </c>
      <c r="D351" t="s">
        <v>577</v>
      </c>
      <c r="E351" t="s">
        <v>67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69</v>
      </c>
    </row>
    <row r="352" spans="1:12" x14ac:dyDescent="0.3">
      <c r="A352">
        <v>351</v>
      </c>
      <c r="B352">
        <v>0</v>
      </c>
      <c r="C352">
        <v>3</v>
      </c>
      <c r="D352" t="s">
        <v>578</v>
      </c>
      <c r="E352" t="s">
        <v>67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69</v>
      </c>
    </row>
    <row r="353" spans="1:12" x14ac:dyDescent="0.3">
      <c r="A353">
        <v>352</v>
      </c>
      <c r="B353">
        <v>0</v>
      </c>
      <c r="C353">
        <v>1</v>
      </c>
      <c r="D353" t="s">
        <v>579</v>
      </c>
      <c r="E353" t="s">
        <v>67</v>
      </c>
      <c r="G353">
        <v>0</v>
      </c>
      <c r="H353">
        <v>0</v>
      </c>
      <c r="I353">
        <v>113510</v>
      </c>
      <c r="J353">
        <v>35</v>
      </c>
      <c r="K353" t="s">
        <v>580</v>
      </c>
      <c r="L353" t="s">
        <v>69</v>
      </c>
    </row>
    <row r="354" spans="1:12" x14ac:dyDescent="0.3">
      <c r="A354">
        <v>353</v>
      </c>
      <c r="B354">
        <v>0</v>
      </c>
      <c r="C354">
        <v>3</v>
      </c>
      <c r="D354" t="s">
        <v>581</v>
      </c>
      <c r="E354" t="s">
        <v>67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74</v>
      </c>
    </row>
    <row r="355" spans="1:12" x14ac:dyDescent="0.3">
      <c r="A355">
        <v>354</v>
      </c>
      <c r="B355">
        <v>0</v>
      </c>
      <c r="C355">
        <v>3</v>
      </c>
      <c r="D355" t="s">
        <v>582</v>
      </c>
      <c r="E355" t="s">
        <v>67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69</v>
      </c>
    </row>
    <row r="356" spans="1:12" x14ac:dyDescent="0.3">
      <c r="A356">
        <v>355</v>
      </c>
      <c r="B356">
        <v>0</v>
      </c>
      <c r="C356">
        <v>3</v>
      </c>
      <c r="D356" t="s">
        <v>583</v>
      </c>
      <c r="E356" t="s">
        <v>67</v>
      </c>
      <c r="G356">
        <v>0</v>
      </c>
      <c r="H356">
        <v>0</v>
      </c>
      <c r="I356">
        <v>2647</v>
      </c>
      <c r="J356">
        <v>7.2249999999999996</v>
      </c>
      <c r="L356" t="s">
        <v>74</v>
      </c>
    </row>
    <row r="357" spans="1:12" x14ac:dyDescent="0.3">
      <c r="A357">
        <v>356</v>
      </c>
      <c r="B357">
        <v>0</v>
      </c>
      <c r="C357">
        <v>3</v>
      </c>
      <c r="D357" t="s">
        <v>584</v>
      </c>
      <c r="E357" t="s">
        <v>67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69</v>
      </c>
    </row>
    <row r="358" spans="1:12" x14ac:dyDescent="0.3">
      <c r="A358">
        <v>357</v>
      </c>
      <c r="B358">
        <v>1</v>
      </c>
      <c r="C358">
        <v>1</v>
      </c>
      <c r="D358" t="s">
        <v>585</v>
      </c>
      <c r="E358" t="s">
        <v>71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314</v>
      </c>
      <c r="L358" t="s">
        <v>69</v>
      </c>
    </row>
    <row r="359" spans="1:12" x14ac:dyDescent="0.3">
      <c r="A359">
        <v>358</v>
      </c>
      <c r="B359">
        <v>0</v>
      </c>
      <c r="C359">
        <v>2</v>
      </c>
      <c r="D359" t="s">
        <v>586</v>
      </c>
      <c r="E359" t="s">
        <v>71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69</v>
      </c>
    </row>
    <row r="360" spans="1:12" x14ac:dyDescent="0.3">
      <c r="A360">
        <v>359</v>
      </c>
      <c r="B360">
        <v>1</v>
      </c>
      <c r="C360">
        <v>3</v>
      </c>
      <c r="D360" t="s">
        <v>587</v>
      </c>
      <c r="E360" t="s">
        <v>71</v>
      </c>
      <c r="G360">
        <v>0</v>
      </c>
      <c r="H360">
        <v>0</v>
      </c>
      <c r="I360">
        <v>330931</v>
      </c>
      <c r="J360">
        <v>7.8792</v>
      </c>
      <c r="L360" t="s">
        <v>81</v>
      </c>
    </row>
    <row r="361" spans="1:12" x14ac:dyDescent="0.3">
      <c r="A361">
        <v>360</v>
      </c>
      <c r="B361">
        <v>1</v>
      </c>
      <c r="C361">
        <v>3</v>
      </c>
      <c r="D361" t="s">
        <v>588</v>
      </c>
      <c r="E361" t="s">
        <v>71</v>
      </c>
      <c r="G361">
        <v>0</v>
      </c>
      <c r="H361">
        <v>0</v>
      </c>
      <c r="I361">
        <v>330980</v>
      </c>
      <c r="J361">
        <v>7.8792</v>
      </c>
      <c r="L361" t="s">
        <v>81</v>
      </c>
    </row>
    <row r="362" spans="1:12" x14ac:dyDescent="0.3">
      <c r="A362">
        <v>361</v>
      </c>
      <c r="B362">
        <v>0</v>
      </c>
      <c r="C362">
        <v>3</v>
      </c>
      <c r="D362" t="s">
        <v>589</v>
      </c>
      <c r="E362" t="s">
        <v>67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69</v>
      </c>
    </row>
    <row r="363" spans="1:12" x14ac:dyDescent="0.3">
      <c r="A363">
        <v>362</v>
      </c>
      <c r="B363">
        <v>0</v>
      </c>
      <c r="C363">
        <v>2</v>
      </c>
      <c r="D363" t="s">
        <v>590</v>
      </c>
      <c r="E363" t="s">
        <v>67</v>
      </c>
      <c r="F363">
        <v>29</v>
      </c>
      <c r="G363">
        <v>1</v>
      </c>
      <c r="H363">
        <v>0</v>
      </c>
      <c r="I363" t="s">
        <v>591</v>
      </c>
      <c r="J363">
        <v>27.720800000000001</v>
      </c>
      <c r="L363" t="s">
        <v>74</v>
      </c>
    </row>
    <row r="364" spans="1:12" x14ac:dyDescent="0.3">
      <c r="A364">
        <v>363</v>
      </c>
      <c r="B364">
        <v>0</v>
      </c>
      <c r="C364">
        <v>3</v>
      </c>
      <c r="D364" t="s">
        <v>592</v>
      </c>
      <c r="E364" t="s">
        <v>71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74</v>
      </c>
    </row>
    <row r="365" spans="1:12" x14ac:dyDescent="0.3">
      <c r="A365">
        <v>364</v>
      </c>
      <c r="B365">
        <v>0</v>
      </c>
      <c r="C365">
        <v>3</v>
      </c>
      <c r="D365" t="s">
        <v>593</v>
      </c>
      <c r="E365" t="s">
        <v>67</v>
      </c>
      <c r="F365">
        <v>35</v>
      </c>
      <c r="G365">
        <v>0</v>
      </c>
      <c r="H365">
        <v>0</v>
      </c>
      <c r="I365" t="s">
        <v>594</v>
      </c>
      <c r="J365">
        <v>7.05</v>
      </c>
      <c r="L365" t="s">
        <v>69</v>
      </c>
    </row>
    <row r="366" spans="1:12" x14ac:dyDescent="0.3">
      <c r="A366">
        <v>365</v>
      </c>
      <c r="B366">
        <v>0</v>
      </c>
      <c r="C366">
        <v>3</v>
      </c>
      <c r="D366" t="s">
        <v>595</v>
      </c>
      <c r="E366" t="s">
        <v>67</v>
      </c>
      <c r="G366">
        <v>1</v>
      </c>
      <c r="H366">
        <v>0</v>
      </c>
      <c r="I366">
        <v>370365</v>
      </c>
      <c r="J366">
        <v>15.5</v>
      </c>
      <c r="L366" t="s">
        <v>81</v>
      </c>
    </row>
    <row r="367" spans="1:12" x14ac:dyDescent="0.3">
      <c r="A367">
        <v>366</v>
      </c>
      <c r="B367">
        <v>0</v>
      </c>
      <c r="C367">
        <v>3</v>
      </c>
      <c r="D367" t="s">
        <v>596</v>
      </c>
      <c r="E367" t="s">
        <v>67</v>
      </c>
      <c r="F367">
        <v>30</v>
      </c>
      <c r="G367">
        <v>0</v>
      </c>
      <c r="H367">
        <v>0</v>
      </c>
      <c r="I367" t="s">
        <v>597</v>
      </c>
      <c r="J367">
        <v>7.25</v>
      </c>
      <c r="L367" t="s">
        <v>69</v>
      </c>
    </row>
    <row r="368" spans="1:12" x14ac:dyDescent="0.3">
      <c r="A368">
        <v>367</v>
      </c>
      <c r="B368">
        <v>1</v>
      </c>
      <c r="C368">
        <v>1</v>
      </c>
      <c r="D368" t="s">
        <v>598</v>
      </c>
      <c r="E368" t="s">
        <v>71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599</v>
      </c>
      <c r="L368" t="s">
        <v>74</v>
      </c>
    </row>
    <row r="369" spans="1:12" x14ac:dyDescent="0.3">
      <c r="A369">
        <v>368</v>
      </c>
      <c r="B369">
        <v>1</v>
      </c>
      <c r="C369">
        <v>3</v>
      </c>
      <c r="D369" t="s">
        <v>600</v>
      </c>
      <c r="E369" t="s">
        <v>71</v>
      </c>
      <c r="G369">
        <v>0</v>
      </c>
      <c r="H369">
        <v>0</v>
      </c>
      <c r="I369">
        <v>2626</v>
      </c>
      <c r="J369">
        <v>7.2291999999999996</v>
      </c>
      <c r="L369" t="s">
        <v>74</v>
      </c>
    </row>
    <row r="370" spans="1:12" x14ac:dyDescent="0.3">
      <c r="A370">
        <v>369</v>
      </c>
      <c r="B370">
        <v>1</v>
      </c>
      <c r="C370">
        <v>3</v>
      </c>
      <c r="D370" t="s">
        <v>601</v>
      </c>
      <c r="E370" t="s">
        <v>71</v>
      </c>
      <c r="G370">
        <v>0</v>
      </c>
      <c r="H370">
        <v>0</v>
      </c>
      <c r="I370">
        <v>14313</v>
      </c>
      <c r="J370">
        <v>7.75</v>
      </c>
      <c r="L370" t="s">
        <v>81</v>
      </c>
    </row>
    <row r="371" spans="1:12" x14ac:dyDescent="0.3">
      <c r="A371">
        <v>370</v>
      </c>
      <c r="B371">
        <v>1</v>
      </c>
      <c r="C371">
        <v>1</v>
      </c>
      <c r="D371" t="s">
        <v>602</v>
      </c>
      <c r="E371" t="s">
        <v>71</v>
      </c>
      <c r="F371">
        <v>24</v>
      </c>
      <c r="G371">
        <v>0</v>
      </c>
      <c r="H371">
        <v>0</v>
      </c>
      <c r="I371" t="s">
        <v>603</v>
      </c>
      <c r="J371">
        <v>69.3</v>
      </c>
      <c r="K371" t="s">
        <v>604</v>
      </c>
      <c r="L371" t="s">
        <v>74</v>
      </c>
    </row>
    <row r="372" spans="1:12" x14ac:dyDescent="0.3">
      <c r="A372">
        <v>371</v>
      </c>
      <c r="B372">
        <v>1</v>
      </c>
      <c r="C372">
        <v>1</v>
      </c>
      <c r="D372" t="s">
        <v>605</v>
      </c>
      <c r="E372" t="s">
        <v>67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606</v>
      </c>
      <c r="L372" t="s">
        <v>74</v>
      </c>
    </row>
    <row r="373" spans="1:12" x14ac:dyDescent="0.3">
      <c r="A373">
        <v>372</v>
      </c>
      <c r="B373">
        <v>0</v>
      </c>
      <c r="C373">
        <v>3</v>
      </c>
      <c r="D373" t="s">
        <v>607</v>
      </c>
      <c r="E373" t="s">
        <v>67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69</v>
      </c>
    </row>
    <row r="374" spans="1:12" x14ac:dyDescent="0.3">
      <c r="A374">
        <v>373</v>
      </c>
      <c r="B374">
        <v>0</v>
      </c>
      <c r="C374">
        <v>3</v>
      </c>
      <c r="D374" t="s">
        <v>608</v>
      </c>
      <c r="E374" t="s">
        <v>67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69</v>
      </c>
    </row>
    <row r="375" spans="1:12" x14ac:dyDescent="0.3">
      <c r="A375">
        <v>374</v>
      </c>
      <c r="B375">
        <v>0</v>
      </c>
      <c r="C375">
        <v>1</v>
      </c>
      <c r="D375" t="s">
        <v>609</v>
      </c>
      <c r="E375" t="s">
        <v>67</v>
      </c>
      <c r="F375">
        <v>22</v>
      </c>
      <c r="G375">
        <v>0</v>
      </c>
      <c r="H375">
        <v>0</v>
      </c>
      <c r="I375" t="s">
        <v>463</v>
      </c>
      <c r="J375">
        <v>135.63329999999999</v>
      </c>
      <c r="L375" t="s">
        <v>74</v>
      </c>
    </row>
    <row r="376" spans="1:12" x14ac:dyDescent="0.3">
      <c r="A376">
        <v>375</v>
      </c>
      <c r="B376">
        <v>0</v>
      </c>
      <c r="C376">
        <v>3</v>
      </c>
      <c r="D376" t="s">
        <v>610</v>
      </c>
      <c r="E376" t="s">
        <v>71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69</v>
      </c>
    </row>
    <row r="377" spans="1:12" x14ac:dyDescent="0.3">
      <c r="A377">
        <v>376</v>
      </c>
      <c r="B377">
        <v>1</v>
      </c>
      <c r="C377">
        <v>1</v>
      </c>
      <c r="D377" t="s">
        <v>611</v>
      </c>
      <c r="E377" t="s">
        <v>71</v>
      </c>
      <c r="G377">
        <v>1</v>
      </c>
      <c r="H377">
        <v>0</v>
      </c>
      <c r="I377" t="s">
        <v>123</v>
      </c>
      <c r="J377">
        <v>82.1708</v>
      </c>
      <c r="L377" t="s">
        <v>74</v>
      </c>
    </row>
    <row r="378" spans="1:12" x14ac:dyDescent="0.3">
      <c r="A378">
        <v>377</v>
      </c>
      <c r="B378">
        <v>1</v>
      </c>
      <c r="C378">
        <v>3</v>
      </c>
      <c r="D378" t="s">
        <v>612</v>
      </c>
      <c r="E378" t="s">
        <v>71</v>
      </c>
      <c r="F378">
        <v>22</v>
      </c>
      <c r="G378">
        <v>0</v>
      </c>
      <c r="H378">
        <v>0</v>
      </c>
      <c r="I378" t="s">
        <v>613</v>
      </c>
      <c r="J378">
        <v>7.25</v>
      </c>
      <c r="L378" t="s">
        <v>69</v>
      </c>
    </row>
    <row r="379" spans="1:12" x14ac:dyDescent="0.3">
      <c r="A379">
        <v>378</v>
      </c>
      <c r="B379">
        <v>0</v>
      </c>
      <c r="C379">
        <v>1</v>
      </c>
      <c r="D379" t="s">
        <v>614</v>
      </c>
      <c r="E379" t="s">
        <v>67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615</v>
      </c>
      <c r="L379" t="s">
        <v>74</v>
      </c>
    </row>
    <row r="380" spans="1:12" x14ac:dyDescent="0.3">
      <c r="A380">
        <v>379</v>
      </c>
      <c r="B380">
        <v>0</v>
      </c>
      <c r="C380">
        <v>3</v>
      </c>
      <c r="D380" t="s">
        <v>616</v>
      </c>
      <c r="E380" t="s">
        <v>67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74</v>
      </c>
    </row>
    <row r="381" spans="1:12" x14ac:dyDescent="0.3">
      <c r="A381">
        <v>380</v>
      </c>
      <c r="B381">
        <v>0</v>
      </c>
      <c r="C381">
        <v>3</v>
      </c>
      <c r="D381" t="s">
        <v>617</v>
      </c>
      <c r="E381" t="s">
        <v>67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69</v>
      </c>
    </row>
    <row r="382" spans="1:12" x14ac:dyDescent="0.3">
      <c r="A382">
        <v>381</v>
      </c>
      <c r="B382">
        <v>1</v>
      </c>
      <c r="C382">
        <v>1</v>
      </c>
      <c r="D382" t="s">
        <v>618</v>
      </c>
      <c r="E382" t="s">
        <v>71</v>
      </c>
      <c r="F382">
        <v>42</v>
      </c>
      <c r="G382">
        <v>0</v>
      </c>
      <c r="H382">
        <v>0</v>
      </c>
      <c r="I382" t="s">
        <v>619</v>
      </c>
      <c r="J382">
        <v>227.52500000000001</v>
      </c>
      <c r="L382" t="s">
        <v>74</v>
      </c>
    </row>
    <row r="383" spans="1:12" x14ac:dyDescent="0.3">
      <c r="A383">
        <v>382</v>
      </c>
      <c r="B383">
        <v>1</v>
      </c>
      <c r="C383">
        <v>3</v>
      </c>
      <c r="D383" t="s">
        <v>620</v>
      </c>
      <c r="E383" t="s">
        <v>71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74</v>
      </c>
    </row>
    <row r="384" spans="1:12" x14ac:dyDescent="0.3">
      <c r="A384">
        <v>383</v>
      </c>
      <c r="B384">
        <v>0</v>
      </c>
      <c r="C384">
        <v>3</v>
      </c>
      <c r="D384" t="s">
        <v>621</v>
      </c>
      <c r="E384" t="s">
        <v>67</v>
      </c>
      <c r="F384">
        <v>32</v>
      </c>
      <c r="G384">
        <v>0</v>
      </c>
      <c r="H384">
        <v>0</v>
      </c>
      <c r="I384" t="s">
        <v>622</v>
      </c>
      <c r="J384">
        <v>7.9249999999999998</v>
      </c>
      <c r="L384" t="s">
        <v>69</v>
      </c>
    </row>
    <row r="385" spans="1:12" x14ac:dyDescent="0.3">
      <c r="A385">
        <v>384</v>
      </c>
      <c r="B385">
        <v>1</v>
      </c>
      <c r="C385">
        <v>1</v>
      </c>
      <c r="D385" t="s">
        <v>623</v>
      </c>
      <c r="E385" t="s">
        <v>71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69</v>
      </c>
    </row>
    <row r="386" spans="1:12" x14ac:dyDescent="0.3">
      <c r="A386">
        <v>385</v>
      </c>
      <c r="B386">
        <v>0</v>
      </c>
      <c r="C386">
        <v>3</v>
      </c>
      <c r="D386" t="s">
        <v>624</v>
      </c>
      <c r="E386" t="s">
        <v>67</v>
      </c>
      <c r="G386">
        <v>0</v>
      </c>
      <c r="H386">
        <v>0</v>
      </c>
      <c r="I386">
        <v>349227</v>
      </c>
      <c r="J386">
        <v>7.8958000000000004</v>
      </c>
      <c r="L386" t="s">
        <v>69</v>
      </c>
    </row>
    <row r="387" spans="1:12" x14ac:dyDescent="0.3">
      <c r="A387">
        <v>386</v>
      </c>
      <c r="B387">
        <v>0</v>
      </c>
      <c r="C387">
        <v>2</v>
      </c>
      <c r="D387" t="s">
        <v>625</v>
      </c>
      <c r="E387" t="s">
        <v>67</v>
      </c>
      <c r="F387">
        <v>18</v>
      </c>
      <c r="G387">
        <v>0</v>
      </c>
      <c r="H387">
        <v>0</v>
      </c>
      <c r="I387" t="s">
        <v>180</v>
      </c>
      <c r="J387">
        <v>73.5</v>
      </c>
      <c r="L387" t="s">
        <v>69</v>
      </c>
    </row>
    <row r="388" spans="1:12" x14ac:dyDescent="0.3">
      <c r="A388">
        <v>387</v>
      </c>
      <c r="B388">
        <v>0</v>
      </c>
      <c r="C388">
        <v>3</v>
      </c>
      <c r="D388" t="s">
        <v>626</v>
      </c>
      <c r="E388" t="s">
        <v>67</v>
      </c>
      <c r="F388">
        <v>1</v>
      </c>
      <c r="G388">
        <v>5</v>
      </c>
      <c r="H388">
        <v>2</v>
      </c>
      <c r="I388" t="s">
        <v>159</v>
      </c>
      <c r="J388">
        <v>46.9</v>
      </c>
      <c r="L388" t="s">
        <v>69</v>
      </c>
    </row>
    <row r="389" spans="1:12" x14ac:dyDescent="0.3">
      <c r="A389">
        <v>388</v>
      </c>
      <c r="B389">
        <v>1</v>
      </c>
      <c r="C389">
        <v>2</v>
      </c>
      <c r="D389" t="s">
        <v>627</v>
      </c>
      <c r="E389" t="s">
        <v>71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69</v>
      </c>
    </row>
    <row r="390" spans="1:12" x14ac:dyDescent="0.3">
      <c r="A390">
        <v>389</v>
      </c>
      <c r="B390">
        <v>0</v>
      </c>
      <c r="C390">
        <v>3</v>
      </c>
      <c r="D390" t="s">
        <v>628</v>
      </c>
      <c r="E390" t="s">
        <v>67</v>
      </c>
      <c r="G390">
        <v>0</v>
      </c>
      <c r="H390">
        <v>0</v>
      </c>
      <c r="I390">
        <v>367655</v>
      </c>
      <c r="J390">
        <v>7.7291999999999996</v>
      </c>
      <c r="L390" t="s">
        <v>81</v>
      </c>
    </row>
    <row r="391" spans="1:12" x14ac:dyDescent="0.3">
      <c r="A391">
        <v>390</v>
      </c>
      <c r="B391">
        <v>1</v>
      </c>
      <c r="C391">
        <v>2</v>
      </c>
      <c r="D391" t="s">
        <v>629</v>
      </c>
      <c r="E391" t="s">
        <v>71</v>
      </c>
      <c r="F391">
        <v>17</v>
      </c>
      <c r="G391">
        <v>0</v>
      </c>
      <c r="H391">
        <v>0</v>
      </c>
      <c r="I391" t="s">
        <v>630</v>
      </c>
      <c r="J391">
        <v>12</v>
      </c>
      <c r="L391" t="s">
        <v>74</v>
      </c>
    </row>
    <row r="392" spans="1:12" x14ac:dyDescent="0.3">
      <c r="A392">
        <v>391</v>
      </c>
      <c r="B392">
        <v>1</v>
      </c>
      <c r="C392">
        <v>1</v>
      </c>
      <c r="D392" t="s">
        <v>631</v>
      </c>
      <c r="E392" t="s">
        <v>67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632</v>
      </c>
      <c r="L392" t="s">
        <v>69</v>
      </c>
    </row>
    <row r="393" spans="1:12" x14ac:dyDescent="0.3">
      <c r="A393">
        <v>392</v>
      </c>
      <c r="B393">
        <v>1</v>
      </c>
      <c r="C393">
        <v>3</v>
      </c>
      <c r="D393" t="s">
        <v>633</v>
      </c>
      <c r="E393" t="s">
        <v>67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69</v>
      </c>
    </row>
    <row r="394" spans="1:12" x14ac:dyDescent="0.3">
      <c r="A394">
        <v>393</v>
      </c>
      <c r="B394">
        <v>0</v>
      </c>
      <c r="C394">
        <v>3</v>
      </c>
      <c r="D394" t="s">
        <v>634</v>
      </c>
      <c r="E394" t="s">
        <v>67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69</v>
      </c>
    </row>
    <row r="395" spans="1:12" x14ac:dyDescent="0.3">
      <c r="A395">
        <v>394</v>
      </c>
      <c r="B395">
        <v>1</v>
      </c>
      <c r="C395">
        <v>1</v>
      </c>
      <c r="D395" t="s">
        <v>635</v>
      </c>
      <c r="E395" t="s">
        <v>71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382</v>
      </c>
      <c r="L395" t="s">
        <v>74</v>
      </c>
    </row>
    <row r="396" spans="1:12" x14ac:dyDescent="0.3">
      <c r="A396">
        <v>395</v>
      </c>
      <c r="B396">
        <v>1</v>
      </c>
      <c r="C396">
        <v>3</v>
      </c>
      <c r="D396" t="s">
        <v>636</v>
      </c>
      <c r="E396" t="s">
        <v>71</v>
      </c>
      <c r="F396">
        <v>24</v>
      </c>
      <c r="G396">
        <v>0</v>
      </c>
      <c r="H396">
        <v>2</v>
      </c>
      <c r="I396" t="s">
        <v>88</v>
      </c>
      <c r="J396">
        <v>16.7</v>
      </c>
      <c r="K396" t="s">
        <v>89</v>
      </c>
      <c r="L396" t="s">
        <v>69</v>
      </c>
    </row>
    <row r="397" spans="1:12" x14ac:dyDescent="0.3">
      <c r="A397">
        <v>396</v>
      </c>
      <c r="B397">
        <v>0</v>
      </c>
      <c r="C397">
        <v>3</v>
      </c>
      <c r="D397" t="s">
        <v>637</v>
      </c>
      <c r="E397" t="s">
        <v>67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69</v>
      </c>
    </row>
    <row r="398" spans="1:12" x14ac:dyDescent="0.3">
      <c r="A398">
        <v>397</v>
      </c>
      <c r="B398">
        <v>0</v>
      </c>
      <c r="C398">
        <v>3</v>
      </c>
      <c r="D398" t="s">
        <v>638</v>
      </c>
      <c r="E398" t="s">
        <v>71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69</v>
      </c>
    </row>
    <row r="399" spans="1:12" x14ac:dyDescent="0.3">
      <c r="A399">
        <v>398</v>
      </c>
      <c r="B399">
        <v>0</v>
      </c>
      <c r="C399">
        <v>2</v>
      </c>
      <c r="D399" t="s">
        <v>639</v>
      </c>
      <c r="E399" t="s">
        <v>67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69</v>
      </c>
    </row>
    <row r="400" spans="1:12" x14ac:dyDescent="0.3">
      <c r="A400">
        <v>399</v>
      </c>
      <c r="B400">
        <v>0</v>
      </c>
      <c r="C400">
        <v>2</v>
      </c>
      <c r="D400" t="s">
        <v>640</v>
      </c>
      <c r="E400" t="s">
        <v>67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69</v>
      </c>
    </row>
    <row r="401" spans="1:12" x14ac:dyDescent="0.3">
      <c r="A401">
        <v>400</v>
      </c>
      <c r="B401">
        <v>1</v>
      </c>
      <c r="C401">
        <v>2</v>
      </c>
      <c r="D401" t="s">
        <v>641</v>
      </c>
      <c r="E401" t="s">
        <v>71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69</v>
      </c>
    </row>
    <row r="402" spans="1:12" x14ac:dyDescent="0.3">
      <c r="A402">
        <v>401</v>
      </c>
      <c r="B402">
        <v>1</v>
      </c>
      <c r="C402">
        <v>3</v>
      </c>
      <c r="D402" t="s">
        <v>642</v>
      </c>
      <c r="E402" t="s">
        <v>67</v>
      </c>
      <c r="F402">
        <v>39</v>
      </c>
      <c r="G402">
        <v>0</v>
      </c>
      <c r="H402">
        <v>0</v>
      </c>
      <c r="I402" t="s">
        <v>643</v>
      </c>
      <c r="J402">
        <v>7.9249999999999998</v>
      </c>
      <c r="L402" t="s">
        <v>69</v>
      </c>
    </row>
    <row r="403" spans="1:12" x14ac:dyDescent="0.3">
      <c r="A403">
        <v>402</v>
      </c>
      <c r="B403">
        <v>0</v>
      </c>
      <c r="C403">
        <v>3</v>
      </c>
      <c r="D403" t="s">
        <v>644</v>
      </c>
      <c r="E403" t="s">
        <v>67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69</v>
      </c>
    </row>
    <row r="404" spans="1:12" x14ac:dyDescent="0.3">
      <c r="A404">
        <v>403</v>
      </c>
      <c r="B404">
        <v>0</v>
      </c>
      <c r="C404">
        <v>3</v>
      </c>
      <c r="D404" t="s">
        <v>645</v>
      </c>
      <c r="E404" t="s">
        <v>71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69</v>
      </c>
    </row>
    <row r="405" spans="1:12" x14ac:dyDescent="0.3">
      <c r="A405">
        <v>404</v>
      </c>
      <c r="B405">
        <v>0</v>
      </c>
      <c r="C405">
        <v>3</v>
      </c>
      <c r="D405" t="s">
        <v>646</v>
      </c>
      <c r="E405" t="s">
        <v>67</v>
      </c>
      <c r="F405">
        <v>28</v>
      </c>
      <c r="G405">
        <v>1</v>
      </c>
      <c r="H405">
        <v>0</v>
      </c>
      <c r="I405" t="s">
        <v>278</v>
      </c>
      <c r="J405">
        <v>15.85</v>
      </c>
      <c r="L405" t="s">
        <v>69</v>
      </c>
    </row>
    <row r="406" spans="1:12" x14ac:dyDescent="0.3">
      <c r="A406">
        <v>405</v>
      </c>
      <c r="B406">
        <v>0</v>
      </c>
      <c r="C406">
        <v>3</v>
      </c>
      <c r="D406" t="s">
        <v>647</v>
      </c>
      <c r="E406" t="s">
        <v>71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69</v>
      </c>
    </row>
    <row r="407" spans="1:12" x14ac:dyDescent="0.3">
      <c r="A407">
        <v>406</v>
      </c>
      <c r="B407">
        <v>0</v>
      </c>
      <c r="C407">
        <v>2</v>
      </c>
      <c r="D407" t="s">
        <v>648</v>
      </c>
      <c r="E407" t="s">
        <v>67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69</v>
      </c>
    </row>
    <row r="408" spans="1:12" x14ac:dyDescent="0.3">
      <c r="A408">
        <v>407</v>
      </c>
      <c r="B408">
        <v>0</v>
      </c>
      <c r="C408">
        <v>3</v>
      </c>
      <c r="D408" t="s">
        <v>649</v>
      </c>
      <c r="E408" t="s">
        <v>67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69</v>
      </c>
    </row>
    <row r="409" spans="1:12" x14ac:dyDescent="0.3">
      <c r="A409">
        <v>408</v>
      </c>
      <c r="B409">
        <v>1</v>
      </c>
      <c r="C409">
        <v>2</v>
      </c>
      <c r="D409" t="s">
        <v>650</v>
      </c>
      <c r="E409" t="s">
        <v>67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69</v>
      </c>
    </row>
    <row r="410" spans="1:12" x14ac:dyDescent="0.3">
      <c r="A410">
        <v>409</v>
      </c>
      <c r="B410">
        <v>0</v>
      </c>
      <c r="C410">
        <v>3</v>
      </c>
      <c r="D410" t="s">
        <v>651</v>
      </c>
      <c r="E410" t="s">
        <v>67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69</v>
      </c>
    </row>
    <row r="411" spans="1:12" x14ac:dyDescent="0.3">
      <c r="A411">
        <v>410</v>
      </c>
      <c r="B411">
        <v>0</v>
      </c>
      <c r="C411">
        <v>3</v>
      </c>
      <c r="D411" t="s">
        <v>652</v>
      </c>
      <c r="E411" t="s">
        <v>71</v>
      </c>
      <c r="G411">
        <v>3</v>
      </c>
      <c r="H411">
        <v>1</v>
      </c>
      <c r="I411">
        <v>4133</v>
      </c>
      <c r="J411">
        <v>25.466699999999999</v>
      </c>
      <c r="L411" t="s">
        <v>69</v>
      </c>
    </row>
    <row r="412" spans="1:12" x14ac:dyDescent="0.3">
      <c r="A412">
        <v>411</v>
      </c>
      <c r="B412">
        <v>0</v>
      </c>
      <c r="C412">
        <v>3</v>
      </c>
      <c r="D412" t="s">
        <v>653</v>
      </c>
      <c r="E412" t="s">
        <v>67</v>
      </c>
      <c r="G412">
        <v>0</v>
      </c>
      <c r="H412">
        <v>0</v>
      </c>
      <c r="I412">
        <v>349222</v>
      </c>
      <c r="J412">
        <v>7.8958000000000004</v>
      </c>
      <c r="L412" t="s">
        <v>69</v>
      </c>
    </row>
    <row r="413" spans="1:12" x14ac:dyDescent="0.3">
      <c r="A413">
        <v>412</v>
      </c>
      <c r="B413">
        <v>0</v>
      </c>
      <c r="C413">
        <v>3</v>
      </c>
      <c r="D413" t="s">
        <v>654</v>
      </c>
      <c r="E413" t="s">
        <v>67</v>
      </c>
      <c r="G413">
        <v>0</v>
      </c>
      <c r="H413">
        <v>0</v>
      </c>
      <c r="I413">
        <v>394140</v>
      </c>
      <c r="J413">
        <v>6.8582999999999998</v>
      </c>
      <c r="L413" t="s">
        <v>81</v>
      </c>
    </row>
    <row r="414" spans="1:12" x14ac:dyDescent="0.3">
      <c r="A414">
        <v>413</v>
      </c>
      <c r="B414">
        <v>1</v>
      </c>
      <c r="C414">
        <v>1</v>
      </c>
      <c r="D414" t="s">
        <v>655</v>
      </c>
      <c r="E414" t="s">
        <v>71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427</v>
      </c>
      <c r="L414" t="s">
        <v>81</v>
      </c>
    </row>
    <row r="415" spans="1:12" x14ac:dyDescent="0.3">
      <c r="A415">
        <v>414</v>
      </c>
      <c r="B415">
        <v>0</v>
      </c>
      <c r="C415">
        <v>2</v>
      </c>
      <c r="D415" t="s">
        <v>656</v>
      </c>
      <c r="E415" t="s">
        <v>67</v>
      </c>
      <c r="G415">
        <v>0</v>
      </c>
      <c r="H415">
        <v>0</v>
      </c>
      <c r="I415">
        <v>239853</v>
      </c>
      <c r="J415">
        <v>0</v>
      </c>
      <c r="L415" t="s">
        <v>69</v>
      </c>
    </row>
    <row r="416" spans="1:12" x14ac:dyDescent="0.3">
      <c r="A416">
        <v>415</v>
      </c>
      <c r="B416">
        <v>1</v>
      </c>
      <c r="C416">
        <v>3</v>
      </c>
      <c r="D416" t="s">
        <v>657</v>
      </c>
      <c r="E416" t="s">
        <v>67</v>
      </c>
      <c r="F416">
        <v>44</v>
      </c>
      <c r="G416">
        <v>0</v>
      </c>
      <c r="H416">
        <v>0</v>
      </c>
      <c r="I416" t="s">
        <v>658</v>
      </c>
      <c r="J416">
        <v>7.9249999999999998</v>
      </c>
      <c r="L416" t="s">
        <v>69</v>
      </c>
    </row>
    <row r="417" spans="1:12" x14ac:dyDescent="0.3">
      <c r="A417">
        <v>416</v>
      </c>
      <c r="B417">
        <v>0</v>
      </c>
      <c r="C417">
        <v>3</v>
      </c>
      <c r="D417" t="s">
        <v>659</v>
      </c>
      <c r="E417" t="s">
        <v>71</v>
      </c>
      <c r="G417">
        <v>0</v>
      </c>
      <c r="H417">
        <v>0</v>
      </c>
      <c r="I417">
        <v>343095</v>
      </c>
      <c r="J417">
        <v>8.0500000000000007</v>
      </c>
      <c r="L417" t="s">
        <v>69</v>
      </c>
    </row>
    <row r="418" spans="1:12" x14ac:dyDescent="0.3">
      <c r="A418">
        <v>417</v>
      </c>
      <c r="B418">
        <v>1</v>
      </c>
      <c r="C418">
        <v>2</v>
      </c>
      <c r="D418" t="s">
        <v>660</v>
      </c>
      <c r="E418" t="s">
        <v>71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69</v>
      </c>
    </row>
    <row r="419" spans="1:12" x14ac:dyDescent="0.3">
      <c r="A419">
        <v>418</v>
      </c>
      <c r="B419">
        <v>1</v>
      </c>
      <c r="C419">
        <v>2</v>
      </c>
      <c r="D419" t="s">
        <v>661</v>
      </c>
      <c r="E419" t="s">
        <v>71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69</v>
      </c>
    </row>
    <row r="420" spans="1:12" x14ac:dyDescent="0.3">
      <c r="A420">
        <v>419</v>
      </c>
      <c r="B420">
        <v>0</v>
      </c>
      <c r="C420">
        <v>2</v>
      </c>
      <c r="D420" t="s">
        <v>662</v>
      </c>
      <c r="E420" t="s">
        <v>67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69</v>
      </c>
    </row>
    <row r="421" spans="1:12" x14ac:dyDescent="0.3">
      <c r="A421">
        <v>420</v>
      </c>
      <c r="B421">
        <v>0</v>
      </c>
      <c r="C421">
        <v>3</v>
      </c>
      <c r="D421" t="s">
        <v>663</v>
      </c>
      <c r="E421" t="s">
        <v>71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69</v>
      </c>
    </row>
    <row r="422" spans="1:12" x14ac:dyDescent="0.3">
      <c r="A422">
        <v>421</v>
      </c>
      <c r="B422">
        <v>0</v>
      </c>
      <c r="C422">
        <v>3</v>
      </c>
      <c r="D422" t="s">
        <v>664</v>
      </c>
      <c r="E422" t="s">
        <v>67</v>
      </c>
      <c r="G422">
        <v>0</v>
      </c>
      <c r="H422">
        <v>0</v>
      </c>
      <c r="I422">
        <v>349254</v>
      </c>
      <c r="J422">
        <v>7.8958000000000004</v>
      </c>
      <c r="L422" t="s">
        <v>74</v>
      </c>
    </row>
    <row r="423" spans="1:12" x14ac:dyDescent="0.3">
      <c r="A423">
        <v>422</v>
      </c>
      <c r="B423">
        <v>0</v>
      </c>
      <c r="C423">
        <v>3</v>
      </c>
      <c r="D423" t="s">
        <v>665</v>
      </c>
      <c r="E423" t="s">
        <v>67</v>
      </c>
      <c r="F423">
        <v>21</v>
      </c>
      <c r="G423">
        <v>0</v>
      </c>
      <c r="H423">
        <v>0</v>
      </c>
      <c r="I423" t="s">
        <v>666</v>
      </c>
      <c r="J423">
        <v>7.7332999999999998</v>
      </c>
      <c r="L423" t="s">
        <v>81</v>
      </c>
    </row>
    <row r="424" spans="1:12" x14ac:dyDescent="0.3">
      <c r="A424">
        <v>423</v>
      </c>
      <c r="B424">
        <v>0</v>
      </c>
      <c r="C424">
        <v>3</v>
      </c>
      <c r="D424" t="s">
        <v>667</v>
      </c>
      <c r="E424" t="s">
        <v>67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69</v>
      </c>
    </row>
    <row r="425" spans="1:12" x14ac:dyDescent="0.3">
      <c r="A425">
        <v>424</v>
      </c>
      <c r="B425">
        <v>0</v>
      </c>
      <c r="C425">
        <v>3</v>
      </c>
      <c r="D425" t="s">
        <v>668</v>
      </c>
      <c r="E425" t="s">
        <v>71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69</v>
      </c>
    </row>
    <row r="426" spans="1:12" x14ac:dyDescent="0.3">
      <c r="A426">
        <v>425</v>
      </c>
      <c r="B426">
        <v>0</v>
      </c>
      <c r="C426">
        <v>3</v>
      </c>
      <c r="D426" t="s">
        <v>669</v>
      </c>
      <c r="E426" t="s">
        <v>67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69</v>
      </c>
    </row>
    <row r="427" spans="1:12" x14ac:dyDescent="0.3">
      <c r="A427">
        <v>426</v>
      </c>
      <c r="B427">
        <v>0</v>
      </c>
      <c r="C427">
        <v>3</v>
      </c>
      <c r="D427" t="s">
        <v>670</v>
      </c>
      <c r="E427" t="s">
        <v>67</v>
      </c>
      <c r="G427">
        <v>0</v>
      </c>
      <c r="H427">
        <v>0</v>
      </c>
      <c r="I427" t="s">
        <v>671</v>
      </c>
      <c r="J427">
        <v>7.25</v>
      </c>
      <c r="L427" t="s">
        <v>69</v>
      </c>
    </row>
    <row r="428" spans="1:12" x14ac:dyDescent="0.3">
      <c r="A428">
        <v>427</v>
      </c>
      <c r="B428">
        <v>1</v>
      </c>
      <c r="C428">
        <v>2</v>
      </c>
      <c r="D428" t="s">
        <v>672</v>
      </c>
      <c r="E428" t="s">
        <v>71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69</v>
      </c>
    </row>
    <row r="429" spans="1:12" x14ac:dyDescent="0.3">
      <c r="A429">
        <v>428</v>
      </c>
      <c r="B429">
        <v>1</v>
      </c>
      <c r="C429">
        <v>2</v>
      </c>
      <c r="D429" t="s">
        <v>673</v>
      </c>
      <c r="E429" t="s">
        <v>71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69</v>
      </c>
    </row>
    <row r="430" spans="1:12" x14ac:dyDescent="0.3">
      <c r="A430">
        <v>429</v>
      </c>
      <c r="B430">
        <v>0</v>
      </c>
      <c r="C430">
        <v>3</v>
      </c>
      <c r="D430" t="s">
        <v>674</v>
      </c>
      <c r="E430" t="s">
        <v>67</v>
      </c>
      <c r="G430">
        <v>0</v>
      </c>
      <c r="H430">
        <v>0</v>
      </c>
      <c r="I430">
        <v>364851</v>
      </c>
      <c r="J430">
        <v>7.75</v>
      </c>
      <c r="L430" t="s">
        <v>81</v>
      </c>
    </row>
    <row r="431" spans="1:12" x14ac:dyDescent="0.3">
      <c r="A431">
        <v>430</v>
      </c>
      <c r="B431">
        <v>1</v>
      </c>
      <c r="C431">
        <v>3</v>
      </c>
      <c r="D431" t="s">
        <v>675</v>
      </c>
      <c r="E431" t="s">
        <v>67</v>
      </c>
      <c r="F431">
        <v>32</v>
      </c>
      <c r="G431">
        <v>0</v>
      </c>
      <c r="H431">
        <v>0</v>
      </c>
      <c r="I431" t="s">
        <v>676</v>
      </c>
      <c r="J431">
        <v>8.0500000000000007</v>
      </c>
      <c r="K431" t="s">
        <v>677</v>
      </c>
      <c r="L431" t="s">
        <v>69</v>
      </c>
    </row>
    <row r="432" spans="1:12" x14ac:dyDescent="0.3">
      <c r="A432">
        <v>431</v>
      </c>
      <c r="B432">
        <v>1</v>
      </c>
      <c r="C432">
        <v>1</v>
      </c>
      <c r="D432" t="s">
        <v>678</v>
      </c>
      <c r="E432" t="s">
        <v>67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152</v>
      </c>
      <c r="L432" t="s">
        <v>69</v>
      </c>
    </row>
    <row r="433" spans="1:12" x14ac:dyDescent="0.3">
      <c r="A433">
        <v>432</v>
      </c>
      <c r="B433">
        <v>1</v>
      </c>
      <c r="C433">
        <v>3</v>
      </c>
      <c r="D433" t="s">
        <v>679</v>
      </c>
      <c r="E433" t="s">
        <v>71</v>
      </c>
      <c r="G433">
        <v>1</v>
      </c>
      <c r="H433">
        <v>0</v>
      </c>
      <c r="I433">
        <v>376564</v>
      </c>
      <c r="J433">
        <v>16.100000000000001</v>
      </c>
      <c r="L433" t="s">
        <v>69</v>
      </c>
    </row>
    <row r="434" spans="1:12" x14ac:dyDescent="0.3">
      <c r="A434">
        <v>433</v>
      </c>
      <c r="B434">
        <v>1</v>
      </c>
      <c r="C434">
        <v>2</v>
      </c>
      <c r="D434" t="s">
        <v>680</v>
      </c>
      <c r="E434" t="s">
        <v>71</v>
      </c>
      <c r="F434">
        <v>42</v>
      </c>
      <c r="G434">
        <v>1</v>
      </c>
      <c r="H434">
        <v>0</v>
      </c>
      <c r="I434" t="s">
        <v>681</v>
      </c>
      <c r="J434">
        <v>26</v>
      </c>
      <c r="L434" t="s">
        <v>69</v>
      </c>
    </row>
    <row r="435" spans="1:12" x14ac:dyDescent="0.3">
      <c r="A435">
        <v>434</v>
      </c>
      <c r="B435">
        <v>0</v>
      </c>
      <c r="C435">
        <v>3</v>
      </c>
      <c r="D435" t="s">
        <v>682</v>
      </c>
      <c r="E435" t="s">
        <v>67</v>
      </c>
      <c r="F435">
        <v>17</v>
      </c>
      <c r="G435">
        <v>0</v>
      </c>
      <c r="H435">
        <v>0</v>
      </c>
      <c r="I435" t="s">
        <v>683</v>
      </c>
      <c r="J435">
        <v>7.125</v>
      </c>
      <c r="L435" t="s">
        <v>69</v>
      </c>
    </row>
    <row r="436" spans="1:12" x14ac:dyDescent="0.3">
      <c r="A436">
        <v>435</v>
      </c>
      <c r="B436">
        <v>0</v>
      </c>
      <c r="C436">
        <v>1</v>
      </c>
      <c r="D436" t="s">
        <v>684</v>
      </c>
      <c r="E436" t="s">
        <v>67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685</v>
      </c>
      <c r="L436" t="s">
        <v>69</v>
      </c>
    </row>
    <row r="437" spans="1:12" x14ac:dyDescent="0.3">
      <c r="A437">
        <v>436</v>
      </c>
      <c r="B437">
        <v>1</v>
      </c>
      <c r="C437">
        <v>1</v>
      </c>
      <c r="D437" t="s">
        <v>686</v>
      </c>
      <c r="E437" t="s">
        <v>71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632</v>
      </c>
      <c r="L437" t="s">
        <v>69</v>
      </c>
    </row>
    <row r="438" spans="1:12" x14ac:dyDescent="0.3">
      <c r="A438">
        <v>437</v>
      </c>
      <c r="B438">
        <v>0</v>
      </c>
      <c r="C438">
        <v>3</v>
      </c>
      <c r="D438" t="s">
        <v>687</v>
      </c>
      <c r="E438" t="s">
        <v>71</v>
      </c>
      <c r="F438">
        <v>21</v>
      </c>
      <c r="G438">
        <v>2</v>
      </c>
      <c r="H438">
        <v>2</v>
      </c>
      <c r="I438" t="s">
        <v>197</v>
      </c>
      <c r="J438">
        <v>34.375</v>
      </c>
      <c r="L438" t="s">
        <v>69</v>
      </c>
    </row>
    <row r="439" spans="1:12" x14ac:dyDescent="0.3">
      <c r="A439">
        <v>438</v>
      </c>
      <c r="B439">
        <v>1</v>
      </c>
      <c r="C439">
        <v>2</v>
      </c>
      <c r="D439" t="s">
        <v>688</v>
      </c>
      <c r="E439" t="s">
        <v>71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69</v>
      </c>
    </row>
    <row r="440" spans="1:12" x14ac:dyDescent="0.3">
      <c r="A440">
        <v>439</v>
      </c>
      <c r="B440">
        <v>0</v>
      </c>
      <c r="C440">
        <v>1</v>
      </c>
      <c r="D440" t="s">
        <v>689</v>
      </c>
      <c r="E440" t="s">
        <v>67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111</v>
      </c>
      <c r="L440" t="s">
        <v>69</v>
      </c>
    </row>
    <row r="441" spans="1:12" x14ac:dyDescent="0.3">
      <c r="A441">
        <v>440</v>
      </c>
      <c r="B441">
        <v>0</v>
      </c>
      <c r="C441">
        <v>2</v>
      </c>
      <c r="D441" t="s">
        <v>690</v>
      </c>
      <c r="E441" t="s">
        <v>67</v>
      </c>
      <c r="F441">
        <v>31</v>
      </c>
      <c r="G441">
        <v>0</v>
      </c>
      <c r="H441">
        <v>0</v>
      </c>
      <c r="I441" t="s">
        <v>691</v>
      </c>
      <c r="J441">
        <v>10.5</v>
      </c>
      <c r="L441" t="s">
        <v>69</v>
      </c>
    </row>
    <row r="442" spans="1:12" x14ac:dyDescent="0.3">
      <c r="A442">
        <v>441</v>
      </c>
      <c r="B442">
        <v>1</v>
      </c>
      <c r="C442">
        <v>2</v>
      </c>
      <c r="D442" t="s">
        <v>692</v>
      </c>
      <c r="E442" t="s">
        <v>71</v>
      </c>
      <c r="F442">
        <v>45</v>
      </c>
      <c r="G442">
        <v>1</v>
      </c>
      <c r="H442">
        <v>1</v>
      </c>
      <c r="I442" t="s">
        <v>531</v>
      </c>
      <c r="J442">
        <v>26.25</v>
      </c>
      <c r="L442" t="s">
        <v>69</v>
      </c>
    </row>
    <row r="443" spans="1:12" x14ac:dyDescent="0.3">
      <c r="A443">
        <v>442</v>
      </c>
      <c r="B443">
        <v>0</v>
      </c>
      <c r="C443">
        <v>3</v>
      </c>
      <c r="D443" t="s">
        <v>693</v>
      </c>
      <c r="E443" t="s">
        <v>67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69</v>
      </c>
    </row>
    <row r="444" spans="1:12" x14ac:dyDescent="0.3">
      <c r="A444">
        <v>443</v>
      </c>
      <c r="B444">
        <v>0</v>
      </c>
      <c r="C444">
        <v>3</v>
      </c>
      <c r="D444" t="s">
        <v>694</v>
      </c>
      <c r="E444" t="s">
        <v>67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69</v>
      </c>
    </row>
    <row r="445" spans="1:12" x14ac:dyDescent="0.3">
      <c r="A445">
        <v>444</v>
      </c>
      <c r="B445">
        <v>1</v>
      </c>
      <c r="C445">
        <v>2</v>
      </c>
      <c r="D445" t="s">
        <v>695</v>
      </c>
      <c r="E445" t="s">
        <v>71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69</v>
      </c>
    </row>
    <row r="446" spans="1:12" x14ac:dyDescent="0.3">
      <c r="A446">
        <v>445</v>
      </c>
      <c r="B446">
        <v>1</v>
      </c>
      <c r="C446">
        <v>3</v>
      </c>
      <c r="D446" t="s">
        <v>696</v>
      </c>
      <c r="E446" t="s">
        <v>67</v>
      </c>
      <c r="G446">
        <v>0</v>
      </c>
      <c r="H446">
        <v>0</v>
      </c>
      <c r="I446">
        <v>65306</v>
      </c>
      <c r="J446">
        <v>8.1125000000000007</v>
      </c>
      <c r="L446" t="s">
        <v>69</v>
      </c>
    </row>
    <row r="447" spans="1:12" x14ac:dyDescent="0.3">
      <c r="A447">
        <v>446</v>
      </c>
      <c r="B447">
        <v>1</v>
      </c>
      <c r="C447">
        <v>1</v>
      </c>
      <c r="D447" t="s">
        <v>697</v>
      </c>
      <c r="E447" t="s">
        <v>67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698</v>
      </c>
      <c r="L447" t="s">
        <v>69</v>
      </c>
    </row>
    <row r="448" spans="1:12" x14ac:dyDescent="0.3">
      <c r="A448">
        <v>447</v>
      </c>
      <c r="B448">
        <v>1</v>
      </c>
      <c r="C448">
        <v>2</v>
      </c>
      <c r="D448" t="s">
        <v>699</v>
      </c>
      <c r="E448" t="s">
        <v>71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69</v>
      </c>
    </row>
    <row r="449" spans="1:12" x14ac:dyDescent="0.3">
      <c r="A449">
        <v>448</v>
      </c>
      <c r="B449">
        <v>1</v>
      </c>
      <c r="C449">
        <v>1</v>
      </c>
      <c r="D449" t="s">
        <v>700</v>
      </c>
      <c r="E449" t="s">
        <v>67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69</v>
      </c>
    </row>
    <row r="450" spans="1:12" x14ac:dyDescent="0.3">
      <c r="A450">
        <v>449</v>
      </c>
      <c r="B450">
        <v>1</v>
      </c>
      <c r="C450">
        <v>3</v>
      </c>
      <c r="D450" t="s">
        <v>701</v>
      </c>
      <c r="E450" t="s">
        <v>71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74</v>
      </c>
    </row>
    <row r="451" spans="1:12" x14ac:dyDescent="0.3">
      <c r="A451">
        <v>450</v>
      </c>
      <c r="B451">
        <v>1</v>
      </c>
      <c r="C451">
        <v>1</v>
      </c>
      <c r="D451" t="s">
        <v>702</v>
      </c>
      <c r="E451" t="s">
        <v>67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703</v>
      </c>
      <c r="L451" t="s">
        <v>69</v>
      </c>
    </row>
    <row r="452" spans="1:12" x14ac:dyDescent="0.3">
      <c r="A452">
        <v>451</v>
      </c>
      <c r="B452">
        <v>0</v>
      </c>
      <c r="C452">
        <v>2</v>
      </c>
      <c r="D452" t="s">
        <v>704</v>
      </c>
      <c r="E452" t="s">
        <v>67</v>
      </c>
      <c r="F452">
        <v>36</v>
      </c>
      <c r="G452">
        <v>1</v>
      </c>
      <c r="H452">
        <v>2</v>
      </c>
      <c r="I452" t="s">
        <v>157</v>
      </c>
      <c r="J452">
        <v>27.75</v>
      </c>
      <c r="L452" t="s">
        <v>69</v>
      </c>
    </row>
    <row r="453" spans="1:12" x14ac:dyDescent="0.3">
      <c r="A453">
        <v>452</v>
      </c>
      <c r="B453">
        <v>0</v>
      </c>
      <c r="C453">
        <v>3</v>
      </c>
      <c r="D453" t="s">
        <v>705</v>
      </c>
      <c r="E453" t="s">
        <v>67</v>
      </c>
      <c r="G453">
        <v>1</v>
      </c>
      <c r="H453">
        <v>0</v>
      </c>
      <c r="I453">
        <v>65303</v>
      </c>
      <c r="J453">
        <v>19.966699999999999</v>
      </c>
      <c r="L453" t="s">
        <v>69</v>
      </c>
    </row>
    <row r="454" spans="1:12" x14ac:dyDescent="0.3">
      <c r="A454">
        <v>453</v>
      </c>
      <c r="B454">
        <v>0</v>
      </c>
      <c r="C454">
        <v>1</v>
      </c>
      <c r="D454" t="s">
        <v>706</v>
      </c>
      <c r="E454" t="s">
        <v>67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707</v>
      </c>
      <c r="L454" t="s">
        <v>74</v>
      </c>
    </row>
    <row r="455" spans="1:12" x14ac:dyDescent="0.3">
      <c r="A455">
        <v>454</v>
      </c>
      <c r="B455">
        <v>1</v>
      </c>
      <c r="C455">
        <v>1</v>
      </c>
      <c r="D455" t="s">
        <v>708</v>
      </c>
      <c r="E455" t="s">
        <v>67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709</v>
      </c>
      <c r="L455" t="s">
        <v>74</v>
      </c>
    </row>
    <row r="456" spans="1:12" x14ac:dyDescent="0.3">
      <c r="A456">
        <v>455</v>
      </c>
      <c r="B456">
        <v>0</v>
      </c>
      <c r="C456">
        <v>3</v>
      </c>
      <c r="D456" t="s">
        <v>710</v>
      </c>
      <c r="E456" t="s">
        <v>67</v>
      </c>
      <c r="G456">
        <v>0</v>
      </c>
      <c r="H456">
        <v>0</v>
      </c>
      <c r="I456" t="s">
        <v>711</v>
      </c>
      <c r="J456">
        <v>8.0500000000000007</v>
      </c>
      <c r="L456" t="s">
        <v>69</v>
      </c>
    </row>
    <row r="457" spans="1:12" x14ac:dyDescent="0.3">
      <c r="A457">
        <v>456</v>
      </c>
      <c r="B457">
        <v>1</v>
      </c>
      <c r="C457">
        <v>3</v>
      </c>
      <c r="D457" t="s">
        <v>712</v>
      </c>
      <c r="E457" t="s">
        <v>67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74</v>
      </c>
    </row>
    <row r="458" spans="1:12" x14ac:dyDescent="0.3">
      <c r="A458">
        <v>457</v>
      </c>
      <c r="B458">
        <v>0</v>
      </c>
      <c r="C458">
        <v>1</v>
      </c>
      <c r="D458" t="s">
        <v>713</v>
      </c>
      <c r="E458" t="s">
        <v>67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714</v>
      </c>
      <c r="L458" t="s">
        <v>69</v>
      </c>
    </row>
    <row r="459" spans="1:12" x14ac:dyDescent="0.3">
      <c r="A459">
        <v>458</v>
      </c>
      <c r="B459">
        <v>1</v>
      </c>
      <c r="C459">
        <v>1</v>
      </c>
      <c r="D459" t="s">
        <v>715</v>
      </c>
      <c r="E459" t="s">
        <v>71</v>
      </c>
      <c r="G459">
        <v>1</v>
      </c>
      <c r="H459">
        <v>0</v>
      </c>
      <c r="I459">
        <v>17464</v>
      </c>
      <c r="J459">
        <v>51.862499999999997</v>
      </c>
      <c r="K459" t="s">
        <v>716</v>
      </c>
      <c r="L459" t="s">
        <v>69</v>
      </c>
    </row>
    <row r="460" spans="1:12" x14ac:dyDescent="0.3">
      <c r="A460">
        <v>459</v>
      </c>
      <c r="B460">
        <v>1</v>
      </c>
      <c r="C460">
        <v>2</v>
      </c>
      <c r="D460" t="s">
        <v>717</v>
      </c>
      <c r="E460" t="s">
        <v>71</v>
      </c>
      <c r="F460">
        <v>50</v>
      </c>
      <c r="G460">
        <v>0</v>
      </c>
      <c r="H460">
        <v>0</v>
      </c>
      <c r="I460" t="s">
        <v>718</v>
      </c>
      <c r="J460">
        <v>10.5</v>
      </c>
      <c r="L460" t="s">
        <v>69</v>
      </c>
    </row>
    <row r="461" spans="1:12" x14ac:dyDescent="0.3">
      <c r="A461">
        <v>460</v>
      </c>
      <c r="B461">
        <v>0</v>
      </c>
      <c r="C461">
        <v>3</v>
      </c>
      <c r="D461" t="s">
        <v>719</v>
      </c>
      <c r="E461" t="s">
        <v>67</v>
      </c>
      <c r="G461">
        <v>0</v>
      </c>
      <c r="H461">
        <v>0</v>
      </c>
      <c r="I461">
        <v>371060</v>
      </c>
      <c r="J461">
        <v>7.75</v>
      </c>
      <c r="L461" t="s">
        <v>81</v>
      </c>
    </row>
    <row r="462" spans="1:12" x14ac:dyDescent="0.3">
      <c r="A462">
        <v>461</v>
      </c>
      <c r="B462">
        <v>1</v>
      </c>
      <c r="C462">
        <v>1</v>
      </c>
      <c r="D462" t="s">
        <v>720</v>
      </c>
      <c r="E462" t="s">
        <v>67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721</v>
      </c>
      <c r="L462" t="s">
        <v>69</v>
      </c>
    </row>
    <row r="463" spans="1:12" x14ac:dyDescent="0.3">
      <c r="A463">
        <v>462</v>
      </c>
      <c r="B463">
        <v>0</v>
      </c>
      <c r="C463">
        <v>3</v>
      </c>
      <c r="D463" t="s">
        <v>722</v>
      </c>
      <c r="E463" t="s">
        <v>67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69</v>
      </c>
    </row>
    <row r="464" spans="1:12" x14ac:dyDescent="0.3">
      <c r="A464">
        <v>463</v>
      </c>
      <c r="B464">
        <v>0</v>
      </c>
      <c r="C464">
        <v>1</v>
      </c>
      <c r="D464" t="s">
        <v>723</v>
      </c>
      <c r="E464" t="s">
        <v>67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724</v>
      </c>
      <c r="L464" t="s">
        <v>69</v>
      </c>
    </row>
    <row r="465" spans="1:12" x14ac:dyDescent="0.3">
      <c r="A465">
        <v>464</v>
      </c>
      <c r="B465">
        <v>0</v>
      </c>
      <c r="C465">
        <v>2</v>
      </c>
      <c r="D465" t="s">
        <v>725</v>
      </c>
      <c r="E465" t="s">
        <v>67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69</v>
      </c>
    </row>
    <row r="466" spans="1:12" x14ac:dyDescent="0.3">
      <c r="A466">
        <v>465</v>
      </c>
      <c r="B466">
        <v>0</v>
      </c>
      <c r="C466">
        <v>3</v>
      </c>
      <c r="D466" t="s">
        <v>726</v>
      </c>
      <c r="E466" t="s">
        <v>67</v>
      </c>
      <c r="G466">
        <v>0</v>
      </c>
      <c r="H466">
        <v>0</v>
      </c>
      <c r="I466" t="s">
        <v>727</v>
      </c>
      <c r="J466">
        <v>8.0500000000000007</v>
      </c>
      <c r="L466" t="s">
        <v>69</v>
      </c>
    </row>
    <row r="467" spans="1:12" x14ac:dyDescent="0.3">
      <c r="A467">
        <v>466</v>
      </c>
      <c r="B467">
        <v>0</v>
      </c>
      <c r="C467">
        <v>3</v>
      </c>
      <c r="D467" t="s">
        <v>728</v>
      </c>
      <c r="E467" t="s">
        <v>67</v>
      </c>
      <c r="F467">
        <v>38</v>
      </c>
      <c r="G467">
        <v>0</v>
      </c>
      <c r="H467">
        <v>0</v>
      </c>
      <c r="I467" t="s">
        <v>729</v>
      </c>
      <c r="J467">
        <v>7.05</v>
      </c>
      <c r="L467" t="s">
        <v>69</v>
      </c>
    </row>
    <row r="468" spans="1:12" x14ac:dyDescent="0.3">
      <c r="A468">
        <v>467</v>
      </c>
      <c r="B468">
        <v>0</v>
      </c>
      <c r="C468">
        <v>2</v>
      </c>
      <c r="D468" t="s">
        <v>730</v>
      </c>
      <c r="E468" t="s">
        <v>67</v>
      </c>
      <c r="G468">
        <v>0</v>
      </c>
      <c r="H468">
        <v>0</v>
      </c>
      <c r="I468">
        <v>239853</v>
      </c>
      <c r="J468">
        <v>0</v>
      </c>
      <c r="L468" t="s">
        <v>69</v>
      </c>
    </row>
    <row r="469" spans="1:12" x14ac:dyDescent="0.3">
      <c r="A469">
        <v>468</v>
      </c>
      <c r="B469">
        <v>0</v>
      </c>
      <c r="C469">
        <v>1</v>
      </c>
      <c r="D469" t="s">
        <v>731</v>
      </c>
      <c r="E469" t="s">
        <v>67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69</v>
      </c>
    </row>
    <row r="470" spans="1:12" x14ac:dyDescent="0.3">
      <c r="A470">
        <v>469</v>
      </c>
      <c r="B470">
        <v>0</v>
      </c>
      <c r="C470">
        <v>3</v>
      </c>
      <c r="D470" t="s">
        <v>732</v>
      </c>
      <c r="E470" t="s">
        <v>67</v>
      </c>
      <c r="G470">
        <v>0</v>
      </c>
      <c r="H470">
        <v>0</v>
      </c>
      <c r="I470">
        <v>36209</v>
      </c>
      <c r="J470">
        <v>7.7249999999999996</v>
      </c>
      <c r="L470" t="s">
        <v>81</v>
      </c>
    </row>
    <row r="471" spans="1:12" x14ac:dyDescent="0.3">
      <c r="A471">
        <v>470</v>
      </c>
      <c r="B471">
        <v>1</v>
      </c>
      <c r="C471">
        <v>3</v>
      </c>
      <c r="D471" t="s">
        <v>733</v>
      </c>
      <c r="E471" t="s">
        <v>71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74</v>
      </c>
    </row>
    <row r="472" spans="1:12" x14ac:dyDescent="0.3">
      <c r="A472">
        <v>471</v>
      </c>
      <c r="B472">
        <v>0</v>
      </c>
      <c r="C472">
        <v>3</v>
      </c>
      <c r="D472" t="s">
        <v>734</v>
      </c>
      <c r="E472" t="s">
        <v>67</v>
      </c>
      <c r="G472">
        <v>0</v>
      </c>
      <c r="H472">
        <v>0</v>
      </c>
      <c r="I472">
        <v>323592</v>
      </c>
      <c r="J472">
        <v>7.25</v>
      </c>
      <c r="L472" t="s">
        <v>69</v>
      </c>
    </row>
    <row r="473" spans="1:12" x14ac:dyDescent="0.3">
      <c r="A473">
        <v>472</v>
      </c>
      <c r="B473">
        <v>0</v>
      </c>
      <c r="C473">
        <v>3</v>
      </c>
      <c r="D473" t="s">
        <v>735</v>
      </c>
      <c r="E473" t="s">
        <v>67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69</v>
      </c>
    </row>
    <row r="474" spans="1:12" x14ac:dyDescent="0.3">
      <c r="A474">
        <v>473</v>
      </c>
      <c r="B474">
        <v>1</v>
      </c>
      <c r="C474">
        <v>2</v>
      </c>
      <c r="D474" t="s">
        <v>736</v>
      </c>
      <c r="E474" t="s">
        <v>71</v>
      </c>
      <c r="F474">
        <v>33</v>
      </c>
      <c r="G474">
        <v>1</v>
      </c>
      <c r="H474">
        <v>2</v>
      </c>
      <c r="I474" t="s">
        <v>157</v>
      </c>
      <c r="J474">
        <v>27.75</v>
      </c>
      <c r="L474" t="s">
        <v>69</v>
      </c>
    </row>
    <row r="475" spans="1:12" x14ac:dyDescent="0.3">
      <c r="A475">
        <v>474</v>
      </c>
      <c r="B475">
        <v>1</v>
      </c>
      <c r="C475">
        <v>2</v>
      </c>
      <c r="D475" t="s">
        <v>737</v>
      </c>
      <c r="E475" t="s">
        <v>71</v>
      </c>
      <c r="F475">
        <v>23</v>
      </c>
      <c r="G475">
        <v>0</v>
      </c>
      <c r="H475">
        <v>0</v>
      </c>
      <c r="I475" t="s">
        <v>738</v>
      </c>
      <c r="J475">
        <v>13.791700000000001</v>
      </c>
      <c r="K475" t="s">
        <v>496</v>
      </c>
      <c r="L475" t="s">
        <v>74</v>
      </c>
    </row>
    <row r="476" spans="1:12" x14ac:dyDescent="0.3">
      <c r="A476">
        <v>475</v>
      </c>
      <c r="B476">
        <v>0</v>
      </c>
      <c r="C476">
        <v>3</v>
      </c>
      <c r="D476" t="s">
        <v>739</v>
      </c>
      <c r="E476" t="s">
        <v>71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69</v>
      </c>
    </row>
    <row r="477" spans="1:12" x14ac:dyDescent="0.3">
      <c r="A477">
        <v>476</v>
      </c>
      <c r="B477">
        <v>0</v>
      </c>
      <c r="C477">
        <v>1</v>
      </c>
      <c r="D477" t="s">
        <v>740</v>
      </c>
      <c r="E477" t="s">
        <v>67</v>
      </c>
      <c r="G477">
        <v>0</v>
      </c>
      <c r="H477">
        <v>0</v>
      </c>
      <c r="I477">
        <v>110465</v>
      </c>
      <c r="J477">
        <v>52</v>
      </c>
      <c r="K477" t="s">
        <v>741</v>
      </c>
      <c r="L477" t="s">
        <v>69</v>
      </c>
    </row>
    <row r="478" spans="1:12" x14ac:dyDescent="0.3">
      <c r="A478">
        <v>477</v>
      </c>
      <c r="B478">
        <v>0</v>
      </c>
      <c r="C478">
        <v>2</v>
      </c>
      <c r="D478" t="s">
        <v>742</v>
      </c>
      <c r="E478" t="s">
        <v>67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69</v>
      </c>
    </row>
    <row r="479" spans="1:12" x14ac:dyDescent="0.3">
      <c r="A479">
        <v>478</v>
      </c>
      <c r="B479">
        <v>0</v>
      </c>
      <c r="C479">
        <v>3</v>
      </c>
      <c r="D479" t="s">
        <v>743</v>
      </c>
      <c r="E479" t="s">
        <v>67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69</v>
      </c>
    </row>
    <row r="480" spans="1:12" x14ac:dyDescent="0.3">
      <c r="A480">
        <v>479</v>
      </c>
      <c r="B480">
        <v>0</v>
      </c>
      <c r="C480">
        <v>3</v>
      </c>
      <c r="D480" t="s">
        <v>744</v>
      </c>
      <c r="E480" t="s">
        <v>67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69</v>
      </c>
    </row>
    <row r="481" spans="1:12" x14ac:dyDescent="0.3">
      <c r="A481">
        <v>480</v>
      </c>
      <c r="B481">
        <v>1</v>
      </c>
      <c r="C481">
        <v>3</v>
      </c>
      <c r="D481" t="s">
        <v>745</v>
      </c>
      <c r="E481" t="s">
        <v>71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69</v>
      </c>
    </row>
    <row r="482" spans="1:12" x14ac:dyDescent="0.3">
      <c r="A482">
        <v>481</v>
      </c>
      <c r="B482">
        <v>0</v>
      </c>
      <c r="C482">
        <v>3</v>
      </c>
      <c r="D482" t="s">
        <v>746</v>
      </c>
      <c r="E482" t="s">
        <v>67</v>
      </c>
      <c r="F482">
        <v>9</v>
      </c>
      <c r="G482">
        <v>5</v>
      </c>
      <c r="H482">
        <v>2</v>
      </c>
      <c r="I482" t="s">
        <v>159</v>
      </c>
      <c r="J482">
        <v>46.9</v>
      </c>
      <c r="L482" t="s">
        <v>69</v>
      </c>
    </row>
    <row r="483" spans="1:12" x14ac:dyDescent="0.3">
      <c r="A483">
        <v>482</v>
      </c>
      <c r="B483">
        <v>0</v>
      </c>
      <c r="C483">
        <v>2</v>
      </c>
      <c r="D483" t="s">
        <v>747</v>
      </c>
      <c r="E483" t="s">
        <v>67</v>
      </c>
      <c r="G483">
        <v>0</v>
      </c>
      <c r="H483">
        <v>0</v>
      </c>
      <c r="I483">
        <v>239854</v>
      </c>
      <c r="J483">
        <v>0</v>
      </c>
      <c r="L483" t="s">
        <v>69</v>
      </c>
    </row>
    <row r="484" spans="1:12" x14ac:dyDescent="0.3">
      <c r="A484">
        <v>483</v>
      </c>
      <c r="B484">
        <v>0</v>
      </c>
      <c r="C484">
        <v>3</v>
      </c>
      <c r="D484" t="s">
        <v>748</v>
      </c>
      <c r="E484" t="s">
        <v>67</v>
      </c>
      <c r="F484">
        <v>50</v>
      </c>
      <c r="G484">
        <v>0</v>
      </c>
      <c r="H484">
        <v>0</v>
      </c>
      <c r="I484" t="s">
        <v>749</v>
      </c>
      <c r="J484">
        <v>8.0500000000000007</v>
      </c>
      <c r="L484" t="s">
        <v>69</v>
      </c>
    </row>
    <row r="485" spans="1:12" x14ac:dyDescent="0.3">
      <c r="A485">
        <v>484</v>
      </c>
      <c r="B485">
        <v>1</v>
      </c>
      <c r="C485">
        <v>3</v>
      </c>
      <c r="D485" t="s">
        <v>750</v>
      </c>
      <c r="E485" t="s">
        <v>71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69</v>
      </c>
    </row>
    <row r="486" spans="1:12" x14ac:dyDescent="0.3">
      <c r="A486">
        <v>485</v>
      </c>
      <c r="B486">
        <v>1</v>
      </c>
      <c r="C486">
        <v>1</v>
      </c>
      <c r="D486" t="s">
        <v>751</v>
      </c>
      <c r="E486" t="s">
        <v>67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493</v>
      </c>
      <c r="L486" t="s">
        <v>74</v>
      </c>
    </row>
    <row r="487" spans="1:12" x14ac:dyDescent="0.3">
      <c r="A487">
        <v>486</v>
      </c>
      <c r="B487">
        <v>0</v>
      </c>
      <c r="C487">
        <v>3</v>
      </c>
      <c r="D487" t="s">
        <v>752</v>
      </c>
      <c r="E487" t="s">
        <v>71</v>
      </c>
      <c r="G487">
        <v>3</v>
      </c>
      <c r="H487">
        <v>1</v>
      </c>
      <c r="I487">
        <v>4133</v>
      </c>
      <c r="J487">
        <v>25.466699999999999</v>
      </c>
      <c r="L487" t="s">
        <v>69</v>
      </c>
    </row>
    <row r="488" spans="1:12" x14ac:dyDescent="0.3">
      <c r="A488">
        <v>487</v>
      </c>
      <c r="B488">
        <v>1</v>
      </c>
      <c r="C488">
        <v>1</v>
      </c>
      <c r="D488" t="s">
        <v>753</v>
      </c>
      <c r="E488" t="s">
        <v>71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396</v>
      </c>
      <c r="L488" t="s">
        <v>69</v>
      </c>
    </row>
    <row r="489" spans="1:12" x14ac:dyDescent="0.3">
      <c r="A489">
        <v>488</v>
      </c>
      <c r="B489">
        <v>0</v>
      </c>
      <c r="C489">
        <v>1</v>
      </c>
      <c r="D489" t="s">
        <v>754</v>
      </c>
      <c r="E489" t="s">
        <v>67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755</v>
      </c>
      <c r="L489" t="s">
        <v>74</v>
      </c>
    </row>
    <row r="490" spans="1:12" x14ac:dyDescent="0.3">
      <c r="A490">
        <v>489</v>
      </c>
      <c r="B490">
        <v>0</v>
      </c>
      <c r="C490">
        <v>3</v>
      </c>
      <c r="D490" t="s">
        <v>756</v>
      </c>
      <c r="E490" t="s">
        <v>67</v>
      </c>
      <c r="F490">
        <v>30</v>
      </c>
      <c r="G490">
        <v>0</v>
      </c>
      <c r="H490">
        <v>0</v>
      </c>
      <c r="I490" t="s">
        <v>757</v>
      </c>
      <c r="J490">
        <v>8.0500000000000007</v>
      </c>
      <c r="L490" t="s">
        <v>69</v>
      </c>
    </row>
    <row r="491" spans="1:12" x14ac:dyDescent="0.3">
      <c r="A491">
        <v>490</v>
      </c>
      <c r="B491">
        <v>1</v>
      </c>
      <c r="C491">
        <v>3</v>
      </c>
      <c r="D491" t="s">
        <v>758</v>
      </c>
      <c r="E491" t="s">
        <v>67</v>
      </c>
      <c r="F491">
        <v>9</v>
      </c>
      <c r="G491">
        <v>1</v>
      </c>
      <c r="H491">
        <v>1</v>
      </c>
      <c r="I491" t="s">
        <v>576</v>
      </c>
      <c r="J491">
        <v>15.9</v>
      </c>
      <c r="L491" t="s">
        <v>69</v>
      </c>
    </row>
    <row r="492" spans="1:12" x14ac:dyDescent="0.3">
      <c r="A492">
        <v>491</v>
      </c>
      <c r="B492">
        <v>0</v>
      </c>
      <c r="C492">
        <v>3</v>
      </c>
      <c r="D492" t="s">
        <v>759</v>
      </c>
      <c r="E492" t="s">
        <v>67</v>
      </c>
      <c r="G492">
        <v>1</v>
      </c>
      <c r="H492">
        <v>0</v>
      </c>
      <c r="I492">
        <v>65304</v>
      </c>
      <c r="J492">
        <v>19.966699999999999</v>
      </c>
      <c r="L492" t="s">
        <v>69</v>
      </c>
    </row>
    <row r="493" spans="1:12" x14ac:dyDescent="0.3">
      <c r="A493">
        <v>492</v>
      </c>
      <c r="B493">
        <v>0</v>
      </c>
      <c r="C493">
        <v>3</v>
      </c>
      <c r="D493" t="s">
        <v>760</v>
      </c>
      <c r="E493" t="s">
        <v>67</v>
      </c>
      <c r="F493">
        <v>21</v>
      </c>
      <c r="G493">
        <v>0</v>
      </c>
      <c r="H493">
        <v>0</v>
      </c>
      <c r="I493" t="s">
        <v>761</v>
      </c>
      <c r="J493">
        <v>7.25</v>
      </c>
      <c r="L493" t="s">
        <v>69</v>
      </c>
    </row>
    <row r="494" spans="1:12" x14ac:dyDescent="0.3">
      <c r="A494">
        <v>493</v>
      </c>
      <c r="B494">
        <v>0</v>
      </c>
      <c r="C494">
        <v>1</v>
      </c>
      <c r="D494" t="s">
        <v>762</v>
      </c>
      <c r="E494" t="s">
        <v>67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763</v>
      </c>
      <c r="L494" t="s">
        <v>69</v>
      </c>
    </row>
    <row r="495" spans="1:12" x14ac:dyDescent="0.3">
      <c r="A495">
        <v>494</v>
      </c>
      <c r="B495">
        <v>0</v>
      </c>
      <c r="C495">
        <v>1</v>
      </c>
      <c r="D495" t="s">
        <v>764</v>
      </c>
      <c r="E495" t="s">
        <v>67</v>
      </c>
      <c r="F495">
        <v>71</v>
      </c>
      <c r="G495">
        <v>0</v>
      </c>
      <c r="H495">
        <v>0</v>
      </c>
      <c r="I495" t="s">
        <v>765</v>
      </c>
      <c r="J495">
        <v>49.504199999999997</v>
      </c>
      <c r="L495" t="s">
        <v>74</v>
      </c>
    </row>
    <row r="496" spans="1:12" x14ac:dyDescent="0.3">
      <c r="A496">
        <v>495</v>
      </c>
      <c r="B496">
        <v>0</v>
      </c>
      <c r="C496">
        <v>3</v>
      </c>
      <c r="D496" t="s">
        <v>766</v>
      </c>
      <c r="E496" t="s">
        <v>67</v>
      </c>
      <c r="F496">
        <v>21</v>
      </c>
      <c r="G496">
        <v>0</v>
      </c>
      <c r="H496">
        <v>0</v>
      </c>
      <c r="I496" t="s">
        <v>767</v>
      </c>
      <c r="J496">
        <v>8.0500000000000007</v>
      </c>
      <c r="L496" t="s">
        <v>69</v>
      </c>
    </row>
    <row r="497" spans="1:12" x14ac:dyDescent="0.3">
      <c r="A497">
        <v>496</v>
      </c>
      <c r="B497">
        <v>0</v>
      </c>
      <c r="C497">
        <v>3</v>
      </c>
      <c r="D497" t="s">
        <v>768</v>
      </c>
      <c r="E497" t="s">
        <v>67</v>
      </c>
      <c r="G497">
        <v>0</v>
      </c>
      <c r="H497">
        <v>0</v>
      </c>
      <c r="I497">
        <v>2627</v>
      </c>
      <c r="J497">
        <v>14.458299999999999</v>
      </c>
      <c r="L497" t="s">
        <v>74</v>
      </c>
    </row>
    <row r="498" spans="1:12" x14ac:dyDescent="0.3">
      <c r="A498">
        <v>497</v>
      </c>
      <c r="B498">
        <v>1</v>
      </c>
      <c r="C498">
        <v>1</v>
      </c>
      <c r="D498" t="s">
        <v>769</v>
      </c>
      <c r="E498" t="s">
        <v>71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770</v>
      </c>
      <c r="L498" t="s">
        <v>74</v>
      </c>
    </row>
    <row r="499" spans="1:12" x14ac:dyDescent="0.3">
      <c r="A499">
        <v>498</v>
      </c>
      <c r="B499">
        <v>0</v>
      </c>
      <c r="C499">
        <v>3</v>
      </c>
      <c r="D499" t="s">
        <v>771</v>
      </c>
      <c r="E499" t="s">
        <v>67</v>
      </c>
      <c r="G499">
        <v>0</v>
      </c>
      <c r="H499">
        <v>0</v>
      </c>
      <c r="I499" t="s">
        <v>772</v>
      </c>
      <c r="J499">
        <v>15.1</v>
      </c>
      <c r="L499" t="s">
        <v>69</v>
      </c>
    </row>
    <row r="500" spans="1:12" x14ac:dyDescent="0.3">
      <c r="A500">
        <v>499</v>
      </c>
      <c r="B500">
        <v>0</v>
      </c>
      <c r="C500">
        <v>1</v>
      </c>
      <c r="D500" t="s">
        <v>773</v>
      </c>
      <c r="E500" t="s">
        <v>71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503</v>
      </c>
      <c r="L500" t="s">
        <v>69</v>
      </c>
    </row>
    <row r="501" spans="1:12" x14ac:dyDescent="0.3">
      <c r="A501">
        <v>500</v>
      </c>
      <c r="B501">
        <v>0</v>
      </c>
      <c r="C501">
        <v>3</v>
      </c>
      <c r="D501" t="s">
        <v>774</v>
      </c>
      <c r="E501" t="s">
        <v>67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69</v>
      </c>
    </row>
    <row r="502" spans="1:12" x14ac:dyDescent="0.3">
      <c r="A502">
        <v>501</v>
      </c>
      <c r="B502">
        <v>0</v>
      </c>
      <c r="C502">
        <v>3</v>
      </c>
      <c r="D502" t="s">
        <v>775</v>
      </c>
      <c r="E502" t="s">
        <v>67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69</v>
      </c>
    </row>
    <row r="503" spans="1:12" x14ac:dyDescent="0.3">
      <c r="A503">
        <v>502</v>
      </c>
      <c r="B503">
        <v>0</v>
      </c>
      <c r="C503">
        <v>3</v>
      </c>
      <c r="D503" t="s">
        <v>776</v>
      </c>
      <c r="E503" t="s">
        <v>71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81</v>
      </c>
    </row>
    <row r="504" spans="1:12" x14ac:dyDescent="0.3">
      <c r="A504">
        <v>503</v>
      </c>
      <c r="B504">
        <v>0</v>
      </c>
      <c r="C504">
        <v>3</v>
      </c>
      <c r="D504" t="s">
        <v>777</v>
      </c>
      <c r="E504" t="s">
        <v>71</v>
      </c>
      <c r="G504">
        <v>0</v>
      </c>
      <c r="H504">
        <v>0</v>
      </c>
      <c r="I504">
        <v>330909</v>
      </c>
      <c r="J504">
        <v>7.6292</v>
      </c>
      <c r="L504" t="s">
        <v>81</v>
      </c>
    </row>
    <row r="505" spans="1:12" x14ac:dyDescent="0.3">
      <c r="A505">
        <v>504</v>
      </c>
      <c r="B505">
        <v>0</v>
      </c>
      <c r="C505">
        <v>3</v>
      </c>
      <c r="D505" t="s">
        <v>778</v>
      </c>
      <c r="E505" t="s">
        <v>71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69</v>
      </c>
    </row>
    <row r="506" spans="1:12" x14ac:dyDescent="0.3">
      <c r="A506">
        <v>505</v>
      </c>
      <c r="B506">
        <v>1</v>
      </c>
      <c r="C506">
        <v>1</v>
      </c>
      <c r="D506" t="s">
        <v>779</v>
      </c>
      <c r="E506" t="s">
        <v>71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780</v>
      </c>
      <c r="L506" t="s">
        <v>69</v>
      </c>
    </row>
    <row r="507" spans="1:12" x14ac:dyDescent="0.3">
      <c r="A507">
        <v>506</v>
      </c>
      <c r="B507">
        <v>0</v>
      </c>
      <c r="C507">
        <v>1</v>
      </c>
      <c r="D507" t="s">
        <v>781</v>
      </c>
      <c r="E507" t="s">
        <v>67</v>
      </c>
      <c r="F507">
        <v>18</v>
      </c>
      <c r="G507">
        <v>1</v>
      </c>
      <c r="H507">
        <v>0</v>
      </c>
      <c r="I507" t="s">
        <v>516</v>
      </c>
      <c r="J507">
        <v>108.9</v>
      </c>
      <c r="K507" t="s">
        <v>517</v>
      </c>
      <c r="L507" t="s">
        <v>74</v>
      </c>
    </row>
    <row r="508" spans="1:12" x14ac:dyDescent="0.3">
      <c r="A508">
        <v>507</v>
      </c>
      <c r="B508">
        <v>1</v>
      </c>
      <c r="C508">
        <v>2</v>
      </c>
      <c r="D508" t="s">
        <v>782</v>
      </c>
      <c r="E508" t="s">
        <v>71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69</v>
      </c>
    </row>
    <row r="509" spans="1:12" x14ac:dyDescent="0.3">
      <c r="A509">
        <v>508</v>
      </c>
      <c r="B509">
        <v>1</v>
      </c>
      <c r="C509">
        <v>1</v>
      </c>
      <c r="D509" t="s">
        <v>783</v>
      </c>
      <c r="E509" t="s">
        <v>67</v>
      </c>
      <c r="G509">
        <v>0</v>
      </c>
      <c r="H509">
        <v>0</v>
      </c>
      <c r="I509">
        <v>111427</v>
      </c>
      <c r="J509">
        <v>26.55</v>
      </c>
      <c r="L509" t="s">
        <v>69</v>
      </c>
    </row>
    <row r="510" spans="1:12" x14ac:dyDescent="0.3">
      <c r="A510">
        <v>509</v>
      </c>
      <c r="B510">
        <v>0</v>
      </c>
      <c r="C510">
        <v>3</v>
      </c>
      <c r="D510" t="s">
        <v>784</v>
      </c>
      <c r="E510" t="s">
        <v>67</v>
      </c>
      <c r="F510">
        <v>28</v>
      </c>
      <c r="G510">
        <v>0</v>
      </c>
      <c r="H510">
        <v>0</v>
      </c>
      <c r="I510" t="s">
        <v>785</v>
      </c>
      <c r="J510">
        <v>22.524999999999999</v>
      </c>
      <c r="L510" t="s">
        <v>69</v>
      </c>
    </row>
    <row r="511" spans="1:12" x14ac:dyDescent="0.3">
      <c r="A511">
        <v>510</v>
      </c>
      <c r="B511">
        <v>1</v>
      </c>
      <c r="C511">
        <v>3</v>
      </c>
      <c r="D511" t="s">
        <v>786</v>
      </c>
      <c r="E511" t="s">
        <v>67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69</v>
      </c>
    </row>
    <row r="512" spans="1:12" x14ac:dyDescent="0.3">
      <c r="A512">
        <v>511</v>
      </c>
      <c r="B512">
        <v>1</v>
      </c>
      <c r="C512">
        <v>3</v>
      </c>
      <c r="D512" t="s">
        <v>787</v>
      </c>
      <c r="E512" t="s">
        <v>67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81</v>
      </c>
    </row>
    <row r="513" spans="1:12" x14ac:dyDescent="0.3">
      <c r="A513">
        <v>512</v>
      </c>
      <c r="B513">
        <v>0</v>
      </c>
      <c r="C513">
        <v>3</v>
      </c>
      <c r="D513" t="s">
        <v>788</v>
      </c>
      <c r="E513" t="s">
        <v>67</v>
      </c>
      <c r="G513">
        <v>0</v>
      </c>
      <c r="H513">
        <v>0</v>
      </c>
      <c r="I513" t="s">
        <v>789</v>
      </c>
      <c r="J513">
        <v>8.0500000000000007</v>
      </c>
      <c r="L513" t="s">
        <v>69</v>
      </c>
    </row>
    <row r="514" spans="1:12" x14ac:dyDescent="0.3">
      <c r="A514">
        <v>513</v>
      </c>
      <c r="B514">
        <v>1</v>
      </c>
      <c r="C514">
        <v>1</v>
      </c>
      <c r="D514" t="s">
        <v>790</v>
      </c>
      <c r="E514" t="s">
        <v>67</v>
      </c>
      <c r="F514">
        <v>36</v>
      </c>
      <c r="G514">
        <v>0</v>
      </c>
      <c r="H514">
        <v>0</v>
      </c>
      <c r="I514" t="s">
        <v>791</v>
      </c>
      <c r="J514">
        <v>26.287500000000001</v>
      </c>
      <c r="K514" t="s">
        <v>792</v>
      </c>
      <c r="L514" t="s">
        <v>69</v>
      </c>
    </row>
    <row r="515" spans="1:12" x14ac:dyDescent="0.3">
      <c r="A515">
        <v>514</v>
      </c>
      <c r="B515">
        <v>1</v>
      </c>
      <c r="C515">
        <v>1</v>
      </c>
      <c r="D515" t="s">
        <v>793</v>
      </c>
      <c r="E515" t="s">
        <v>71</v>
      </c>
      <c r="F515">
        <v>54</v>
      </c>
      <c r="G515">
        <v>1</v>
      </c>
      <c r="H515">
        <v>0</v>
      </c>
      <c r="I515" t="s">
        <v>794</v>
      </c>
      <c r="J515">
        <v>59.4</v>
      </c>
      <c r="L515" t="s">
        <v>74</v>
      </c>
    </row>
    <row r="516" spans="1:12" x14ac:dyDescent="0.3">
      <c r="A516">
        <v>515</v>
      </c>
      <c r="B516">
        <v>0</v>
      </c>
      <c r="C516">
        <v>3</v>
      </c>
      <c r="D516" t="s">
        <v>795</v>
      </c>
      <c r="E516" t="s">
        <v>67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69</v>
      </c>
    </row>
    <row r="517" spans="1:12" x14ac:dyDescent="0.3">
      <c r="A517">
        <v>516</v>
      </c>
      <c r="B517">
        <v>0</v>
      </c>
      <c r="C517">
        <v>1</v>
      </c>
      <c r="D517" t="s">
        <v>796</v>
      </c>
      <c r="E517" t="s">
        <v>67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797</v>
      </c>
      <c r="L517" t="s">
        <v>69</v>
      </c>
    </row>
    <row r="518" spans="1:12" x14ac:dyDescent="0.3">
      <c r="A518">
        <v>517</v>
      </c>
      <c r="B518">
        <v>1</v>
      </c>
      <c r="C518">
        <v>2</v>
      </c>
      <c r="D518" t="s">
        <v>798</v>
      </c>
      <c r="E518" t="s">
        <v>71</v>
      </c>
      <c r="F518">
        <v>34</v>
      </c>
      <c r="G518">
        <v>0</v>
      </c>
      <c r="H518">
        <v>0</v>
      </c>
      <c r="I518" t="s">
        <v>799</v>
      </c>
      <c r="J518">
        <v>10.5</v>
      </c>
      <c r="K518" t="s">
        <v>171</v>
      </c>
      <c r="L518" t="s">
        <v>69</v>
      </c>
    </row>
    <row r="519" spans="1:12" x14ac:dyDescent="0.3">
      <c r="A519">
        <v>518</v>
      </c>
      <c r="B519">
        <v>0</v>
      </c>
      <c r="C519">
        <v>3</v>
      </c>
      <c r="D519" t="s">
        <v>800</v>
      </c>
      <c r="E519" t="s">
        <v>67</v>
      </c>
      <c r="G519">
        <v>0</v>
      </c>
      <c r="H519">
        <v>0</v>
      </c>
      <c r="I519">
        <v>371110</v>
      </c>
      <c r="J519">
        <v>24.15</v>
      </c>
      <c r="L519" t="s">
        <v>81</v>
      </c>
    </row>
    <row r="520" spans="1:12" x14ac:dyDescent="0.3">
      <c r="A520">
        <v>519</v>
      </c>
      <c r="B520">
        <v>1</v>
      </c>
      <c r="C520">
        <v>2</v>
      </c>
      <c r="D520" t="s">
        <v>801</v>
      </c>
      <c r="E520" t="s">
        <v>71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69</v>
      </c>
    </row>
    <row r="521" spans="1:12" x14ac:dyDescent="0.3">
      <c r="A521">
        <v>520</v>
      </c>
      <c r="B521">
        <v>0</v>
      </c>
      <c r="C521">
        <v>3</v>
      </c>
      <c r="D521" t="s">
        <v>802</v>
      </c>
      <c r="E521" t="s">
        <v>67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69</v>
      </c>
    </row>
    <row r="522" spans="1:12" x14ac:dyDescent="0.3">
      <c r="A522">
        <v>521</v>
      </c>
      <c r="B522">
        <v>1</v>
      </c>
      <c r="C522">
        <v>1</v>
      </c>
      <c r="D522" t="s">
        <v>803</v>
      </c>
      <c r="E522" t="s">
        <v>71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804</v>
      </c>
      <c r="L522" t="s">
        <v>69</v>
      </c>
    </row>
    <row r="523" spans="1:12" x14ac:dyDescent="0.3">
      <c r="A523">
        <v>522</v>
      </c>
      <c r="B523">
        <v>0</v>
      </c>
      <c r="C523">
        <v>3</v>
      </c>
      <c r="D523" t="s">
        <v>805</v>
      </c>
      <c r="E523" t="s">
        <v>67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69</v>
      </c>
    </row>
    <row r="524" spans="1:12" x14ac:dyDescent="0.3">
      <c r="A524">
        <v>523</v>
      </c>
      <c r="B524">
        <v>0</v>
      </c>
      <c r="C524">
        <v>3</v>
      </c>
      <c r="D524" t="s">
        <v>806</v>
      </c>
      <c r="E524" t="s">
        <v>67</v>
      </c>
      <c r="G524">
        <v>0</v>
      </c>
      <c r="H524">
        <v>0</v>
      </c>
      <c r="I524">
        <v>2624</v>
      </c>
      <c r="J524">
        <v>7.2249999999999996</v>
      </c>
      <c r="L524" t="s">
        <v>74</v>
      </c>
    </row>
    <row r="525" spans="1:12" x14ac:dyDescent="0.3">
      <c r="A525">
        <v>524</v>
      </c>
      <c r="B525">
        <v>1</v>
      </c>
      <c r="C525">
        <v>1</v>
      </c>
      <c r="D525" t="s">
        <v>807</v>
      </c>
      <c r="E525" t="s">
        <v>71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551</v>
      </c>
      <c r="L525" t="s">
        <v>74</v>
      </c>
    </row>
    <row r="526" spans="1:12" x14ac:dyDescent="0.3">
      <c r="A526">
        <v>525</v>
      </c>
      <c r="B526">
        <v>0</v>
      </c>
      <c r="C526">
        <v>3</v>
      </c>
      <c r="D526" t="s">
        <v>808</v>
      </c>
      <c r="E526" t="s">
        <v>67</v>
      </c>
      <c r="G526">
        <v>0</v>
      </c>
      <c r="H526">
        <v>0</v>
      </c>
      <c r="I526">
        <v>2700</v>
      </c>
      <c r="J526">
        <v>7.2291999999999996</v>
      </c>
      <c r="L526" t="s">
        <v>74</v>
      </c>
    </row>
    <row r="527" spans="1:12" x14ac:dyDescent="0.3">
      <c r="A527">
        <v>526</v>
      </c>
      <c r="B527">
        <v>0</v>
      </c>
      <c r="C527">
        <v>3</v>
      </c>
      <c r="D527" t="s">
        <v>809</v>
      </c>
      <c r="E527" t="s">
        <v>67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81</v>
      </c>
    </row>
    <row r="528" spans="1:12" x14ac:dyDescent="0.3">
      <c r="A528">
        <v>527</v>
      </c>
      <c r="B528">
        <v>1</v>
      </c>
      <c r="C528">
        <v>2</v>
      </c>
      <c r="D528" t="s">
        <v>810</v>
      </c>
      <c r="E528" t="s">
        <v>71</v>
      </c>
      <c r="F528">
        <v>50</v>
      </c>
      <c r="G528">
        <v>0</v>
      </c>
      <c r="H528">
        <v>0</v>
      </c>
      <c r="I528" t="s">
        <v>811</v>
      </c>
      <c r="J528">
        <v>10.5</v>
      </c>
      <c r="L528" t="s">
        <v>69</v>
      </c>
    </row>
    <row r="529" spans="1:12" x14ac:dyDescent="0.3">
      <c r="A529">
        <v>528</v>
      </c>
      <c r="B529">
        <v>0</v>
      </c>
      <c r="C529">
        <v>1</v>
      </c>
      <c r="D529" t="s">
        <v>812</v>
      </c>
      <c r="E529" t="s">
        <v>67</v>
      </c>
      <c r="G529">
        <v>0</v>
      </c>
      <c r="H529">
        <v>0</v>
      </c>
      <c r="I529" t="s">
        <v>813</v>
      </c>
      <c r="J529">
        <v>221.7792</v>
      </c>
      <c r="K529" t="s">
        <v>814</v>
      </c>
      <c r="L529" t="s">
        <v>69</v>
      </c>
    </row>
    <row r="530" spans="1:12" x14ac:dyDescent="0.3">
      <c r="A530">
        <v>529</v>
      </c>
      <c r="B530">
        <v>0</v>
      </c>
      <c r="C530">
        <v>3</v>
      </c>
      <c r="D530" t="s">
        <v>815</v>
      </c>
      <c r="E530" t="s">
        <v>67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69</v>
      </c>
    </row>
    <row r="531" spans="1:12" x14ac:dyDescent="0.3">
      <c r="A531">
        <v>530</v>
      </c>
      <c r="B531">
        <v>0</v>
      </c>
      <c r="C531">
        <v>2</v>
      </c>
      <c r="D531" t="s">
        <v>816</v>
      </c>
      <c r="E531" t="s">
        <v>67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69</v>
      </c>
    </row>
    <row r="532" spans="1:12" x14ac:dyDescent="0.3">
      <c r="A532">
        <v>531</v>
      </c>
      <c r="B532">
        <v>1</v>
      </c>
      <c r="C532">
        <v>2</v>
      </c>
      <c r="D532" t="s">
        <v>817</v>
      </c>
      <c r="E532" t="s">
        <v>71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69</v>
      </c>
    </row>
    <row r="533" spans="1:12" x14ac:dyDescent="0.3">
      <c r="A533">
        <v>532</v>
      </c>
      <c r="B533">
        <v>0</v>
      </c>
      <c r="C533">
        <v>3</v>
      </c>
      <c r="D533" t="s">
        <v>818</v>
      </c>
      <c r="E533" t="s">
        <v>67</v>
      </c>
      <c r="G533">
        <v>0</v>
      </c>
      <c r="H533">
        <v>0</v>
      </c>
      <c r="I533">
        <v>2641</v>
      </c>
      <c r="J533">
        <v>7.2291999999999996</v>
      </c>
      <c r="L533" t="s">
        <v>74</v>
      </c>
    </row>
    <row r="534" spans="1:12" x14ac:dyDescent="0.3">
      <c r="A534">
        <v>533</v>
      </c>
      <c r="B534">
        <v>0</v>
      </c>
      <c r="C534">
        <v>3</v>
      </c>
      <c r="D534" t="s">
        <v>819</v>
      </c>
      <c r="E534" t="s">
        <v>67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74</v>
      </c>
    </row>
    <row r="535" spans="1:12" x14ac:dyDescent="0.3">
      <c r="A535">
        <v>534</v>
      </c>
      <c r="B535">
        <v>1</v>
      </c>
      <c r="C535">
        <v>3</v>
      </c>
      <c r="D535" t="s">
        <v>820</v>
      </c>
      <c r="E535" t="s">
        <v>71</v>
      </c>
      <c r="G535">
        <v>0</v>
      </c>
      <c r="H535">
        <v>2</v>
      </c>
      <c r="I535">
        <v>2668</v>
      </c>
      <c r="J535">
        <v>22.3583</v>
      </c>
      <c r="L535" t="s">
        <v>74</v>
      </c>
    </row>
    <row r="536" spans="1:12" x14ac:dyDescent="0.3">
      <c r="A536">
        <v>535</v>
      </c>
      <c r="B536">
        <v>0</v>
      </c>
      <c r="C536">
        <v>3</v>
      </c>
      <c r="D536" t="s">
        <v>821</v>
      </c>
      <c r="E536" t="s">
        <v>71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69</v>
      </c>
    </row>
    <row r="537" spans="1:12" x14ac:dyDescent="0.3">
      <c r="A537">
        <v>536</v>
      </c>
      <c r="B537">
        <v>1</v>
      </c>
      <c r="C537">
        <v>2</v>
      </c>
      <c r="D537" t="s">
        <v>822</v>
      </c>
      <c r="E537" t="s">
        <v>71</v>
      </c>
      <c r="F537">
        <v>7</v>
      </c>
      <c r="G537">
        <v>0</v>
      </c>
      <c r="H537">
        <v>2</v>
      </c>
      <c r="I537" t="s">
        <v>531</v>
      </c>
      <c r="J537">
        <v>26.25</v>
      </c>
      <c r="L537" t="s">
        <v>69</v>
      </c>
    </row>
    <row r="538" spans="1:12" x14ac:dyDescent="0.3">
      <c r="A538">
        <v>537</v>
      </c>
      <c r="B538">
        <v>0</v>
      </c>
      <c r="C538">
        <v>1</v>
      </c>
      <c r="D538" t="s">
        <v>823</v>
      </c>
      <c r="E538" t="s">
        <v>67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824</v>
      </c>
      <c r="L538" t="s">
        <v>69</v>
      </c>
    </row>
    <row r="539" spans="1:12" x14ac:dyDescent="0.3">
      <c r="A539">
        <v>538</v>
      </c>
      <c r="B539">
        <v>1</v>
      </c>
      <c r="C539">
        <v>1</v>
      </c>
      <c r="D539" t="s">
        <v>825</v>
      </c>
      <c r="E539" t="s">
        <v>71</v>
      </c>
      <c r="F539">
        <v>30</v>
      </c>
      <c r="G539">
        <v>0</v>
      </c>
      <c r="H539">
        <v>0</v>
      </c>
      <c r="I539" t="s">
        <v>826</v>
      </c>
      <c r="J539">
        <v>106.425</v>
      </c>
      <c r="L539" t="s">
        <v>74</v>
      </c>
    </row>
    <row r="540" spans="1:12" x14ac:dyDescent="0.3">
      <c r="A540">
        <v>539</v>
      </c>
      <c r="B540">
        <v>0</v>
      </c>
      <c r="C540">
        <v>3</v>
      </c>
      <c r="D540" t="s">
        <v>827</v>
      </c>
      <c r="E540" t="s">
        <v>67</v>
      </c>
      <c r="G540">
        <v>0</v>
      </c>
      <c r="H540">
        <v>0</v>
      </c>
      <c r="I540">
        <v>364498</v>
      </c>
      <c r="J540">
        <v>14.5</v>
      </c>
      <c r="L540" t="s">
        <v>69</v>
      </c>
    </row>
    <row r="541" spans="1:12" x14ac:dyDescent="0.3">
      <c r="A541">
        <v>540</v>
      </c>
      <c r="B541">
        <v>1</v>
      </c>
      <c r="C541">
        <v>1</v>
      </c>
      <c r="D541" t="s">
        <v>828</v>
      </c>
      <c r="E541" t="s">
        <v>71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829</v>
      </c>
      <c r="L541" t="s">
        <v>74</v>
      </c>
    </row>
    <row r="542" spans="1:12" x14ac:dyDescent="0.3">
      <c r="A542">
        <v>541</v>
      </c>
      <c r="B542">
        <v>1</v>
      </c>
      <c r="C542">
        <v>1</v>
      </c>
      <c r="D542" t="s">
        <v>830</v>
      </c>
      <c r="E542" t="s">
        <v>71</v>
      </c>
      <c r="F542">
        <v>36</v>
      </c>
      <c r="G542">
        <v>0</v>
      </c>
      <c r="H542">
        <v>2</v>
      </c>
      <c r="I542" t="s">
        <v>831</v>
      </c>
      <c r="J542">
        <v>71</v>
      </c>
      <c r="K542" t="s">
        <v>832</v>
      </c>
      <c r="L542" t="s">
        <v>69</v>
      </c>
    </row>
    <row r="543" spans="1:12" x14ac:dyDescent="0.3">
      <c r="A543">
        <v>542</v>
      </c>
      <c r="B543">
        <v>0</v>
      </c>
      <c r="C543">
        <v>3</v>
      </c>
      <c r="D543" t="s">
        <v>833</v>
      </c>
      <c r="E543" t="s">
        <v>71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69</v>
      </c>
    </row>
    <row r="544" spans="1:12" x14ac:dyDescent="0.3">
      <c r="A544">
        <v>543</v>
      </c>
      <c r="B544">
        <v>0</v>
      </c>
      <c r="C544">
        <v>3</v>
      </c>
      <c r="D544" t="s">
        <v>834</v>
      </c>
      <c r="E544" t="s">
        <v>71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69</v>
      </c>
    </row>
    <row r="545" spans="1:12" x14ac:dyDescent="0.3">
      <c r="A545">
        <v>544</v>
      </c>
      <c r="B545">
        <v>1</v>
      </c>
      <c r="C545">
        <v>2</v>
      </c>
      <c r="D545" t="s">
        <v>835</v>
      </c>
      <c r="E545" t="s">
        <v>67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69</v>
      </c>
    </row>
    <row r="546" spans="1:12" x14ac:dyDescent="0.3">
      <c r="A546">
        <v>545</v>
      </c>
      <c r="B546">
        <v>0</v>
      </c>
      <c r="C546">
        <v>1</v>
      </c>
      <c r="D546" t="s">
        <v>836</v>
      </c>
      <c r="E546" t="s">
        <v>67</v>
      </c>
      <c r="F546">
        <v>50</v>
      </c>
      <c r="G546">
        <v>1</v>
      </c>
      <c r="H546">
        <v>0</v>
      </c>
      <c r="I546" t="s">
        <v>826</v>
      </c>
      <c r="J546">
        <v>106.425</v>
      </c>
      <c r="K546" t="s">
        <v>837</v>
      </c>
      <c r="L546" t="s">
        <v>74</v>
      </c>
    </row>
    <row r="547" spans="1:12" x14ac:dyDescent="0.3">
      <c r="A547">
        <v>546</v>
      </c>
      <c r="B547">
        <v>0</v>
      </c>
      <c r="C547">
        <v>1</v>
      </c>
      <c r="D547" t="s">
        <v>838</v>
      </c>
      <c r="E547" t="s">
        <v>67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69</v>
      </c>
    </row>
    <row r="548" spans="1:12" x14ac:dyDescent="0.3">
      <c r="A548">
        <v>547</v>
      </c>
      <c r="B548">
        <v>1</v>
      </c>
      <c r="C548">
        <v>2</v>
      </c>
      <c r="D548" t="s">
        <v>839</v>
      </c>
      <c r="E548" t="s">
        <v>71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69</v>
      </c>
    </row>
    <row r="549" spans="1:12" x14ac:dyDescent="0.3">
      <c r="A549">
        <v>548</v>
      </c>
      <c r="B549">
        <v>1</v>
      </c>
      <c r="C549">
        <v>2</v>
      </c>
      <c r="D549" t="s">
        <v>840</v>
      </c>
      <c r="E549" t="s">
        <v>67</v>
      </c>
      <c r="G549">
        <v>0</v>
      </c>
      <c r="H549">
        <v>0</v>
      </c>
      <c r="I549" t="s">
        <v>841</v>
      </c>
      <c r="J549">
        <v>13.862500000000001</v>
      </c>
      <c r="L549" t="s">
        <v>74</v>
      </c>
    </row>
    <row r="550" spans="1:12" x14ac:dyDescent="0.3">
      <c r="A550">
        <v>549</v>
      </c>
      <c r="B550">
        <v>0</v>
      </c>
      <c r="C550">
        <v>3</v>
      </c>
      <c r="D550" t="s">
        <v>842</v>
      </c>
      <c r="E550" t="s">
        <v>67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69</v>
      </c>
    </row>
    <row r="551" spans="1:12" x14ac:dyDescent="0.3">
      <c r="A551">
        <v>550</v>
      </c>
      <c r="B551">
        <v>1</v>
      </c>
      <c r="C551">
        <v>2</v>
      </c>
      <c r="D551" t="s">
        <v>843</v>
      </c>
      <c r="E551" t="s">
        <v>67</v>
      </c>
      <c r="F551">
        <v>8</v>
      </c>
      <c r="G551">
        <v>1</v>
      </c>
      <c r="H551">
        <v>1</v>
      </c>
      <c r="I551" t="s">
        <v>282</v>
      </c>
      <c r="J551">
        <v>36.75</v>
      </c>
      <c r="L551" t="s">
        <v>69</v>
      </c>
    </row>
    <row r="552" spans="1:12" x14ac:dyDescent="0.3">
      <c r="A552">
        <v>551</v>
      </c>
      <c r="B552">
        <v>1</v>
      </c>
      <c r="C552">
        <v>1</v>
      </c>
      <c r="D552" t="s">
        <v>844</v>
      </c>
      <c r="E552" t="s">
        <v>67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845</v>
      </c>
      <c r="L552" t="s">
        <v>74</v>
      </c>
    </row>
    <row r="553" spans="1:12" x14ac:dyDescent="0.3">
      <c r="A553">
        <v>552</v>
      </c>
      <c r="B553">
        <v>0</v>
      </c>
      <c r="C553">
        <v>2</v>
      </c>
      <c r="D553" t="s">
        <v>846</v>
      </c>
      <c r="E553" t="s">
        <v>67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69</v>
      </c>
    </row>
    <row r="554" spans="1:12" x14ac:dyDescent="0.3">
      <c r="A554">
        <v>553</v>
      </c>
      <c r="B554">
        <v>0</v>
      </c>
      <c r="C554">
        <v>3</v>
      </c>
      <c r="D554" t="s">
        <v>847</v>
      </c>
      <c r="E554" t="s">
        <v>67</v>
      </c>
      <c r="G554">
        <v>0</v>
      </c>
      <c r="H554">
        <v>0</v>
      </c>
      <c r="I554">
        <v>330979</v>
      </c>
      <c r="J554">
        <v>7.8292000000000002</v>
      </c>
      <c r="L554" t="s">
        <v>81</v>
      </c>
    </row>
    <row r="555" spans="1:12" x14ac:dyDescent="0.3">
      <c r="A555">
        <v>554</v>
      </c>
      <c r="B555">
        <v>1</v>
      </c>
      <c r="C555">
        <v>3</v>
      </c>
      <c r="D555" t="s">
        <v>848</v>
      </c>
      <c r="E555" t="s">
        <v>67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74</v>
      </c>
    </row>
    <row r="556" spans="1:12" x14ac:dyDescent="0.3">
      <c r="A556">
        <v>555</v>
      </c>
      <c r="B556">
        <v>1</v>
      </c>
      <c r="C556">
        <v>3</v>
      </c>
      <c r="D556" t="s">
        <v>849</v>
      </c>
      <c r="E556" t="s">
        <v>71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69</v>
      </c>
    </row>
    <row r="557" spans="1:12" x14ac:dyDescent="0.3">
      <c r="A557">
        <v>556</v>
      </c>
      <c r="B557">
        <v>0</v>
      </c>
      <c r="C557">
        <v>1</v>
      </c>
      <c r="D557" t="s">
        <v>850</v>
      </c>
      <c r="E557" t="s">
        <v>67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69</v>
      </c>
    </row>
    <row r="558" spans="1:12" x14ac:dyDescent="0.3">
      <c r="A558">
        <v>557</v>
      </c>
      <c r="B558">
        <v>1</v>
      </c>
      <c r="C558">
        <v>1</v>
      </c>
      <c r="D558" t="s">
        <v>851</v>
      </c>
      <c r="E558" t="s">
        <v>71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852</v>
      </c>
      <c r="L558" t="s">
        <v>74</v>
      </c>
    </row>
    <row r="559" spans="1:12" x14ac:dyDescent="0.3">
      <c r="A559">
        <v>558</v>
      </c>
      <c r="B559">
        <v>0</v>
      </c>
      <c r="C559">
        <v>1</v>
      </c>
      <c r="D559" t="s">
        <v>853</v>
      </c>
      <c r="E559" t="s">
        <v>67</v>
      </c>
      <c r="G559">
        <v>0</v>
      </c>
      <c r="H559">
        <v>0</v>
      </c>
      <c r="I559" t="s">
        <v>619</v>
      </c>
      <c r="J559">
        <v>227.52500000000001</v>
      </c>
      <c r="L559" t="s">
        <v>74</v>
      </c>
    </row>
    <row r="560" spans="1:12" x14ac:dyDescent="0.3">
      <c r="A560">
        <v>559</v>
      </c>
      <c r="B560">
        <v>1</v>
      </c>
      <c r="C560">
        <v>1</v>
      </c>
      <c r="D560" t="s">
        <v>854</v>
      </c>
      <c r="E560" t="s">
        <v>71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451</v>
      </c>
      <c r="L560" t="s">
        <v>69</v>
      </c>
    </row>
    <row r="561" spans="1:12" x14ac:dyDescent="0.3">
      <c r="A561">
        <v>560</v>
      </c>
      <c r="B561">
        <v>1</v>
      </c>
      <c r="C561">
        <v>3</v>
      </c>
      <c r="D561" t="s">
        <v>855</v>
      </c>
      <c r="E561" t="s">
        <v>71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69</v>
      </c>
    </row>
    <row r="562" spans="1:12" x14ac:dyDescent="0.3">
      <c r="A562">
        <v>561</v>
      </c>
      <c r="B562">
        <v>0</v>
      </c>
      <c r="C562">
        <v>3</v>
      </c>
      <c r="D562" t="s">
        <v>856</v>
      </c>
      <c r="E562" t="s">
        <v>67</v>
      </c>
      <c r="G562">
        <v>0</v>
      </c>
      <c r="H562">
        <v>0</v>
      </c>
      <c r="I562">
        <v>372622</v>
      </c>
      <c r="J562">
        <v>7.75</v>
      </c>
      <c r="L562" t="s">
        <v>81</v>
      </c>
    </row>
    <row r="563" spans="1:12" x14ac:dyDescent="0.3">
      <c r="A563">
        <v>562</v>
      </c>
      <c r="B563">
        <v>0</v>
      </c>
      <c r="C563">
        <v>3</v>
      </c>
      <c r="D563" t="s">
        <v>857</v>
      </c>
      <c r="E563" t="s">
        <v>67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69</v>
      </c>
    </row>
    <row r="564" spans="1:12" x14ac:dyDescent="0.3">
      <c r="A564">
        <v>563</v>
      </c>
      <c r="B564">
        <v>0</v>
      </c>
      <c r="C564">
        <v>2</v>
      </c>
      <c r="D564" t="s">
        <v>858</v>
      </c>
      <c r="E564" t="s">
        <v>67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69</v>
      </c>
    </row>
    <row r="565" spans="1:12" x14ac:dyDescent="0.3">
      <c r="A565">
        <v>564</v>
      </c>
      <c r="B565">
        <v>0</v>
      </c>
      <c r="C565">
        <v>3</v>
      </c>
      <c r="D565" t="s">
        <v>859</v>
      </c>
      <c r="E565" t="s">
        <v>67</v>
      </c>
      <c r="G565">
        <v>0</v>
      </c>
      <c r="H565">
        <v>0</v>
      </c>
      <c r="I565" t="s">
        <v>860</v>
      </c>
      <c r="J565">
        <v>8.0500000000000007</v>
      </c>
      <c r="L565" t="s">
        <v>69</v>
      </c>
    </row>
    <row r="566" spans="1:12" x14ac:dyDescent="0.3">
      <c r="A566">
        <v>565</v>
      </c>
      <c r="B566">
        <v>0</v>
      </c>
      <c r="C566">
        <v>3</v>
      </c>
      <c r="D566" t="s">
        <v>861</v>
      </c>
      <c r="E566" t="s">
        <v>71</v>
      </c>
      <c r="G566">
        <v>0</v>
      </c>
      <c r="H566">
        <v>0</v>
      </c>
      <c r="I566" t="s">
        <v>862</v>
      </c>
      <c r="J566">
        <v>8.0500000000000007</v>
      </c>
      <c r="L566" t="s">
        <v>69</v>
      </c>
    </row>
    <row r="567" spans="1:12" x14ac:dyDescent="0.3">
      <c r="A567">
        <v>566</v>
      </c>
      <c r="B567">
        <v>0</v>
      </c>
      <c r="C567">
        <v>3</v>
      </c>
      <c r="D567" t="s">
        <v>863</v>
      </c>
      <c r="E567" t="s">
        <v>67</v>
      </c>
      <c r="F567">
        <v>24</v>
      </c>
      <c r="G567">
        <v>2</v>
      </c>
      <c r="H567">
        <v>0</v>
      </c>
      <c r="I567" t="s">
        <v>864</v>
      </c>
      <c r="J567">
        <v>24.15</v>
      </c>
      <c r="L567" t="s">
        <v>69</v>
      </c>
    </row>
    <row r="568" spans="1:12" x14ac:dyDescent="0.3">
      <c r="A568">
        <v>567</v>
      </c>
      <c r="B568">
        <v>0</v>
      </c>
      <c r="C568">
        <v>3</v>
      </c>
      <c r="D568" t="s">
        <v>865</v>
      </c>
      <c r="E568" t="s">
        <v>67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69</v>
      </c>
    </row>
    <row r="569" spans="1:12" x14ac:dyDescent="0.3">
      <c r="A569">
        <v>568</v>
      </c>
      <c r="B569">
        <v>0</v>
      </c>
      <c r="C569">
        <v>3</v>
      </c>
      <c r="D569" t="s">
        <v>866</v>
      </c>
      <c r="E569" t="s">
        <v>71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69</v>
      </c>
    </row>
    <row r="570" spans="1:12" x14ac:dyDescent="0.3">
      <c r="A570">
        <v>569</v>
      </c>
      <c r="B570">
        <v>0</v>
      </c>
      <c r="C570">
        <v>3</v>
      </c>
      <c r="D570" t="s">
        <v>867</v>
      </c>
      <c r="E570" t="s">
        <v>67</v>
      </c>
      <c r="G570">
        <v>0</v>
      </c>
      <c r="H570">
        <v>0</v>
      </c>
      <c r="I570">
        <v>2686</v>
      </c>
      <c r="J570">
        <v>7.2291999999999996</v>
      </c>
      <c r="L570" t="s">
        <v>74</v>
      </c>
    </row>
    <row r="571" spans="1:12" x14ac:dyDescent="0.3">
      <c r="A571">
        <v>570</v>
      </c>
      <c r="B571">
        <v>1</v>
      </c>
      <c r="C571">
        <v>3</v>
      </c>
      <c r="D571" t="s">
        <v>868</v>
      </c>
      <c r="E571" t="s">
        <v>67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69</v>
      </c>
    </row>
    <row r="572" spans="1:12" x14ac:dyDescent="0.3">
      <c r="A572">
        <v>571</v>
      </c>
      <c r="B572">
        <v>1</v>
      </c>
      <c r="C572">
        <v>2</v>
      </c>
      <c r="D572" t="s">
        <v>869</v>
      </c>
      <c r="E572" t="s">
        <v>67</v>
      </c>
      <c r="F572">
        <v>62</v>
      </c>
      <c r="G572">
        <v>0</v>
      </c>
      <c r="H572">
        <v>0</v>
      </c>
      <c r="I572" t="s">
        <v>870</v>
      </c>
      <c r="J572">
        <v>10.5</v>
      </c>
      <c r="L572" t="s">
        <v>69</v>
      </c>
    </row>
    <row r="573" spans="1:12" x14ac:dyDescent="0.3">
      <c r="A573">
        <v>572</v>
      </c>
      <c r="B573">
        <v>1</v>
      </c>
      <c r="C573">
        <v>1</v>
      </c>
      <c r="D573" t="s">
        <v>871</v>
      </c>
      <c r="E573" t="s">
        <v>71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872</v>
      </c>
      <c r="L573" t="s">
        <v>69</v>
      </c>
    </row>
    <row r="574" spans="1:12" x14ac:dyDescent="0.3">
      <c r="A574">
        <v>573</v>
      </c>
      <c r="B574">
        <v>1</v>
      </c>
      <c r="C574">
        <v>1</v>
      </c>
      <c r="D574" t="s">
        <v>873</v>
      </c>
      <c r="E574" t="s">
        <v>67</v>
      </c>
      <c r="F574">
        <v>36</v>
      </c>
      <c r="G574">
        <v>0</v>
      </c>
      <c r="H574">
        <v>0</v>
      </c>
      <c r="I574" t="s">
        <v>874</v>
      </c>
      <c r="J574">
        <v>26.387499999999999</v>
      </c>
      <c r="K574" t="s">
        <v>792</v>
      </c>
      <c r="L574" t="s">
        <v>69</v>
      </c>
    </row>
    <row r="575" spans="1:12" x14ac:dyDescent="0.3">
      <c r="A575">
        <v>574</v>
      </c>
      <c r="B575">
        <v>1</v>
      </c>
      <c r="C575">
        <v>3</v>
      </c>
      <c r="D575" t="s">
        <v>875</v>
      </c>
      <c r="E575" t="s">
        <v>71</v>
      </c>
      <c r="G575">
        <v>0</v>
      </c>
      <c r="H575">
        <v>0</v>
      </c>
      <c r="I575">
        <v>14312</v>
      </c>
      <c r="J575">
        <v>7.75</v>
      </c>
      <c r="L575" t="s">
        <v>81</v>
      </c>
    </row>
    <row r="576" spans="1:12" x14ac:dyDescent="0.3">
      <c r="A576">
        <v>575</v>
      </c>
      <c r="B576">
        <v>0</v>
      </c>
      <c r="C576">
        <v>3</v>
      </c>
      <c r="D576" t="s">
        <v>876</v>
      </c>
      <c r="E576" t="s">
        <v>67</v>
      </c>
      <c r="F576">
        <v>16</v>
      </c>
      <c r="G576">
        <v>0</v>
      </c>
      <c r="H576">
        <v>0</v>
      </c>
      <c r="I576" t="s">
        <v>877</v>
      </c>
      <c r="J576">
        <v>8.0500000000000007</v>
      </c>
      <c r="L576" t="s">
        <v>69</v>
      </c>
    </row>
    <row r="577" spans="1:12" x14ac:dyDescent="0.3">
      <c r="A577">
        <v>576</v>
      </c>
      <c r="B577">
        <v>0</v>
      </c>
      <c r="C577">
        <v>3</v>
      </c>
      <c r="D577" t="s">
        <v>878</v>
      </c>
      <c r="E577" t="s">
        <v>67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69</v>
      </c>
    </row>
    <row r="578" spans="1:12" x14ac:dyDescent="0.3">
      <c r="A578">
        <v>577</v>
      </c>
      <c r="B578">
        <v>1</v>
      </c>
      <c r="C578">
        <v>2</v>
      </c>
      <c r="D578" t="s">
        <v>879</v>
      </c>
      <c r="E578" t="s">
        <v>71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69</v>
      </c>
    </row>
    <row r="579" spans="1:12" x14ac:dyDescent="0.3">
      <c r="A579">
        <v>578</v>
      </c>
      <c r="B579">
        <v>1</v>
      </c>
      <c r="C579">
        <v>1</v>
      </c>
      <c r="D579" t="s">
        <v>880</v>
      </c>
      <c r="E579" t="s">
        <v>71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685</v>
      </c>
      <c r="L579" t="s">
        <v>69</v>
      </c>
    </row>
    <row r="580" spans="1:12" x14ac:dyDescent="0.3">
      <c r="A580">
        <v>579</v>
      </c>
      <c r="B580">
        <v>0</v>
      </c>
      <c r="C580">
        <v>3</v>
      </c>
      <c r="D580" t="s">
        <v>881</v>
      </c>
      <c r="E580" t="s">
        <v>71</v>
      </c>
      <c r="G580">
        <v>1</v>
      </c>
      <c r="H580">
        <v>0</v>
      </c>
      <c r="I580">
        <v>2689</v>
      </c>
      <c r="J580">
        <v>14.458299999999999</v>
      </c>
      <c r="L580" t="s">
        <v>74</v>
      </c>
    </row>
    <row r="581" spans="1:12" x14ac:dyDescent="0.3">
      <c r="A581">
        <v>580</v>
      </c>
      <c r="B581">
        <v>1</v>
      </c>
      <c r="C581">
        <v>3</v>
      </c>
      <c r="D581" t="s">
        <v>882</v>
      </c>
      <c r="E581" t="s">
        <v>67</v>
      </c>
      <c r="F581">
        <v>32</v>
      </c>
      <c r="G581">
        <v>0</v>
      </c>
      <c r="H581">
        <v>0</v>
      </c>
      <c r="I581" t="s">
        <v>883</v>
      </c>
      <c r="J581">
        <v>7.9249999999999998</v>
      </c>
      <c r="L581" t="s">
        <v>69</v>
      </c>
    </row>
    <row r="582" spans="1:12" x14ac:dyDescent="0.3">
      <c r="A582">
        <v>581</v>
      </c>
      <c r="B582">
        <v>1</v>
      </c>
      <c r="C582">
        <v>2</v>
      </c>
      <c r="D582" t="s">
        <v>884</v>
      </c>
      <c r="E582" t="s">
        <v>71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69</v>
      </c>
    </row>
    <row r="583" spans="1:12" x14ac:dyDescent="0.3">
      <c r="A583">
        <v>582</v>
      </c>
      <c r="B583">
        <v>1</v>
      </c>
      <c r="C583">
        <v>1</v>
      </c>
      <c r="D583" t="s">
        <v>885</v>
      </c>
      <c r="E583" t="s">
        <v>71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886</v>
      </c>
      <c r="L583" t="s">
        <v>74</v>
      </c>
    </row>
    <row r="584" spans="1:12" x14ac:dyDescent="0.3">
      <c r="A584">
        <v>583</v>
      </c>
      <c r="B584">
        <v>0</v>
      </c>
      <c r="C584">
        <v>2</v>
      </c>
      <c r="D584" t="s">
        <v>887</v>
      </c>
      <c r="E584" t="s">
        <v>67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69</v>
      </c>
    </row>
    <row r="585" spans="1:12" x14ac:dyDescent="0.3">
      <c r="A585">
        <v>584</v>
      </c>
      <c r="B585">
        <v>0</v>
      </c>
      <c r="C585">
        <v>1</v>
      </c>
      <c r="D585" t="s">
        <v>888</v>
      </c>
      <c r="E585" t="s">
        <v>67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889</v>
      </c>
      <c r="L585" t="s">
        <v>74</v>
      </c>
    </row>
    <row r="586" spans="1:12" x14ac:dyDescent="0.3">
      <c r="A586">
        <v>585</v>
      </c>
      <c r="B586">
        <v>0</v>
      </c>
      <c r="C586">
        <v>3</v>
      </c>
      <c r="D586" t="s">
        <v>890</v>
      </c>
      <c r="E586" t="s">
        <v>67</v>
      </c>
      <c r="G586">
        <v>0</v>
      </c>
      <c r="H586">
        <v>0</v>
      </c>
      <c r="I586">
        <v>3411</v>
      </c>
      <c r="J586">
        <v>8.7125000000000004</v>
      </c>
      <c r="L586" t="s">
        <v>74</v>
      </c>
    </row>
    <row r="587" spans="1:12" x14ac:dyDescent="0.3">
      <c r="A587">
        <v>586</v>
      </c>
      <c r="B587">
        <v>1</v>
      </c>
      <c r="C587">
        <v>1</v>
      </c>
      <c r="D587" t="s">
        <v>891</v>
      </c>
      <c r="E587" t="s">
        <v>71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892</v>
      </c>
      <c r="L587" t="s">
        <v>69</v>
      </c>
    </row>
    <row r="588" spans="1:12" x14ac:dyDescent="0.3">
      <c r="A588">
        <v>587</v>
      </c>
      <c r="B588">
        <v>0</v>
      </c>
      <c r="C588">
        <v>2</v>
      </c>
      <c r="D588" t="s">
        <v>893</v>
      </c>
      <c r="E588" t="s">
        <v>67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69</v>
      </c>
    </row>
    <row r="589" spans="1:12" x14ac:dyDescent="0.3">
      <c r="A589">
        <v>588</v>
      </c>
      <c r="B589">
        <v>1</v>
      </c>
      <c r="C589">
        <v>1</v>
      </c>
      <c r="D589" t="s">
        <v>894</v>
      </c>
      <c r="E589" t="s">
        <v>67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895</v>
      </c>
      <c r="L589" t="s">
        <v>74</v>
      </c>
    </row>
    <row r="590" spans="1:12" x14ac:dyDescent="0.3">
      <c r="A590">
        <v>589</v>
      </c>
      <c r="B590">
        <v>0</v>
      </c>
      <c r="C590">
        <v>3</v>
      </c>
      <c r="D590" t="s">
        <v>896</v>
      </c>
      <c r="E590" t="s">
        <v>67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69</v>
      </c>
    </row>
    <row r="591" spans="1:12" x14ac:dyDescent="0.3">
      <c r="A591">
        <v>590</v>
      </c>
      <c r="B591">
        <v>0</v>
      </c>
      <c r="C591">
        <v>3</v>
      </c>
      <c r="D591" t="s">
        <v>897</v>
      </c>
      <c r="E591" t="s">
        <v>67</v>
      </c>
      <c r="G591">
        <v>0</v>
      </c>
      <c r="H591">
        <v>0</v>
      </c>
      <c r="I591" t="s">
        <v>898</v>
      </c>
      <c r="J591">
        <v>8.0500000000000007</v>
      </c>
      <c r="L591" t="s">
        <v>69</v>
      </c>
    </row>
    <row r="592" spans="1:12" x14ac:dyDescent="0.3">
      <c r="A592">
        <v>591</v>
      </c>
      <c r="B592">
        <v>0</v>
      </c>
      <c r="C592">
        <v>3</v>
      </c>
      <c r="D592" t="s">
        <v>899</v>
      </c>
      <c r="E592" t="s">
        <v>67</v>
      </c>
      <c r="F592">
        <v>35</v>
      </c>
      <c r="G592">
        <v>0</v>
      </c>
      <c r="H592">
        <v>0</v>
      </c>
      <c r="I592" t="s">
        <v>900</v>
      </c>
      <c r="J592">
        <v>7.125</v>
      </c>
      <c r="L592" t="s">
        <v>69</v>
      </c>
    </row>
    <row r="593" spans="1:12" x14ac:dyDescent="0.3">
      <c r="A593">
        <v>592</v>
      </c>
      <c r="B593">
        <v>1</v>
      </c>
      <c r="C593">
        <v>1</v>
      </c>
      <c r="D593" t="s">
        <v>901</v>
      </c>
      <c r="E593" t="s">
        <v>71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770</v>
      </c>
      <c r="L593" t="s">
        <v>74</v>
      </c>
    </row>
    <row r="594" spans="1:12" x14ac:dyDescent="0.3">
      <c r="A594">
        <v>593</v>
      </c>
      <c r="B594">
        <v>0</v>
      </c>
      <c r="C594">
        <v>3</v>
      </c>
      <c r="D594" t="s">
        <v>902</v>
      </c>
      <c r="E594" t="s">
        <v>67</v>
      </c>
      <c r="F594">
        <v>47</v>
      </c>
      <c r="G594">
        <v>0</v>
      </c>
      <c r="H594">
        <v>0</v>
      </c>
      <c r="I594" t="s">
        <v>903</v>
      </c>
      <c r="J594">
        <v>7.25</v>
      </c>
      <c r="L594" t="s">
        <v>69</v>
      </c>
    </row>
    <row r="595" spans="1:12" x14ac:dyDescent="0.3">
      <c r="A595">
        <v>594</v>
      </c>
      <c r="B595">
        <v>0</v>
      </c>
      <c r="C595">
        <v>3</v>
      </c>
      <c r="D595" t="s">
        <v>904</v>
      </c>
      <c r="E595" t="s">
        <v>71</v>
      </c>
      <c r="G595">
        <v>0</v>
      </c>
      <c r="H595">
        <v>2</v>
      </c>
      <c r="I595">
        <v>364848</v>
      </c>
      <c r="J595">
        <v>7.75</v>
      </c>
      <c r="L595" t="s">
        <v>81</v>
      </c>
    </row>
    <row r="596" spans="1:12" x14ac:dyDescent="0.3">
      <c r="A596">
        <v>595</v>
      </c>
      <c r="B596">
        <v>0</v>
      </c>
      <c r="C596">
        <v>2</v>
      </c>
      <c r="D596" t="s">
        <v>905</v>
      </c>
      <c r="E596" t="s">
        <v>67</v>
      </c>
      <c r="F596">
        <v>37</v>
      </c>
      <c r="G596">
        <v>1</v>
      </c>
      <c r="H596">
        <v>0</v>
      </c>
      <c r="I596" t="s">
        <v>906</v>
      </c>
      <c r="J596">
        <v>26</v>
      </c>
      <c r="L596" t="s">
        <v>69</v>
      </c>
    </row>
    <row r="597" spans="1:12" x14ac:dyDescent="0.3">
      <c r="A597">
        <v>596</v>
      </c>
      <c r="B597">
        <v>0</v>
      </c>
      <c r="C597">
        <v>3</v>
      </c>
      <c r="D597" t="s">
        <v>907</v>
      </c>
      <c r="E597" t="s">
        <v>67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69</v>
      </c>
    </row>
    <row r="598" spans="1:12" x14ac:dyDescent="0.3">
      <c r="A598">
        <v>597</v>
      </c>
      <c r="B598">
        <v>1</v>
      </c>
      <c r="C598">
        <v>2</v>
      </c>
      <c r="D598" t="s">
        <v>908</v>
      </c>
      <c r="E598" t="s">
        <v>71</v>
      </c>
      <c r="G598">
        <v>0</v>
      </c>
      <c r="H598">
        <v>0</v>
      </c>
      <c r="I598">
        <v>248727</v>
      </c>
      <c r="J598">
        <v>33</v>
      </c>
      <c r="L598" t="s">
        <v>69</v>
      </c>
    </row>
    <row r="599" spans="1:12" x14ac:dyDescent="0.3">
      <c r="A599">
        <v>598</v>
      </c>
      <c r="B599">
        <v>0</v>
      </c>
      <c r="C599">
        <v>3</v>
      </c>
      <c r="D599" t="s">
        <v>909</v>
      </c>
      <c r="E599" t="s">
        <v>67</v>
      </c>
      <c r="F599">
        <v>49</v>
      </c>
      <c r="G599">
        <v>0</v>
      </c>
      <c r="H599">
        <v>0</v>
      </c>
      <c r="I599" t="s">
        <v>334</v>
      </c>
      <c r="J599">
        <v>0</v>
      </c>
      <c r="L599" t="s">
        <v>69</v>
      </c>
    </row>
    <row r="600" spans="1:12" x14ac:dyDescent="0.3">
      <c r="A600">
        <v>599</v>
      </c>
      <c r="B600">
        <v>0</v>
      </c>
      <c r="C600">
        <v>3</v>
      </c>
      <c r="D600" t="s">
        <v>910</v>
      </c>
      <c r="E600" t="s">
        <v>67</v>
      </c>
      <c r="G600">
        <v>0</v>
      </c>
      <c r="H600">
        <v>0</v>
      </c>
      <c r="I600">
        <v>2664</v>
      </c>
      <c r="J600">
        <v>7.2249999999999996</v>
      </c>
      <c r="L600" t="s">
        <v>74</v>
      </c>
    </row>
    <row r="601" spans="1:12" x14ac:dyDescent="0.3">
      <c r="A601">
        <v>600</v>
      </c>
      <c r="B601">
        <v>1</v>
      </c>
      <c r="C601">
        <v>1</v>
      </c>
      <c r="D601" t="s">
        <v>911</v>
      </c>
      <c r="E601" t="s">
        <v>67</v>
      </c>
      <c r="F601">
        <v>49</v>
      </c>
      <c r="G601">
        <v>1</v>
      </c>
      <c r="H601">
        <v>0</v>
      </c>
      <c r="I601" t="s">
        <v>521</v>
      </c>
      <c r="J601">
        <v>56.929200000000002</v>
      </c>
      <c r="K601" t="s">
        <v>912</v>
      </c>
      <c r="L601" t="s">
        <v>74</v>
      </c>
    </row>
    <row r="602" spans="1:12" x14ac:dyDescent="0.3">
      <c r="A602">
        <v>601</v>
      </c>
      <c r="B602">
        <v>1</v>
      </c>
      <c r="C602">
        <v>2</v>
      </c>
      <c r="D602" t="s">
        <v>913</v>
      </c>
      <c r="E602" t="s">
        <v>71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69</v>
      </c>
    </row>
    <row r="603" spans="1:12" x14ac:dyDescent="0.3">
      <c r="A603">
        <v>602</v>
      </c>
      <c r="B603">
        <v>0</v>
      </c>
      <c r="C603">
        <v>3</v>
      </c>
      <c r="D603" t="s">
        <v>914</v>
      </c>
      <c r="E603" t="s">
        <v>67</v>
      </c>
      <c r="G603">
        <v>0</v>
      </c>
      <c r="H603">
        <v>0</v>
      </c>
      <c r="I603">
        <v>349214</v>
      </c>
      <c r="J603">
        <v>7.8958000000000004</v>
      </c>
      <c r="L603" t="s">
        <v>69</v>
      </c>
    </row>
    <row r="604" spans="1:12" x14ac:dyDescent="0.3">
      <c r="A604">
        <v>603</v>
      </c>
      <c r="B604">
        <v>0</v>
      </c>
      <c r="C604">
        <v>1</v>
      </c>
      <c r="D604" t="s">
        <v>915</v>
      </c>
      <c r="E604" t="s">
        <v>67</v>
      </c>
      <c r="G604">
        <v>0</v>
      </c>
      <c r="H604">
        <v>0</v>
      </c>
      <c r="I604">
        <v>113796</v>
      </c>
      <c r="J604">
        <v>42.4</v>
      </c>
      <c r="L604" t="s">
        <v>69</v>
      </c>
    </row>
    <row r="605" spans="1:12" x14ac:dyDescent="0.3">
      <c r="A605">
        <v>604</v>
      </c>
      <c r="B605">
        <v>0</v>
      </c>
      <c r="C605">
        <v>3</v>
      </c>
      <c r="D605" t="s">
        <v>916</v>
      </c>
      <c r="E605" t="s">
        <v>67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69</v>
      </c>
    </row>
    <row r="606" spans="1:12" x14ac:dyDescent="0.3">
      <c r="A606">
        <v>605</v>
      </c>
      <c r="B606">
        <v>1</v>
      </c>
      <c r="C606">
        <v>1</v>
      </c>
      <c r="D606" t="s">
        <v>917</v>
      </c>
      <c r="E606" t="s">
        <v>67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74</v>
      </c>
    </row>
    <row r="607" spans="1:12" x14ac:dyDescent="0.3">
      <c r="A607">
        <v>606</v>
      </c>
      <c r="B607">
        <v>0</v>
      </c>
      <c r="C607">
        <v>3</v>
      </c>
      <c r="D607" t="s">
        <v>918</v>
      </c>
      <c r="E607" t="s">
        <v>67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69</v>
      </c>
    </row>
    <row r="608" spans="1:12" x14ac:dyDescent="0.3">
      <c r="A608">
        <v>607</v>
      </c>
      <c r="B608">
        <v>0</v>
      </c>
      <c r="C608">
        <v>3</v>
      </c>
      <c r="D608" t="s">
        <v>919</v>
      </c>
      <c r="E608" t="s">
        <v>67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69</v>
      </c>
    </row>
    <row r="609" spans="1:12" x14ac:dyDescent="0.3">
      <c r="A609">
        <v>608</v>
      </c>
      <c r="B609">
        <v>1</v>
      </c>
      <c r="C609">
        <v>1</v>
      </c>
      <c r="D609" t="s">
        <v>920</v>
      </c>
      <c r="E609" t="s">
        <v>67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69</v>
      </c>
    </row>
    <row r="610" spans="1:12" x14ac:dyDescent="0.3">
      <c r="A610">
        <v>609</v>
      </c>
      <c r="B610">
        <v>1</v>
      </c>
      <c r="C610">
        <v>2</v>
      </c>
      <c r="D610" t="s">
        <v>921</v>
      </c>
      <c r="E610" t="s">
        <v>71</v>
      </c>
      <c r="F610">
        <v>22</v>
      </c>
      <c r="G610">
        <v>1</v>
      </c>
      <c r="H610">
        <v>2</v>
      </c>
      <c r="I610" t="s">
        <v>134</v>
      </c>
      <c r="J610">
        <v>41.5792</v>
      </c>
      <c r="L610" t="s">
        <v>74</v>
      </c>
    </row>
    <row r="611" spans="1:12" x14ac:dyDescent="0.3">
      <c r="A611">
        <v>610</v>
      </c>
      <c r="B611">
        <v>1</v>
      </c>
      <c r="C611">
        <v>1</v>
      </c>
      <c r="D611" t="s">
        <v>922</v>
      </c>
      <c r="E611" t="s">
        <v>71</v>
      </c>
      <c r="F611">
        <v>40</v>
      </c>
      <c r="G611">
        <v>0</v>
      </c>
      <c r="H611">
        <v>0</v>
      </c>
      <c r="I611" t="s">
        <v>460</v>
      </c>
      <c r="J611">
        <v>153.46250000000001</v>
      </c>
      <c r="K611" t="s">
        <v>461</v>
      </c>
      <c r="L611" t="s">
        <v>69</v>
      </c>
    </row>
    <row r="612" spans="1:12" x14ac:dyDescent="0.3">
      <c r="A612">
        <v>611</v>
      </c>
      <c r="B612">
        <v>0</v>
      </c>
      <c r="C612">
        <v>3</v>
      </c>
      <c r="D612" t="s">
        <v>923</v>
      </c>
      <c r="E612" t="s">
        <v>71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69</v>
      </c>
    </row>
    <row r="613" spans="1:12" x14ac:dyDescent="0.3">
      <c r="A613">
        <v>612</v>
      </c>
      <c r="B613">
        <v>0</v>
      </c>
      <c r="C613">
        <v>3</v>
      </c>
      <c r="D613" t="s">
        <v>924</v>
      </c>
      <c r="E613" t="s">
        <v>67</v>
      </c>
      <c r="G613">
        <v>0</v>
      </c>
      <c r="H613">
        <v>0</v>
      </c>
      <c r="I613" t="s">
        <v>925</v>
      </c>
      <c r="J613">
        <v>7.05</v>
      </c>
      <c r="L613" t="s">
        <v>69</v>
      </c>
    </row>
    <row r="614" spans="1:12" x14ac:dyDescent="0.3">
      <c r="A614">
        <v>613</v>
      </c>
      <c r="B614">
        <v>1</v>
      </c>
      <c r="C614">
        <v>3</v>
      </c>
      <c r="D614" t="s">
        <v>926</v>
      </c>
      <c r="E614" t="s">
        <v>71</v>
      </c>
      <c r="G614">
        <v>1</v>
      </c>
      <c r="H614">
        <v>0</v>
      </c>
      <c r="I614">
        <v>367230</v>
      </c>
      <c r="J614">
        <v>15.5</v>
      </c>
      <c r="L614" t="s">
        <v>81</v>
      </c>
    </row>
    <row r="615" spans="1:12" x14ac:dyDescent="0.3">
      <c r="A615">
        <v>614</v>
      </c>
      <c r="B615">
        <v>0</v>
      </c>
      <c r="C615">
        <v>3</v>
      </c>
      <c r="D615" t="s">
        <v>927</v>
      </c>
      <c r="E615" t="s">
        <v>67</v>
      </c>
      <c r="G615">
        <v>0</v>
      </c>
      <c r="H615">
        <v>0</v>
      </c>
      <c r="I615">
        <v>370377</v>
      </c>
      <c r="J615">
        <v>7.75</v>
      </c>
      <c r="L615" t="s">
        <v>81</v>
      </c>
    </row>
    <row r="616" spans="1:12" x14ac:dyDescent="0.3">
      <c r="A616">
        <v>615</v>
      </c>
      <c r="B616">
        <v>0</v>
      </c>
      <c r="C616">
        <v>3</v>
      </c>
      <c r="D616" t="s">
        <v>928</v>
      </c>
      <c r="E616" t="s">
        <v>67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69</v>
      </c>
    </row>
    <row r="617" spans="1:12" x14ac:dyDescent="0.3">
      <c r="A617">
        <v>616</v>
      </c>
      <c r="B617">
        <v>1</v>
      </c>
      <c r="C617">
        <v>2</v>
      </c>
      <c r="D617" t="s">
        <v>929</v>
      </c>
      <c r="E617" t="s">
        <v>71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69</v>
      </c>
    </row>
    <row r="618" spans="1:12" x14ac:dyDescent="0.3">
      <c r="A618">
        <v>617</v>
      </c>
      <c r="B618">
        <v>0</v>
      </c>
      <c r="C618">
        <v>3</v>
      </c>
      <c r="D618" t="s">
        <v>930</v>
      </c>
      <c r="E618" t="s">
        <v>67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69</v>
      </c>
    </row>
    <row r="619" spans="1:12" x14ac:dyDescent="0.3">
      <c r="A619">
        <v>618</v>
      </c>
      <c r="B619">
        <v>0</v>
      </c>
      <c r="C619">
        <v>3</v>
      </c>
      <c r="D619" t="s">
        <v>931</v>
      </c>
      <c r="E619" t="s">
        <v>71</v>
      </c>
      <c r="F619">
        <v>26</v>
      </c>
      <c r="G619">
        <v>1</v>
      </c>
      <c r="H619">
        <v>0</v>
      </c>
      <c r="I619" t="s">
        <v>438</v>
      </c>
      <c r="J619">
        <v>16.100000000000001</v>
      </c>
      <c r="L619" t="s">
        <v>69</v>
      </c>
    </row>
    <row r="620" spans="1:12" x14ac:dyDescent="0.3">
      <c r="A620">
        <v>619</v>
      </c>
      <c r="B620">
        <v>1</v>
      </c>
      <c r="C620">
        <v>2</v>
      </c>
      <c r="D620" t="s">
        <v>932</v>
      </c>
      <c r="E620" t="s">
        <v>71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340</v>
      </c>
      <c r="L620" t="s">
        <v>69</v>
      </c>
    </row>
    <row r="621" spans="1:12" x14ac:dyDescent="0.3">
      <c r="A621">
        <v>620</v>
      </c>
      <c r="B621">
        <v>0</v>
      </c>
      <c r="C621">
        <v>2</v>
      </c>
      <c r="D621" t="s">
        <v>933</v>
      </c>
      <c r="E621" t="s">
        <v>67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69</v>
      </c>
    </row>
    <row r="622" spans="1:12" x14ac:dyDescent="0.3">
      <c r="A622">
        <v>621</v>
      </c>
      <c r="B622">
        <v>0</v>
      </c>
      <c r="C622">
        <v>3</v>
      </c>
      <c r="D622" t="s">
        <v>934</v>
      </c>
      <c r="E622" t="s">
        <v>67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74</v>
      </c>
    </row>
    <row r="623" spans="1:12" x14ac:dyDescent="0.3">
      <c r="A623">
        <v>622</v>
      </c>
      <c r="B623">
        <v>1</v>
      </c>
      <c r="C623">
        <v>1</v>
      </c>
      <c r="D623" t="s">
        <v>935</v>
      </c>
      <c r="E623" t="s">
        <v>67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936</v>
      </c>
      <c r="L623" t="s">
        <v>69</v>
      </c>
    </row>
    <row r="624" spans="1:12" x14ac:dyDescent="0.3">
      <c r="A624">
        <v>623</v>
      </c>
      <c r="B624">
        <v>1</v>
      </c>
      <c r="C624">
        <v>3</v>
      </c>
      <c r="D624" t="s">
        <v>937</v>
      </c>
      <c r="E624" t="s">
        <v>67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74</v>
      </c>
    </row>
    <row r="625" spans="1:12" x14ac:dyDescent="0.3">
      <c r="A625">
        <v>624</v>
      </c>
      <c r="B625">
        <v>0</v>
      </c>
      <c r="C625">
        <v>3</v>
      </c>
      <c r="D625" t="s">
        <v>938</v>
      </c>
      <c r="E625" t="s">
        <v>67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69</v>
      </c>
    </row>
    <row r="626" spans="1:12" x14ac:dyDescent="0.3">
      <c r="A626">
        <v>625</v>
      </c>
      <c r="B626">
        <v>0</v>
      </c>
      <c r="C626">
        <v>3</v>
      </c>
      <c r="D626" t="s">
        <v>939</v>
      </c>
      <c r="E626" t="s">
        <v>67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69</v>
      </c>
    </row>
    <row r="627" spans="1:12" x14ac:dyDescent="0.3">
      <c r="A627">
        <v>626</v>
      </c>
      <c r="B627">
        <v>0</v>
      </c>
      <c r="C627">
        <v>1</v>
      </c>
      <c r="D627" t="s">
        <v>940</v>
      </c>
      <c r="E627" t="s">
        <v>67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941</v>
      </c>
      <c r="L627" t="s">
        <v>69</v>
      </c>
    </row>
    <row r="628" spans="1:12" x14ac:dyDescent="0.3">
      <c r="A628">
        <v>627</v>
      </c>
      <c r="B628">
        <v>0</v>
      </c>
      <c r="C628">
        <v>2</v>
      </c>
      <c r="D628" t="s">
        <v>942</v>
      </c>
      <c r="E628" t="s">
        <v>67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81</v>
      </c>
    </row>
    <row r="629" spans="1:12" x14ac:dyDescent="0.3">
      <c r="A629">
        <v>628</v>
      </c>
      <c r="B629">
        <v>1</v>
      </c>
      <c r="C629">
        <v>1</v>
      </c>
      <c r="D629" t="s">
        <v>943</v>
      </c>
      <c r="E629" t="s">
        <v>71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944</v>
      </c>
      <c r="L629" t="s">
        <v>69</v>
      </c>
    </row>
    <row r="630" spans="1:12" x14ac:dyDescent="0.3">
      <c r="A630">
        <v>629</v>
      </c>
      <c r="B630">
        <v>0</v>
      </c>
      <c r="C630">
        <v>3</v>
      </c>
      <c r="D630" t="s">
        <v>945</v>
      </c>
      <c r="E630" t="s">
        <v>67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69</v>
      </c>
    </row>
    <row r="631" spans="1:12" x14ac:dyDescent="0.3">
      <c r="A631">
        <v>630</v>
      </c>
      <c r="B631">
        <v>0</v>
      </c>
      <c r="C631">
        <v>3</v>
      </c>
      <c r="D631" t="s">
        <v>946</v>
      </c>
      <c r="E631" t="s">
        <v>67</v>
      </c>
      <c r="G631">
        <v>0</v>
      </c>
      <c r="H631">
        <v>0</v>
      </c>
      <c r="I631">
        <v>334912</v>
      </c>
      <c r="J631">
        <v>7.7332999999999998</v>
      </c>
      <c r="L631" t="s">
        <v>81</v>
      </c>
    </row>
    <row r="632" spans="1:12" x14ac:dyDescent="0.3">
      <c r="A632">
        <v>631</v>
      </c>
      <c r="B632">
        <v>1</v>
      </c>
      <c r="C632">
        <v>1</v>
      </c>
      <c r="D632" t="s">
        <v>947</v>
      </c>
      <c r="E632" t="s">
        <v>67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948</v>
      </c>
      <c r="L632" t="s">
        <v>69</v>
      </c>
    </row>
    <row r="633" spans="1:12" x14ac:dyDescent="0.3">
      <c r="A633">
        <v>632</v>
      </c>
      <c r="B633">
        <v>0</v>
      </c>
      <c r="C633">
        <v>3</v>
      </c>
      <c r="D633" t="s">
        <v>949</v>
      </c>
      <c r="E633" t="s">
        <v>67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69</v>
      </c>
    </row>
    <row r="634" spans="1:12" x14ac:dyDescent="0.3">
      <c r="A634">
        <v>633</v>
      </c>
      <c r="B634">
        <v>1</v>
      </c>
      <c r="C634">
        <v>1</v>
      </c>
      <c r="D634" t="s">
        <v>950</v>
      </c>
      <c r="E634" t="s">
        <v>67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951</v>
      </c>
      <c r="L634" t="s">
        <v>74</v>
      </c>
    </row>
    <row r="635" spans="1:12" x14ac:dyDescent="0.3">
      <c r="A635">
        <v>634</v>
      </c>
      <c r="B635">
        <v>0</v>
      </c>
      <c r="C635">
        <v>1</v>
      </c>
      <c r="D635" t="s">
        <v>952</v>
      </c>
      <c r="E635" t="s">
        <v>67</v>
      </c>
      <c r="G635">
        <v>0</v>
      </c>
      <c r="H635">
        <v>0</v>
      </c>
      <c r="I635">
        <v>112052</v>
      </c>
      <c r="J635">
        <v>0</v>
      </c>
      <c r="L635" t="s">
        <v>69</v>
      </c>
    </row>
    <row r="636" spans="1:12" x14ac:dyDescent="0.3">
      <c r="A636">
        <v>635</v>
      </c>
      <c r="B636">
        <v>0</v>
      </c>
      <c r="C636">
        <v>3</v>
      </c>
      <c r="D636" t="s">
        <v>953</v>
      </c>
      <c r="E636" t="s">
        <v>71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69</v>
      </c>
    </row>
    <row r="637" spans="1:12" x14ac:dyDescent="0.3">
      <c r="A637">
        <v>636</v>
      </c>
      <c r="B637">
        <v>1</v>
      </c>
      <c r="C637">
        <v>2</v>
      </c>
      <c r="D637" t="s">
        <v>954</v>
      </c>
      <c r="E637" t="s">
        <v>71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69</v>
      </c>
    </row>
    <row r="638" spans="1:12" x14ac:dyDescent="0.3">
      <c r="A638">
        <v>637</v>
      </c>
      <c r="B638">
        <v>0</v>
      </c>
      <c r="C638">
        <v>3</v>
      </c>
      <c r="D638" t="s">
        <v>955</v>
      </c>
      <c r="E638" t="s">
        <v>67</v>
      </c>
      <c r="F638">
        <v>32</v>
      </c>
      <c r="G638">
        <v>0</v>
      </c>
      <c r="H638">
        <v>0</v>
      </c>
      <c r="I638" t="s">
        <v>956</v>
      </c>
      <c r="J638">
        <v>7.9249999999999998</v>
      </c>
      <c r="L638" t="s">
        <v>69</v>
      </c>
    </row>
    <row r="639" spans="1:12" x14ac:dyDescent="0.3">
      <c r="A639">
        <v>638</v>
      </c>
      <c r="B639">
        <v>0</v>
      </c>
      <c r="C639">
        <v>2</v>
      </c>
      <c r="D639" t="s">
        <v>957</v>
      </c>
      <c r="E639" t="s">
        <v>67</v>
      </c>
      <c r="F639">
        <v>31</v>
      </c>
      <c r="G639">
        <v>1</v>
      </c>
      <c r="H639">
        <v>1</v>
      </c>
      <c r="I639" t="s">
        <v>415</v>
      </c>
      <c r="J639">
        <v>26.25</v>
      </c>
      <c r="L639" t="s">
        <v>69</v>
      </c>
    </row>
    <row r="640" spans="1:12" x14ac:dyDescent="0.3">
      <c r="A640">
        <v>639</v>
      </c>
      <c r="B640">
        <v>0</v>
      </c>
      <c r="C640">
        <v>3</v>
      </c>
      <c r="D640" t="s">
        <v>958</v>
      </c>
      <c r="E640" t="s">
        <v>71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69</v>
      </c>
    </row>
    <row r="641" spans="1:12" x14ac:dyDescent="0.3">
      <c r="A641">
        <v>640</v>
      </c>
      <c r="B641">
        <v>0</v>
      </c>
      <c r="C641">
        <v>3</v>
      </c>
      <c r="D641" t="s">
        <v>959</v>
      </c>
      <c r="E641" t="s">
        <v>67</v>
      </c>
      <c r="G641">
        <v>1</v>
      </c>
      <c r="H641">
        <v>0</v>
      </c>
      <c r="I641">
        <v>376564</v>
      </c>
      <c r="J641">
        <v>16.100000000000001</v>
      </c>
      <c r="L641" t="s">
        <v>69</v>
      </c>
    </row>
    <row r="642" spans="1:12" x14ac:dyDescent="0.3">
      <c r="A642">
        <v>641</v>
      </c>
      <c r="B642">
        <v>0</v>
      </c>
      <c r="C642">
        <v>3</v>
      </c>
      <c r="D642" t="s">
        <v>960</v>
      </c>
      <c r="E642" t="s">
        <v>67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69</v>
      </c>
    </row>
    <row r="643" spans="1:12" x14ac:dyDescent="0.3">
      <c r="A643">
        <v>642</v>
      </c>
      <c r="B643">
        <v>1</v>
      </c>
      <c r="C643">
        <v>1</v>
      </c>
      <c r="D643" t="s">
        <v>961</v>
      </c>
      <c r="E643" t="s">
        <v>71</v>
      </c>
      <c r="F643">
        <v>24</v>
      </c>
      <c r="G643">
        <v>0</v>
      </c>
      <c r="H643">
        <v>0</v>
      </c>
      <c r="I643" t="s">
        <v>603</v>
      </c>
      <c r="J643">
        <v>69.3</v>
      </c>
      <c r="K643" t="s">
        <v>604</v>
      </c>
      <c r="L643" t="s">
        <v>74</v>
      </c>
    </row>
    <row r="644" spans="1:12" x14ac:dyDescent="0.3">
      <c r="A644">
        <v>643</v>
      </c>
      <c r="B644">
        <v>0</v>
      </c>
      <c r="C644">
        <v>3</v>
      </c>
      <c r="D644" t="s">
        <v>962</v>
      </c>
      <c r="E644" t="s">
        <v>71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69</v>
      </c>
    </row>
    <row r="645" spans="1:12" x14ac:dyDescent="0.3">
      <c r="A645">
        <v>644</v>
      </c>
      <c r="B645">
        <v>1</v>
      </c>
      <c r="C645">
        <v>3</v>
      </c>
      <c r="D645" t="s">
        <v>963</v>
      </c>
      <c r="E645" t="s">
        <v>67</v>
      </c>
      <c r="G645">
        <v>0</v>
      </c>
      <c r="H645">
        <v>0</v>
      </c>
      <c r="I645">
        <v>1601</v>
      </c>
      <c r="J645">
        <v>56.495800000000003</v>
      </c>
      <c r="L645" t="s">
        <v>69</v>
      </c>
    </row>
    <row r="646" spans="1:12" x14ac:dyDescent="0.3">
      <c r="A646">
        <v>645</v>
      </c>
      <c r="B646">
        <v>1</v>
      </c>
      <c r="C646">
        <v>3</v>
      </c>
      <c r="D646" t="s">
        <v>964</v>
      </c>
      <c r="E646" t="s">
        <v>71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74</v>
      </c>
    </row>
    <row r="647" spans="1:12" x14ac:dyDescent="0.3">
      <c r="A647">
        <v>646</v>
      </c>
      <c r="B647">
        <v>1</v>
      </c>
      <c r="C647">
        <v>1</v>
      </c>
      <c r="D647" t="s">
        <v>965</v>
      </c>
      <c r="E647" t="s">
        <v>67</v>
      </c>
      <c r="F647">
        <v>48</v>
      </c>
      <c r="G647">
        <v>1</v>
      </c>
      <c r="H647">
        <v>0</v>
      </c>
      <c r="I647" t="s">
        <v>146</v>
      </c>
      <c r="J647">
        <v>76.729200000000006</v>
      </c>
      <c r="K647" t="s">
        <v>147</v>
      </c>
      <c r="L647" t="s">
        <v>74</v>
      </c>
    </row>
    <row r="648" spans="1:12" x14ac:dyDescent="0.3">
      <c r="A648">
        <v>647</v>
      </c>
      <c r="B648">
        <v>0</v>
      </c>
      <c r="C648">
        <v>3</v>
      </c>
      <c r="D648" t="s">
        <v>966</v>
      </c>
      <c r="E648" t="s">
        <v>67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69</v>
      </c>
    </row>
    <row r="649" spans="1:12" x14ac:dyDescent="0.3">
      <c r="A649">
        <v>648</v>
      </c>
      <c r="B649">
        <v>1</v>
      </c>
      <c r="C649">
        <v>1</v>
      </c>
      <c r="D649" t="s">
        <v>967</v>
      </c>
      <c r="E649" t="s">
        <v>67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968</v>
      </c>
      <c r="L649" t="s">
        <v>74</v>
      </c>
    </row>
    <row r="650" spans="1:12" x14ac:dyDescent="0.3">
      <c r="A650">
        <v>649</v>
      </c>
      <c r="B650">
        <v>0</v>
      </c>
      <c r="C650">
        <v>3</v>
      </c>
      <c r="D650" t="s">
        <v>969</v>
      </c>
      <c r="E650" t="s">
        <v>67</v>
      </c>
      <c r="G650">
        <v>0</v>
      </c>
      <c r="H650">
        <v>0</v>
      </c>
      <c r="I650" t="s">
        <v>970</v>
      </c>
      <c r="J650">
        <v>7.55</v>
      </c>
      <c r="L650" t="s">
        <v>69</v>
      </c>
    </row>
    <row r="651" spans="1:12" x14ac:dyDescent="0.3">
      <c r="A651">
        <v>650</v>
      </c>
      <c r="B651">
        <v>1</v>
      </c>
      <c r="C651">
        <v>3</v>
      </c>
      <c r="D651" t="s">
        <v>971</v>
      </c>
      <c r="E651" t="s">
        <v>71</v>
      </c>
      <c r="F651">
        <v>23</v>
      </c>
      <c r="G651">
        <v>0</v>
      </c>
      <c r="H651">
        <v>0</v>
      </c>
      <c r="I651" t="s">
        <v>972</v>
      </c>
      <c r="J651">
        <v>7.55</v>
      </c>
      <c r="L651" t="s">
        <v>69</v>
      </c>
    </row>
    <row r="652" spans="1:12" x14ac:dyDescent="0.3">
      <c r="A652">
        <v>651</v>
      </c>
      <c r="B652">
        <v>0</v>
      </c>
      <c r="C652">
        <v>3</v>
      </c>
      <c r="D652" t="s">
        <v>973</v>
      </c>
      <c r="E652" t="s">
        <v>67</v>
      </c>
      <c r="G652">
        <v>0</v>
      </c>
      <c r="H652">
        <v>0</v>
      </c>
      <c r="I652">
        <v>349221</v>
      </c>
      <c r="J652">
        <v>7.8958000000000004</v>
      </c>
      <c r="L652" t="s">
        <v>69</v>
      </c>
    </row>
    <row r="653" spans="1:12" x14ac:dyDescent="0.3">
      <c r="A653">
        <v>652</v>
      </c>
      <c r="B653">
        <v>1</v>
      </c>
      <c r="C653">
        <v>2</v>
      </c>
      <c r="D653" t="s">
        <v>974</v>
      </c>
      <c r="E653" t="s">
        <v>71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69</v>
      </c>
    </row>
    <row r="654" spans="1:12" x14ac:dyDescent="0.3">
      <c r="A654">
        <v>653</v>
      </c>
      <c r="B654">
        <v>0</v>
      </c>
      <c r="C654">
        <v>3</v>
      </c>
      <c r="D654" t="s">
        <v>975</v>
      </c>
      <c r="E654" t="s">
        <v>67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69</v>
      </c>
    </row>
    <row r="655" spans="1:12" x14ac:dyDescent="0.3">
      <c r="A655">
        <v>654</v>
      </c>
      <c r="B655">
        <v>1</v>
      </c>
      <c r="C655">
        <v>3</v>
      </c>
      <c r="D655" t="s">
        <v>976</v>
      </c>
      <c r="E655" t="s">
        <v>71</v>
      </c>
      <c r="G655">
        <v>0</v>
      </c>
      <c r="H655">
        <v>0</v>
      </c>
      <c r="I655">
        <v>330919</v>
      </c>
      <c r="J655">
        <v>7.8292000000000002</v>
      </c>
      <c r="L655" t="s">
        <v>81</v>
      </c>
    </row>
    <row r="656" spans="1:12" x14ac:dyDescent="0.3">
      <c r="A656">
        <v>655</v>
      </c>
      <c r="B656">
        <v>0</v>
      </c>
      <c r="C656">
        <v>3</v>
      </c>
      <c r="D656" t="s">
        <v>977</v>
      </c>
      <c r="E656" t="s">
        <v>71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81</v>
      </c>
    </row>
    <row r="657" spans="1:12" x14ac:dyDescent="0.3">
      <c r="A657">
        <v>656</v>
      </c>
      <c r="B657">
        <v>0</v>
      </c>
      <c r="C657">
        <v>2</v>
      </c>
      <c r="D657" t="s">
        <v>978</v>
      </c>
      <c r="E657" t="s">
        <v>67</v>
      </c>
      <c r="F657">
        <v>24</v>
      </c>
      <c r="G657">
        <v>2</v>
      </c>
      <c r="H657">
        <v>0</v>
      </c>
      <c r="I657" t="s">
        <v>180</v>
      </c>
      <c r="J657">
        <v>73.5</v>
      </c>
      <c r="L657" t="s">
        <v>69</v>
      </c>
    </row>
    <row r="658" spans="1:12" x14ac:dyDescent="0.3">
      <c r="A658">
        <v>657</v>
      </c>
      <c r="B658">
        <v>0</v>
      </c>
      <c r="C658">
        <v>3</v>
      </c>
      <c r="D658" t="s">
        <v>979</v>
      </c>
      <c r="E658" t="s">
        <v>67</v>
      </c>
      <c r="G658">
        <v>0</v>
      </c>
      <c r="H658">
        <v>0</v>
      </c>
      <c r="I658">
        <v>349223</v>
      </c>
      <c r="J658">
        <v>7.8958000000000004</v>
      </c>
      <c r="L658" t="s">
        <v>69</v>
      </c>
    </row>
    <row r="659" spans="1:12" x14ac:dyDescent="0.3">
      <c r="A659">
        <v>658</v>
      </c>
      <c r="B659">
        <v>0</v>
      </c>
      <c r="C659">
        <v>3</v>
      </c>
      <c r="D659" t="s">
        <v>980</v>
      </c>
      <c r="E659" t="s">
        <v>71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81</v>
      </c>
    </row>
    <row r="660" spans="1:12" x14ac:dyDescent="0.3">
      <c r="A660">
        <v>659</v>
      </c>
      <c r="B660">
        <v>0</v>
      </c>
      <c r="C660">
        <v>2</v>
      </c>
      <c r="D660" t="s">
        <v>981</v>
      </c>
      <c r="E660" t="s">
        <v>67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69</v>
      </c>
    </row>
    <row r="661" spans="1:12" x14ac:dyDescent="0.3">
      <c r="A661">
        <v>660</v>
      </c>
      <c r="B661">
        <v>0</v>
      </c>
      <c r="C661">
        <v>1</v>
      </c>
      <c r="D661" t="s">
        <v>982</v>
      </c>
      <c r="E661" t="s">
        <v>67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983</v>
      </c>
      <c r="L661" t="s">
        <v>74</v>
      </c>
    </row>
    <row r="662" spans="1:12" x14ac:dyDescent="0.3">
      <c r="A662">
        <v>661</v>
      </c>
      <c r="B662">
        <v>1</v>
      </c>
      <c r="C662">
        <v>1</v>
      </c>
      <c r="D662" t="s">
        <v>984</v>
      </c>
      <c r="E662" t="s">
        <v>67</v>
      </c>
      <c r="F662">
        <v>50</v>
      </c>
      <c r="G662">
        <v>2</v>
      </c>
      <c r="H662">
        <v>0</v>
      </c>
      <c r="I662" t="s">
        <v>559</v>
      </c>
      <c r="J662">
        <v>133.65</v>
      </c>
      <c r="L662" t="s">
        <v>69</v>
      </c>
    </row>
    <row r="663" spans="1:12" x14ac:dyDescent="0.3">
      <c r="A663">
        <v>662</v>
      </c>
      <c r="B663">
        <v>0</v>
      </c>
      <c r="C663">
        <v>3</v>
      </c>
      <c r="D663" t="s">
        <v>985</v>
      </c>
      <c r="E663" t="s">
        <v>67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74</v>
      </c>
    </row>
    <row r="664" spans="1:12" x14ac:dyDescent="0.3">
      <c r="A664">
        <v>663</v>
      </c>
      <c r="B664">
        <v>0</v>
      </c>
      <c r="C664">
        <v>1</v>
      </c>
      <c r="D664" t="s">
        <v>986</v>
      </c>
      <c r="E664" t="s">
        <v>67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987</v>
      </c>
      <c r="L664" t="s">
        <v>69</v>
      </c>
    </row>
    <row r="665" spans="1:12" x14ac:dyDescent="0.3">
      <c r="A665">
        <v>664</v>
      </c>
      <c r="B665">
        <v>0</v>
      </c>
      <c r="C665">
        <v>3</v>
      </c>
      <c r="D665" t="s">
        <v>988</v>
      </c>
      <c r="E665" t="s">
        <v>67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69</v>
      </c>
    </row>
    <row r="666" spans="1:12" x14ac:dyDescent="0.3">
      <c r="A666">
        <v>665</v>
      </c>
      <c r="B666">
        <v>1</v>
      </c>
      <c r="C666">
        <v>3</v>
      </c>
      <c r="D666" t="s">
        <v>989</v>
      </c>
      <c r="E666" t="s">
        <v>67</v>
      </c>
      <c r="F666">
        <v>20</v>
      </c>
      <c r="G666">
        <v>1</v>
      </c>
      <c r="H666">
        <v>0</v>
      </c>
      <c r="I666" t="s">
        <v>990</v>
      </c>
      <c r="J666">
        <v>7.9249999999999998</v>
      </c>
      <c r="L666" t="s">
        <v>69</v>
      </c>
    </row>
    <row r="667" spans="1:12" x14ac:dyDescent="0.3">
      <c r="A667">
        <v>666</v>
      </c>
      <c r="B667">
        <v>0</v>
      </c>
      <c r="C667">
        <v>2</v>
      </c>
      <c r="D667" t="s">
        <v>991</v>
      </c>
      <c r="E667" t="s">
        <v>67</v>
      </c>
      <c r="F667">
        <v>32</v>
      </c>
      <c r="G667">
        <v>2</v>
      </c>
      <c r="H667">
        <v>0</v>
      </c>
      <c r="I667" t="s">
        <v>180</v>
      </c>
      <c r="J667">
        <v>73.5</v>
      </c>
      <c r="L667" t="s">
        <v>69</v>
      </c>
    </row>
    <row r="668" spans="1:12" x14ac:dyDescent="0.3">
      <c r="A668">
        <v>667</v>
      </c>
      <c r="B668">
        <v>0</v>
      </c>
      <c r="C668">
        <v>2</v>
      </c>
      <c r="D668" t="s">
        <v>992</v>
      </c>
      <c r="E668" t="s">
        <v>67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69</v>
      </c>
    </row>
    <row r="669" spans="1:12" x14ac:dyDescent="0.3">
      <c r="A669">
        <v>668</v>
      </c>
      <c r="B669">
        <v>0</v>
      </c>
      <c r="C669">
        <v>3</v>
      </c>
      <c r="D669" t="s">
        <v>993</v>
      </c>
      <c r="E669" t="s">
        <v>67</v>
      </c>
      <c r="G669">
        <v>0</v>
      </c>
      <c r="H669">
        <v>0</v>
      </c>
      <c r="I669">
        <v>312993</v>
      </c>
      <c r="J669">
        <v>7.7750000000000004</v>
      </c>
      <c r="L669" t="s">
        <v>69</v>
      </c>
    </row>
    <row r="670" spans="1:12" x14ac:dyDescent="0.3">
      <c r="A670">
        <v>669</v>
      </c>
      <c r="B670">
        <v>0</v>
      </c>
      <c r="C670">
        <v>3</v>
      </c>
      <c r="D670" t="s">
        <v>994</v>
      </c>
      <c r="E670" t="s">
        <v>67</v>
      </c>
      <c r="F670">
        <v>43</v>
      </c>
      <c r="G670">
        <v>0</v>
      </c>
      <c r="H670">
        <v>0</v>
      </c>
      <c r="I670" t="s">
        <v>995</v>
      </c>
      <c r="J670">
        <v>8.0500000000000007</v>
      </c>
      <c r="L670" t="s">
        <v>69</v>
      </c>
    </row>
    <row r="671" spans="1:12" x14ac:dyDescent="0.3">
      <c r="A671">
        <v>670</v>
      </c>
      <c r="B671">
        <v>1</v>
      </c>
      <c r="C671">
        <v>1</v>
      </c>
      <c r="D671" t="s">
        <v>996</v>
      </c>
      <c r="E671" t="s">
        <v>71</v>
      </c>
      <c r="G671">
        <v>1</v>
      </c>
      <c r="H671">
        <v>0</v>
      </c>
      <c r="I671">
        <v>19996</v>
      </c>
      <c r="J671">
        <v>52</v>
      </c>
      <c r="K671" t="s">
        <v>997</v>
      </c>
      <c r="L671" t="s">
        <v>69</v>
      </c>
    </row>
    <row r="672" spans="1:12" x14ac:dyDescent="0.3">
      <c r="A672">
        <v>671</v>
      </c>
      <c r="B672">
        <v>1</v>
      </c>
      <c r="C672">
        <v>2</v>
      </c>
      <c r="D672" t="s">
        <v>998</v>
      </c>
      <c r="E672" t="s">
        <v>71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69</v>
      </c>
    </row>
    <row r="673" spans="1:12" x14ac:dyDescent="0.3">
      <c r="A673">
        <v>672</v>
      </c>
      <c r="B673">
        <v>0</v>
      </c>
      <c r="C673">
        <v>1</v>
      </c>
      <c r="D673" t="s">
        <v>999</v>
      </c>
      <c r="E673" t="s">
        <v>67</v>
      </c>
      <c r="F673">
        <v>31</v>
      </c>
      <c r="G673">
        <v>1</v>
      </c>
      <c r="H673">
        <v>0</v>
      </c>
      <c r="I673" t="s">
        <v>1000</v>
      </c>
      <c r="J673">
        <v>52</v>
      </c>
      <c r="K673" t="s">
        <v>1001</v>
      </c>
      <c r="L673" t="s">
        <v>69</v>
      </c>
    </row>
    <row r="674" spans="1:12" x14ac:dyDescent="0.3">
      <c r="A674">
        <v>673</v>
      </c>
      <c r="B674">
        <v>0</v>
      </c>
      <c r="C674">
        <v>2</v>
      </c>
      <c r="D674" t="s">
        <v>1002</v>
      </c>
      <c r="E674" t="s">
        <v>67</v>
      </c>
      <c r="F674">
        <v>70</v>
      </c>
      <c r="G674">
        <v>0</v>
      </c>
      <c r="H674">
        <v>0</v>
      </c>
      <c r="I674" t="s">
        <v>1003</v>
      </c>
      <c r="J674">
        <v>10.5</v>
      </c>
      <c r="L674" t="s">
        <v>69</v>
      </c>
    </row>
    <row r="675" spans="1:12" x14ac:dyDescent="0.3">
      <c r="A675">
        <v>674</v>
      </c>
      <c r="B675">
        <v>1</v>
      </c>
      <c r="C675">
        <v>2</v>
      </c>
      <c r="D675" t="s">
        <v>1004</v>
      </c>
      <c r="E675" t="s">
        <v>67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69</v>
      </c>
    </row>
    <row r="676" spans="1:12" x14ac:dyDescent="0.3">
      <c r="A676">
        <v>675</v>
      </c>
      <c r="B676">
        <v>0</v>
      </c>
      <c r="C676">
        <v>2</v>
      </c>
      <c r="D676" t="s">
        <v>1005</v>
      </c>
      <c r="E676" t="s">
        <v>67</v>
      </c>
      <c r="G676">
        <v>0</v>
      </c>
      <c r="H676">
        <v>0</v>
      </c>
      <c r="I676">
        <v>239856</v>
      </c>
      <c r="J676">
        <v>0</v>
      </c>
      <c r="L676" t="s">
        <v>69</v>
      </c>
    </row>
    <row r="677" spans="1:12" x14ac:dyDescent="0.3">
      <c r="A677">
        <v>676</v>
      </c>
      <c r="B677">
        <v>0</v>
      </c>
      <c r="C677">
        <v>3</v>
      </c>
      <c r="D677" t="s">
        <v>1006</v>
      </c>
      <c r="E677" t="s">
        <v>67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69</v>
      </c>
    </row>
    <row r="678" spans="1:12" x14ac:dyDescent="0.3">
      <c r="A678">
        <v>677</v>
      </c>
      <c r="B678">
        <v>0</v>
      </c>
      <c r="C678">
        <v>3</v>
      </c>
      <c r="D678" t="s">
        <v>1007</v>
      </c>
      <c r="E678" t="s">
        <v>67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69</v>
      </c>
    </row>
    <row r="679" spans="1:12" x14ac:dyDescent="0.3">
      <c r="A679">
        <v>678</v>
      </c>
      <c r="B679">
        <v>1</v>
      </c>
      <c r="C679">
        <v>3</v>
      </c>
      <c r="D679" t="s">
        <v>1008</v>
      </c>
      <c r="E679" t="s">
        <v>71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69</v>
      </c>
    </row>
    <row r="680" spans="1:12" x14ac:dyDescent="0.3">
      <c r="A680">
        <v>679</v>
      </c>
      <c r="B680">
        <v>0</v>
      </c>
      <c r="C680">
        <v>3</v>
      </c>
      <c r="D680" t="s">
        <v>1009</v>
      </c>
      <c r="E680" t="s">
        <v>71</v>
      </c>
      <c r="F680">
        <v>43</v>
      </c>
      <c r="G680">
        <v>1</v>
      </c>
      <c r="H680">
        <v>6</v>
      </c>
      <c r="I680" t="s">
        <v>159</v>
      </c>
      <c r="J680">
        <v>46.9</v>
      </c>
      <c r="L680" t="s">
        <v>69</v>
      </c>
    </row>
    <row r="681" spans="1:12" x14ac:dyDescent="0.3">
      <c r="A681">
        <v>680</v>
      </c>
      <c r="B681">
        <v>1</v>
      </c>
      <c r="C681">
        <v>1</v>
      </c>
      <c r="D681" t="s">
        <v>1010</v>
      </c>
      <c r="E681" t="s">
        <v>67</v>
      </c>
      <c r="F681">
        <v>36</v>
      </c>
      <c r="G681">
        <v>0</v>
      </c>
      <c r="H681">
        <v>1</v>
      </c>
      <c r="I681" t="s">
        <v>446</v>
      </c>
      <c r="J681">
        <v>512.32920000000001</v>
      </c>
      <c r="K681" t="s">
        <v>1011</v>
      </c>
      <c r="L681" t="s">
        <v>74</v>
      </c>
    </row>
    <row r="682" spans="1:12" x14ac:dyDescent="0.3">
      <c r="A682">
        <v>681</v>
      </c>
      <c r="B682">
        <v>0</v>
      </c>
      <c r="C682">
        <v>3</v>
      </c>
      <c r="D682" t="s">
        <v>1012</v>
      </c>
      <c r="E682" t="s">
        <v>71</v>
      </c>
      <c r="G682">
        <v>0</v>
      </c>
      <c r="H682">
        <v>0</v>
      </c>
      <c r="I682">
        <v>330935</v>
      </c>
      <c r="J682">
        <v>8.1374999999999993</v>
      </c>
      <c r="L682" t="s">
        <v>81</v>
      </c>
    </row>
    <row r="683" spans="1:12" x14ac:dyDescent="0.3">
      <c r="A683">
        <v>682</v>
      </c>
      <c r="B683">
        <v>1</v>
      </c>
      <c r="C683">
        <v>1</v>
      </c>
      <c r="D683" t="s">
        <v>1013</v>
      </c>
      <c r="E683" t="s">
        <v>67</v>
      </c>
      <c r="F683">
        <v>27</v>
      </c>
      <c r="G683">
        <v>0</v>
      </c>
      <c r="H683">
        <v>0</v>
      </c>
      <c r="I683" t="s">
        <v>146</v>
      </c>
      <c r="J683">
        <v>76.729200000000006</v>
      </c>
      <c r="K683" t="s">
        <v>1014</v>
      </c>
      <c r="L683" t="s">
        <v>74</v>
      </c>
    </row>
    <row r="684" spans="1:12" x14ac:dyDescent="0.3">
      <c r="A684">
        <v>683</v>
      </c>
      <c r="B684">
        <v>0</v>
      </c>
      <c r="C684">
        <v>3</v>
      </c>
      <c r="D684" t="s">
        <v>1015</v>
      </c>
      <c r="E684" t="s">
        <v>67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69</v>
      </c>
    </row>
    <row r="685" spans="1:12" x14ac:dyDescent="0.3">
      <c r="A685">
        <v>684</v>
      </c>
      <c r="B685">
        <v>0</v>
      </c>
      <c r="C685">
        <v>3</v>
      </c>
      <c r="D685" t="s">
        <v>1016</v>
      </c>
      <c r="E685" t="s">
        <v>67</v>
      </c>
      <c r="F685">
        <v>14</v>
      </c>
      <c r="G685">
        <v>5</v>
      </c>
      <c r="H685">
        <v>2</v>
      </c>
      <c r="I685" t="s">
        <v>159</v>
      </c>
      <c r="J685">
        <v>46.9</v>
      </c>
      <c r="L685" t="s">
        <v>69</v>
      </c>
    </row>
    <row r="686" spans="1:12" x14ac:dyDescent="0.3">
      <c r="A686">
        <v>685</v>
      </c>
      <c r="B686">
        <v>0</v>
      </c>
      <c r="C686">
        <v>2</v>
      </c>
      <c r="D686" t="s">
        <v>1017</v>
      </c>
      <c r="E686" t="s">
        <v>67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69</v>
      </c>
    </row>
    <row r="687" spans="1:12" x14ac:dyDescent="0.3">
      <c r="A687">
        <v>686</v>
      </c>
      <c r="B687">
        <v>0</v>
      </c>
      <c r="C687">
        <v>2</v>
      </c>
      <c r="D687" t="s">
        <v>1018</v>
      </c>
      <c r="E687" t="s">
        <v>67</v>
      </c>
      <c r="F687">
        <v>25</v>
      </c>
      <c r="G687">
        <v>1</v>
      </c>
      <c r="H687">
        <v>2</v>
      </c>
      <c r="I687" t="s">
        <v>134</v>
      </c>
      <c r="J687">
        <v>41.5792</v>
      </c>
      <c r="L687" t="s">
        <v>74</v>
      </c>
    </row>
    <row r="688" spans="1:12" x14ac:dyDescent="0.3">
      <c r="A688">
        <v>687</v>
      </c>
      <c r="B688">
        <v>0</v>
      </c>
      <c r="C688">
        <v>3</v>
      </c>
      <c r="D688" t="s">
        <v>1019</v>
      </c>
      <c r="E688" t="s">
        <v>67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69</v>
      </c>
    </row>
    <row r="689" spans="1:12" x14ac:dyDescent="0.3">
      <c r="A689">
        <v>688</v>
      </c>
      <c r="B689">
        <v>0</v>
      </c>
      <c r="C689">
        <v>3</v>
      </c>
      <c r="D689" t="s">
        <v>1020</v>
      </c>
      <c r="E689" t="s">
        <v>67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69</v>
      </c>
    </row>
    <row r="690" spans="1:12" x14ac:dyDescent="0.3">
      <c r="A690">
        <v>689</v>
      </c>
      <c r="B690">
        <v>0</v>
      </c>
      <c r="C690">
        <v>3</v>
      </c>
      <c r="D690" t="s">
        <v>1021</v>
      </c>
      <c r="E690" t="s">
        <v>67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69</v>
      </c>
    </row>
    <row r="691" spans="1:12" x14ac:dyDescent="0.3">
      <c r="A691">
        <v>690</v>
      </c>
      <c r="B691">
        <v>1</v>
      </c>
      <c r="C691">
        <v>1</v>
      </c>
      <c r="D691" t="s">
        <v>1022</v>
      </c>
      <c r="E691" t="s">
        <v>71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1023</v>
      </c>
      <c r="L691" t="s">
        <v>69</v>
      </c>
    </row>
    <row r="692" spans="1:12" x14ac:dyDescent="0.3">
      <c r="A692">
        <v>691</v>
      </c>
      <c r="B692">
        <v>1</v>
      </c>
      <c r="C692">
        <v>1</v>
      </c>
      <c r="D692" t="s">
        <v>1024</v>
      </c>
      <c r="E692" t="s">
        <v>67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1025</v>
      </c>
      <c r="L692" t="s">
        <v>69</v>
      </c>
    </row>
    <row r="693" spans="1:12" x14ac:dyDescent="0.3">
      <c r="A693">
        <v>692</v>
      </c>
      <c r="B693">
        <v>1</v>
      </c>
      <c r="C693">
        <v>3</v>
      </c>
      <c r="D693" t="s">
        <v>1026</v>
      </c>
      <c r="E693" t="s">
        <v>71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74</v>
      </c>
    </row>
    <row r="694" spans="1:12" x14ac:dyDescent="0.3">
      <c r="A694">
        <v>693</v>
      </c>
      <c r="B694">
        <v>1</v>
      </c>
      <c r="C694">
        <v>3</v>
      </c>
      <c r="D694" t="s">
        <v>1027</v>
      </c>
      <c r="E694" t="s">
        <v>67</v>
      </c>
      <c r="G694">
        <v>0</v>
      </c>
      <c r="H694">
        <v>0</v>
      </c>
      <c r="I694">
        <v>1601</v>
      </c>
      <c r="J694">
        <v>56.495800000000003</v>
      </c>
      <c r="L694" t="s">
        <v>69</v>
      </c>
    </row>
    <row r="695" spans="1:12" x14ac:dyDescent="0.3">
      <c r="A695">
        <v>694</v>
      </c>
      <c r="B695">
        <v>0</v>
      </c>
      <c r="C695">
        <v>3</v>
      </c>
      <c r="D695" t="s">
        <v>1028</v>
      </c>
      <c r="E695" t="s">
        <v>67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74</v>
      </c>
    </row>
    <row r="696" spans="1:12" x14ac:dyDescent="0.3">
      <c r="A696">
        <v>695</v>
      </c>
      <c r="B696">
        <v>0</v>
      </c>
      <c r="C696">
        <v>1</v>
      </c>
      <c r="D696" t="s">
        <v>1029</v>
      </c>
      <c r="E696" t="s">
        <v>67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69</v>
      </c>
    </row>
    <row r="697" spans="1:12" x14ac:dyDescent="0.3">
      <c r="A697">
        <v>696</v>
      </c>
      <c r="B697">
        <v>0</v>
      </c>
      <c r="C697">
        <v>2</v>
      </c>
      <c r="D697" t="s">
        <v>1030</v>
      </c>
      <c r="E697" t="s">
        <v>67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69</v>
      </c>
    </row>
    <row r="698" spans="1:12" x14ac:dyDescent="0.3">
      <c r="A698">
        <v>697</v>
      </c>
      <c r="B698">
        <v>0</v>
      </c>
      <c r="C698">
        <v>3</v>
      </c>
      <c r="D698" t="s">
        <v>1031</v>
      </c>
      <c r="E698" t="s">
        <v>67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69</v>
      </c>
    </row>
    <row r="699" spans="1:12" x14ac:dyDescent="0.3">
      <c r="A699">
        <v>698</v>
      </c>
      <c r="B699">
        <v>1</v>
      </c>
      <c r="C699">
        <v>3</v>
      </c>
      <c r="D699" t="s">
        <v>1032</v>
      </c>
      <c r="E699" t="s">
        <v>71</v>
      </c>
      <c r="G699">
        <v>0</v>
      </c>
      <c r="H699">
        <v>0</v>
      </c>
      <c r="I699">
        <v>35852</v>
      </c>
      <c r="J699">
        <v>7.7332999999999998</v>
      </c>
      <c r="L699" t="s">
        <v>81</v>
      </c>
    </row>
    <row r="700" spans="1:12" x14ac:dyDescent="0.3">
      <c r="A700">
        <v>699</v>
      </c>
      <c r="B700">
        <v>0</v>
      </c>
      <c r="C700">
        <v>1</v>
      </c>
      <c r="D700" t="s">
        <v>1033</v>
      </c>
      <c r="E700" t="s">
        <v>67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886</v>
      </c>
      <c r="L700" t="s">
        <v>74</v>
      </c>
    </row>
    <row r="701" spans="1:12" x14ac:dyDescent="0.3">
      <c r="A701">
        <v>700</v>
      </c>
      <c r="B701">
        <v>0</v>
      </c>
      <c r="C701">
        <v>3</v>
      </c>
      <c r="D701" t="s">
        <v>1034</v>
      </c>
      <c r="E701" t="s">
        <v>67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1035</v>
      </c>
      <c r="L701" t="s">
        <v>69</v>
      </c>
    </row>
    <row r="702" spans="1:12" x14ac:dyDescent="0.3">
      <c r="A702">
        <v>701</v>
      </c>
      <c r="B702">
        <v>1</v>
      </c>
      <c r="C702">
        <v>1</v>
      </c>
      <c r="D702" t="s">
        <v>1036</v>
      </c>
      <c r="E702" t="s">
        <v>71</v>
      </c>
      <c r="F702">
        <v>18</v>
      </c>
      <c r="G702">
        <v>1</v>
      </c>
      <c r="H702">
        <v>0</v>
      </c>
      <c r="I702" t="s">
        <v>619</v>
      </c>
      <c r="J702">
        <v>227.52500000000001</v>
      </c>
      <c r="K702" t="s">
        <v>1037</v>
      </c>
      <c r="L702" t="s">
        <v>74</v>
      </c>
    </row>
    <row r="703" spans="1:12" x14ac:dyDescent="0.3">
      <c r="A703">
        <v>702</v>
      </c>
      <c r="B703">
        <v>1</v>
      </c>
      <c r="C703">
        <v>1</v>
      </c>
      <c r="D703" t="s">
        <v>1038</v>
      </c>
      <c r="E703" t="s">
        <v>67</v>
      </c>
      <c r="F703">
        <v>35</v>
      </c>
      <c r="G703">
        <v>0</v>
      </c>
      <c r="H703">
        <v>0</v>
      </c>
      <c r="I703" t="s">
        <v>1039</v>
      </c>
      <c r="J703">
        <v>26.287500000000001</v>
      </c>
      <c r="K703" t="s">
        <v>1040</v>
      </c>
      <c r="L703" t="s">
        <v>69</v>
      </c>
    </row>
    <row r="704" spans="1:12" x14ac:dyDescent="0.3">
      <c r="A704">
        <v>703</v>
      </c>
      <c r="B704">
        <v>0</v>
      </c>
      <c r="C704">
        <v>3</v>
      </c>
      <c r="D704" t="s">
        <v>1041</v>
      </c>
      <c r="E704" t="s">
        <v>71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74</v>
      </c>
    </row>
    <row r="705" spans="1:12" x14ac:dyDescent="0.3">
      <c r="A705">
        <v>704</v>
      </c>
      <c r="B705">
        <v>0</v>
      </c>
      <c r="C705">
        <v>3</v>
      </c>
      <c r="D705" t="s">
        <v>1042</v>
      </c>
      <c r="E705" t="s">
        <v>67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81</v>
      </c>
    </row>
    <row r="706" spans="1:12" x14ac:dyDescent="0.3">
      <c r="A706">
        <v>705</v>
      </c>
      <c r="B706">
        <v>0</v>
      </c>
      <c r="C706">
        <v>3</v>
      </c>
      <c r="D706" t="s">
        <v>1043</v>
      </c>
      <c r="E706" t="s">
        <v>67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69</v>
      </c>
    </row>
    <row r="707" spans="1:12" x14ac:dyDescent="0.3">
      <c r="A707">
        <v>706</v>
      </c>
      <c r="B707">
        <v>0</v>
      </c>
      <c r="C707">
        <v>2</v>
      </c>
      <c r="D707" t="s">
        <v>1044</v>
      </c>
      <c r="E707" t="s">
        <v>67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69</v>
      </c>
    </row>
    <row r="708" spans="1:12" x14ac:dyDescent="0.3">
      <c r="A708">
        <v>707</v>
      </c>
      <c r="B708">
        <v>1</v>
      </c>
      <c r="C708">
        <v>2</v>
      </c>
      <c r="D708" t="s">
        <v>1045</v>
      </c>
      <c r="E708" t="s">
        <v>71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69</v>
      </c>
    </row>
    <row r="709" spans="1:12" x14ac:dyDescent="0.3">
      <c r="A709">
        <v>708</v>
      </c>
      <c r="B709">
        <v>1</v>
      </c>
      <c r="C709">
        <v>1</v>
      </c>
      <c r="D709" t="s">
        <v>1046</v>
      </c>
      <c r="E709" t="s">
        <v>67</v>
      </c>
      <c r="F709">
        <v>42</v>
      </c>
      <c r="G709">
        <v>0</v>
      </c>
      <c r="H709">
        <v>0</v>
      </c>
      <c r="I709" t="s">
        <v>1047</v>
      </c>
      <c r="J709">
        <v>26.287500000000001</v>
      </c>
      <c r="K709" t="s">
        <v>1040</v>
      </c>
      <c r="L709" t="s">
        <v>69</v>
      </c>
    </row>
    <row r="710" spans="1:12" x14ac:dyDescent="0.3">
      <c r="A710">
        <v>709</v>
      </c>
      <c r="B710">
        <v>1</v>
      </c>
      <c r="C710">
        <v>1</v>
      </c>
      <c r="D710" t="s">
        <v>1048</v>
      </c>
      <c r="E710" t="s">
        <v>71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69</v>
      </c>
    </row>
    <row r="711" spans="1:12" x14ac:dyDescent="0.3">
      <c r="A711">
        <v>710</v>
      </c>
      <c r="B711">
        <v>1</v>
      </c>
      <c r="C711">
        <v>3</v>
      </c>
      <c r="D711" t="s">
        <v>1049</v>
      </c>
      <c r="E711" t="s">
        <v>67</v>
      </c>
      <c r="G711">
        <v>1</v>
      </c>
      <c r="H711">
        <v>1</v>
      </c>
      <c r="I711">
        <v>2661</v>
      </c>
      <c r="J711">
        <v>15.245799999999999</v>
      </c>
      <c r="L711" t="s">
        <v>74</v>
      </c>
    </row>
    <row r="712" spans="1:12" x14ac:dyDescent="0.3">
      <c r="A712">
        <v>711</v>
      </c>
      <c r="B712">
        <v>1</v>
      </c>
      <c r="C712">
        <v>1</v>
      </c>
      <c r="D712" t="s">
        <v>1050</v>
      </c>
      <c r="E712" t="s">
        <v>71</v>
      </c>
      <c r="F712">
        <v>24</v>
      </c>
      <c r="G712">
        <v>0</v>
      </c>
      <c r="H712">
        <v>0</v>
      </c>
      <c r="I712" t="s">
        <v>1051</v>
      </c>
      <c r="J712">
        <v>49.504199999999997</v>
      </c>
      <c r="K712" t="s">
        <v>1052</v>
      </c>
      <c r="L712" t="s">
        <v>74</v>
      </c>
    </row>
    <row r="713" spans="1:12" x14ac:dyDescent="0.3">
      <c r="A713">
        <v>712</v>
      </c>
      <c r="B713">
        <v>0</v>
      </c>
      <c r="C713">
        <v>1</v>
      </c>
      <c r="D713" t="s">
        <v>1053</v>
      </c>
      <c r="E713" t="s">
        <v>67</v>
      </c>
      <c r="G713">
        <v>0</v>
      </c>
      <c r="H713">
        <v>0</v>
      </c>
      <c r="I713">
        <v>113028</v>
      </c>
      <c r="J713">
        <v>26.55</v>
      </c>
      <c r="K713" t="s">
        <v>554</v>
      </c>
      <c r="L713" t="s">
        <v>69</v>
      </c>
    </row>
    <row r="714" spans="1:12" x14ac:dyDescent="0.3">
      <c r="A714">
        <v>713</v>
      </c>
      <c r="B714">
        <v>1</v>
      </c>
      <c r="C714">
        <v>1</v>
      </c>
      <c r="D714" t="s">
        <v>1054</v>
      </c>
      <c r="E714" t="s">
        <v>67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997</v>
      </c>
      <c r="L714" t="s">
        <v>69</v>
      </c>
    </row>
    <row r="715" spans="1:12" x14ac:dyDescent="0.3">
      <c r="A715">
        <v>714</v>
      </c>
      <c r="B715">
        <v>0</v>
      </c>
      <c r="C715">
        <v>3</v>
      </c>
      <c r="D715" t="s">
        <v>1055</v>
      </c>
      <c r="E715" t="s">
        <v>67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69</v>
      </c>
    </row>
    <row r="716" spans="1:12" x14ac:dyDescent="0.3">
      <c r="A716">
        <v>715</v>
      </c>
      <c r="B716">
        <v>0</v>
      </c>
      <c r="C716">
        <v>2</v>
      </c>
      <c r="D716" t="s">
        <v>1056</v>
      </c>
      <c r="E716" t="s">
        <v>67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69</v>
      </c>
    </row>
    <row r="717" spans="1:12" x14ac:dyDescent="0.3">
      <c r="A717">
        <v>716</v>
      </c>
      <c r="B717">
        <v>0</v>
      </c>
      <c r="C717">
        <v>3</v>
      </c>
      <c r="D717" t="s">
        <v>1057</v>
      </c>
      <c r="E717" t="s">
        <v>67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184</v>
      </c>
      <c r="L717" t="s">
        <v>69</v>
      </c>
    </row>
    <row r="718" spans="1:12" x14ac:dyDescent="0.3">
      <c r="A718">
        <v>717</v>
      </c>
      <c r="B718">
        <v>1</v>
      </c>
      <c r="C718">
        <v>1</v>
      </c>
      <c r="D718" t="s">
        <v>1058</v>
      </c>
      <c r="E718" t="s">
        <v>71</v>
      </c>
      <c r="F718">
        <v>38</v>
      </c>
      <c r="G718">
        <v>0</v>
      </c>
      <c r="H718">
        <v>0</v>
      </c>
      <c r="I718" t="s">
        <v>619</v>
      </c>
      <c r="J718">
        <v>227.52500000000001</v>
      </c>
      <c r="K718" t="s">
        <v>1059</v>
      </c>
      <c r="L718" t="s">
        <v>74</v>
      </c>
    </row>
    <row r="719" spans="1:12" x14ac:dyDescent="0.3">
      <c r="A719">
        <v>718</v>
      </c>
      <c r="B719">
        <v>1</v>
      </c>
      <c r="C719">
        <v>2</v>
      </c>
      <c r="D719" t="s">
        <v>1060</v>
      </c>
      <c r="E719" t="s">
        <v>71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249</v>
      </c>
      <c r="L719" t="s">
        <v>69</v>
      </c>
    </row>
    <row r="720" spans="1:12" x14ac:dyDescent="0.3">
      <c r="A720">
        <v>719</v>
      </c>
      <c r="B720">
        <v>0</v>
      </c>
      <c r="C720">
        <v>3</v>
      </c>
      <c r="D720" t="s">
        <v>1061</v>
      </c>
      <c r="E720" t="s">
        <v>67</v>
      </c>
      <c r="G720">
        <v>0</v>
      </c>
      <c r="H720">
        <v>0</v>
      </c>
      <c r="I720">
        <v>36568</v>
      </c>
      <c r="J720">
        <v>15.5</v>
      </c>
      <c r="L720" t="s">
        <v>81</v>
      </c>
    </row>
    <row r="721" spans="1:12" x14ac:dyDescent="0.3">
      <c r="A721">
        <v>720</v>
      </c>
      <c r="B721">
        <v>0</v>
      </c>
      <c r="C721">
        <v>3</v>
      </c>
      <c r="D721" t="s">
        <v>1062</v>
      </c>
      <c r="E721" t="s">
        <v>67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69</v>
      </c>
    </row>
    <row r="722" spans="1:12" x14ac:dyDescent="0.3">
      <c r="A722">
        <v>721</v>
      </c>
      <c r="B722">
        <v>1</v>
      </c>
      <c r="C722">
        <v>2</v>
      </c>
      <c r="D722" t="s">
        <v>1063</v>
      </c>
      <c r="E722" t="s">
        <v>71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69</v>
      </c>
    </row>
    <row r="723" spans="1:12" x14ac:dyDescent="0.3">
      <c r="A723">
        <v>722</v>
      </c>
      <c r="B723">
        <v>0</v>
      </c>
      <c r="C723">
        <v>3</v>
      </c>
      <c r="D723" t="s">
        <v>1064</v>
      </c>
      <c r="E723" t="s">
        <v>67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69</v>
      </c>
    </row>
    <row r="724" spans="1:12" x14ac:dyDescent="0.3">
      <c r="A724">
        <v>723</v>
      </c>
      <c r="B724">
        <v>0</v>
      </c>
      <c r="C724">
        <v>2</v>
      </c>
      <c r="D724" t="s">
        <v>1065</v>
      </c>
      <c r="E724" t="s">
        <v>67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69</v>
      </c>
    </row>
    <row r="725" spans="1:12" x14ac:dyDescent="0.3">
      <c r="A725">
        <v>724</v>
      </c>
      <c r="B725">
        <v>0</v>
      </c>
      <c r="C725">
        <v>2</v>
      </c>
      <c r="D725" t="s">
        <v>1066</v>
      </c>
      <c r="E725" t="s">
        <v>67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69</v>
      </c>
    </row>
    <row r="726" spans="1:12" x14ac:dyDescent="0.3">
      <c r="A726">
        <v>725</v>
      </c>
      <c r="B726">
        <v>1</v>
      </c>
      <c r="C726">
        <v>1</v>
      </c>
      <c r="D726" t="s">
        <v>1067</v>
      </c>
      <c r="E726" t="s">
        <v>67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1068</v>
      </c>
      <c r="L726" t="s">
        <v>69</v>
      </c>
    </row>
    <row r="727" spans="1:12" x14ac:dyDescent="0.3">
      <c r="A727">
        <v>726</v>
      </c>
      <c r="B727">
        <v>0</v>
      </c>
      <c r="C727">
        <v>3</v>
      </c>
      <c r="D727" t="s">
        <v>1069</v>
      </c>
      <c r="E727" t="s">
        <v>67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69</v>
      </c>
    </row>
    <row r="728" spans="1:12" x14ac:dyDescent="0.3">
      <c r="A728">
        <v>727</v>
      </c>
      <c r="B728">
        <v>1</v>
      </c>
      <c r="C728">
        <v>2</v>
      </c>
      <c r="D728" t="s">
        <v>1070</v>
      </c>
      <c r="E728" t="s">
        <v>71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69</v>
      </c>
    </row>
    <row r="729" spans="1:12" x14ac:dyDescent="0.3">
      <c r="A729">
        <v>728</v>
      </c>
      <c r="B729">
        <v>1</v>
      </c>
      <c r="C729">
        <v>3</v>
      </c>
      <c r="D729" t="s">
        <v>1071</v>
      </c>
      <c r="E729" t="s">
        <v>71</v>
      </c>
      <c r="G729">
        <v>0</v>
      </c>
      <c r="H729">
        <v>0</v>
      </c>
      <c r="I729">
        <v>36866</v>
      </c>
      <c r="J729">
        <v>7.7374999999999998</v>
      </c>
      <c r="L729" t="s">
        <v>81</v>
      </c>
    </row>
    <row r="730" spans="1:12" x14ac:dyDescent="0.3">
      <c r="A730">
        <v>729</v>
      </c>
      <c r="B730">
        <v>0</v>
      </c>
      <c r="C730">
        <v>2</v>
      </c>
      <c r="D730" t="s">
        <v>1072</v>
      </c>
      <c r="E730" t="s">
        <v>67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69</v>
      </c>
    </row>
    <row r="731" spans="1:12" x14ac:dyDescent="0.3">
      <c r="A731">
        <v>730</v>
      </c>
      <c r="B731">
        <v>0</v>
      </c>
      <c r="C731">
        <v>3</v>
      </c>
      <c r="D731" t="s">
        <v>1073</v>
      </c>
      <c r="E731" t="s">
        <v>71</v>
      </c>
      <c r="F731">
        <v>25</v>
      </c>
      <c r="G731">
        <v>1</v>
      </c>
      <c r="H731">
        <v>0</v>
      </c>
      <c r="I731" t="s">
        <v>1074</v>
      </c>
      <c r="J731">
        <v>7.9249999999999998</v>
      </c>
      <c r="L731" t="s">
        <v>69</v>
      </c>
    </row>
    <row r="732" spans="1:12" x14ac:dyDescent="0.3">
      <c r="A732">
        <v>731</v>
      </c>
      <c r="B732">
        <v>1</v>
      </c>
      <c r="C732">
        <v>1</v>
      </c>
      <c r="D732" t="s">
        <v>1075</v>
      </c>
      <c r="E732" t="s">
        <v>71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1023</v>
      </c>
      <c r="L732" t="s">
        <v>69</v>
      </c>
    </row>
    <row r="733" spans="1:12" x14ac:dyDescent="0.3">
      <c r="A733">
        <v>732</v>
      </c>
      <c r="B733">
        <v>0</v>
      </c>
      <c r="C733">
        <v>3</v>
      </c>
      <c r="D733" t="s">
        <v>1076</v>
      </c>
      <c r="E733" t="s">
        <v>67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74</v>
      </c>
    </row>
    <row r="734" spans="1:12" x14ac:dyDescent="0.3">
      <c r="A734">
        <v>733</v>
      </c>
      <c r="B734">
        <v>0</v>
      </c>
      <c r="C734">
        <v>2</v>
      </c>
      <c r="D734" t="s">
        <v>1077</v>
      </c>
      <c r="E734" t="s">
        <v>67</v>
      </c>
      <c r="G734">
        <v>0</v>
      </c>
      <c r="H734">
        <v>0</v>
      </c>
      <c r="I734">
        <v>239855</v>
      </c>
      <c r="J734">
        <v>0</v>
      </c>
      <c r="L734" t="s">
        <v>69</v>
      </c>
    </row>
    <row r="735" spans="1:12" x14ac:dyDescent="0.3">
      <c r="A735">
        <v>734</v>
      </c>
      <c r="B735">
        <v>0</v>
      </c>
      <c r="C735">
        <v>2</v>
      </c>
      <c r="D735" t="s">
        <v>1078</v>
      </c>
      <c r="E735" t="s">
        <v>67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69</v>
      </c>
    </row>
    <row r="736" spans="1:12" x14ac:dyDescent="0.3">
      <c r="A736">
        <v>735</v>
      </c>
      <c r="B736">
        <v>0</v>
      </c>
      <c r="C736">
        <v>2</v>
      </c>
      <c r="D736" t="s">
        <v>1079</v>
      </c>
      <c r="E736" t="s">
        <v>67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69</v>
      </c>
    </row>
    <row r="737" spans="1:12" x14ac:dyDescent="0.3">
      <c r="A737">
        <v>736</v>
      </c>
      <c r="B737">
        <v>0</v>
      </c>
      <c r="C737">
        <v>3</v>
      </c>
      <c r="D737" t="s">
        <v>1080</v>
      </c>
      <c r="E737" t="s">
        <v>67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69</v>
      </c>
    </row>
    <row r="738" spans="1:12" x14ac:dyDescent="0.3">
      <c r="A738">
        <v>737</v>
      </c>
      <c r="B738">
        <v>0</v>
      </c>
      <c r="C738">
        <v>3</v>
      </c>
      <c r="D738" t="s">
        <v>1081</v>
      </c>
      <c r="E738" t="s">
        <v>71</v>
      </c>
      <c r="F738">
        <v>48</v>
      </c>
      <c r="G738">
        <v>1</v>
      </c>
      <c r="H738">
        <v>3</v>
      </c>
      <c r="I738" t="s">
        <v>197</v>
      </c>
      <c r="J738">
        <v>34.375</v>
      </c>
      <c r="L738" t="s">
        <v>69</v>
      </c>
    </row>
    <row r="739" spans="1:12" x14ac:dyDescent="0.3">
      <c r="A739">
        <v>738</v>
      </c>
      <c r="B739">
        <v>1</v>
      </c>
      <c r="C739">
        <v>1</v>
      </c>
      <c r="D739" t="s">
        <v>1082</v>
      </c>
      <c r="E739" t="s">
        <v>67</v>
      </c>
      <c r="F739">
        <v>35</v>
      </c>
      <c r="G739">
        <v>0</v>
      </c>
      <c r="H739">
        <v>0</v>
      </c>
      <c r="I739" t="s">
        <v>446</v>
      </c>
      <c r="J739">
        <v>512.32920000000001</v>
      </c>
      <c r="K739" t="s">
        <v>1083</v>
      </c>
      <c r="L739" t="s">
        <v>74</v>
      </c>
    </row>
    <row r="740" spans="1:12" x14ac:dyDescent="0.3">
      <c r="A740">
        <v>739</v>
      </c>
      <c r="B740">
        <v>0</v>
      </c>
      <c r="C740">
        <v>3</v>
      </c>
      <c r="D740" t="s">
        <v>1084</v>
      </c>
      <c r="E740" t="s">
        <v>67</v>
      </c>
      <c r="G740">
        <v>0</v>
      </c>
      <c r="H740">
        <v>0</v>
      </c>
      <c r="I740">
        <v>349201</v>
      </c>
      <c r="J740">
        <v>7.8958000000000004</v>
      </c>
      <c r="L740" t="s">
        <v>69</v>
      </c>
    </row>
    <row r="741" spans="1:12" x14ac:dyDescent="0.3">
      <c r="A741">
        <v>740</v>
      </c>
      <c r="B741">
        <v>0</v>
      </c>
      <c r="C741">
        <v>3</v>
      </c>
      <c r="D741" t="s">
        <v>1085</v>
      </c>
      <c r="E741" t="s">
        <v>67</v>
      </c>
      <c r="G741">
        <v>0</v>
      </c>
      <c r="H741">
        <v>0</v>
      </c>
      <c r="I741">
        <v>349218</v>
      </c>
      <c r="J741">
        <v>7.8958000000000004</v>
      </c>
      <c r="L741" t="s">
        <v>69</v>
      </c>
    </row>
    <row r="742" spans="1:12" x14ac:dyDescent="0.3">
      <c r="A742">
        <v>741</v>
      </c>
      <c r="B742">
        <v>1</v>
      </c>
      <c r="C742">
        <v>1</v>
      </c>
      <c r="D742" t="s">
        <v>1086</v>
      </c>
      <c r="E742" t="s">
        <v>67</v>
      </c>
      <c r="G742">
        <v>0</v>
      </c>
      <c r="H742">
        <v>0</v>
      </c>
      <c r="I742">
        <v>16988</v>
      </c>
      <c r="J742">
        <v>30</v>
      </c>
      <c r="K742" t="s">
        <v>1087</v>
      </c>
      <c r="L742" t="s">
        <v>69</v>
      </c>
    </row>
    <row r="743" spans="1:12" x14ac:dyDescent="0.3">
      <c r="A743">
        <v>742</v>
      </c>
      <c r="B743">
        <v>0</v>
      </c>
      <c r="C743">
        <v>1</v>
      </c>
      <c r="D743" t="s">
        <v>1088</v>
      </c>
      <c r="E743" t="s">
        <v>67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1089</v>
      </c>
      <c r="L743" t="s">
        <v>69</v>
      </c>
    </row>
    <row r="744" spans="1:12" x14ac:dyDescent="0.3">
      <c r="A744">
        <v>743</v>
      </c>
      <c r="B744">
        <v>1</v>
      </c>
      <c r="C744">
        <v>1</v>
      </c>
      <c r="D744" t="s">
        <v>1090</v>
      </c>
      <c r="E744" t="s">
        <v>71</v>
      </c>
      <c r="F744">
        <v>21</v>
      </c>
      <c r="G744">
        <v>2</v>
      </c>
      <c r="H744">
        <v>2</v>
      </c>
      <c r="I744" t="s">
        <v>526</v>
      </c>
      <c r="J744">
        <v>262.375</v>
      </c>
      <c r="K744" t="s">
        <v>527</v>
      </c>
      <c r="L744" t="s">
        <v>74</v>
      </c>
    </row>
    <row r="745" spans="1:12" x14ac:dyDescent="0.3">
      <c r="A745">
        <v>744</v>
      </c>
      <c r="B745">
        <v>0</v>
      </c>
      <c r="C745">
        <v>3</v>
      </c>
      <c r="D745" t="s">
        <v>1091</v>
      </c>
      <c r="E745" t="s">
        <v>67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69</v>
      </c>
    </row>
    <row r="746" spans="1:12" x14ac:dyDescent="0.3">
      <c r="A746">
        <v>745</v>
      </c>
      <c r="B746">
        <v>1</v>
      </c>
      <c r="C746">
        <v>3</v>
      </c>
      <c r="D746" t="s">
        <v>1092</v>
      </c>
      <c r="E746" t="s">
        <v>67</v>
      </c>
      <c r="F746">
        <v>31</v>
      </c>
      <c r="G746">
        <v>0</v>
      </c>
      <c r="H746">
        <v>0</v>
      </c>
      <c r="I746" t="s">
        <v>1093</v>
      </c>
      <c r="J746">
        <v>7.9249999999999998</v>
      </c>
      <c r="L746" t="s">
        <v>69</v>
      </c>
    </row>
    <row r="747" spans="1:12" x14ac:dyDescent="0.3">
      <c r="A747">
        <v>746</v>
      </c>
      <c r="B747">
        <v>0</v>
      </c>
      <c r="C747">
        <v>1</v>
      </c>
      <c r="D747" t="s">
        <v>1094</v>
      </c>
      <c r="E747" t="s">
        <v>67</v>
      </c>
      <c r="F747">
        <v>70</v>
      </c>
      <c r="G747">
        <v>1</v>
      </c>
      <c r="H747">
        <v>1</v>
      </c>
      <c r="I747" t="s">
        <v>831</v>
      </c>
      <c r="J747">
        <v>71</v>
      </c>
      <c r="K747" t="s">
        <v>832</v>
      </c>
      <c r="L747" t="s">
        <v>69</v>
      </c>
    </row>
    <row r="748" spans="1:12" x14ac:dyDescent="0.3">
      <c r="A748">
        <v>747</v>
      </c>
      <c r="B748">
        <v>0</v>
      </c>
      <c r="C748">
        <v>3</v>
      </c>
      <c r="D748" t="s">
        <v>1095</v>
      </c>
      <c r="E748" t="s">
        <v>67</v>
      </c>
      <c r="F748">
        <v>16</v>
      </c>
      <c r="G748">
        <v>1</v>
      </c>
      <c r="H748">
        <v>1</v>
      </c>
      <c r="I748" t="s">
        <v>478</v>
      </c>
      <c r="J748">
        <v>20.25</v>
      </c>
      <c r="L748" t="s">
        <v>69</v>
      </c>
    </row>
    <row r="749" spans="1:12" x14ac:dyDescent="0.3">
      <c r="A749">
        <v>748</v>
      </c>
      <c r="B749">
        <v>1</v>
      </c>
      <c r="C749">
        <v>2</v>
      </c>
      <c r="D749" t="s">
        <v>1096</v>
      </c>
      <c r="E749" t="s">
        <v>71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69</v>
      </c>
    </row>
    <row r="750" spans="1:12" x14ac:dyDescent="0.3">
      <c r="A750">
        <v>749</v>
      </c>
      <c r="B750">
        <v>0</v>
      </c>
      <c r="C750">
        <v>1</v>
      </c>
      <c r="D750" t="s">
        <v>1097</v>
      </c>
      <c r="E750" t="s">
        <v>67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1098</v>
      </c>
      <c r="L750" t="s">
        <v>69</v>
      </c>
    </row>
    <row r="751" spans="1:12" x14ac:dyDescent="0.3">
      <c r="A751">
        <v>750</v>
      </c>
      <c r="B751">
        <v>0</v>
      </c>
      <c r="C751">
        <v>3</v>
      </c>
      <c r="D751" t="s">
        <v>1099</v>
      </c>
      <c r="E751" t="s">
        <v>67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81</v>
      </c>
    </row>
    <row r="752" spans="1:12" x14ac:dyDescent="0.3">
      <c r="A752">
        <v>751</v>
      </c>
      <c r="B752">
        <v>1</v>
      </c>
      <c r="C752">
        <v>2</v>
      </c>
      <c r="D752" t="s">
        <v>1100</v>
      </c>
      <c r="E752" t="s">
        <v>71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69</v>
      </c>
    </row>
    <row r="753" spans="1:12" x14ac:dyDescent="0.3">
      <c r="A753">
        <v>752</v>
      </c>
      <c r="B753">
        <v>1</v>
      </c>
      <c r="C753">
        <v>3</v>
      </c>
      <c r="D753" t="s">
        <v>1101</v>
      </c>
      <c r="E753" t="s">
        <v>67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1102</v>
      </c>
      <c r="L753" t="s">
        <v>69</v>
      </c>
    </row>
    <row r="754" spans="1:12" x14ac:dyDescent="0.3">
      <c r="A754">
        <v>753</v>
      </c>
      <c r="B754">
        <v>0</v>
      </c>
      <c r="C754">
        <v>3</v>
      </c>
      <c r="D754" t="s">
        <v>1103</v>
      </c>
      <c r="E754" t="s">
        <v>67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69</v>
      </c>
    </row>
    <row r="755" spans="1:12" x14ac:dyDescent="0.3">
      <c r="A755">
        <v>754</v>
      </c>
      <c r="B755">
        <v>0</v>
      </c>
      <c r="C755">
        <v>3</v>
      </c>
      <c r="D755" t="s">
        <v>1104</v>
      </c>
      <c r="E755" t="s">
        <v>67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69</v>
      </c>
    </row>
    <row r="756" spans="1:12" x14ac:dyDescent="0.3">
      <c r="A756">
        <v>755</v>
      </c>
      <c r="B756">
        <v>1</v>
      </c>
      <c r="C756">
        <v>2</v>
      </c>
      <c r="D756" t="s">
        <v>1105</v>
      </c>
      <c r="E756" t="s">
        <v>71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69</v>
      </c>
    </row>
    <row r="757" spans="1:12" x14ac:dyDescent="0.3">
      <c r="A757">
        <v>756</v>
      </c>
      <c r="B757">
        <v>1</v>
      </c>
      <c r="C757">
        <v>2</v>
      </c>
      <c r="D757" t="s">
        <v>1106</v>
      </c>
      <c r="E757" t="s">
        <v>67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69</v>
      </c>
    </row>
    <row r="758" spans="1:12" x14ac:dyDescent="0.3">
      <c r="A758">
        <v>757</v>
      </c>
      <c r="B758">
        <v>0</v>
      </c>
      <c r="C758">
        <v>3</v>
      </c>
      <c r="D758" t="s">
        <v>1107</v>
      </c>
      <c r="E758" t="s">
        <v>67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69</v>
      </c>
    </row>
    <row r="759" spans="1:12" x14ac:dyDescent="0.3">
      <c r="A759">
        <v>758</v>
      </c>
      <c r="B759">
        <v>0</v>
      </c>
      <c r="C759">
        <v>2</v>
      </c>
      <c r="D759" t="s">
        <v>1108</v>
      </c>
      <c r="E759" t="s">
        <v>67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69</v>
      </c>
    </row>
    <row r="760" spans="1:12" x14ac:dyDescent="0.3">
      <c r="A760">
        <v>759</v>
      </c>
      <c r="B760">
        <v>0</v>
      </c>
      <c r="C760">
        <v>3</v>
      </c>
      <c r="D760" t="s">
        <v>1109</v>
      </c>
      <c r="E760" t="s">
        <v>67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69</v>
      </c>
    </row>
    <row r="761" spans="1:12" x14ac:dyDescent="0.3">
      <c r="A761">
        <v>760</v>
      </c>
      <c r="B761">
        <v>1</v>
      </c>
      <c r="C761">
        <v>1</v>
      </c>
      <c r="D761" t="s">
        <v>1110</v>
      </c>
      <c r="E761" t="s">
        <v>71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444</v>
      </c>
      <c r="L761" t="s">
        <v>69</v>
      </c>
    </row>
    <row r="762" spans="1:12" x14ac:dyDescent="0.3">
      <c r="A762">
        <v>761</v>
      </c>
      <c r="B762">
        <v>0</v>
      </c>
      <c r="C762">
        <v>3</v>
      </c>
      <c r="D762" t="s">
        <v>1111</v>
      </c>
      <c r="E762" t="s">
        <v>67</v>
      </c>
      <c r="G762">
        <v>0</v>
      </c>
      <c r="H762">
        <v>0</v>
      </c>
      <c r="I762">
        <v>358585</v>
      </c>
      <c r="J762">
        <v>14.5</v>
      </c>
      <c r="L762" t="s">
        <v>69</v>
      </c>
    </row>
    <row r="763" spans="1:12" x14ac:dyDescent="0.3">
      <c r="A763">
        <v>762</v>
      </c>
      <c r="B763">
        <v>0</v>
      </c>
      <c r="C763">
        <v>3</v>
      </c>
      <c r="D763" t="s">
        <v>1112</v>
      </c>
      <c r="E763" t="s">
        <v>67</v>
      </c>
      <c r="F763">
        <v>41</v>
      </c>
      <c r="G763">
        <v>0</v>
      </c>
      <c r="H763">
        <v>0</v>
      </c>
      <c r="I763" t="s">
        <v>1113</v>
      </c>
      <c r="J763">
        <v>7.125</v>
      </c>
      <c r="L763" t="s">
        <v>69</v>
      </c>
    </row>
    <row r="764" spans="1:12" x14ac:dyDescent="0.3">
      <c r="A764">
        <v>763</v>
      </c>
      <c r="B764">
        <v>1</v>
      </c>
      <c r="C764">
        <v>3</v>
      </c>
      <c r="D764" t="s">
        <v>1114</v>
      </c>
      <c r="E764" t="s">
        <v>67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74</v>
      </c>
    </row>
    <row r="765" spans="1:12" x14ac:dyDescent="0.3">
      <c r="A765">
        <v>764</v>
      </c>
      <c r="B765">
        <v>1</v>
      </c>
      <c r="C765">
        <v>1</v>
      </c>
      <c r="D765" t="s">
        <v>1115</v>
      </c>
      <c r="E765" t="s">
        <v>71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632</v>
      </c>
      <c r="L765" t="s">
        <v>69</v>
      </c>
    </row>
    <row r="766" spans="1:12" x14ac:dyDescent="0.3">
      <c r="A766">
        <v>765</v>
      </c>
      <c r="B766">
        <v>0</v>
      </c>
      <c r="C766">
        <v>3</v>
      </c>
      <c r="D766" t="s">
        <v>1116</v>
      </c>
      <c r="E766" t="s">
        <v>67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69</v>
      </c>
    </row>
    <row r="767" spans="1:12" x14ac:dyDescent="0.3">
      <c r="A767">
        <v>766</v>
      </c>
      <c r="B767">
        <v>1</v>
      </c>
      <c r="C767">
        <v>1</v>
      </c>
      <c r="D767" t="s">
        <v>1117</v>
      </c>
      <c r="E767" t="s">
        <v>71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1118</v>
      </c>
      <c r="L767" t="s">
        <v>69</v>
      </c>
    </row>
    <row r="768" spans="1:12" x14ac:dyDescent="0.3">
      <c r="A768">
        <v>767</v>
      </c>
      <c r="B768">
        <v>0</v>
      </c>
      <c r="C768">
        <v>1</v>
      </c>
      <c r="D768" t="s">
        <v>1119</v>
      </c>
      <c r="E768" t="s">
        <v>67</v>
      </c>
      <c r="G768">
        <v>0</v>
      </c>
      <c r="H768">
        <v>0</v>
      </c>
      <c r="I768">
        <v>112379</v>
      </c>
      <c r="J768">
        <v>39.6</v>
      </c>
      <c r="L768" t="s">
        <v>74</v>
      </c>
    </row>
    <row r="769" spans="1:12" x14ac:dyDescent="0.3">
      <c r="A769">
        <v>768</v>
      </c>
      <c r="B769">
        <v>0</v>
      </c>
      <c r="C769">
        <v>3</v>
      </c>
      <c r="D769" t="s">
        <v>1120</v>
      </c>
      <c r="E769" t="s">
        <v>71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81</v>
      </c>
    </row>
    <row r="770" spans="1:12" x14ac:dyDescent="0.3">
      <c r="A770">
        <v>769</v>
      </c>
      <c r="B770">
        <v>0</v>
      </c>
      <c r="C770">
        <v>3</v>
      </c>
      <c r="D770" t="s">
        <v>1121</v>
      </c>
      <c r="E770" t="s">
        <v>67</v>
      </c>
      <c r="G770">
        <v>1</v>
      </c>
      <c r="H770">
        <v>0</v>
      </c>
      <c r="I770">
        <v>371110</v>
      </c>
      <c r="J770">
        <v>24.15</v>
      </c>
      <c r="L770" t="s">
        <v>81</v>
      </c>
    </row>
    <row r="771" spans="1:12" x14ac:dyDescent="0.3">
      <c r="A771">
        <v>770</v>
      </c>
      <c r="B771">
        <v>0</v>
      </c>
      <c r="C771">
        <v>3</v>
      </c>
      <c r="D771" t="s">
        <v>1122</v>
      </c>
      <c r="E771" t="s">
        <v>67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69</v>
      </c>
    </row>
    <row r="772" spans="1:12" x14ac:dyDescent="0.3">
      <c r="A772">
        <v>771</v>
      </c>
      <c r="B772">
        <v>0</v>
      </c>
      <c r="C772">
        <v>3</v>
      </c>
      <c r="D772" t="s">
        <v>1123</v>
      </c>
      <c r="E772" t="s">
        <v>67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69</v>
      </c>
    </row>
    <row r="773" spans="1:12" x14ac:dyDescent="0.3">
      <c r="A773">
        <v>772</v>
      </c>
      <c r="B773">
        <v>0</v>
      </c>
      <c r="C773">
        <v>3</v>
      </c>
      <c r="D773" t="s">
        <v>1124</v>
      </c>
      <c r="E773" t="s">
        <v>67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69</v>
      </c>
    </row>
    <row r="774" spans="1:12" x14ac:dyDescent="0.3">
      <c r="A774">
        <v>773</v>
      </c>
      <c r="B774">
        <v>0</v>
      </c>
      <c r="C774">
        <v>2</v>
      </c>
      <c r="D774" t="s">
        <v>1125</v>
      </c>
      <c r="E774" t="s">
        <v>71</v>
      </c>
      <c r="F774">
        <v>57</v>
      </c>
      <c r="G774">
        <v>0</v>
      </c>
      <c r="H774">
        <v>0</v>
      </c>
      <c r="I774" t="s">
        <v>1126</v>
      </c>
      <c r="J774">
        <v>10.5</v>
      </c>
      <c r="K774" t="s">
        <v>1127</v>
      </c>
      <c r="L774" t="s">
        <v>69</v>
      </c>
    </row>
    <row r="775" spans="1:12" x14ac:dyDescent="0.3">
      <c r="A775">
        <v>774</v>
      </c>
      <c r="B775">
        <v>0</v>
      </c>
      <c r="C775">
        <v>3</v>
      </c>
      <c r="D775" t="s">
        <v>1128</v>
      </c>
      <c r="E775" t="s">
        <v>67</v>
      </c>
      <c r="G775">
        <v>0</v>
      </c>
      <c r="H775">
        <v>0</v>
      </c>
      <c r="I775">
        <v>2674</v>
      </c>
      <c r="J775">
        <v>7.2249999999999996</v>
      </c>
      <c r="L775" t="s">
        <v>74</v>
      </c>
    </row>
    <row r="776" spans="1:12" x14ac:dyDescent="0.3">
      <c r="A776">
        <v>775</v>
      </c>
      <c r="B776">
        <v>1</v>
      </c>
      <c r="C776">
        <v>2</v>
      </c>
      <c r="D776" t="s">
        <v>1129</v>
      </c>
      <c r="E776" t="s">
        <v>71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69</v>
      </c>
    </row>
    <row r="777" spans="1:12" x14ac:dyDescent="0.3">
      <c r="A777">
        <v>776</v>
      </c>
      <c r="B777">
        <v>0</v>
      </c>
      <c r="C777">
        <v>3</v>
      </c>
      <c r="D777" t="s">
        <v>1130</v>
      </c>
      <c r="E777" t="s">
        <v>67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69</v>
      </c>
    </row>
    <row r="778" spans="1:12" x14ac:dyDescent="0.3">
      <c r="A778">
        <v>777</v>
      </c>
      <c r="B778">
        <v>0</v>
      </c>
      <c r="C778">
        <v>3</v>
      </c>
      <c r="D778" t="s">
        <v>1131</v>
      </c>
      <c r="E778" t="s">
        <v>67</v>
      </c>
      <c r="G778">
        <v>0</v>
      </c>
      <c r="H778">
        <v>0</v>
      </c>
      <c r="I778">
        <v>383121</v>
      </c>
      <c r="J778">
        <v>7.75</v>
      </c>
      <c r="K778" t="s">
        <v>1132</v>
      </c>
      <c r="L778" t="s">
        <v>81</v>
      </c>
    </row>
    <row r="779" spans="1:12" x14ac:dyDescent="0.3">
      <c r="A779">
        <v>778</v>
      </c>
      <c r="B779">
        <v>1</v>
      </c>
      <c r="C779">
        <v>3</v>
      </c>
      <c r="D779" t="s">
        <v>1133</v>
      </c>
      <c r="E779" t="s">
        <v>71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69</v>
      </c>
    </row>
    <row r="780" spans="1:12" x14ac:dyDescent="0.3">
      <c r="A780">
        <v>779</v>
      </c>
      <c r="B780">
        <v>0</v>
      </c>
      <c r="C780">
        <v>3</v>
      </c>
      <c r="D780" t="s">
        <v>1134</v>
      </c>
      <c r="E780" t="s">
        <v>67</v>
      </c>
      <c r="G780">
        <v>0</v>
      </c>
      <c r="H780">
        <v>0</v>
      </c>
      <c r="I780">
        <v>36865</v>
      </c>
      <c r="J780">
        <v>7.7374999999999998</v>
      </c>
      <c r="L780" t="s">
        <v>81</v>
      </c>
    </row>
    <row r="781" spans="1:12" x14ac:dyDescent="0.3">
      <c r="A781">
        <v>780</v>
      </c>
      <c r="B781">
        <v>1</v>
      </c>
      <c r="C781">
        <v>1</v>
      </c>
      <c r="D781" t="s">
        <v>1135</v>
      </c>
      <c r="E781" t="s">
        <v>71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1136</v>
      </c>
      <c r="L781" t="s">
        <v>69</v>
      </c>
    </row>
    <row r="782" spans="1:12" x14ac:dyDescent="0.3">
      <c r="A782">
        <v>781</v>
      </c>
      <c r="B782">
        <v>1</v>
      </c>
      <c r="C782">
        <v>3</v>
      </c>
      <c r="D782" t="s">
        <v>1137</v>
      </c>
      <c r="E782" t="s">
        <v>71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74</v>
      </c>
    </row>
    <row r="783" spans="1:12" x14ac:dyDescent="0.3">
      <c r="A783">
        <v>782</v>
      </c>
      <c r="B783">
        <v>1</v>
      </c>
      <c r="C783">
        <v>1</v>
      </c>
      <c r="D783" t="s">
        <v>1138</v>
      </c>
      <c r="E783" t="s">
        <v>71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1025</v>
      </c>
      <c r="L783" t="s">
        <v>69</v>
      </c>
    </row>
    <row r="784" spans="1:12" x14ac:dyDescent="0.3">
      <c r="A784">
        <v>783</v>
      </c>
      <c r="B784">
        <v>0</v>
      </c>
      <c r="C784">
        <v>1</v>
      </c>
      <c r="D784" t="s">
        <v>1139</v>
      </c>
      <c r="E784" t="s">
        <v>67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1140</v>
      </c>
      <c r="L784" t="s">
        <v>69</v>
      </c>
    </row>
    <row r="785" spans="1:12" x14ac:dyDescent="0.3">
      <c r="A785">
        <v>784</v>
      </c>
      <c r="B785">
        <v>0</v>
      </c>
      <c r="C785">
        <v>3</v>
      </c>
      <c r="D785" t="s">
        <v>1141</v>
      </c>
      <c r="E785" t="s">
        <v>67</v>
      </c>
      <c r="G785">
        <v>1</v>
      </c>
      <c r="H785">
        <v>2</v>
      </c>
      <c r="I785" t="s">
        <v>1142</v>
      </c>
      <c r="J785">
        <v>23.45</v>
      </c>
      <c r="L785" t="s">
        <v>69</v>
      </c>
    </row>
    <row r="786" spans="1:12" x14ac:dyDescent="0.3">
      <c r="A786">
        <v>785</v>
      </c>
      <c r="B786">
        <v>0</v>
      </c>
      <c r="C786">
        <v>3</v>
      </c>
      <c r="D786" t="s">
        <v>1143</v>
      </c>
      <c r="E786" t="s">
        <v>67</v>
      </c>
      <c r="F786">
        <v>25</v>
      </c>
      <c r="G786">
        <v>0</v>
      </c>
      <c r="H786">
        <v>0</v>
      </c>
      <c r="I786" t="s">
        <v>1144</v>
      </c>
      <c r="J786">
        <v>7.05</v>
      </c>
      <c r="L786" t="s">
        <v>69</v>
      </c>
    </row>
    <row r="787" spans="1:12" x14ac:dyDescent="0.3">
      <c r="A787">
        <v>786</v>
      </c>
      <c r="B787">
        <v>0</v>
      </c>
      <c r="C787">
        <v>3</v>
      </c>
      <c r="D787" t="s">
        <v>1145</v>
      </c>
      <c r="E787" t="s">
        <v>67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69</v>
      </c>
    </row>
    <row r="788" spans="1:12" x14ac:dyDescent="0.3">
      <c r="A788">
        <v>787</v>
      </c>
      <c r="B788">
        <v>1</v>
      </c>
      <c r="C788">
        <v>3</v>
      </c>
      <c r="D788" t="s">
        <v>1146</v>
      </c>
      <c r="E788" t="s">
        <v>71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69</v>
      </c>
    </row>
    <row r="789" spans="1:12" x14ac:dyDescent="0.3">
      <c r="A789">
        <v>788</v>
      </c>
      <c r="B789">
        <v>0</v>
      </c>
      <c r="C789">
        <v>3</v>
      </c>
      <c r="D789" t="s">
        <v>1147</v>
      </c>
      <c r="E789" t="s">
        <v>67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81</v>
      </c>
    </row>
    <row r="790" spans="1:12" x14ac:dyDescent="0.3">
      <c r="A790">
        <v>789</v>
      </c>
      <c r="B790">
        <v>1</v>
      </c>
      <c r="C790">
        <v>3</v>
      </c>
      <c r="D790" t="s">
        <v>1148</v>
      </c>
      <c r="E790" t="s">
        <v>67</v>
      </c>
      <c r="F790">
        <v>1</v>
      </c>
      <c r="G790">
        <v>1</v>
      </c>
      <c r="H790">
        <v>2</v>
      </c>
      <c r="I790" t="s">
        <v>208</v>
      </c>
      <c r="J790">
        <v>20.574999999999999</v>
      </c>
      <c r="L790" t="s">
        <v>69</v>
      </c>
    </row>
    <row r="791" spans="1:12" x14ac:dyDescent="0.3">
      <c r="A791">
        <v>790</v>
      </c>
      <c r="B791">
        <v>0</v>
      </c>
      <c r="C791">
        <v>1</v>
      </c>
      <c r="D791" t="s">
        <v>1149</v>
      </c>
      <c r="E791" t="s">
        <v>67</v>
      </c>
      <c r="F791">
        <v>46</v>
      </c>
      <c r="G791">
        <v>0</v>
      </c>
      <c r="H791">
        <v>0</v>
      </c>
      <c r="I791" t="s">
        <v>273</v>
      </c>
      <c r="J791">
        <v>79.2</v>
      </c>
      <c r="K791" t="s">
        <v>1150</v>
      </c>
      <c r="L791" t="s">
        <v>74</v>
      </c>
    </row>
    <row r="792" spans="1:12" x14ac:dyDescent="0.3">
      <c r="A792">
        <v>791</v>
      </c>
      <c r="B792">
        <v>0</v>
      </c>
      <c r="C792">
        <v>3</v>
      </c>
      <c r="D792" t="s">
        <v>1151</v>
      </c>
      <c r="E792" t="s">
        <v>67</v>
      </c>
      <c r="G792">
        <v>0</v>
      </c>
      <c r="H792">
        <v>0</v>
      </c>
      <c r="I792">
        <v>12460</v>
      </c>
      <c r="J792">
        <v>7.75</v>
      </c>
      <c r="L792" t="s">
        <v>81</v>
      </c>
    </row>
    <row r="793" spans="1:12" x14ac:dyDescent="0.3">
      <c r="A793">
        <v>792</v>
      </c>
      <c r="B793">
        <v>0</v>
      </c>
      <c r="C793">
        <v>2</v>
      </c>
      <c r="D793" t="s">
        <v>1152</v>
      </c>
      <c r="E793" t="s">
        <v>67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69</v>
      </c>
    </row>
    <row r="794" spans="1:12" x14ac:dyDescent="0.3">
      <c r="A794">
        <v>793</v>
      </c>
      <c r="B794">
        <v>0</v>
      </c>
      <c r="C794">
        <v>3</v>
      </c>
      <c r="D794" t="s">
        <v>1153</v>
      </c>
      <c r="E794" t="s">
        <v>71</v>
      </c>
      <c r="G794">
        <v>8</v>
      </c>
      <c r="H794">
        <v>2</v>
      </c>
      <c r="I794" t="s">
        <v>305</v>
      </c>
      <c r="J794">
        <v>69.55</v>
      </c>
      <c r="L794" t="s">
        <v>69</v>
      </c>
    </row>
    <row r="795" spans="1:12" x14ac:dyDescent="0.3">
      <c r="A795">
        <v>794</v>
      </c>
      <c r="B795">
        <v>0</v>
      </c>
      <c r="C795">
        <v>1</v>
      </c>
      <c r="D795" t="s">
        <v>1154</v>
      </c>
      <c r="E795" t="s">
        <v>67</v>
      </c>
      <c r="G795">
        <v>0</v>
      </c>
      <c r="H795">
        <v>0</v>
      </c>
      <c r="I795" t="s">
        <v>1155</v>
      </c>
      <c r="J795">
        <v>30.695799999999998</v>
      </c>
      <c r="L795" t="s">
        <v>74</v>
      </c>
    </row>
    <row r="796" spans="1:12" x14ac:dyDescent="0.3">
      <c r="A796">
        <v>795</v>
      </c>
      <c r="B796">
        <v>0</v>
      </c>
      <c r="C796">
        <v>3</v>
      </c>
      <c r="D796" t="s">
        <v>1156</v>
      </c>
      <c r="E796" t="s">
        <v>67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69</v>
      </c>
    </row>
    <row r="797" spans="1:12" x14ac:dyDescent="0.3">
      <c r="A797">
        <v>796</v>
      </c>
      <c r="B797">
        <v>0</v>
      </c>
      <c r="C797">
        <v>2</v>
      </c>
      <c r="D797" t="s">
        <v>1157</v>
      </c>
      <c r="E797" t="s">
        <v>67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69</v>
      </c>
    </row>
    <row r="798" spans="1:12" x14ac:dyDescent="0.3">
      <c r="A798">
        <v>797</v>
      </c>
      <c r="B798">
        <v>1</v>
      </c>
      <c r="C798">
        <v>1</v>
      </c>
      <c r="D798" t="s">
        <v>1158</v>
      </c>
      <c r="E798" t="s">
        <v>71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1159</v>
      </c>
      <c r="L798" t="s">
        <v>69</v>
      </c>
    </row>
    <row r="799" spans="1:12" x14ac:dyDescent="0.3">
      <c r="A799">
        <v>798</v>
      </c>
      <c r="B799">
        <v>1</v>
      </c>
      <c r="C799">
        <v>3</v>
      </c>
      <c r="D799" t="s">
        <v>1160</v>
      </c>
      <c r="E799" t="s">
        <v>71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69</v>
      </c>
    </row>
    <row r="800" spans="1:12" x14ac:dyDescent="0.3">
      <c r="A800">
        <v>799</v>
      </c>
      <c r="B800">
        <v>0</v>
      </c>
      <c r="C800">
        <v>3</v>
      </c>
      <c r="D800" t="s">
        <v>1161</v>
      </c>
      <c r="E800" t="s">
        <v>67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74</v>
      </c>
    </row>
    <row r="801" spans="1:12" x14ac:dyDescent="0.3">
      <c r="A801">
        <v>800</v>
      </c>
      <c r="B801">
        <v>0</v>
      </c>
      <c r="C801">
        <v>3</v>
      </c>
      <c r="D801" t="s">
        <v>1162</v>
      </c>
      <c r="E801" t="s">
        <v>71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69</v>
      </c>
    </row>
    <row r="802" spans="1:12" x14ac:dyDescent="0.3">
      <c r="A802">
        <v>801</v>
      </c>
      <c r="B802">
        <v>0</v>
      </c>
      <c r="C802">
        <v>2</v>
      </c>
      <c r="D802" t="s">
        <v>1163</v>
      </c>
      <c r="E802" t="s">
        <v>67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69</v>
      </c>
    </row>
    <row r="803" spans="1:12" x14ac:dyDescent="0.3">
      <c r="A803">
        <v>802</v>
      </c>
      <c r="B803">
        <v>1</v>
      </c>
      <c r="C803">
        <v>2</v>
      </c>
      <c r="D803" t="s">
        <v>1164</v>
      </c>
      <c r="E803" t="s">
        <v>71</v>
      </c>
      <c r="F803">
        <v>31</v>
      </c>
      <c r="G803">
        <v>1</v>
      </c>
      <c r="H803">
        <v>1</v>
      </c>
      <c r="I803" t="s">
        <v>415</v>
      </c>
      <c r="J803">
        <v>26.25</v>
      </c>
      <c r="L803" t="s">
        <v>69</v>
      </c>
    </row>
    <row r="804" spans="1:12" x14ac:dyDescent="0.3">
      <c r="A804">
        <v>803</v>
      </c>
      <c r="B804">
        <v>1</v>
      </c>
      <c r="C804">
        <v>1</v>
      </c>
      <c r="D804" t="s">
        <v>1165</v>
      </c>
      <c r="E804" t="s">
        <v>67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632</v>
      </c>
      <c r="L804" t="s">
        <v>69</v>
      </c>
    </row>
    <row r="805" spans="1:12" x14ac:dyDescent="0.3">
      <c r="A805">
        <v>804</v>
      </c>
      <c r="B805">
        <v>1</v>
      </c>
      <c r="C805">
        <v>3</v>
      </c>
      <c r="D805" t="s">
        <v>1166</v>
      </c>
      <c r="E805" t="s">
        <v>67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74</v>
      </c>
    </row>
    <row r="806" spans="1:12" x14ac:dyDescent="0.3">
      <c r="A806">
        <v>805</v>
      </c>
      <c r="B806">
        <v>1</v>
      </c>
      <c r="C806">
        <v>3</v>
      </c>
      <c r="D806" t="s">
        <v>1167</v>
      </c>
      <c r="E806" t="s">
        <v>67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69</v>
      </c>
    </row>
    <row r="807" spans="1:12" x14ac:dyDescent="0.3">
      <c r="A807">
        <v>806</v>
      </c>
      <c r="B807">
        <v>0</v>
      </c>
      <c r="C807">
        <v>3</v>
      </c>
      <c r="D807" t="s">
        <v>1168</v>
      </c>
      <c r="E807" t="s">
        <v>67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69</v>
      </c>
    </row>
    <row r="808" spans="1:12" x14ac:dyDescent="0.3">
      <c r="A808">
        <v>807</v>
      </c>
      <c r="B808">
        <v>0</v>
      </c>
      <c r="C808">
        <v>1</v>
      </c>
      <c r="D808" t="s">
        <v>1169</v>
      </c>
      <c r="E808" t="s">
        <v>67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1170</v>
      </c>
      <c r="L808" t="s">
        <v>69</v>
      </c>
    </row>
    <row r="809" spans="1:12" x14ac:dyDescent="0.3">
      <c r="A809">
        <v>808</v>
      </c>
      <c r="B809">
        <v>0</v>
      </c>
      <c r="C809">
        <v>3</v>
      </c>
      <c r="D809" t="s">
        <v>1171</v>
      </c>
      <c r="E809" t="s">
        <v>71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69</v>
      </c>
    </row>
    <row r="810" spans="1:12" x14ac:dyDescent="0.3">
      <c r="A810">
        <v>809</v>
      </c>
      <c r="B810">
        <v>0</v>
      </c>
      <c r="C810">
        <v>2</v>
      </c>
      <c r="D810" t="s">
        <v>1172</v>
      </c>
      <c r="E810" t="s">
        <v>67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69</v>
      </c>
    </row>
    <row r="811" spans="1:12" x14ac:dyDescent="0.3">
      <c r="A811">
        <v>810</v>
      </c>
      <c r="B811">
        <v>1</v>
      </c>
      <c r="C811">
        <v>1</v>
      </c>
      <c r="D811" t="s">
        <v>1173</v>
      </c>
      <c r="E811" t="s">
        <v>71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1068</v>
      </c>
      <c r="L811" t="s">
        <v>69</v>
      </c>
    </row>
    <row r="812" spans="1:12" x14ac:dyDescent="0.3">
      <c r="A812">
        <v>811</v>
      </c>
      <c r="B812">
        <v>0</v>
      </c>
      <c r="C812">
        <v>3</v>
      </c>
      <c r="D812" t="s">
        <v>1174</v>
      </c>
      <c r="E812" t="s">
        <v>67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69</v>
      </c>
    </row>
    <row r="813" spans="1:12" x14ac:dyDescent="0.3">
      <c r="A813">
        <v>812</v>
      </c>
      <c r="B813">
        <v>0</v>
      </c>
      <c r="C813">
        <v>3</v>
      </c>
      <c r="D813" t="s">
        <v>1175</v>
      </c>
      <c r="E813" t="s">
        <v>67</v>
      </c>
      <c r="F813">
        <v>39</v>
      </c>
      <c r="G813">
        <v>0</v>
      </c>
      <c r="H813">
        <v>0</v>
      </c>
      <c r="I813" t="s">
        <v>864</v>
      </c>
      <c r="J813">
        <v>24.15</v>
      </c>
      <c r="L813" t="s">
        <v>69</v>
      </c>
    </row>
    <row r="814" spans="1:12" x14ac:dyDescent="0.3">
      <c r="A814">
        <v>813</v>
      </c>
      <c r="B814">
        <v>0</v>
      </c>
      <c r="C814">
        <v>2</v>
      </c>
      <c r="D814" t="s">
        <v>1176</v>
      </c>
      <c r="E814" t="s">
        <v>67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69</v>
      </c>
    </row>
    <row r="815" spans="1:12" x14ac:dyDescent="0.3">
      <c r="A815">
        <v>814</v>
      </c>
      <c r="B815">
        <v>0</v>
      </c>
      <c r="C815">
        <v>3</v>
      </c>
      <c r="D815" t="s">
        <v>1177</v>
      </c>
      <c r="E815" t="s">
        <v>71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69</v>
      </c>
    </row>
    <row r="816" spans="1:12" x14ac:dyDescent="0.3">
      <c r="A816">
        <v>815</v>
      </c>
      <c r="B816">
        <v>0</v>
      </c>
      <c r="C816">
        <v>3</v>
      </c>
      <c r="D816" t="s">
        <v>1178</v>
      </c>
      <c r="E816" t="s">
        <v>67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69</v>
      </c>
    </row>
    <row r="817" spans="1:12" x14ac:dyDescent="0.3">
      <c r="A817">
        <v>816</v>
      </c>
      <c r="B817">
        <v>0</v>
      </c>
      <c r="C817">
        <v>1</v>
      </c>
      <c r="D817" t="s">
        <v>1179</v>
      </c>
      <c r="E817" t="s">
        <v>67</v>
      </c>
      <c r="G817">
        <v>0</v>
      </c>
      <c r="H817">
        <v>0</v>
      </c>
      <c r="I817">
        <v>112058</v>
      </c>
      <c r="J817">
        <v>0</v>
      </c>
      <c r="K817" t="s">
        <v>1180</v>
      </c>
      <c r="L817" t="s">
        <v>69</v>
      </c>
    </row>
    <row r="818" spans="1:12" x14ac:dyDescent="0.3">
      <c r="A818">
        <v>817</v>
      </c>
      <c r="B818">
        <v>0</v>
      </c>
      <c r="C818">
        <v>3</v>
      </c>
      <c r="D818" t="s">
        <v>1181</v>
      </c>
      <c r="E818" t="s">
        <v>71</v>
      </c>
      <c r="F818">
        <v>23</v>
      </c>
      <c r="G818">
        <v>0</v>
      </c>
      <c r="H818">
        <v>0</v>
      </c>
      <c r="I818" t="s">
        <v>1182</v>
      </c>
      <c r="J818">
        <v>7.9249999999999998</v>
      </c>
      <c r="L818" t="s">
        <v>69</v>
      </c>
    </row>
    <row r="819" spans="1:12" x14ac:dyDescent="0.3">
      <c r="A819">
        <v>818</v>
      </c>
      <c r="B819">
        <v>0</v>
      </c>
      <c r="C819">
        <v>2</v>
      </c>
      <c r="D819" t="s">
        <v>1183</v>
      </c>
      <c r="E819" t="s">
        <v>67</v>
      </c>
      <c r="F819">
        <v>31</v>
      </c>
      <c r="G819">
        <v>1</v>
      </c>
      <c r="H819">
        <v>1</v>
      </c>
      <c r="I819" t="s">
        <v>1184</v>
      </c>
      <c r="J819">
        <v>37.004199999999997</v>
      </c>
      <c r="L819" t="s">
        <v>74</v>
      </c>
    </row>
    <row r="820" spans="1:12" x14ac:dyDescent="0.3">
      <c r="A820">
        <v>819</v>
      </c>
      <c r="B820">
        <v>0</v>
      </c>
      <c r="C820">
        <v>3</v>
      </c>
      <c r="D820" t="s">
        <v>1185</v>
      </c>
      <c r="E820" t="s">
        <v>67</v>
      </c>
      <c r="F820">
        <v>43</v>
      </c>
      <c r="G820">
        <v>0</v>
      </c>
      <c r="H820">
        <v>0</v>
      </c>
      <c r="I820" t="s">
        <v>1186</v>
      </c>
      <c r="J820">
        <v>6.45</v>
      </c>
      <c r="L820" t="s">
        <v>69</v>
      </c>
    </row>
    <row r="821" spans="1:12" x14ac:dyDescent="0.3">
      <c r="A821">
        <v>820</v>
      </c>
      <c r="B821">
        <v>0</v>
      </c>
      <c r="C821">
        <v>3</v>
      </c>
      <c r="D821" t="s">
        <v>1187</v>
      </c>
      <c r="E821" t="s">
        <v>67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69</v>
      </c>
    </row>
    <row r="822" spans="1:12" x14ac:dyDescent="0.3">
      <c r="A822">
        <v>821</v>
      </c>
      <c r="B822">
        <v>1</v>
      </c>
      <c r="C822">
        <v>1</v>
      </c>
      <c r="D822" t="s">
        <v>1188</v>
      </c>
      <c r="E822" t="s">
        <v>71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1189</v>
      </c>
      <c r="L822" t="s">
        <v>69</v>
      </c>
    </row>
    <row r="823" spans="1:12" x14ac:dyDescent="0.3">
      <c r="A823">
        <v>822</v>
      </c>
      <c r="B823">
        <v>1</v>
      </c>
      <c r="C823">
        <v>3</v>
      </c>
      <c r="D823" t="s">
        <v>1190</v>
      </c>
      <c r="E823" t="s">
        <v>67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69</v>
      </c>
    </row>
    <row r="824" spans="1:12" x14ac:dyDescent="0.3">
      <c r="A824">
        <v>823</v>
      </c>
      <c r="B824">
        <v>0</v>
      </c>
      <c r="C824">
        <v>1</v>
      </c>
      <c r="D824" t="s">
        <v>1191</v>
      </c>
      <c r="E824" t="s">
        <v>67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69</v>
      </c>
    </row>
    <row r="825" spans="1:12" x14ac:dyDescent="0.3">
      <c r="A825">
        <v>824</v>
      </c>
      <c r="B825">
        <v>1</v>
      </c>
      <c r="C825">
        <v>3</v>
      </c>
      <c r="D825" t="s">
        <v>1192</v>
      </c>
      <c r="E825" t="s">
        <v>71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1102</v>
      </c>
      <c r="L825" t="s">
        <v>69</v>
      </c>
    </row>
    <row r="826" spans="1:12" x14ac:dyDescent="0.3">
      <c r="A826">
        <v>825</v>
      </c>
      <c r="B826">
        <v>0</v>
      </c>
      <c r="C826">
        <v>3</v>
      </c>
      <c r="D826" t="s">
        <v>1193</v>
      </c>
      <c r="E826" t="s">
        <v>67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69</v>
      </c>
    </row>
    <row r="827" spans="1:12" x14ac:dyDescent="0.3">
      <c r="A827">
        <v>826</v>
      </c>
      <c r="B827">
        <v>0</v>
      </c>
      <c r="C827">
        <v>3</v>
      </c>
      <c r="D827" t="s">
        <v>1194</v>
      </c>
      <c r="E827" t="s">
        <v>67</v>
      </c>
      <c r="G827">
        <v>0</v>
      </c>
      <c r="H827">
        <v>0</v>
      </c>
      <c r="I827">
        <v>368323</v>
      </c>
      <c r="J827">
        <v>6.95</v>
      </c>
      <c r="L827" t="s">
        <v>81</v>
      </c>
    </row>
    <row r="828" spans="1:12" x14ac:dyDescent="0.3">
      <c r="A828">
        <v>827</v>
      </c>
      <c r="B828">
        <v>0</v>
      </c>
      <c r="C828">
        <v>3</v>
      </c>
      <c r="D828" t="s">
        <v>1195</v>
      </c>
      <c r="E828" t="s">
        <v>67</v>
      </c>
      <c r="G828">
        <v>0</v>
      </c>
      <c r="H828">
        <v>0</v>
      </c>
      <c r="I828">
        <v>1601</v>
      </c>
      <c r="J828">
        <v>56.495800000000003</v>
      </c>
      <c r="L828" t="s">
        <v>69</v>
      </c>
    </row>
    <row r="829" spans="1:12" x14ac:dyDescent="0.3">
      <c r="A829">
        <v>828</v>
      </c>
      <c r="B829">
        <v>1</v>
      </c>
      <c r="C829">
        <v>2</v>
      </c>
      <c r="D829" t="s">
        <v>1196</v>
      </c>
      <c r="E829" t="s">
        <v>67</v>
      </c>
      <c r="F829">
        <v>1</v>
      </c>
      <c r="G829">
        <v>0</v>
      </c>
      <c r="H829">
        <v>2</v>
      </c>
      <c r="I829" t="s">
        <v>1184</v>
      </c>
      <c r="J829">
        <v>37.004199999999997</v>
      </c>
      <c r="L829" t="s">
        <v>74</v>
      </c>
    </row>
    <row r="830" spans="1:12" x14ac:dyDescent="0.3">
      <c r="A830">
        <v>829</v>
      </c>
      <c r="B830">
        <v>1</v>
      </c>
      <c r="C830">
        <v>3</v>
      </c>
      <c r="D830" t="s">
        <v>1197</v>
      </c>
      <c r="E830" t="s">
        <v>67</v>
      </c>
      <c r="G830">
        <v>0</v>
      </c>
      <c r="H830">
        <v>0</v>
      </c>
      <c r="I830">
        <v>367228</v>
      </c>
      <c r="J830">
        <v>7.75</v>
      </c>
      <c r="L830" t="s">
        <v>81</v>
      </c>
    </row>
    <row r="831" spans="1:12" x14ac:dyDescent="0.3">
      <c r="A831">
        <v>830</v>
      </c>
      <c r="B831">
        <v>1</v>
      </c>
      <c r="C831">
        <v>1</v>
      </c>
      <c r="D831" t="s">
        <v>1198</v>
      </c>
      <c r="E831" t="s">
        <v>71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162</v>
      </c>
    </row>
    <row r="832" spans="1:12" x14ac:dyDescent="0.3">
      <c r="A832">
        <v>831</v>
      </c>
      <c r="B832">
        <v>1</v>
      </c>
      <c r="C832">
        <v>3</v>
      </c>
      <c r="D832" t="s">
        <v>1199</v>
      </c>
      <c r="E832" t="s">
        <v>71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74</v>
      </c>
    </row>
    <row r="833" spans="1:12" x14ac:dyDescent="0.3">
      <c r="A833">
        <v>832</v>
      </c>
      <c r="B833">
        <v>1</v>
      </c>
      <c r="C833">
        <v>2</v>
      </c>
      <c r="D833" t="s">
        <v>1200</v>
      </c>
      <c r="E833" t="s">
        <v>67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69</v>
      </c>
    </row>
    <row r="834" spans="1:12" x14ac:dyDescent="0.3">
      <c r="A834">
        <v>833</v>
      </c>
      <c r="B834">
        <v>0</v>
      </c>
      <c r="C834">
        <v>3</v>
      </c>
      <c r="D834" t="s">
        <v>1201</v>
      </c>
      <c r="E834" t="s">
        <v>67</v>
      </c>
      <c r="G834">
        <v>0</v>
      </c>
      <c r="H834">
        <v>0</v>
      </c>
      <c r="I834">
        <v>2671</v>
      </c>
      <c r="J834">
        <v>7.2291999999999996</v>
      </c>
      <c r="L834" t="s">
        <v>74</v>
      </c>
    </row>
    <row r="835" spans="1:12" x14ac:dyDescent="0.3">
      <c r="A835">
        <v>834</v>
      </c>
      <c r="B835">
        <v>0</v>
      </c>
      <c r="C835">
        <v>3</v>
      </c>
      <c r="D835" t="s">
        <v>1202</v>
      </c>
      <c r="E835" t="s">
        <v>67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69</v>
      </c>
    </row>
    <row r="836" spans="1:12" x14ac:dyDescent="0.3">
      <c r="A836">
        <v>835</v>
      </c>
      <c r="B836">
        <v>0</v>
      </c>
      <c r="C836">
        <v>3</v>
      </c>
      <c r="D836" t="s">
        <v>1203</v>
      </c>
      <c r="E836" t="s">
        <v>67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69</v>
      </c>
    </row>
    <row r="837" spans="1:12" x14ac:dyDescent="0.3">
      <c r="A837">
        <v>836</v>
      </c>
      <c r="B837">
        <v>1</v>
      </c>
      <c r="C837">
        <v>1</v>
      </c>
      <c r="D837" t="s">
        <v>1204</v>
      </c>
      <c r="E837" t="s">
        <v>71</v>
      </c>
      <c r="F837">
        <v>39</v>
      </c>
      <c r="G837">
        <v>1</v>
      </c>
      <c r="H837">
        <v>1</v>
      </c>
      <c r="I837" t="s">
        <v>1205</v>
      </c>
      <c r="J837">
        <v>83.158299999999997</v>
      </c>
      <c r="K837" t="s">
        <v>1206</v>
      </c>
      <c r="L837" t="s">
        <v>74</v>
      </c>
    </row>
    <row r="838" spans="1:12" x14ac:dyDescent="0.3">
      <c r="A838">
        <v>837</v>
      </c>
      <c r="B838">
        <v>0</v>
      </c>
      <c r="C838">
        <v>3</v>
      </c>
      <c r="D838" t="s">
        <v>1207</v>
      </c>
      <c r="E838" t="s">
        <v>67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69</v>
      </c>
    </row>
    <row r="839" spans="1:12" x14ac:dyDescent="0.3">
      <c r="A839">
        <v>838</v>
      </c>
      <c r="B839">
        <v>0</v>
      </c>
      <c r="C839">
        <v>3</v>
      </c>
      <c r="D839" t="s">
        <v>1208</v>
      </c>
      <c r="E839" t="s">
        <v>67</v>
      </c>
      <c r="G839">
        <v>0</v>
      </c>
      <c r="H839">
        <v>0</v>
      </c>
      <c r="I839">
        <v>392092</v>
      </c>
      <c r="J839">
        <v>8.0500000000000007</v>
      </c>
      <c r="L839" t="s">
        <v>69</v>
      </c>
    </row>
    <row r="840" spans="1:12" x14ac:dyDescent="0.3">
      <c r="A840">
        <v>839</v>
      </c>
      <c r="B840">
        <v>1</v>
      </c>
      <c r="C840">
        <v>3</v>
      </c>
      <c r="D840" t="s">
        <v>1209</v>
      </c>
      <c r="E840" t="s">
        <v>67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69</v>
      </c>
    </row>
    <row r="841" spans="1:12" x14ac:dyDescent="0.3">
      <c r="A841">
        <v>840</v>
      </c>
      <c r="B841">
        <v>1</v>
      </c>
      <c r="C841">
        <v>1</v>
      </c>
      <c r="D841" t="s">
        <v>1210</v>
      </c>
      <c r="E841" t="s">
        <v>67</v>
      </c>
      <c r="G841">
        <v>0</v>
      </c>
      <c r="H841">
        <v>0</v>
      </c>
      <c r="I841">
        <v>11774</v>
      </c>
      <c r="J841">
        <v>29.7</v>
      </c>
      <c r="K841" t="s">
        <v>1211</v>
      </c>
      <c r="L841" t="s">
        <v>74</v>
      </c>
    </row>
    <row r="842" spans="1:12" x14ac:dyDescent="0.3">
      <c r="A842">
        <v>841</v>
      </c>
      <c r="B842">
        <v>0</v>
      </c>
      <c r="C842">
        <v>3</v>
      </c>
      <c r="D842" t="s">
        <v>1212</v>
      </c>
      <c r="E842" t="s">
        <v>67</v>
      </c>
      <c r="F842">
        <v>20</v>
      </c>
      <c r="G842">
        <v>0</v>
      </c>
      <c r="H842">
        <v>0</v>
      </c>
      <c r="I842" t="s">
        <v>1213</v>
      </c>
      <c r="J842">
        <v>7.9249999999999998</v>
      </c>
      <c r="L842" t="s">
        <v>69</v>
      </c>
    </row>
    <row r="843" spans="1:12" x14ac:dyDescent="0.3">
      <c r="A843">
        <v>842</v>
      </c>
      <c r="B843">
        <v>0</v>
      </c>
      <c r="C843">
        <v>2</v>
      </c>
      <c r="D843" t="s">
        <v>1214</v>
      </c>
      <c r="E843" t="s">
        <v>67</v>
      </c>
      <c r="F843">
        <v>16</v>
      </c>
      <c r="G843">
        <v>0</v>
      </c>
      <c r="H843">
        <v>0</v>
      </c>
      <c r="I843" t="s">
        <v>1126</v>
      </c>
      <c r="J843">
        <v>10.5</v>
      </c>
      <c r="L843" t="s">
        <v>69</v>
      </c>
    </row>
    <row r="844" spans="1:12" x14ac:dyDescent="0.3">
      <c r="A844">
        <v>843</v>
      </c>
      <c r="B844">
        <v>1</v>
      </c>
      <c r="C844">
        <v>1</v>
      </c>
      <c r="D844" t="s">
        <v>1215</v>
      </c>
      <c r="E844" t="s">
        <v>71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74</v>
      </c>
    </row>
    <row r="845" spans="1:12" x14ac:dyDescent="0.3">
      <c r="A845">
        <v>844</v>
      </c>
      <c r="B845">
        <v>0</v>
      </c>
      <c r="C845">
        <v>3</v>
      </c>
      <c r="D845" t="s">
        <v>1216</v>
      </c>
      <c r="E845" t="s">
        <v>67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74</v>
      </c>
    </row>
    <row r="846" spans="1:12" x14ac:dyDescent="0.3">
      <c r="A846">
        <v>845</v>
      </c>
      <c r="B846">
        <v>0</v>
      </c>
      <c r="C846">
        <v>3</v>
      </c>
      <c r="D846" t="s">
        <v>1217</v>
      </c>
      <c r="E846" t="s">
        <v>67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69</v>
      </c>
    </row>
    <row r="847" spans="1:12" x14ac:dyDescent="0.3">
      <c r="A847">
        <v>846</v>
      </c>
      <c r="B847">
        <v>0</v>
      </c>
      <c r="C847">
        <v>3</v>
      </c>
      <c r="D847" t="s">
        <v>1218</v>
      </c>
      <c r="E847" t="s">
        <v>67</v>
      </c>
      <c r="F847">
        <v>42</v>
      </c>
      <c r="G847">
        <v>0</v>
      </c>
      <c r="H847">
        <v>0</v>
      </c>
      <c r="I847" t="s">
        <v>1219</v>
      </c>
      <c r="J847">
        <v>7.55</v>
      </c>
      <c r="L847" t="s">
        <v>69</v>
      </c>
    </row>
    <row r="848" spans="1:12" x14ac:dyDescent="0.3">
      <c r="A848">
        <v>847</v>
      </c>
      <c r="B848">
        <v>0</v>
      </c>
      <c r="C848">
        <v>3</v>
      </c>
      <c r="D848" t="s">
        <v>1220</v>
      </c>
      <c r="E848" t="s">
        <v>67</v>
      </c>
      <c r="G848">
        <v>8</v>
      </c>
      <c r="H848">
        <v>2</v>
      </c>
      <c r="I848" t="s">
        <v>305</v>
      </c>
      <c r="J848">
        <v>69.55</v>
      </c>
      <c r="L848" t="s">
        <v>69</v>
      </c>
    </row>
    <row r="849" spans="1:12" x14ac:dyDescent="0.3">
      <c r="A849">
        <v>848</v>
      </c>
      <c r="B849">
        <v>0</v>
      </c>
      <c r="C849">
        <v>3</v>
      </c>
      <c r="D849" t="s">
        <v>1221</v>
      </c>
      <c r="E849" t="s">
        <v>67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74</v>
      </c>
    </row>
    <row r="850" spans="1:12" x14ac:dyDescent="0.3">
      <c r="A850">
        <v>849</v>
      </c>
      <c r="B850">
        <v>0</v>
      </c>
      <c r="C850">
        <v>2</v>
      </c>
      <c r="D850" t="s">
        <v>1222</v>
      </c>
      <c r="E850" t="s">
        <v>67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69</v>
      </c>
    </row>
    <row r="851" spans="1:12" x14ac:dyDescent="0.3">
      <c r="A851">
        <v>850</v>
      </c>
      <c r="B851">
        <v>1</v>
      </c>
      <c r="C851">
        <v>1</v>
      </c>
      <c r="D851" t="s">
        <v>1223</v>
      </c>
      <c r="E851" t="s">
        <v>71</v>
      </c>
      <c r="G851">
        <v>1</v>
      </c>
      <c r="H851">
        <v>0</v>
      </c>
      <c r="I851">
        <v>17453</v>
      </c>
      <c r="J851">
        <v>89.104200000000006</v>
      </c>
      <c r="K851" t="s">
        <v>709</v>
      </c>
      <c r="L851" t="s">
        <v>74</v>
      </c>
    </row>
    <row r="852" spans="1:12" x14ac:dyDescent="0.3">
      <c r="A852">
        <v>851</v>
      </c>
      <c r="B852">
        <v>0</v>
      </c>
      <c r="C852">
        <v>3</v>
      </c>
      <c r="D852" t="s">
        <v>1224</v>
      </c>
      <c r="E852" t="s">
        <v>67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69</v>
      </c>
    </row>
    <row r="853" spans="1:12" x14ac:dyDescent="0.3">
      <c r="A853">
        <v>852</v>
      </c>
      <c r="B853">
        <v>0</v>
      </c>
      <c r="C853">
        <v>3</v>
      </c>
      <c r="D853" t="s">
        <v>1225</v>
      </c>
      <c r="E853" t="s">
        <v>67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69</v>
      </c>
    </row>
    <row r="854" spans="1:12" x14ac:dyDescent="0.3">
      <c r="A854">
        <v>853</v>
      </c>
      <c r="B854">
        <v>0</v>
      </c>
      <c r="C854">
        <v>3</v>
      </c>
      <c r="D854" t="s">
        <v>1226</v>
      </c>
      <c r="E854" t="s">
        <v>71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74</v>
      </c>
    </row>
    <row r="855" spans="1:12" x14ac:dyDescent="0.3">
      <c r="A855">
        <v>854</v>
      </c>
      <c r="B855">
        <v>1</v>
      </c>
      <c r="C855">
        <v>1</v>
      </c>
      <c r="D855" t="s">
        <v>1227</v>
      </c>
      <c r="E855" t="s">
        <v>71</v>
      </c>
      <c r="F855">
        <v>16</v>
      </c>
      <c r="G855">
        <v>0</v>
      </c>
      <c r="H855">
        <v>1</v>
      </c>
      <c r="I855" t="s">
        <v>1228</v>
      </c>
      <c r="J855">
        <v>39.4</v>
      </c>
      <c r="K855" t="s">
        <v>1229</v>
      </c>
      <c r="L855" t="s">
        <v>69</v>
      </c>
    </row>
    <row r="856" spans="1:12" x14ac:dyDescent="0.3">
      <c r="A856">
        <v>855</v>
      </c>
      <c r="B856">
        <v>0</v>
      </c>
      <c r="C856">
        <v>2</v>
      </c>
      <c r="D856" t="s">
        <v>1230</v>
      </c>
      <c r="E856" t="s">
        <v>71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69</v>
      </c>
    </row>
    <row r="857" spans="1:12" x14ac:dyDescent="0.3">
      <c r="A857">
        <v>856</v>
      </c>
      <c r="B857">
        <v>1</v>
      </c>
      <c r="C857">
        <v>3</v>
      </c>
      <c r="D857" t="s">
        <v>1231</v>
      </c>
      <c r="E857" t="s">
        <v>71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69</v>
      </c>
    </row>
    <row r="858" spans="1:12" x14ac:dyDescent="0.3">
      <c r="A858">
        <v>857</v>
      </c>
      <c r="B858">
        <v>1</v>
      </c>
      <c r="C858">
        <v>1</v>
      </c>
      <c r="D858" t="s">
        <v>1232</v>
      </c>
      <c r="E858" t="s">
        <v>71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69</v>
      </c>
    </row>
    <row r="859" spans="1:12" x14ac:dyDescent="0.3">
      <c r="A859">
        <v>858</v>
      </c>
      <c r="B859">
        <v>1</v>
      </c>
      <c r="C859">
        <v>1</v>
      </c>
      <c r="D859" t="s">
        <v>1233</v>
      </c>
      <c r="E859" t="s">
        <v>67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1234</v>
      </c>
      <c r="L859" t="s">
        <v>69</v>
      </c>
    </row>
    <row r="860" spans="1:12" x14ac:dyDescent="0.3">
      <c r="A860">
        <v>859</v>
      </c>
      <c r="B860">
        <v>1</v>
      </c>
      <c r="C860">
        <v>3</v>
      </c>
      <c r="D860" t="s">
        <v>1235</v>
      </c>
      <c r="E860" t="s">
        <v>71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74</v>
      </c>
    </row>
    <row r="861" spans="1:12" x14ac:dyDescent="0.3">
      <c r="A861">
        <v>860</v>
      </c>
      <c r="B861">
        <v>0</v>
      </c>
      <c r="C861">
        <v>3</v>
      </c>
      <c r="D861" t="s">
        <v>1236</v>
      </c>
      <c r="E861" t="s">
        <v>67</v>
      </c>
      <c r="G861">
        <v>0</v>
      </c>
      <c r="H861">
        <v>0</v>
      </c>
      <c r="I861">
        <v>2629</v>
      </c>
      <c r="J861">
        <v>7.2291999999999996</v>
      </c>
      <c r="L861" t="s">
        <v>74</v>
      </c>
    </row>
    <row r="862" spans="1:12" x14ac:dyDescent="0.3">
      <c r="A862">
        <v>861</v>
      </c>
      <c r="B862">
        <v>0</v>
      </c>
      <c r="C862">
        <v>3</v>
      </c>
      <c r="D862" t="s">
        <v>1237</v>
      </c>
      <c r="E862" t="s">
        <v>67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69</v>
      </c>
    </row>
    <row r="863" spans="1:12" x14ac:dyDescent="0.3">
      <c r="A863">
        <v>862</v>
      </c>
      <c r="B863">
        <v>0</v>
      </c>
      <c r="C863">
        <v>2</v>
      </c>
      <c r="D863" t="s">
        <v>1238</v>
      </c>
      <c r="E863" t="s">
        <v>67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69</v>
      </c>
    </row>
    <row r="864" spans="1:12" x14ac:dyDescent="0.3">
      <c r="A864">
        <v>863</v>
      </c>
      <c r="B864">
        <v>1</v>
      </c>
      <c r="C864">
        <v>1</v>
      </c>
      <c r="D864" t="s">
        <v>1239</v>
      </c>
      <c r="E864" t="s">
        <v>71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1159</v>
      </c>
      <c r="L864" t="s">
        <v>69</v>
      </c>
    </row>
    <row r="865" spans="1:12" x14ac:dyDescent="0.3">
      <c r="A865">
        <v>864</v>
      </c>
      <c r="B865">
        <v>0</v>
      </c>
      <c r="C865">
        <v>3</v>
      </c>
      <c r="D865" t="s">
        <v>1240</v>
      </c>
      <c r="E865" t="s">
        <v>71</v>
      </c>
      <c r="G865">
        <v>8</v>
      </c>
      <c r="H865">
        <v>2</v>
      </c>
      <c r="I865" t="s">
        <v>305</v>
      </c>
      <c r="J865">
        <v>69.55</v>
      </c>
      <c r="L865" t="s">
        <v>69</v>
      </c>
    </row>
    <row r="866" spans="1:12" x14ac:dyDescent="0.3">
      <c r="A866">
        <v>865</v>
      </c>
      <c r="B866">
        <v>0</v>
      </c>
      <c r="C866">
        <v>2</v>
      </c>
      <c r="D866" t="s">
        <v>1241</v>
      </c>
      <c r="E866" t="s">
        <v>67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69</v>
      </c>
    </row>
    <row r="867" spans="1:12" x14ac:dyDescent="0.3">
      <c r="A867">
        <v>866</v>
      </c>
      <c r="B867">
        <v>1</v>
      </c>
      <c r="C867">
        <v>2</v>
      </c>
      <c r="D867" t="s">
        <v>1242</v>
      </c>
      <c r="E867" t="s">
        <v>71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69</v>
      </c>
    </row>
    <row r="868" spans="1:12" x14ac:dyDescent="0.3">
      <c r="A868">
        <v>867</v>
      </c>
      <c r="B868">
        <v>1</v>
      </c>
      <c r="C868">
        <v>2</v>
      </c>
      <c r="D868" t="s">
        <v>1243</v>
      </c>
      <c r="E868" t="s">
        <v>71</v>
      </c>
      <c r="F868">
        <v>27</v>
      </c>
      <c r="G868">
        <v>1</v>
      </c>
      <c r="H868">
        <v>0</v>
      </c>
      <c r="I868" t="s">
        <v>1244</v>
      </c>
      <c r="J868">
        <v>13.8583</v>
      </c>
      <c r="L868" t="s">
        <v>74</v>
      </c>
    </row>
    <row r="869" spans="1:12" x14ac:dyDescent="0.3">
      <c r="A869">
        <v>868</v>
      </c>
      <c r="B869">
        <v>0</v>
      </c>
      <c r="C869">
        <v>1</v>
      </c>
      <c r="D869" t="s">
        <v>1245</v>
      </c>
      <c r="E869" t="s">
        <v>67</v>
      </c>
      <c r="F869">
        <v>31</v>
      </c>
      <c r="G869">
        <v>0</v>
      </c>
      <c r="H869">
        <v>0</v>
      </c>
      <c r="I869" t="s">
        <v>1246</v>
      </c>
      <c r="J869">
        <v>50.495800000000003</v>
      </c>
      <c r="K869" t="s">
        <v>1247</v>
      </c>
      <c r="L869" t="s">
        <v>69</v>
      </c>
    </row>
    <row r="870" spans="1:12" x14ac:dyDescent="0.3">
      <c r="A870">
        <v>869</v>
      </c>
      <c r="B870">
        <v>0</v>
      </c>
      <c r="C870">
        <v>3</v>
      </c>
      <c r="D870" t="s">
        <v>1248</v>
      </c>
      <c r="E870" t="s">
        <v>67</v>
      </c>
      <c r="G870">
        <v>0</v>
      </c>
      <c r="H870">
        <v>0</v>
      </c>
      <c r="I870">
        <v>345777</v>
      </c>
      <c r="J870">
        <v>9.5</v>
      </c>
      <c r="L870" t="s">
        <v>69</v>
      </c>
    </row>
    <row r="871" spans="1:12" x14ac:dyDescent="0.3">
      <c r="A871">
        <v>870</v>
      </c>
      <c r="B871">
        <v>1</v>
      </c>
      <c r="C871">
        <v>3</v>
      </c>
      <c r="D871" t="s">
        <v>1249</v>
      </c>
      <c r="E871" t="s">
        <v>67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69</v>
      </c>
    </row>
    <row r="872" spans="1:12" x14ac:dyDescent="0.3">
      <c r="A872">
        <v>871</v>
      </c>
      <c r="B872">
        <v>0</v>
      </c>
      <c r="C872">
        <v>3</v>
      </c>
      <c r="D872" t="s">
        <v>1250</v>
      </c>
      <c r="E872" t="s">
        <v>67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69</v>
      </c>
    </row>
    <row r="873" spans="1:12" x14ac:dyDescent="0.3">
      <c r="A873">
        <v>872</v>
      </c>
      <c r="B873">
        <v>1</v>
      </c>
      <c r="C873">
        <v>1</v>
      </c>
      <c r="D873" t="s">
        <v>1251</v>
      </c>
      <c r="E873" t="s">
        <v>71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431</v>
      </c>
      <c r="L873" t="s">
        <v>69</v>
      </c>
    </row>
    <row r="874" spans="1:12" x14ac:dyDescent="0.3">
      <c r="A874">
        <v>873</v>
      </c>
      <c r="B874">
        <v>0</v>
      </c>
      <c r="C874">
        <v>1</v>
      </c>
      <c r="D874" t="s">
        <v>1252</v>
      </c>
      <c r="E874" t="s">
        <v>67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1011</v>
      </c>
      <c r="L874" t="s">
        <v>69</v>
      </c>
    </row>
    <row r="875" spans="1:12" x14ac:dyDescent="0.3">
      <c r="A875">
        <v>874</v>
      </c>
      <c r="B875">
        <v>0</v>
      </c>
      <c r="C875">
        <v>3</v>
      </c>
      <c r="D875" t="s">
        <v>1253</v>
      </c>
      <c r="E875" t="s">
        <v>67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69</v>
      </c>
    </row>
    <row r="876" spans="1:12" x14ac:dyDescent="0.3">
      <c r="A876">
        <v>875</v>
      </c>
      <c r="B876">
        <v>1</v>
      </c>
      <c r="C876">
        <v>2</v>
      </c>
      <c r="D876" t="s">
        <v>1254</v>
      </c>
      <c r="E876" t="s">
        <v>71</v>
      </c>
      <c r="F876">
        <v>28</v>
      </c>
      <c r="G876">
        <v>1</v>
      </c>
      <c r="H876">
        <v>0</v>
      </c>
      <c r="I876" t="s">
        <v>519</v>
      </c>
      <c r="J876">
        <v>24</v>
      </c>
      <c r="L876" t="s">
        <v>74</v>
      </c>
    </row>
    <row r="877" spans="1:12" x14ac:dyDescent="0.3">
      <c r="A877">
        <v>876</v>
      </c>
      <c r="B877">
        <v>1</v>
      </c>
      <c r="C877">
        <v>3</v>
      </c>
      <c r="D877" t="s">
        <v>1255</v>
      </c>
      <c r="E877" t="s">
        <v>71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74</v>
      </c>
    </row>
    <row r="878" spans="1:12" x14ac:dyDescent="0.3">
      <c r="A878">
        <v>877</v>
      </c>
      <c r="B878">
        <v>0</v>
      </c>
      <c r="C878">
        <v>3</v>
      </c>
      <c r="D878" t="s">
        <v>1256</v>
      </c>
      <c r="E878" t="s">
        <v>67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69</v>
      </c>
    </row>
    <row r="879" spans="1:12" x14ac:dyDescent="0.3">
      <c r="A879">
        <v>878</v>
      </c>
      <c r="B879">
        <v>0</v>
      </c>
      <c r="C879">
        <v>3</v>
      </c>
      <c r="D879" t="s">
        <v>1257</v>
      </c>
      <c r="E879" t="s">
        <v>67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69</v>
      </c>
    </row>
    <row r="880" spans="1:12" x14ac:dyDescent="0.3">
      <c r="A880">
        <v>879</v>
      </c>
      <c r="B880">
        <v>0</v>
      </c>
      <c r="C880">
        <v>3</v>
      </c>
      <c r="D880" t="s">
        <v>1258</v>
      </c>
      <c r="E880" t="s">
        <v>67</v>
      </c>
      <c r="G880">
        <v>0</v>
      </c>
      <c r="H880">
        <v>0</v>
      </c>
      <c r="I880">
        <v>349217</v>
      </c>
      <c r="J880">
        <v>7.8958000000000004</v>
      </c>
      <c r="L880" t="s">
        <v>69</v>
      </c>
    </row>
    <row r="881" spans="1:12" x14ac:dyDescent="0.3">
      <c r="A881">
        <v>880</v>
      </c>
      <c r="B881">
        <v>1</v>
      </c>
      <c r="C881">
        <v>1</v>
      </c>
      <c r="D881" t="s">
        <v>1259</v>
      </c>
      <c r="E881" t="s">
        <v>71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1260</v>
      </c>
      <c r="L881" t="s">
        <v>74</v>
      </c>
    </row>
    <row r="882" spans="1:12" x14ac:dyDescent="0.3">
      <c r="A882">
        <v>881</v>
      </c>
      <c r="B882">
        <v>1</v>
      </c>
      <c r="C882">
        <v>2</v>
      </c>
      <c r="D882" t="s">
        <v>1261</v>
      </c>
      <c r="E882" t="s">
        <v>71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69</v>
      </c>
    </row>
    <row r="883" spans="1:12" x14ac:dyDescent="0.3">
      <c r="A883">
        <v>882</v>
      </c>
      <c r="B883">
        <v>0</v>
      </c>
      <c r="C883">
        <v>3</v>
      </c>
      <c r="D883" t="s">
        <v>1262</v>
      </c>
      <c r="E883" t="s">
        <v>67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69</v>
      </c>
    </row>
    <row r="884" spans="1:12" x14ac:dyDescent="0.3">
      <c r="A884">
        <v>883</v>
      </c>
      <c r="B884">
        <v>0</v>
      </c>
      <c r="C884">
        <v>3</v>
      </c>
      <c r="D884" t="s">
        <v>1263</v>
      </c>
      <c r="E884" t="s">
        <v>71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69</v>
      </c>
    </row>
    <row r="885" spans="1:12" x14ac:dyDescent="0.3">
      <c r="A885">
        <v>884</v>
      </c>
      <c r="B885">
        <v>0</v>
      </c>
      <c r="C885">
        <v>2</v>
      </c>
      <c r="D885" t="s">
        <v>1264</v>
      </c>
      <c r="E885" t="s">
        <v>67</v>
      </c>
      <c r="F885">
        <v>28</v>
      </c>
      <c r="G885">
        <v>0</v>
      </c>
      <c r="H885">
        <v>0</v>
      </c>
      <c r="I885" t="s">
        <v>1265</v>
      </c>
      <c r="J885">
        <v>10.5</v>
      </c>
      <c r="L885" t="s">
        <v>69</v>
      </c>
    </row>
    <row r="886" spans="1:12" x14ac:dyDescent="0.3">
      <c r="A886">
        <v>885</v>
      </c>
      <c r="B886">
        <v>0</v>
      </c>
      <c r="C886">
        <v>3</v>
      </c>
      <c r="D886" t="s">
        <v>1266</v>
      </c>
      <c r="E886" t="s">
        <v>67</v>
      </c>
      <c r="F886">
        <v>25</v>
      </c>
      <c r="G886">
        <v>0</v>
      </c>
      <c r="H886">
        <v>0</v>
      </c>
      <c r="I886" t="s">
        <v>1267</v>
      </c>
      <c r="J886">
        <v>7.05</v>
      </c>
      <c r="L886" t="s">
        <v>69</v>
      </c>
    </row>
    <row r="887" spans="1:12" x14ac:dyDescent="0.3">
      <c r="A887">
        <v>886</v>
      </c>
      <c r="B887">
        <v>0</v>
      </c>
      <c r="C887">
        <v>3</v>
      </c>
      <c r="D887" t="s">
        <v>1268</v>
      </c>
      <c r="E887" t="s">
        <v>71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81</v>
      </c>
    </row>
    <row r="888" spans="1:12" x14ac:dyDescent="0.3">
      <c r="A888">
        <v>887</v>
      </c>
      <c r="B888">
        <v>0</v>
      </c>
      <c r="C888">
        <v>2</v>
      </c>
      <c r="D888" t="s">
        <v>1269</v>
      </c>
      <c r="E888" t="s">
        <v>67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69</v>
      </c>
    </row>
    <row r="889" spans="1:12" x14ac:dyDescent="0.3">
      <c r="A889">
        <v>888</v>
      </c>
      <c r="B889">
        <v>1</v>
      </c>
      <c r="C889">
        <v>1</v>
      </c>
      <c r="D889" t="s">
        <v>1270</v>
      </c>
      <c r="E889" t="s">
        <v>71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1271</v>
      </c>
      <c r="L889" t="s">
        <v>69</v>
      </c>
    </row>
    <row r="890" spans="1:12" x14ac:dyDescent="0.3">
      <c r="A890">
        <v>889</v>
      </c>
      <c r="B890">
        <v>0</v>
      </c>
      <c r="C890">
        <v>3</v>
      </c>
      <c r="D890" t="s">
        <v>1272</v>
      </c>
      <c r="E890" t="s">
        <v>71</v>
      </c>
      <c r="G890">
        <v>1</v>
      </c>
      <c r="H890">
        <v>2</v>
      </c>
      <c r="I890" t="s">
        <v>1142</v>
      </c>
      <c r="J890">
        <v>23.45</v>
      </c>
      <c r="L890" t="s">
        <v>69</v>
      </c>
    </row>
    <row r="891" spans="1:12" x14ac:dyDescent="0.3">
      <c r="A891">
        <v>890</v>
      </c>
      <c r="B891">
        <v>1</v>
      </c>
      <c r="C891">
        <v>1</v>
      </c>
      <c r="D891" t="s">
        <v>1273</v>
      </c>
      <c r="E891" t="s">
        <v>67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1274</v>
      </c>
      <c r="L891" t="s">
        <v>74</v>
      </c>
    </row>
    <row r="892" spans="1:12" x14ac:dyDescent="0.3">
      <c r="A892">
        <v>891</v>
      </c>
      <c r="B892">
        <v>0</v>
      </c>
      <c r="C892">
        <v>3</v>
      </c>
      <c r="D892" t="s">
        <v>1275</v>
      </c>
      <c r="E892" t="s">
        <v>67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81</v>
      </c>
    </row>
  </sheetData>
  <autoFilter ref="A1:L892" xr:uid="{00000000-0009-0000-0000-000004000000}"/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BC745-7A51-4943-8BBA-CFE08E50EFCE}">
  <dimension ref="A1"/>
  <sheetViews>
    <sheetView workbookViewId="0">
      <selection activeCell="B1" sqref="B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Formulas and Functions</vt:lpstr>
      <vt:lpstr>iris</vt:lpstr>
      <vt:lpstr>mtcars</vt:lpstr>
      <vt:lpstr>Salaries</vt:lpstr>
      <vt:lpstr>Sheet4</vt:lpstr>
      <vt:lpstr>Sheet2</vt:lpstr>
      <vt:lpstr>Sheet3</vt:lpstr>
      <vt:lpstr>titanic</vt:lpstr>
      <vt:lpstr>pivot table and chart</vt:lpstr>
      <vt:lpstr>titanic questions</vt:lpstr>
      <vt:lpstr>Wine</vt:lpstr>
      <vt:lpstr>Cars93</vt:lpstr>
      <vt:lpstr>Cars93 Questions</vt:lpstr>
      <vt:lpstr>Wine!Print_Area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Deshmukh</dc:creator>
  <cp:lastModifiedBy>anshu saxena</cp:lastModifiedBy>
  <cp:lastPrinted>2024-11-21T08:23:01Z</cp:lastPrinted>
  <dcterms:created xsi:type="dcterms:W3CDTF">2024-11-20T06:40:46Z</dcterms:created>
  <dcterms:modified xsi:type="dcterms:W3CDTF">2024-12-10T08:13:05Z</dcterms:modified>
</cp:coreProperties>
</file>