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ocuments\pm_based_trading\trading files\"/>
    </mc:Choice>
  </mc:AlternateContent>
  <xr:revisionPtr revIDLastSave="0" documentId="13_ncr:1_{4EF6520D-C92F-4B4C-9FEE-AF7F9CC42BA7}" xr6:coauthVersionLast="47" xr6:coauthVersionMax="47" xr10:uidLastSave="{00000000-0000-0000-0000-000000000000}"/>
  <bookViews>
    <workbookView xWindow="-108" yWindow="-108" windowWidth="23256" windowHeight="12576" xr2:uid="{E07A1707-AF12-4F9C-B2A0-F86BBEC35FAB}"/>
  </bookViews>
  <sheets>
    <sheet name="Orders" sheetId="1" r:id="rId1"/>
    <sheet name="Support Files" sheetId="2" r:id="rId2"/>
    <sheet name="Order Calc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3" l="1"/>
  <c r="P12" i="3"/>
  <c r="K5" i="3"/>
  <c r="S3" i="3"/>
  <c r="T3" i="3"/>
  <c r="P4" i="3"/>
  <c r="P5" i="3"/>
  <c r="P6" i="3"/>
  <c r="P7" i="3"/>
  <c r="P8" i="3"/>
  <c r="P9" i="3"/>
  <c r="P10" i="3"/>
  <c r="P11" i="3"/>
  <c r="P3" i="3"/>
  <c r="O11" i="3"/>
  <c r="O10" i="3"/>
  <c r="T12" i="3"/>
  <c r="T11" i="3"/>
  <c r="T10" i="3"/>
  <c r="O9" i="3"/>
  <c r="O8" i="3"/>
  <c r="O7" i="3"/>
  <c r="O6" i="3"/>
  <c r="O5" i="3"/>
  <c r="O4" i="3"/>
  <c r="O3" i="3"/>
</calcChain>
</file>

<file path=xl/sharedStrings.xml><?xml version="1.0" encoding="utf-8"?>
<sst xmlns="http://schemas.openxmlformats.org/spreadsheetml/2006/main" count="122" uniqueCount="66">
  <si>
    <t>Stock</t>
  </si>
  <si>
    <t>Action</t>
  </si>
  <si>
    <t>Price</t>
  </si>
  <si>
    <t>Quantity/Amout</t>
  </si>
  <si>
    <t>S No.</t>
  </si>
  <si>
    <t>Day</t>
  </si>
  <si>
    <t>ED</t>
  </si>
  <si>
    <t>BED</t>
  </si>
  <si>
    <t>RPM</t>
  </si>
  <si>
    <t>Buy Price</t>
  </si>
  <si>
    <t>BMO</t>
  </si>
  <si>
    <t>AMC</t>
  </si>
  <si>
    <t>opt_str</t>
  </si>
  <si>
    <t>opt_sr</t>
  </si>
  <si>
    <t>opt_mean</t>
  </si>
  <si>
    <t>opt_std</t>
  </si>
  <si>
    <t>opt_max</t>
  </si>
  <si>
    <t>opt_min</t>
  </si>
  <si>
    <t>mkt_hit_rate</t>
  </si>
  <si>
    <t>net_hit_rate</t>
  </si>
  <si>
    <t>valid_market_data</t>
  </si>
  <si>
    <t>valid_est_signal</t>
  </si>
  <si>
    <t>link</t>
  </si>
  <si>
    <t>past_pnl_data</t>
  </si>
  <si>
    <t>close-open</t>
  </si>
  <si>
    <t>open-open</t>
  </si>
  <si>
    <t>name</t>
  </si>
  <si>
    <t>date</t>
  </si>
  <si>
    <t>timing</t>
  </si>
  <si>
    <t>SELL@OPEN</t>
  </si>
  <si>
    <t>BUY@CLOSE</t>
  </si>
  <si>
    <t>Date</t>
  </si>
  <si>
    <t>Cash in Hand</t>
  </si>
  <si>
    <t>TYPE</t>
  </si>
  <si>
    <t>STOCK</t>
  </si>
  <si>
    <t>DATE</t>
  </si>
  <si>
    <t>STATUS</t>
  </si>
  <si>
    <t>CLOSE</t>
  </si>
  <si>
    <t>CREATE</t>
  </si>
  <si>
    <t>PRICE</t>
  </si>
  <si>
    <t>QTY/AMOUNT</t>
  </si>
  <si>
    <t>TIME</t>
  </si>
  <si>
    <t>LIM ORDER</t>
  </si>
  <si>
    <t>MAX PRICE</t>
  </si>
  <si>
    <t>MIN PRICE</t>
  </si>
  <si>
    <t>PCT Daily RANGE</t>
  </si>
  <si>
    <t>PRV CLOSE to TODAY CLOSE</t>
  </si>
  <si>
    <t>12-31-2021</t>
  </si>
  <si>
    <t>PCT CHANGE</t>
  </si>
  <si>
    <t>LAST PRICE</t>
  </si>
  <si>
    <t>AVG PUR PRICE</t>
  </si>
  <si>
    <t>OPEN PRICE</t>
  </si>
  <si>
    <t>NEW PRICE (LAST PRICE)</t>
  </si>
  <si>
    <t>NEW PRICE (OPEN PRICE)</t>
  </si>
  <si>
    <t>ORD TYPE</t>
  </si>
  <si>
    <t>HALF (12.235)</t>
  </si>
  <si>
    <t>LIMIT ORDER</t>
  </si>
  <si>
    <t>MARKET ORDER</t>
  </si>
  <si>
    <t>$1000</t>
  </si>
  <si>
    <t>CORRECT</t>
  </si>
  <si>
    <t>AYI</t>
  </si>
  <si>
    <t>https://www.estimize.com/ayi</t>
  </si>
  <si>
    <t>[-5.89, -1.35, -15.94, 2.02, 1.17, 5.33, 0.96, 10.91]</t>
  </si>
  <si>
    <t>[-0.66, 1.0, -0.98, 1.24, 1.86, 1.21, 0.64, 2.99]</t>
  </si>
  <si>
    <t>BUY@OPEN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</si>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</sst>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trike/>
      <sz val="11"/>
      <color theme="4"/>
      <name val="Calibri"/>
      <family val="2"/>
      <scheme val="minor"/>
    </font>
    <font>
      <strike/>
      <u/>
      <sz val="11"/>
      <color theme="4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ont="1" applyFill="1" applyBorder="1" applyAlignment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5" fillId="0" borderId="1" xfId="0" applyFont="1" applyBorder="1"/>
    <xf numFmtId="0" fontId="5" fillId="3" borderId="1" xfId="0" applyFont="1" applyFill="1" applyBorder="1"/>
    <xf numFmtId="14" fontId="0" fillId="3" borderId="1" xfId="0" applyNumberFormat="1" applyFill="1" applyBorder="1"/>
    <xf numFmtId="0" fontId="0" fillId="3" borderId="0" xfId="0" applyFill="1"/>
    <xf numFmtId="0" fontId="6" fillId="0" borderId="1" xfId="0" applyFont="1" applyBorder="1"/>
    <xf numFmtId="14" fontId="6" fillId="0" borderId="1" xfId="0" applyNumberFormat="1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7" fillId="0" borderId="3" xfId="2" applyFont="1" applyBorder="1"/>
    <xf numFmtId="0" fontId="2" fillId="0" borderId="4" xfId="0" applyFont="1" applyBorder="1"/>
    <xf numFmtId="14" fontId="0" fillId="2" borderId="1" xfId="0" applyNumberFormat="1" applyFill="1" applyBorder="1"/>
    <xf numFmtId="0" fontId="0" fillId="2" borderId="5" xfId="0" applyFill="1" applyBorder="1"/>
    <xf numFmtId="9" fontId="0" fillId="0" borderId="0" xfId="1" applyFont="1"/>
    <xf numFmtId="10" fontId="0" fillId="0" borderId="0" xfId="1" applyNumberFormat="1" applyFont="1"/>
    <xf numFmtId="0" fontId="0" fillId="4" borderId="1" xfId="0" applyFill="1" applyBorder="1"/>
    <xf numFmtId="0" fontId="0" fillId="4" borderId="6" xfId="0" applyFill="1" applyBorder="1"/>
    <xf numFmtId="0" fontId="2" fillId="0" borderId="1" xfId="2" applyFont="1" applyBorder="1"/>
    <xf numFmtId="0" fontId="2" fillId="0" borderId="7" xfId="0" applyFont="1" applyBorder="1"/>
    <xf numFmtId="0" fontId="0" fillId="0" borderId="5" xfId="0" applyFill="1" applyBorder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8" fillId="0" borderId="1" xfId="0" applyFont="1" applyBorder="1"/>
    <xf numFmtId="0" fontId="9" fillId="0" borderId="1" xfId="2" applyFont="1" applyBorder="1"/>
    <xf numFmtId="14" fontId="8" fillId="0" borderId="1" xfId="0" applyNumberFormat="1" applyFont="1" applyBorder="1"/>
    <xf numFmtId="0" fontId="10" fillId="0" borderId="1" xfId="0" applyFont="1" applyBorder="1"/>
    <xf numFmtId="0" fontId="11" fillId="0" borderId="1" xfId="2" applyFont="1" applyBorder="1"/>
    <xf numFmtId="14" fontId="10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1" xfId="2" applyBorder="1"/>
    <xf numFmtId="0" fontId="10" fillId="0" borderId="7" xfId="0" applyFont="1" applyBorder="1"/>
    <xf numFmtId="0" fontId="10" fillId="0" borderId="8" xfId="0" applyFont="1" applyBorder="1"/>
    <xf numFmtId="0" fontId="10" fillId="0" borderId="8" xfId="2" applyFont="1" applyBorder="1"/>
    <xf numFmtId="14" fontId="10" fillId="0" borderId="7" xfId="0" applyNumberFormat="1" applyFont="1" applyBorder="1"/>
    <xf numFmtId="0" fontId="8" fillId="0" borderId="7" xfId="0" applyFont="1" applyBorder="1"/>
    <xf numFmtId="0" fontId="10" fillId="0" borderId="3" xfId="0" applyFont="1" applyBorder="1"/>
    <xf numFmtId="0" fontId="12" fillId="0" borderId="3" xfId="2" applyFont="1" applyBorder="1"/>
    <xf numFmtId="0" fontId="10" fillId="0" borderId="4" xfId="0" applyFont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Y@CLOSE" TargetMode="External"/><Relationship Id="rId2" Type="http://schemas.openxmlformats.org/officeDocument/2006/relationships/hyperlink" Target="mailto:SELL@OPEN" TargetMode="External"/><Relationship Id="rId1" Type="http://schemas.openxmlformats.org/officeDocument/2006/relationships/hyperlink" Target="mailto:BUY@OP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LL@OP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2577-4D7D-427E-9F0C-64D49CF0C218}">
  <dimension ref="A1:K10"/>
  <sheetViews>
    <sheetView tabSelected="1" workbookViewId="0">
      <selection activeCell="C18" sqref="C18"/>
    </sheetView>
  </sheetViews>
  <sheetFormatPr defaultRowHeight="14.4" x14ac:dyDescent="0.3"/>
  <cols>
    <col min="1" max="1" width="5.33203125" bestFit="1" customWidth="1"/>
    <col min="2" max="2" width="11.44140625" bestFit="1" customWidth="1"/>
    <col min="3" max="3" width="6" bestFit="1" customWidth="1"/>
    <col min="4" max="4" width="11.44140625" bestFit="1" customWidth="1"/>
    <col min="5" max="5" width="15.5546875" bestFit="1" customWidth="1"/>
    <col min="6" max="6" width="14.33203125" bestFit="1" customWidth="1"/>
    <col min="7" max="7" width="10.33203125" bestFit="1" customWidth="1"/>
    <col min="8" max="8" width="4.33203125" bestFit="1" customWidth="1"/>
    <col min="9" max="9" width="4.33203125" customWidth="1"/>
    <col min="10" max="10" width="8.44140625" bestFit="1" customWidth="1"/>
    <col min="11" max="11" width="18.5546875" bestFit="1" customWidth="1"/>
  </cols>
  <sheetData>
    <row r="1" spans="1:11" x14ac:dyDescent="0.3">
      <c r="A1" s="5" t="s">
        <v>4</v>
      </c>
      <c r="B1" s="5" t="s">
        <v>0</v>
      </c>
      <c r="C1" s="5" t="s">
        <v>2</v>
      </c>
      <c r="D1" s="5" t="s">
        <v>1</v>
      </c>
      <c r="E1" s="5" t="s">
        <v>54</v>
      </c>
      <c r="F1" s="5" t="s">
        <v>3</v>
      </c>
      <c r="G1" s="5" t="s">
        <v>31</v>
      </c>
      <c r="H1" s="5" t="s">
        <v>5</v>
      </c>
      <c r="I1" s="5" t="s">
        <v>33</v>
      </c>
      <c r="J1" s="5" t="s">
        <v>9</v>
      </c>
      <c r="K1" s="5" t="s">
        <v>36</v>
      </c>
    </row>
    <row r="2" spans="1:11" x14ac:dyDescent="0.3">
      <c r="A2" s="6">
        <v>1</v>
      </c>
      <c r="B2" s="6" t="s">
        <v>60</v>
      </c>
      <c r="C2" s="6"/>
      <c r="D2" s="38" t="s">
        <v>64</v>
      </c>
      <c r="E2" s="25" t="s">
        <v>57</v>
      </c>
      <c r="F2" s="6" t="s">
        <v>58</v>
      </c>
      <c r="G2" s="14">
        <v>44348</v>
      </c>
      <c r="H2" s="6" t="s">
        <v>7</v>
      </c>
      <c r="I2" s="6" t="s">
        <v>10</v>
      </c>
      <c r="J2" s="6"/>
      <c r="K2" s="6"/>
    </row>
    <row r="3" spans="1:11" x14ac:dyDescent="0.3">
      <c r="A3" s="6">
        <v>2</v>
      </c>
      <c r="B3" s="6" t="s">
        <v>60</v>
      </c>
      <c r="C3" s="6"/>
      <c r="D3" s="38" t="s">
        <v>29</v>
      </c>
      <c r="E3" s="25" t="s">
        <v>57</v>
      </c>
      <c r="F3" s="6" t="s">
        <v>58</v>
      </c>
      <c r="G3" s="14">
        <v>44378</v>
      </c>
      <c r="H3" s="6" t="s">
        <v>7</v>
      </c>
      <c r="I3" s="6" t="s">
        <v>10</v>
      </c>
      <c r="J3" s="6"/>
      <c r="K3" s="6"/>
    </row>
    <row r="4" spans="1:11" x14ac:dyDescent="0.3">
      <c r="A4" s="26">
        <v>3</v>
      </c>
      <c r="B4" s="6" t="s">
        <v>60</v>
      </c>
      <c r="C4" s="40"/>
      <c r="D4" s="38" t="s">
        <v>30</v>
      </c>
      <c r="E4" s="25" t="s">
        <v>57</v>
      </c>
      <c r="F4" s="6" t="s">
        <v>58</v>
      </c>
      <c r="G4" s="14">
        <v>44378</v>
      </c>
      <c r="H4" s="6" t="s">
        <v>6</v>
      </c>
      <c r="I4" s="6" t="s">
        <v>10</v>
      </c>
      <c r="J4" s="39"/>
      <c r="K4" s="39"/>
    </row>
    <row r="5" spans="1:11" x14ac:dyDescent="0.3">
      <c r="A5" s="39">
        <v>4</v>
      </c>
      <c r="B5" s="6" t="s">
        <v>60</v>
      </c>
      <c r="C5" s="40"/>
      <c r="D5" s="38" t="s">
        <v>29</v>
      </c>
      <c r="E5" s="25" t="s">
        <v>57</v>
      </c>
      <c r="F5" s="6" t="s">
        <v>58</v>
      </c>
      <c r="G5" s="14">
        <v>44378</v>
      </c>
      <c r="H5" s="6" t="s">
        <v>65</v>
      </c>
      <c r="I5" s="6" t="s">
        <v>10</v>
      </c>
      <c r="J5" s="39"/>
      <c r="K5" s="43"/>
    </row>
    <row r="6" spans="1:11" x14ac:dyDescent="0.3">
      <c r="A6" s="34"/>
      <c r="B6" s="39"/>
      <c r="C6" s="44"/>
      <c r="D6" s="45"/>
      <c r="E6" s="41"/>
      <c r="F6" s="46"/>
      <c r="G6" s="42"/>
      <c r="H6" s="39"/>
      <c r="I6" s="39"/>
      <c r="J6" s="39"/>
      <c r="K6" s="31"/>
    </row>
    <row r="7" spans="1:11" x14ac:dyDescent="0.3">
      <c r="A7" s="6"/>
      <c r="B7" s="15"/>
      <c r="C7" s="16"/>
      <c r="D7" s="17"/>
      <c r="E7" s="17"/>
      <c r="F7" s="18"/>
      <c r="G7" s="14"/>
      <c r="H7" s="6"/>
      <c r="I7" s="6"/>
      <c r="J7" s="6"/>
      <c r="K7" s="6"/>
    </row>
    <row r="8" spans="1:11" x14ac:dyDescent="0.3">
      <c r="A8" s="12">
        <v>5</v>
      </c>
      <c r="B8" s="28" t="s">
        <v>32</v>
      </c>
      <c r="C8" s="29"/>
      <c r="D8" s="29"/>
      <c r="E8" s="29"/>
      <c r="F8" s="30">
        <v>2369.48</v>
      </c>
      <c r="G8" s="13">
        <v>44317</v>
      </c>
      <c r="H8" s="12"/>
      <c r="I8" s="12"/>
      <c r="J8" s="12"/>
      <c r="K8" s="12"/>
    </row>
    <row r="9" spans="1:11" x14ac:dyDescent="0.3">
      <c r="A9" s="31"/>
      <c r="B9" s="31"/>
      <c r="C9" s="31"/>
      <c r="D9" s="32"/>
      <c r="E9" s="32"/>
      <c r="F9" s="31"/>
      <c r="G9" s="33"/>
      <c r="H9" s="31"/>
      <c r="I9" s="31"/>
      <c r="J9" s="31"/>
      <c r="K9" s="31"/>
    </row>
    <row r="10" spans="1:11" x14ac:dyDescent="0.3">
      <c r="A10" s="34"/>
      <c r="B10" s="34"/>
      <c r="C10" s="34"/>
      <c r="D10" s="35"/>
      <c r="E10" s="35"/>
      <c r="F10" s="34"/>
      <c r="G10" s="36"/>
      <c r="H10" s="34"/>
      <c r="I10" s="34"/>
      <c r="J10" s="34"/>
      <c r="K10" s="34"/>
    </row>
  </sheetData>
  <hyperlinks>
    <hyperlink ref="D2" r:id="rId1" xr:uid="{36744446-2A90-4327-ADEC-FE147921535A}"/>
    <hyperlink ref="D3" r:id="rId2" xr:uid="{1A03C52D-602C-4325-ADF4-9ED3FC958801}"/>
    <hyperlink ref="D4" r:id="rId3" xr:uid="{B96611D2-D58D-4709-A23A-7E05212F559B}"/>
    <hyperlink ref="D5" r:id="rId4" xr:uid="{F8620654-D73D-44D6-BBFD-683B0330667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C000-1A1E-48FD-807E-7DC4981118A6}">
  <dimension ref="A1:O27"/>
  <sheetViews>
    <sheetView workbookViewId="0">
      <selection activeCell="O20" sqref="O20"/>
    </sheetView>
  </sheetViews>
  <sheetFormatPr defaultRowHeight="14.4" x14ac:dyDescent="0.3"/>
  <cols>
    <col min="2" max="2" width="10.33203125" bestFit="1" customWidth="1"/>
    <col min="15" max="15" width="42.88671875" bestFit="1" customWidth="1"/>
  </cols>
  <sheetData>
    <row r="1" spans="1:15" x14ac:dyDescent="0.3">
      <c r="A1" s="37" t="s">
        <v>11</v>
      </c>
      <c r="B1" s="37"/>
      <c r="C1" s="37"/>
    </row>
    <row r="2" spans="1:15" x14ac:dyDescent="0.3">
      <c r="A2" s="4" t="s">
        <v>26</v>
      </c>
      <c r="B2" s="4" t="s">
        <v>27</v>
      </c>
      <c r="C2" s="4" t="s">
        <v>28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  <c r="N2" s="5" t="s">
        <v>22</v>
      </c>
      <c r="O2" s="5" t="s">
        <v>23</v>
      </c>
    </row>
    <row r="3" spans="1:15" x14ac:dyDescent="0.3">
      <c r="A3" s="12" t="s">
        <v>60</v>
      </c>
      <c r="B3" s="3">
        <v>44568</v>
      </c>
      <c r="C3" s="2" t="s">
        <v>10</v>
      </c>
      <c r="D3" s="2" t="s">
        <v>24</v>
      </c>
      <c r="E3" s="2">
        <v>0.759568230710708</v>
      </c>
      <c r="F3" s="2">
        <v>0.91249999999999998</v>
      </c>
      <c r="G3" s="2">
        <v>1.2013403972230301</v>
      </c>
      <c r="H3" s="2">
        <v>2.99</v>
      </c>
      <c r="I3" s="2">
        <v>-0.98</v>
      </c>
      <c r="J3" s="2">
        <v>75</v>
      </c>
      <c r="K3" s="2">
        <v>56</v>
      </c>
      <c r="L3" s="2">
        <v>100</v>
      </c>
      <c r="M3" s="2">
        <v>100</v>
      </c>
      <c r="N3" s="2" t="s">
        <v>61</v>
      </c>
      <c r="O3" s="2" t="s">
        <v>63</v>
      </c>
    </row>
    <row r="4" spans="1:15" x14ac:dyDescent="0.3">
      <c r="A4" s="6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6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6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8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6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10" spans="1:15" x14ac:dyDescent="0.3">
      <c r="A10" s="37" t="s">
        <v>10</v>
      </c>
      <c r="B10" s="37"/>
      <c r="C10" s="37"/>
    </row>
    <row r="11" spans="1:15" x14ac:dyDescent="0.3">
      <c r="A11" s="4" t="s">
        <v>26</v>
      </c>
      <c r="B11" s="4" t="s">
        <v>27</v>
      </c>
      <c r="C11" s="4" t="s">
        <v>28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</row>
    <row r="12" spans="1:15" x14ac:dyDescent="0.3">
      <c r="A12" s="6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6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6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s="11" customFormat="1" x14ac:dyDescent="0.3">
      <c r="A15" s="9"/>
      <c r="B15" s="1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3">
      <c r="A16" s="9"/>
      <c r="B16" s="1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8" spans="1:15" x14ac:dyDescent="0.3">
      <c r="A18" s="37" t="s">
        <v>59</v>
      </c>
      <c r="B18" s="37"/>
      <c r="C18" s="37"/>
    </row>
    <row r="19" spans="1:15" x14ac:dyDescent="0.3">
      <c r="A19" s="4" t="s">
        <v>26</v>
      </c>
      <c r="B19" s="4" t="s">
        <v>27</v>
      </c>
      <c r="C19" s="4" t="s">
        <v>28</v>
      </c>
      <c r="D19" s="5" t="s">
        <v>12</v>
      </c>
      <c r="E19" s="5" t="s">
        <v>13</v>
      </c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 t="s">
        <v>19</v>
      </c>
      <c r="L19" s="5" t="s">
        <v>20</v>
      </c>
      <c r="M19" s="5" t="s">
        <v>21</v>
      </c>
      <c r="N19" s="5" t="s">
        <v>22</v>
      </c>
      <c r="O19" s="5" t="s">
        <v>23</v>
      </c>
    </row>
    <row r="20" spans="1:15" x14ac:dyDescent="0.3">
      <c r="A20" s="12" t="s">
        <v>60</v>
      </c>
      <c r="B20" s="3">
        <v>44568</v>
      </c>
      <c r="C20" s="2" t="s">
        <v>10</v>
      </c>
      <c r="D20" s="2" t="s">
        <v>25</v>
      </c>
      <c r="E20" s="2">
        <v>-4.6843049707798699E-2</v>
      </c>
      <c r="F20" s="2">
        <v>-0.34874999999999901</v>
      </c>
      <c r="G20" s="2">
        <v>7.4450746092634903</v>
      </c>
      <c r="H20" s="2">
        <v>10.91</v>
      </c>
      <c r="I20" s="2">
        <v>-15.94</v>
      </c>
      <c r="J20" s="2">
        <v>62</v>
      </c>
      <c r="K20" s="2">
        <v>46</v>
      </c>
      <c r="L20" s="2">
        <v>100</v>
      </c>
      <c r="M20" s="2">
        <v>100</v>
      </c>
      <c r="N20" s="2" t="s">
        <v>61</v>
      </c>
      <c r="O20" s="2" t="s">
        <v>62</v>
      </c>
    </row>
    <row r="21" spans="1:15" x14ac:dyDescent="0.3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mergeCells count="3">
    <mergeCell ref="A10:C10"/>
    <mergeCell ref="A18:C18"/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4B5-B02B-4D7B-AD5E-F7293BF8D5E9}">
  <dimension ref="A1:U12"/>
  <sheetViews>
    <sheetView topLeftCell="E1" workbookViewId="0">
      <selection activeCell="P12" sqref="P12"/>
    </sheetView>
  </sheetViews>
  <sheetFormatPr defaultRowHeight="14.4" x14ac:dyDescent="0.3"/>
  <cols>
    <col min="2" max="2" width="10.33203125" bestFit="1" customWidth="1"/>
    <col min="11" max="11" width="21.33203125" bestFit="1" customWidth="1"/>
    <col min="12" max="12" width="22.109375" bestFit="1" customWidth="1"/>
    <col min="14" max="14" width="13.6640625" bestFit="1" customWidth="1"/>
    <col min="15" max="15" width="10.33203125" bestFit="1" customWidth="1"/>
    <col min="16" max="16" width="22.109375" bestFit="1" customWidth="1"/>
    <col min="18" max="18" width="13.6640625" bestFit="1" customWidth="1"/>
  </cols>
  <sheetData>
    <row r="1" spans="1:21" x14ac:dyDescent="0.3">
      <c r="A1" s="5" t="s">
        <v>34</v>
      </c>
      <c r="B1" s="19" t="s">
        <v>35</v>
      </c>
      <c r="C1" s="5" t="s">
        <v>36</v>
      </c>
      <c r="D1" s="5" t="s">
        <v>39</v>
      </c>
      <c r="E1" s="5" t="s">
        <v>40</v>
      </c>
      <c r="F1" s="5" t="s">
        <v>44</v>
      </c>
      <c r="G1" s="5" t="s">
        <v>41</v>
      </c>
      <c r="H1" s="5" t="s">
        <v>42</v>
      </c>
      <c r="I1" s="20" t="s">
        <v>43</v>
      </c>
    </row>
    <row r="2" spans="1:21" x14ac:dyDescent="0.3">
      <c r="A2" t="s">
        <v>8</v>
      </c>
      <c r="B2" s="1">
        <v>44317</v>
      </c>
      <c r="C2" t="s">
        <v>37</v>
      </c>
      <c r="F2">
        <v>96.24</v>
      </c>
      <c r="H2">
        <v>94</v>
      </c>
      <c r="I2">
        <v>99.32</v>
      </c>
      <c r="L2" t="s">
        <v>51</v>
      </c>
      <c r="M2" s="23" t="s">
        <v>49</v>
      </c>
      <c r="N2" s="23" t="s">
        <v>48</v>
      </c>
      <c r="O2" s="23" t="s">
        <v>52</v>
      </c>
      <c r="P2" s="23" t="s">
        <v>53</v>
      </c>
      <c r="R2" s="24" t="s">
        <v>50</v>
      </c>
    </row>
    <row r="3" spans="1:21" x14ac:dyDescent="0.3">
      <c r="C3" t="s">
        <v>38</v>
      </c>
      <c r="L3">
        <v>98.12</v>
      </c>
      <c r="M3" s="2">
        <v>97.21</v>
      </c>
      <c r="N3" s="2">
        <v>0.56000000000000005</v>
      </c>
      <c r="O3" s="2">
        <f t="shared" ref="O3:O12" si="0">$M$3*(1+N3/100)</f>
        <v>97.754375999999993</v>
      </c>
      <c r="P3" s="2">
        <f t="shared" ref="P3:P12" si="1">$L$3*(1+0.01*N3)</f>
        <v>98.669472000000013</v>
      </c>
      <c r="R3">
        <v>97.95</v>
      </c>
      <c r="S3">
        <f>97.95*0.97</f>
        <v>95.011499999999998</v>
      </c>
      <c r="T3" s="21">
        <f>(97.95 - 94)/97.95</f>
        <v>4.0326697294538055E-2</v>
      </c>
    </row>
    <row r="4" spans="1:21" x14ac:dyDescent="0.3">
      <c r="M4" s="2"/>
      <c r="N4" s="2">
        <v>0.33</v>
      </c>
      <c r="O4" s="2">
        <f t="shared" si="0"/>
        <v>97.530793000000003</v>
      </c>
      <c r="P4" s="2">
        <f t="shared" si="1"/>
        <v>98.443796000000006</v>
      </c>
      <c r="R4">
        <v>24.47</v>
      </c>
    </row>
    <row r="5" spans="1:21" x14ac:dyDescent="0.3">
      <c r="K5">
        <f>AVERAGE(N3:N7)</f>
        <v>1.4379999999999999</v>
      </c>
      <c r="M5" s="2"/>
      <c r="N5" s="2">
        <v>1.98</v>
      </c>
      <c r="O5" s="2">
        <f t="shared" si="0"/>
        <v>99.134757999999991</v>
      </c>
      <c r="P5" s="2">
        <f t="shared" si="1"/>
        <v>100.06277600000001</v>
      </c>
      <c r="R5">
        <v>2378.7600000000002</v>
      </c>
    </row>
    <row r="6" spans="1:21" x14ac:dyDescent="0.3">
      <c r="M6" s="2"/>
      <c r="N6" s="2">
        <v>2.13</v>
      </c>
      <c r="O6" s="2">
        <f t="shared" si="0"/>
        <v>99.280573000000004</v>
      </c>
      <c r="P6" s="2">
        <f t="shared" si="1"/>
        <v>100.20995600000002</v>
      </c>
    </row>
    <row r="7" spans="1:21" x14ac:dyDescent="0.3">
      <c r="M7" s="2"/>
      <c r="N7" s="2">
        <v>2.19</v>
      </c>
      <c r="O7" s="2">
        <f t="shared" si="0"/>
        <v>99.338898999999998</v>
      </c>
      <c r="P7" s="2">
        <f t="shared" si="1"/>
        <v>100.26882800000001</v>
      </c>
    </row>
    <row r="8" spans="1:21" x14ac:dyDescent="0.3">
      <c r="M8" s="2"/>
      <c r="N8" s="2">
        <v>-1</v>
      </c>
      <c r="O8" s="2">
        <f t="shared" si="0"/>
        <v>96.237899999999996</v>
      </c>
      <c r="P8" s="2">
        <f t="shared" si="1"/>
        <v>97.138800000000003</v>
      </c>
    </row>
    <row r="9" spans="1:21" x14ac:dyDescent="0.3">
      <c r="M9" s="2"/>
      <c r="N9" s="2">
        <v>-2</v>
      </c>
      <c r="O9" s="2">
        <f t="shared" si="0"/>
        <v>95.265799999999999</v>
      </c>
      <c r="P9" s="2">
        <f t="shared" si="1"/>
        <v>96.157600000000002</v>
      </c>
      <c r="S9" t="s">
        <v>35</v>
      </c>
      <c r="T9" t="s">
        <v>45</v>
      </c>
      <c r="U9" t="s">
        <v>46</v>
      </c>
    </row>
    <row r="10" spans="1:21" x14ac:dyDescent="0.3">
      <c r="M10" s="2"/>
      <c r="N10" s="2">
        <v>-3</v>
      </c>
      <c r="O10" s="2">
        <f t="shared" si="0"/>
        <v>94.293699999999987</v>
      </c>
      <c r="P10" s="2">
        <f t="shared" si="1"/>
        <v>95.176400000000001</v>
      </c>
      <c r="S10" s="1">
        <v>44652</v>
      </c>
      <c r="T10" s="22">
        <f>(98.34-97.21)/98.34</f>
        <v>1.1490746390075347E-2</v>
      </c>
    </row>
    <row r="11" spans="1:21" x14ac:dyDescent="0.3">
      <c r="M11" s="2"/>
      <c r="N11" s="2">
        <v>1</v>
      </c>
      <c r="O11" s="2">
        <f t="shared" si="0"/>
        <v>98.182099999999991</v>
      </c>
      <c r="P11" s="2">
        <f t="shared" si="1"/>
        <v>99.101200000000006</v>
      </c>
      <c r="S11" s="1">
        <v>44621</v>
      </c>
      <c r="T11" s="22">
        <f>(100.99-98.02)/100.99</f>
        <v>2.9408852361619952E-2</v>
      </c>
    </row>
    <row r="12" spans="1:21" x14ac:dyDescent="0.3">
      <c r="N12" s="27">
        <v>1.4379999999999999</v>
      </c>
      <c r="O12" s="27">
        <f t="shared" si="0"/>
        <v>98.607879800000006</v>
      </c>
      <c r="P12" s="27">
        <f t="shared" si="1"/>
        <v>99.530965600000016</v>
      </c>
      <c r="S12" s="1" t="s">
        <v>47</v>
      </c>
      <c r="T12" s="22">
        <f>(100.44-99.92)/99.92</f>
        <v>5.2041633306644918E-3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Support Files</vt:lpstr>
      <vt:lpstr>Order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goel</dc:creator>
  <cp:lastModifiedBy>anshul goel</cp:lastModifiedBy>
  <dcterms:created xsi:type="dcterms:W3CDTF">2022-01-05T07:59:41Z</dcterms:created>
  <dcterms:modified xsi:type="dcterms:W3CDTF">2022-01-06T06:03:35Z</dcterms:modified>
</cp:coreProperties>
</file>