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\Desktop\Anshul Stuff\Quadcopter\"/>
    </mc:Choice>
  </mc:AlternateContent>
  <bookViews>
    <workbookView xWindow="0" yWindow="0" windowWidth="28800" windowHeight="12210"/>
  </bookViews>
  <sheets>
    <sheet name="HexcopterBOM" sheetId="2" r:id="rId1"/>
  </sheets>
  <definedNames>
    <definedName name="ExternalData_1" localSheetId="0" hidden="1">HexcopterBOM!$A$1:$D$32</definedName>
  </definedNames>
  <calcPr calcId="171027"/>
</workbook>
</file>

<file path=xl/calcChain.xml><?xml version="1.0" encoding="utf-8"?>
<calcChain xmlns="http://schemas.openxmlformats.org/spreadsheetml/2006/main">
  <c r="F32" i="2" l="1"/>
  <c r="F31" i="2" l="1"/>
  <c r="F13" i="2"/>
  <c r="F30" i="2"/>
  <c r="F22" i="2"/>
  <c r="F27" i="2"/>
  <c r="F28" i="2"/>
  <c r="F26" i="2"/>
  <c r="F25" i="2"/>
  <c r="F4" i="2"/>
  <c r="F23" i="2"/>
  <c r="F21" i="2"/>
  <c r="F20" i="2"/>
  <c r="F19" i="2"/>
  <c r="F17" i="2"/>
  <c r="F16" i="2"/>
  <c r="F15" i="2"/>
  <c r="F14" i="2"/>
  <c r="F12" i="2"/>
  <c r="F11" i="2"/>
  <c r="I33" i="2"/>
  <c r="F10" i="2"/>
  <c r="F9" i="2"/>
  <c r="F8" i="2"/>
  <c r="F7" i="2"/>
  <c r="F6" i="2"/>
  <c r="F5" i="2"/>
  <c r="F3" i="2"/>
</calcChain>
</file>

<file path=xl/connections.xml><?xml version="1.0" encoding="utf-8"?>
<connections xmlns="http://schemas.openxmlformats.org/spreadsheetml/2006/main">
  <connection id="1" keepAlive="1" name="Query - QuadcopterFinal_ListByValues" description="Connection to the 'QuadcopterFinal_ListByValues' query in the workbook." type="5" refreshedVersion="6" background="1" saveData="1">
    <dbPr connection="Provider=Microsoft.Mashup.OleDb.1;Data Source=$Workbook$;Location=QuadcopterFinal_ListByValues;Extended Properties=&quot;&quot;" command="SELECT * FROM [QuadcopterFinal_ListByValues]"/>
  </connection>
</connections>
</file>

<file path=xl/sharedStrings.xml><?xml version="1.0" encoding="utf-8"?>
<sst xmlns="http://schemas.openxmlformats.org/spreadsheetml/2006/main" count="89" uniqueCount="75">
  <si>
    <t>Qty</t>
  </si>
  <si>
    <t>Value</t>
  </si>
  <si>
    <t>Package</t>
  </si>
  <si>
    <t>Parts</t>
  </si>
  <si>
    <t>LTC3200</t>
  </si>
  <si>
    <t>SWITCH_SPST_SMD_A</t>
  </si>
  <si>
    <t>S2</t>
  </si>
  <si>
    <t>0.1UF</t>
  </si>
  <si>
    <t>C6, C7, C12, C13, C17</t>
  </si>
  <si>
    <t>0.22UF</t>
  </si>
  <si>
    <t>C14</t>
  </si>
  <si>
    <t>1.0UF</t>
  </si>
  <si>
    <t>C1</t>
  </si>
  <si>
    <t>2.0K</t>
  </si>
  <si>
    <t>R19</t>
  </si>
  <si>
    <t>2.2UF</t>
  </si>
  <si>
    <t>C4, C9, C10</t>
  </si>
  <si>
    <t>3.3V/150MA</t>
  </si>
  <si>
    <t>SOT23-5</t>
  </si>
  <si>
    <t>U5</t>
  </si>
  <si>
    <t>4.7K</t>
  </si>
  <si>
    <t>R21, R22</t>
  </si>
  <si>
    <t>4.7UF</t>
  </si>
  <si>
    <t>C15</t>
  </si>
  <si>
    <t>10K</t>
  </si>
  <si>
    <t>R2, R5, R7, R8, R10, R13, R15, R24</t>
  </si>
  <si>
    <t>10UF</t>
  </si>
  <si>
    <t>C3, C5</t>
  </si>
  <si>
    <t>16MHZ</t>
  </si>
  <si>
    <t>RESONATOR-SMD</t>
  </si>
  <si>
    <t>Y2</t>
  </si>
  <si>
    <t>R12, R14</t>
  </si>
  <si>
    <t>32U4</t>
  </si>
  <si>
    <t>QFN-44-NOPAD</t>
  </si>
  <si>
    <t>U$1</t>
  </si>
  <si>
    <t>BLUE</t>
  </si>
  <si>
    <t>CHIPLED_1206</t>
  </si>
  <si>
    <t>LED1, LED2, LED3</t>
  </si>
  <si>
    <t>GREEN</t>
  </si>
  <si>
    <t>LED-0603</t>
  </si>
  <si>
    <t>D1</t>
  </si>
  <si>
    <t>HM-11</t>
  </si>
  <si>
    <t>U$6</t>
  </si>
  <si>
    <t>IRLML2502</t>
  </si>
  <si>
    <t>SOT23</t>
  </si>
  <si>
    <t>Q1, Q2, Q3, Q4, Q5, Q6</t>
  </si>
  <si>
    <t>MCP73831/OT</t>
  </si>
  <si>
    <t>SOT23-5L</t>
  </si>
  <si>
    <t>IC2</t>
  </si>
  <si>
    <t>QFN-24-EP</t>
  </si>
  <si>
    <t>U3</t>
  </si>
  <si>
    <t>MS5611-01BA01</t>
  </si>
  <si>
    <t>U$9</t>
  </si>
  <si>
    <t>RED</t>
  </si>
  <si>
    <t>D4</t>
  </si>
  <si>
    <t>USB-MICROB</t>
  </si>
  <si>
    <t>J1</t>
  </si>
  <si>
    <t/>
  </si>
  <si>
    <t>0402</t>
  </si>
  <si>
    <t>0603</t>
  </si>
  <si>
    <t>22</t>
  </si>
  <si>
    <t>Link</t>
  </si>
  <si>
    <t>Qty ordered</t>
  </si>
  <si>
    <t>PCBs</t>
  </si>
  <si>
    <t>oshpark</t>
  </si>
  <si>
    <t>Unit Price</t>
  </si>
  <si>
    <t xml:space="preserve">total = </t>
  </si>
  <si>
    <t>330ohm</t>
  </si>
  <si>
    <t>R16, R20, R23</t>
  </si>
  <si>
    <t>R1, R3, R4, R6, R9, R11, R17, R18</t>
  </si>
  <si>
    <t>68ohm</t>
  </si>
  <si>
    <t>0.01uF</t>
  </si>
  <si>
    <t>C11</t>
  </si>
  <si>
    <t>MPU-9250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</si>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</sst>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2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0" fontId="19" fillId="0" borderId="0" xfId="0" applyFont="1" applyAlignment="1">
      <alignment wrapText="1"/>
    </xf>
    <xf numFmtId="0" fontId="0" fillId="0" borderId="0" xfId="0" applyNumberFormat="1" applyAlignment="1">
      <alignment horizontal="left"/>
    </xf>
    <xf numFmtId="0" fontId="20" fillId="34" borderId="10" xfId="0" applyNumberFormat="1" applyFont="1" applyFill="1" applyBorder="1"/>
    <xf numFmtId="0" fontId="21" fillId="0" borderId="10" xfId="42" applyNumberFormat="1" applyFont="1" applyBorder="1"/>
    <xf numFmtId="0" fontId="22" fillId="0" borderId="10" xfId="42" applyNumberFormat="1" applyFont="1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4">
      <queryTableField id="1" name="Qty" tableColumnId="1"/>
      <queryTableField id="2" name="Value" tableColumnId="2"/>
      <queryTableField id="4" name="Package" tableColumnId="4"/>
      <queryTableField id="5" name="Parts" tableColumnId="5"/>
    </queryTableFields>
    <queryTableDeletedFields count="1">
      <deletedField name="Part Nu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adcopterFinal_ListByValues" displayName="QuadcopterFinal_ListByValues" ref="A1:D32" tableType="queryTable" totalsRowShown="0">
  <autoFilter ref="A1:D32"/>
  <tableColumns count="4">
    <tableColumn id="1" uniqueName="1" name="Qty" queryTableFieldId="1"/>
    <tableColumn id="2" uniqueName="2" name="Value" queryTableFieldId="2" dataDxfId="2"/>
    <tableColumn id="4" uniqueName="4" name="Package" queryTableFieldId="4" dataDxfId="1"/>
    <tableColumn id="5" uniqueName="5" name="Part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>
      <selection activeCell="L33" sqref="L33"/>
    </sheetView>
  </sheetViews>
  <sheetFormatPr defaultRowHeight="15" x14ac:dyDescent="0.25"/>
  <cols>
    <col min="1" max="1" width="6.42578125" bestFit="1" customWidth="1"/>
    <col min="2" max="2" width="29.85546875" bestFit="1" customWidth="1"/>
    <col min="3" max="3" width="20.5703125" bestFit="1" customWidth="1"/>
    <col min="4" max="4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61</v>
      </c>
      <c r="H1" s="2" t="s">
        <v>62</v>
      </c>
      <c r="I1" t="s">
        <v>65</v>
      </c>
      <c r="J1" s="2"/>
    </row>
    <row r="2" spans="1:10" ht="15.75" x14ac:dyDescent="0.25">
      <c r="A2">
        <v>1</v>
      </c>
      <c r="B2" s="1" t="s">
        <v>63</v>
      </c>
      <c r="C2" s="1"/>
      <c r="D2" s="1"/>
      <c r="F2" s="7" t="s">
        <v>64</v>
      </c>
      <c r="H2" s="3"/>
      <c r="J2" s="3"/>
    </row>
    <row r="3" spans="1:10" x14ac:dyDescent="0.25">
      <c r="A3">
        <v>1</v>
      </c>
      <c r="B3" s="1" t="s">
        <v>57</v>
      </c>
      <c r="C3" s="1" t="s">
        <v>4</v>
      </c>
      <c r="D3" s="1" t="s">
        <v>4</v>
      </c>
      <c r="F3" s="8" t="str">
        <f>HYPERLINK("http://www.linear.com/product/LTC3200","link")</f>
        <v>link</v>
      </c>
      <c r="H3" s="4">
        <v>2</v>
      </c>
      <c r="I3">
        <v>0</v>
      </c>
      <c r="J3" s="4"/>
    </row>
    <row r="4" spans="1:10" x14ac:dyDescent="0.25">
      <c r="A4">
        <v>1</v>
      </c>
      <c r="B4" s="1" t="s">
        <v>71</v>
      </c>
      <c r="C4" s="6">
        <v>402</v>
      </c>
      <c r="D4" s="1" t="s">
        <v>72</v>
      </c>
      <c r="F4" s="8" t="str">
        <f>HYPERLINK("http://www.mouser.com/ProductDetail/Murata-Electronics/GRM155R71H103JA88D/?qs=sGAEpiMZZMs0AnBnWHyRQCvdTiEirbrt9XX1KkSG%252bW8%3d","link")</f>
        <v>link</v>
      </c>
      <c r="H4" s="3">
        <v>3</v>
      </c>
      <c r="I4">
        <v>0.1</v>
      </c>
      <c r="J4" s="3"/>
    </row>
    <row r="5" spans="1:10" x14ac:dyDescent="0.25">
      <c r="A5">
        <v>1</v>
      </c>
      <c r="B5" s="1" t="s">
        <v>57</v>
      </c>
      <c r="C5" s="1" t="s">
        <v>5</v>
      </c>
      <c r="D5" s="1" t="s">
        <v>6</v>
      </c>
      <c r="F5" s="8" t="str">
        <f>HYPERLINK("http://www.mouser.com/ProductDetail/ALPS/SSSS810701/?qs=sGAEpiMZZMtFyPk3yBMYYCKKQcc0skvp06v5S1%252buh8k%3d","link")</f>
        <v>link</v>
      </c>
      <c r="H5" s="4">
        <v>3</v>
      </c>
      <c r="I5">
        <v>0.2</v>
      </c>
      <c r="J5" s="4"/>
    </row>
    <row r="6" spans="1:10" x14ac:dyDescent="0.25">
      <c r="A6">
        <v>5</v>
      </c>
      <c r="B6" s="1" t="s">
        <v>7</v>
      </c>
      <c r="C6" s="1">
        <v>402</v>
      </c>
      <c r="D6" s="1" t="s">
        <v>8</v>
      </c>
      <c r="F6" s="8" t="str">
        <f>HYPERLINK("http://www.mouser.com/Search/ProductDetail.aspx?R=885012205037virtualkey51110000virtualkey710-885012205037","link")</f>
        <v>link</v>
      </c>
      <c r="H6" s="3">
        <v>15</v>
      </c>
      <c r="I6">
        <v>0.03</v>
      </c>
      <c r="J6" s="3"/>
    </row>
    <row r="7" spans="1:10" x14ac:dyDescent="0.25">
      <c r="A7">
        <v>1</v>
      </c>
      <c r="B7" s="1" t="s">
        <v>9</v>
      </c>
      <c r="C7" s="1" t="s">
        <v>59</v>
      </c>
      <c r="D7" s="1" t="s">
        <v>10</v>
      </c>
      <c r="F7" s="8" t="str">
        <f>HYPERLINK("http://www.mouser.com/Search/ProductDetail.aspx?qs=o%252b57EFQVsgK1lNFrWcCThg%3d%3d","link")</f>
        <v>link</v>
      </c>
      <c r="H7" s="4">
        <v>3</v>
      </c>
      <c r="I7">
        <v>0.1</v>
      </c>
      <c r="J7" s="4"/>
    </row>
    <row r="8" spans="1:10" x14ac:dyDescent="0.25">
      <c r="A8">
        <v>1</v>
      </c>
      <c r="B8" s="1" t="s">
        <v>11</v>
      </c>
      <c r="C8" s="1" t="s">
        <v>58</v>
      </c>
      <c r="D8" s="1" t="s">
        <v>12</v>
      </c>
      <c r="F8" s="8" t="str">
        <f>HYPERLINK("http://www.mouser.com/ProductDetail/Murata-Electronics/GRM155R60J105KE19D/?qs=sGAEpiMZZMsh%252b1woXyUXj%2fEMFvPl16iB3XKzswxCa1U%3d","link")</f>
        <v>link</v>
      </c>
      <c r="H8" s="3">
        <v>3</v>
      </c>
      <c r="I8">
        <v>0.1</v>
      </c>
      <c r="J8" s="3"/>
    </row>
    <row r="9" spans="1:10" x14ac:dyDescent="0.25">
      <c r="A9">
        <v>1</v>
      </c>
      <c r="B9" s="1" t="s">
        <v>13</v>
      </c>
      <c r="C9" s="1" t="s">
        <v>59</v>
      </c>
      <c r="D9" s="1" t="s">
        <v>14</v>
      </c>
      <c r="F9" s="8" t="str">
        <f>HYPERLINK("http://www.mouser.com/ProductDetail/Vishay/CRCW06032K00FKEA/?qs=sGAEpiMZZMtlubZbdhIBIJ6o%252bV6b1DrT7XwYnsYjtY4%3d","link")</f>
        <v>link</v>
      </c>
      <c r="H9" s="4">
        <v>3</v>
      </c>
      <c r="I9">
        <v>0.1</v>
      </c>
      <c r="J9" s="4"/>
    </row>
    <row r="10" spans="1:10" x14ac:dyDescent="0.25">
      <c r="A10">
        <v>3</v>
      </c>
      <c r="B10" s="1" t="s">
        <v>15</v>
      </c>
      <c r="C10" s="1" t="s">
        <v>59</v>
      </c>
      <c r="D10" s="1" t="s">
        <v>16</v>
      </c>
      <c r="F10" s="8" t="str">
        <f>HYPERLINK("http://www.mouser.com/ProductDetail/AVX/0603ZD225KAT4A/?qs=sGAEpiMZZMsh%252b1woXyUXj%252bjYVW4Y6kieKgZchpFdvpM%3d","link")</f>
        <v>link</v>
      </c>
      <c r="H10" s="3">
        <v>9</v>
      </c>
      <c r="I10">
        <v>0.1</v>
      </c>
      <c r="J10" s="3"/>
    </row>
    <row r="11" spans="1:10" x14ac:dyDescent="0.25">
      <c r="A11">
        <v>1</v>
      </c>
      <c r="B11" s="1" t="s">
        <v>17</v>
      </c>
      <c r="C11" s="1" t="s">
        <v>18</v>
      </c>
      <c r="D11" s="1" t="s">
        <v>19</v>
      </c>
      <c r="F11" s="8" t="str">
        <f>HYPERLINK("http://www.mouser.com/ProductDetail/Microchip-Technology-Micrel/MIC5205-33YM5-TR/?qs=U6T8BxXiZAUfeWKvTx3acw%3D%3D","link")</f>
        <v>link</v>
      </c>
      <c r="H11" s="4">
        <v>3</v>
      </c>
      <c r="I11">
        <v>0.48</v>
      </c>
      <c r="J11" s="4"/>
    </row>
    <row r="12" spans="1:10" x14ac:dyDescent="0.25">
      <c r="A12">
        <v>2</v>
      </c>
      <c r="B12" s="1" t="s">
        <v>20</v>
      </c>
      <c r="C12" s="1" t="s">
        <v>59</v>
      </c>
      <c r="D12" s="1" t="s">
        <v>21</v>
      </c>
      <c r="F12" s="8" t="str">
        <f>HYPERLINK("http://www.mouser.com/ProductDetail/Vishay/CRCW06034K70FKEA/?qs=sGAEpiMZZMtlubZbdhIBIGYvcJJnxxxrQwDimOdk6Uk%3d","link")</f>
        <v>link</v>
      </c>
      <c r="H12" s="3">
        <v>6</v>
      </c>
      <c r="I12">
        <v>0.1</v>
      </c>
      <c r="J12" s="3"/>
    </row>
    <row r="13" spans="1:10" x14ac:dyDescent="0.25">
      <c r="A13">
        <v>1</v>
      </c>
      <c r="B13" s="1" t="s">
        <v>22</v>
      </c>
      <c r="C13" s="1" t="s">
        <v>59</v>
      </c>
      <c r="D13" s="1" t="s">
        <v>23</v>
      </c>
      <c r="F13" s="8" t="str">
        <f>HYPERLINK("http://www.mouser.com/Search/ProductDetail.aspx?R=C0603C475K9PACTUvirtualkey64600000virtualkey80-C0603C475K9P","link")</f>
        <v>link</v>
      </c>
      <c r="H13" s="4">
        <v>3</v>
      </c>
      <c r="I13">
        <v>0.13</v>
      </c>
      <c r="J13" s="4"/>
    </row>
    <row r="14" spans="1:10" x14ac:dyDescent="0.25">
      <c r="A14">
        <v>8</v>
      </c>
      <c r="B14" s="1" t="s">
        <v>24</v>
      </c>
      <c r="C14" s="1" t="s">
        <v>59</v>
      </c>
      <c r="D14" s="1" t="s">
        <v>25</v>
      </c>
      <c r="F14" s="8" t="str">
        <f>HYPERLINK("http://www.mouser.com/ProductDetail/Vishay-Draloric/CRCW060310K0JNEAHP/?qs=sGAEpiMZZMtlubZbdhIBIB2QTI7Ai3Wq9Cy98FWM2FM%3d","link")</f>
        <v>link</v>
      </c>
      <c r="H14" s="3">
        <v>24</v>
      </c>
      <c r="I14" s="5">
        <v>0.109</v>
      </c>
      <c r="J14" s="3"/>
    </row>
    <row r="15" spans="1:10" x14ac:dyDescent="0.25">
      <c r="A15">
        <v>2</v>
      </c>
      <c r="B15" s="1" t="s">
        <v>26</v>
      </c>
      <c r="C15" s="1" t="s">
        <v>59</v>
      </c>
      <c r="D15" s="1" t="s">
        <v>27</v>
      </c>
      <c r="F15" s="8" t="str">
        <f>HYPERLINK("http://www.mouser.com/ProductDetail/Murata-Electronics/GRM188R60J106ME47J/?qs=sGAEpiMZZMsh%252b1woXyUXj67jHtCGRsJymB7wi%252bkbvFM%3d","link")</f>
        <v>link</v>
      </c>
      <c r="H15" s="4">
        <v>6</v>
      </c>
      <c r="I15">
        <v>0.15</v>
      </c>
      <c r="J15" s="4"/>
    </row>
    <row r="16" spans="1:10" x14ac:dyDescent="0.25">
      <c r="A16">
        <v>1</v>
      </c>
      <c r="B16" s="1" t="s">
        <v>28</v>
      </c>
      <c r="C16" s="1" t="s">
        <v>29</v>
      </c>
      <c r="D16" s="1" t="s">
        <v>30</v>
      </c>
      <c r="F16" s="8" t="str">
        <f>HYPERLINK("http://www.mouser.com/Search/ProductDetail.aspx?R=CSTCE16M0V53-R0virtualkey64800000virtualkey81-CSTCE16M0V53-R0","link")</f>
        <v>link</v>
      </c>
      <c r="H16" s="3">
        <v>3</v>
      </c>
      <c r="I16">
        <v>0.46</v>
      </c>
      <c r="J16" s="3"/>
    </row>
    <row r="17" spans="1:10" x14ac:dyDescent="0.25">
      <c r="A17">
        <v>2</v>
      </c>
      <c r="B17" s="1" t="s">
        <v>60</v>
      </c>
      <c r="C17" s="1" t="s">
        <v>58</v>
      </c>
      <c r="D17" s="1" t="s">
        <v>31</v>
      </c>
      <c r="F17" s="8" t="str">
        <f>HYPERLINK("http://www.mouser.com/ProductDetail/Panasonic/ERJ-2RKF22R0X/?qs=sGAEpiMZZMu61qfTUdNhGyaNAXkG0mENFLV8qYewzuk%3d","link")</f>
        <v>link</v>
      </c>
      <c r="H17" s="4">
        <v>6</v>
      </c>
      <c r="I17">
        <v>0.1</v>
      </c>
      <c r="J17" s="4"/>
    </row>
    <row r="18" spans="1:10" x14ac:dyDescent="0.25">
      <c r="A18">
        <v>1</v>
      </c>
      <c r="B18" s="1" t="s">
        <v>32</v>
      </c>
      <c r="C18" s="1" t="s">
        <v>33</v>
      </c>
      <c r="D18" s="1" t="s">
        <v>34</v>
      </c>
      <c r="F18" s="4"/>
      <c r="H18" s="3">
        <v>3</v>
      </c>
      <c r="I18">
        <v>0</v>
      </c>
      <c r="J18" s="3"/>
    </row>
    <row r="19" spans="1:10" x14ac:dyDescent="0.25">
      <c r="A19">
        <v>8</v>
      </c>
      <c r="B19" s="1" t="s">
        <v>67</v>
      </c>
      <c r="C19" s="1" t="s">
        <v>59</v>
      </c>
      <c r="D19" s="1" t="s">
        <v>69</v>
      </c>
      <c r="F19" s="8" t="str">
        <f>HYPERLINK("http://www.mouser.com/ProductDetail/Bourns/CR0603-FX-3300ELF/?qs=sGAEpiMZZMtlubZbdhIBIBP%2fNPA7vNyo1V2n6vGFya4%3d","link")</f>
        <v>link</v>
      </c>
      <c r="H19" s="4">
        <v>24</v>
      </c>
      <c r="I19" s="5">
        <v>2.5000000000000001E-2</v>
      </c>
      <c r="J19" s="4"/>
    </row>
    <row r="20" spans="1:10" x14ac:dyDescent="0.25">
      <c r="A20">
        <v>3</v>
      </c>
      <c r="B20" s="1" t="s">
        <v>70</v>
      </c>
      <c r="C20" s="6">
        <v>603</v>
      </c>
      <c r="D20" s="1" t="s">
        <v>68</v>
      </c>
      <c r="F20" s="8" t="str">
        <f>HYPERLINK("http://www.mouser.com/ProductDetail/ROHM-Semiconductor/ESR03EZPJ680/?qs=sGAEpiMZZMu61qfTUdNhG79AcIiSWYOgH7tuy7SVYYZXOgnmui%252bDJA%3d%3d","link")</f>
        <v>link</v>
      </c>
      <c r="H20" s="4">
        <v>9</v>
      </c>
      <c r="I20">
        <v>0.1</v>
      </c>
      <c r="J20" s="4"/>
    </row>
    <row r="21" spans="1:10" x14ac:dyDescent="0.25">
      <c r="A21">
        <v>3</v>
      </c>
      <c r="B21" s="1" t="s">
        <v>35</v>
      </c>
      <c r="C21" s="1" t="s">
        <v>36</v>
      </c>
      <c r="D21" s="1" t="s">
        <v>37</v>
      </c>
      <c r="F21" s="8" t="str">
        <f>HYPERLINK("https://www.sparkfun.com/products/12620","link")</f>
        <v>link</v>
      </c>
      <c r="H21" s="4">
        <v>9</v>
      </c>
      <c r="I21">
        <v>0</v>
      </c>
      <c r="J21" s="4"/>
    </row>
    <row r="22" spans="1:10" x14ac:dyDescent="0.25">
      <c r="A22">
        <v>1</v>
      </c>
      <c r="B22" s="1" t="s">
        <v>38</v>
      </c>
      <c r="C22" s="1" t="s">
        <v>39</v>
      </c>
      <c r="D22" s="1" t="s">
        <v>40</v>
      </c>
      <c r="F22" s="8" t="str">
        <f>HYPERLINK("http://www.mouser.com/ProductDetail/Wurth-Electronics/150060VS75000/?qs=sGAEpiMZZMuCm2JlHBGefmZyvdtlb1E5TYvdGLtNd0WRdVR8KKSMrg%3d%3d","link")</f>
        <v>link</v>
      </c>
      <c r="H22" s="3">
        <v>3</v>
      </c>
      <c r="I22">
        <v>0.14000000000000001</v>
      </c>
      <c r="J22" s="3"/>
    </row>
    <row r="23" spans="1:10" x14ac:dyDescent="0.25">
      <c r="A23">
        <v>1</v>
      </c>
      <c r="B23" s="1" t="s">
        <v>41</v>
      </c>
      <c r="C23" s="1" t="s">
        <v>41</v>
      </c>
      <c r="D23" s="1" t="s">
        <v>42</v>
      </c>
      <c r="F23" s="9" t="str">
        <f>HYPERLINK("https://www.amazon.com/Qunqi-HM-11-Bluetooth-Anti-lost-Android/dp/B015C6DIBO/ref=sr_1_1?s=electronics&amp;ie=UTF8&amp;qid=1498002583&amp;sr=1-1&amp;keywords=Hm-11","link")</f>
        <v>link</v>
      </c>
      <c r="H23" s="4">
        <v>1</v>
      </c>
      <c r="I23">
        <v>11.99</v>
      </c>
      <c r="J23" s="4"/>
    </row>
    <row r="24" spans="1:10" x14ac:dyDescent="0.25">
      <c r="B24" s="1"/>
      <c r="C24" s="1"/>
      <c r="D24" s="1"/>
      <c r="F24" s="4"/>
      <c r="H24" s="3"/>
      <c r="J24" s="3"/>
    </row>
    <row r="25" spans="1:10" x14ac:dyDescent="0.25">
      <c r="A25">
        <v>6</v>
      </c>
      <c r="B25" s="1" t="s">
        <v>43</v>
      </c>
      <c r="C25" s="1" t="s">
        <v>44</v>
      </c>
      <c r="D25" s="1" t="s">
        <v>45</v>
      </c>
      <c r="F25" s="8" t="str">
        <f>HYPERLINK("http://www.mouser.com/Search/ProductDetail.aspx?qs=9%252bKlkBgLFf00OMWIkGxDCg%3d%3d","link")</f>
        <v>link</v>
      </c>
      <c r="H25" s="4">
        <v>12</v>
      </c>
      <c r="I25" s="5">
        <v>0.31900000000000001</v>
      </c>
      <c r="J25" s="4"/>
    </row>
    <row r="26" spans="1:10" x14ac:dyDescent="0.25">
      <c r="A26">
        <v>1</v>
      </c>
      <c r="B26" s="1" t="s">
        <v>46</v>
      </c>
      <c r="C26" s="1" t="s">
        <v>47</v>
      </c>
      <c r="D26" s="1" t="s">
        <v>48</v>
      </c>
      <c r="F26" s="8" t="str">
        <f>HYPERLINK("http://www.mouser.com/ProductDetail/Microchip/MCP73831T-2ACI-OT/?qs=%2fha2pyFadug7ns3NDcZ1%252bguMEttpm87FnqDgwUSDURWu9uo0PeBXyw%3d%3d","link")</f>
        <v>link</v>
      </c>
      <c r="H26" s="3">
        <v>3</v>
      </c>
      <c r="I26">
        <v>0.6</v>
      </c>
      <c r="J26" s="3"/>
    </row>
    <row r="27" spans="1:10" x14ac:dyDescent="0.25">
      <c r="A27">
        <v>1</v>
      </c>
      <c r="B27" s="1" t="s">
        <v>73</v>
      </c>
      <c r="C27" s="1" t="s">
        <v>49</v>
      </c>
      <c r="D27" s="1" t="s">
        <v>50</v>
      </c>
      <c r="F27" s="9" t="str">
        <f>HYPERLINK("https://www.amazon.com/gp/product/B01ID63R1G/ref=ox_sc_act_title_1?smid=A1OB26G8TSLEZQ&amp;psc=1","link")</f>
        <v>link</v>
      </c>
      <c r="H27" s="4">
        <v>1</v>
      </c>
      <c r="I27">
        <v>8.66</v>
      </c>
      <c r="J27" s="4"/>
    </row>
    <row r="28" spans="1:10" x14ac:dyDescent="0.25">
      <c r="A28">
        <v>1</v>
      </c>
      <c r="B28" s="1" t="s">
        <v>51</v>
      </c>
      <c r="C28" s="1" t="s">
        <v>51</v>
      </c>
      <c r="D28" s="1" t="s">
        <v>52</v>
      </c>
      <c r="F28" s="8" t="str">
        <f>HYPERLINK("https://www.arrow.com/en/products/ms561101ba03-00/te-connectivity","link")</f>
        <v>link</v>
      </c>
      <c r="H28" s="3">
        <v>1</v>
      </c>
      <c r="I28">
        <v>13.242000000000001</v>
      </c>
      <c r="J28" s="3"/>
    </row>
    <row r="29" spans="1:10" x14ac:dyDescent="0.25">
      <c r="B29" s="1"/>
      <c r="C29" s="1"/>
      <c r="D29" s="1"/>
      <c r="F29" s="4"/>
      <c r="H29" s="4"/>
      <c r="J29" s="4"/>
    </row>
    <row r="30" spans="1:10" x14ac:dyDescent="0.25">
      <c r="A30">
        <v>1</v>
      </c>
      <c r="B30" s="1" t="s">
        <v>53</v>
      </c>
      <c r="C30" s="1" t="s">
        <v>39</v>
      </c>
      <c r="D30" s="1" t="s">
        <v>54</v>
      </c>
      <c r="F30" s="8" t="str">
        <f>HYPERLINK("http://www.mouser.com/ProductDetail/Wurth-Electronics/150060SS75000/?qs=sGAEpiMZZMseGfSY3csMkQ6oANueNQcIejfEDJRSeSZ8jAWTOWUTyQ%3d%3d","link")</f>
        <v>link</v>
      </c>
      <c r="H30" s="3">
        <v>3</v>
      </c>
      <c r="I30">
        <v>0.14000000000000001</v>
      </c>
      <c r="J30" s="3"/>
    </row>
    <row r="31" spans="1:10" x14ac:dyDescent="0.25">
      <c r="A31">
        <v>1</v>
      </c>
      <c r="B31" s="1" t="s">
        <v>55</v>
      </c>
      <c r="C31" s="1" t="s">
        <v>55</v>
      </c>
      <c r="D31" s="1" t="s">
        <v>56</v>
      </c>
      <c r="F31" s="8" t="str">
        <f>HYPERLINK("http://www.mouser.com/ProductDetail/Wurth-Electronics/629105136821/?qs=sGAEpiMZZMulM8LPOQ%252byk%2fYSPTe3kjJHiq5u99PVwWg%3d","link")</f>
        <v>link</v>
      </c>
      <c r="H31" s="4">
        <v>3</v>
      </c>
      <c r="I31">
        <v>1.21</v>
      </c>
      <c r="J31" s="4"/>
    </row>
    <row r="32" spans="1:10" x14ac:dyDescent="0.25">
      <c r="B32" s="1" t="s">
        <v>74</v>
      </c>
      <c r="C32" s="1"/>
      <c r="D32" s="1"/>
      <c r="F32" s="10" t="str">
        <f>HYPERLINK("https://hobbyking.com/en_us/turnigy-nano-tech-750mah-1s-35-70c-lipo-pack-fits-nine-eagles-solo-pro-180.html","link")</f>
        <v>link</v>
      </c>
    </row>
    <row r="33" spans="8:9" x14ac:dyDescent="0.25">
      <c r="H33" t="s">
        <v>66</v>
      </c>
      <c r="I33">
        <f>SUMPRODUCT(H2:H32,I2:I32)</f>
        <v>56.56600000000001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1 a b T S i R i W Z C n A A A A + A A A A B I A H A B D b 2 5 m a W c v U G F j a 2 F n Z S 5 4 b W w g o h g A K K A U A A A A A A A A A A A A A A A A A A A A A A A A A A A A h Y 9 B D o I w F E S v Q r q n L b V G Q z 5 l 4 V Y S E 6 J x 2 0 C F R i i G F s v d X H g k r y C J o u 5 c z u R N 8 u Z x u 0 M 6 t k 1 w V b 3 V n U l Q h C k K l C m 6 U p s q Q Y M 7 h W u U C t j J 4 i w r F U y w s f F o d Y J q 5 y 4 x I d 5 7 7 B e 4 6 y v C K I 3 I M d v m R a 1 a G W p j n T S F Q p 9 V + X + F B B x e M o J h v s R 8 R T l m n A G Z a 8 i 0 + S J s M s Y U y E 8 J m 6 F x Q 6 + E M u E + B z J H I O 8 X 4 g l Q S w M E F A A C A A g A 1 a b T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m 0 0 r w T T 4 4 M Q E A A B I C A A A T A B w A R m 9 y b X V s Y X M v U 2 V j d G l v b j E u b S C i G A A o o B Q A A A A A A A A A A A A A A A A A A A A A A A A A A A B 9 k F F r w j A U h d 8 L / Q 8 h e 6 k Q C s r c w 6 Q P r k 4 2 G K L U 7 c W O k a V 3 G k w T S W 5 k R f z v i 1 Z w g 7 K 8 J P n O z b n n x o F A a T Q p 2 r 0 / i q M 4 c h t u o S I L z y t h d g h 2 K j V X H y / S 4 U P z x p U H R z K i A O O I h F U Y b w U E k r t 9 O j H C 1 6 A x m U o F a W 4 0 h o t L a H 5 f v j q w r h x r t / G q n I D b o t m V / z V J h d v T H l t N Q M l a h p K M M s p I b p S v t c u G j D x q Y S q p 1 1 l / M B y w k N g g F N g o y K 7 H d G Y 0 v P d Y G / a G z q 2 p g 1 a R J + B V S E R D 8 i X / D I U X 5 c K T d i 5 G V h c + V q o Q X H H r M r T + t 2 W + 4 X o d H J f N D q 5 2 S 8 u 1 + z K 2 b g O f R J d 0 9 G e H A 1 1 g E y Z 7 1 n h 3 m 5 4 K j 4 w c 6 P k X A s Y A C M I 3 n u m c W y Q z X 3 c I Y s v X 3 Q / c H 3 r s x Z H U n e l H P 1 B L A Q I t A B Q A A g A I A N W m 0 0 o k Y l m Q p w A A A P g A A A A S A A A A A A A A A A A A A A A A A A A A A A B D b 2 5 m a W c v U G F j a 2 F n Z S 5 4 b W x Q S w E C L Q A U A A I A C A D V p t N K D 8 r p q 6 Q A A A D p A A A A E w A A A A A A A A A A A A A A A A D z A A A A W 0 N v b n R l b n R f V H l w Z X N d L n h t b F B L A Q I t A B Q A A g A I A N W m 0 0 r w T T 4 4 M Q E A A B I C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L A A A A A A A A P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k Y 2 9 w d G V y R m l u Y W x f T G l z d E J 5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I w V D A w O j U 0 O j M 1 L j U z M T I 5 O D B a I i A v P j x F b n R y e S B U e X B l P S J G a W x s Q 2 9 s d W 1 u T m F t Z X M i I F Z h b H V l P S J z W y Z x d W 9 0 O 1 F 0 e S Z x d W 9 0 O y w m c X V v d D t W Y W x 1 Z S Z x d W 9 0 O y w m c X V v d D t Q Y X J 0 I E 5 1 b S Z x d W 9 0 O y w m c X V v d D t Q Y W N r Y W d l J n F 1 b 3 Q 7 L C Z x d W 9 0 O 1 B h c n R z J n F 1 b 3 Q 7 X S I g L z 4 8 R W 5 0 c n k g V H l w Z T 0 i R m l s b E V y c m 9 y Q 2 9 k Z S I g V m F s d W U 9 I n N V b m t u b 3 d u I i A v P j x F b n R y e S B U e X B l P S J G a W x s Q 2 9 s d W 1 u V H l w Z X M i I F Z h b H V l P S J z Q X d Z R 0 J n W T 0 i I C 8 + P E V u d H J 5 I F R 5 c G U 9 I k Z p b G x F c n J v c k N v d W 5 0 I i B W Y W x 1 Z T 0 i b D A i I C 8 + P E V u d H J 5 I F R 5 c G U 9 I k Z p b G x D b 3 V u d C I g V m F s d W U 9 I m w z M C I g L z 4 8 R W 5 0 c n k g V H l w Z T 0 i R m l s b F N 0 Y X R 1 c y I g V m F s d W U 9 I n N D b 2 1 w b G V 0 Z S I g L z 4 8 R W 5 0 c n k g V H l w Z T 0 i R m l s b F R h c m d l d C I g V m F s d W U 9 I n N R d W F k Y 2 9 w d G V y R m l u Y W x f T G l z d E J 5 V m F s d W V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Z G N v c H R l c k Z p b m F s X 0 x p c 3 R C e V Z h b H V l c y 9 D a G F u Z 2 V k I F R 5 c G U u e 1 F 0 e S w w f S Z x d W 9 0 O y w m c X V v d D t T Z W N 0 a W 9 u M S 9 R d W F k Y 2 9 w d G V y R m l u Y W x f T G l z d E J 5 V m F s d W V z L 0 N o Y W 5 n Z W Q g V H l w Z S 5 7 V m F s d W U s M X 0 m c X V v d D s s J n F 1 b 3 Q 7 U 2 V j d G l v b j E v U X V h Z G N v c H R l c k Z p b m F s X 0 x p c 3 R C e V Z h b H V l c y 9 D a G F u Z 2 V k I F R 5 c G U u e 1 B h c n Q g T n V t L D J 9 J n F 1 b 3 Q 7 L C Z x d W 9 0 O 1 N l Y 3 R p b 2 4 x L 1 F 1 Y W R j b 3 B 0 Z X J G a W 5 h b F 9 M a X N 0 Q n l W Y W x 1 Z X M v Q 2 h h b m d l Z C B U e X B l L n t Q Y W N r Y W d l L D N 9 J n F 1 b 3 Q 7 L C Z x d W 9 0 O 1 N l Y 3 R p b 2 4 x L 1 F 1 Y W R j b 3 B 0 Z X J G a W 5 h b F 9 M a X N 0 Q n l W Y W x 1 Z X M v Q 2 h h b m d l Z C B U e X B l L n t Q Y X J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F k Y 2 9 w d G V y R m l u Y W x f T G l z d E J 5 V m F s d W V z L 0 N o Y W 5 n Z W Q g V H l w Z S 5 7 U X R 5 L D B 9 J n F 1 b 3 Q 7 L C Z x d W 9 0 O 1 N l Y 3 R p b 2 4 x L 1 F 1 Y W R j b 3 B 0 Z X J G a W 5 h b F 9 M a X N 0 Q n l W Y W x 1 Z X M v Q 2 h h b m d l Z C B U e X B l L n t W Y W x 1 Z S w x f S Z x d W 9 0 O y w m c X V v d D t T Z W N 0 a W 9 u M S 9 R d W F k Y 2 9 w d G V y R m l u Y W x f T G l z d E J 5 V m F s d W V z L 0 N o Y W 5 n Z W Q g V H l w Z S 5 7 U G F y d C B O d W 0 s M n 0 m c X V v d D s s J n F 1 b 3 Q 7 U 2 V j d G l v b j E v U X V h Z G N v c H R l c k Z p b m F s X 0 x p c 3 R C e V Z h b H V l c y 9 D a G F u Z 2 V k I F R 5 c G U u e 1 B h Y 2 t h Z 2 U s M 3 0 m c X V v d D s s J n F 1 b 3 Q 7 U 2 V j d G l v b j E v U X V h Z G N v c H R l c k Z p b m F s X 0 x p c 3 R C e V Z h b H V l c y 9 D a G F u Z 2 V k I F R 5 c G U u e 1 B h c n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F k Y 2 9 w d G V y R m l u Y W x f T G l z d E J 5 V m F s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W R j b 3 B 0 Z X J G a W 5 h b F 9 M a X N 0 Q n l W Y W x 1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Z G N v c H R l c k Z p b m F s X 0 x p c 3 R C e V Z h b H V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f d w 0 H m a 3 R Y 3 2 8 i 8 2 5 s Q a A A A A A A I A A A A A A B B m A A A A A Q A A I A A A A K C m o C T 3 E h Q s O e y r k L q S x u g n K E w 4 x U x U v Z C W g v k 2 e S 7 w A A A A A A 6 A A A A A A g A A I A A A A M 9 6 B T X 3 a g u B r 0 L 8 C J g b M R r R y / 9 1 I G h V L 0 4 d I p 5 m R T W m U A A A A A C d 5 K 9 N c O H + W D t s 8 U r L 2 i D j q i 1 V m D 1 2 J + n i N H M W f G r M k y t v W Q i D i l + e l O 7 / p E b W Z V 6 k K Y F F q L F k 3 U U n W f 5 a V 4 Y t + 0 S k s O a B s y z Q 9 h C h 1 e e y Q A A A A O Z 2 h M y b 9 X X s X L + B B u N Z F 2 D G z K U 4 a F B M c 2 8 V H R p K p h P b 7 O F Q J W W x 2 m 0 1 z Z k P Z 0 a B T N j U T r A o u V / 8 p a D b 1 L C m i h E = < / D a t a M a s h u p > 
</file>

<file path=customXml/itemProps1.xml><?xml version="1.0" encoding="utf-8"?>
<ds:datastoreItem xmlns:ds="http://schemas.openxmlformats.org/officeDocument/2006/customXml" ds:itemID="{7494466C-D2D0-4791-8284-D339652D13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HexcopterBOM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</dc:creator>
  <cp:lastModifiedBy>Anshul</cp:lastModifiedBy>
  <dcterms:created xsi:type="dcterms:W3CDTF">2017-06-20T00:54:55Z</dcterms:created>
  <dcterms:modified xsi:type="dcterms:W3CDTF">2017-06-23T21:37:42Z</dcterms:modified>
</cp:coreProperties>
</file>