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205" yWindow="1035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D2" i="10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F20" i="7"/>
  <c r="D1" i="6"/>
  <c r="E9" i="7"/>
  <c r="D10"/>
  <c r="A50" i="5" l="1"/>
  <c r="B50"/>
  <c r="A49"/>
  <c r="B49"/>
  <c r="A38"/>
  <c r="B38"/>
  <c r="C49" l="1"/>
  <c r="C50"/>
  <c r="C38"/>
  <c r="A48"/>
  <c r="B48"/>
  <c r="C48" l="1"/>
  <c r="A47"/>
  <c r="B47"/>
  <c r="C47" l="1"/>
  <c r="A46"/>
  <c r="B46"/>
  <c r="C46" l="1"/>
  <c r="A45"/>
  <c r="B45"/>
  <c r="C45" l="1"/>
  <c r="A44" l="1"/>
  <c r="B44"/>
  <c r="C44" l="1"/>
  <c r="A43"/>
  <c r="B43"/>
  <c r="C43" l="1"/>
  <c r="A41"/>
  <c r="B41"/>
  <c r="A42"/>
  <c r="B42"/>
  <c r="C41" l="1"/>
  <c r="C42"/>
  <c r="A40"/>
  <c r="B40"/>
  <c r="C40" l="1"/>
  <c r="A39"/>
  <c r="B39"/>
  <c r="C39" l="1"/>
  <c r="A37"/>
  <c r="B37"/>
  <c r="C37" l="1"/>
  <c r="A36" l="1"/>
  <c r="B36"/>
  <c r="J42" i="9"/>
  <c r="B35" i="5"/>
  <c r="A35"/>
  <c r="C36" l="1"/>
  <c r="C35"/>
  <c r="A34" l="1"/>
  <c r="B34"/>
  <c r="C34" l="1"/>
  <c r="A33"/>
  <c r="B33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K9"/>
  <c r="M9" s="1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G7" i="10"/>
  <c r="G8" s="1"/>
  <c r="G2"/>
  <c r="G3" s="1"/>
  <c r="F2" i="9"/>
  <c r="F3" s="1"/>
  <c r="E4" i="8"/>
  <c r="E7" s="1"/>
  <c r="E8" s="1"/>
  <c r="B4"/>
  <c r="B7" s="1"/>
  <c r="B8" s="1"/>
  <c r="B15" i="6"/>
  <c r="B3"/>
  <c r="B5" s="1"/>
  <c r="B6" s="1"/>
  <c r="C10" i="7"/>
  <c r="E8"/>
  <c r="E7"/>
  <c r="E6"/>
  <c r="E5"/>
  <c r="E4"/>
  <c r="E3"/>
  <c r="B32" i="5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30" i="1"/>
  <c r="E2" s="1"/>
  <c r="E18" i="15" l="1"/>
  <c r="C2" i="5"/>
  <c r="C4"/>
  <c r="C6"/>
  <c r="C8"/>
  <c r="C10"/>
  <c r="C11"/>
  <c r="C13"/>
  <c r="C15"/>
  <c r="C17"/>
  <c r="C19"/>
  <c r="C21"/>
  <c r="C23"/>
  <c r="C25"/>
  <c r="C27"/>
  <c r="C28"/>
  <c r="C29"/>
  <c r="C32"/>
  <c r="C5"/>
  <c r="C9"/>
  <c r="C12"/>
  <c r="C16"/>
  <c r="C20"/>
  <c r="C24"/>
  <c r="C26"/>
  <c r="C30"/>
  <c r="C31"/>
  <c r="C3"/>
  <c r="C7"/>
  <c r="C14"/>
  <c r="C18"/>
  <c r="C22"/>
  <c r="C33"/>
  <c r="E10" i="7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<sst xmlns="http://schemas.openxmlformats.org/spreadsheetml/2006/main" count="528" uniqueCount="358">
  <si>
    <t>Date</t>
  </si>
  <si>
    <t>Amount</t>
  </si>
  <si>
    <t>Total</t>
  </si>
  <si>
    <t>Railings</t>
  </si>
  <si>
    <t>Sq Feet</t>
  </si>
  <si>
    <t>Balance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</si>
  <si>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</si>
  <si>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</si>
  <si>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</si>
  <si>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</si>
  <si>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</si>
  <si>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</si>
  <si>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</si>
  <si>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</si>
  <si>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</si>
  <si>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</si>
  <si>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</si>
  <si>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</si>
  <si>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</si>
  <si>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</si>
  <si>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</si>
  <si>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</si>
  <si>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Bathroom</t>
  </si>
  <si>
    <t>India Bulls</t>
  </si>
  <si>
    <t>VAKRANGEE </t>
  </si>
  <si>
    <t>Thekedaar</t>
  </si>
  <si>
    <t>Ration</t>
  </si>
  <si>
    <t>Biscuits</t>
  </si>
  <si>
    <t>Metro</t>
  </si>
  <si>
    <t>Cable</t>
  </si>
  <si>
    <t>Electricity</t>
  </si>
  <si>
    <t>Safai</t>
  </si>
  <si>
    <t>Ruchika</t>
  </si>
  <si>
    <t>EMI Personal Loan</t>
  </si>
  <si>
    <t>Salary</t>
  </si>
  <si>
    <t>Akhil</t>
  </si>
  <si>
    <t>Papa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</si>
  <si>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</si>
  <si>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</si>
  <si>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</si>
  <si>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</si>
  <si>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</si>
  <si>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</si>
  <si>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</si>
  <si>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</si>
  <si>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</si>
  <si>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</si>
  <si>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</si>
  <si>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</si>
  <si>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</si>
  <si>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</si>
  <si>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</si>
  <si>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</si>
  <si>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</si>
  <si>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</si>
  <si>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</si>
  <si>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</si>
  <si>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</si>
  <si>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</si>
  <si>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</si>
  <si>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</si>
  <si>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</si>
  <si>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</si>
  <si>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</si>
  <si>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</si>
  <si>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</si>
  <si>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</si>
  <si>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</si>
  <si>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</si>
  <si>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</si>
  <si>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</si>
  <si>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</si>
  <si>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</si>
  <si>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</si>
  <si>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</si>
  <si>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</si>
  <si>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</si>
  <si>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</si>
  <si>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</si>
  <si>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Per Month</t>
  </si>
  <si>
    <t>Total Spent</t>
  </si>
  <si>
    <t>Demat</t>
  </si>
  <si>
    <t>Loan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</si>
  <si>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</si>
  <si>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</si>
  <si>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</si>
  <si>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</si>
  <si>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</si>
  <si>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</si>
  <si>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</si>
  <si>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</si>
  <si>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</si>
  <si>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</si>
  <si>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</si>
  <si>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</si>
  <si>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</si>
  <si>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</si>
  <si>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</si>
  <si>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</si>
  <si>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</si>
  <si>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</si>
  <si>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</si>
  <si>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</si>
  <si>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</si>
  <si>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</si>
  <si>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</si>
  <si>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</si>
  <si>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</si>
  <si>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</si>
  <si>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</si>
  <si>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</si>
  <si>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</si>
  <si>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</si>
  <si>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</si>
  <si>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</si>
  <si>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</si>
  <si>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</si>
  <si>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</si>
  <si>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</si>
  <si>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</si>
  <si>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</si>
  <si>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</si>
  <si>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</si>
  <si>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</si>
  <si>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</si>
  <si>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</si>
  <si>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</si>
  <si>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</si>
  <si>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</si>
  <si>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</si>
  <si>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</si>
  <si>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</si>
  <si>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</si>
  <si>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</si>
  <si>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</si>
  <si>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</si>
  <si>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</si>
  <si>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</si>
  <si>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</si>
  <si>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</si>
  <si>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</si>
  <si>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</si>
  <si>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</si>
  <si>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</si>
  <si>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</si>
  <si>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</si>
  <si>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</si>
  <si>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</si>
  <si>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</si>
  <si>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</si>
  <si>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</si>
  <si>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</si>
  <si>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</si>
  <si>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</si>
  <si>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</si>
  <si>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</si>
  <si>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</si>
  <si>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</si>
  <si>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</si>
  <si>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</si>
  <si>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</si>
  <si>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</si>
  <si>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</si>
  <si>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</si>
  <si>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</si>
  <si>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</si>
  <si>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</si>
  <si>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</si>
  <si>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</si>
  <si>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</si>
  <si>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</si>
  <si>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</si>
  <si>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</si>
  <si>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</si>
  <si>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</si>
  <si>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</si>
  <si>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</si>
  <si>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</si>
  <si>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</si>
  <si>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</si>
  <si>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</si>
  <si>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</si>
  <si>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</si>
  <si>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</si>
  <si>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</si>
  <si>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</si>
  <si>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</si>
  <si>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</si>
  <si>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</si>
  <si>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</si>
  <si>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</si>
  <si>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</si>
  <si>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</si>
  <si>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</si>
  <si>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</si>
  <si>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</si>
  <si>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</si>
  <si>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</si>
  <si>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</si>
  <si>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</si>
  <si>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</si>
  <si>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</si>
  <si>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</si>
  <si>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</si>
  <si>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</si>
  <si>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</si>
  <si>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</si>
  <si>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</si>
  <si>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</si>
  <si>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</si>
  <si>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</si>
  <si>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</si>
  <si>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</si>
  <si>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</si>
  <si>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</si>
  <si>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</si>
  <si>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</si>
  <si>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</si>
  <si>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</si>
  <si>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</si>
  <si>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</si>
  <si>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</si>
  <si>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</si>
  <si>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</si>
  <si>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</si>
  <si>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</si>
  <si>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</si>
  <si>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</si>
  <si>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</si>
  <si>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</si>
  <si>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</si>
  <si>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</si>
  <si>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</si>
  <si>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</si>
  <si>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</si>
  <si>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</si>
  <si>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</si>
  <si>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</si>
  <si>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</si>
  <si>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</si>
  <si>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</si>
  <si>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</si>
  <si>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</si>
  <si>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</si>
  <si>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</si>
  <si>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</si>
  <si>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</si>
  <si>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</si>
  <si>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</si>
  <si>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</si>
  <si>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</si>
  <si>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</si>
  <si>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</si>
  <si>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</si>
  <si>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</si>
  <si>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</si>
  <si>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</si>
  <si>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</si>
  <si>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</si>
  <si>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</si>
  <si>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</si>
  <si>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</si>
  <si>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</si>
  <si>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</si>
  <si>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</si>
  <si>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</si>
  <si>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</si>
  <si>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</si>
  <si>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</si>
  <si>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</si>
  <si>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</si>
  <si>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</si>
  <si>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</si>
  <si>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</si>
  <si>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</si>
  <si>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</si>
  <si>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</si>
  <si>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</si>
  <si>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</si>
  <si>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</si>
  <si>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</si>
  <si>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</si>
  <si>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</si>
  <si>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</si>
  <si>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</si>
  <si>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</si>
  <si>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</si>
  <si>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</si>
  <si>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</si>
  <si>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</si>
  <si>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</si>
  <si>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</si>
  <si>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</si>
  <si>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</si>
  <si>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</si>
  <si>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</si>
  <si>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</si>
  <si>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</si>
  <si>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</si>
  <si>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</si>
  <si>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</si>
  <si>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</si>
  <si>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</si>
  <si>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</si>
  <si>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</si>
  <si>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</si>
  <si>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</si>
  <si>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</si>
  <si>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</si>
  <si>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</si>
  <si>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</si>
  <si>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</si>
  <si>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</si>
  <si>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</si>
  <si>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</si>
  <si>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</si>
  <si>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</si>
  <si>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</si>
  <si>
    <t>normal</t>
  </si>
  <si>
    <t>BSNL</t>
  </si>
  <si>
    <t>myfriendwa</t>
  </si>
  <si>
    <t>myfriend</t>
  </si>
  <si>
    <t>{{normal}}</t>
  </si>
  <si>
    <t>Car Loan</t>
  </si>
  <si>
    <t>March</t>
  </si>
  <si>
    <t>April</t>
  </si>
  <si>
    <t>Lakdi Wale ko</t>
  </si>
  <si>
    <t>Rent</t>
  </si>
  <si>
    <t>House Loan 1</t>
  </si>
  <si>
    <t>House Loan 2</t>
  </si>
  <si>
    <t>80C</t>
  </si>
  <si>
    <t>Principal Home Loan</t>
  </si>
  <si>
    <t>PF</t>
  </si>
  <si>
    <t>MF</t>
  </si>
  <si>
    <t>Total 80 C</t>
  </si>
  <si>
    <t>80 D</t>
  </si>
  <si>
    <t>80CCD2</t>
  </si>
  <si>
    <t>Ask Questions</t>
  </si>
  <si>
    <t>Tax per month</t>
  </si>
  <si>
    <t>6250 pm</t>
  </si>
  <si>
    <t>Fruits/vegetables</t>
  </si>
  <si>
    <t>Misc</t>
  </si>
  <si>
    <t>Holi@2018</t>
  </si>
  <si>
    <t>January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</si>
  <si>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</si>
  <si>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</si>
  <si>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</si>
  <si>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</si>
  <si>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</si>
  <si>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</si>
  <si>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</si>
  <si>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</si>
  <si>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</si>
  <si>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</t>
  </si>
  <si>
    <t>2021</t>
  </si>
  <si>
    <t>2020</t>
  </si>
  <si>
    <t>2016</t>
  </si>
  <si>
    <t>2017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</si>
</sst>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2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  <font>
      <b/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 applyFont="1" applyAlignment="1"/>
    <xf numFmtId="0" fontId="2" fillId="0" borderId="1" xfId="0" applyFont="1" applyBorder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3" fillId="0" borderId="2" xfId="0" applyFont="1" applyFill="1" applyBorder="1" applyAlignment="1">
      <alignment wrapText="1"/>
    </xf>
    <xf numFmtId="0" fontId="5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2" fillId="0" borderId="2" xfId="0" applyFont="1" applyBorder="1"/>
    <xf numFmtId="164" fontId="2" fillId="0" borderId="2" xfId="0" applyNumberFormat="1" applyFont="1" applyBorder="1"/>
    <xf numFmtId="16" fontId="2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Fill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4" fillId="0" borderId="2" xfId="0" quotePrefix="1" applyFont="1" applyBorder="1" applyAlignment="1"/>
    <xf numFmtId="4" fontId="4" fillId="0" borderId="2" xfId="0" applyNumberFormat="1" applyFont="1" applyBorder="1" applyAlignment="1"/>
    <xf numFmtId="16" fontId="0" fillId="0" borderId="2" xfId="0" applyNumberFormat="1" applyFont="1" applyBorder="1" applyAlignment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4" fillId="0" borderId="0" xfId="0" applyFont="1" applyAlignment="1"/>
    <xf numFmtId="0" fontId="0" fillId="0" borderId="0" xfId="0" applyFill="1" applyBorder="1" applyAlignment="1"/>
    <xf numFmtId="0" fontId="4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6" fillId="0" borderId="2" xfId="0" applyFont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2" fillId="0" borderId="2" xfId="0" applyFont="1" applyBorder="1" applyAlignment="1"/>
    <xf numFmtId="0" fontId="9" fillId="0" borderId="0" xfId="2" applyFill="1" applyBorder="1" applyAlignment="1" applyProtection="1"/>
    <xf numFmtId="14" fontId="2" fillId="0" borderId="2" xfId="0" applyNumberFormat="1" applyFont="1" applyBorder="1" applyAlignment="1"/>
    <xf numFmtId="16" fontId="0" fillId="0" borderId="0" xfId="0" applyNumberFormat="1" applyFont="1" applyAlignment="1"/>
    <xf numFmtId="0" fontId="4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0" fillId="0" borderId="0" xfId="0" applyFont="1" applyAlignment="1"/>
    <xf numFmtId="0" fontId="9" fillId="0" borderId="0" xfId="2" applyBorder="1" applyAlignment="1" applyProtection="1"/>
    <xf numFmtId="0" fontId="2" fillId="0" borderId="0" xfId="0" applyFont="1" applyAlignment="1"/>
    <xf numFmtId="14" fontId="2" fillId="0" borderId="0" xfId="0" applyNumberFormat="1" applyFont="1" applyAlignment="1"/>
    <xf numFmtId="0" fontId="0" fillId="0" borderId="5" xfId="0" applyFont="1" applyBorder="1" applyAlignment="1"/>
    <xf numFmtId="0" fontId="4" fillId="0" borderId="5" xfId="0" applyFont="1" applyBorder="1" applyAlignment="1"/>
    <xf numFmtId="9" fontId="0" fillId="0" borderId="2" xfId="0" applyNumberFormat="1" applyFont="1" applyBorder="1" applyAlignment="1"/>
    <xf numFmtId="0" fontId="11" fillId="0" borderId="0" xfId="0" applyFont="1" applyAlignment="1"/>
    <xf numFmtId="0" fontId="4" fillId="0" borderId="0" xfId="0" applyFont="1" applyFill="1" applyBorder="1" applyAlignment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2" fillId="2" borderId="0" xfId="0" applyFont="1" applyFill="1"/>
    <xf numFmtId="15" fontId="4" fillId="0" borderId="0" xfId="0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15" fontId="4" fillId="2" borderId="0" xfId="0" applyNumberFormat="1" applyFont="1" applyFill="1" applyAlignment="1"/>
    <xf numFmtId="49" fontId="4" fillId="2" borderId="0" xfId="0" applyNumberFormat="1" applyFont="1" applyFill="1" applyAlignment="1"/>
    <xf numFmtId="0" fontId="0" fillId="2" borderId="0" xfId="0" applyFont="1" applyFill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Holi@2018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00"/>
  <sheetViews>
    <sheetView workbookViewId="0">
      <selection activeCell="B23" sqref="B23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24" width="7.5703125" customWidth="1"/>
  </cols>
  <sheetData>
    <row r="1" spans="1:24">
      <c r="A1" s="13" t="s">
        <v>0</v>
      </c>
      <c r="B1" s="13" t="s">
        <v>1</v>
      </c>
      <c r="C1" s="2"/>
      <c r="D1" s="1" t="s">
        <v>2</v>
      </c>
      <c r="E1" s="4">
        <v>558490</v>
      </c>
      <c r="G1" s="2" t="s">
        <v>3</v>
      </c>
      <c r="H1" s="2"/>
      <c r="I1" s="2">
        <v>2120</v>
      </c>
      <c r="J1" s="2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14">
        <v>42190</v>
      </c>
      <c r="B2" s="13">
        <v>20000</v>
      </c>
      <c r="D2" s="1" t="s">
        <v>5</v>
      </c>
      <c r="E2" s="4">
        <f>E1-B30</f>
        <v>35990</v>
      </c>
      <c r="G2" s="2"/>
      <c r="H2" s="2"/>
      <c r="I2" s="2">
        <v>3641</v>
      </c>
      <c r="J2" s="2" t="s">
        <v>4</v>
      </c>
    </row>
    <row r="3" spans="1:24">
      <c r="A3" s="14">
        <v>42192</v>
      </c>
      <c r="B3" s="13">
        <v>10000</v>
      </c>
    </row>
    <row r="4" spans="1:24">
      <c r="A4" s="14">
        <v>42229</v>
      </c>
      <c r="B4" s="13">
        <v>25000</v>
      </c>
    </row>
    <row r="5" spans="1:24">
      <c r="A5" s="14">
        <v>42230</v>
      </c>
      <c r="B5" s="13">
        <v>15500</v>
      </c>
    </row>
    <row r="6" spans="1:24">
      <c r="A6" s="14">
        <v>42255</v>
      </c>
      <c r="B6" s="13">
        <v>30000</v>
      </c>
    </row>
    <row r="7" spans="1:24">
      <c r="A7" s="14">
        <v>42262</v>
      </c>
      <c r="B7" s="13">
        <v>25000</v>
      </c>
    </row>
    <row r="8" spans="1:24">
      <c r="A8" s="14">
        <v>42282</v>
      </c>
      <c r="B8" s="13">
        <v>30000</v>
      </c>
    </row>
    <row r="9" spans="1:24">
      <c r="A9" s="14">
        <v>42299</v>
      </c>
      <c r="B9" s="13">
        <v>30000</v>
      </c>
    </row>
    <row r="10" spans="1:24">
      <c r="A10" s="14">
        <v>42373</v>
      </c>
      <c r="B10" s="13">
        <v>15000</v>
      </c>
    </row>
    <row r="11" spans="1:24">
      <c r="A11" s="14">
        <v>42553</v>
      </c>
      <c r="B11" s="13">
        <v>30000</v>
      </c>
    </row>
    <row r="12" spans="1:24">
      <c r="A12" s="14">
        <v>42640</v>
      </c>
      <c r="B12" s="13">
        <v>12000</v>
      </c>
    </row>
    <row r="13" spans="1:24">
      <c r="A13" s="15">
        <v>42768</v>
      </c>
      <c r="B13" s="13">
        <v>10000</v>
      </c>
    </row>
    <row r="14" spans="1:24">
      <c r="A14" s="15">
        <v>42796</v>
      </c>
      <c r="B14" s="13">
        <v>10000</v>
      </c>
    </row>
    <row r="15" spans="1:24">
      <c r="A15" s="15">
        <v>42829</v>
      </c>
      <c r="B15" s="13">
        <v>10000</v>
      </c>
    </row>
    <row r="16" spans="1:24">
      <c r="A16" s="16">
        <v>42856</v>
      </c>
      <c r="B16" s="13">
        <v>10000</v>
      </c>
    </row>
    <row r="17" spans="1:24">
      <c r="A17" s="16">
        <v>42887</v>
      </c>
      <c r="B17" s="13">
        <v>10000</v>
      </c>
    </row>
    <row r="18" spans="1:24">
      <c r="A18" s="16">
        <v>42917</v>
      </c>
      <c r="B18" s="13">
        <v>20000</v>
      </c>
    </row>
    <row r="19" spans="1:24">
      <c r="A19" s="16">
        <v>42948</v>
      </c>
      <c r="B19" s="13">
        <v>50000</v>
      </c>
    </row>
    <row r="20" spans="1:24">
      <c r="A20" s="16">
        <v>42983</v>
      </c>
      <c r="B20" s="13">
        <v>50000</v>
      </c>
    </row>
    <row r="21" spans="1:24">
      <c r="A21" s="16">
        <v>43009</v>
      </c>
      <c r="B21" s="13">
        <v>50000</v>
      </c>
    </row>
    <row r="22" spans="1:24">
      <c r="A22" s="16">
        <v>43040</v>
      </c>
      <c r="B22" s="13">
        <v>40000</v>
      </c>
    </row>
    <row r="23" spans="1:24">
      <c r="A23" s="16">
        <v>43070</v>
      </c>
      <c r="B23" s="13">
        <v>20000</v>
      </c>
    </row>
    <row r="24" spans="1:24">
      <c r="A24" s="17"/>
      <c r="B24" s="17"/>
    </row>
    <row r="25" spans="1:24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17"/>
      <c r="B26" s="17"/>
    </row>
    <row r="27" spans="1:24">
      <c r="A27" s="17"/>
      <c r="B27" s="17"/>
    </row>
    <row r="28" spans="1:24">
      <c r="A28" s="17"/>
      <c r="B28" s="17"/>
    </row>
    <row r="29" spans="1:24">
      <c r="A29" s="17"/>
      <c r="B29" s="17"/>
    </row>
    <row r="30" spans="1:24">
      <c r="A30" s="15" t="s">
        <v>2</v>
      </c>
      <c r="B30" s="13">
        <f>SUM(B2:B24)</f>
        <v>522500</v>
      </c>
    </row>
    <row r="31" spans="1:24">
      <c r="A31" s="3"/>
      <c r="B31" s="3"/>
    </row>
    <row r="32" spans="1:24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3"/>
      <c r="B38" s="3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3"/>
      <c r="B44" s="3"/>
    </row>
    <row r="45" spans="1:2">
      <c r="A45" s="3"/>
      <c r="B45" s="3"/>
    </row>
    <row r="46" spans="1:2">
      <c r="A46" s="3"/>
      <c r="B46" s="3"/>
    </row>
    <row r="47" spans="1:2">
      <c r="A47" s="3"/>
      <c r="B47" s="3"/>
    </row>
    <row r="48" spans="1:2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3"/>
      <c r="B53" s="3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3"/>
      <c r="B59" s="3"/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8" t="s">
        <v>133</v>
      </c>
      <c r="B2" s="8" t="s">
        <v>136</v>
      </c>
      <c r="C2" s="5">
        <v>8</v>
      </c>
    </row>
    <row r="3" spans="1:3">
      <c r="A3" s="8" t="s">
        <v>134</v>
      </c>
      <c r="B3" s="8" t="s">
        <v>135</v>
      </c>
      <c r="C3" s="5">
        <v>3</v>
      </c>
    </row>
    <row r="4" spans="1:3">
      <c r="A4" s="8" t="s">
        <v>134</v>
      </c>
      <c r="B4" s="8" t="s">
        <v>137</v>
      </c>
      <c r="C4" s="5">
        <v>1</v>
      </c>
    </row>
    <row r="5" spans="1:3">
      <c r="A5" s="8" t="s">
        <v>138</v>
      </c>
      <c r="B5" s="5"/>
      <c r="C5" s="5">
        <v>6</v>
      </c>
    </row>
    <row r="6" spans="1:3">
      <c r="A6" s="8" t="s">
        <v>139</v>
      </c>
      <c r="B6" s="5"/>
      <c r="C6" s="5">
        <v>50</v>
      </c>
    </row>
    <row r="7" spans="1:3">
      <c r="A7" s="8" t="s">
        <v>140</v>
      </c>
      <c r="B7" s="5"/>
      <c r="C7" s="5">
        <v>6</v>
      </c>
    </row>
    <row r="8" spans="1:3">
      <c r="A8" s="8" t="s">
        <v>141</v>
      </c>
      <c r="B8" s="5"/>
      <c r="C8" s="8" t="s">
        <v>142</v>
      </c>
    </row>
    <row r="9" spans="1:3">
      <c r="A9" s="8" t="s">
        <v>143</v>
      </c>
      <c r="B9" s="5"/>
      <c r="C9" s="5">
        <v>10</v>
      </c>
    </row>
    <row r="10" spans="1:3">
      <c r="A10" s="8" t="s">
        <v>144</v>
      </c>
      <c r="B10" s="5"/>
      <c r="C10" s="5">
        <v>6</v>
      </c>
    </row>
    <row r="11" spans="1:3">
      <c r="A11" s="8" t="s">
        <v>145</v>
      </c>
      <c r="B11" s="5"/>
      <c r="C11" s="5">
        <v>6</v>
      </c>
    </row>
    <row r="12" spans="1:3">
      <c r="A12" s="8" t="s">
        <v>147</v>
      </c>
      <c r="B12" s="8" t="s">
        <v>146</v>
      </c>
      <c r="C12" s="5">
        <v>100</v>
      </c>
    </row>
    <row r="13" spans="1:3">
      <c r="A13" s="8" t="s">
        <v>148</v>
      </c>
      <c r="B13" s="8" t="s">
        <v>146</v>
      </c>
      <c r="C13" s="5">
        <v>20</v>
      </c>
    </row>
    <row r="14" spans="1:3">
      <c r="A14" s="8" t="s">
        <v>147</v>
      </c>
      <c r="B14" s="8" t="s">
        <v>152</v>
      </c>
      <c r="C14" s="5">
        <v>8</v>
      </c>
    </row>
    <row r="15" spans="1:3">
      <c r="A15" s="8" t="s">
        <v>148</v>
      </c>
      <c r="B15" s="8" t="s">
        <v>152</v>
      </c>
      <c r="C15" s="5">
        <v>8</v>
      </c>
    </row>
    <row r="16" spans="1:3">
      <c r="A16" s="8" t="s">
        <v>149</v>
      </c>
      <c r="B16" s="5"/>
      <c r="C16" s="5">
        <v>8</v>
      </c>
    </row>
    <row r="17" spans="1:3">
      <c r="A17" s="8" t="s">
        <v>150</v>
      </c>
      <c r="B17" s="5"/>
      <c r="C17" s="5">
        <v>8</v>
      </c>
    </row>
    <row r="18" spans="1:3">
      <c r="A18" s="8" t="s">
        <v>151</v>
      </c>
      <c r="B18" s="5"/>
      <c r="C18" s="5">
        <v>1</v>
      </c>
    </row>
    <row r="19" spans="1:3">
      <c r="A19" s="8" t="s">
        <v>153</v>
      </c>
      <c r="B19" s="8" t="s">
        <v>154</v>
      </c>
      <c r="C19" s="5">
        <v>2</v>
      </c>
    </row>
    <row r="20" spans="1:3">
      <c r="A20" s="8" t="s">
        <v>155</v>
      </c>
      <c r="B20" s="8" t="s">
        <v>156</v>
      </c>
      <c r="C20" s="5">
        <v>10</v>
      </c>
    </row>
    <row r="21" spans="1:3">
      <c r="A21" s="8" t="s">
        <v>155</v>
      </c>
      <c r="B21" s="8" t="s">
        <v>157</v>
      </c>
      <c r="C21" s="5">
        <v>10</v>
      </c>
    </row>
    <row r="22" spans="1:3">
      <c r="A22" s="8" t="s">
        <v>158</v>
      </c>
      <c r="B22" s="8" t="s">
        <v>160</v>
      </c>
      <c r="C22" s="5">
        <v>1</v>
      </c>
    </row>
    <row r="23" spans="1:3">
      <c r="A23" s="8" t="s">
        <v>158</v>
      </c>
      <c r="B23" s="8" t="s">
        <v>161</v>
      </c>
      <c r="C23" s="5">
        <v>15</v>
      </c>
    </row>
    <row r="24" spans="1:3">
      <c r="A24" s="8" t="s">
        <v>158</v>
      </c>
      <c r="B24" s="8" t="s">
        <v>159</v>
      </c>
      <c r="C24" s="5">
        <v>5</v>
      </c>
    </row>
    <row r="25" spans="1:3">
      <c r="A25" s="8" t="s">
        <v>158</v>
      </c>
      <c r="B25" s="8" t="s">
        <v>162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:D4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7" customFormat="1">
      <c r="A1" s="19" t="s">
        <v>101</v>
      </c>
      <c r="B1" s="19" t="s">
        <v>197</v>
      </c>
      <c r="C1" s="19" t="s">
        <v>198</v>
      </c>
      <c r="D1" s="24" t="s">
        <v>196</v>
      </c>
    </row>
    <row r="2" spans="1:4">
      <c r="A2" s="8" t="s">
        <v>195</v>
      </c>
      <c r="B2" s="5">
        <v>9.5</v>
      </c>
      <c r="C2" s="5">
        <v>3</v>
      </c>
      <c r="D2" s="5">
        <v>0</v>
      </c>
    </row>
    <row r="3" spans="1:4">
      <c r="A3" s="8" t="s">
        <v>99</v>
      </c>
      <c r="B3" s="5">
        <v>20</v>
      </c>
      <c r="C3" s="5"/>
      <c r="D3" s="5">
        <v>2</v>
      </c>
    </row>
    <row r="4" spans="1:4">
      <c r="A4" s="8" t="s">
        <v>3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R50"/>
  <sheetViews>
    <sheetView tabSelected="1" zoomScale="70" zoomScaleNormal="70" workbookViewId="0">
      <pane xSplit="6" topLeftCell="DJ1" activePane="topRight" state="frozen"/>
      <selection pane="topRight" activeCell="DU23" sqref="DU23"/>
    </sheetView>
  </sheetViews>
  <sheetFormatPr defaultRowHeight="15"/>
  <cols>
    <col min="1" max="1" width="11.7109375" bestFit="1" customWidth="1"/>
    <col min="2" max="2" width="12" bestFit="1" customWidth="1"/>
    <col min="3" max="3" width="13.5703125" bestFit="1" customWidth="1"/>
    <col min="4" max="4" width="11.42578125" bestFit="1" customWidth="1"/>
    <col min="5" max="5" width="12.85546875" bestFit="1" customWidth="1"/>
    <col min="6" max="6" width="21.7109375" style="36" bestFit="1" customWidth="1"/>
    <col min="7" max="8" width="14.42578125" bestFit="1" customWidth="1"/>
    <col min="9" max="9" width="14" bestFit="1" customWidth="1"/>
    <col min="10" max="10" width="11.140625" bestFit="1" customWidth="1"/>
    <col min="11" max="16" width="11.5703125" bestFit="1" customWidth="1"/>
    <col min="17" max="17" width="12.5703125" bestFit="1" customWidth="1"/>
    <col min="18" max="18" width="12.140625" bestFit="1" customWidth="1"/>
    <col min="19" max="21" width="12.5703125" bestFit="1" customWidth="1"/>
    <col min="22" max="27" width="14.42578125" bestFit="1" customWidth="1"/>
    <col min="28" max="28" width="14" bestFit="1" customWidth="1"/>
    <col min="29" max="29" width="11.140625" bestFit="1" customWidth="1"/>
    <col min="30" max="34" width="11.5703125" bestFit="1" customWidth="1"/>
    <col min="35" max="35" width="12.140625" bestFit="1" customWidth="1"/>
    <col min="36" max="40" width="12.5703125" bestFit="1" customWidth="1"/>
    <col min="41" max="41" width="13" bestFit="1" customWidth="1"/>
    <col min="42" max="42" width="12.5703125" bestFit="1" customWidth="1"/>
    <col min="43" max="43" width="13" bestFit="1" customWidth="1"/>
    <col min="44" max="48" width="14.42578125" bestFit="1" customWidth="1"/>
    <col min="49" max="53" width="12.5703125" bestFit="1" customWidth="1"/>
    <col min="54" max="54" width="13.5703125" bestFit="1" customWidth="1"/>
    <col min="55" max="55" width="13.140625" bestFit="1" customWidth="1"/>
    <col min="56" max="59" width="13.5703125" bestFit="1" customWidth="1"/>
    <col min="60" max="62" width="14" bestFit="1" customWidth="1"/>
    <col min="63" max="63" width="13.140625" bestFit="1" customWidth="1"/>
    <col min="64" max="65" width="14" bestFit="1" customWidth="1"/>
    <col min="66" max="66" width="13.5703125" bestFit="1" customWidth="1"/>
    <col min="67" max="71" width="12.140625" bestFit="1" customWidth="1"/>
    <col min="72" max="77" width="13.140625" bestFit="1" customWidth="1"/>
    <col min="78" max="78" width="14" bestFit="1" customWidth="1"/>
    <col min="79" max="79" width="13.140625" bestFit="1" customWidth="1"/>
    <col min="80" max="83" width="14" bestFit="1" customWidth="1"/>
    <col min="84" max="84" width="12.140625" bestFit="1" customWidth="1"/>
    <col min="85" max="88" width="12.5703125" bestFit="1" customWidth="1"/>
    <col min="89" max="93" width="13.5703125" bestFit="1" customWidth="1"/>
    <col min="94" max="94" width="14" bestFit="1" customWidth="1"/>
    <col min="95" max="95" width="13.5703125" bestFit="1" customWidth="1"/>
    <col min="96" max="97" width="14" bestFit="1" customWidth="1"/>
    <col min="98" max="102" width="11.140625" bestFit="1" customWidth="1"/>
    <col min="103" max="103" width="11.7109375" bestFit="1" customWidth="1"/>
    <col min="104" max="104" width="12.140625" bestFit="1" customWidth="1"/>
    <col min="105" max="105" width="11.42578125" bestFit="1" customWidth="1"/>
    <col min="106" max="108" width="12.140625" bestFit="1" customWidth="1"/>
    <col min="109" max="112" width="12.5703125" bestFit="1" customWidth="1"/>
    <col min="113" max="113" width="12.140625" bestFit="1" customWidth="1"/>
    <col min="114" max="114" width="11.140625" bestFit="1" customWidth="1"/>
    <col min="115" max="115" width="10.140625" bestFit="1" customWidth="1"/>
    <col min="116" max="118" width="11.5703125" bestFit="1" customWidth="1"/>
    <col min="119" max="119" width="12.5703125" customWidth="1"/>
    <col min="120" max="122" width="12.5703125" bestFit="1" customWidth="1"/>
  </cols>
  <sheetData>
    <row r="1" spans="1:122" s="47" customFormat="1">
      <c r="A1" s="40" t="s">
        <v>207</v>
      </c>
      <c r="B1" s="38" t="s">
        <v>208</v>
      </c>
      <c r="C1" s="38" t="s">
        <v>37</v>
      </c>
      <c r="D1" s="38" t="s">
        <v>293</v>
      </c>
      <c r="E1" s="38" t="s">
        <v>312</v>
      </c>
      <c r="F1" s="38" t="s">
        <v>19</v>
      </c>
      <c r="G1" s="38" t="s">
        <v>69</v>
      </c>
      <c r="H1" s="38" t="s">
        <v>70</v>
      </c>
      <c r="I1" s="38" t="s">
        <v>71</v>
      </c>
      <c r="J1" s="40">
        <v>42743</v>
      </c>
      <c r="K1" s="40">
        <v>42774</v>
      </c>
      <c r="L1" s="40">
        <v>42802</v>
      </c>
      <c r="M1" s="40">
        <v>42833</v>
      </c>
      <c r="N1" s="40">
        <v>42924</v>
      </c>
      <c r="O1" s="40">
        <v>42955</v>
      </c>
      <c r="P1" s="40">
        <v>42986</v>
      </c>
      <c r="Q1" s="40">
        <v>43016</v>
      </c>
      <c r="R1" s="40">
        <v>43047</v>
      </c>
      <c r="S1" s="40" t="s">
        <v>120</v>
      </c>
      <c r="T1" s="38" t="s">
        <v>132</v>
      </c>
      <c r="U1" s="38" t="s">
        <v>193</v>
      </c>
      <c r="V1" s="38" t="s">
        <v>199</v>
      </c>
      <c r="W1" s="38" t="s">
        <v>200</v>
      </c>
      <c r="X1" s="38" t="s">
        <v>201</v>
      </c>
      <c r="Y1" s="38" t="s">
        <v>203</v>
      </c>
      <c r="Z1" s="38" t="s">
        <v>204</v>
      </c>
      <c r="AA1" s="38" t="s">
        <v>205</v>
      </c>
      <c r="AB1" s="38" t="s">
        <v>206</v>
      </c>
      <c r="AC1" s="40">
        <v>42744</v>
      </c>
      <c r="AD1" s="40">
        <v>42834</v>
      </c>
      <c r="AE1" s="40">
        <v>42864</v>
      </c>
      <c r="AF1" s="40">
        <v>42895</v>
      </c>
      <c r="AG1" s="40">
        <v>42925</v>
      </c>
      <c r="AH1" s="40">
        <v>42956</v>
      </c>
      <c r="AI1" s="40">
        <v>43048</v>
      </c>
      <c r="AJ1" s="40">
        <v>43078</v>
      </c>
      <c r="AK1" s="40" t="s">
        <v>218</v>
      </c>
      <c r="AL1" s="40" t="s">
        <v>219</v>
      </c>
      <c r="AM1" s="40" t="s">
        <v>220</v>
      </c>
      <c r="AN1" s="40" t="s">
        <v>221</v>
      </c>
      <c r="AO1" s="40" t="s">
        <v>222</v>
      </c>
      <c r="AP1" s="40" t="s">
        <v>223</v>
      </c>
      <c r="AQ1" s="40" t="s">
        <v>224</v>
      </c>
      <c r="AR1" s="40" t="s">
        <v>230</v>
      </c>
      <c r="AS1" s="40" t="s">
        <v>231</v>
      </c>
      <c r="AT1" s="40" t="s">
        <v>234</v>
      </c>
      <c r="AU1" s="40" t="s">
        <v>233</v>
      </c>
      <c r="AV1" s="40" t="s">
        <v>232</v>
      </c>
      <c r="AW1" s="40">
        <v>42804</v>
      </c>
      <c r="AX1" s="40">
        <v>42835</v>
      </c>
      <c r="AY1" s="40">
        <v>42865</v>
      </c>
      <c r="AZ1" s="40">
        <v>42896</v>
      </c>
      <c r="BA1" s="40">
        <v>42988</v>
      </c>
      <c r="BB1" s="40">
        <v>43018</v>
      </c>
      <c r="BC1" s="40">
        <v>43049</v>
      </c>
      <c r="BD1" s="40">
        <v>43079</v>
      </c>
      <c r="BE1" s="40" t="s">
        <v>235</v>
      </c>
      <c r="BF1" s="40" t="s">
        <v>236</v>
      </c>
      <c r="BG1" s="40" t="s">
        <v>237</v>
      </c>
      <c r="BH1" s="40" t="s">
        <v>251</v>
      </c>
      <c r="BI1" s="40" t="s">
        <v>252</v>
      </c>
      <c r="BJ1" s="40" t="s">
        <v>254</v>
      </c>
      <c r="BK1" s="40" t="s">
        <v>255</v>
      </c>
      <c r="BL1" s="40" t="s">
        <v>256</v>
      </c>
      <c r="BM1" s="40" t="s">
        <v>257</v>
      </c>
      <c r="BN1" s="40" t="s">
        <v>258</v>
      </c>
      <c r="BO1" s="40">
        <v>42777</v>
      </c>
      <c r="BP1" s="40">
        <v>42805</v>
      </c>
      <c r="BQ1" s="40">
        <v>42897</v>
      </c>
      <c r="BR1" s="40">
        <v>42927</v>
      </c>
      <c r="BS1" s="40">
        <v>42989</v>
      </c>
      <c r="BT1" s="40">
        <v>43019</v>
      </c>
      <c r="BU1" s="38" t="s">
        <v>266</v>
      </c>
      <c r="BV1" s="38" t="s">
        <v>269</v>
      </c>
      <c r="BW1" s="38" t="s">
        <v>270</v>
      </c>
      <c r="BX1" s="38" t="s">
        <v>271</v>
      </c>
      <c r="BY1" s="38" t="s">
        <v>272</v>
      </c>
      <c r="BZ1" s="38" t="s">
        <v>273</v>
      </c>
      <c r="CA1" s="38" t="s">
        <v>274</v>
      </c>
      <c r="CB1" s="38" t="s">
        <v>275</v>
      </c>
      <c r="CC1" s="38" t="s">
        <v>276</v>
      </c>
      <c r="CD1" s="38" t="s">
        <v>277</v>
      </c>
      <c r="CE1" s="38" t="s">
        <v>278</v>
      </c>
      <c r="CF1" s="40">
        <v>42747</v>
      </c>
      <c r="CG1" s="40">
        <v>42837</v>
      </c>
      <c r="CH1" s="40">
        <v>42867</v>
      </c>
      <c r="CI1" s="40">
        <v>42898</v>
      </c>
      <c r="CJ1" s="40">
        <v>42959</v>
      </c>
      <c r="CK1" s="38" t="s">
        <v>282</v>
      </c>
      <c r="CL1" s="38" t="s">
        <v>283</v>
      </c>
      <c r="CM1" s="38" t="s">
        <v>284</v>
      </c>
      <c r="CN1" s="38" t="s">
        <v>285</v>
      </c>
      <c r="CO1" s="38" t="s">
        <v>286</v>
      </c>
      <c r="CP1" s="38" t="s">
        <v>287</v>
      </c>
      <c r="CQ1" s="38" t="s">
        <v>289</v>
      </c>
      <c r="CR1" s="38" t="s">
        <v>290</v>
      </c>
      <c r="CS1" s="38" t="s">
        <v>291</v>
      </c>
      <c r="CT1" s="40">
        <v>43132</v>
      </c>
      <c r="CU1" s="40">
        <v>43160</v>
      </c>
      <c r="CV1" s="40">
        <v>43191</v>
      </c>
      <c r="CW1" s="40">
        <v>43221</v>
      </c>
      <c r="CX1" s="40">
        <v>43344</v>
      </c>
      <c r="CY1" s="40">
        <v>43405</v>
      </c>
      <c r="CZ1" s="40">
        <v>43435</v>
      </c>
      <c r="DA1" s="38" t="s">
        <v>302</v>
      </c>
      <c r="DB1" s="38" t="s">
        <v>303</v>
      </c>
      <c r="DC1" s="38" t="s">
        <v>304</v>
      </c>
      <c r="DD1" s="38" t="s">
        <v>305</v>
      </c>
      <c r="DE1" s="38" t="s">
        <v>306</v>
      </c>
      <c r="DF1" s="38" t="s">
        <v>307</v>
      </c>
      <c r="DG1" s="38" t="s">
        <v>308</v>
      </c>
      <c r="DH1" s="38" t="s">
        <v>315</v>
      </c>
      <c r="DI1" s="38" t="s">
        <v>316</v>
      </c>
      <c r="DJ1" s="48">
        <v>43102</v>
      </c>
      <c r="DK1" s="38" t="s">
        <v>317</v>
      </c>
      <c r="DL1" s="40">
        <v>43222</v>
      </c>
      <c r="DM1" s="40">
        <v>43314</v>
      </c>
      <c r="DN1" s="40">
        <v>43345</v>
      </c>
      <c r="DO1" s="40">
        <v>43105</v>
      </c>
      <c r="DP1" s="40">
        <v>43136</v>
      </c>
      <c r="DQ1" s="40">
        <v>43164</v>
      </c>
      <c r="DR1" s="40">
        <v>43195</v>
      </c>
    </row>
    <row r="2" spans="1:122">
      <c r="A2" s="10">
        <f t="shared" ref="A2:A46" si="0">MIN(G2:ZN2)</f>
        <v>243.6</v>
      </c>
      <c r="B2" s="10">
        <f t="shared" ref="B2:B46" si="1">MAX(G2:ZN2)</f>
        <v>340.8</v>
      </c>
      <c r="C2" s="10">
        <f t="shared" ref="C2:C47" si="2">B2-A2</f>
        <v>97.200000000000017</v>
      </c>
      <c r="D2" s="10"/>
      <c r="E2" s="10"/>
      <c r="F2" s="33" t="s">
        <v>75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3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49">
        <v>305.39999999999998</v>
      </c>
      <c r="DK2" s="5">
        <v>295.8</v>
      </c>
      <c r="DL2" s="5">
        <v>292.85000000000002</v>
      </c>
      <c r="DM2" s="5">
        <v>302.25</v>
      </c>
      <c r="DN2" s="5">
        <v>296.95</v>
      </c>
      <c r="DO2" s="5">
        <v>246.3</v>
      </c>
      <c r="DP2" s="5"/>
      <c r="DQ2" s="5"/>
      <c r="DR2" s="5"/>
    </row>
    <row r="3" spans="1:122">
      <c r="A3" s="10">
        <f t="shared" si="0"/>
        <v>262.7</v>
      </c>
      <c r="B3" s="10">
        <f t="shared" si="1"/>
        <v>361.7</v>
      </c>
      <c r="C3" s="10">
        <f t="shared" si="2"/>
        <v>99</v>
      </c>
      <c r="D3" s="10"/>
      <c r="E3" s="10"/>
      <c r="F3" s="33" t="s">
        <v>74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49">
        <v>346.8</v>
      </c>
      <c r="DK3" s="5">
        <v>335.1</v>
      </c>
      <c r="DL3" s="5">
        <v>331.6</v>
      </c>
      <c r="DM3" s="5">
        <v>333.55</v>
      </c>
      <c r="DN3" s="5">
        <v>326.85000000000002</v>
      </c>
      <c r="DO3" s="5">
        <v>284</v>
      </c>
      <c r="DP3" s="5"/>
      <c r="DQ3" s="5"/>
      <c r="DR3" s="5"/>
    </row>
    <row r="4" spans="1:122">
      <c r="A4" s="10">
        <f t="shared" si="0"/>
        <v>251.25</v>
      </c>
      <c r="B4" s="10">
        <f t="shared" si="1"/>
        <v>291.7</v>
      </c>
      <c r="C4" s="10">
        <f t="shared" si="2"/>
        <v>40.449999999999989</v>
      </c>
      <c r="D4" s="10">
        <v>265</v>
      </c>
      <c r="E4" s="10">
        <v>330</v>
      </c>
      <c r="F4" s="33" t="s">
        <v>20</v>
      </c>
      <c r="G4" s="20">
        <v>291.7</v>
      </c>
      <c r="H4" s="20">
        <v>290.35000000000002</v>
      </c>
      <c r="I4" s="20">
        <v>285.25</v>
      </c>
      <c r="J4" s="20">
        <v>287.75</v>
      </c>
      <c r="K4" s="20">
        <v>284.85000000000002</v>
      </c>
      <c r="L4" s="20">
        <v>280.89999999999998</v>
      </c>
      <c r="M4" s="20">
        <v>280.8</v>
      </c>
      <c r="N4" s="20">
        <v>279.5</v>
      </c>
      <c r="O4" s="20">
        <v>273.85000000000002</v>
      </c>
      <c r="P4" s="20">
        <v>272.8</v>
      </c>
      <c r="Q4" s="20">
        <v>273.8</v>
      </c>
      <c r="R4" s="20">
        <v>271.2</v>
      </c>
      <c r="S4" s="20">
        <v>271.3</v>
      </c>
      <c r="T4" s="20">
        <v>279.2</v>
      </c>
      <c r="U4" s="20">
        <v>282.45</v>
      </c>
      <c r="V4" s="20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49">
        <v>275.5</v>
      </c>
      <c r="DK4" s="5">
        <v>274.5</v>
      </c>
      <c r="DL4" s="5">
        <v>275.75</v>
      </c>
      <c r="DM4" s="5">
        <v>273.89999999999998</v>
      </c>
      <c r="DN4" s="5">
        <v>271.55</v>
      </c>
      <c r="DO4" s="5">
        <v>281</v>
      </c>
      <c r="DP4" s="5"/>
      <c r="DQ4" s="5"/>
      <c r="DR4" s="5"/>
    </row>
    <row r="5" spans="1:122">
      <c r="A5" s="10">
        <f t="shared" si="0"/>
        <v>786.25</v>
      </c>
      <c r="B5" s="10">
        <f t="shared" si="1"/>
        <v>982.05</v>
      </c>
      <c r="C5" s="10">
        <f t="shared" si="2"/>
        <v>195.79999999999995</v>
      </c>
      <c r="D5" s="10"/>
      <c r="E5" s="10"/>
      <c r="F5" s="33" t="s">
        <v>65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49">
        <v>945</v>
      </c>
      <c r="DK5" s="5">
        <v>901.9</v>
      </c>
      <c r="DL5" s="5">
        <v>909</v>
      </c>
      <c r="DM5" s="5">
        <v>906.2</v>
      </c>
      <c r="DN5" s="5">
        <v>899</v>
      </c>
      <c r="DO5" s="5">
        <v>963</v>
      </c>
      <c r="DP5" s="5"/>
      <c r="DQ5" s="5"/>
      <c r="DR5" s="5"/>
    </row>
    <row r="6" spans="1:122">
      <c r="A6" s="10">
        <f t="shared" si="0"/>
        <v>236.45</v>
      </c>
      <c r="B6" s="10">
        <f t="shared" si="1"/>
        <v>308.8</v>
      </c>
      <c r="C6" s="10">
        <f t="shared" si="2"/>
        <v>72.350000000000023</v>
      </c>
      <c r="D6" s="10"/>
      <c r="E6" s="10"/>
      <c r="F6" s="34" t="s">
        <v>11</v>
      </c>
      <c r="G6" s="20">
        <v>255.5</v>
      </c>
      <c r="H6" s="20">
        <v>251.1</v>
      </c>
      <c r="I6" s="20">
        <v>249.65</v>
      </c>
      <c r="J6" s="20">
        <v>251.8</v>
      </c>
      <c r="K6" s="20">
        <v>251.05</v>
      </c>
      <c r="L6" s="20">
        <v>242</v>
      </c>
      <c r="M6" s="20">
        <v>249.2</v>
      </c>
      <c r="N6" s="20">
        <v>251.25</v>
      </c>
      <c r="O6" s="20">
        <v>244.4</v>
      </c>
      <c r="P6" s="20">
        <v>243.1</v>
      </c>
      <c r="Q6" s="20">
        <v>239.45</v>
      </c>
      <c r="R6" s="20">
        <v>236.45</v>
      </c>
      <c r="S6" s="20">
        <v>237.9</v>
      </c>
      <c r="T6" s="20">
        <v>238.45</v>
      </c>
      <c r="U6" s="20">
        <v>239.2</v>
      </c>
      <c r="V6" s="20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49">
        <v>296.5</v>
      </c>
      <c r="DK6" s="5">
        <v>292</v>
      </c>
      <c r="DL6" s="5">
        <v>289.89999999999998</v>
      </c>
      <c r="DM6" s="5">
        <v>300.10000000000002</v>
      </c>
      <c r="DN6" s="5">
        <v>300.14999999999998</v>
      </c>
      <c r="DO6" s="5">
        <v>283</v>
      </c>
      <c r="DP6" s="5"/>
      <c r="DQ6" s="5"/>
      <c r="DR6" s="5"/>
    </row>
    <row r="7" spans="1:122">
      <c r="A7" s="10">
        <f t="shared" si="0"/>
        <v>15.6</v>
      </c>
      <c r="B7" s="10">
        <f t="shared" si="1"/>
        <v>24.15</v>
      </c>
      <c r="C7" s="10">
        <f t="shared" si="2"/>
        <v>8.5499999999999989</v>
      </c>
      <c r="D7" s="10"/>
      <c r="E7" s="10"/>
      <c r="F7" s="34" t="s">
        <v>14</v>
      </c>
      <c r="G7" s="20">
        <v>19.350000000000001</v>
      </c>
      <c r="H7" s="20">
        <v>18.95</v>
      </c>
      <c r="I7" s="20">
        <v>18.75</v>
      </c>
      <c r="J7" s="20">
        <v>18.7</v>
      </c>
      <c r="K7" s="20">
        <v>18.399999999999999</v>
      </c>
      <c r="L7" s="20">
        <v>17.95</v>
      </c>
      <c r="M7" s="20">
        <v>17.649999999999999</v>
      </c>
      <c r="N7" s="20">
        <v>18.55</v>
      </c>
      <c r="O7" s="20">
        <v>17.649999999999999</v>
      </c>
      <c r="P7" s="20">
        <v>17.05</v>
      </c>
      <c r="Q7" s="20">
        <v>16.149999999999999</v>
      </c>
      <c r="R7" s="20">
        <v>15.6</v>
      </c>
      <c r="S7" s="20">
        <v>16.2</v>
      </c>
      <c r="T7" s="20">
        <v>16.600000000000001</v>
      </c>
      <c r="U7" s="20">
        <v>17.5</v>
      </c>
      <c r="V7" s="20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49">
        <v>22.75</v>
      </c>
      <c r="DK7" s="5">
        <v>19.399999999999999</v>
      </c>
      <c r="DL7" s="5">
        <v>19.8</v>
      </c>
      <c r="DM7" s="5">
        <v>19.3</v>
      </c>
      <c r="DN7" s="5">
        <v>19.55</v>
      </c>
      <c r="DO7" s="5">
        <v>21</v>
      </c>
      <c r="DP7" s="5"/>
      <c r="DQ7" s="5"/>
      <c r="DR7" s="5"/>
    </row>
    <row r="8" spans="1:122">
      <c r="A8" s="10">
        <f t="shared" si="0"/>
        <v>53.4</v>
      </c>
      <c r="B8" s="10">
        <f t="shared" si="1"/>
        <v>99</v>
      </c>
      <c r="C8" s="10">
        <f t="shared" si="2"/>
        <v>45.6</v>
      </c>
      <c r="D8" s="10"/>
      <c r="E8" s="10"/>
      <c r="F8" s="34" t="s">
        <v>17</v>
      </c>
      <c r="G8" s="20">
        <v>63.3</v>
      </c>
      <c r="H8" s="20">
        <v>62.6</v>
      </c>
      <c r="I8" s="20">
        <v>63.3</v>
      </c>
      <c r="J8" s="20">
        <v>63.25</v>
      </c>
      <c r="K8" s="20">
        <v>63.2</v>
      </c>
      <c r="L8" s="20">
        <v>60.75</v>
      </c>
      <c r="M8" s="20">
        <v>61.9</v>
      </c>
      <c r="N8" s="20">
        <v>62.15</v>
      </c>
      <c r="O8" s="20">
        <v>62.95</v>
      </c>
      <c r="P8" s="20">
        <v>61.85</v>
      </c>
      <c r="Q8" s="20">
        <v>59.15</v>
      </c>
      <c r="R8" s="20">
        <v>56.6</v>
      </c>
      <c r="S8" s="20">
        <v>57.9</v>
      </c>
      <c r="T8" s="20">
        <v>59.55</v>
      </c>
      <c r="U8" s="20">
        <v>59.2</v>
      </c>
      <c r="V8" s="20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49">
        <v>89.3</v>
      </c>
      <c r="DK8" s="5">
        <v>83</v>
      </c>
      <c r="DL8" s="5">
        <v>81.75</v>
      </c>
      <c r="DM8" s="5">
        <v>86.75</v>
      </c>
      <c r="DN8" s="5">
        <v>93.95</v>
      </c>
      <c r="DO8" s="5">
        <v>77.8</v>
      </c>
      <c r="DP8" s="5"/>
      <c r="DQ8" s="5"/>
      <c r="DR8" s="5"/>
    </row>
    <row r="9" spans="1:122" s="26" customFormat="1">
      <c r="A9" s="28">
        <f t="shared" si="0"/>
        <v>48.4</v>
      </c>
      <c r="B9" s="28">
        <f t="shared" si="1"/>
        <v>68.25</v>
      </c>
      <c r="C9" s="10">
        <f t="shared" si="2"/>
        <v>19.850000000000001</v>
      </c>
      <c r="D9" s="10"/>
      <c r="E9" s="10"/>
      <c r="F9" s="32" t="s">
        <v>83</v>
      </c>
      <c r="G9" s="37"/>
      <c r="H9" s="37"/>
      <c r="I9" s="37"/>
      <c r="J9" s="37"/>
      <c r="K9" s="37">
        <v>58.2</v>
      </c>
      <c r="L9" s="37">
        <v>57.95</v>
      </c>
      <c r="M9" s="37">
        <v>57.25</v>
      </c>
      <c r="N9" s="37">
        <v>57.75</v>
      </c>
      <c r="O9" s="37">
        <v>56.6</v>
      </c>
      <c r="P9" s="37">
        <v>56.4</v>
      </c>
      <c r="Q9" s="37">
        <v>54.45</v>
      </c>
      <c r="R9" s="37">
        <v>53.5</v>
      </c>
      <c r="S9" s="37">
        <v>54.45</v>
      </c>
      <c r="T9" s="37">
        <v>55.85</v>
      </c>
      <c r="U9" s="37">
        <v>54.55</v>
      </c>
      <c r="V9" s="37">
        <v>54.75</v>
      </c>
      <c r="W9" s="20">
        <v>55.65</v>
      </c>
      <c r="X9" s="20">
        <v>55.15</v>
      </c>
      <c r="Y9" s="20">
        <v>56</v>
      </c>
      <c r="Z9" s="20">
        <v>55.2</v>
      </c>
      <c r="AA9" s="20">
        <v>55.6</v>
      </c>
      <c r="AB9" s="20">
        <v>54.9</v>
      </c>
      <c r="AC9" s="20">
        <v>57.1</v>
      </c>
      <c r="AD9" s="20">
        <v>57.1</v>
      </c>
      <c r="AE9" s="20">
        <v>57.55</v>
      </c>
      <c r="AF9" s="20">
        <v>57.4</v>
      </c>
      <c r="AG9" s="20">
        <v>57.4</v>
      </c>
      <c r="AH9" s="20">
        <v>56.2</v>
      </c>
      <c r="AI9" s="20">
        <v>56.2</v>
      </c>
      <c r="AJ9" s="20">
        <v>57.3</v>
      </c>
      <c r="AK9" s="20">
        <v>58.8</v>
      </c>
      <c r="AL9" s="20">
        <v>61</v>
      </c>
      <c r="AM9" s="20">
        <v>60.7</v>
      </c>
      <c r="AN9" s="20">
        <v>59.95</v>
      </c>
      <c r="AO9" s="20">
        <v>59.95</v>
      </c>
      <c r="AP9" s="20">
        <v>59.3</v>
      </c>
      <c r="AQ9" s="20">
        <v>57.5</v>
      </c>
      <c r="AR9" s="20">
        <v>56.65</v>
      </c>
      <c r="AS9" s="20">
        <v>57.45</v>
      </c>
      <c r="AT9" s="20">
        <v>56.15</v>
      </c>
      <c r="AU9" s="20">
        <v>56.3</v>
      </c>
      <c r="AV9" s="20"/>
      <c r="AW9" s="20">
        <v>56.6</v>
      </c>
      <c r="AX9" s="20">
        <v>56.05</v>
      </c>
      <c r="AY9" s="20">
        <v>57.1</v>
      </c>
      <c r="AZ9" s="20">
        <v>57.35</v>
      </c>
      <c r="BA9" s="20">
        <v>59.7</v>
      </c>
      <c r="BB9" s="20">
        <v>58.95</v>
      </c>
      <c r="BC9" s="20">
        <v>57.6</v>
      </c>
      <c r="BD9" s="20">
        <v>59.2</v>
      </c>
      <c r="BE9" s="20">
        <v>58.1</v>
      </c>
      <c r="BF9" s="20">
        <v>57.8</v>
      </c>
      <c r="BG9" s="20">
        <v>56.3</v>
      </c>
      <c r="BH9" s="20">
        <v>56.3</v>
      </c>
      <c r="BI9" s="20">
        <v>56.9</v>
      </c>
      <c r="BJ9" s="20">
        <v>57.35</v>
      </c>
      <c r="BK9" s="20">
        <v>57.25</v>
      </c>
      <c r="BL9" s="20">
        <v>56.9</v>
      </c>
      <c r="BM9" s="20">
        <v>56</v>
      </c>
      <c r="BN9" s="20">
        <v>56.65</v>
      </c>
      <c r="BO9" s="20">
        <v>59.45</v>
      </c>
      <c r="BP9" s="20">
        <v>58.9</v>
      </c>
      <c r="BQ9" s="20">
        <v>57.3</v>
      </c>
      <c r="BR9" s="20">
        <v>56.15</v>
      </c>
      <c r="BS9" s="20">
        <v>56.35</v>
      </c>
      <c r="BT9" s="20">
        <v>55.9</v>
      </c>
      <c r="BU9" s="20">
        <v>55.55</v>
      </c>
      <c r="BV9" s="20">
        <v>55.25</v>
      </c>
      <c r="BW9" s="20">
        <v>54.7</v>
      </c>
      <c r="BX9" s="20">
        <v>54.25</v>
      </c>
      <c r="BY9" s="20">
        <v>55.35</v>
      </c>
      <c r="BZ9" s="20">
        <v>54.85</v>
      </c>
      <c r="CA9" s="20">
        <v>54.85</v>
      </c>
      <c r="CB9" s="20">
        <v>54.7</v>
      </c>
      <c r="CC9" s="20">
        <v>54.65</v>
      </c>
      <c r="CD9" s="20">
        <v>54.8</v>
      </c>
      <c r="CE9" s="20">
        <v>56.15</v>
      </c>
      <c r="CF9" s="20">
        <v>54.7</v>
      </c>
      <c r="CG9" s="20">
        <v>54.4</v>
      </c>
      <c r="CH9" s="20">
        <v>54.1</v>
      </c>
      <c r="CI9" s="20">
        <v>53.5</v>
      </c>
      <c r="CJ9" s="20">
        <v>53.6</v>
      </c>
      <c r="CK9" s="20">
        <v>52.35</v>
      </c>
      <c r="CL9" s="20">
        <v>52.05</v>
      </c>
      <c r="CM9" s="20">
        <v>52.7</v>
      </c>
      <c r="CN9" s="20">
        <v>51.55</v>
      </c>
      <c r="CO9" s="20">
        <v>53.65</v>
      </c>
      <c r="CP9" s="20">
        <v>53.85</v>
      </c>
      <c r="CQ9" s="20">
        <v>55.15</v>
      </c>
      <c r="CR9" s="20">
        <v>55.1</v>
      </c>
      <c r="CS9" s="20">
        <v>55.1</v>
      </c>
      <c r="CT9" s="20">
        <v>54.4</v>
      </c>
      <c r="CU9" s="20">
        <v>54.45</v>
      </c>
      <c r="CV9" s="20">
        <v>54.65</v>
      </c>
      <c r="CW9" s="20">
        <v>58.35</v>
      </c>
      <c r="CX9" s="20">
        <v>63.75</v>
      </c>
      <c r="CY9" s="20">
        <v>68.25</v>
      </c>
      <c r="CZ9" s="20">
        <v>67.3</v>
      </c>
      <c r="DA9" s="20">
        <v>60.05</v>
      </c>
      <c r="DB9" s="20">
        <v>60.8</v>
      </c>
      <c r="DC9" s="20">
        <v>58.95</v>
      </c>
      <c r="DD9" s="20">
        <v>58.8</v>
      </c>
      <c r="DE9" s="20">
        <v>59.35</v>
      </c>
      <c r="DF9" s="20">
        <v>59.45</v>
      </c>
      <c r="DG9" s="20">
        <v>59.25</v>
      </c>
      <c r="DH9" s="20">
        <v>57.15</v>
      </c>
      <c r="DI9" s="20">
        <v>56.75</v>
      </c>
      <c r="DJ9" s="50">
        <v>56</v>
      </c>
      <c r="DK9" s="20">
        <v>52.45</v>
      </c>
      <c r="DL9" s="20">
        <v>52.3</v>
      </c>
      <c r="DM9" s="20">
        <v>53.4</v>
      </c>
      <c r="DN9" s="20">
        <v>53.2</v>
      </c>
      <c r="DO9" s="20">
        <v>48.4</v>
      </c>
      <c r="DP9" s="20"/>
      <c r="DQ9" s="20"/>
      <c r="DR9" s="20"/>
    </row>
    <row r="10" spans="1:122">
      <c r="A10" s="10">
        <f t="shared" si="0"/>
        <v>35.15</v>
      </c>
      <c r="B10" s="10">
        <f t="shared" si="1"/>
        <v>61.5</v>
      </c>
      <c r="C10" s="10">
        <f t="shared" si="2"/>
        <v>26.35</v>
      </c>
      <c r="D10" s="10"/>
      <c r="E10" s="10"/>
      <c r="F10" s="34" t="s">
        <v>10</v>
      </c>
      <c r="G10" s="20">
        <v>45.1</v>
      </c>
      <c r="H10" s="20">
        <v>45.25</v>
      </c>
      <c r="I10" s="20">
        <v>45.15</v>
      </c>
      <c r="J10" s="20">
        <v>44.25</v>
      </c>
      <c r="K10" s="20">
        <v>43.9</v>
      </c>
      <c r="L10" s="20">
        <v>42.5</v>
      </c>
      <c r="M10" s="20">
        <v>42.4</v>
      </c>
      <c r="N10" s="20">
        <v>42.95</v>
      </c>
      <c r="O10" s="20">
        <v>41.8</v>
      </c>
      <c r="P10" s="20">
        <v>41.35</v>
      </c>
      <c r="Q10" s="20">
        <v>39.15</v>
      </c>
      <c r="R10" s="20">
        <v>38.6</v>
      </c>
      <c r="S10" s="20">
        <v>40</v>
      </c>
      <c r="T10" s="20">
        <v>40.700000000000003</v>
      </c>
      <c r="U10" s="20">
        <v>39.200000000000003</v>
      </c>
      <c r="V10" s="20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49">
        <v>44.15</v>
      </c>
      <c r="DK10" s="5">
        <v>41.25</v>
      </c>
      <c r="DL10" s="5">
        <v>41.2</v>
      </c>
      <c r="DM10" s="5">
        <v>42.25</v>
      </c>
      <c r="DN10" s="5">
        <v>44.95</v>
      </c>
      <c r="DO10" s="5">
        <v>37</v>
      </c>
      <c r="DP10" s="5"/>
      <c r="DQ10" s="5"/>
      <c r="DR10" s="5"/>
    </row>
    <row r="11" spans="1:122">
      <c r="A11" s="10">
        <f t="shared" si="0"/>
        <v>69</v>
      </c>
      <c r="B11" s="10">
        <f t="shared" si="1"/>
        <v>115.3</v>
      </c>
      <c r="C11" s="10">
        <f t="shared" si="2"/>
        <v>46.3</v>
      </c>
      <c r="D11" s="10"/>
      <c r="E11" s="10"/>
      <c r="F11" s="34" t="s">
        <v>12</v>
      </c>
      <c r="G11" s="20">
        <v>92.35</v>
      </c>
      <c r="H11" s="20">
        <v>95.4</v>
      </c>
      <c r="I11" s="20">
        <v>92.35</v>
      </c>
      <c r="J11" s="20">
        <v>92.3</v>
      </c>
      <c r="K11" s="20">
        <v>92.3</v>
      </c>
      <c r="L11" s="20">
        <v>93.45</v>
      </c>
      <c r="M11" s="20">
        <v>92.9</v>
      </c>
      <c r="N11" s="20">
        <v>93.1</v>
      </c>
      <c r="O11" s="20">
        <v>91.65</v>
      </c>
      <c r="P11" s="20">
        <v>91.25</v>
      </c>
      <c r="Q11" s="20">
        <v>88.3</v>
      </c>
      <c r="R11" s="20">
        <v>86.5</v>
      </c>
      <c r="S11" s="20">
        <v>86.8</v>
      </c>
      <c r="T11" s="20">
        <v>86.95</v>
      </c>
      <c r="U11" s="20">
        <v>88.75</v>
      </c>
      <c r="V11" s="20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49">
        <v>91.25</v>
      </c>
      <c r="DK11" s="5">
        <v>87.7</v>
      </c>
      <c r="DL11" s="5">
        <v>87.85</v>
      </c>
      <c r="DM11" s="5">
        <v>85.75</v>
      </c>
      <c r="DN11" s="5">
        <v>84.05</v>
      </c>
      <c r="DO11" s="5">
        <v>69</v>
      </c>
      <c r="DP11" s="5"/>
      <c r="DQ11" s="5"/>
      <c r="DR11" s="5"/>
    </row>
    <row r="12" spans="1:122">
      <c r="A12" s="10">
        <f t="shared" si="0"/>
        <v>82.65</v>
      </c>
      <c r="B12" s="10">
        <f t="shared" si="1"/>
        <v>105.1</v>
      </c>
      <c r="C12" s="10">
        <f t="shared" si="2"/>
        <v>22.449999999999989</v>
      </c>
      <c r="D12" s="10"/>
      <c r="E12" s="10"/>
      <c r="F12" s="34" t="s">
        <v>13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49">
        <v>100.45</v>
      </c>
      <c r="DK12" s="5">
        <v>93.25</v>
      </c>
      <c r="DL12" s="5">
        <v>92.25</v>
      </c>
      <c r="DM12" s="5">
        <v>94.85</v>
      </c>
      <c r="DN12" s="5">
        <v>94.45</v>
      </c>
      <c r="DO12" s="5">
        <v>88</v>
      </c>
      <c r="DP12" s="5"/>
      <c r="DQ12" s="5"/>
      <c r="DR12" s="5"/>
    </row>
    <row r="13" spans="1:122">
      <c r="A13" s="10">
        <f t="shared" si="0"/>
        <v>44.1</v>
      </c>
      <c r="B13" s="10">
        <f t="shared" si="1"/>
        <v>61.4</v>
      </c>
      <c r="C13" s="10">
        <f t="shared" si="2"/>
        <v>17.299999999999997</v>
      </c>
      <c r="D13" s="10"/>
      <c r="E13" s="10"/>
      <c r="F13" s="34" t="s">
        <v>15</v>
      </c>
      <c r="G13" s="20">
        <v>56.45</v>
      </c>
      <c r="H13" s="20">
        <v>57.15</v>
      </c>
      <c r="I13" s="20">
        <v>55.55</v>
      </c>
      <c r="J13" s="20">
        <v>55.3</v>
      </c>
      <c r="K13" s="20">
        <v>54.25</v>
      </c>
      <c r="L13" s="20">
        <v>53.8</v>
      </c>
      <c r="M13" s="20">
        <v>54</v>
      </c>
      <c r="N13" s="20">
        <v>54.75</v>
      </c>
      <c r="O13" s="20">
        <v>53.45</v>
      </c>
      <c r="P13" s="20">
        <v>52.15</v>
      </c>
      <c r="Q13" s="20">
        <v>51.45</v>
      </c>
      <c r="R13" s="20">
        <v>51</v>
      </c>
      <c r="S13" s="20">
        <v>51.85</v>
      </c>
      <c r="T13" s="20">
        <v>53.25</v>
      </c>
      <c r="U13" s="20">
        <v>50.5</v>
      </c>
      <c r="V13" s="20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49">
        <v>54.7</v>
      </c>
      <c r="DK13" s="5">
        <v>50.9</v>
      </c>
      <c r="DL13" s="5">
        <v>50.4</v>
      </c>
      <c r="DM13" s="5">
        <v>50.85</v>
      </c>
      <c r="DN13" s="5">
        <v>51.55</v>
      </c>
      <c r="DO13" s="5">
        <v>54</v>
      </c>
      <c r="DP13" s="5"/>
      <c r="DQ13" s="5"/>
      <c r="DR13" s="5"/>
    </row>
    <row r="14" spans="1:122">
      <c r="A14" s="10">
        <f t="shared" si="0"/>
        <v>29.75</v>
      </c>
      <c r="B14" s="10">
        <f t="shared" si="1"/>
        <v>46.3</v>
      </c>
      <c r="C14" s="10">
        <f t="shared" si="2"/>
        <v>16.549999999999997</v>
      </c>
      <c r="D14" s="10"/>
      <c r="E14" s="10"/>
      <c r="F14" s="34" t="s">
        <v>16</v>
      </c>
      <c r="G14" s="20">
        <v>33.200000000000003</v>
      </c>
      <c r="H14" s="20">
        <v>33</v>
      </c>
      <c r="I14" s="20">
        <v>32.5</v>
      </c>
      <c r="J14" s="20">
        <v>32.6</v>
      </c>
      <c r="K14" s="20">
        <v>32.799999999999997</v>
      </c>
      <c r="L14" s="20">
        <v>31.95</v>
      </c>
      <c r="M14" s="20">
        <v>32.700000000000003</v>
      </c>
      <c r="N14" s="20">
        <v>32.4</v>
      </c>
      <c r="O14" s="20">
        <v>31.6</v>
      </c>
      <c r="P14" s="20">
        <v>31.5</v>
      </c>
      <c r="Q14" s="20">
        <v>30.55</v>
      </c>
      <c r="R14" s="20">
        <v>31.4</v>
      </c>
      <c r="S14" s="20">
        <v>31.5</v>
      </c>
      <c r="T14" s="20">
        <v>31.8</v>
      </c>
      <c r="U14" s="20">
        <v>33</v>
      </c>
      <c r="V14" s="20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49">
        <v>38.35</v>
      </c>
      <c r="DK14" s="5">
        <v>37.049999999999997</v>
      </c>
      <c r="DL14" s="5">
        <v>37.1</v>
      </c>
      <c r="DM14" s="5">
        <v>38.950000000000003</v>
      </c>
      <c r="DN14" s="5">
        <v>37.1</v>
      </c>
      <c r="DO14" s="5">
        <v>35</v>
      </c>
      <c r="DP14" s="5"/>
      <c r="DQ14" s="5"/>
      <c r="DR14" s="5"/>
    </row>
    <row r="15" spans="1:122">
      <c r="A15" s="10">
        <f t="shared" si="0"/>
        <v>18</v>
      </c>
      <c r="B15" s="10">
        <f t="shared" si="1"/>
        <v>36.4</v>
      </c>
      <c r="C15" s="10">
        <f t="shared" si="2"/>
        <v>18.399999999999999</v>
      </c>
      <c r="D15" s="10"/>
      <c r="E15" s="10"/>
      <c r="F15" s="34" t="s">
        <v>84</v>
      </c>
      <c r="G15" s="20"/>
      <c r="H15" s="20"/>
      <c r="I15" s="20"/>
      <c r="J15" s="20"/>
      <c r="K15" s="20">
        <v>35.35</v>
      </c>
      <c r="L15" s="20">
        <v>34.049999999999997</v>
      </c>
      <c r="M15" s="20">
        <v>33.65</v>
      </c>
      <c r="N15" s="20">
        <v>36.4</v>
      </c>
      <c r="O15" s="20">
        <v>32.299999999999997</v>
      </c>
      <c r="P15" s="20">
        <v>29.5</v>
      </c>
      <c r="Q15" s="20">
        <v>27.75</v>
      </c>
      <c r="R15" s="20">
        <v>28.5</v>
      </c>
      <c r="S15" s="20">
        <v>31.8</v>
      </c>
      <c r="T15" s="20">
        <v>34</v>
      </c>
      <c r="U15" s="20">
        <v>31.5</v>
      </c>
      <c r="V15" s="20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49">
        <v>23.3</v>
      </c>
      <c r="DK15" s="5">
        <v>22.2</v>
      </c>
      <c r="DL15" s="5">
        <v>21.65</v>
      </c>
      <c r="DM15" s="5">
        <v>22.85</v>
      </c>
      <c r="DN15" s="5">
        <v>22.35</v>
      </c>
      <c r="DO15" s="5">
        <v>18</v>
      </c>
      <c r="DP15" s="5"/>
      <c r="DQ15" s="5"/>
      <c r="DR15" s="5"/>
    </row>
    <row r="16" spans="1:122">
      <c r="A16" s="10">
        <f t="shared" si="0"/>
        <v>552</v>
      </c>
      <c r="B16" s="10">
        <f t="shared" si="1"/>
        <v>780.25</v>
      </c>
      <c r="C16" s="10">
        <f t="shared" si="2"/>
        <v>228.25</v>
      </c>
      <c r="D16" s="10"/>
      <c r="E16" s="10"/>
      <c r="F16" s="34" t="s">
        <v>18</v>
      </c>
      <c r="G16" s="20">
        <v>561.04999999999995</v>
      </c>
      <c r="H16" s="20">
        <v>552</v>
      </c>
      <c r="I16" s="20">
        <v>567.6</v>
      </c>
      <c r="J16" s="20">
        <v>570.95000000000005</v>
      </c>
      <c r="K16" s="20">
        <v>568.95000000000005</v>
      </c>
      <c r="L16" s="20">
        <v>559.75</v>
      </c>
      <c r="M16" s="20">
        <v>580.79999999999995</v>
      </c>
      <c r="N16" s="20">
        <v>600.79999999999995</v>
      </c>
      <c r="O16" s="20">
        <v>614</v>
      </c>
      <c r="P16" s="20">
        <v>605.25</v>
      </c>
      <c r="Q16" s="20">
        <v>606.5</v>
      </c>
      <c r="R16" s="20">
        <v>601</v>
      </c>
      <c r="S16" s="20">
        <v>620.4</v>
      </c>
      <c r="T16" s="20">
        <v>632.15</v>
      </c>
      <c r="U16" s="20">
        <v>621.45000000000005</v>
      </c>
      <c r="V16" s="20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49">
        <v>695.05</v>
      </c>
      <c r="DK16" s="5">
        <v>668.85</v>
      </c>
      <c r="DL16" s="5">
        <v>659</v>
      </c>
      <c r="DM16" s="5">
        <v>673</v>
      </c>
      <c r="DN16" s="5">
        <v>685.5</v>
      </c>
      <c r="DO16" s="5">
        <v>595</v>
      </c>
      <c r="DP16" s="5"/>
      <c r="DQ16" s="5"/>
      <c r="DR16" s="5"/>
    </row>
    <row r="17" spans="1:122">
      <c r="A17" s="10">
        <f t="shared" si="0"/>
        <v>398</v>
      </c>
      <c r="B17" s="10">
        <f t="shared" si="1"/>
        <v>670</v>
      </c>
      <c r="C17" s="10">
        <f t="shared" si="2"/>
        <v>272</v>
      </c>
      <c r="D17" s="10">
        <v>670</v>
      </c>
      <c r="E17" s="10"/>
      <c r="F17" s="33" t="s">
        <v>21</v>
      </c>
      <c r="G17" s="20">
        <v>670</v>
      </c>
      <c r="H17" s="20">
        <v>503.55</v>
      </c>
      <c r="I17" s="20">
        <v>501.4</v>
      </c>
      <c r="J17" s="20">
        <v>497</v>
      </c>
      <c r="K17" s="20">
        <v>498.05</v>
      </c>
      <c r="L17" s="20">
        <v>485.2</v>
      </c>
      <c r="M17" s="20">
        <v>500.5</v>
      </c>
      <c r="N17" s="20">
        <v>493</v>
      </c>
      <c r="O17" s="20">
        <v>492</v>
      </c>
      <c r="P17" s="20">
        <v>479</v>
      </c>
      <c r="Q17" s="20">
        <v>453</v>
      </c>
      <c r="R17" s="20">
        <v>468.25</v>
      </c>
      <c r="S17" s="20">
        <v>479</v>
      </c>
      <c r="T17" s="20">
        <v>506</v>
      </c>
      <c r="U17" s="20">
        <v>488.5</v>
      </c>
      <c r="V17" s="20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49">
        <v>461.9</v>
      </c>
      <c r="DK17" s="5">
        <v>454.5</v>
      </c>
      <c r="DL17" s="5">
        <v>446</v>
      </c>
      <c r="DM17" s="5">
        <v>468</v>
      </c>
      <c r="DN17" s="5">
        <v>473.7</v>
      </c>
      <c r="DO17" s="5">
        <v>398</v>
      </c>
      <c r="DP17" s="5"/>
      <c r="DQ17" s="5"/>
      <c r="DR17" s="5"/>
    </row>
    <row r="18" spans="1:122">
      <c r="A18" s="10">
        <f t="shared" si="0"/>
        <v>178.8</v>
      </c>
      <c r="B18" s="10">
        <f t="shared" si="1"/>
        <v>482</v>
      </c>
      <c r="C18" s="10">
        <f t="shared" si="2"/>
        <v>303.2</v>
      </c>
      <c r="D18" s="10"/>
      <c r="E18" s="10"/>
      <c r="F18" s="33" t="s">
        <v>23</v>
      </c>
      <c r="G18" s="20">
        <v>196.55</v>
      </c>
      <c r="H18" s="20">
        <v>195.2</v>
      </c>
      <c r="I18" s="20">
        <v>190.05</v>
      </c>
      <c r="J18" s="20">
        <v>195.15</v>
      </c>
      <c r="K18" s="20">
        <v>195.3</v>
      </c>
      <c r="L18" s="20">
        <v>195.75</v>
      </c>
      <c r="M18" s="20">
        <v>197</v>
      </c>
      <c r="N18" s="20">
        <v>210.7</v>
      </c>
      <c r="O18" s="20">
        <v>212.35</v>
      </c>
      <c r="P18" s="20">
        <v>206.05</v>
      </c>
      <c r="Q18" s="20">
        <v>191.95</v>
      </c>
      <c r="R18" s="20">
        <v>178.8</v>
      </c>
      <c r="S18" s="20">
        <v>189.1</v>
      </c>
      <c r="T18" s="20">
        <v>195</v>
      </c>
      <c r="U18" s="20">
        <v>197.5</v>
      </c>
      <c r="V18" s="20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49">
        <v>261.95</v>
      </c>
      <c r="DK18" s="5">
        <v>236.3</v>
      </c>
      <c r="DL18" s="5">
        <v>237.5</v>
      </c>
      <c r="DM18" s="5">
        <v>243.75</v>
      </c>
      <c r="DN18" s="5">
        <v>234.9</v>
      </c>
      <c r="DO18" s="5">
        <v>482</v>
      </c>
      <c r="DP18" s="5"/>
      <c r="DQ18" s="5"/>
      <c r="DR18" s="5"/>
    </row>
    <row r="19" spans="1:122">
      <c r="A19" s="10">
        <f t="shared" si="0"/>
        <v>100</v>
      </c>
      <c r="B19" s="10">
        <f t="shared" si="1"/>
        <v>762</v>
      </c>
      <c r="C19" s="10">
        <f t="shared" si="2"/>
        <v>662</v>
      </c>
      <c r="D19" s="10"/>
      <c r="E19" s="10"/>
      <c r="F19" s="33" t="s">
        <v>24</v>
      </c>
      <c r="G19" s="20">
        <v>450.5</v>
      </c>
      <c r="H19" s="20">
        <v>453</v>
      </c>
      <c r="I19" s="20">
        <v>440.7</v>
      </c>
      <c r="J19" s="20">
        <v>449</v>
      </c>
      <c r="K19" s="20">
        <v>452.75</v>
      </c>
      <c r="L19" s="20">
        <v>450</v>
      </c>
      <c r="M19" s="20">
        <v>447.8</v>
      </c>
      <c r="N19" s="20">
        <v>464.55</v>
      </c>
      <c r="O19" s="20">
        <v>452.6</v>
      </c>
      <c r="P19" s="20">
        <v>450.5</v>
      </c>
      <c r="Q19" s="20">
        <v>455</v>
      </c>
      <c r="R19" s="20">
        <v>443.85</v>
      </c>
      <c r="S19" s="20">
        <v>451.15</v>
      </c>
      <c r="T19" s="20">
        <v>454.5</v>
      </c>
      <c r="U19" s="20">
        <v>448.95</v>
      </c>
      <c r="V19" s="20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49">
        <v>291.8</v>
      </c>
      <c r="DK19" s="5">
        <v>262.64999999999998</v>
      </c>
      <c r="DL19" s="5">
        <v>236.4</v>
      </c>
      <c r="DM19" s="5">
        <v>192.1</v>
      </c>
      <c r="DN19" s="5">
        <v>201.7</v>
      </c>
      <c r="DO19" s="5">
        <v>100</v>
      </c>
      <c r="DP19" s="5"/>
      <c r="DQ19" s="5"/>
      <c r="DR19" s="5"/>
    </row>
    <row r="20" spans="1:122">
      <c r="A20" s="10">
        <f t="shared" si="0"/>
        <v>590.20000000000005</v>
      </c>
      <c r="B20" s="10">
        <f t="shared" si="1"/>
        <v>795.95</v>
      </c>
      <c r="C20" s="10">
        <f t="shared" si="2"/>
        <v>205.75</v>
      </c>
      <c r="D20" s="10"/>
      <c r="E20" s="10"/>
      <c r="F20" s="33" t="s">
        <v>64</v>
      </c>
      <c r="G20" s="22">
        <v>739.1</v>
      </c>
      <c r="H20" s="20">
        <v>724.95</v>
      </c>
      <c r="I20" s="20">
        <v>718.65</v>
      </c>
      <c r="J20" s="20">
        <v>736</v>
      </c>
      <c r="K20" s="20">
        <v>729.9</v>
      </c>
      <c r="L20" s="20">
        <v>741.05</v>
      </c>
      <c r="M20" s="20">
        <v>724.7</v>
      </c>
      <c r="N20" s="20">
        <v>726</v>
      </c>
      <c r="O20" s="20">
        <v>726.55</v>
      </c>
      <c r="P20" s="20">
        <v>683.05</v>
      </c>
      <c r="Q20" s="20">
        <v>696</v>
      </c>
      <c r="R20" s="20">
        <v>706.8</v>
      </c>
      <c r="S20" s="20">
        <v>714.55</v>
      </c>
      <c r="T20" s="20">
        <v>712.95</v>
      </c>
      <c r="U20" s="20">
        <v>695</v>
      </c>
      <c r="V20" s="20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49">
        <v>611.20000000000005</v>
      </c>
      <c r="DK20" s="5">
        <v>605.1</v>
      </c>
      <c r="DL20" s="5">
        <v>601.6</v>
      </c>
      <c r="DM20" s="5">
        <v>601</v>
      </c>
      <c r="DN20" s="5">
        <v>590.20000000000005</v>
      </c>
      <c r="DO20" s="5">
        <v>641</v>
      </c>
      <c r="DP20" s="5"/>
      <c r="DQ20" s="5"/>
      <c r="DR20" s="5"/>
    </row>
    <row r="21" spans="1:122" ht="15.75" customHeight="1">
      <c r="A21" s="10">
        <f t="shared" si="0"/>
        <v>376.7</v>
      </c>
      <c r="B21" s="10">
        <f t="shared" si="1"/>
        <v>547.5</v>
      </c>
      <c r="C21" s="10">
        <f t="shared" si="2"/>
        <v>170.8</v>
      </c>
      <c r="D21" s="10">
        <v>470</v>
      </c>
      <c r="E21" s="10">
        <v>540</v>
      </c>
      <c r="F21" s="33" t="s">
        <v>66</v>
      </c>
      <c r="G21" s="20">
        <v>414.05</v>
      </c>
      <c r="H21" s="20">
        <v>412.95</v>
      </c>
      <c r="I21" s="20">
        <v>420</v>
      </c>
      <c r="J21" s="20">
        <v>419.5</v>
      </c>
      <c r="K21" s="20">
        <v>415.9</v>
      </c>
      <c r="L21" s="20">
        <v>423.4</v>
      </c>
      <c r="M21" s="20">
        <v>421.1</v>
      </c>
      <c r="N21" s="20">
        <v>417.5</v>
      </c>
      <c r="O21" s="20">
        <v>417.95</v>
      </c>
      <c r="P21" s="20">
        <v>416</v>
      </c>
      <c r="Q21" s="20">
        <v>416.4</v>
      </c>
      <c r="R21" s="20">
        <v>414.8</v>
      </c>
      <c r="S21" s="20">
        <v>411</v>
      </c>
      <c r="T21" s="20">
        <v>408.35</v>
      </c>
      <c r="U21" s="20">
        <v>419.95</v>
      </c>
      <c r="V21" s="20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49">
        <v>440.8</v>
      </c>
      <c r="DK21" s="5">
        <v>418</v>
      </c>
      <c r="DL21" s="5">
        <v>431.45</v>
      </c>
      <c r="DM21" s="5">
        <v>430.6</v>
      </c>
      <c r="DN21" s="5">
        <v>422</v>
      </c>
      <c r="DO21" s="5">
        <v>410</v>
      </c>
      <c r="DP21" s="5"/>
      <c r="DQ21" s="5"/>
      <c r="DR21" s="5"/>
    </row>
    <row r="22" spans="1:122" ht="15.75" customHeight="1">
      <c r="A22" s="10">
        <f t="shared" si="0"/>
        <v>315.2</v>
      </c>
      <c r="B22" s="10">
        <f t="shared" si="1"/>
        <v>415.9</v>
      </c>
      <c r="C22" s="10">
        <f t="shared" si="2"/>
        <v>100.69999999999999</v>
      </c>
      <c r="D22" s="10"/>
      <c r="E22" s="10"/>
      <c r="F22" s="33" t="s">
        <v>227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49">
        <v>385.7</v>
      </c>
      <c r="DK22" s="5">
        <v>355.5</v>
      </c>
      <c r="DL22" s="5">
        <v>347.35</v>
      </c>
      <c r="DM22" s="5">
        <v>366.4</v>
      </c>
      <c r="DN22" s="5">
        <v>365.3</v>
      </c>
      <c r="DO22" s="5">
        <v>410</v>
      </c>
      <c r="DP22" s="5"/>
      <c r="DQ22" s="5"/>
      <c r="DR22" s="5"/>
    </row>
    <row r="23" spans="1:122">
      <c r="A23" s="10">
        <f t="shared" si="0"/>
        <v>33</v>
      </c>
      <c r="B23" s="10">
        <f t="shared" si="1"/>
        <v>85.65</v>
      </c>
      <c r="C23" s="10">
        <f t="shared" si="2"/>
        <v>52.650000000000006</v>
      </c>
      <c r="D23" s="10">
        <v>66</v>
      </c>
      <c r="E23" s="10">
        <v>75</v>
      </c>
      <c r="F23" s="34" t="s">
        <v>85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49">
        <v>56.6</v>
      </c>
      <c r="DK23" s="5">
        <v>51.6</v>
      </c>
      <c r="DL23" s="5">
        <v>51.85</v>
      </c>
      <c r="DM23" s="5">
        <v>52.45</v>
      </c>
      <c r="DN23" s="5">
        <v>51.8</v>
      </c>
      <c r="DO23" s="5">
        <v>33</v>
      </c>
      <c r="DP23" s="5"/>
      <c r="DQ23" s="5"/>
      <c r="DR23" s="5"/>
    </row>
    <row r="24" spans="1:122" ht="14.25" customHeight="1">
      <c r="A24" s="10">
        <f t="shared" si="0"/>
        <v>192</v>
      </c>
      <c r="B24" s="10">
        <f t="shared" si="1"/>
        <v>257.39999999999998</v>
      </c>
      <c r="C24" s="10">
        <f t="shared" si="2"/>
        <v>65.399999999999977</v>
      </c>
      <c r="D24" s="10"/>
      <c r="E24" s="10"/>
      <c r="F24" s="34" t="s">
        <v>86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49">
        <v>221.7</v>
      </c>
      <c r="DK24" s="5">
        <v>214</v>
      </c>
      <c r="DL24" s="5">
        <v>217.9</v>
      </c>
      <c r="DM24" s="5">
        <v>211.2</v>
      </c>
      <c r="DN24" s="5">
        <v>207.25</v>
      </c>
      <c r="DO24" s="5">
        <v>192</v>
      </c>
      <c r="DP24" s="5"/>
      <c r="DQ24" s="5"/>
      <c r="DR24" s="5"/>
    </row>
    <row r="25" spans="1:122">
      <c r="A25" s="10">
        <f t="shared" si="0"/>
        <v>876</v>
      </c>
      <c r="B25" s="10">
        <f t="shared" si="1"/>
        <v>1200</v>
      </c>
      <c r="C25" s="10">
        <f t="shared" si="2"/>
        <v>324</v>
      </c>
      <c r="D25" s="10"/>
      <c r="E25" s="10"/>
      <c r="F25" s="35" t="s">
        <v>194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49">
        <v>1144</v>
      </c>
      <c r="DK25" s="5">
        <v>1145.3</v>
      </c>
      <c r="DL25" s="5">
        <v>1147.9000000000001</v>
      </c>
      <c r="DM25" s="5">
        <v>1133</v>
      </c>
      <c r="DN25" s="5">
        <v>1110.05</v>
      </c>
      <c r="DO25" s="5">
        <v>1200</v>
      </c>
      <c r="DP25" s="5"/>
      <c r="DQ25" s="5"/>
      <c r="DR25" s="5"/>
    </row>
    <row r="26" spans="1:122">
      <c r="A26" s="10">
        <f t="shared" si="0"/>
        <v>83.1</v>
      </c>
      <c r="B26" s="10">
        <f t="shared" si="1"/>
        <v>133.25</v>
      </c>
      <c r="C26" s="10">
        <f t="shared" si="2"/>
        <v>50.150000000000006</v>
      </c>
      <c r="D26" s="10"/>
      <c r="E26" s="10"/>
      <c r="F26" s="34" t="s">
        <v>210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49">
        <v>107</v>
      </c>
      <c r="DK26" s="5">
        <v>99.3</v>
      </c>
      <c r="DL26" s="5">
        <v>98.55</v>
      </c>
      <c r="DM26" s="5">
        <v>114.95</v>
      </c>
      <c r="DN26" s="5">
        <v>108.75</v>
      </c>
      <c r="DO26" s="5">
        <v>103</v>
      </c>
      <c r="DP26" s="5"/>
      <c r="DQ26" s="5"/>
      <c r="DR26" s="5"/>
    </row>
    <row r="27" spans="1:122">
      <c r="A27" s="10">
        <f t="shared" si="0"/>
        <v>36.200000000000003</v>
      </c>
      <c r="B27" s="10">
        <f t="shared" si="1"/>
        <v>64</v>
      </c>
      <c r="C27" s="10">
        <f t="shared" si="2"/>
        <v>27.799999999999997</v>
      </c>
      <c r="D27" s="10"/>
      <c r="E27" s="10"/>
      <c r="F27" s="34" t="s">
        <v>211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49">
        <v>41.1</v>
      </c>
      <c r="DK27" s="5">
        <v>37.950000000000003</v>
      </c>
      <c r="DL27" s="5">
        <v>39.25</v>
      </c>
      <c r="DM27" s="5">
        <v>41.3</v>
      </c>
      <c r="DN27" s="5">
        <v>43.9</v>
      </c>
      <c r="DO27" s="5">
        <v>64</v>
      </c>
      <c r="DP27" s="5"/>
      <c r="DQ27" s="5"/>
      <c r="DR27" s="5"/>
    </row>
    <row r="28" spans="1:122">
      <c r="A28" s="10">
        <f t="shared" si="0"/>
        <v>109</v>
      </c>
      <c r="B28" s="10">
        <f t="shared" si="1"/>
        <v>147.05000000000001</v>
      </c>
      <c r="C28" s="10">
        <f t="shared" si="2"/>
        <v>38.050000000000011</v>
      </c>
      <c r="D28" s="10"/>
      <c r="E28" s="10"/>
      <c r="F28" s="34" t="s">
        <v>212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49">
        <v>126.9</v>
      </c>
      <c r="DK28" s="5">
        <v>120.9</v>
      </c>
      <c r="DL28" s="51">
        <v>119.25</v>
      </c>
      <c r="DM28" s="5">
        <v>118.7</v>
      </c>
      <c r="DN28" s="5">
        <v>118.95</v>
      </c>
      <c r="DO28" s="5">
        <v>109</v>
      </c>
      <c r="DP28" s="5"/>
      <c r="DQ28" s="5"/>
      <c r="DR28" s="5"/>
    </row>
    <row r="29" spans="1:122">
      <c r="A29" s="10">
        <f t="shared" si="0"/>
        <v>57</v>
      </c>
      <c r="B29" s="10">
        <f t="shared" si="1"/>
        <v>78.849999999999994</v>
      </c>
      <c r="C29" s="10">
        <f t="shared" si="2"/>
        <v>21.849999999999994</v>
      </c>
      <c r="D29" s="10"/>
      <c r="E29" s="10"/>
      <c r="F29" s="34" t="s">
        <v>213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49">
        <v>68.400000000000006</v>
      </c>
      <c r="DK29" s="5">
        <v>63.25</v>
      </c>
      <c r="DL29" s="5">
        <v>63.85</v>
      </c>
      <c r="DM29" s="5">
        <v>67.849999999999994</v>
      </c>
      <c r="DN29" s="5">
        <v>67.5</v>
      </c>
      <c r="DO29" s="5">
        <v>57</v>
      </c>
      <c r="DP29" s="5"/>
      <c r="DQ29" s="5"/>
      <c r="DR29" s="5"/>
    </row>
    <row r="30" spans="1:122">
      <c r="A30" s="10">
        <f t="shared" si="0"/>
        <v>33</v>
      </c>
      <c r="B30" s="10">
        <f t="shared" si="1"/>
        <v>50.95</v>
      </c>
      <c r="C30" s="10">
        <f t="shared" si="2"/>
        <v>17.950000000000003</v>
      </c>
      <c r="D30" s="10"/>
      <c r="E30" s="10"/>
      <c r="F30" s="34" t="s">
        <v>214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49">
        <v>39.9</v>
      </c>
      <c r="DK30" s="5">
        <v>37.799999999999997</v>
      </c>
      <c r="DL30" s="5">
        <v>37.799999999999997</v>
      </c>
      <c r="DM30" s="5">
        <v>39.6</v>
      </c>
      <c r="DN30" s="5">
        <v>39.799999999999997</v>
      </c>
      <c r="DO30" s="5">
        <v>33</v>
      </c>
      <c r="DP30" s="5"/>
      <c r="DQ30" s="5"/>
      <c r="DR30" s="5"/>
    </row>
    <row r="31" spans="1:122">
      <c r="A31" s="10">
        <f t="shared" si="0"/>
        <v>122.95</v>
      </c>
      <c r="B31" s="10">
        <f t="shared" si="1"/>
        <v>167.4</v>
      </c>
      <c r="C31" s="10">
        <f t="shared" si="2"/>
        <v>44.45</v>
      </c>
      <c r="D31" s="10"/>
      <c r="E31" s="10"/>
      <c r="F31" s="34" t="s">
        <v>215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49">
        <v>133.30000000000001</v>
      </c>
      <c r="DK31" s="5">
        <v>126</v>
      </c>
      <c r="DL31" s="5">
        <v>122.95</v>
      </c>
      <c r="DM31" s="5">
        <v>126.35</v>
      </c>
      <c r="DN31" s="5">
        <v>147.5</v>
      </c>
      <c r="DO31" s="5">
        <v>152</v>
      </c>
      <c r="DP31" s="5"/>
      <c r="DQ31" s="5"/>
      <c r="DR31" s="5"/>
    </row>
    <row r="32" spans="1:122">
      <c r="A32" s="10">
        <f t="shared" si="0"/>
        <v>78</v>
      </c>
      <c r="B32" s="10">
        <f t="shared" si="1"/>
        <v>121.8</v>
      </c>
      <c r="C32" s="10">
        <f t="shared" si="2"/>
        <v>43.8</v>
      </c>
      <c r="D32" s="10">
        <v>109</v>
      </c>
      <c r="E32" s="10">
        <v>150</v>
      </c>
      <c r="F32" s="34" t="s">
        <v>226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49">
        <v>95.7</v>
      </c>
      <c r="DK32" s="5">
        <v>84.65</v>
      </c>
      <c r="DL32" s="5">
        <v>78</v>
      </c>
      <c r="DM32" s="5">
        <v>82.3</v>
      </c>
      <c r="DN32" s="5">
        <v>81.75</v>
      </c>
      <c r="DO32" s="5">
        <v>86</v>
      </c>
      <c r="DP32" s="5"/>
      <c r="DQ32" s="5"/>
      <c r="DR32" s="5"/>
    </row>
    <row r="33" spans="1:122">
      <c r="A33" s="10">
        <f t="shared" si="0"/>
        <v>56.75</v>
      </c>
      <c r="B33" s="10">
        <f t="shared" si="1"/>
        <v>78.150000000000006</v>
      </c>
      <c r="C33" s="10">
        <f t="shared" si="2"/>
        <v>21.400000000000006</v>
      </c>
      <c r="D33" s="10"/>
      <c r="E33" s="10"/>
      <c r="F33" s="34" t="s">
        <v>229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49">
        <v>63.3</v>
      </c>
      <c r="DK33" s="5">
        <v>58.05</v>
      </c>
      <c r="DL33" s="5">
        <v>56.8</v>
      </c>
      <c r="DM33" s="5">
        <v>65.2</v>
      </c>
      <c r="DN33" s="5">
        <v>63.8</v>
      </c>
      <c r="DO33" s="5">
        <v>60</v>
      </c>
      <c r="DP33" s="5"/>
      <c r="DQ33" s="5"/>
      <c r="DR33" s="5"/>
    </row>
    <row r="34" spans="1:122">
      <c r="A34" s="10">
        <f t="shared" si="0"/>
        <v>167.9</v>
      </c>
      <c r="B34" s="10">
        <f t="shared" si="1"/>
        <v>310</v>
      </c>
      <c r="C34" s="10">
        <f t="shared" si="2"/>
        <v>142.1</v>
      </c>
      <c r="D34" s="10"/>
      <c r="E34" s="10"/>
      <c r="F34" s="34" t="s">
        <v>238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49">
        <v>222.45</v>
      </c>
      <c r="DK34" s="5">
        <v>190.3</v>
      </c>
      <c r="DL34" s="5">
        <v>210.8</v>
      </c>
      <c r="DM34" s="5">
        <v>243</v>
      </c>
      <c r="DN34" s="5">
        <v>245.8</v>
      </c>
      <c r="DO34" s="5">
        <v>310</v>
      </c>
      <c r="DP34" s="5"/>
      <c r="DQ34" s="5"/>
      <c r="DR34" s="5"/>
    </row>
    <row r="35" spans="1:122">
      <c r="A35" s="10">
        <f t="shared" si="0"/>
        <v>352.7</v>
      </c>
      <c r="B35" s="10">
        <f t="shared" si="1"/>
        <v>524</v>
      </c>
      <c r="C35" s="10">
        <f t="shared" si="2"/>
        <v>171.3</v>
      </c>
      <c r="D35" s="10"/>
      <c r="E35" s="10"/>
      <c r="F35" s="34" t="s">
        <v>247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49">
        <v>392</v>
      </c>
      <c r="DK35" s="5">
        <v>371.25</v>
      </c>
      <c r="DL35" s="5">
        <v>352.7</v>
      </c>
      <c r="DM35" s="5">
        <v>371.75</v>
      </c>
      <c r="DN35" s="5">
        <v>390.3</v>
      </c>
      <c r="DO35" s="5">
        <v>524</v>
      </c>
      <c r="DP35" s="5"/>
      <c r="DQ35" s="5"/>
      <c r="DR35" s="5"/>
    </row>
    <row r="36" spans="1:122">
      <c r="A36" s="10">
        <f t="shared" si="0"/>
        <v>226</v>
      </c>
      <c r="B36" s="10">
        <f t="shared" si="1"/>
        <v>465.8</v>
      </c>
      <c r="C36" s="10">
        <f t="shared" si="2"/>
        <v>239.8</v>
      </c>
      <c r="D36" s="10"/>
      <c r="E36" s="10"/>
      <c r="F36" s="34" t="s">
        <v>253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49">
        <v>362.75</v>
      </c>
      <c r="DK36" s="5">
        <v>337.4</v>
      </c>
      <c r="DL36" s="5">
        <v>329</v>
      </c>
      <c r="DM36" s="5">
        <v>383.5</v>
      </c>
      <c r="DN36" s="5">
        <v>392.75</v>
      </c>
      <c r="DO36" s="5">
        <v>320</v>
      </c>
      <c r="DP36" s="5"/>
      <c r="DQ36" s="5"/>
      <c r="DR36" s="5"/>
    </row>
    <row r="37" spans="1:122">
      <c r="A37" s="10">
        <f t="shared" si="0"/>
        <v>71.25</v>
      </c>
      <c r="B37" s="10">
        <f t="shared" si="1"/>
        <v>85.5</v>
      </c>
      <c r="C37" s="10">
        <f t="shared" si="2"/>
        <v>14.25</v>
      </c>
      <c r="D37" s="10">
        <v>77</v>
      </c>
      <c r="E37" s="10">
        <v>85.5</v>
      </c>
      <c r="F37" s="34" t="s">
        <v>260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49">
        <v>77.55</v>
      </c>
      <c r="DK37" s="5">
        <v>71.95</v>
      </c>
      <c r="DL37" s="5">
        <v>74.349999999999994</v>
      </c>
      <c r="DM37" s="5">
        <v>73.55</v>
      </c>
      <c r="DN37" s="5">
        <v>73.900000000000006</v>
      </c>
      <c r="DO37" s="5">
        <v>75</v>
      </c>
      <c r="DP37" s="5"/>
      <c r="DQ37" s="5"/>
      <c r="DR37" s="5"/>
    </row>
    <row r="38" spans="1:122">
      <c r="A38" s="10">
        <f t="shared" ref="A38" si="3">MIN(G38:ZN38)</f>
        <v>512.5</v>
      </c>
      <c r="B38" s="10">
        <f t="shared" ref="B38" si="4">MAX(G38:ZN38)</f>
        <v>640</v>
      </c>
      <c r="C38" s="10">
        <f t="shared" ref="C38" si="5">B38-A38</f>
        <v>127.5</v>
      </c>
      <c r="D38" s="10">
        <v>590</v>
      </c>
      <c r="E38" s="10">
        <v>650</v>
      </c>
      <c r="F38" s="34" t="s">
        <v>311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49">
        <v>569.9</v>
      </c>
      <c r="DK38" s="5">
        <v>512.5</v>
      </c>
      <c r="DL38" s="5">
        <v>514.35</v>
      </c>
      <c r="DM38" s="5">
        <v>513.85</v>
      </c>
      <c r="DN38" s="5">
        <v>513.85</v>
      </c>
      <c r="DO38" s="5">
        <v>640</v>
      </c>
      <c r="DP38" s="5"/>
      <c r="DQ38" s="5"/>
      <c r="DR38" s="5"/>
    </row>
    <row r="39" spans="1:122">
      <c r="A39" s="10">
        <f t="shared" si="0"/>
        <v>169</v>
      </c>
      <c r="B39" s="10">
        <f t="shared" si="1"/>
        <v>231.2</v>
      </c>
      <c r="C39" s="10">
        <f t="shared" si="2"/>
        <v>62.199999999999989</v>
      </c>
      <c r="D39" s="10"/>
      <c r="E39" s="10"/>
      <c r="F39" s="34" t="s">
        <v>261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49">
        <v>208</v>
      </c>
      <c r="DK39" s="5">
        <v>197.8</v>
      </c>
      <c r="DL39" s="5">
        <v>184.1</v>
      </c>
      <c r="DM39" s="5">
        <v>199.9</v>
      </c>
      <c r="DN39" s="5">
        <v>205.45</v>
      </c>
      <c r="DO39" s="5">
        <v>169</v>
      </c>
      <c r="DP39" s="5"/>
      <c r="DQ39" s="5"/>
      <c r="DR39" s="5"/>
    </row>
    <row r="40" spans="1:122">
      <c r="A40" s="10">
        <f t="shared" si="0"/>
        <v>24</v>
      </c>
      <c r="B40" s="10">
        <f t="shared" si="1"/>
        <v>43</v>
      </c>
      <c r="C40" s="10">
        <f t="shared" si="2"/>
        <v>19</v>
      </c>
      <c r="D40" s="10"/>
      <c r="E40" s="10"/>
      <c r="F40" s="34" t="s">
        <v>262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49">
        <v>39.700000000000003</v>
      </c>
      <c r="DK40" s="5">
        <v>36.1</v>
      </c>
      <c r="DL40" s="5">
        <v>34.950000000000003</v>
      </c>
      <c r="DM40" s="5">
        <v>35.15</v>
      </c>
      <c r="DN40" s="5">
        <v>35.200000000000003</v>
      </c>
      <c r="DO40" s="5">
        <v>24</v>
      </c>
      <c r="DP40" s="5"/>
      <c r="DQ40" s="5"/>
      <c r="DR40" s="5"/>
    </row>
    <row r="41" spans="1:122">
      <c r="A41" s="10">
        <f t="shared" si="0"/>
        <v>552.04999999999995</v>
      </c>
      <c r="B41" s="10">
        <f t="shared" si="1"/>
        <v>866.3</v>
      </c>
      <c r="C41" s="10">
        <f t="shared" si="2"/>
        <v>314.25</v>
      </c>
      <c r="D41" s="10"/>
      <c r="E41" s="10"/>
      <c r="F41" s="34" t="s">
        <v>263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49">
        <v>720.7</v>
      </c>
      <c r="DK41" s="5">
        <v>684.7</v>
      </c>
      <c r="DL41" s="5">
        <v>650.5</v>
      </c>
      <c r="DM41" s="5">
        <v>677</v>
      </c>
      <c r="DN41" s="5">
        <v>710.85</v>
      </c>
      <c r="DO41" s="5">
        <v>697</v>
      </c>
      <c r="DP41" s="5"/>
      <c r="DQ41" s="5"/>
      <c r="DR41" s="5"/>
    </row>
    <row r="42" spans="1:122">
      <c r="A42" s="10">
        <f t="shared" si="0"/>
        <v>810.6</v>
      </c>
      <c r="B42" s="10">
        <f t="shared" si="1"/>
        <v>958</v>
      </c>
      <c r="C42" s="10">
        <f t="shared" si="2"/>
        <v>147.39999999999998</v>
      </c>
      <c r="D42" s="10"/>
      <c r="E42" s="10"/>
      <c r="F42" s="34" t="s">
        <v>264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49">
        <v>860.8</v>
      </c>
      <c r="DK42" s="5">
        <v>846</v>
      </c>
      <c r="DL42" s="5">
        <v>844.3</v>
      </c>
      <c r="DM42" s="5">
        <v>814</v>
      </c>
      <c r="DN42" s="5">
        <v>822.1</v>
      </c>
      <c r="DO42" s="5">
        <v>812</v>
      </c>
      <c r="DP42" s="5"/>
      <c r="DQ42" s="5"/>
      <c r="DR42" s="5"/>
    </row>
    <row r="43" spans="1:122">
      <c r="A43" s="10">
        <f t="shared" si="0"/>
        <v>124.8</v>
      </c>
      <c r="B43" s="10">
        <f t="shared" si="1"/>
        <v>158.69999999999999</v>
      </c>
      <c r="C43" s="10">
        <f t="shared" si="2"/>
        <v>33.899999999999991</v>
      </c>
      <c r="D43" s="10"/>
      <c r="E43" s="10"/>
      <c r="F43" s="34" t="s">
        <v>265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49">
        <v>140.30000000000001</v>
      </c>
      <c r="DK43" s="5">
        <v>129</v>
      </c>
      <c r="DL43" s="5">
        <v>124.8</v>
      </c>
      <c r="DM43" s="5">
        <v>129.9</v>
      </c>
      <c r="DN43" s="5">
        <v>132.69999999999999</v>
      </c>
      <c r="DO43" s="5">
        <v>133</v>
      </c>
      <c r="DP43" s="5"/>
      <c r="DQ43" s="5"/>
      <c r="DR43" s="5"/>
    </row>
    <row r="44" spans="1:122">
      <c r="A44" s="10">
        <f t="shared" si="0"/>
        <v>538.4</v>
      </c>
      <c r="B44" s="10">
        <f t="shared" si="1"/>
        <v>770</v>
      </c>
      <c r="C44" s="10">
        <f t="shared" si="2"/>
        <v>231.60000000000002</v>
      </c>
      <c r="D44" s="10">
        <v>770</v>
      </c>
      <c r="E44" s="10"/>
      <c r="F44" s="34" t="s">
        <v>267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49">
        <v>670.05</v>
      </c>
      <c r="DK44" s="5">
        <v>655.5</v>
      </c>
      <c r="DL44" s="5">
        <v>659.25</v>
      </c>
      <c r="DM44" s="5">
        <v>693</v>
      </c>
      <c r="DN44" s="5">
        <v>696.25</v>
      </c>
      <c r="DO44" s="5">
        <v>660</v>
      </c>
      <c r="DP44" s="5"/>
      <c r="DQ44" s="5"/>
      <c r="DR44" s="5"/>
    </row>
    <row r="45" spans="1:122">
      <c r="A45" s="10">
        <f t="shared" si="0"/>
        <v>98.95</v>
      </c>
      <c r="B45" s="10">
        <f t="shared" si="1"/>
        <v>122.7</v>
      </c>
      <c r="C45" s="10">
        <f t="shared" si="2"/>
        <v>23.75</v>
      </c>
      <c r="D45" s="10"/>
      <c r="E45" s="10"/>
      <c r="F45" s="34" t="s">
        <v>279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49">
        <v>105.75</v>
      </c>
      <c r="DK45" s="5">
        <v>98.95</v>
      </c>
      <c r="DL45" s="5">
        <v>98.95</v>
      </c>
      <c r="DM45" s="5">
        <v>103.65</v>
      </c>
      <c r="DN45" s="5">
        <v>106.35</v>
      </c>
      <c r="DO45" s="5">
        <v>103</v>
      </c>
      <c r="DP45" s="5"/>
      <c r="DQ45" s="5"/>
      <c r="DR45" s="5"/>
    </row>
    <row r="46" spans="1:122">
      <c r="A46" s="10">
        <f t="shared" si="0"/>
        <v>132.19999999999999</v>
      </c>
      <c r="B46" s="10">
        <f t="shared" si="1"/>
        <v>161.85</v>
      </c>
      <c r="C46" s="10">
        <f t="shared" si="2"/>
        <v>29.650000000000006</v>
      </c>
      <c r="D46" s="10"/>
      <c r="E46" s="10"/>
      <c r="F46" s="34" t="s">
        <v>280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49">
        <v>145</v>
      </c>
      <c r="DK46" s="5">
        <v>142</v>
      </c>
      <c r="DL46" s="5">
        <v>138.6</v>
      </c>
      <c r="DM46" s="5">
        <v>146.15</v>
      </c>
      <c r="DN46" s="5">
        <v>146</v>
      </c>
      <c r="DO46" s="5">
        <v>148</v>
      </c>
      <c r="DP46" s="5"/>
      <c r="DQ46" s="5"/>
      <c r="DR46" s="5"/>
    </row>
    <row r="47" spans="1:122">
      <c r="A47" s="10">
        <f t="shared" ref="A47" si="6">MIN(G47:ZN47)</f>
        <v>72.25</v>
      </c>
      <c r="B47" s="10">
        <f t="shared" ref="B47" si="7">MAX(G47:ZN47)</f>
        <v>96.8</v>
      </c>
      <c r="C47" s="10">
        <f t="shared" si="2"/>
        <v>24.549999999999997</v>
      </c>
      <c r="D47" s="10">
        <v>87</v>
      </c>
      <c r="E47" s="10">
        <v>92.5</v>
      </c>
      <c r="F47" s="34" t="s">
        <v>288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49">
        <v>80.5</v>
      </c>
      <c r="DK47" s="5">
        <v>74.7</v>
      </c>
      <c r="DL47" s="5">
        <v>72.25</v>
      </c>
      <c r="DM47" s="5">
        <v>76.3</v>
      </c>
      <c r="DN47" s="5">
        <v>77.400000000000006</v>
      </c>
      <c r="DO47" s="5">
        <v>74</v>
      </c>
      <c r="DP47" s="5"/>
      <c r="DQ47" s="5"/>
      <c r="DR47" s="5"/>
    </row>
    <row r="48" spans="1:122">
      <c r="A48" s="10">
        <f t="shared" ref="A48" si="8">MIN(G48:ZN48)</f>
        <v>87.2</v>
      </c>
      <c r="B48" s="10">
        <f t="shared" ref="B48" si="9">MAX(G48:ZN48)</f>
        <v>108</v>
      </c>
      <c r="C48" s="10">
        <f t="shared" ref="C48" si="10">B48-A48</f>
        <v>20.799999999999997</v>
      </c>
      <c r="D48" s="10">
        <v>93</v>
      </c>
      <c r="E48" s="10">
        <v>100</v>
      </c>
      <c r="F48" s="34" t="s">
        <v>292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49">
        <v>91.7</v>
      </c>
      <c r="DK48" s="5">
        <v>89.7</v>
      </c>
      <c r="DL48" s="5">
        <v>87.4</v>
      </c>
      <c r="DM48" s="5">
        <v>92.55</v>
      </c>
      <c r="DN48" s="5">
        <v>90.3</v>
      </c>
      <c r="DO48" s="5">
        <v>91</v>
      </c>
      <c r="DP48" s="5"/>
      <c r="DQ48" s="5"/>
      <c r="DR48" s="5"/>
    </row>
    <row r="49" spans="1:122">
      <c r="A49" s="10">
        <f t="shared" ref="A49" si="11">MIN(G49:ZN49)</f>
        <v>439.4</v>
      </c>
      <c r="B49" s="10">
        <f t="shared" ref="B49" si="12">MAX(G49:ZN49)</f>
        <v>516.5</v>
      </c>
      <c r="C49" s="10">
        <f t="shared" ref="C49" si="13">B49-A49</f>
        <v>77.100000000000023</v>
      </c>
      <c r="D49" s="10">
        <v>535</v>
      </c>
      <c r="E49" s="10">
        <v>580</v>
      </c>
      <c r="F49" s="34" t="s">
        <v>313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49">
        <v>512</v>
      </c>
      <c r="DK49" s="5">
        <v>448.95</v>
      </c>
      <c r="DL49" s="5">
        <v>439.4</v>
      </c>
      <c r="DM49" s="5">
        <v>455.7</v>
      </c>
      <c r="DN49" s="5">
        <v>448.5</v>
      </c>
      <c r="DO49" s="5">
        <v>446</v>
      </c>
      <c r="DP49" s="5"/>
      <c r="DQ49" s="5"/>
      <c r="DR49" s="5"/>
    </row>
    <row r="50" spans="1:122">
      <c r="A50" s="10">
        <f t="shared" ref="A50" si="14">MIN(G50:ZN50)</f>
        <v>533.15</v>
      </c>
      <c r="B50" s="10">
        <f t="shared" ref="B50" si="15">MAX(G50:ZN50)</f>
        <v>570</v>
      </c>
      <c r="C50" s="10">
        <f t="shared" ref="C50" si="16">B50-A50</f>
        <v>36.850000000000023</v>
      </c>
      <c r="D50" s="10"/>
      <c r="E50" s="10"/>
      <c r="F50" s="34" t="s">
        <v>314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49">
        <v>563.95000000000005</v>
      </c>
      <c r="DK50" s="5">
        <v>550</v>
      </c>
      <c r="DL50" s="5">
        <v>533.15</v>
      </c>
      <c r="DM50" s="5">
        <v>559.9</v>
      </c>
      <c r="DN50" s="5">
        <v>569.6</v>
      </c>
      <c r="DO50" s="5">
        <v>550</v>
      </c>
      <c r="DP50" s="5"/>
      <c r="DQ50" s="5"/>
      <c r="DR50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23"/>
  <sheetViews>
    <sheetView workbookViewId="0">
      <selection activeCell="C34" sqref="C34"/>
    </sheetView>
  </sheetViews>
  <sheetFormatPr defaultColWidth="12.5703125" defaultRowHeight="15" customHeight="1"/>
  <sheetData>
    <row r="2" spans="2:7" ht="15" customHeight="1">
      <c r="B2" s="54" t="s">
        <v>79</v>
      </c>
      <c r="C2" s="54"/>
      <c r="D2" s="54"/>
      <c r="E2" s="54"/>
    </row>
    <row r="3" spans="2:7" ht="15" customHeight="1">
      <c r="B3" s="6" t="s">
        <v>72</v>
      </c>
      <c r="C3" s="5">
        <v>2</v>
      </c>
      <c r="D3" s="5">
        <v>300</v>
      </c>
      <c r="E3" s="5">
        <f>C3*D3</f>
        <v>600</v>
      </c>
    </row>
    <row r="4" spans="2:7" ht="15" customHeight="1">
      <c r="B4" s="6" t="s">
        <v>73</v>
      </c>
      <c r="C4" s="5">
        <v>2</v>
      </c>
      <c r="D4" s="5">
        <v>300</v>
      </c>
      <c r="E4" s="5">
        <f t="shared" ref="E4:E9" si="0">C4*D4</f>
        <v>600</v>
      </c>
    </row>
    <row r="5" spans="2:7" ht="15" customHeight="1">
      <c r="B5" s="19" t="s">
        <v>20</v>
      </c>
      <c r="C5" s="5">
        <v>2</v>
      </c>
      <c r="D5" s="5">
        <v>300</v>
      </c>
      <c r="E5" s="5">
        <f t="shared" si="0"/>
        <v>600</v>
      </c>
    </row>
    <row r="6" spans="2:7" ht="15" customHeight="1">
      <c r="B6" s="24" t="s">
        <v>76</v>
      </c>
      <c r="C6" s="5">
        <v>1</v>
      </c>
      <c r="D6" s="5">
        <v>1000</v>
      </c>
      <c r="E6" s="5">
        <f t="shared" si="0"/>
        <v>1000</v>
      </c>
    </row>
    <row r="7" spans="2:7" ht="15" customHeight="1">
      <c r="B7" s="24" t="s">
        <v>77</v>
      </c>
      <c r="C7" s="5">
        <v>2</v>
      </c>
      <c r="D7" s="5">
        <v>300</v>
      </c>
      <c r="E7" s="5">
        <f t="shared" si="0"/>
        <v>600</v>
      </c>
    </row>
    <row r="8" spans="2:7" ht="15" customHeight="1">
      <c r="B8" s="24" t="s">
        <v>78</v>
      </c>
      <c r="C8" s="5">
        <v>5</v>
      </c>
      <c r="D8" s="5">
        <v>20</v>
      </c>
      <c r="E8" s="5">
        <f t="shared" si="0"/>
        <v>100</v>
      </c>
    </row>
    <row r="9" spans="2:7" ht="15" customHeight="1">
      <c r="B9" s="25" t="s">
        <v>209</v>
      </c>
      <c r="C9" s="18">
        <v>2</v>
      </c>
      <c r="D9" s="18">
        <v>200</v>
      </c>
      <c r="E9" s="18">
        <f t="shared" si="0"/>
        <v>400</v>
      </c>
    </row>
    <row r="10" spans="2:7" ht="15" customHeight="1">
      <c r="B10" s="24" t="s">
        <v>2</v>
      </c>
      <c r="C10" s="5">
        <f>SUM(C3:C9)</f>
        <v>16</v>
      </c>
      <c r="D10" s="5">
        <f>SUM(D3:D9)</f>
        <v>2420</v>
      </c>
      <c r="E10" s="5">
        <f>SUM(E3:E9)</f>
        <v>3900</v>
      </c>
    </row>
    <row r="13" spans="2:7" ht="15" customHeight="1">
      <c r="B13" s="27"/>
      <c r="C13" s="12"/>
      <c r="D13" s="11"/>
      <c r="E13" s="11"/>
      <c r="F13" s="11"/>
      <c r="G13" s="11"/>
    </row>
    <row r="14" spans="2:7" ht="15" customHeight="1">
      <c r="B14" s="39" t="s">
        <v>342</v>
      </c>
      <c r="C14" s="12"/>
      <c r="D14" s="11"/>
      <c r="E14" s="11"/>
      <c r="F14" s="11"/>
      <c r="G14" s="11"/>
    </row>
    <row r="15" spans="2:7" ht="15" customHeight="1">
      <c r="B15" s="27"/>
      <c r="C15" s="12"/>
      <c r="D15" s="11"/>
      <c r="E15" s="56" t="s">
        <v>330</v>
      </c>
      <c r="F15" s="44"/>
      <c r="G15" s="11"/>
    </row>
    <row r="16" spans="2:7" ht="15" customHeight="1">
      <c r="B16" s="27" t="s">
        <v>294</v>
      </c>
      <c r="C16" s="12" t="s">
        <v>295</v>
      </c>
      <c r="D16" s="44" t="s">
        <v>298</v>
      </c>
      <c r="E16" s="27" t="s">
        <v>331</v>
      </c>
      <c r="F16" s="27">
        <v>86269</v>
      </c>
      <c r="G16" s="11"/>
    </row>
    <row r="17" spans="2:7" ht="15" customHeight="1">
      <c r="B17" s="27" t="s">
        <v>296</v>
      </c>
      <c r="C17" s="12" t="s">
        <v>295</v>
      </c>
      <c r="D17" s="43" t="s">
        <v>297</v>
      </c>
      <c r="E17" s="27" t="s">
        <v>332</v>
      </c>
      <c r="F17" s="27">
        <v>21600</v>
      </c>
      <c r="G17" s="11"/>
    </row>
    <row r="18" spans="2:7" ht="15" customHeight="1">
      <c r="B18" s="27" t="s">
        <v>299</v>
      </c>
      <c r="C18" s="45" t="s">
        <v>300</v>
      </c>
      <c r="D18" s="46" t="s">
        <v>301</v>
      </c>
      <c r="E18" s="27" t="s">
        <v>294</v>
      </c>
      <c r="F18" s="27">
        <v>6407</v>
      </c>
      <c r="G18" s="11"/>
    </row>
    <row r="19" spans="2:7" ht="15" customHeight="1">
      <c r="B19" s="27" t="s">
        <v>310</v>
      </c>
      <c r="C19" s="11" t="s">
        <v>295</v>
      </c>
      <c r="D19" s="39" t="s">
        <v>309</v>
      </c>
      <c r="E19" s="27" t="s">
        <v>333</v>
      </c>
      <c r="F19" s="27">
        <v>36000</v>
      </c>
      <c r="G19" s="11"/>
    </row>
    <row r="20" spans="2:7" ht="15" customHeight="1">
      <c r="B20" s="12" t="s">
        <v>319</v>
      </c>
      <c r="C20" s="12" t="s">
        <v>295</v>
      </c>
      <c r="D20" s="12" t="s">
        <v>318</v>
      </c>
      <c r="E20" s="27" t="s">
        <v>334</v>
      </c>
      <c r="F20" s="27">
        <f>SUM(F16:F19)</f>
        <v>150276</v>
      </c>
      <c r="G20" s="11"/>
    </row>
    <row r="21" spans="2:7" ht="15" customHeight="1">
      <c r="B21" s="12" t="s">
        <v>320</v>
      </c>
      <c r="C21" s="52" t="s">
        <v>321</v>
      </c>
      <c r="D21" s="53" t="s">
        <v>322</v>
      </c>
      <c r="E21" s="56" t="s">
        <v>335</v>
      </c>
      <c r="F21" s="27">
        <v>75000</v>
      </c>
      <c r="G21" s="11" t="s">
        <v>339</v>
      </c>
    </row>
    <row r="22" spans="2:7" ht="15" customHeight="1">
      <c r="B22" s="11"/>
      <c r="C22" s="11"/>
      <c r="D22" s="11"/>
      <c r="E22" s="56" t="s">
        <v>336</v>
      </c>
      <c r="F22" s="27" t="s">
        <v>337</v>
      </c>
      <c r="G22" s="11"/>
    </row>
    <row r="23" spans="2:7" ht="15" customHeight="1">
      <c r="B23" s="11"/>
      <c r="C23" s="11"/>
      <c r="D23" s="11"/>
      <c r="E23" s="27" t="s">
        <v>338</v>
      </c>
      <c r="F23" s="27">
        <v>14978</v>
      </c>
      <c r="G23" s="11"/>
    </row>
  </sheetData>
  <mergeCells count="1">
    <mergeCell ref="B2:E2"/>
  </mergeCells>
  <hyperlinks>
    <hyperlink ref="B14" r:id="rId1"/>
    <hyperlink ref="D18" r:id="rId2"/>
    <hyperlink ref="D19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sqref="A1:E18"/>
    </sheetView>
  </sheetViews>
  <sheetFormatPr defaultColWidth="17.85546875" defaultRowHeight="15"/>
  <cols>
    <col min="1" max="1" width="23.140625" style="11" bestFit="1" customWidth="1"/>
    <col min="2" max="2" width="8" style="11" bestFit="1" customWidth="1"/>
    <col min="3" max="3" width="12.85546875" style="11" customWidth="1"/>
    <col min="4" max="5" width="17.85546875" style="11"/>
    <col min="6" max="6" width="9.28515625" style="11" customWidth="1"/>
    <col min="12" max="16384" width="17.85546875" style="11"/>
  </cols>
  <sheetData>
    <row r="1" spans="1:5">
      <c r="A1" s="8" t="s">
        <v>39</v>
      </c>
      <c r="B1" s="5"/>
      <c r="D1" s="11">
        <f>SUM(E2:E12)</f>
        <v>121750</v>
      </c>
    </row>
    <row r="2" spans="1:5">
      <c r="A2" s="8" t="s">
        <v>43</v>
      </c>
      <c r="B2" s="5">
        <v>5000</v>
      </c>
      <c r="D2" s="8" t="s">
        <v>327</v>
      </c>
      <c r="E2" s="5">
        <v>16750</v>
      </c>
    </row>
    <row r="3" spans="1:5">
      <c r="A3" s="8" t="s">
        <v>40</v>
      </c>
      <c r="B3" s="5">
        <f>B2/2</f>
        <v>2500</v>
      </c>
      <c r="D3" s="8" t="s">
        <v>163</v>
      </c>
      <c r="E3" s="5">
        <v>2000</v>
      </c>
    </row>
    <row r="4" spans="1:5">
      <c r="A4" s="9" t="s">
        <v>41</v>
      </c>
      <c r="B4" s="5">
        <v>500</v>
      </c>
      <c r="D4" s="8" t="s">
        <v>328</v>
      </c>
      <c r="E4" s="5">
        <v>16000</v>
      </c>
    </row>
    <row r="5" spans="1:5">
      <c r="A5" s="9" t="s">
        <v>42</v>
      </c>
      <c r="B5" s="5">
        <f>B3*B4</f>
        <v>1250000</v>
      </c>
      <c r="D5" s="8" t="s">
        <v>329</v>
      </c>
      <c r="E5" s="10">
        <v>20000</v>
      </c>
    </row>
    <row r="6" spans="1:5">
      <c r="A6" s="9" t="s">
        <v>44</v>
      </c>
      <c r="B6" s="5">
        <f>B5/20</f>
        <v>62500</v>
      </c>
      <c r="D6" s="9" t="s">
        <v>33</v>
      </c>
      <c r="E6" s="10">
        <v>39000</v>
      </c>
    </row>
    <row r="7" spans="1:5">
      <c r="D7" s="9" t="s">
        <v>8</v>
      </c>
      <c r="E7" s="10">
        <v>5000</v>
      </c>
    </row>
    <row r="8" spans="1:5">
      <c r="A8" s="55" t="s">
        <v>8</v>
      </c>
      <c r="B8" s="55"/>
      <c r="D8" s="9" t="s">
        <v>9</v>
      </c>
      <c r="E8" s="10">
        <v>12000</v>
      </c>
    </row>
    <row r="9" spans="1:5">
      <c r="A9" s="5" t="s">
        <v>7</v>
      </c>
      <c r="B9" s="5">
        <v>2000</v>
      </c>
      <c r="D9" s="9" t="s">
        <v>31</v>
      </c>
      <c r="E9" s="10">
        <v>1000</v>
      </c>
    </row>
    <row r="10" spans="1:5">
      <c r="A10" s="5" t="s">
        <v>28</v>
      </c>
      <c r="B10" s="5">
        <v>1000</v>
      </c>
      <c r="D10" s="9" t="s">
        <v>26</v>
      </c>
      <c r="E10" s="10">
        <v>5000</v>
      </c>
    </row>
    <row r="11" spans="1:5">
      <c r="A11" s="5" t="s">
        <v>26</v>
      </c>
      <c r="B11" s="5">
        <v>4000</v>
      </c>
      <c r="D11" s="9" t="s">
        <v>6</v>
      </c>
      <c r="E11" s="10">
        <v>1000</v>
      </c>
    </row>
    <row r="12" spans="1:5">
      <c r="A12" s="10" t="s">
        <v>29</v>
      </c>
      <c r="B12" s="10">
        <v>700</v>
      </c>
      <c r="D12" s="28" t="s">
        <v>340</v>
      </c>
      <c r="E12" s="10">
        <v>4000</v>
      </c>
    </row>
    <row r="13" spans="1:5">
      <c r="A13" s="10" t="s">
        <v>30</v>
      </c>
      <c r="B13" s="10">
        <v>400</v>
      </c>
      <c r="D13" s="28" t="s">
        <v>341</v>
      </c>
      <c r="E13" s="10">
        <v>5000</v>
      </c>
    </row>
    <row r="14" spans="1:5">
      <c r="A14" s="10" t="s">
        <v>228</v>
      </c>
      <c r="B14" s="10">
        <v>3000</v>
      </c>
    </row>
    <row r="15" spans="1:5">
      <c r="A15" s="24" t="s">
        <v>2</v>
      </c>
      <c r="B15" s="19">
        <f>SUM(B9:B14)</f>
        <v>11100</v>
      </c>
    </row>
    <row r="16" spans="1:5">
      <c r="D16" s="10" t="s">
        <v>34</v>
      </c>
      <c r="E16" s="10">
        <v>107000</v>
      </c>
    </row>
    <row r="17" spans="4:5">
      <c r="D17" s="20" t="s">
        <v>35</v>
      </c>
      <c r="E17" s="5">
        <v>5000</v>
      </c>
    </row>
    <row r="18" spans="4:5">
      <c r="D18" s="20" t="s">
        <v>32</v>
      </c>
      <c r="E18" s="5">
        <v>10000</v>
      </c>
    </row>
  </sheetData>
  <mergeCells count="1">
    <mergeCell ref="A8:B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45</v>
      </c>
      <c r="B2" s="5">
        <v>36.5</v>
      </c>
      <c r="D2" s="20" t="s">
        <v>61</v>
      </c>
      <c r="E2" s="5">
        <v>41.5</v>
      </c>
    </row>
    <row r="3" spans="1:5">
      <c r="A3" s="5" t="s">
        <v>46</v>
      </c>
      <c r="B3" s="5">
        <v>5.0000000000000001E-3</v>
      </c>
      <c r="D3" s="5" t="s">
        <v>46</v>
      </c>
      <c r="E3" s="5">
        <v>5.0000000000000001E-3</v>
      </c>
    </row>
    <row r="4" spans="1:5">
      <c r="A4" s="5" t="s">
        <v>47</v>
      </c>
      <c r="B4" s="5">
        <f>B2*B3</f>
        <v>0.1825</v>
      </c>
      <c r="D4" s="5" t="s">
        <v>47</v>
      </c>
      <c r="E4" s="5">
        <f>E2*E3</f>
        <v>0.20750000000000002</v>
      </c>
    </row>
    <row r="5" spans="1:5">
      <c r="A5" s="5" t="s">
        <v>48</v>
      </c>
      <c r="B5" s="5">
        <v>1</v>
      </c>
      <c r="D5" s="5" t="s">
        <v>48</v>
      </c>
      <c r="E5" s="5">
        <v>1</v>
      </c>
    </row>
    <row r="6" spans="1:5">
      <c r="A6" s="5" t="s">
        <v>49</v>
      </c>
      <c r="B6" s="5">
        <f>B4*B5</f>
        <v>0.1825</v>
      </c>
      <c r="D6" s="5" t="s">
        <v>49</v>
      </c>
      <c r="E6" s="5">
        <f>E4*E5</f>
        <v>0.20750000000000002</v>
      </c>
    </row>
    <row r="7" spans="1:5">
      <c r="A7" s="5" t="s">
        <v>50</v>
      </c>
      <c r="B7" s="5">
        <f>B2+B4</f>
        <v>36.682499999999997</v>
      </c>
      <c r="D7" s="5" t="s">
        <v>50</v>
      </c>
      <c r="E7" s="5">
        <f>E2-E4</f>
        <v>41.292499999999997</v>
      </c>
    </row>
    <row r="8" spans="1:5">
      <c r="A8" s="5" t="s">
        <v>53</v>
      </c>
      <c r="B8" s="5">
        <f>ROUND(B7*B5,2)</f>
        <v>36.68</v>
      </c>
      <c r="D8" s="5" t="s">
        <v>53</v>
      </c>
      <c r="E8" s="5">
        <f>ROUND(E7*E5,2)</f>
        <v>41.29</v>
      </c>
    </row>
    <row r="9" spans="1:5">
      <c r="A9" s="5" t="s">
        <v>51</v>
      </c>
      <c r="B9" s="5">
        <v>0.18</v>
      </c>
      <c r="D9" s="5" t="s">
        <v>51</v>
      </c>
      <c r="E9" s="5">
        <v>0.18</v>
      </c>
    </row>
    <row r="10" spans="1:5">
      <c r="A10" s="5" t="s">
        <v>52</v>
      </c>
      <c r="B10" s="5">
        <f>B9*B6</f>
        <v>3.2849999999999997E-2</v>
      </c>
      <c r="D10" s="5" t="s">
        <v>52</v>
      </c>
      <c r="E10" s="5">
        <f>E9*E6</f>
        <v>3.7350000000000001E-2</v>
      </c>
    </row>
    <row r="11" spans="1:5">
      <c r="A11" s="5" t="s">
        <v>54</v>
      </c>
      <c r="B11" s="5">
        <v>1E-3</v>
      </c>
      <c r="D11" s="5" t="s">
        <v>54</v>
      </c>
      <c r="E11" s="5">
        <v>1E-3</v>
      </c>
    </row>
    <row r="12" spans="1:5">
      <c r="A12" s="5" t="s">
        <v>55</v>
      </c>
      <c r="B12" s="5">
        <f>B11*B8</f>
        <v>3.6679999999999997E-2</v>
      </c>
      <c r="D12" s="5" t="s">
        <v>55</v>
      </c>
      <c r="E12" s="5">
        <f>E11*E8</f>
        <v>4.129E-2</v>
      </c>
    </row>
    <row r="13" spans="1:5">
      <c r="A13" s="5" t="s">
        <v>56</v>
      </c>
      <c r="B13" s="5">
        <v>3.2499999999999997E-5</v>
      </c>
      <c r="D13" s="5" t="s">
        <v>56</v>
      </c>
      <c r="E13" s="5">
        <v>3.2499999999999997E-5</v>
      </c>
    </row>
    <row r="14" spans="1:5">
      <c r="A14" s="5" t="s">
        <v>57</v>
      </c>
      <c r="B14" s="5">
        <f>B13*B8</f>
        <v>1.1921E-3</v>
      </c>
      <c r="D14" s="5" t="s">
        <v>57</v>
      </c>
      <c r="E14" s="5">
        <f>E13*E8</f>
        <v>1.3419249999999999E-3</v>
      </c>
    </row>
    <row r="15" spans="1:5">
      <c r="A15" s="20" t="s">
        <v>58</v>
      </c>
      <c r="B15" s="21">
        <v>2.0000000000000001E-4</v>
      </c>
      <c r="D15" s="20" t="s">
        <v>58</v>
      </c>
      <c r="E15" s="21">
        <v>2.0000000000000001E-4</v>
      </c>
    </row>
    <row r="16" spans="1:5">
      <c r="A16" s="20" t="s">
        <v>59</v>
      </c>
      <c r="B16" s="5">
        <f>B8*B15</f>
        <v>7.3360000000000005E-3</v>
      </c>
      <c r="D16" s="20" t="s">
        <v>59</v>
      </c>
      <c r="E16" s="5">
        <f>E8*E15</f>
        <v>8.2579999999999997E-3</v>
      </c>
    </row>
    <row r="17" spans="1:5">
      <c r="A17" s="20" t="s">
        <v>63</v>
      </c>
      <c r="B17" s="5">
        <f>B10+B12+B14+B16</f>
        <v>7.8058099999999991E-2</v>
      </c>
      <c r="D17" s="20" t="s">
        <v>63</v>
      </c>
      <c r="E17" s="5">
        <f>E10+E12+E14+E16</f>
        <v>8.8239924999999997E-2</v>
      </c>
    </row>
    <row r="18" spans="1:5">
      <c r="A18" s="20" t="s">
        <v>60</v>
      </c>
      <c r="B18" s="5">
        <f>B8+B17</f>
        <v>36.7580581</v>
      </c>
      <c r="D18" s="20" t="s">
        <v>62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"/>
  <sheetViews>
    <sheetView topLeftCell="A23" workbookViewId="0">
      <selection activeCell="I30" sqref="I30:K36"/>
    </sheetView>
  </sheetViews>
  <sheetFormatPr defaultRowHeight="15"/>
  <cols>
    <col min="1" max="1" width="28.28515625" bestFit="1" customWidth="1"/>
    <col min="2" max="2" width="8.140625" bestFit="1" customWidth="1"/>
    <col min="3" max="3" width="7.28515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>
      <c r="A1" s="19" t="s">
        <v>68</v>
      </c>
      <c r="B1" s="19" t="s">
        <v>1</v>
      </c>
      <c r="C1" s="19" t="s">
        <v>0</v>
      </c>
      <c r="E1" s="38" t="s">
        <v>82</v>
      </c>
      <c r="F1" s="5">
        <v>1475389</v>
      </c>
    </row>
    <row r="2" spans="1:6">
      <c r="A2" s="5" t="s">
        <v>67</v>
      </c>
      <c r="B2" s="5">
        <v>7600</v>
      </c>
      <c r="C2" s="23">
        <v>42941</v>
      </c>
      <c r="E2" s="38" t="s">
        <v>80</v>
      </c>
      <c r="F2" s="5">
        <f>SUM(B2:B200)</f>
        <v>1323793</v>
      </c>
    </row>
    <row r="3" spans="1:6">
      <c r="A3" s="8" t="s">
        <v>25</v>
      </c>
      <c r="B3" s="5">
        <v>50000</v>
      </c>
      <c r="C3" s="23">
        <v>42948</v>
      </c>
      <c r="E3" s="38" t="s">
        <v>5</v>
      </c>
      <c r="F3" s="5">
        <f>F1-F2</f>
        <v>151596</v>
      </c>
    </row>
    <row r="4" spans="1:6">
      <c r="A4" s="8" t="s">
        <v>8</v>
      </c>
      <c r="B4" s="5">
        <v>23000</v>
      </c>
      <c r="C4" s="23">
        <v>42948</v>
      </c>
    </row>
    <row r="5" spans="1:6">
      <c r="A5" s="8" t="s">
        <v>36</v>
      </c>
      <c r="B5" s="5">
        <v>25000</v>
      </c>
      <c r="C5" s="23">
        <v>42948</v>
      </c>
    </row>
    <row r="6" spans="1:6">
      <c r="A6" s="8" t="s">
        <v>81</v>
      </c>
      <c r="B6" s="5">
        <v>100000</v>
      </c>
      <c r="C6" s="23">
        <v>42941</v>
      </c>
    </row>
    <row r="7" spans="1:6">
      <c r="A7" s="8" t="s">
        <v>82</v>
      </c>
      <c r="B7" s="5">
        <v>309393</v>
      </c>
      <c r="C7" s="23">
        <v>42949</v>
      </c>
    </row>
    <row r="8" spans="1:6">
      <c r="A8" s="9" t="s">
        <v>67</v>
      </c>
      <c r="B8" s="10">
        <v>7600</v>
      </c>
      <c r="C8" s="23">
        <v>42960</v>
      </c>
    </row>
    <row r="9" spans="1:6">
      <c r="A9" s="9" t="s">
        <v>108</v>
      </c>
      <c r="B9" s="10">
        <v>4500</v>
      </c>
      <c r="C9" s="23">
        <v>42961</v>
      </c>
    </row>
    <row r="10" spans="1:6">
      <c r="A10" s="9" t="s">
        <v>121</v>
      </c>
      <c r="B10" s="10">
        <v>1850</v>
      </c>
      <c r="C10" s="23">
        <v>42961</v>
      </c>
    </row>
    <row r="11" spans="1:6">
      <c r="A11" s="9" t="s">
        <v>122</v>
      </c>
      <c r="B11" s="5">
        <v>4250</v>
      </c>
      <c r="C11" s="23">
        <v>42961</v>
      </c>
    </row>
    <row r="12" spans="1:6">
      <c r="A12" s="9" t="s">
        <v>123</v>
      </c>
      <c r="B12" s="5">
        <v>1200</v>
      </c>
      <c r="C12" s="23">
        <v>42961</v>
      </c>
    </row>
    <row r="13" spans="1:6">
      <c r="A13" s="9" t="s">
        <v>124</v>
      </c>
      <c r="B13" s="5">
        <v>3000</v>
      </c>
      <c r="C13" s="23">
        <v>42961</v>
      </c>
    </row>
    <row r="14" spans="1:6">
      <c r="A14" s="9" t="s">
        <v>125</v>
      </c>
      <c r="B14" s="5">
        <v>4000</v>
      </c>
      <c r="C14" s="23">
        <v>42961</v>
      </c>
    </row>
    <row r="15" spans="1:6">
      <c r="A15" s="8" t="s">
        <v>27</v>
      </c>
      <c r="B15" s="5">
        <v>2000</v>
      </c>
      <c r="C15" s="23">
        <v>42961</v>
      </c>
    </row>
    <row r="16" spans="1:6">
      <c r="A16" s="9" t="s">
        <v>126</v>
      </c>
      <c r="B16" s="10">
        <v>6000</v>
      </c>
      <c r="C16" s="23">
        <v>42961</v>
      </c>
    </row>
    <row r="17" spans="1:11">
      <c r="A17" s="9" t="s">
        <v>163</v>
      </c>
      <c r="B17" s="10">
        <v>22700</v>
      </c>
      <c r="C17" s="23">
        <v>42966</v>
      </c>
    </row>
    <row r="18" spans="1:11">
      <c r="A18" s="9" t="s">
        <v>67</v>
      </c>
      <c r="B18" s="10">
        <v>7600</v>
      </c>
      <c r="C18" s="30">
        <v>42969</v>
      </c>
    </row>
    <row r="19" spans="1:11">
      <c r="A19" s="9" t="s">
        <v>202</v>
      </c>
      <c r="B19" s="10">
        <v>40000</v>
      </c>
      <c r="C19" s="23">
        <v>42974</v>
      </c>
      <c r="I19" s="9" t="s">
        <v>163</v>
      </c>
      <c r="J19" s="10">
        <v>5000</v>
      </c>
      <c r="K19" s="23">
        <v>42998</v>
      </c>
    </row>
    <row r="20" spans="1:11">
      <c r="A20" s="10" t="s">
        <v>216</v>
      </c>
      <c r="B20" s="10">
        <v>100000</v>
      </c>
      <c r="C20" s="23">
        <v>42982</v>
      </c>
      <c r="I20" s="10" t="s">
        <v>67</v>
      </c>
      <c r="J20" s="10">
        <v>7600</v>
      </c>
      <c r="K20" s="23">
        <v>42999</v>
      </c>
    </row>
    <row r="21" spans="1:11">
      <c r="A21" s="10" t="s">
        <v>217</v>
      </c>
      <c r="B21" s="10">
        <v>8500</v>
      </c>
      <c r="C21" s="23">
        <v>42982</v>
      </c>
      <c r="I21" s="10" t="s">
        <v>216</v>
      </c>
      <c r="J21" s="10">
        <v>10000</v>
      </c>
      <c r="K21" s="23">
        <v>43006</v>
      </c>
    </row>
    <row r="22" spans="1:11">
      <c r="A22" s="10" t="s">
        <v>25</v>
      </c>
      <c r="B22" s="10">
        <v>50000</v>
      </c>
      <c r="C22" s="23">
        <v>42983</v>
      </c>
      <c r="I22" s="9" t="s">
        <v>239</v>
      </c>
      <c r="J22" s="10">
        <v>2500</v>
      </c>
      <c r="K22" s="23">
        <v>43006</v>
      </c>
    </row>
    <row r="23" spans="1:11">
      <c r="A23" s="9" t="s">
        <v>225</v>
      </c>
      <c r="B23" s="10">
        <v>4500</v>
      </c>
      <c r="C23" s="23">
        <v>42985</v>
      </c>
      <c r="I23" s="9" t="s">
        <v>67</v>
      </c>
      <c r="J23" s="10">
        <v>11400</v>
      </c>
      <c r="K23" s="23">
        <v>43011</v>
      </c>
    </row>
    <row r="24" spans="1:11">
      <c r="A24" s="9" t="s">
        <v>67</v>
      </c>
      <c r="B24" s="10">
        <v>8450</v>
      </c>
      <c r="C24" s="23">
        <v>42987</v>
      </c>
      <c r="I24" s="9" t="s">
        <v>240</v>
      </c>
      <c r="J24" s="10">
        <v>4000</v>
      </c>
      <c r="K24" s="23">
        <v>43009</v>
      </c>
    </row>
    <row r="25" spans="1:11">
      <c r="A25" s="9" t="s">
        <v>163</v>
      </c>
      <c r="B25" s="10">
        <v>5000</v>
      </c>
      <c r="C25" s="23">
        <v>42987</v>
      </c>
      <c r="I25" s="10" t="s">
        <v>25</v>
      </c>
      <c r="J25" s="10">
        <v>50000</v>
      </c>
      <c r="K25" s="23">
        <v>43010</v>
      </c>
    </row>
    <row r="26" spans="1:11">
      <c r="A26" s="10" t="s">
        <v>67</v>
      </c>
      <c r="B26" s="10">
        <v>7600</v>
      </c>
      <c r="C26" s="23">
        <v>42999</v>
      </c>
      <c r="I26" s="10" t="s">
        <v>241</v>
      </c>
      <c r="J26" s="10">
        <v>1000</v>
      </c>
      <c r="K26" s="23">
        <v>43011</v>
      </c>
    </row>
    <row r="27" spans="1:11">
      <c r="A27" s="10" t="s">
        <v>216</v>
      </c>
      <c r="B27" s="10">
        <v>10000</v>
      </c>
      <c r="C27" s="23">
        <v>43006</v>
      </c>
      <c r="I27" s="28" t="s">
        <v>242</v>
      </c>
      <c r="J27" s="10">
        <v>2500</v>
      </c>
      <c r="K27" s="23">
        <v>43011</v>
      </c>
    </row>
    <row r="28" spans="1:11">
      <c r="A28" s="9" t="s">
        <v>239</v>
      </c>
      <c r="B28" s="10">
        <v>2500</v>
      </c>
      <c r="C28" s="23">
        <v>43006</v>
      </c>
      <c r="I28" s="28" t="s">
        <v>243</v>
      </c>
      <c r="J28" s="10">
        <v>30000</v>
      </c>
      <c r="K28" s="23">
        <v>43013</v>
      </c>
    </row>
    <row r="29" spans="1:11">
      <c r="A29" s="9" t="s">
        <v>67</v>
      </c>
      <c r="B29" s="10">
        <v>11400</v>
      </c>
      <c r="C29" s="23">
        <v>43011</v>
      </c>
      <c r="I29" s="28" t="s">
        <v>67</v>
      </c>
      <c r="J29" s="10">
        <v>7600</v>
      </c>
      <c r="K29" s="23">
        <v>43017</v>
      </c>
    </row>
    <row r="30" spans="1:11">
      <c r="A30" s="9" t="s">
        <v>240</v>
      </c>
      <c r="B30" s="10">
        <v>4000</v>
      </c>
      <c r="C30" s="23">
        <v>43009</v>
      </c>
      <c r="I30" s="28" t="s">
        <v>244</v>
      </c>
      <c r="J30" s="10">
        <v>19700</v>
      </c>
      <c r="K30" s="23">
        <v>43017</v>
      </c>
    </row>
    <row r="31" spans="1:11">
      <c r="A31" s="10" t="s">
        <v>25</v>
      </c>
      <c r="B31" s="10">
        <v>50000</v>
      </c>
      <c r="C31" s="23">
        <v>43010</v>
      </c>
      <c r="I31" s="28" t="s">
        <v>225</v>
      </c>
      <c r="J31" s="10">
        <v>4500</v>
      </c>
      <c r="K31" s="23">
        <v>43017</v>
      </c>
    </row>
    <row r="32" spans="1:11">
      <c r="A32" s="10" t="s">
        <v>241</v>
      </c>
      <c r="B32" s="10">
        <v>1000</v>
      </c>
      <c r="C32" s="23">
        <v>43011</v>
      </c>
      <c r="I32" s="28" t="s">
        <v>245</v>
      </c>
      <c r="J32" s="10">
        <v>5000</v>
      </c>
      <c r="K32" s="23">
        <v>43017</v>
      </c>
    </row>
    <row r="33" spans="1:11">
      <c r="A33" s="28" t="s">
        <v>242</v>
      </c>
      <c r="B33" s="10">
        <v>2500</v>
      </c>
      <c r="C33" s="23">
        <v>43011</v>
      </c>
      <c r="I33" s="28" t="s">
        <v>246</v>
      </c>
      <c r="J33" s="10">
        <v>5000</v>
      </c>
      <c r="K33" s="23">
        <v>43019</v>
      </c>
    </row>
    <row r="34" spans="1:11">
      <c r="A34" s="28" t="s">
        <v>243</v>
      </c>
      <c r="B34" s="10">
        <v>30000</v>
      </c>
      <c r="C34" s="23">
        <v>43013</v>
      </c>
      <c r="I34" s="8" t="s">
        <v>248</v>
      </c>
      <c r="J34" s="5">
        <v>56000</v>
      </c>
      <c r="K34" s="23">
        <v>43025</v>
      </c>
    </row>
    <row r="35" spans="1:11">
      <c r="A35" s="28" t="s">
        <v>67</v>
      </c>
      <c r="B35" s="10">
        <v>7600</v>
      </c>
      <c r="C35" s="23">
        <v>43017</v>
      </c>
      <c r="I35" s="28" t="s">
        <v>250</v>
      </c>
      <c r="J35" s="10">
        <v>4000</v>
      </c>
      <c r="K35" s="23">
        <v>43028</v>
      </c>
    </row>
    <row r="36" spans="1:11">
      <c r="A36" s="28" t="s">
        <v>244</v>
      </c>
      <c r="B36" s="10">
        <v>19700</v>
      </c>
      <c r="C36" s="23">
        <v>43017</v>
      </c>
      <c r="I36" s="42" t="s">
        <v>259</v>
      </c>
      <c r="J36" s="18">
        <v>13790</v>
      </c>
      <c r="K36" s="41">
        <v>43037</v>
      </c>
    </row>
    <row r="37" spans="1:11">
      <c r="A37" s="28" t="s">
        <v>225</v>
      </c>
      <c r="B37" s="10">
        <v>4500</v>
      </c>
      <c r="C37" s="23">
        <v>43017</v>
      </c>
    </row>
    <row r="38" spans="1:11">
      <c r="A38" s="28" t="s">
        <v>245</v>
      </c>
      <c r="B38" s="10">
        <v>5000</v>
      </c>
      <c r="C38" s="23">
        <v>43017</v>
      </c>
    </row>
    <row r="39" spans="1:11">
      <c r="A39" s="28" t="s">
        <v>246</v>
      </c>
      <c r="B39" s="10">
        <v>5000</v>
      </c>
      <c r="C39" s="23">
        <v>43019</v>
      </c>
    </row>
    <row r="40" spans="1:11">
      <c r="A40" s="28" t="s">
        <v>248</v>
      </c>
      <c r="B40" s="10">
        <v>56000</v>
      </c>
      <c r="C40" s="23">
        <v>43025</v>
      </c>
    </row>
    <row r="41" spans="1:11">
      <c r="A41" s="28" t="s">
        <v>249</v>
      </c>
      <c r="B41" s="10">
        <v>16500</v>
      </c>
      <c r="C41" s="23">
        <v>43027</v>
      </c>
    </row>
    <row r="42" spans="1:11">
      <c r="A42" s="28" t="s">
        <v>250</v>
      </c>
      <c r="B42" s="10">
        <v>4000</v>
      </c>
      <c r="C42" s="23">
        <v>43028</v>
      </c>
      <c r="I42" s="28" t="s">
        <v>2</v>
      </c>
      <c r="J42" s="5">
        <f>SUM(J19:J41)</f>
        <v>239590</v>
      </c>
      <c r="K42" s="5"/>
    </row>
    <row r="43" spans="1:11">
      <c r="A43" s="28" t="s">
        <v>259</v>
      </c>
      <c r="B43" s="10">
        <v>13790</v>
      </c>
      <c r="C43" s="23">
        <v>43037</v>
      </c>
    </row>
    <row r="44" spans="1:11">
      <c r="A44" s="28" t="s">
        <v>268</v>
      </c>
      <c r="B44" s="10">
        <v>15000</v>
      </c>
      <c r="C44" s="23">
        <v>43053</v>
      </c>
    </row>
    <row r="45" spans="1:11">
      <c r="A45" s="28" t="s">
        <v>25</v>
      </c>
      <c r="B45" s="10">
        <v>40000</v>
      </c>
      <c r="C45" s="23">
        <v>43040</v>
      </c>
    </row>
    <row r="46" spans="1:11">
      <c r="A46" s="28" t="s">
        <v>67</v>
      </c>
      <c r="B46" s="10">
        <v>6560</v>
      </c>
      <c r="C46" s="23">
        <v>43063</v>
      </c>
    </row>
    <row r="47" spans="1:11">
      <c r="A47" s="28" t="s">
        <v>36</v>
      </c>
      <c r="B47" s="10">
        <v>30000</v>
      </c>
      <c r="C47" s="23">
        <v>43070</v>
      </c>
    </row>
    <row r="48" spans="1:11">
      <c r="A48" s="28" t="s">
        <v>281</v>
      </c>
      <c r="B48" s="10">
        <v>100000</v>
      </c>
      <c r="C48" s="23">
        <v>43074</v>
      </c>
    </row>
    <row r="49" spans="1:3">
      <c r="A49" s="28" t="s">
        <v>25</v>
      </c>
      <c r="B49" s="10">
        <v>20000</v>
      </c>
      <c r="C49" s="23">
        <v>43070</v>
      </c>
    </row>
    <row r="50" spans="1:3">
      <c r="A50" s="28" t="s">
        <v>323</v>
      </c>
      <c r="B50" s="10">
        <v>10000</v>
      </c>
      <c r="C50" s="8" t="s">
        <v>324</v>
      </c>
    </row>
    <row r="51" spans="1:3">
      <c r="A51" s="28" t="s">
        <v>323</v>
      </c>
      <c r="B51" s="10">
        <v>10000</v>
      </c>
      <c r="C51" s="8" t="s">
        <v>325</v>
      </c>
    </row>
    <row r="52" spans="1:3">
      <c r="A52" s="28" t="s">
        <v>326</v>
      </c>
      <c r="B52" s="10">
        <v>30000</v>
      </c>
      <c r="C52" s="8" t="s">
        <v>324</v>
      </c>
    </row>
    <row r="53" spans="1:3">
      <c r="A53" s="28" t="s">
        <v>240</v>
      </c>
      <c r="B53" s="10">
        <v>15000</v>
      </c>
      <c r="C53" s="23">
        <v>43221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selection activeCell="F1" activeCellId="1" sqref="F1:G9 F1"/>
    </sheetView>
  </sheetViews>
  <sheetFormatPr defaultRowHeight="15"/>
  <cols>
    <col min="1" max="1" width="10.85546875" bestFit="1" customWidth="1"/>
    <col min="2" max="2" width="5" style="58" bestFit="1" customWidth="1"/>
    <col min="6" max="6" width="21" bestFit="1" customWidth="1"/>
    <col min="7" max="7" width="7" bestFit="1" customWidth="1"/>
    <col min="8" max="8" width="11.140625" bestFit="1" customWidth="1"/>
    <col min="9" max="9" width="13.7109375" bestFit="1" customWidth="1"/>
  </cols>
  <sheetData>
    <row r="1" spans="1:7">
      <c r="D1">
        <v>0</v>
      </c>
      <c r="F1" t="s">
        <v>87</v>
      </c>
      <c r="G1">
        <v>250000</v>
      </c>
    </row>
    <row r="2" spans="1:7">
      <c r="A2" s="57" t="s">
        <v>346</v>
      </c>
      <c r="B2" s="59" t="s">
        <v>356</v>
      </c>
      <c r="C2">
        <v>5800</v>
      </c>
      <c r="D2">
        <f>C2+D1</f>
        <v>5800</v>
      </c>
      <c r="F2" t="s">
        <v>89</v>
      </c>
      <c r="G2">
        <f>SUM(C:C)</f>
        <v>348000</v>
      </c>
    </row>
    <row r="3" spans="1:7">
      <c r="A3" s="57" t="s">
        <v>347</v>
      </c>
      <c r="C3">
        <v>5800</v>
      </c>
      <c r="D3">
        <f t="shared" ref="D3:D61" si="0">C3+D2</f>
        <v>11600</v>
      </c>
      <c r="F3" t="s">
        <v>90</v>
      </c>
      <c r="G3">
        <f>G2-G1</f>
        <v>98000</v>
      </c>
    </row>
    <row r="4" spans="1:7">
      <c r="A4" s="57" t="s">
        <v>348</v>
      </c>
      <c r="C4">
        <v>5800</v>
      </c>
      <c r="D4">
        <f t="shared" si="0"/>
        <v>17400</v>
      </c>
    </row>
    <row r="5" spans="1:7">
      <c r="A5" s="57" t="s">
        <v>349</v>
      </c>
      <c r="C5">
        <v>5800</v>
      </c>
      <c r="D5">
        <f t="shared" si="0"/>
        <v>23200</v>
      </c>
      <c r="F5" t="s">
        <v>88</v>
      </c>
      <c r="G5">
        <v>87000</v>
      </c>
    </row>
    <row r="6" spans="1:7">
      <c r="A6" s="57" t="s">
        <v>350</v>
      </c>
      <c r="C6">
        <v>5800</v>
      </c>
      <c r="D6">
        <f t="shared" si="0"/>
        <v>29000</v>
      </c>
      <c r="F6" s="26" t="s">
        <v>94</v>
      </c>
      <c r="G6">
        <v>178149</v>
      </c>
    </row>
    <row r="7" spans="1:7">
      <c r="A7" s="57" t="s">
        <v>351</v>
      </c>
      <c r="C7">
        <v>5800</v>
      </c>
      <c r="D7">
        <f t="shared" si="0"/>
        <v>34800</v>
      </c>
      <c r="F7" t="s">
        <v>91</v>
      </c>
      <c r="G7">
        <f>G1-G6</f>
        <v>71851</v>
      </c>
    </row>
    <row r="8" spans="1:7">
      <c r="A8" s="57" t="s">
        <v>352</v>
      </c>
      <c r="C8">
        <v>5800</v>
      </c>
      <c r="D8">
        <f t="shared" si="0"/>
        <v>40600</v>
      </c>
      <c r="F8" t="s">
        <v>92</v>
      </c>
      <c r="G8">
        <f>G5-G7</f>
        <v>15149</v>
      </c>
    </row>
    <row r="9" spans="1:7">
      <c r="A9" s="57" t="s">
        <v>343</v>
      </c>
      <c r="B9" s="59" t="s">
        <v>357</v>
      </c>
      <c r="C9">
        <v>5800</v>
      </c>
      <c r="D9">
        <f t="shared" si="0"/>
        <v>46400</v>
      </c>
      <c r="F9" s="26" t="s">
        <v>93</v>
      </c>
      <c r="G9">
        <v>261000</v>
      </c>
    </row>
    <row r="10" spans="1:7">
      <c r="A10" s="57" t="s">
        <v>344</v>
      </c>
      <c r="C10">
        <v>5800</v>
      </c>
      <c r="D10">
        <f t="shared" si="0"/>
        <v>52200</v>
      </c>
    </row>
    <row r="11" spans="1:7">
      <c r="A11" s="57" t="s">
        <v>324</v>
      </c>
      <c r="C11">
        <v>5800</v>
      </c>
      <c r="D11">
        <f t="shared" si="0"/>
        <v>58000</v>
      </c>
    </row>
    <row r="12" spans="1:7">
      <c r="A12" s="57" t="s">
        <v>325</v>
      </c>
      <c r="C12">
        <v>5800</v>
      </c>
      <c r="D12">
        <f t="shared" si="0"/>
        <v>63800</v>
      </c>
    </row>
    <row r="13" spans="1:7">
      <c r="A13" s="57" t="s">
        <v>345</v>
      </c>
      <c r="C13">
        <v>5800</v>
      </c>
      <c r="D13">
        <f t="shared" si="0"/>
        <v>69600</v>
      </c>
    </row>
    <row r="14" spans="1:7">
      <c r="A14" s="57" t="s">
        <v>346</v>
      </c>
      <c r="C14">
        <v>5800</v>
      </c>
      <c r="D14">
        <f t="shared" si="0"/>
        <v>75400</v>
      </c>
    </row>
    <row r="15" spans="1:7">
      <c r="A15" s="57" t="s">
        <v>347</v>
      </c>
      <c r="C15">
        <v>5800</v>
      </c>
      <c r="D15">
        <f t="shared" si="0"/>
        <v>81200</v>
      </c>
      <c r="F15" s="26"/>
    </row>
    <row r="16" spans="1:7">
      <c r="A16" s="57" t="s">
        <v>348</v>
      </c>
      <c r="C16">
        <v>5800</v>
      </c>
      <c r="D16">
        <f t="shared" si="0"/>
        <v>87000</v>
      </c>
    </row>
    <row r="17" spans="1:4">
      <c r="A17" s="57" t="s">
        <v>349</v>
      </c>
      <c r="C17">
        <v>5800</v>
      </c>
      <c r="D17">
        <f t="shared" si="0"/>
        <v>92800</v>
      </c>
    </row>
    <row r="18" spans="1:4">
      <c r="A18" s="57" t="s">
        <v>350</v>
      </c>
      <c r="C18">
        <v>5800</v>
      </c>
      <c r="D18">
        <f t="shared" si="0"/>
        <v>98600</v>
      </c>
    </row>
    <row r="19" spans="1:4">
      <c r="A19" s="57" t="s">
        <v>351</v>
      </c>
      <c r="C19">
        <v>5800</v>
      </c>
      <c r="D19">
        <f t="shared" si="0"/>
        <v>104400</v>
      </c>
    </row>
    <row r="20" spans="1:4">
      <c r="A20" s="57" t="s">
        <v>352</v>
      </c>
      <c r="C20">
        <v>5800</v>
      </c>
      <c r="D20">
        <f t="shared" si="0"/>
        <v>110200</v>
      </c>
    </row>
    <row r="21" spans="1:4">
      <c r="A21" s="57" t="s">
        <v>343</v>
      </c>
      <c r="B21" s="59">
        <v>2018</v>
      </c>
      <c r="C21">
        <v>5800</v>
      </c>
      <c r="D21">
        <f t="shared" si="0"/>
        <v>116000</v>
      </c>
    </row>
    <row r="22" spans="1:4">
      <c r="A22" s="57" t="s">
        <v>344</v>
      </c>
      <c r="B22" s="59"/>
      <c r="C22">
        <v>5800</v>
      </c>
      <c r="D22">
        <f t="shared" si="0"/>
        <v>121800</v>
      </c>
    </row>
    <row r="23" spans="1:4">
      <c r="A23" s="57" t="s">
        <v>324</v>
      </c>
      <c r="B23" s="59"/>
      <c r="C23">
        <v>5800</v>
      </c>
      <c r="D23">
        <f t="shared" si="0"/>
        <v>127600</v>
      </c>
    </row>
    <row r="24" spans="1:4" s="62" customFormat="1">
      <c r="A24" s="60" t="s">
        <v>325</v>
      </c>
      <c r="B24" s="61"/>
      <c r="C24" s="62">
        <v>5800</v>
      </c>
      <c r="D24" s="62">
        <f t="shared" si="0"/>
        <v>133400</v>
      </c>
    </row>
    <row r="25" spans="1:4">
      <c r="A25" s="57" t="s">
        <v>345</v>
      </c>
      <c r="B25" s="59"/>
      <c r="C25">
        <v>5800</v>
      </c>
      <c r="D25">
        <f t="shared" si="0"/>
        <v>139200</v>
      </c>
    </row>
    <row r="26" spans="1:4">
      <c r="A26" s="57" t="s">
        <v>346</v>
      </c>
      <c r="B26" s="59"/>
      <c r="C26">
        <v>5800</v>
      </c>
      <c r="D26">
        <f t="shared" si="0"/>
        <v>145000</v>
      </c>
    </row>
    <row r="27" spans="1:4">
      <c r="A27" s="57" t="s">
        <v>347</v>
      </c>
      <c r="B27" s="59"/>
      <c r="C27">
        <v>5800</v>
      </c>
      <c r="D27">
        <f t="shared" si="0"/>
        <v>150800</v>
      </c>
    </row>
    <row r="28" spans="1:4">
      <c r="A28" s="57" t="s">
        <v>348</v>
      </c>
      <c r="B28" s="59"/>
      <c r="C28">
        <v>5800</v>
      </c>
      <c r="D28">
        <f t="shared" si="0"/>
        <v>156600</v>
      </c>
    </row>
    <row r="29" spans="1:4">
      <c r="A29" s="57" t="s">
        <v>349</v>
      </c>
      <c r="B29" s="59"/>
      <c r="C29">
        <v>5800</v>
      </c>
      <c r="D29">
        <f t="shared" si="0"/>
        <v>162400</v>
      </c>
    </row>
    <row r="30" spans="1:4">
      <c r="A30" s="57" t="s">
        <v>350</v>
      </c>
      <c r="B30" s="59"/>
      <c r="C30">
        <v>5800</v>
      </c>
      <c r="D30">
        <f t="shared" si="0"/>
        <v>168200</v>
      </c>
    </row>
    <row r="31" spans="1:4">
      <c r="A31" s="57" t="s">
        <v>351</v>
      </c>
      <c r="B31" s="59"/>
      <c r="C31">
        <v>5800</v>
      </c>
      <c r="D31">
        <f t="shared" si="0"/>
        <v>174000</v>
      </c>
    </row>
    <row r="32" spans="1:4">
      <c r="A32" s="57" t="s">
        <v>352</v>
      </c>
      <c r="B32" s="59"/>
      <c r="C32">
        <v>5800</v>
      </c>
      <c r="D32">
        <f t="shared" si="0"/>
        <v>179800</v>
      </c>
    </row>
    <row r="33" spans="1:4">
      <c r="A33" s="57" t="s">
        <v>343</v>
      </c>
      <c r="B33" s="59" t="s">
        <v>353</v>
      </c>
      <c r="C33">
        <v>5800</v>
      </c>
      <c r="D33">
        <f t="shared" si="0"/>
        <v>185600</v>
      </c>
    </row>
    <row r="34" spans="1:4">
      <c r="A34" s="57" t="s">
        <v>344</v>
      </c>
      <c r="C34">
        <v>5800</v>
      </c>
      <c r="D34">
        <f t="shared" si="0"/>
        <v>191400</v>
      </c>
    </row>
    <row r="35" spans="1:4">
      <c r="A35" s="57" t="s">
        <v>324</v>
      </c>
      <c r="C35">
        <v>5800</v>
      </c>
      <c r="D35">
        <f t="shared" si="0"/>
        <v>197200</v>
      </c>
    </row>
    <row r="36" spans="1:4">
      <c r="A36" s="57" t="s">
        <v>325</v>
      </c>
      <c r="C36">
        <v>5800</v>
      </c>
      <c r="D36">
        <f t="shared" si="0"/>
        <v>203000</v>
      </c>
    </row>
    <row r="37" spans="1:4">
      <c r="A37" s="57" t="s">
        <v>345</v>
      </c>
      <c r="C37">
        <v>5800</v>
      </c>
      <c r="D37">
        <f t="shared" si="0"/>
        <v>208800</v>
      </c>
    </row>
    <row r="38" spans="1:4">
      <c r="A38" s="57" t="s">
        <v>346</v>
      </c>
      <c r="C38">
        <v>5800</v>
      </c>
      <c r="D38">
        <f t="shared" si="0"/>
        <v>214600</v>
      </c>
    </row>
    <row r="39" spans="1:4">
      <c r="A39" s="57" t="s">
        <v>347</v>
      </c>
      <c r="C39">
        <v>5800</v>
      </c>
      <c r="D39">
        <f t="shared" si="0"/>
        <v>220400</v>
      </c>
    </row>
    <row r="40" spans="1:4">
      <c r="A40" s="57" t="s">
        <v>348</v>
      </c>
      <c r="C40">
        <v>5800</v>
      </c>
      <c r="D40">
        <f t="shared" si="0"/>
        <v>226200</v>
      </c>
    </row>
    <row r="41" spans="1:4">
      <c r="A41" s="57" t="s">
        <v>349</v>
      </c>
      <c r="C41">
        <v>5800</v>
      </c>
      <c r="D41">
        <f t="shared" si="0"/>
        <v>232000</v>
      </c>
    </row>
    <row r="42" spans="1:4">
      <c r="A42" s="57" t="s">
        <v>350</v>
      </c>
      <c r="C42">
        <v>5800</v>
      </c>
      <c r="D42">
        <f t="shared" si="0"/>
        <v>237800</v>
      </c>
    </row>
    <row r="43" spans="1:4">
      <c r="A43" s="57" t="s">
        <v>351</v>
      </c>
      <c r="C43">
        <v>5800</v>
      </c>
      <c r="D43">
        <f t="shared" si="0"/>
        <v>243600</v>
      </c>
    </row>
    <row r="44" spans="1:4">
      <c r="A44" s="57" t="s">
        <v>352</v>
      </c>
      <c r="C44">
        <v>5800</v>
      </c>
      <c r="D44">
        <f t="shared" si="0"/>
        <v>249400</v>
      </c>
    </row>
    <row r="45" spans="1:4">
      <c r="A45" s="57" t="s">
        <v>343</v>
      </c>
      <c r="B45" s="59" t="s">
        <v>355</v>
      </c>
      <c r="C45">
        <v>5800</v>
      </c>
      <c r="D45">
        <f t="shared" si="0"/>
        <v>255200</v>
      </c>
    </row>
    <row r="46" spans="1:4">
      <c r="A46" s="57" t="s">
        <v>344</v>
      </c>
      <c r="C46">
        <v>5800</v>
      </c>
      <c r="D46">
        <f t="shared" si="0"/>
        <v>261000</v>
      </c>
    </row>
    <row r="47" spans="1:4">
      <c r="A47" s="57" t="s">
        <v>324</v>
      </c>
      <c r="C47">
        <v>5800</v>
      </c>
      <c r="D47">
        <f t="shared" si="0"/>
        <v>266800</v>
      </c>
    </row>
    <row r="48" spans="1:4">
      <c r="A48" s="57" t="s">
        <v>325</v>
      </c>
      <c r="C48">
        <v>5800</v>
      </c>
      <c r="D48">
        <f t="shared" si="0"/>
        <v>272600</v>
      </c>
    </row>
    <row r="49" spans="1:4">
      <c r="A49" s="57" t="s">
        <v>345</v>
      </c>
      <c r="C49">
        <v>5800</v>
      </c>
      <c r="D49">
        <f t="shared" si="0"/>
        <v>278400</v>
      </c>
    </row>
    <row r="50" spans="1:4">
      <c r="A50" s="57" t="s">
        <v>346</v>
      </c>
      <c r="C50">
        <v>5800</v>
      </c>
      <c r="D50">
        <f t="shared" si="0"/>
        <v>284200</v>
      </c>
    </row>
    <row r="51" spans="1:4">
      <c r="A51" s="57" t="s">
        <v>347</v>
      </c>
      <c r="C51">
        <v>5800</v>
      </c>
      <c r="D51">
        <f t="shared" si="0"/>
        <v>290000</v>
      </c>
    </row>
    <row r="52" spans="1:4">
      <c r="A52" s="57" t="s">
        <v>348</v>
      </c>
      <c r="C52">
        <v>5800</v>
      </c>
      <c r="D52">
        <f t="shared" si="0"/>
        <v>295800</v>
      </c>
    </row>
    <row r="53" spans="1:4">
      <c r="A53" s="57" t="s">
        <v>349</v>
      </c>
      <c r="C53">
        <v>5800</v>
      </c>
      <c r="D53">
        <f t="shared" si="0"/>
        <v>301600</v>
      </c>
    </row>
    <row r="54" spans="1:4">
      <c r="A54" s="57" t="s">
        <v>350</v>
      </c>
      <c r="C54">
        <v>5800</v>
      </c>
      <c r="D54">
        <f t="shared" si="0"/>
        <v>307400</v>
      </c>
    </row>
    <row r="55" spans="1:4">
      <c r="A55" s="57" t="s">
        <v>351</v>
      </c>
      <c r="C55">
        <v>5800</v>
      </c>
      <c r="D55">
        <f t="shared" si="0"/>
        <v>313200</v>
      </c>
    </row>
    <row r="56" spans="1:4">
      <c r="A56" s="57" t="s">
        <v>352</v>
      </c>
      <c r="C56">
        <v>5800</v>
      </c>
      <c r="D56">
        <f t="shared" si="0"/>
        <v>319000</v>
      </c>
    </row>
    <row r="57" spans="1:4">
      <c r="A57" s="57" t="s">
        <v>343</v>
      </c>
      <c r="B57" s="59" t="s">
        <v>354</v>
      </c>
      <c r="C57">
        <v>5800</v>
      </c>
      <c r="D57">
        <f t="shared" si="0"/>
        <v>324800</v>
      </c>
    </row>
    <row r="58" spans="1:4">
      <c r="A58" s="57" t="s">
        <v>344</v>
      </c>
      <c r="C58">
        <v>5800</v>
      </c>
      <c r="D58">
        <f t="shared" si="0"/>
        <v>330600</v>
      </c>
    </row>
    <row r="59" spans="1:4">
      <c r="A59" s="57" t="s">
        <v>324</v>
      </c>
      <c r="C59">
        <v>5800</v>
      </c>
      <c r="D59">
        <f t="shared" si="0"/>
        <v>336400</v>
      </c>
    </row>
    <row r="60" spans="1:4">
      <c r="A60" s="57" t="s">
        <v>325</v>
      </c>
      <c r="C60">
        <v>5800</v>
      </c>
      <c r="D60">
        <f t="shared" si="0"/>
        <v>342200</v>
      </c>
    </row>
    <row r="61" spans="1:4">
      <c r="A61" s="57" t="s">
        <v>345</v>
      </c>
      <c r="C61">
        <v>5800</v>
      </c>
      <c r="D61">
        <f t="shared" si="0"/>
        <v>348000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F26" sqref="F26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>
      <c r="A1" s="5"/>
      <c r="B1" s="8" t="s">
        <v>103</v>
      </c>
      <c r="C1" s="8" t="s">
        <v>104</v>
      </c>
      <c r="D1" s="8" t="s">
        <v>101</v>
      </c>
      <c r="E1" s="8" t="s">
        <v>102</v>
      </c>
      <c r="F1" s="8" t="s">
        <v>105</v>
      </c>
      <c r="H1" s="8" t="s">
        <v>169</v>
      </c>
      <c r="I1" s="8" t="s">
        <v>105</v>
      </c>
      <c r="J1" s="8" t="s">
        <v>117</v>
      </c>
      <c r="K1" s="8" t="s">
        <v>116</v>
      </c>
      <c r="L1" s="9" t="s">
        <v>118</v>
      </c>
      <c r="M1" s="9" t="s">
        <v>119</v>
      </c>
    </row>
    <row r="2" spans="1:13">
      <c r="A2" s="8" t="s">
        <v>96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8" t="s">
        <v>112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8" t="s">
        <v>95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8" t="s">
        <v>113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8" t="s">
        <v>22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8" t="s">
        <v>114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8" t="s">
        <v>22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8" t="s">
        <v>115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8" t="s">
        <v>97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8" t="s">
        <v>2</v>
      </c>
      <c r="M6" s="8">
        <f>SUM(M2:M5)</f>
        <v>83300</v>
      </c>
    </row>
    <row r="7" spans="1:13">
      <c r="A7" s="8" t="s">
        <v>98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8" t="s">
        <v>99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8" t="s">
        <v>103</v>
      </c>
      <c r="J8" s="8" t="s">
        <v>104</v>
      </c>
      <c r="K8" s="8" t="s">
        <v>101</v>
      </c>
      <c r="L8" s="8" t="s">
        <v>102</v>
      </c>
      <c r="M8" s="8" t="s">
        <v>105</v>
      </c>
    </row>
    <row r="9" spans="1:13">
      <c r="A9" s="8" t="s">
        <v>100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8" t="s">
        <v>130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8" t="s">
        <v>107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8" t="s">
        <v>131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8" t="s">
        <v>106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8" t="s">
        <v>128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8" t="s">
        <v>105</v>
      </c>
      <c r="B12" s="5"/>
      <c r="C12" s="5"/>
      <c r="D12" s="5"/>
      <c r="E12" s="5"/>
      <c r="F12" s="5">
        <f>SUM(F2:F11)</f>
        <v>2322.1999999999998</v>
      </c>
      <c r="H12" s="8" t="s">
        <v>127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8" t="s">
        <v>128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8" t="s">
        <v>129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8" t="s">
        <v>129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8" t="s">
        <v>95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8" t="s">
        <v>127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8" t="s">
        <v>97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8" t="s">
        <v>95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8" t="s">
        <v>98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8" t="s">
        <v>130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8" t="s">
        <v>100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8" t="s">
        <v>131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8" t="s">
        <v>107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8" t="s">
        <v>97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8" t="s">
        <v>106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8" t="s">
        <v>98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8" t="s">
        <v>99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8" t="s">
        <v>99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8" t="s">
        <v>100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8" t="s">
        <v>168</v>
      </c>
      <c r="I22" s="8" t="s">
        <v>167</v>
      </c>
    </row>
    <row r="23" spans="1:13">
      <c r="A23" s="8" t="s">
        <v>107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8" t="s">
        <v>172</v>
      </c>
      <c r="I23" s="5">
        <v>270</v>
      </c>
    </row>
    <row r="24" spans="1:13">
      <c r="A24" s="8" t="s">
        <v>106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9" t="s">
        <v>173</v>
      </c>
      <c r="I24" s="10">
        <v>60</v>
      </c>
    </row>
    <row r="25" spans="1:13">
      <c r="A25" s="8" t="s">
        <v>105</v>
      </c>
      <c r="B25" s="5"/>
      <c r="C25" s="5"/>
      <c r="D25" s="5"/>
      <c r="E25" s="5"/>
      <c r="F25" s="5">
        <f>SUM(F13:F24)</f>
        <v>2480.6</v>
      </c>
      <c r="H25" s="9" t="s">
        <v>170</v>
      </c>
      <c r="I25" s="5">
        <v>60</v>
      </c>
    </row>
    <row r="26" spans="1:13">
      <c r="H26" s="9" t="s">
        <v>171</v>
      </c>
      <c r="I26" s="5">
        <v>169</v>
      </c>
    </row>
    <row r="27" spans="1:13">
      <c r="H27" s="9" t="s">
        <v>127</v>
      </c>
      <c r="I27" s="5">
        <v>45</v>
      </c>
    </row>
    <row r="28" spans="1:13">
      <c r="H28" s="9" t="s">
        <v>165</v>
      </c>
      <c r="I28" s="5">
        <v>1157</v>
      </c>
    </row>
    <row r="29" spans="1:13">
      <c r="H29" s="9" t="s">
        <v>166</v>
      </c>
      <c r="I29" s="5">
        <v>740</v>
      </c>
    </row>
    <row r="30" spans="1:13">
      <c r="H30" s="8" t="s">
        <v>115</v>
      </c>
      <c r="I30" s="10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F39" sqref="F39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8" t="s">
        <v>103</v>
      </c>
      <c r="C1" s="8" t="s">
        <v>104</v>
      </c>
      <c r="D1" s="8" t="s">
        <v>164</v>
      </c>
      <c r="E1" s="8" t="s">
        <v>109</v>
      </c>
    </row>
    <row r="2" spans="1:15">
      <c r="A2" s="8" t="s">
        <v>110</v>
      </c>
      <c r="B2" s="5">
        <v>1.5</v>
      </c>
      <c r="C2" s="5">
        <v>5</v>
      </c>
      <c r="D2" s="5">
        <v>24</v>
      </c>
      <c r="E2" s="5">
        <v>12</v>
      </c>
      <c r="J2" s="29" t="s">
        <v>185</v>
      </c>
      <c r="K2">
        <v>5</v>
      </c>
      <c r="M2">
        <v>10</v>
      </c>
      <c r="N2">
        <v>5</v>
      </c>
      <c r="O2">
        <v>7</v>
      </c>
    </row>
    <row r="3" spans="1:15">
      <c r="A3" s="8" t="s">
        <v>111</v>
      </c>
      <c r="B3" s="5">
        <v>1.5</v>
      </c>
      <c r="C3" s="5">
        <v>3</v>
      </c>
      <c r="D3" s="5">
        <v>54</v>
      </c>
      <c r="E3" s="5">
        <v>18</v>
      </c>
      <c r="J3" s="29" t="s">
        <v>186</v>
      </c>
      <c r="K3">
        <v>15</v>
      </c>
    </row>
    <row r="4" spans="1:15">
      <c r="A4" s="8" t="s">
        <v>38</v>
      </c>
      <c r="B4" s="5"/>
      <c r="C4" s="5"/>
      <c r="D4" s="5"/>
      <c r="E4" s="5">
        <v>4</v>
      </c>
    </row>
    <row r="6" spans="1:15">
      <c r="A6" s="20" t="s">
        <v>174</v>
      </c>
      <c r="B6" s="5">
        <v>120</v>
      </c>
    </row>
    <row r="7" spans="1:15">
      <c r="A7" s="20" t="s">
        <v>175</v>
      </c>
      <c r="B7" s="5">
        <v>400</v>
      </c>
      <c r="D7" s="19" t="s">
        <v>110</v>
      </c>
      <c r="E7" s="5"/>
      <c r="F7" s="5"/>
    </row>
    <row r="8" spans="1:15">
      <c r="A8" s="20" t="s">
        <v>176</v>
      </c>
      <c r="B8" s="5">
        <f>B6*B7</f>
        <v>48000</v>
      </c>
      <c r="D8" s="8" t="s">
        <v>187</v>
      </c>
      <c r="E8" s="5">
        <v>30</v>
      </c>
      <c r="F8" s="8" t="s">
        <v>178</v>
      </c>
    </row>
    <row r="9" spans="1:15">
      <c r="D9" s="8" t="s">
        <v>184</v>
      </c>
      <c r="E9" s="5">
        <v>20</v>
      </c>
      <c r="F9" s="8" t="s">
        <v>179</v>
      </c>
    </row>
    <row r="10" spans="1:15">
      <c r="D10" s="8" t="s">
        <v>182</v>
      </c>
      <c r="E10" s="5">
        <v>20</v>
      </c>
      <c r="F10" s="8" t="s">
        <v>181</v>
      </c>
    </row>
    <row r="11" spans="1:15">
      <c r="D11" s="8" t="s">
        <v>192</v>
      </c>
      <c r="E11" s="5">
        <v>3</v>
      </c>
      <c r="F11" s="5"/>
    </row>
    <row r="12" spans="1:15">
      <c r="D12" s="8" t="s">
        <v>190</v>
      </c>
      <c r="E12" s="5">
        <v>7</v>
      </c>
      <c r="F12" s="5"/>
    </row>
    <row r="13" spans="1:15">
      <c r="D13" s="8" t="s">
        <v>191</v>
      </c>
      <c r="E13" s="5">
        <v>3</v>
      </c>
      <c r="F13" s="5"/>
    </row>
    <row r="14" spans="1:15">
      <c r="D14" s="8" t="s">
        <v>183</v>
      </c>
      <c r="E14" s="5">
        <v>5</v>
      </c>
      <c r="F14" s="5"/>
    </row>
    <row r="15" spans="1:15">
      <c r="D15" s="8" t="s">
        <v>188</v>
      </c>
      <c r="E15" s="5">
        <v>2</v>
      </c>
      <c r="F15" s="5"/>
    </row>
    <row r="16" spans="1:15">
      <c r="D16" s="19" t="s">
        <v>111</v>
      </c>
      <c r="E16" s="5"/>
      <c r="F16" s="5"/>
    </row>
    <row r="17" spans="4:6">
      <c r="D17" s="8" t="s">
        <v>180</v>
      </c>
      <c r="E17" s="5">
        <v>45</v>
      </c>
      <c r="F17" s="8" t="s">
        <v>178</v>
      </c>
    </row>
    <row r="18" spans="4:6">
      <c r="D18" s="8" t="s">
        <v>177</v>
      </c>
      <c r="E18" s="5">
        <v>85</v>
      </c>
      <c r="F18" s="8" t="s">
        <v>178</v>
      </c>
    </row>
    <row r="19" spans="4:6">
      <c r="D19" s="8" t="s">
        <v>184</v>
      </c>
      <c r="E19" s="5">
        <v>85</v>
      </c>
      <c r="F19" s="8" t="s">
        <v>178</v>
      </c>
    </row>
    <row r="20" spans="4:6">
      <c r="D20" s="8" t="s">
        <v>189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2018-05-01T07:49:09Z</dcterms:modified>
</cp:coreProperties>
</file>