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965" windowHeight="5625" activeTab="1"/>
  </bookViews>
  <sheets>
    <sheet name="PaidTillDate" sheetId="1" r:id="rId1"/>
    <sheet name="MyShare Pics" sheetId="5" r:id="rId2"/>
    <sheet name="Need" sheetId="6" r:id="rId3"/>
    <sheet name="Profit" sheetId="7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B8" i="12" l="1"/>
  <c r="S1" i="6"/>
  <c r="K19" i="11"/>
  <c r="M19" i="11" s="1"/>
  <c r="K18" i="11"/>
  <c r="M18" i="11" s="1"/>
  <c r="K17" i="11"/>
  <c r="M17" i="11" s="1"/>
  <c r="K20" i="11"/>
  <c r="M20" i="11" s="1"/>
  <c r="K16" i="11"/>
  <c r="M16" i="11" s="1"/>
  <c r="K15" i="11"/>
  <c r="M15" i="11" s="1"/>
  <c r="K10" i="11"/>
  <c r="M10" i="11" s="1"/>
  <c r="K9" i="11"/>
  <c r="M9" i="11" s="1"/>
  <c r="K14" i="11"/>
  <c r="M14" i="11" s="1"/>
  <c r="K12" i="11"/>
  <c r="M12" i="11" s="1"/>
  <c r="K13" i="11"/>
  <c r="M13" i="11" s="1"/>
  <c r="K11" i="11"/>
  <c r="M11" i="11" s="1"/>
  <c r="D16" i="11"/>
  <c r="F16" i="11" s="1"/>
  <c r="D17" i="11"/>
  <c r="F17" i="11" s="1"/>
  <c r="D18" i="11"/>
  <c r="F18" i="11" s="1"/>
  <c r="D19" i="11"/>
  <c r="F19" i="11" s="1"/>
  <c r="D20" i="11"/>
  <c r="F20" i="11" s="1"/>
  <c r="D21" i="11"/>
  <c r="F21" i="11" s="1"/>
  <c r="D22" i="11"/>
  <c r="F22" i="11" s="1"/>
  <c r="D23" i="11"/>
  <c r="F23" i="11" s="1"/>
  <c r="D24" i="11"/>
  <c r="F24" i="11" s="1"/>
  <c r="D14" i="11"/>
  <c r="F14" i="11" s="1"/>
  <c r="D15" i="11"/>
  <c r="F15" i="11" s="1"/>
  <c r="D13" i="11"/>
  <c r="F13" i="11" s="1"/>
  <c r="K5" i="11"/>
  <c r="M5" i="11" s="1"/>
  <c r="K4" i="11"/>
  <c r="M4" i="11" s="1"/>
  <c r="K3" i="11"/>
  <c r="M3" i="11" s="1"/>
  <c r="K2" i="11"/>
  <c r="M2" i="11" s="1"/>
  <c r="F11" i="11"/>
  <c r="D11" i="11"/>
  <c r="D10" i="11"/>
  <c r="F10" i="11" s="1"/>
  <c r="D5" i="11"/>
  <c r="F5" i="11" s="1"/>
  <c r="D4" i="11"/>
  <c r="F4" i="11" s="1"/>
  <c r="D3" i="11"/>
  <c r="F3" i="11" s="1"/>
  <c r="D6" i="11"/>
  <c r="F6" i="11" s="1"/>
  <c r="D7" i="11"/>
  <c r="F7" i="11" s="1"/>
  <c r="D8" i="11"/>
  <c r="F8" i="11" s="1"/>
  <c r="D9" i="11"/>
  <c r="F9" i="11" s="1"/>
  <c r="D2" i="11"/>
  <c r="F2" i="11" s="1"/>
  <c r="F12" i="11" l="1"/>
  <c r="F25" i="11"/>
  <c r="M6" i="11"/>
  <c r="H23" i="7"/>
  <c r="G23" i="7"/>
  <c r="D23" i="7"/>
  <c r="D22" i="7" l="1"/>
  <c r="G19" i="7" l="1"/>
  <c r="G20" i="7"/>
  <c r="G21" i="7"/>
  <c r="D21" i="7"/>
  <c r="D20" i="7"/>
  <c r="D18" i="7"/>
  <c r="D19" i="7"/>
  <c r="C16" i="10" l="1"/>
  <c r="F11" i="10"/>
  <c r="F12" i="10" s="1"/>
  <c r="F6" i="10"/>
  <c r="F7" i="10" s="1"/>
  <c r="O11" i="7" l="1"/>
  <c r="P10" i="7"/>
  <c r="N11" i="7"/>
  <c r="F2" i="9"/>
  <c r="F3" i="9" s="1"/>
  <c r="P9" i="7"/>
  <c r="P4" i="7"/>
  <c r="P5" i="7"/>
  <c r="P6" i="7"/>
  <c r="P7" i="7"/>
  <c r="P8" i="7"/>
  <c r="P3" i="7"/>
  <c r="P11" i="7" l="1"/>
  <c r="D9" i="7" l="1"/>
  <c r="B4" i="8" l="1"/>
  <c r="B6" i="8" s="1"/>
  <c r="B10" i="8" s="1"/>
  <c r="E4" i="8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D8" i="7"/>
  <c r="D10" i="7"/>
  <c r="D11" i="7"/>
  <c r="D12" i="7"/>
  <c r="D13" i="7"/>
  <c r="D14" i="7"/>
  <c r="D15" i="7"/>
  <c r="D16" i="7"/>
  <c r="D17" i="7"/>
  <c r="D7" i="7"/>
  <c r="D6" i="7"/>
  <c r="G5" i="7"/>
  <c r="D5" i="7"/>
  <c r="D4" i="7"/>
  <c r="G3" i="7"/>
  <c r="G4" i="7"/>
  <c r="G2" i="7"/>
  <c r="D3" i="7"/>
  <c r="D2" i="7"/>
  <c r="H13" i="7" l="1"/>
  <c r="H15" i="7"/>
  <c r="H11" i="7"/>
  <c r="H4" i="7"/>
  <c r="H5" i="7"/>
  <c r="H12" i="7"/>
  <c r="H3" i="7"/>
  <c r="E7" i="8"/>
  <c r="E8" i="8" s="1"/>
  <c r="E6" i="8"/>
  <c r="E10" i="8" s="1"/>
  <c r="B7" i="8"/>
  <c r="B8" i="8" s="1"/>
  <c r="Q3" i="6"/>
  <c r="Q5" i="6" s="1"/>
  <c r="Q6" i="6" s="1"/>
  <c r="N4" i="6"/>
  <c r="J1" i="6"/>
  <c r="E9" i="6"/>
  <c r="I1" i="7" l="1"/>
  <c r="N6" i="6"/>
  <c r="B16" i="8"/>
  <c r="B12" i="8"/>
  <c r="B14" i="8"/>
  <c r="E16" i="8"/>
  <c r="E12" i="8"/>
  <c r="E14" i="8"/>
  <c r="B25" i="1"/>
  <c r="H3" i="1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<sst xmlns="http://schemas.openxmlformats.org/spreadsheetml/2006/main" count="412" uniqueCount="292">
  <si>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</si>
  <si>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</si>
  <si>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</si>
  <si>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</si>
  <si>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</si>
  <si>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</si>
  <si>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</si>
  <si>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</si>
  <si>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</si>
  <si>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</si>
  <si>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</si>
  <si>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</si>
  <si>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</si>
  <si>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</si>
  <si>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</si>
  <si>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</si>
  <si>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</si>
  <si>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</si>
  <si>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</si>
  <si>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</si>
  <si>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</si>
  <si>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TATAPOWER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</si>
  <si>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</si>
  <si>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</si>
  <si>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</si>
  <si>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</si>
  <si>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</si>
  <si>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</si>
  <si>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</si>
  <si>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</si>
  <si>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</si>
  <si>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</si>
  <si>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</si>
  <si>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</si>
  <si>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</si>
  <si>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</si>
  <si>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</si>
  <si>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</si>
  <si>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</si>
  <si>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</si>
  <si>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</si>
  <si>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</si>
  <si>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</si>
  <si>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</si>
  <si>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</si>
  <si>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</si>
  <si>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</si>
  <si>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</si>
  <si>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</si>
  <si>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</si>
  <si>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</si>
  <si>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</si>
  <si>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</si>
  <si>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</si>
  <si>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</si>
  <si>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</si>
  <si>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</si>
  <si>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</si>
  <si>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</si>
  <si>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</si>
  <si>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</si>
  <si>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</si>
  <si>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</si>
  <si>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</si>
  <si>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</si>
  <si>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</si>
  <si>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</si>
  <si>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</si>
  <si>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</si>
  <si>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</si>
  <si>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</si>
  <si>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</si>
  <si>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</si>
  <si>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</si>
  <si>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</si>
  <si>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</si>
  <si>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</si>
  <si>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</si>
  <si>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</si>
  <si>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</si>
  <si>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</si>
  <si>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</si>
  <si>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</si>
  <si>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</si>
  <si>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</si>
  <si>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</si>
  <si>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</si>
  <si>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Profit</t>
  </si>
  <si>
    <t>Share</t>
  </si>
  <si>
    <t>No Of shares</t>
  </si>
  <si>
    <t>Bought Price</t>
  </si>
  <si>
    <t>Buy Price Per Share</t>
  </si>
  <si>
    <t>Sell Price Per Share</t>
  </si>
  <si>
    <t>No of shares</t>
  </si>
  <si>
    <t>IBULLS</t>
  </si>
  <si>
    <t>Sintex</t>
  </si>
  <si>
    <t>Sell Price</t>
  </si>
  <si>
    <t>Fconsumer</t>
  </si>
  <si>
    <t>National Alum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</si>
  <si>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</si>
  <si>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</si>
  <si>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</si>
  <si>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</si>
  <si>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</si>
  <si>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</si>
  <si>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</si>
  <si>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Idea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</si>
  <si>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</si>
  <si>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</si>
  <si>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</si>
  <si>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</si>
  <si>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</si>
  <si>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</si>
  <si>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</si>
  <si>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</si>
  <si>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</si>
  <si>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</si>
  <si>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</si>
  <si>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</si>
  <si>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20/7/2017</t>
  </si>
  <si>
    <t>AURO PHARMA</t>
  </si>
  <si>
    <t>AUROPHARMA</t>
  </si>
  <si>
    <t>21/7/2017</t>
  </si>
  <si>
    <t xml:space="preserve">RELIANCE </t>
  </si>
  <si>
    <t>RELIANCE</t>
  </si>
  <si>
    <t>IDEA</t>
  </si>
  <si>
    <t>BHARTIARTL</t>
  </si>
  <si>
    <t>24/7/2017</t>
  </si>
  <si>
    <t>MRPL</t>
  </si>
  <si>
    <t>Cement</t>
  </si>
  <si>
    <t>Item</t>
  </si>
  <si>
    <t>27/07/2017</t>
  </si>
  <si>
    <t>HATHWAY</t>
  </si>
  <si>
    <t>28/07/2017</t>
  </si>
  <si>
    <t>31/07/2017</t>
  </si>
  <si>
    <t>CENTRALBK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</si>
  <si>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</si>
  <si>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</si>
  <si>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</si>
  <si>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</si>
  <si>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</si>
  <si>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</si>
  <si>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</si>
  <si>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</si>
  <si>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</si>
  <si>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</si>
  <si>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</si>
  <si>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</si>
  <si>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</si>
  <si>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</si>
  <si>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</si>
  <si>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</si>
  <si>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IOC</t>
  </si>
  <si>
    <t>Done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</si>
  <si>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</si>
  <si>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</si>
  <si>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</si>
  <si>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</si>
  <si>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</si>
  <si>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</si>
  <si>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</si>
  <si>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</si>
  <si>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</si>
  <si>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VAKRANGEE</t>
  </si>
  <si>
    <t>BHEL</t>
  </si>
  <si>
    <t>CENTRALBANK</t>
  </si>
  <si>
    <t>TATAPOWER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</si>
  <si>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</si>
  <si>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</si>
  <si>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</si>
  <si>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</si>
  <si>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</si>
  <si>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</si>
  <si>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</si>
  <si>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</si>
  <si>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</si>
  <si>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</si>
  <si>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</si>
  <si>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</si>
  <si>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</si>
  <si>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</si>
  <si>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</si>
  <si>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</si>
  <si>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</si>
  <si>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</si>
  <si>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</si>
  <si>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</si>
  <si>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</si>
  <si>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</si>
  <si>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</si>
  <si>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</si>
  <si>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</si>
  <si>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</si>
  <si>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</si>
  <si>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</si>
  <si>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</si>
  <si>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</si>
  <si>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</si>
  <si>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</si>
  <si>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</si>
  <si>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</si>
  <si>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</si>
  <si>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</si>
  <si>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</si>
  <si>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</si>
  <si>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</si>
  <si>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</si>
  <si>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</si>
  <si>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</si>
  <si>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</si>
  <si>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</si>
  <si>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</si>
  <si>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</si>
  <si>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</si>
  <si>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</si>
  <si>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</si>
  <si>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</si>
  <si>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</si>
  <si>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</si>
  <si>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</si>
  <si>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</si>
  <si>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</si>
  <si>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</si>
  <si>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</si>
  <si>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</si>
  <si>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</si>
  <si>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</si>
  <si>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</si>
  <si>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</si>
  <si>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</si>
  <si>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</si>
  <si>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</si>
  <si>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</si>
  <si>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</si>
  <si>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</si>
  <si>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</si>
  <si>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</si>
  <si>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</si>
  <si>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</si>
  <si>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</si>
  <si>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</si>
  <si>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</si>
  <si>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Ask</t>
  </si>
  <si>
    <t>Area covered per box</t>
  </si>
  <si>
    <t>No of tiles in one box</t>
  </si>
  <si>
    <t>Wooden tiles (preferred dark brown)</t>
  </si>
  <si>
    <t xml:space="preserve">Tiles should be anti-skit </t>
  </si>
  <si>
    <t>should be vitrified</t>
  </si>
  <si>
    <t>Which is better vitrified or porcelain tiles</t>
  </si>
  <si>
    <t>Diff in price of vitrified and porcelain tiles</t>
  </si>
  <si>
    <t>Reddish black granite</t>
  </si>
  <si>
    <t>Carriage to Kullu</t>
  </si>
  <si>
    <t>What if required extra tiles</t>
  </si>
  <si>
    <t>Difference in Kajaria/Cera/Italiano/Somany price</t>
  </si>
  <si>
    <t>Local tiles k rates bhi pta kriyo kinti sasti hai</t>
  </si>
  <si>
    <t>Difference in quality of local and branded quality</t>
  </si>
  <si>
    <t>Stairs and Gallery k liye ask for parking tiles jyada mehngi nahi</t>
  </si>
  <si>
    <t>Stair tiles and floor tiles mein macthing tile leni hein</t>
  </si>
  <si>
    <t>Dono dark color would be preferred.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</si>
  <si>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</si>
  <si>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</si>
  <si>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</si>
  <si>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</si>
  <si>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</si>
  <si>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</si>
  <si>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</si>
  <si>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</si>
  <si>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chitnkami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</si>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</sst>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0" fontId="0" fillId="0" borderId="0" xfId="0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4" fontId="0" fillId="0" borderId="0" xfId="0" applyNumberFormat="1" applyFont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2" sqref="H2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1" t="s">
        <v>0</v>
      </c>
      <c r="B1" s="21" t="s">
        <v>1</v>
      </c>
      <c r="C1" s="2"/>
      <c r="D1" s="21" t="s">
        <v>2</v>
      </c>
      <c r="E1" s="2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2">
        <v>42190</v>
      </c>
      <c r="B2" s="21">
        <v>20000</v>
      </c>
      <c r="D2" s="25" t="s">
        <v>3</v>
      </c>
      <c r="E2" s="25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2">
        <v>42192</v>
      </c>
      <c r="B3" s="21">
        <v>10000</v>
      </c>
      <c r="D3" s="25" t="s">
        <v>3</v>
      </c>
      <c r="E3" s="25" t="s">
        <v>8</v>
      </c>
      <c r="G3" s="1" t="s">
        <v>9</v>
      </c>
      <c r="H3" s="4">
        <f>H2-B25</f>
        <v>195990</v>
      </c>
      <c r="J3" s="2"/>
      <c r="K3" s="2"/>
      <c r="L3" s="2">
        <v>3641</v>
      </c>
      <c r="M3" s="2" t="s">
        <v>7</v>
      </c>
    </row>
    <row r="4" spans="1:26" x14ac:dyDescent="0.25">
      <c r="A4" s="22">
        <v>42229</v>
      </c>
      <c r="B4" s="21">
        <v>25000</v>
      </c>
      <c r="D4" s="25"/>
      <c r="E4" s="25"/>
    </row>
    <row r="5" spans="1:26" x14ac:dyDescent="0.25">
      <c r="A5" s="22">
        <v>42230</v>
      </c>
      <c r="B5" s="21">
        <v>15500</v>
      </c>
      <c r="D5" s="25" t="s">
        <v>10</v>
      </c>
      <c r="E5" s="25"/>
    </row>
    <row r="6" spans="1:26" x14ac:dyDescent="0.25">
      <c r="A6" s="22">
        <v>42255</v>
      </c>
      <c r="B6" s="21">
        <v>30000</v>
      </c>
      <c r="E6" s="3"/>
    </row>
    <row r="7" spans="1:26" x14ac:dyDescent="0.25">
      <c r="A7" s="22">
        <v>42262</v>
      </c>
      <c r="B7" s="21">
        <v>25000</v>
      </c>
      <c r="E7" s="3"/>
    </row>
    <row r="8" spans="1:26" x14ac:dyDescent="0.25">
      <c r="A8" s="22">
        <v>42282</v>
      </c>
      <c r="B8" s="21">
        <v>30000</v>
      </c>
      <c r="E8" s="3"/>
    </row>
    <row r="9" spans="1:26" x14ac:dyDescent="0.25">
      <c r="A9" s="22">
        <v>42299</v>
      </c>
      <c r="B9" s="21">
        <v>30000</v>
      </c>
      <c r="E9" s="3"/>
    </row>
    <row r="10" spans="1:26" x14ac:dyDescent="0.25">
      <c r="A10" s="22">
        <v>42373</v>
      </c>
      <c r="B10" s="21">
        <v>15000</v>
      </c>
      <c r="E10" s="3"/>
    </row>
    <row r="11" spans="1:26" x14ac:dyDescent="0.25">
      <c r="A11" s="22">
        <v>42553</v>
      </c>
      <c r="B11" s="21">
        <v>30000</v>
      </c>
      <c r="E11" s="3"/>
    </row>
    <row r="12" spans="1:26" x14ac:dyDescent="0.25">
      <c r="A12" s="22">
        <v>42640</v>
      </c>
      <c r="B12" s="21">
        <v>12000</v>
      </c>
      <c r="E12" s="3"/>
    </row>
    <row r="13" spans="1:26" x14ac:dyDescent="0.25">
      <c r="A13" s="23">
        <v>42768</v>
      </c>
      <c r="B13" s="21">
        <v>10000</v>
      </c>
      <c r="E13" s="3"/>
    </row>
    <row r="14" spans="1:26" x14ac:dyDescent="0.25">
      <c r="A14" s="23">
        <v>42796</v>
      </c>
      <c r="B14" s="21">
        <v>10000</v>
      </c>
      <c r="E14" s="3"/>
    </row>
    <row r="15" spans="1:26" x14ac:dyDescent="0.25">
      <c r="A15" s="23">
        <v>42829</v>
      </c>
      <c r="B15" s="21">
        <v>10000</v>
      </c>
      <c r="E15" s="3"/>
    </row>
    <row r="16" spans="1:26" x14ac:dyDescent="0.25">
      <c r="A16" s="24">
        <v>42856</v>
      </c>
      <c r="B16" s="21">
        <v>10000</v>
      </c>
      <c r="E16" s="3"/>
    </row>
    <row r="17" spans="1:26" x14ac:dyDescent="0.25">
      <c r="A17" s="24">
        <v>42887</v>
      </c>
      <c r="B17" s="21">
        <v>10000</v>
      </c>
      <c r="E17" s="3"/>
    </row>
    <row r="18" spans="1:26" x14ac:dyDescent="0.25">
      <c r="A18" s="24">
        <v>42917</v>
      </c>
      <c r="B18" s="21">
        <v>20000</v>
      </c>
      <c r="E18" s="3"/>
    </row>
    <row r="19" spans="1:26" x14ac:dyDescent="0.25">
      <c r="A19" s="24">
        <v>42948</v>
      </c>
      <c r="B19" s="21">
        <v>50000</v>
      </c>
      <c r="E19" s="3"/>
    </row>
    <row r="20" spans="1:26" x14ac:dyDescent="0.25">
      <c r="A20" s="24"/>
      <c r="B20" s="21"/>
      <c r="E20" s="3"/>
    </row>
    <row r="21" spans="1:26" x14ac:dyDescent="0.25">
      <c r="A21" s="24"/>
      <c r="B21" s="21"/>
      <c r="E21" s="3"/>
    </row>
    <row r="22" spans="1:26" x14ac:dyDescent="0.25">
      <c r="A22" s="24"/>
      <c r="B22" s="21"/>
      <c r="E22" s="3"/>
    </row>
    <row r="23" spans="1:26" x14ac:dyDescent="0.25">
      <c r="A23" s="24"/>
      <c r="B23" s="21"/>
      <c r="E23" s="3"/>
    </row>
    <row r="24" spans="1:26" x14ac:dyDescent="0.25">
      <c r="A24" s="25"/>
      <c r="B24" s="25"/>
      <c r="E24" s="3"/>
    </row>
    <row r="25" spans="1:26" x14ac:dyDescent="0.25">
      <c r="A25" s="23" t="s">
        <v>5</v>
      </c>
      <c r="B25" s="21">
        <f>SUM(B2:B24)</f>
        <v>362500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10" t="s">
        <v>205</v>
      </c>
      <c r="B2" s="10" t="s">
        <v>208</v>
      </c>
      <c r="C2" s="5">
        <v>8</v>
      </c>
    </row>
    <row r="3" spans="1:3" x14ac:dyDescent="0.25">
      <c r="A3" s="10" t="s">
        <v>206</v>
      </c>
      <c r="B3" s="10" t="s">
        <v>207</v>
      </c>
      <c r="C3" s="5">
        <v>3</v>
      </c>
    </row>
    <row r="4" spans="1:3" x14ac:dyDescent="0.25">
      <c r="A4" s="10" t="s">
        <v>206</v>
      </c>
      <c r="B4" s="10" t="s">
        <v>209</v>
      </c>
      <c r="C4" s="5">
        <v>1</v>
      </c>
    </row>
    <row r="5" spans="1:3" x14ac:dyDescent="0.25">
      <c r="A5" s="10" t="s">
        <v>210</v>
      </c>
      <c r="B5" s="5"/>
      <c r="C5" s="5">
        <v>6</v>
      </c>
    </row>
    <row r="6" spans="1:3" x14ac:dyDescent="0.25">
      <c r="A6" s="10" t="s">
        <v>211</v>
      </c>
      <c r="B6" s="5"/>
      <c r="C6" s="5">
        <v>50</v>
      </c>
    </row>
    <row r="7" spans="1:3" x14ac:dyDescent="0.25">
      <c r="A7" s="10" t="s">
        <v>212</v>
      </c>
      <c r="B7" s="5"/>
      <c r="C7" s="5">
        <v>6</v>
      </c>
    </row>
    <row r="8" spans="1:3" x14ac:dyDescent="0.25">
      <c r="A8" s="10" t="s">
        <v>213</v>
      </c>
      <c r="B8" s="5"/>
      <c r="C8" s="10" t="s">
        <v>214</v>
      </c>
    </row>
    <row r="9" spans="1:3" x14ac:dyDescent="0.25">
      <c r="A9" s="10" t="s">
        <v>215</v>
      </c>
      <c r="B9" s="5"/>
      <c r="C9" s="5">
        <v>10</v>
      </c>
    </row>
    <row r="10" spans="1:3" x14ac:dyDescent="0.25">
      <c r="A10" s="10" t="s">
        <v>216</v>
      </c>
      <c r="B10" s="5"/>
      <c r="C10" s="5">
        <v>6</v>
      </c>
    </row>
    <row r="11" spans="1:3" x14ac:dyDescent="0.25">
      <c r="A11" s="10" t="s">
        <v>217</v>
      </c>
      <c r="B11" s="5"/>
      <c r="C11" s="5">
        <v>6</v>
      </c>
    </row>
    <row r="12" spans="1:3" x14ac:dyDescent="0.25">
      <c r="A12" s="10" t="s">
        <v>219</v>
      </c>
      <c r="B12" s="10" t="s">
        <v>218</v>
      </c>
      <c r="C12" s="5">
        <v>100</v>
      </c>
    </row>
    <row r="13" spans="1:3" x14ac:dyDescent="0.25">
      <c r="A13" s="10" t="s">
        <v>220</v>
      </c>
      <c r="B13" s="10" t="s">
        <v>218</v>
      </c>
      <c r="C13" s="5">
        <v>20</v>
      </c>
    </row>
    <row r="14" spans="1:3" x14ac:dyDescent="0.25">
      <c r="A14" s="10" t="s">
        <v>219</v>
      </c>
      <c r="B14" s="10" t="s">
        <v>224</v>
      </c>
      <c r="C14" s="5">
        <v>8</v>
      </c>
    </row>
    <row r="15" spans="1:3" x14ac:dyDescent="0.25">
      <c r="A15" s="10" t="s">
        <v>220</v>
      </c>
      <c r="B15" s="10" t="s">
        <v>224</v>
      </c>
      <c r="C15" s="5">
        <v>8</v>
      </c>
    </row>
    <row r="16" spans="1:3" x14ac:dyDescent="0.25">
      <c r="A16" s="10" t="s">
        <v>221</v>
      </c>
      <c r="B16" s="5"/>
      <c r="C16" s="5">
        <v>8</v>
      </c>
    </row>
    <row r="17" spans="1:3" x14ac:dyDescent="0.25">
      <c r="A17" s="10" t="s">
        <v>222</v>
      </c>
      <c r="B17" s="5"/>
      <c r="C17" s="5">
        <v>8</v>
      </c>
    </row>
    <row r="18" spans="1:3" x14ac:dyDescent="0.25">
      <c r="A18" s="10" t="s">
        <v>223</v>
      </c>
      <c r="B18" s="5"/>
      <c r="C18" s="5">
        <v>1</v>
      </c>
    </row>
    <row r="19" spans="1:3" x14ac:dyDescent="0.25">
      <c r="A19" s="10" t="s">
        <v>225</v>
      </c>
      <c r="B19" s="10" t="s">
        <v>226</v>
      </c>
      <c r="C19" s="5">
        <v>2</v>
      </c>
    </row>
    <row r="20" spans="1:3" x14ac:dyDescent="0.25">
      <c r="A20" s="10" t="s">
        <v>227</v>
      </c>
      <c r="B20" s="10" t="s">
        <v>228</v>
      </c>
      <c r="C20" s="5">
        <v>10</v>
      </c>
    </row>
    <row r="21" spans="1:3" x14ac:dyDescent="0.25">
      <c r="A21" s="10" t="s">
        <v>227</v>
      </c>
      <c r="B21" s="10" t="s">
        <v>229</v>
      </c>
      <c r="C21" s="5">
        <v>10</v>
      </c>
    </row>
    <row r="22" spans="1:3" x14ac:dyDescent="0.25">
      <c r="A22" s="10" t="s">
        <v>230</v>
      </c>
      <c r="B22" s="10" t="s">
        <v>232</v>
      </c>
      <c r="C22" s="5">
        <v>1</v>
      </c>
    </row>
    <row r="23" spans="1:3" x14ac:dyDescent="0.25">
      <c r="A23" s="10" t="s">
        <v>230</v>
      </c>
      <c r="B23" s="10" t="s">
        <v>233</v>
      </c>
      <c r="C23" s="5">
        <v>15</v>
      </c>
    </row>
    <row r="24" spans="1:3" x14ac:dyDescent="0.25">
      <c r="A24" s="10" t="s">
        <v>230</v>
      </c>
      <c r="B24" s="10" t="s">
        <v>231</v>
      </c>
      <c r="C24" s="5">
        <v>5</v>
      </c>
    </row>
    <row r="25" spans="1:3" x14ac:dyDescent="0.25">
      <c r="A25" s="10" t="s">
        <v>230</v>
      </c>
      <c r="B25" s="10" t="s">
        <v>234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9" sqref="H9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9" customFormat="1" x14ac:dyDescent="0.25">
      <c r="A1" s="28" t="s">
        <v>173</v>
      </c>
      <c r="B1" s="28" t="s">
        <v>287</v>
      </c>
      <c r="C1" s="28" t="s">
        <v>288</v>
      </c>
      <c r="D1" s="34" t="s">
        <v>286</v>
      </c>
    </row>
    <row r="2" spans="1:4" x14ac:dyDescent="0.25">
      <c r="A2" s="10" t="s">
        <v>285</v>
      </c>
      <c r="B2" s="5">
        <v>9.5</v>
      </c>
      <c r="C2" s="5">
        <v>3</v>
      </c>
      <c r="D2" s="5">
        <v>0</v>
      </c>
    </row>
    <row r="3" spans="1:4" x14ac:dyDescent="0.25">
      <c r="A3" s="10" t="s">
        <v>171</v>
      </c>
      <c r="B3" s="5">
        <v>20</v>
      </c>
      <c r="C3" s="5"/>
      <c r="D3" s="5">
        <v>2</v>
      </c>
    </row>
    <row r="4" spans="1:4" x14ac:dyDescent="0.25">
      <c r="A4" s="10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3" sqref="K2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topLeftCell="A4" workbookViewId="0">
      <pane xSplit="1" topLeftCell="J1" activePane="topRight" state="frozen"/>
      <selection pane="topRight" activeCell="U23" sqref="U23"/>
    </sheetView>
  </sheetViews>
  <sheetFormatPr defaultRowHeight="15" x14ac:dyDescent="0.25"/>
  <cols>
    <col min="1" max="1" width="16.85546875" style="50" bestFit="1" customWidth="1"/>
    <col min="2" max="4" width="10.7109375" bestFit="1" customWidth="1"/>
    <col min="5" max="11" width="8.7109375" bestFit="1" customWidth="1"/>
    <col min="12" max="16" width="9.7109375" bestFit="1" customWidth="1"/>
    <col min="17" max="19" width="10.7109375" bestFit="1" customWidth="1"/>
  </cols>
  <sheetData>
    <row r="1" spans="1:25" s="9" customFormat="1" x14ac:dyDescent="0.25">
      <c r="A1" s="46" t="s">
        <v>26</v>
      </c>
      <c r="B1" s="28" t="s">
        <v>131</v>
      </c>
      <c r="C1" s="28" t="s">
        <v>133</v>
      </c>
      <c r="D1" s="28" t="s">
        <v>134</v>
      </c>
      <c r="E1" s="12">
        <v>42743</v>
      </c>
      <c r="F1" s="12">
        <v>42774</v>
      </c>
      <c r="G1" s="12">
        <v>42802</v>
      </c>
      <c r="H1" s="12">
        <v>42833</v>
      </c>
      <c r="I1" s="12">
        <v>42924</v>
      </c>
      <c r="J1" s="12">
        <v>42955</v>
      </c>
      <c r="K1" s="12">
        <v>42986</v>
      </c>
      <c r="L1" s="12">
        <v>43016</v>
      </c>
      <c r="M1" s="12">
        <v>43047</v>
      </c>
      <c r="N1" s="12" t="s">
        <v>192</v>
      </c>
      <c r="O1" s="28" t="s">
        <v>204</v>
      </c>
      <c r="P1" s="28" t="s">
        <v>283</v>
      </c>
      <c r="Q1" s="28" t="s">
        <v>289</v>
      </c>
      <c r="R1" s="28" t="s">
        <v>290</v>
      </c>
      <c r="S1" s="28" t="s">
        <v>291</v>
      </c>
      <c r="T1" s="28"/>
      <c r="U1" s="28"/>
      <c r="V1" s="28"/>
      <c r="W1" s="28"/>
      <c r="X1" s="28"/>
      <c r="Y1" s="28"/>
    </row>
    <row r="2" spans="1:25" x14ac:dyDescent="0.25">
      <c r="A2" s="47" t="s">
        <v>139</v>
      </c>
      <c r="B2" s="5"/>
      <c r="C2" s="5"/>
      <c r="D2" s="5"/>
      <c r="E2" s="5">
        <v>309.25</v>
      </c>
      <c r="F2" s="5">
        <v>306</v>
      </c>
      <c r="G2" s="5">
        <v>300.64999999999998</v>
      </c>
      <c r="H2" s="5">
        <v>305.8</v>
      </c>
      <c r="I2" s="5">
        <v>310.60000000000002</v>
      </c>
      <c r="J2" s="5">
        <v>305</v>
      </c>
      <c r="K2" s="5">
        <v>302.95</v>
      </c>
      <c r="L2" s="5">
        <v>298</v>
      </c>
      <c r="M2" s="5">
        <v>280.35000000000002</v>
      </c>
      <c r="N2" s="5">
        <v>280</v>
      </c>
      <c r="O2" s="5">
        <v>283.2</v>
      </c>
      <c r="P2" s="5">
        <v>274.55</v>
      </c>
      <c r="Q2" s="5">
        <v>274.05</v>
      </c>
      <c r="R2" s="5">
        <v>278.7</v>
      </c>
      <c r="S2" s="5">
        <v>280.10000000000002</v>
      </c>
      <c r="T2" s="5"/>
      <c r="U2" s="5"/>
      <c r="V2" s="5"/>
      <c r="W2" s="5"/>
      <c r="X2" s="5"/>
      <c r="Y2" s="5"/>
    </row>
    <row r="3" spans="1:25" x14ac:dyDescent="0.25">
      <c r="A3" s="47" t="s">
        <v>138</v>
      </c>
      <c r="B3" s="5"/>
      <c r="C3" s="5"/>
      <c r="D3" s="5"/>
      <c r="E3" s="5">
        <v>302.7</v>
      </c>
      <c r="F3" s="5">
        <v>301.39999999999998</v>
      </c>
      <c r="G3" s="5">
        <v>295.10000000000002</v>
      </c>
      <c r="H3" s="5">
        <v>296.8</v>
      </c>
      <c r="I3" s="5">
        <v>300</v>
      </c>
      <c r="J3" s="5">
        <v>295.95</v>
      </c>
      <c r="K3" s="5">
        <v>290.64999999999998</v>
      </c>
      <c r="L3" s="5">
        <v>291</v>
      </c>
      <c r="M3" s="5">
        <v>285.8</v>
      </c>
      <c r="N3" s="5">
        <v>291</v>
      </c>
      <c r="O3" s="5">
        <v>295.2</v>
      </c>
      <c r="P3" s="5">
        <v>293.35000000000002</v>
      </c>
      <c r="Q3" s="5">
        <v>294</v>
      </c>
      <c r="R3" s="5">
        <v>298.60000000000002</v>
      </c>
      <c r="S3" s="5">
        <v>298.95</v>
      </c>
      <c r="T3" s="5"/>
      <c r="U3" s="5"/>
      <c r="V3" s="5"/>
      <c r="W3" s="5"/>
      <c r="X3" s="5"/>
      <c r="Y3" s="5"/>
    </row>
    <row r="4" spans="1:25" x14ac:dyDescent="0.25">
      <c r="A4" s="47" t="s">
        <v>27</v>
      </c>
      <c r="B4" s="29">
        <v>291.7</v>
      </c>
      <c r="C4" s="29">
        <v>290.35000000000002</v>
      </c>
      <c r="D4" s="29">
        <v>285.25</v>
      </c>
      <c r="E4" s="29">
        <v>287.75</v>
      </c>
      <c r="F4" s="29">
        <v>284.85000000000002</v>
      </c>
      <c r="G4" s="29">
        <v>280.89999999999998</v>
      </c>
      <c r="H4" s="29">
        <v>280.8</v>
      </c>
      <c r="I4" s="29">
        <v>279.5</v>
      </c>
      <c r="J4" s="29">
        <v>273.85000000000002</v>
      </c>
      <c r="K4" s="29">
        <v>272.8</v>
      </c>
      <c r="L4" s="29">
        <v>273.8</v>
      </c>
      <c r="M4" s="29">
        <v>271.2</v>
      </c>
      <c r="N4" s="29">
        <v>271.3</v>
      </c>
      <c r="O4" s="29">
        <v>279.2</v>
      </c>
      <c r="P4" s="29">
        <v>282.45</v>
      </c>
      <c r="Q4" s="29">
        <v>283</v>
      </c>
      <c r="R4" s="5">
        <v>281.95</v>
      </c>
      <c r="S4" s="5">
        <v>281.5</v>
      </c>
      <c r="T4" s="5"/>
      <c r="U4" s="5"/>
      <c r="V4" s="5"/>
      <c r="W4" s="5"/>
      <c r="X4" s="5"/>
      <c r="Y4" s="5"/>
    </row>
    <row r="5" spans="1:25" x14ac:dyDescent="0.25">
      <c r="A5" s="47" t="s">
        <v>124</v>
      </c>
      <c r="B5" s="31">
        <v>1592.8</v>
      </c>
      <c r="C5" s="31">
        <v>1594</v>
      </c>
      <c r="D5" s="31">
        <v>1615.45</v>
      </c>
      <c r="E5" s="31">
        <v>1605.8</v>
      </c>
      <c r="F5" s="31">
        <v>1628.55</v>
      </c>
      <c r="G5" s="31">
        <v>1654</v>
      </c>
      <c r="H5" s="31">
        <v>1626.5</v>
      </c>
      <c r="I5" s="31">
        <v>1618</v>
      </c>
      <c r="J5" s="31">
        <v>1604.6</v>
      </c>
      <c r="K5" s="31">
        <v>1600.3</v>
      </c>
      <c r="L5" s="31">
        <v>1593.75</v>
      </c>
      <c r="M5" s="31">
        <v>1545.5</v>
      </c>
      <c r="N5" s="31">
        <v>1575.05</v>
      </c>
      <c r="O5" s="31">
        <v>1576</v>
      </c>
      <c r="P5" s="31">
        <v>1564.3</v>
      </c>
      <c r="Q5" s="31">
        <v>1560.1</v>
      </c>
      <c r="R5" s="45">
        <v>1582.55</v>
      </c>
      <c r="S5" s="45">
        <v>1570</v>
      </c>
      <c r="T5" s="5"/>
      <c r="U5" s="5"/>
      <c r="V5" s="5"/>
      <c r="W5" s="5"/>
      <c r="X5" s="5"/>
      <c r="Y5" s="5"/>
    </row>
    <row r="6" spans="1:25" x14ac:dyDescent="0.25">
      <c r="A6" s="48" t="s">
        <v>16</v>
      </c>
      <c r="B6" s="29">
        <v>255.5</v>
      </c>
      <c r="C6" s="29">
        <v>251.1</v>
      </c>
      <c r="D6" s="29">
        <v>249.65</v>
      </c>
      <c r="E6" s="29">
        <v>251.8</v>
      </c>
      <c r="F6" s="29">
        <v>251.05</v>
      </c>
      <c r="G6" s="29">
        <v>242</v>
      </c>
      <c r="H6" s="29">
        <v>249.2</v>
      </c>
      <c r="I6" s="29">
        <v>251.25</v>
      </c>
      <c r="J6" s="29">
        <v>244.4</v>
      </c>
      <c r="K6" s="29">
        <v>243.1</v>
      </c>
      <c r="L6" s="29">
        <v>239.45</v>
      </c>
      <c r="M6" s="29">
        <v>236.45</v>
      </c>
      <c r="N6" s="29">
        <v>237.9</v>
      </c>
      <c r="O6" s="29">
        <v>238.45</v>
      </c>
      <c r="P6" s="29">
        <v>239.2</v>
      </c>
      <c r="Q6" s="29">
        <v>241</v>
      </c>
      <c r="R6" s="5">
        <v>241.35</v>
      </c>
      <c r="S6" s="5">
        <v>241.65</v>
      </c>
      <c r="T6" s="5"/>
      <c r="U6" s="5"/>
      <c r="V6" s="5"/>
      <c r="W6" s="5"/>
      <c r="X6" s="5"/>
      <c r="Y6" s="5"/>
    </row>
    <row r="7" spans="1:25" x14ac:dyDescent="0.25">
      <c r="A7" s="48" t="s">
        <v>20</v>
      </c>
      <c r="B7" s="29">
        <v>19.350000000000001</v>
      </c>
      <c r="C7" s="29">
        <v>18.95</v>
      </c>
      <c r="D7" s="29">
        <v>18.75</v>
      </c>
      <c r="E7" s="29">
        <v>18.7</v>
      </c>
      <c r="F7" s="29">
        <v>18.399999999999999</v>
      </c>
      <c r="G7" s="29">
        <v>17.95</v>
      </c>
      <c r="H7" s="29">
        <v>17.649999999999999</v>
      </c>
      <c r="I7" s="29">
        <v>18.55</v>
      </c>
      <c r="J7" s="29">
        <v>17.649999999999999</v>
      </c>
      <c r="K7" s="29">
        <v>17.05</v>
      </c>
      <c r="L7" s="29">
        <v>16.149999999999999</v>
      </c>
      <c r="M7" s="29">
        <v>15.6</v>
      </c>
      <c r="N7" s="29">
        <v>16.2</v>
      </c>
      <c r="O7" s="29">
        <v>16.600000000000001</v>
      </c>
      <c r="P7" s="29">
        <v>17.5</v>
      </c>
      <c r="Q7" s="29">
        <v>17</v>
      </c>
      <c r="R7" s="5">
        <v>17.100000000000001</v>
      </c>
      <c r="S7" s="5">
        <v>17.2</v>
      </c>
      <c r="T7" s="5"/>
      <c r="U7" s="5"/>
      <c r="V7" s="5"/>
      <c r="W7" s="5"/>
      <c r="X7" s="5"/>
      <c r="Y7" s="5"/>
    </row>
    <row r="8" spans="1:25" x14ac:dyDescent="0.25">
      <c r="A8" s="48" t="s">
        <v>24</v>
      </c>
      <c r="B8" s="29">
        <v>63.3</v>
      </c>
      <c r="C8" s="29">
        <v>62.6</v>
      </c>
      <c r="D8" s="29">
        <v>63.3</v>
      </c>
      <c r="E8" s="29">
        <v>63.25</v>
      </c>
      <c r="F8" s="29">
        <v>63.2</v>
      </c>
      <c r="G8" s="29">
        <v>60.75</v>
      </c>
      <c r="H8" s="29">
        <v>61.9</v>
      </c>
      <c r="I8" s="29">
        <v>62.15</v>
      </c>
      <c r="J8" s="29">
        <v>62.95</v>
      </c>
      <c r="K8" s="29">
        <v>61.85</v>
      </c>
      <c r="L8" s="29">
        <v>59.15</v>
      </c>
      <c r="M8" s="29">
        <v>56.6</v>
      </c>
      <c r="N8" s="29">
        <v>57.9</v>
      </c>
      <c r="O8" s="29">
        <v>59.55</v>
      </c>
      <c r="P8" s="29">
        <v>59.2</v>
      </c>
      <c r="Q8" s="29">
        <v>59</v>
      </c>
      <c r="R8" s="5">
        <v>60.8</v>
      </c>
      <c r="S8" s="5">
        <v>60.75</v>
      </c>
      <c r="T8" s="5"/>
      <c r="U8" s="5"/>
      <c r="V8" s="5"/>
      <c r="W8" s="5"/>
      <c r="X8" s="5"/>
      <c r="Y8" s="5"/>
    </row>
    <row r="9" spans="1:25" x14ac:dyDescent="0.25">
      <c r="A9" s="46" t="s">
        <v>149</v>
      </c>
      <c r="B9" s="7"/>
      <c r="C9" s="7"/>
      <c r="D9" s="7"/>
      <c r="E9" s="7"/>
      <c r="F9" s="7">
        <v>58.2</v>
      </c>
      <c r="G9" s="7">
        <v>57.95</v>
      </c>
      <c r="H9" s="7">
        <v>57.25</v>
      </c>
      <c r="I9" s="7">
        <v>57.75</v>
      </c>
      <c r="J9" s="7">
        <v>56.6</v>
      </c>
      <c r="K9" s="7">
        <v>56.4</v>
      </c>
      <c r="L9" s="7">
        <v>54.45</v>
      </c>
      <c r="M9" s="7">
        <v>53.5</v>
      </c>
      <c r="N9" s="7">
        <v>54.45</v>
      </c>
      <c r="O9" s="7">
        <v>55.85</v>
      </c>
      <c r="P9" s="7">
        <v>54.55</v>
      </c>
      <c r="Q9" s="7">
        <v>54.75</v>
      </c>
      <c r="R9" s="5">
        <v>55.65</v>
      </c>
      <c r="S9" s="5">
        <v>55.15</v>
      </c>
      <c r="T9" s="5"/>
      <c r="U9" s="5"/>
      <c r="V9" s="5"/>
      <c r="W9" s="5"/>
      <c r="X9" s="5"/>
      <c r="Y9" s="5"/>
    </row>
    <row r="10" spans="1:25" x14ac:dyDescent="0.25">
      <c r="A10" s="48" t="s">
        <v>15</v>
      </c>
      <c r="B10" s="29">
        <v>45.1</v>
      </c>
      <c r="C10" s="29">
        <v>45.25</v>
      </c>
      <c r="D10" s="29">
        <v>45.15</v>
      </c>
      <c r="E10" s="29">
        <v>44.25</v>
      </c>
      <c r="F10" s="29">
        <v>43.9</v>
      </c>
      <c r="G10" s="29">
        <v>42.5</v>
      </c>
      <c r="H10" s="29">
        <v>42.4</v>
      </c>
      <c r="I10" s="29">
        <v>42.95</v>
      </c>
      <c r="J10" s="29">
        <v>41.8</v>
      </c>
      <c r="K10" s="29">
        <v>41.35</v>
      </c>
      <c r="L10" s="29">
        <v>39.15</v>
      </c>
      <c r="M10" s="29">
        <v>38.6</v>
      </c>
      <c r="N10" s="29">
        <v>40</v>
      </c>
      <c r="O10" s="29">
        <v>40.700000000000003</v>
      </c>
      <c r="P10" s="29">
        <v>39.200000000000003</v>
      </c>
      <c r="Q10" s="29">
        <v>38.65</v>
      </c>
      <c r="R10" s="5">
        <v>39.1</v>
      </c>
      <c r="S10" s="5">
        <v>39.549999999999997</v>
      </c>
      <c r="T10" s="5"/>
      <c r="U10" s="5"/>
      <c r="V10" s="5"/>
      <c r="W10" s="5"/>
      <c r="X10" s="5"/>
      <c r="Y10" s="5"/>
    </row>
    <row r="11" spans="1:25" x14ac:dyDescent="0.25">
      <c r="A11" s="48" t="s">
        <v>17</v>
      </c>
      <c r="B11" s="29">
        <v>70.150000000000006</v>
      </c>
      <c r="C11" s="29">
        <v>69.45</v>
      </c>
      <c r="D11" s="29">
        <v>70</v>
      </c>
      <c r="E11" s="29">
        <v>70</v>
      </c>
      <c r="F11" s="29">
        <v>69.3</v>
      </c>
      <c r="G11" s="29">
        <v>66.5</v>
      </c>
      <c r="H11" s="29">
        <v>69.099999999999994</v>
      </c>
      <c r="I11" s="29">
        <v>69.099999999999994</v>
      </c>
      <c r="J11" s="29">
        <v>69.849999999999994</v>
      </c>
      <c r="K11" s="29">
        <v>70.75</v>
      </c>
      <c r="L11" s="29">
        <v>65.45</v>
      </c>
      <c r="M11" s="29">
        <v>62.6</v>
      </c>
      <c r="N11" s="29">
        <v>66.25</v>
      </c>
      <c r="O11" s="29">
        <v>68.849999999999994</v>
      </c>
      <c r="P11" s="29">
        <v>68.900000000000006</v>
      </c>
      <c r="Q11" s="29">
        <v>69.599999999999994</v>
      </c>
      <c r="R11" s="5">
        <v>69.8</v>
      </c>
      <c r="S11" s="5">
        <v>69.900000000000006</v>
      </c>
      <c r="T11" s="5"/>
      <c r="U11" s="5"/>
      <c r="V11" s="5"/>
      <c r="W11" s="5"/>
      <c r="X11" s="5"/>
      <c r="Y11" s="5"/>
    </row>
    <row r="12" spans="1:25" x14ac:dyDescent="0.25">
      <c r="A12" s="48" t="s">
        <v>18</v>
      </c>
      <c r="B12" s="29">
        <v>92.35</v>
      </c>
      <c r="C12" s="29">
        <v>95.4</v>
      </c>
      <c r="D12" s="29">
        <v>92.35</v>
      </c>
      <c r="E12" s="29">
        <v>92.3</v>
      </c>
      <c r="F12" s="29">
        <v>92.3</v>
      </c>
      <c r="G12" s="29">
        <v>93.45</v>
      </c>
      <c r="H12" s="29">
        <v>92.9</v>
      </c>
      <c r="I12" s="29">
        <v>93.1</v>
      </c>
      <c r="J12" s="29">
        <v>91.65</v>
      </c>
      <c r="K12" s="29">
        <v>91.25</v>
      </c>
      <c r="L12" s="29">
        <v>88.3</v>
      </c>
      <c r="M12" s="29">
        <v>86.5</v>
      </c>
      <c r="N12" s="29">
        <v>86.8</v>
      </c>
      <c r="O12" s="29">
        <v>86.95</v>
      </c>
      <c r="P12" s="29">
        <v>88.75</v>
      </c>
      <c r="Q12" s="29">
        <v>88.5</v>
      </c>
      <c r="R12" s="5">
        <v>90.35</v>
      </c>
      <c r="S12" s="5">
        <v>89.85</v>
      </c>
      <c r="T12" s="5"/>
      <c r="U12" s="5"/>
      <c r="V12" s="5"/>
      <c r="W12" s="5"/>
      <c r="X12" s="5"/>
      <c r="Y12" s="5"/>
    </row>
    <row r="13" spans="1:25" x14ac:dyDescent="0.25">
      <c r="A13" s="48" t="s">
        <v>19</v>
      </c>
      <c r="B13" s="29">
        <v>142.5</v>
      </c>
      <c r="C13" s="29">
        <v>143.75</v>
      </c>
      <c r="D13" s="29">
        <v>144.80000000000001</v>
      </c>
      <c r="E13" s="29">
        <v>144.35</v>
      </c>
      <c r="F13" s="29">
        <v>140.9</v>
      </c>
      <c r="G13" s="29">
        <v>138.65</v>
      </c>
      <c r="H13" s="29">
        <v>137.1</v>
      </c>
      <c r="I13" s="29">
        <v>138.35</v>
      </c>
      <c r="J13" s="29">
        <v>134.5</v>
      </c>
      <c r="K13" s="29">
        <v>133</v>
      </c>
      <c r="L13" s="29">
        <v>128</v>
      </c>
      <c r="M13" s="29">
        <v>125</v>
      </c>
      <c r="N13" s="29">
        <v>126.95</v>
      </c>
      <c r="O13" s="29">
        <v>129.75</v>
      </c>
      <c r="P13" s="29">
        <v>124.25</v>
      </c>
      <c r="Q13" s="29">
        <v>125.9</v>
      </c>
      <c r="R13" s="5">
        <v>128.05000000000001</v>
      </c>
      <c r="S13" s="5">
        <v>127.15</v>
      </c>
      <c r="T13" s="5"/>
      <c r="U13" s="5"/>
      <c r="V13" s="5"/>
      <c r="W13" s="5"/>
      <c r="X13" s="5"/>
      <c r="Y13" s="5"/>
    </row>
    <row r="14" spans="1:25" x14ac:dyDescent="0.25">
      <c r="A14" s="48" t="s">
        <v>21</v>
      </c>
      <c r="B14" s="29">
        <v>82.1</v>
      </c>
      <c r="C14" s="29">
        <v>82.55</v>
      </c>
      <c r="D14" s="29">
        <v>82</v>
      </c>
      <c r="E14" s="29">
        <v>83.25</v>
      </c>
      <c r="F14" s="29">
        <v>82.55</v>
      </c>
      <c r="G14" s="29">
        <v>82.45</v>
      </c>
      <c r="H14" s="29">
        <v>80.2</v>
      </c>
      <c r="I14" s="29">
        <v>80</v>
      </c>
      <c r="J14" s="29">
        <v>78.150000000000006</v>
      </c>
      <c r="K14" s="29">
        <v>77.8</v>
      </c>
      <c r="L14" s="29">
        <v>77</v>
      </c>
      <c r="M14" s="29">
        <v>76.7</v>
      </c>
      <c r="N14" s="29">
        <v>80.05</v>
      </c>
      <c r="O14" s="29">
        <v>82</v>
      </c>
      <c r="P14" s="29">
        <v>80.3</v>
      </c>
      <c r="Q14" s="29">
        <v>80.099999999999994</v>
      </c>
      <c r="R14" s="5">
        <v>78.7</v>
      </c>
      <c r="S14" s="5">
        <v>79.05</v>
      </c>
      <c r="T14" s="5"/>
      <c r="U14" s="5"/>
      <c r="V14" s="5"/>
      <c r="W14" s="5"/>
      <c r="X14" s="5"/>
      <c r="Y14" s="5"/>
    </row>
    <row r="15" spans="1:25" x14ac:dyDescent="0.25">
      <c r="A15" s="48" t="s">
        <v>22</v>
      </c>
      <c r="B15" s="29">
        <v>56.45</v>
      </c>
      <c r="C15" s="29">
        <v>57.15</v>
      </c>
      <c r="D15" s="29">
        <v>55.55</v>
      </c>
      <c r="E15" s="29">
        <v>55.3</v>
      </c>
      <c r="F15" s="29">
        <v>54.25</v>
      </c>
      <c r="G15" s="29">
        <v>53.8</v>
      </c>
      <c r="H15" s="29">
        <v>54</v>
      </c>
      <c r="I15" s="29">
        <v>54.75</v>
      </c>
      <c r="J15" s="29">
        <v>53.45</v>
      </c>
      <c r="K15" s="29">
        <v>52.15</v>
      </c>
      <c r="L15" s="29">
        <v>51.45</v>
      </c>
      <c r="M15" s="29">
        <v>51</v>
      </c>
      <c r="N15" s="29">
        <v>51.85</v>
      </c>
      <c r="O15" s="29">
        <v>53.25</v>
      </c>
      <c r="P15" s="29">
        <v>50.5</v>
      </c>
      <c r="Q15" s="29">
        <v>48.85</v>
      </c>
      <c r="R15" s="5">
        <v>50.65</v>
      </c>
      <c r="S15" s="5">
        <v>49.9</v>
      </c>
      <c r="T15" s="5"/>
      <c r="U15" s="5"/>
      <c r="V15" s="5"/>
      <c r="W15" s="5"/>
      <c r="X15" s="5"/>
      <c r="Y15" s="5"/>
    </row>
    <row r="16" spans="1:25" x14ac:dyDescent="0.25">
      <c r="A16" s="48" t="s">
        <v>23</v>
      </c>
      <c r="B16" s="29">
        <v>33.200000000000003</v>
      </c>
      <c r="C16" s="29">
        <v>33</v>
      </c>
      <c r="D16" s="29">
        <v>32.5</v>
      </c>
      <c r="E16" s="29">
        <v>32.6</v>
      </c>
      <c r="F16" s="29">
        <v>32.799999999999997</v>
      </c>
      <c r="G16" s="29">
        <v>31.95</v>
      </c>
      <c r="H16" s="29">
        <v>32.700000000000003</v>
      </c>
      <c r="I16" s="29">
        <v>32.4</v>
      </c>
      <c r="J16" s="29">
        <v>31.6</v>
      </c>
      <c r="K16" s="29">
        <v>31.5</v>
      </c>
      <c r="L16" s="29">
        <v>30.55</v>
      </c>
      <c r="M16" s="29">
        <v>31.4</v>
      </c>
      <c r="N16" s="29">
        <v>31.5</v>
      </c>
      <c r="O16" s="29">
        <v>31.8</v>
      </c>
      <c r="P16" s="29">
        <v>33</v>
      </c>
      <c r="Q16" s="29">
        <v>32.049999999999997</v>
      </c>
      <c r="R16" s="5">
        <v>32.15</v>
      </c>
      <c r="S16" s="5">
        <v>32.5</v>
      </c>
      <c r="T16" s="5"/>
      <c r="U16" s="5"/>
      <c r="V16" s="5"/>
      <c r="W16" s="5"/>
      <c r="X16" s="5"/>
      <c r="Y16" s="5"/>
    </row>
    <row r="17" spans="1:25" x14ac:dyDescent="0.25">
      <c r="A17" s="48" t="s">
        <v>150</v>
      </c>
      <c r="B17" s="29"/>
      <c r="C17" s="29"/>
      <c r="D17" s="29"/>
      <c r="E17" s="29"/>
      <c r="F17" s="29">
        <v>35.35</v>
      </c>
      <c r="G17" s="29">
        <v>34.049999999999997</v>
      </c>
      <c r="H17" s="29">
        <v>33.65</v>
      </c>
      <c r="I17" s="29">
        <v>36.4</v>
      </c>
      <c r="J17" s="29">
        <v>32.299999999999997</v>
      </c>
      <c r="K17" s="29">
        <v>29.5</v>
      </c>
      <c r="L17" s="29">
        <v>27.75</v>
      </c>
      <c r="M17" s="29">
        <v>28.5</v>
      </c>
      <c r="N17" s="29">
        <v>31.8</v>
      </c>
      <c r="O17" s="29">
        <v>34</v>
      </c>
      <c r="P17" s="29">
        <v>31.5</v>
      </c>
      <c r="Q17" s="29">
        <v>30.35</v>
      </c>
      <c r="R17" s="5">
        <v>30.25</v>
      </c>
      <c r="S17" s="5">
        <v>29.95</v>
      </c>
      <c r="T17" s="5"/>
      <c r="U17" s="5"/>
      <c r="V17" s="5"/>
      <c r="W17" s="5"/>
      <c r="X17" s="5"/>
      <c r="Y17" s="5"/>
    </row>
    <row r="18" spans="1:25" x14ac:dyDescent="0.25">
      <c r="A18" s="48" t="s">
        <v>25</v>
      </c>
      <c r="B18" s="29">
        <v>561.04999999999995</v>
      </c>
      <c r="C18" s="29">
        <v>552</v>
      </c>
      <c r="D18" s="29">
        <v>567.6</v>
      </c>
      <c r="E18" s="29">
        <v>570.95000000000005</v>
      </c>
      <c r="F18" s="29">
        <v>568.95000000000005</v>
      </c>
      <c r="G18" s="29">
        <v>559.75</v>
      </c>
      <c r="H18" s="29">
        <v>580.79999999999995</v>
      </c>
      <c r="I18" s="29">
        <v>600.79999999999995</v>
      </c>
      <c r="J18" s="29">
        <v>614</v>
      </c>
      <c r="K18" s="29">
        <v>605.25</v>
      </c>
      <c r="L18" s="29">
        <v>606.5</v>
      </c>
      <c r="M18" s="29">
        <v>601</v>
      </c>
      <c r="N18" s="29">
        <v>620.4</v>
      </c>
      <c r="O18" s="29">
        <v>632.15</v>
      </c>
      <c r="P18" s="29">
        <v>621.45000000000005</v>
      </c>
      <c r="Q18" s="29">
        <v>621.6</v>
      </c>
      <c r="R18" s="5">
        <v>635.25</v>
      </c>
      <c r="S18" s="5">
        <v>638.79999999999995</v>
      </c>
      <c r="T18" s="5"/>
      <c r="U18" s="5"/>
      <c r="V18" s="5"/>
      <c r="W18" s="5"/>
      <c r="X18" s="5"/>
      <c r="Y18" s="5"/>
    </row>
    <row r="19" spans="1:25" x14ac:dyDescent="0.25">
      <c r="A19" s="47" t="s">
        <v>28</v>
      </c>
      <c r="B19" s="29">
        <v>515</v>
      </c>
      <c r="C19" s="29">
        <v>503.55</v>
      </c>
      <c r="D19" s="29">
        <v>501.4</v>
      </c>
      <c r="E19" s="29">
        <v>497</v>
      </c>
      <c r="F19" s="29">
        <v>498.05</v>
      </c>
      <c r="G19" s="29">
        <v>485.2</v>
      </c>
      <c r="H19" s="29">
        <v>500.5</v>
      </c>
      <c r="I19" s="29">
        <v>493</v>
      </c>
      <c r="J19" s="29">
        <v>492</v>
      </c>
      <c r="K19" s="29">
        <v>479</v>
      </c>
      <c r="L19" s="29">
        <v>453</v>
      </c>
      <c r="M19" s="29">
        <v>468.25</v>
      </c>
      <c r="N19" s="29">
        <v>479</v>
      </c>
      <c r="O19" s="29">
        <v>506</v>
      </c>
      <c r="P19" s="29">
        <v>488.5</v>
      </c>
      <c r="Q19" s="29">
        <v>473.7</v>
      </c>
      <c r="R19" s="5">
        <v>460</v>
      </c>
      <c r="S19" s="5">
        <v>471.85</v>
      </c>
      <c r="T19" s="5"/>
      <c r="U19" s="5"/>
      <c r="V19" s="5"/>
      <c r="W19" s="5"/>
      <c r="X19" s="5"/>
      <c r="Y19" s="5"/>
    </row>
    <row r="20" spans="1:25" x14ac:dyDescent="0.25">
      <c r="A20" s="47" t="s">
        <v>41</v>
      </c>
      <c r="B20" s="29">
        <v>196.55</v>
      </c>
      <c r="C20" s="29">
        <v>195.2</v>
      </c>
      <c r="D20" s="29">
        <v>190.05</v>
      </c>
      <c r="E20" s="29">
        <v>195.15</v>
      </c>
      <c r="F20" s="29">
        <v>195.3</v>
      </c>
      <c r="G20" s="29">
        <v>195.75</v>
      </c>
      <c r="H20" s="29">
        <v>197</v>
      </c>
      <c r="I20" s="29">
        <v>210.7</v>
      </c>
      <c r="J20" s="29">
        <v>212.35</v>
      </c>
      <c r="K20" s="29">
        <v>206.05</v>
      </c>
      <c r="L20" s="29">
        <v>191.95</v>
      </c>
      <c r="M20" s="29">
        <v>178.8</v>
      </c>
      <c r="N20" s="29">
        <v>189.1</v>
      </c>
      <c r="O20" s="29">
        <v>195</v>
      </c>
      <c r="P20" s="29">
        <v>197.5</v>
      </c>
      <c r="Q20" s="29">
        <v>198</v>
      </c>
      <c r="R20" s="5">
        <v>201.9</v>
      </c>
      <c r="S20" s="5">
        <v>202.9</v>
      </c>
      <c r="T20" s="5"/>
      <c r="U20" s="5"/>
      <c r="V20" s="5"/>
      <c r="W20" s="5"/>
      <c r="X20" s="5"/>
      <c r="Y20" s="5"/>
    </row>
    <row r="21" spans="1:25" x14ac:dyDescent="0.25">
      <c r="A21" s="47" t="s">
        <v>50</v>
      </c>
      <c r="B21" s="29">
        <v>450.5</v>
      </c>
      <c r="C21" s="29">
        <v>453</v>
      </c>
      <c r="D21" s="29">
        <v>440.7</v>
      </c>
      <c r="E21" s="29">
        <v>449</v>
      </c>
      <c r="F21" s="29">
        <v>452.75</v>
      </c>
      <c r="G21" s="29">
        <v>450</v>
      </c>
      <c r="H21" s="29">
        <v>447.8</v>
      </c>
      <c r="I21" s="29">
        <v>464.55</v>
      </c>
      <c r="J21" s="29">
        <v>452.6</v>
      </c>
      <c r="K21" s="29">
        <v>450.5</v>
      </c>
      <c r="L21" s="29">
        <v>455</v>
      </c>
      <c r="M21" s="29">
        <v>443.85</v>
      </c>
      <c r="N21" s="29">
        <v>451.15</v>
      </c>
      <c r="O21" s="29">
        <v>454.5</v>
      </c>
      <c r="P21" s="29">
        <v>448.95</v>
      </c>
      <c r="Q21" s="29">
        <v>446.05</v>
      </c>
      <c r="R21" s="5">
        <v>460.25</v>
      </c>
      <c r="S21" s="5">
        <v>470.45</v>
      </c>
      <c r="T21" s="5"/>
      <c r="U21" s="5"/>
      <c r="V21" s="5"/>
      <c r="W21" s="5"/>
      <c r="X21" s="5"/>
      <c r="Y21" s="5"/>
    </row>
    <row r="22" spans="1:25" x14ac:dyDescent="0.25">
      <c r="A22" s="47" t="s">
        <v>121</v>
      </c>
      <c r="B22" s="31">
        <v>739.1</v>
      </c>
      <c r="C22" s="29">
        <v>724.95</v>
      </c>
      <c r="D22" s="29">
        <v>718.65</v>
      </c>
      <c r="E22" s="29">
        <v>736</v>
      </c>
      <c r="F22" s="29">
        <v>729.9</v>
      </c>
      <c r="G22" s="29">
        <v>741.05</v>
      </c>
      <c r="H22" s="29">
        <v>724.7</v>
      </c>
      <c r="I22" s="29">
        <v>726</v>
      </c>
      <c r="J22" s="29">
        <v>726.55</v>
      </c>
      <c r="K22" s="29">
        <v>683.05</v>
      </c>
      <c r="L22" s="29">
        <v>696</v>
      </c>
      <c r="M22" s="29">
        <v>706.8</v>
      </c>
      <c r="N22" s="29">
        <v>714.55</v>
      </c>
      <c r="O22" s="29">
        <v>712.95</v>
      </c>
      <c r="P22" s="29">
        <v>695</v>
      </c>
      <c r="Q22" s="29">
        <v>694.3</v>
      </c>
      <c r="R22" s="5">
        <v>698.85</v>
      </c>
      <c r="S22" s="5">
        <v>732.2</v>
      </c>
      <c r="T22" s="5"/>
      <c r="U22" s="5"/>
      <c r="V22" s="5"/>
      <c r="W22" s="5"/>
      <c r="X22" s="5"/>
      <c r="Y22" s="5"/>
    </row>
    <row r="23" spans="1:25" x14ac:dyDescent="0.25">
      <c r="A23" s="47" t="s">
        <v>126</v>
      </c>
      <c r="B23" s="29">
        <v>414.05</v>
      </c>
      <c r="C23" s="29">
        <v>412.95</v>
      </c>
      <c r="D23" s="29">
        <v>420</v>
      </c>
      <c r="E23" s="29">
        <v>419.5</v>
      </c>
      <c r="F23" s="29">
        <v>415.9</v>
      </c>
      <c r="G23" s="29">
        <v>423.4</v>
      </c>
      <c r="H23" s="29">
        <v>421.1</v>
      </c>
      <c r="I23" s="29">
        <v>417.5</v>
      </c>
      <c r="J23" s="29">
        <v>417.95</v>
      </c>
      <c r="K23" s="29">
        <v>416</v>
      </c>
      <c r="L23" s="29">
        <v>416.4</v>
      </c>
      <c r="M23" s="29">
        <v>414.8</v>
      </c>
      <c r="N23" s="29">
        <v>411</v>
      </c>
      <c r="O23" s="29">
        <v>408.35</v>
      </c>
      <c r="P23" s="29">
        <v>419.95</v>
      </c>
      <c r="Q23" s="29">
        <v>424.9</v>
      </c>
      <c r="R23" s="5">
        <v>433.5</v>
      </c>
      <c r="S23" s="5">
        <v>433.35</v>
      </c>
      <c r="T23" s="5"/>
      <c r="U23" s="5"/>
      <c r="V23" s="5"/>
      <c r="W23" s="5"/>
      <c r="X23" s="5"/>
      <c r="Y23" s="5"/>
    </row>
    <row r="24" spans="1:25" x14ac:dyDescent="0.25">
      <c r="A24" s="48" t="s">
        <v>135</v>
      </c>
      <c r="B24" s="5"/>
      <c r="C24" s="5"/>
      <c r="D24" s="5"/>
      <c r="E24" s="5">
        <v>89.3</v>
      </c>
      <c r="F24" s="5">
        <v>88.85</v>
      </c>
      <c r="G24" s="5">
        <v>86.5</v>
      </c>
      <c r="H24" s="5">
        <v>87.25</v>
      </c>
      <c r="I24" s="5">
        <v>86.4</v>
      </c>
      <c r="J24" s="5">
        <v>85.7</v>
      </c>
      <c r="K24" s="5">
        <v>84.9</v>
      </c>
      <c r="L24" s="5">
        <v>83</v>
      </c>
      <c r="M24" s="5">
        <v>72.8</v>
      </c>
      <c r="N24" s="5">
        <v>76.400000000000006</v>
      </c>
      <c r="O24" s="5">
        <v>73.7</v>
      </c>
      <c r="P24" s="5">
        <v>73.900000000000006</v>
      </c>
      <c r="Q24" s="5">
        <v>73.3</v>
      </c>
      <c r="R24" s="5">
        <v>73.8</v>
      </c>
      <c r="S24" s="5">
        <v>73.400000000000006</v>
      </c>
      <c r="T24" s="5"/>
      <c r="U24" s="5"/>
      <c r="V24" s="5"/>
      <c r="W24" s="5"/>
      <c r="X24" s="5"/>
      <c r="Y24" s="5"/>
    </row>
    <row r="25" spans="1:25" x14ac:dyDescent="0.25">
      <c r="A25" s="48" t="s">
        <v>151</v>
      </c>
      <c r="B25" s="5"/>
      <c r="C25" s="5"/>
      <c r="D25" s="5"/>
      <c r="E25" s="5"/>
      <c r="F25" s="5">
        <v>85.65</v>
      </c>
      <c r="G25" s="5">
        <v>84.45</v>
      </c>
      <c r="H25" s="5">
        <v>75.7</v>
      </c>
      <c r="I25" s="5">
        <v>68.75</v>
      </c>
      <c r="J25" s="5">
        <v>54.95</v>
      </c>
      <c r="K25" s="5">
        <v>57.45</v>
      </c>
      <c r="L25" s="5">
        <v>57.35</v>
      </c>
      <c r="M25" s="5">
        <v>58.1</v>
      </c>
      <c r="N25" s="5">
        <v>57.05</v>
      </c>
      <c r="O25" s="5">
        <v>62</v>
      </c>
      <c r="P25" s="5">
        <v>57.9</v>
      </c>
      <c r="Q25" s="5">
        <v>59.85</v>
      </c>
      <c r="R25" s="5">
        <v>61.45</v>
      </c>
      <c r="S25" s="5">
        <v>61.55</v>
      </c>
      <c r="T25" s="5"/>
      <c r="U25" s="5"/>
      <c r="V25" s="5"/>
      <c r="W25" s="5"/>
      <c r="X25" s="5"/>
      <c r="Y25" s="5"/>
    </row>
    <row r="26" spans="1:25" x14ac:dyDescent="0.25">
      <c r="A26" s="48" t="s">
        <v>154</v>
      </c>
      <c r="B26" s="5"/>
      <c r="C26" s="5"/>
      <c r="D26" s="5"/>
      <c r="E26" s="5"/>
      <c r="F26" s="5"/>
      <c r="G26" s="5"/>
      <c r="H26" s="5">
        <v>255.75</v>
      </c>
      <c r="I26" s="5">
        <v>250.45</v>
      </c>
      <c r="J26" s="5">
        <v>248.95</v>
      </c>
      <c r="K26" s="5">
        <v>242.3</v>
      </c>
      <c r="L26" s="5">
        <v>223</v>
      </c>
      <c r="M26" s="5">
        <v>222.65</v>
      </c>
      <c r="N26" s="5">
        <v>227.25</v>
      </c>
      <c r="O26" s="5">
        <v>232.55</v>
      </c>
      <c r="P26" s="5">
        <v>223</v>
      </c>
      <c r="Q26" s="5">
        <v>225.2</v>
      </c>
      <c r="R26" s="5">
        <v>226.2</v>
      </c>
      <c r="S26" s="5">
        <v>227.65</v>
      </c>
      <c r="T26" s="5"/>
      <c r="U26" s="5"/>
      <c r="V26" s="5"/>
      <c r="W26" s="5"/>
      <c r="X26" s="5"/>
      <c r="Y26" s="5"/>
    </row>
    <row r="27" spans="1:25" x14ac:dyDescent="0.25">
      <c r="A27" s="49" t="s">
        <v>284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>
        <v>876</v>
      </c>
      <c r="R27" s="5">
        <v>893.4</v>
      </c>
      <c r="S27" s="5">
        <v>911.5</v>
      </c>
      <c r="T27" s="5"/>
      <c r="U27" s="5"/>
      <c r="V27" s="5"/>
      <c r="W27" s="5"/>
      <c r="X27" s="5"/>
      <c r="Y27" s="5"/>
    </row>
  </sheetData>
  <sortState ref="I1:I37">
    <sortCondition ref="I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J1" workbookViewId="0">
      <selection activeCell="U12" sqref="U12"/>
    </sheetView>
  </sheetViews>
  <sheetFormatPr defaultColWidth="17.85546875" defaultRowHeight="15" x14ac:dyDescent="0.25"/>
  <cols>
    <col min="1" max="1" width="31.85546875" style="14" bestFit="1" customWidth="1"/>
    <col min="2" max="2" width="7" style="15" bestFit="1" customWidth="1"/>
    <col min="3" max="3" width="8.28515625" style="15" customWidth="1"/>
    <col min="4" max="4" width="7.85546875" style="15" bestFit="1" customWidth="1"/>
    <col min="5" max="5" width="7" style="15" bestFit="1" customWidth="1"/>
    <col min="6" max="6" width="8.140625" style="15" customWidth="1"/>
    <col min="7" max="7" width="20.5703125" style="15" bestFit="1" customWidth="1"/>
    <col min="8" max="8" width="9.5703125" style="15" bestFit="1" customWidth="1"/>
    <col min="9" max="9" width="9.140625" style="15" customWidth="1"/>
    <col min="10" max="10" width="17.28515625" style="15" bestFit="1" customWidth="1"/>
    <col min="11" max="11" width="6" style="15" bestFit="1" customWidth="1"/>
    <col min="12" max="12" width="9.5703125" style="15" customWidth="1"/>
    <col min="13" max="14" width="17.85546875" style="15"/>
    <col min="15" max="15" width="9.28515625" style="15" customWidth="1"/>
    <col min="16" max="16" width="23.140625" style="15" bestFit="1" customWidth="1"/>
    <col min="17" max="17" width="8" style="15" bestFit="1" customWidth="1"/>
    <col min="18" max="16384" width="17.85546875" style="15"/>
  </cols>
  <sheetData>
    <row r="1" spans="1:21" x14ac:dyDescent="0.25">
      <c r="A1" s="6" t="s">
        <v>29</v>
      </c>
      <c r="B1" s="6">
        <v>25000</v>
      </c>
      <c r="C1" s="16"/>
      <c r="D1" s="6" t="s">
        <v>47</v>
      </c>
      <c r="E1" s="6"/>
      <c r="F1" s="16"/>
      <c r="G1" s="6" t="s">
        <v>32</v>
      </c>
      <c r="H1" s="6" t="s">
        <v>33</v>
      </c>
      <c r="J1" s="5">
        <f>SUM(K2:K100)</f>
        <v>141850</v>
      </c>
      <c r="K1" s="5"/>
      <c r="M1" s="10" t="s">
        <v>73</v>
      </c>
      <c r="N1" s="5">
        <v>112000</v>
      </c>
      <c r="P1" s="10" t="s">
        <v>81</v>
      </c>
      <c r="Q1" s="5"/>
      <c r="S1" s="5">
        <f>SUM(T2:T100)</f>
        <v>111775</v>
      </c>
      <c r="T1" s="5"/>
    </row>
    <row r="2" spans="1:21" x14ac:dyDescent="0.25">
      <c r="A2" s="6" t="s">
        <v>30</v>
      </c>
      <c r="B2" s="6">
        <v>15000</v>
      </c>
      <c r="C2" s="16"/>
      <c r="D2" s="6" t="s">
        <v>42</v>
      </c>
      <c r="E2" s="6">
        <v>40000</v>
      </c>
      <c r="F2" s="16"/>
      <c r="G2" s="6" t="s">
        <v>51</v>
      </c>
      <c r="H2" s="6">
        <v>100000</v>
      </c>
      <c r="J2" s="10" t="s">
        <v>53</v>
      </c>
      <c r="K2" s="5">
        <v>5000</v>
      </c>
      <c r="M2" s="10" t="s">
        <v>74</v>
      </c>
      <c r="N2" s="5">
        <v>3000</v>
      </c>
      <c r="P2" s="10" t="s">
        <v>85</v>
      </c>
      <c r="Q2" s="5">
        <v>5000</v>
      </c>
      <c r="S2" s="10" t="s">
        <v>53</v>
      </c>
      <c r="T2" s="5">
        <v>2000</v>
      </c>
    </row>
    <row r="3" spans="1:21" x14ac:dyDescent="0.25">
      <c r="A3" s="6" t="s">
        <v>30</v>
      </c>
      <c r="B3" s="6">
        <v>20000</v>
      </c>
      <c r="C3" s="17"/>
      <c r="D3" s="6" t="s">
        <v>43</v>
      </c>
      <c r="E3" s="6">
        <v>15000</v>
      </c>
      <c r="F3" s="16"/>
      <c r="G3" s="6" t="s">
        <v>34</v>
      </c>
      <c r="H3" s="6">
        <v>50000</v>
      </c>
      <c r="J3" s="10" t="s">
        <v>54</v>
      </c>
      <c r="K3" s="5">
        <v>500</v>
      </c>
      <c r="M3" s="26" t="s">
        <v>78</v>
      </c>
      <c r="N3" s="27">
        <v>2200</v>
      </c>
      <c r="P3" s="10" t="s">
        <v>82</v>
      </c>
      <c r="Q3" s="5">
        <f>Q2/2</f>
        <v>2500</v>
      </c>
      <c r="S3" s="10" t="s">
        <v>54</v>
      </c>
      <c r="T3" s="5">
        <v>500</v>
      </c>
    </row>
    <row r="4" spans="1:21" x14ac:dyDescent="0.25">
      <c r="A4" s="6" t="s">
        <v>72</v>
      </c>
      <c r="B4" s="6">
        <v>40000</v>
      </c>
      <c r="C4" s="16"/>
      <c r="D4" s="6" t="s">
        <v>43</v>
      </c>
      <c r="E4" s="6">
        <v>20000</v>
      </c>
      <c r="F4" s="16"/>
      <c r="G4" s="6" t="s">
        <v>35</v>
      </c>
      <c r="H4" s="6">
        <v>30000</v>
      </c>
      <c r="J4" s="10" t="s">
        <v>55</v>
      </c>
      <c r="K4" s="5">
        <v>3000</v>
      </c>
      <c r="M4" s="11" t="s">
        <v>5</v>
      </c>
      <c r="N4" s="13">
        <f>SUM(N1:N3)</f>
        <v>117200</v>
      </c>
      <c r="P4" s="11" t="s">
        <v>83</v>
      </c>
      <c r="Q4" s="5">
        <v>500</v>
      </c>
      <c r="S4" s="11" t="s">
        <v>56</v>
      </c>
      <c r="T4" s="13">
        <v>500</v>
      </c>
    </row>
    <row r="5" spans="1:21" x14ac:dyDescent="0.25">
      <c r="A5" s="6" t="s">
        <v>31</v>
      </c>
      <c r="B5" s="6">
        <v>4139</v>
      </c>
      <c r="C5" s="16"/>
      <c r="D5" s="6" t="s">
        <v>44</v>
      </c>
      <c r="E5" s="6">
        <v>20000</v>
      </c>
      <c r="F5" s="16"/>
      <c r="G5" s="6" t="s">
        <v>36</v>
      </c>
      <c r="H5" s="6">
        <v>50000</v>
      </c>
      <c r="J5" s="11" t="s">
        <v>56</v>
      </c>
      <c r="K5" s="13">
        <v>500</v>
      </c>
      <c r="P5" s="11" t="s">
        <v>84</v>
      </c>
      <c r="Q5" s="5">
        <f>Q3*Q4</f>
        <v>1250000</v>
      </c>
      <c r="S5" s="11" t="s">
        <v>11</v>
      </c>
      <c r="T5" s="13">
        <v>900</v>
      </c>
    </row>
    <row r="6" spans="1:21" x14ac:dyDescent="0.25">
      <c r="A6" s="6" t="s">
        <v>14</v>
      </c>
      <c r="B6" s="6">
        <v>6000</v>
      </c>
      <c r="C6" s="16"/>
      <c r="D6" s="6" t="s">
        <v>12</v>
      </c>
      <c r="E6" s="6">
        <v>3000</v>
      </c>
      <c r="F6" s="16"/>
      <c r="G6" s="6" t="s">
        <v>37</v>
      </c>
      <c r="H6" s="6">
        <v>100000</v>
      </c>
      <c r="J6" s="11" t="s">
        <v>11</v>
      </c>
      <c r="K6" s="13">
        <v>900</v>
      </c>
      <c r="M6" s="19" t="s">
        <v>79</v>
      </c>
      <c r="N6" s="15">
        <f>J1-N4</f>
        <v>24650</v>
      </c>
      <c r="P6" s="11" t="s">
        <v>86</v>
      </c>
      <c r="Q6" s="5">
        <f>Q5/20</f>
        <v>62500</v>
      </c>
      <c r="S6" s="11" t="s">
        <v>57</v>
      </c>
      <c r="T6" s="13">
        <v>400</v>
      </c>
    </row>
    <row r="7" spans="1:21" x14ac:dyDescent="0.25">
      <c r="A7" s="6" t="s">
        <v>12</v>
      </c>
      <c r="B7" s="6">
        <v>3000</v>
      </c>
      <c r="C7" s="18"/>
      <c r="D7" s="6" t="s">
        <v>45</v>
      </c>
      <c r="E7" s="6">
        <v>5000</v>
      </c>
      <c r="F7" s="16"/>
      <c r="G7" s="6" t="s">
        <v>38</v>
      </c>
      <c r="H7" s="6">
        <v>40000</v>
      </c>
      <c r="J7" s="11" t="s">
        <v>57</v>
      </c>
      <c r="K7" s="13">
        <v>400</v>
      </c>
      <c r="S7" s="11" t="s">
        <v>58</v>
      </c>
      <c r="T7" s="13">
        <v>400</v>
      </c>
    </row>
    <row r="8" spans="1:21" x14ac:dyDescent="0.25">
      <c r="A8" s="6" t="s">
        <v>13</v>
      </c>
      <c r="B8" s="6">
        <v>10000</v>
      </c>
      <c r="C8" s="16"/>
      <c r="D8" s="6" t="s">
        <v>46</v>
      </c>
      <c r="E8" s="6">
        <v>10000</v>
      </c>
      <c r="F8" s="16"/>
      <c r="G8" s="6" t="s">
        <v>39</v>
      </c>
      <c r="H8" s="6">
        <v>30000</v>
      </c>
      <c r="J8" s="11" t="s">
        <v>58</v>
      </c>
      <c r="K8" s="13">
        <v>400</v>
      </c>
      <c r="S8" s="11" t="s">
        <v>59</v>
      </c>
      <c r="T8" s="13">
        <v>400</v>
      </c>
    </row>
    <row r="9" spans="1:21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40</v>
      </c>
      <c r="H9" s="6">
        <v>200000</v>
      </c>
      <c r="J9" s="11" t="s">
        <v>59</v>
      </c>
      <c r="K9" s="13">
        <v>400</v>
      </c>
      <c r="S9" s="11" t="s">
        <v>12</v>
      </c>
      <c r="T9" s="13">
        <v>3000</v>
      </c>
    </row>
    <row r="10" spans="1:21" x14ac:dyDescent="0.25">
      <c r="G10" s="6" t="s">
        <v>48</v>
      </c>
      <c r="H10" s="6">
        <v>187000</v>
      </c>
      <c r="J10" s="11" t="s">
        <v>12</v>
      </c>
      <c r="K10" s="13">
        <v>3000</v>
      </c>
      <c r="M10" s="10" t="s">
        <v>80</v>
      </c>
      <c r="N10" s="5"/>
      <c r="S10" s="11" t="s">
        <v>60</v>
      </c>
      <c r="T10" s="13">
        <v>1000</v>
      </c>
    </row>
    <row r="11" spans="1:21" x14ac:dyDescent="0.25">
      <c r="G11" s="6" t="s">
        <v>49</v>
      </c>
      <c r="H11" s="6">
        <v>300000</v>
      </c>
      <c r="J11" s="11" t="s">
        <v>60</v>
      </c>
      <c r="K11" s="13">
        <v>1000</v>
      </c>
      <c r="M11" s="10" t="s">
        <v>75</v>
      </c>
      <c r="N11" s="5">
        <v>5000</v>
      </c>
      <c r="S11" s="42" t="s">
        <v>12</v>
      </c>
      <c r="T11" s="13">
        <v>2000</v>
      </c>
    </row>
    <row r="12" spans="1:21" x14ac:dyDescent="0.25">
      <c r="G12" s="6" t="s">
        <v>52</v>
      </c>
      <c r="H12" s="6">
        <v>250000</v>
      </c>
      <c r="J12" s="11" t="s">
        <v>12</v>
      </c>
      <c r="K12" s="13">
        <v>2000</v>
      </c>
      <c r="M12" s="10" t="s">
        <v>66</v>
      </c>
      <c r="N12" s="5">
        <v>5000</v>
      </c>
      <c r="S12" s="11" t="s">
        <v>61</v>
      </c>
      <c r="T12" s="13">
        <v>750</v>
      </c>
      <c r="U12" s="15">
        <v>700</v>
      </c>
    </row>
    <row r="13" spans="1:21" x14ac:dyDescent="0.25">
      <c r="G13" s="6" t="s">
        <v>5</v>
      </c>
      <c r="H13" s="6">
        <v>1337000</v>
      </c>
      <c r="J13" s="11" t="s">
        <v>61</v>
      </c>
      <c r="K13" s="13">
        <v>750</v>
      </c>
      <c r="S13" s="11" t="s">
        <v>62</v>
      </c>
      <c r="T13" s="13">
        <v>2000</v>
      </c>
    </row>
    <row r="14" spans="1:21" x14ac:dyDescent="0.25">
      <c r="D14" s="20"/>
      <c r="J14" s="11" t="s">
        <v>62</v>
      </c>
      <c r="K14" s="13">
        <v>2000</v>
      </c>
      <c r="P14" s="32"/>
      <c r="S14" s="11" t="s">
        <v>63</v>
      </c>
      <c r="T14" s="13">
        <v>13000</v>
      </c>
    </row>
    <row r="15" spans="1:21" x14ac:dyDescent="0.25">
      <c r="D15" s="20"/>
      <c r="J15" s="11" t="s">
        <v>63</v>
      </c>
      <c r="K15" s="13">
        <v>13000</v>
      </c>
      <c r="S15" s="11" t="s">
        <v>64</v>
      </c>
      <c r="T15" s="13">
        <v>500</v>
      </c>
    </row>
    <row r="16" spans="1:21" x14ac:dyDescent="0.25">
      <c r="D16" s="20"/>
      <c r="J16" s="11" t="s">
        <v>64</v>
      </c>
      <c r="K16" s="13">
        <v>500</v>
      </c>
      <c r="S16" s="11" t="s">
        <v>65</v>
      </c>
      <c r="T16" s="13">
        <v>500</v>
      </c>
    </row>
    <row r="17" spans="4:20" x14ac:dyDescent="0.25">
      <c r="J17" s="11" t="s">
        <v>65</v>
      </c>
      <c r="K17" s="13">
        <v>500</v>
      </c>
      <c r="S17" s="11" t="s">
        <v>14</v>
      </c>
      <c r="T17" s="13">
        <v>6000</v>
      </c>
    </row>
    <row r="18" spans="4:20" x14ac:dyDescent="0.25">
      <c r="J18" s="11" t="s">
        <v>66</v>
      </c>
      <c r="K18" s="13">
        <v>2000</v>
      </c>
      <c r="S18" s="11" t="s">
        <v>67</v>
      </c>
      <c r="T18" s="13">
        <v>4300</v>
      </c>
    </row>
    <row r="19" spans="4:20" x14ac:dyDescent="0.25">
      <c r="J19" s="11" t="s">
        <v>14</v>
      </c>
      <c r="K19" s="13">
        <v>6000</v>
      </c>
      <c r="S19" s="11" t="s">
        <v>68</v>
      </c>
      <c r="T19" s="13">
        <v>15000</v>
      </c>
    </row>
    <row r="20" spans="4:20" x14ac:dyDescent="0.25">
      <c r="J20" s="11" t="s">
        <v>67</v>
      </c>
      <c r="K20" s="13">
        <v>5000</v>
      </c>
      <c r="S20" s="11" t="s">
        <v>69</v>
      </c>
      <c r="T20" s="13">
        <v>20000</v>
      </c>
    </row>
    <row r="21" spans="4:20" x14ac:dyDescent="0.25">
      <c r="J21" s="11" t="s">
        <v>68</v>
      </c>
      <c r="K21" s="13">
        <v>15000</v>
      </c>
      <c r="S21" s="11" t="s">
        <v>70</v>
      </c>
      <c r="T21" s="13">
        <v>38625</v>
      </c>
    </row>
    <row r="22" spans="4:20" x14ac:dyDescent="0.25">
      <c r="J22" s="11" t="s">
        <v>69</v>
      </c>
      <c r="K22" s="13">
        <v>20000</v>
      </c>
      <c r="S22" s="41"/>
      <c r="T22" s="19"/>
    </row>
    <row r="23" spans="4:20" x14ac:dyDescent="0.25">
      <c r="J23" s="11" t="s">
        <v>70</v>
      </c>
      <c r="K23" s="13">
        <v>40000</v>
      </c>
      <c r="S23" s="41"/>
      <c r="T23" s="19"/>
    </row>
    <row r="24" spans="4:20" x14ac:dyDescent="0.25">
      <c r="J24" s="11" t="s">
        <v>71</v>
      </c>
      <c r="K24" s="13">
        <v>10000</v>
      </c>
    </row>
    <row r="25" spans="4:20" x14ac:dyDescent="0.25">
      <c r="J25" s="11" t="s">
        <v>77</v>
      </c>
      <c r="K25" s="13">
        <v>10000</v>
      </c>
    </row>
    <row r="26" spans="4:20" x14ac:dyDescent="0.25">
      <c r="D26" s="19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D39" sqref="D39"/>
    </sheetView>
  </sheetViews>
  <sheetFormatPr defaultColWidth="12.5703125" defaultRowHeight="15" customHeight="1" x14ac:dyDescent="0.25"/>
  <cols>
    <col min="1" max="1" width="13.85546875" bestFit="1" customWidth="1"/>
    <col min="2" max="2" width="18.28515625" bestFit="1" customWidth="1"/>
    <col min="3" max="3" width="12.28515625" bestFit="1" customWidth="1"/>
    <col min="4" max="4" width="12.28515625" customWidth="1"/>
    <col min="5" max="5" width="18.28515625" bestFit="1" customWidth="1"/>
    <col min="6" max="6" width="12.28515625" bestFit="1" customWidth="1"/>
    <col min="7" max="7" width="12.28515625" customWidth="1"/>
    <col min="9" max="9" width="4" bestFit="1" customWidth="1"/>
  </cols>
  <sheetData>
    <row r="1" spans="1:17" x14ac:dyDescent="0.25">
      <c r="A1" s="28" t="s">
        <v>88</v>
      </c>
      <c r="B1" s="28" t="s">
        <v>91</v>
      </c>
      <c r="C1" s="28" t="s">
        <v>89</v>
      </c>
      <c r="D1" s="28" t="s">
        <v>90</v>
      </c>
      <c r="E1" s="28" t="s">
        <v>92</v>
      </c>
      <c r="F1" s="28" t="s">
        <v>93</v>
      </c>
      <c r="G1" s="28" t="s">
        <v>96</v>
      </c>
      <c r="H1" s="28" t="s">
        <v>87</v>
      </c>
      <c r="I1">
        <f>SUM(H2:H200)</f>
        <v>388.45000000000039</v>
      </c>
    </row>
    <row r="2" spans="1:17" ht="15" customHeight="1" x14ac:dyDescent="0.25">
      <c r="A2" s="5" t="s">
        <v>27</v>
      </c>
      <c r="B2" s="5">
        <v>296</v>
      </c>
      <c r="C2" s="5">
        <v>37</v>
      </c>
      <c r="D2" s="5">
        <f t="shared" ref="D2:D7" si="0">B2*C2</f>
        <v>10952</v>
      </c>
      <c r="E2" s="5"/>
      <c r="F2" s="5"/>
      <c r="G2" s="5">
        <f>E2*F2</f>
        <v>0</v>
      </c>
      <c r="H2" s="5"/>
      <c r="J2">
        <v>126</v>
      </c>
      <c r="K2" t="s">
        <v>119</v>
      </c>
      <c r="M2" s="51" t="s">
        <v>144</v>
      </c>
      <c r="N2" s="51"/>
      <c r="O2" s="51"/>
      <c r="P2" s="51"/>
      <c r="Q2" s="5" t="s">
        <v>153</v>
      </c>
    </row>
    <row r="3" spans="1:17" ht="15" customHeight="1" x14ac:dyDescent="0.25">
      <c r="A3" s="5" t="s">
        <v>94</v>
      </c>
      <c r="B3" s="5">
        <v>170</v>
      </c>
      <c r="C3" s="5">
        <v>12</v>
      </c>
      <c r="D3" s="5">
        <f t="shared" si="0"/>
        <v>2040</v>
      </c>
      <c r="E3" s="5">
        <v>180</v>
      </c>
      <c r="F3" s="5">
        <v>12</v>
      </c>
      <c r="G3" s="5">
        <f t="shared" ref="G3:G23" si="1">E3*F3</f>
        <v>2160</v>
      </c>
      <c r="H3" s="5">
        <f t="shared" ref="H3:H4" si="2">G3-D3</f>
        <v>120</v>
      </c>
      <c r="J3">
        <v>172</v>
      </c>
      <c r="K3" t="s">
        <v>122</v>
      </c>
      <c r="M3" s="8" t="s">
        <v>136</v>
      </c>
      <c r="N3" s="5">
        <v>2</v>
      </c>
      <c r="O3" s="5">
        <v>309.25</v>
      </c>
      <c r="P3" s="5">
        <f>N3*O3</f>
        <v>618.5</v>
      </c>
      <c r="Q3" s="5">
        <v>2</v>
      </c>
    </row>
    <row r="4" spans="1:17" ht="15" customHeight="1" x14ac:dyDescent="0.25">
      <c r="A4" s="5" t="s">
        <v>95</v>
      </c>
      <c r="B4" s="5">
        <v>34</v>
      </c>
      <c r="C4" s="5">
        <v>11</v>
      </c>
      <c r="D4" s="5">
        <f t="shared" si="0"/>
        <v>374</v>
      </c>
      <c r="E4" s="5">
        <v>38.200000000000003</v>
      </c>
      <c r="F4" s="5">
        <v>11</v>
      </c>
      <c r="G4" s="5">
        <f t="shared" si="1"/>
        <v>420.20000000000005</v>
      </c>
      <c r="H4" s="5">
        <f t="shared" si="2"/>
        <v>46.200000000000045</v>
      </c>
      <c r="J4">
        <v>180</v>
      </c>
      <c r="K4" t="s">
        <v>127</v>
      </c>
      <c r="M4" s="8" t="s">
        <v>137</v>
      </c>
      <c r="N4" s="5">
        <v>2</v>
      </c>
      <c r="O4" s="5">
        <v>302.7</v>
      </c>
      <c r="P4" s="5">
        <f t="shared" ref="P4:P10" si="3">N4*O4</f>
        <v>605.4</v>
      </c>
      <c r="Q4" s="5">
        <v>2</v>
      </c>
    </row>
    <row r="5" spans="1:17" ht="15" customHeight="1" x14ac:dyDescent="0.25">
      <c r="A5" s="5" t="s">
        <v>97</v>
      </c>
      <c r="B5" s="5">
        <v>38</v>
      </c>
      <c r="C5" s="5">
        <v>2</v>
      </c>
      <c r="D5" s="5">
        <f t="shared" si="0"/>
        <v>76</v>
      </c>
      <c r="E5" s="5">
        <v>41</v>
      </c>
      <c r="F5" s="5">
        <v>2</v>
      </c>
      <c r="G5" s="5">
        <f t="shared" si="1"/>
        <v>82</v>
      </c>
      <c r="H5" s="5">
        <f>G5-D5</f>
        <v>6</v>
      </c>
      <c r="J5">
        <v>298</v>
      </c>
      <c r="K5" t="s">
        <v>134</v>
      </c>
      <c r="M5" s="28" t="s">
        <v>27</v>
      </c>
      <c r="N5" s="5">
        <v>2</v>
      </c>
      <c r="O5" s="5">
        <v>287</v>
      </c>
      <c r="P5" s="5">
        <f t="shared" si="3"/>
        <v>574</v>
      </c>
      <c r="Q5" s="5">
        <v>2</v>
      </c>
    </row>
    <row r="6" spans="1:17" ht="15" customHeight="1" x14ac:dyDescent="0.25">
      <c r="A6" s="5" t="s">
        <v>98</v>
      </c>
      <c r="B6" s="5">
        <v>71.010000000000005</v>
      </c>
      <c r="C6" s="5">
        <v>35</v>
      </c>
      <c r="D6" s="5">
        <f t="shared" si="0"/>
        <v>2485.3500000000004</v>
      </c>
      <c r="E6" s="5"/>
      <c r="F6" s="5"/>
      <c r="G6" s="5">
        <f t="shared" si="1"/>
        <v>0</v>
      </c>
      <c r="H6" s="5"/>
      <c r="J6">
        <v>318</v>
      </c>
      <c r="K6" s="36">
        <v>42802</v>
      </c>
      <c r="M6" s="34" t="s">
        <v>140</v>
      </c>
      <c r="N6" s="5">
        <v>1</v>
      </c>
      <c r="O6" s="5">
        <v>1600</v>
      </c>
      <c r="P6" s="5">
        <f t="shared" si="3"/>
        <v>1600</v>
      </c>
      <c r="Q6" s="5">
        <v>1</v>
      </c>
    </row>
    <row r="7" spans="1:17" ht="15" customHeight="1" x14ac:dyDescent="0.25">
      <c r="A7" s="5" t="s">
        <v>106</v>
      </c>
      <c r="B7" s="5">
        <v>92.1</v>
      </c>
      <c r="C7" s="5">
        <v>2</v>
      </c>
      <c r="D7" s="5">
        <f t="shared" si="0"/>
        <v>184.2</v>
      </c>
      <c r="E7" s="5"/>
      <c r="F7" s="5">
        <v>2</v>
      </c>
      <c r="G7" s="5">
        <f t="shared" si="1"/>
        <v>0</v>
      </c>
      <c r="H7" s="5"/>
      <c r="J7">
        <v>366</v>
      </c>
      <c r="K7" s="36">
        <v>42924</v>
      </c>
      <c r="M7" s="34" t="s">
        <v>141</v>
      </c>
      <c r="N7" s="5">
        <v>2</v>
      </c>
      <c r="O7" s="5">
        <v>250</v>
      </c>
      <c r="P7" s="5">
        <f t="shared" si="3"/>
        <v>500</v>
      </c>
      <c r="Q7" s="5">
        <v>2</v>
      </c>
    </row>
    <row r="8" spans="1:17" ht="15" customHeight="1" x14ac:dyDescent="0.25">
      <c r="A8" s="29" t="s">
        <v>120</v>
      </c>
      <c r="B8" s="5">
        <v>762</v>
      </c>
      <c r="C8" s="5">
        <v>5</v>
      </c>
      <c r="D8" s="5">
        <f t="shared" ref="D8:D23" si="4">B8*C8</f>
        <v>3810</v>
      </c>
      <c r="E8" s="5"/>
      <c r="F8" s="5"/>
      <c r="G8" s="5">
        <f t="shared" si="1"/>
        <v>0</v>
      </c>
      <c r="H8" s="5"/>
      <c r="J8">
        <v>388</v>
      </c>
      <c r="K8" s="36">
        <v>42986</v>
      </c>
      <c r="M8" s="34" t="s">
        <v>142</v>
      </c>
      <c r="N8" s="5">
        <v>50</v>
      </c>
      <c r="O8" s="5">
        <v>19</v>
      </c>
      <c r="P8" s="5">
        <f t="shared" si="3"/>
        <v>950</v>
      </c>
      <c r="Q8" s="5"/>
    </row>
    <row r="9" spans="1:17" ht="15" customHeight="1" x14ac:dyDescent="0.25">
      <c r="A9" s="5" t="s">
        <v>123</v>
      </c>
      <c r="B9" s="5">
        <v>1595</v>
      </c>
      <c r="C9" s="5">
        <v>1</v>
      </c>
      <c r="D9" s="5">
        <f>B9*C9</f>
        <v>1595</v>
      </c>
      <c r="E9" s="5"/>
      <c r="F9" s="5"/>
      <c r="G9" s="5">
        <f t="shared" si="1"/>
        <v>0</v>
      </c>
      <c r="H9" s="5"/>
      <c r="M9" s="34" t="s">
        <v>143</v>
      </c>
      <c r="N9" s="5">
        <v>2</v>
      </c>
      <c r="O9" s="5">
        <v>63</v>
      </c>
      <c r="P9" s="5">
        <f t="shared" si="3"/>
        <v>126</v>
      </c>
      <c r="Q9" s="5">
        <v>2</v>
      </c>
    </row>
    <row r="10" spans="1:17" ht="15" customHeight="1" x14ac:dyDescent="0.25">
      <c r="A10" s="5" t="s">
        <v>125</v>
      </c>
      <c r="B10" s="5">
        <v>93</v>
      </c>
      <c r="C10" s="5">
        <v>3</v>
      </c>
      <c r="D10" s="5">
        <f t="shared" si="4"/>
        <v>279</v>
      </c>
      <c r="E10" s="5"/>
      <c r="F10" s="5"/>
      <c r="G10" s="5">
        <f t="shared" si="1"/>
        <v>0</v>
      </c>
      <c r="H10" s="5"/>
      <c r="M10" s="35" t="s">
        <v>148</v>
      </c>
      <c r="N10" s="27">
        <v>2</v>
      </c>
      <c r="O10" s="27">
        <v>60</v>
      </c>
      <c r="P10" s="27">
        <f t="shared" si="3"/>
        <v>120</v>
      </c>
      <c r="Q10" s="5">
        <v>2</v>
      </c>
    </row>
    <row r="11" spans="1:17" ht="15" customHeight="1" x14ac:dyDescent="0.25">
      <c r="A11" s="5" t="s">
        <v>126</v>
      </c>
      <c r="B11" s="5">
        <v>410.1</v>
      </c>
      <c r="C11" s="5">
        <v>1</v>
      </c>
      <c r="D11" s="5">
        <f t="shared" si="4"/>
        <v>410.1</v>
      </c>
      <c r="E11" s="5">
        <v>418</v>
      </c>
      <c r="F11" s="5">
        <v>1</v>
      </c>
      <c r="G11" s="5">
        <f t="shared" si="1"/>
        <v>418</v>
      </c>
      <c r="H11" s="5">
        <f t="shared" ref="H11:H13" si="5">G11-D11</f>
        <v>7.8999999999999773</v>
      </c>
      <c r="M11" s="34" t="s">
        <v>5</v>
      </c>
      <c r="N11" s="5">
        <f>SUM(N3:N10)</f>
        <v>63</v>
      </c>
      <c r="O11" s="5">
        <f>SUM(O3:O10)</f>
        <v>2890.95</v>
      </c>
      <c r="P11" s="5">
        <f>SUM(P3:P10)</f>
        <v>5093.8999999999996</v>
      </c>
      <c r="Q11" s="5"/>
    </row>
    <row r="12" spans="1:17" ht="15" customHeight="1" x14ac:dyDescent="0.25">
      <c r="A12" s="5" t="s">
        <v>128</v>
      </c>
      <c r="B12" s="5">
        <v>121</v>
      </c>
      <c r="C12" s="5">
        <v>35</v>
      </c>
      <c r="D12" s="5">
        <f t="shared" si="4"/>
        <v>4235</v>
      </c>
      <c r="E12" s="5">
        <v>124.36</v>
      </c>
      <c r="F12" s="5">
        <v>35</v>
      </c>
      <c r="G12" s="5">
        <f t="shared" si="1"/>
        <v>4352.6000000000004</v>
      </c>
      <c r="H12" s="5">
        <f t="shared" si="5"/>
        <v>117.60000000000036</v>
      </c>
    </row>
    <row r="13" spans="1:17" ht="15" customHeight="1" x14ac:dyDescent="0.25">
      <c r="A13" s="5" t="s">
        <v>94</v>
      </c>
      <c r="B13" s="5">
        <v>200.25</v>
      </c>
      <c r="C13" s="5">
        <v>5</v>
      </c>
      <c r="D13" s="5">
        <f t="shared" si="4"/>
        <v>1001.25</v>
      </c>
      <c r="E13" s="5">
        <v>210</v>
      </c>
      <c r="F13" s="5">
        <v>5</v>
      </c>
      <c r="G13" s="5">
        <f t="shared" si="1"/>
        <v>1050</v>
      </c>
      <c r="H13" s="5">
        <f t="shared" si="5"/>
        <v>48.75</v>
      </c>
    </row>
    <row r="14" spans="1:17" ht="15" customHeight="1" x14ac:dyDescent="0.25">
      <c r="A14" s="5" t="s">
        <v>132</v>
      </c>
      <c r="B14" s="5">
        <v>34.25</v>
      </c>
      <c r="C14" s="5">
        <v>195</v>
      </c>
      <c r="D14" s="5">
        <f t="shared" si="4"/>
        <v>6678.75</v>
      </c>
      <c r="E14" s="5"/>
      <c r="F14" s="5"/>
      <c r="G14" s="5">
        <f t="shared" si="1"/>
        <v>0</v>
      </c>
      <c r="H14" s="5"/>
    </row>
    <row r="15" spans="1:17" ht="15" customHeight="1" x14ac:dyDescent="0.25">
      <c r="A15" s="5" t="s">
        <v>152</v>
      </c>
      <c r="B15" s="5">
        <v>373</v>
      </c>
      <c r="C15" s="5">
        <v>2</v>
      </c>
      <c r="D15" s="5">
        <f t="shared" si="4"/>
        <v>746</v>
      </c>
      <c r="E15" s="5">
        <v>383</v>
      </c>
      <c r="F15" s="5">
        <v>2</v>
      </c>
      <c r="G15" s="5">
        <f t="shared" si="1"/>
        <v>766</v>
      </c>
      <c r="H15" s="5">
        <f t="shared" ref="H15" si="6">G15-D15</f>
        <v>20</v>
      </c>
    </row>
    <row r="16" spans="1:17" ht="15" customHeight="1" x14ac:dyDescent="0.25">
      <c r="A16" s="29" t="s">
        <v>94</v>
      </c>
      <c r="B16" s="5">
        <v>200.25</v>
      </c>
      <c r="C16" s="5">
        <v>68</v>
      </c>
      <c r="D16" s="5">
        <f t="shared" si="4"/>
        <v>13617</v>
      </c>
      <c r="E16" s="5"/>
      <c r="F16" s="5"/>
      <c r="G16" s="5">
        <f t="shared" si="1"/>
        <v>0</v>
      </c>
      <c r="H16" s="5"/>
    </row>
    <row r="17" spans="1:8" ht="15" customHeight="1" x14ac:dyDescent="0.25">
      <c r="A17" s="29" t="s">
        <v>163</v>
      </c>
      <c r="B17" s="5">
        <v>464</v>
      </c>
      <c r="C17" s="5">
        <v>11</v>
      </c>
      <c r="D17" s="5">
        <f t="shared" si="4"/>
        <v>5104</v>
      </c>
      <c r="E17" s="5"/>
      <c r="F17" s="5"/>
      <c r="G17" s="5">
        <f t="shared" si="1"/>
        <v>0</v>
      </c>
      <c r="H17" s="5"/>
    </row>
    <row r="18" spans="1:8" ht="15" customHeight="1" x14ac:dyDescent="0.25">
      <c r="A18" s="5" t="s">
        <v>151</v>
      </c>
      <c r="B18" s="5">
        <v>85</v>
      </c>
      <c r="C18" s="5">
        <v>43</v>
      </c>
      <c r="D18" s="5">
        <f t="shared" si="4"/>
        <v>3655</v>
      </c>
      <c r="E18" s="5"/>
      <c r="F18" s="5"/>
      <c r="G18" s="5">
        <f t="shared" si="1"/>
        <v>0</v>
      </c>
      <c r="H18" s="5"/>
    </row>
    <row r="19" spans="1:8" ht="15" customHeight="1" x14ac:dyDescent="0.25">
      <c r="A19" s="5" t="s">
        <v>164</v>
      </c>
      <c r="B19" s="5">
        <v>140</v>
      </c>
      <c r="C19" s="5">
        <v>15</v>
      </c>
      <c r="D19" s="5">
        <f t="shared" si="4"/>
        <v>2100</v>
      </c>
      <c r="E19" s="5"/>
      <c r="F19" s="5"/>
      <c r="G19" s="5">
        <f t="shared" si="1"/>
        <v>0</v>
      </c>
      <c r="H19" s="5"/>
    </row>
    <row r="20" spans="1:8" ht="15" customHeight="1" x14ac:dyDescent="0.25">
      <c r="A20" s="5" t="s">
        <v>165</v>
      </c>
      <c r="B20" s="5">
        <v>90</v>
      </c>
      <c r="C20" s="5">
        <v>30</v>
      </c>
      <c r="D20" s="5">
        <f t="shared" si="4"/>
        <v>2700</v>
      </c>
      <c r="E20" s="5"/>
      <c r="F20" s="5"/>
      <c r="G20" s="5">
        <f t="shared" si="1"/>
        <v>0</v>
      </c>
      <c r="H20" s="5"/>
    </row>
    <row r="21" spans="1:8" ht="15" customHeight="1" x14ac:dyDescent="0.25">
      <c r="A21" s="5" t="s">
        <v>166</v>
      </c>
      <c r="B21" s="5">
        <v>80</v>
      </c>
      <c r="C21" s="5">
        <v>11</v>
      </c>
      <c r="D21" s="5">
        <f t="shared" si="4"/>
        <v>880</v>
      </c>
      <c r="E21" s="5"/>
      <c r="F21" s="5"/>
      <c r="G21" s="5">
        <f t="shared" si="1"/>
        <v>0</v>
      </c>
      <c r="H21" s="5"/>
    </row>
    <row r="22" spans="1:8" ht="15" customHeight="1" x14ac:dyDescent="0.25">
      <c r="A22" s="5" t="s">
        <v>154</v>
      </c>
      <c r="B22" s="5">
        <v>255</v>
      </c>
      <c r="C22" s="5">
        <v>4</v>
      </c>
      <c r="D22" s="5">
        <f t="shared" si="4"/>
        <v>1020</v>
      </c>
      <c r="E22" s="5"/>
      <c r="F22" s="5"/>
      <c r="G22" s="5"/>
      <c r="H22" s="5"/>
    </row>
    <row r="23" spans="1:8" ht="15" customHeight="1" x14ac:dyDescent="0.25">
      <c r="A23" s="5" t="s">
        <v>151</v>
      </c>
      <c r="B23" s="5">
        <v>48</v>
      </c>
      <c r="C23" s="5">
        <v>2</v>
      </c>
      <c r="D23" s="5">
        <f t="shared" si="4"/>
        <v>96</v>
      </c>
      <c r="E23" s="5">
        <v>59</v>
      </c>
      <c r="F23" s="5">
        <v>2</v>
      </c>
      <c r="G23" s="5">
        <f t="shared" si="1"/>
        <v>118</v>
      </c>
      <c r="H23" s="5">
        <f t="shared" ref="H23" si="7">G23-D23</f>
        <v>22</v>
      </c>
    </row>
    <row r="24" spans="1:8" ht="1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ht="15" customHeight="1" x14ac:dyDescent="0.25">
      <c r="A25" s="5"/>
      <c r="B25" s="5"/>
      <c r="C25" s="5"/>
      <c r="D25" s="5"/>
      <c r="E25" s="5"/>
      <c r="F25" s="5"/>
      <c r="G25" s="5"/>
      <c r="H25" s="5"/>
    </row>
  </sheetData>
  <mergeCells count="1">
    <mergeCell ref="M2:P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99</v>
      </c>
      <c r="B2" s="5">
        <v>36.5</v>
      </c>
      <c r="D2" s="29" t="s">
        <v>116</v>
      </c>
      <c r="E2" s="5">
        <v>41.5</v>
      </c>
    </row>
    <row r="3" spans="1:5" x14ac:dyDescent="0.25">
      <c r="A3" s="5" t="s">
        <v>100</v>
      </c>
      <c r="B3" s="5">
        <v>5.0000000000000001E-3</v>
      </c>
      <c r="D3" s="5" t="s">
        <v>100</v>
      </c>
      <c r="E3" s="5">
        <v>5.0000000000000001E-3</v>
      </c>
    </row>
    <row r="4" spans="1:5" x14ac:dyDescent="0.25">
      <c r="A4" s="5" t="s">
        <v>101</v>
      </c>
      <c r="B4" s="5">
        <f>B2*B3</f>
        <v>0.1825</v>
      </c>
      <c r="D4" s="5" t="s">
        <v>101</v>
      </c>
      <c r="E4" s="5">
        <f>E2*E3</f>
        <v>0.20750000000000002</v>
      </c>
    </row>
    <row r="5" spans="1:5" x14ac:dyDescent="0.25">
      <c r="A5" s="5" t="s">
        <v>102</v>
      </c>
      <c r="B5" s="5">
        <v>1</v>
      </c>
      <c r="D5" s="5" t="s">
        <v>102</v>
      </c>
      <c r="E5" s="5">
        <v>1</v>
      </c>
    </row>
    <row r="6" spans="1:5" x14ac:dyDescent="0.25">
      <c r="A6" s="5" t="s">
        <v>103</v>
      </c>
      <c r="B6" s="5">
        <f>B4*B5</f>
        <v>0.1825</v>
      </c>
      <c r="D6" s="5" t="s">
        <v>103</v>
      </c>
      <c r="E6" s="5">
        <f>E4*E5</f>
        <v>0.20750000000000002</v>
      </c>
    </row>
    <row r="7" spans="1:5" x14ac:dyDescent="0.25">
      <c r="A7" s="5" t="s">
        <v>104</v>
      </c>
      <c r="B7" s="5">
        <f>B2+B4</f>
        <v>36.682499999999997</v>
      </c>
      <c r="D7" s="5" t="s">
        <v>104</v>
      </c>
      <c r="E7" s="5">
        <f>E2-E4</f>
        <v>41.292499999999997</v>
      </c>
    </row>
    <row r="8" spans="1:5" x14ac:dyDescent="0.25">
      <c r="A8" s="5" t="s">
        <v>108</v>
      </c>
      <c r="B8" s="5">
        <f>ROUND(B7*B5,2)</f>
        <v>36.68</v>
      </c>
      <c r="D8" s="5" t="s">
        <v>108</v>
      </c>
      <c r="E8" s="5">
        <f>ROUND(E7*E5,2)</f>
        <v>41.29</v>
      </c>
    </row>
    <row r="9" spans="1:5" x14ac:dyDescent="0.25">
      <c r="A9" s="5" t="s">
        <v>105</v>
      </c>
      <c r="B9" s="5">
        <v>0.18</v>
      </c>
      <c r="D9" s="5" t="s">
        <v>105</v>
      </c>
      <c r="E9" s="5">
        <v>0.18</v>
      </c>
    </row>
    <row r="10" spans="1:5" x14ac:dyDescent="0.25">
      <c r="A10" s="5" t="s">
        <v>107</v>
      </c>
      <c r="B10" s="5">
        <f>B9*B6</f>
        <v>3.2849999999999997E-2</v>
      </c>
      <c r="D10" s="5" t="s">
        <v>107</v>
      </c>
      <c r="E10" s="5">
        <f>E9*E6</f>
        <v>3.7350000000000001E-2</v>
      </c>
    </row>
    <row r="11" spans="1:5" x14ac:dyDescent="0.25">
      <c r="A11" s="5" t="s">
        <v>109</v>
      </c>
      <c r="B11" s="5">
        <v>1E-3</v>
      </c>
      <c r="D11" s="5" t="s">
        <v>109</v>
      </c>
      <c r="E11" s="5">
        <v>1E-3</v>
      </c>
    </row>
    <row r="12" spans="1:5" x14ac:dyDescent="0.25">
      <c r="A12" s="5" t="s">
        <v>110</v>
      </c>
      <c r="B12" s="5">
        <f>B11*B8</f>
        <v>3.6679999999999997E-2</v>
      </c>
      <c r="D12" s="5" t="s">
        <v>110</v>
      </c>
      <c r="E12" s="5">
        <f>E11*E8</f>
        <v>4.129E-2</v>
      </c>
    </row>
    <row r="13" spans="1:5" x14ac:dyDescent="0.25">
      <c r="A13" s="5" t="s">
        <v>111</v>
      </c>
      <c r="B13" s="5">
        <v>3.2499999999999997E-5</v>
      </c>
      <c r="D13" s="5" t="s">
        <v>111</v>
      </c>
      <c r="E13" s="5">
        <v>3.2499999999999997E-5</v>
      </c>
    </row>
    <row r="14" spans="1:5" x14ac:dyDescent="0.25">
      <c r="A14" s="5" t="s">
        <v>112</v>
      </c>
      <c r="B14" s="5">
        <f>B13*B8</f>
        <v>1.1921E-3</v>
      </c>
      <c r="D14" s="5" t="s">
        <v>112</v>
      </c>
      <c r="E14" s="5">
        <f>E13*E8</f>
        <v>1.3419249999999999E-3</v>
      </c>
    </row>
    <row r="15" spans="1:5" x14ac:dyDescent="0.25">
      <c r="A15" s="29" t="s">
        <v>113</v>
      </c>
      <c r="B15" s="30">
        <v>2.0000000000000001E-4</v>
      </c>
      <c r="D15" s="29" t="s">
        <v>113</v>
      </c>
      <c r="E15" s="30">
        <v>2.0000000000000001E-4</v>
      </c>
    </row>
    <row r="16" spans="1:5" x14ac:dyDescent="0.25">
      <c r="A16" s="29" t="s">
        <v>114</v>
      </c>
      <c r="B16" s="5">
        <f>B8*B15</f>
        <v>7.3360000000000005E-3</v>
      </c>
      <c r="D16" s="29" t="s">
        <v>114</v>
      </c>
      <c r="E16" s="5">
        <f>E8*E15</f>
        <v>8.2579999999999997E-3</v>
      </c>
    </row>
    <row r="17" spans="1:5" x14ac:dyDescent="0.25">
      <c r="A17" s="29" t="s">
        <v>118</v>
      </c>
      <c r="B17" s="5">
        <f>B10+B12+B14+B16</f>
        <v>7.8058099999999991E-2</v>
      </c>
      <c r="D17" s="29" t="s">
        <v>118</v>
      </c>
      <c r="E17" s="5">
        <f>E10+E12+E14+E16</f>
        <v>8.8239924999999997E-2</v>
      </c>
    </row>
    <row r="18" spans="1:5" x14ac:dyDescent="0.25">
      <c r="A18" s="29" t="s">
        <v>115</v>
      </c>
      <c r="B18" s="5">
        <f>B8+B17</f>
        <v>36.7580581</v>
      </c>
      <c r="D18" s="29" t="s">
        <v>117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C18"/>
    </sheetView>
  </sheetViews>
  <sheetFormatPr defaultRowHeight="15" x14ac:dyDescent="0.25"/>
  <cols>
    <col min="1" max="1" width="10.8554687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 x14ac:dyDescent="0.25">
      <c r="A1" s="28" t="s">
        <v>130</v>
      </c>
      <c r="B1" s="28" t="s">
        <v>1</v>
      </c>
      <c r="C1" s="28" t="s">
        <v>0</v>
      </c>
      <c r="E1" s="10" t="s">
        <v>147</v>
      </c>
      <c r="F1" s="5">
        <v>1475389</v>
      </c>
    </row>
    <row r="2" spans="1:6" x14ac:dyDescent="0.25">
      <c r="A2" s="5" t="s">
        <v>129</v>
      </c>
      <c r="B2" s="5">
        <v>7600</v>
      </c>
      <c r="C2" s="33">
        <v>42941</v>
      </c>
      <c r="E2" s="10" t="s">
        <v>145</v>
      </c>
      <c r="F2" s="5">
        <f>SUM(B2:B200)</f>
        <v>579693</v>
      </c>
    </row>
    <row r="3" spans="1:6" x14ac:dyDescent="0.25">
      <c r="A3" s="10" t="s">
        <v>52</v>
      </c>
      <c r="B3" s="5">
        <v>50000</v>
      </c>
      <c r="C3" s="33">
        <v>42948</v>
      </c>
      <c r="E3" s="10" t="s">
        <v>9</v>
      </c>
      <c r="F3" s="5">
        <f>F1-F2</f>
        <v>895696</v>
      </c>
    </row>
    <row r="4" spans="1:6" x14ac:dyDescent="0.25">
      <c r="A4" s="10" t="s">
        <v>13</v>
      </c>
      <c r="B4" s="5">
        <v>23000</v>
      </c>
      <c r="C4" s="33">
        <v>42948</v>
      </c>
    </row>
    <row r="5" spans="1:6" x14ac:dyDescent="0.25">
      <c r="A5" s="10" t="s">
        <v>76</v>
      </c>
      <c r="B5" s="5">
        <v>25000</v>
      </c>
      <c r="C5" s="33">
        <v>42948</v>
      </c>
    </row>
    <row r="6" spans="1:6" x14ac:dyDescent="0.25">
      <c r="A6" s="10" t="s">
        <v>146</v>
      </c>
      <c r="B6" s="5">
        <v>100000</v>
      </c>
      <c r="C6" s="33">
        <v>42941</v>
      </c>
    </row>
    <row r="7" spans="1:6" x14ac:dyDescent="0.25">
      <c r="A7" s="10" t="s">
        <v>147</v>
      </c>
      <c r="B7" s="5">
        <v>309393</v>
      </c>
      <c r="C7" s="33">
        <v>42949</v>
      </c>
    </row>
    <row r="8" spans="1:6" x14ac:dyDescent="0.25">
      <c r="A8" s="11" t="s">
        <v>129</v>
      </c>
      <c r="B8" s="13">
        <v>7600</v>
      </c>
      <c r="C8" s="33">
        <v>42960</v>
      </c>
    </row>
    <row r="9" spans="1:6" x14ac:dyDescent="0.25">
      <c r="A9" s="11" t="s">
        <v>180</v>
      </c>
      <c r="B9" s="13">
        <v>4500</v>
      </c>
      <c r="C9" s="33">
        <v>42961</v>
      </c>
    </row>
    <row r="10" spans="1:6" x14ac:dyDescent="0.25">
      <c r="A10" s="11" t="s">
        <v>193</v>
      </c>
      <c r="B10" s="13">
        <v>1850</v>
      </c>
      <c r="C10" s="33">
        <v>42961</v>
      </c>
    </row>
    <row r="11" spans="1:6" x14ac:dyDescent="0.25">
      <c r="A11" s="11" t="s">
        <v>194</v>
      </c>
      <c r="B11" s="5">
        <v>4250</v>
      </c>
      <c r="C11" s="33">
        <v>42961</v>
      </c>
    </row>
    <row r="12" spans="1:6" x14ac:dyDescent="0.25">
      <c r="A12" s="11" t="s">
        <v>195</v>
      </c>
      <c r="B12" s="5">
        <v>1200</v>
      </c>
      <c r="C12" s="33">
        <v>42961</v>
      </c>
    </row>
    <row r="13" spans="1:6" x14ac:dyDescent="0.25">
      <c r="A13" s="11" t="s">
        <v>196</v>
      </c>
      <c r="B13" s="5">
        <v>3000</v>
      </c>
      <c r="C13" s="33">
        <v>42961</v>
      </c>
    </row>
    <row r="14" spans="1:6" x14ac:dyDescent="0.25">
      <c r="A14" s="11" t="s">
        <v>197</v>
      </c>
      <c r="B14" s="5">
        <v>4000</v>
      </c>
      <c r="C14" s="33">
        <v>42961</v>
      </c>
    </row>
    <row r="15" spans="1:6" x14ac:dyDescent="0.25">
      <c r="A15" s="10" t="s">
        <v>59</v>
      </c>
      <c r="B15" s="5">
        <v>2000</v>
      </c>
      <c r="C15" s="33">
        <v>42961</v>
      </c>
    </row>
    <row r="16" spans="1:6" x14ac:dyDescent="0.25">
      <c r="A16" s="11" t="s">
        <v>198</v>
      </c>
      <c r="B16" s="13">
        <v>6000</v>
      </c>
      <c r="C16" s="33">
        <v>42961</v>
      </c>
    </row>
    <row r="17" spans="1:3" x14ac:dyDescent="0.25">
      <c r="A17" s="11" t="s">
        <v>235</v>
      </c>
      <c r="B17" s="13">
        <v>22700</v>
      </c>
      <c r="C17" s="33">
        <v>42966</v>
      </c>
    </row>
    <row r="18" spans="1:3" x14ac:dyDescent="0.25">
      <c r="A18" s="11" t="s">
        <v>129</v>
      </c>
      <c r="B18" s="13">
        <v>7600</v>
      </c>
      <c r="C18" s="44">
        <v>42969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F22" sqref="F22"/>
    </sheetView>
  </sheetViews>
  <sheetFormatPr defaultRowHeight="15" x14ac:dyDescent="0.25"/>
  <cols>
    <col min="1" max="1" width="8.85546875" bestFit="1" customWidth="1"/>
    <col min="3" max="3" width="9.140625" style="39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7">
        <v>42522</v>
      </c>
      <c r="B1">
        <v>5800</v>
      </c>
      <c r="C1" s="38">
        <v>2185</v>
      </c>
    </row>
    <row r="2" spans="1:6" x14ac:dyDescent="0.25">
      <c r="A2" s="37">
        <v>42552</v>
      </c>
      <c r="B2">
        <v>5800</v>
      </c>
      <c r="C2" s="38">
        <v>2185</v>
      </c>
    </row>
    <row r="3" spans="1:6" x14ac:dyDescent="0.25">
      <c r="A3" s="37">
        <v>42583</v>
      </c>
      <c r="B3">
        <v>5800</v>
      </c>
      <c r="C3" s="38">
        <v>2185</v>
      </c>
    </row>
    <row r="4" spans="1:6" x14ac:dyDescent="0.25">
      <c r="A4" s="37"/>
      <c r="B4">
        <v>5800</v>
      </c>
      <c r="C4" s="38">
        <v>2185</v>
      </c>
    </row>
    <row r="5" spans="1:6" x14ac:dyDescent="0.25">
      <c r="A5" s="37"/>
      <c r="B5">
        <v>5800</v>
      </c>
      <c r="C5" s="38">
        <v>2185</v>
      </c>
      <c r="E5" t="s">
        <v>155</v>
      </c>
      <c r="F5">
        <v>250000</v>
      </c>
    </row>
    <row r="6" spans="1:6" x14ac:dyDescent="0.25">
      <c r="A6" s="37"/>
      <c r="B6">
        <v>5800</v>
      </c>
      <c r="C6" s="38">
        <v>2185</v>
      </c>
      <c r="E6" t="s">
        <v>157</v>
      </c>
      <c r="F6">
        <f>SUM(B:B)</f>
        <v>348000</v>
      </c>
    </row>
    <row r="7" spans="1:6" x14ac:dyDescent="0.25">
      <c r="B7">
        <v>5800</v>
      </c>
      <c r="C7" s="38">
        <v>2185</v>
      </c>
      <c r="E7" t="s">
        <v>158</v>
      </c>
      <c r="F7">
        <f>F6-F5</f>
        <v>98000</v>
      </c>
    </row>
    <row r="8" spans="1:6" x14ac:dyDescent="0.25">
      <c r="A8" s="37">
        <v>42736</v>
      </c>
      <c r="B8">
        <v>5800</v>
      </c>
      <c r="C8" s="38">
        <v>2185</v>
      </c>
    </row>
    <row r="9" spans="1:6" x14ac:dyDescent="0.25">
      <c r="B9">
        <v>5800</v>
      </c>
      <c r="C9" s="38">
        <v>2185</v>
      </c>
      <c r="E9" t="s">
        <v>156</v>
      </c>
      <c r="F9">
        <v>87000</v>
      </c>
    </row>
    <row r="10" spans="1:6" x14ac:dyDescent="0.25">
      <c r="B10">
        <v>5800</v>
      </c>
      <c r="C10" s="38">
        <v>2185</v>
      </c>
      <c r="E10" s="40" t="s">
        <v>162</v>
      </c>
      <c r="F10">
        <v>178149</v>
      </c>
    </row>
    <row r="11" spans="1:6" x14ac:dyDescent="0.25">
      <c r="B11">
        <v>5800</v>
      </c>
      <c r="C11" s="38">
        <v>2185</v>
      </c>
      <c r="E11" t="s">
        <v>159</v>
      </c>
      <c r="F11">
        <f>F5-F10</f>
        <v>71851</v>
      </c>
    </row>
    <row r="12" spans="1:6" x14ac:dyDescent="0.25">
      <c r="B12">
        <v>5800</v>
      </c>
      <c r="C12" s="38">
        <v>2185</v>
      </c>
      <c r="E12" t="s">
        <v>160</v>
      </c>
      <c r="F12">
        <f>F9-F11</f>
        <v>15149</v>
      </c>
    </row>
    <row r="13" spans="1:6" x14ac:dyDescent="0.25">
      <c r="B13">
        <v>5800</v>
      </c>
      <c r="C13" s="38">
        <v>2185</v>
      </c>
      <c r="E13" s="40" t="s">
        <v>161</v>
      </c>
      <c r="F13">
        <v>261000</v>
      </c>
    </row>
    <row r="14" spans="1:6" x14ac:dyDescent="0.25">
      <c r="B14">
        <v>5800</v>
      </c>
      <c r="C14" s="38">
        <v>2185</v>
      </c>
      <c r="E14" s="40"/>
    </row>
    <row r="15" spans="1:6" x14ac:dyDescent="0.25">
      <c r="A15" s="37">
        <v>42948</v>
      </c>
      <c r="B15">
        <v>5800</v>
      </c>
      <c r="C15" s="38">
        <v>2185</v>
      </c>
    </row>
    <row r="16" spans="1:6" x14ac:dyDescent="0.25">
      <c r="B16">
        <v>5800</v>
      </c>
      <c r="C16" s="39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7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7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7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7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O27" sqref="O27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  <col min="15" max="15" width="57.140625" bestFit="1" customWidth="1"/>
  </cols>
  <sheetData>
    <row r="1" spans="1:15" x14ac:dyDescent="0.25">
      <c r="A1" s="5"/>
      <c r="B1" s="10" t="s">
        <v>175</v>
      </c>
      <c r="C1" s="10" t="s">
        <v>176</v>
      </c>
      <c r="D1" s="10" t="s">
        <v>173</v>
      </c>
      <c r="E1" s="10" t="s">
        <v>174</v>
      </c>
      <c r="F1" s="10" t="s">
        <v>177</v>
      </c>
      <c r="H1" s="10" t="s">
        <v>241</v>
      </c>
      <c r="I1" s="10" t="s">
        <v>177</v>
      </c>
      <c r="J1" s="10" t="s">
        <v>189</v>
      </c>
      <c r="K1" s="10" t="s">
        <v>188</v>
      </c>
      <c r="L1" s="11" t="s">
        <v>190</v>
      </c>
      <c r="M1" s="11" t="s">
        <v>191</v>
      </c>
      <c r="O1" s="10" t="s">
        <v>242</v>
      </c>
    </row>
    <row r="2" spans="1:15" x14ac:dyDescent="0.25">
      <c r="A2" s="10" t="s">
        <v>168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10" t="s">
        <v>184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  <c r="O2" s="10" t="s">
        <v>243</v>
      </c>
    </row>
    <row r="3" spans="1:15" x14ac:dyDescent="0.25">
      <c r="A3" s="10" t="s">
        <v>167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10" t="s">
        <v>185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  <c r="O3" s="10" t="s">
        <v>244</v>
      </c>
    </row>
    <row r="4" spans="1:15" x14ac:dyDescent="0.25">
      <c r="A4" s="10" t="s">
        <v>35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10" t="s">
        <v>186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  <c r="O4" s="11" t="s">
        <v>245</v>
      </c>
    </row>
    <row r="5" spans="1:15" x14ac:dyDescent="0.25">
      <c r="A5" s="10" t="s">
        <v>35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10" t="s">
        <v>187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  <c r="O5" s="11" t="s">
        <v>246</v>
      </c>
    </row>
    <row r="6" spans="1:15" x14ac:dyDescent="0.25">
      <c r="A6" s="10" t="s">
        <v>169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10" t="s">
        <v>5</v>
      </c>
      <c r="M6" s="10">
        <f>SUM(M2:M5)</f>
        <v>83300</v>
      </c>
      <c r="O6" s="11" t="s">
        <v>247</v>
      </c>
    </row>
    <row r="7" spans="1:15" x14ac:dyDescent="0.25">
      <c r="A7" s="10" t="s">
        <v>170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  <c r="O7" s="11" t="s">
        <v>248</v>
      </c>
    </row>
    <row r="8" spans="1:15" x14ac:dyDescent="0.25">
      <c r="A8" s="10" t="s">
        <v>171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10" t="s">
        <v>175</v>
      </c>
      <c r="J8" s="10" t="s">
        <v>176</v>
      </c>
      <c r="K8" s="10" t="s">
        <v>173</v>
      </c>
      <c r="L8" s="10" t="s">
        <v>174</v>
      </c>
      <c r="M8" s="10" t="s">
        <v>177</v>
      </c>
      <c r="O8" s="11" t="s">
        <v>249</v>
      </c>
    </row>
    <row r="9" spans="1:15" x14ac:dyDescent="0.25">
      <c r="A9" s="10" t="s">
        <v>172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10" t="s">
        <v>202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  <c r="O9" s="11" t="s">
        <v>250</v>
      </c>
    </row>
    <row r="10" spans="1:15" x14ac:dyDescent="0.25">
      <c r="A10" s="10" t="s">
        <v>179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10" t="s">
        <v>203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  <c r="O10" s="11" t="s">
        <v>251</v>
      </c>
    </row>
    <row r="11" spans="1:15" x14ac:dyDescent="0.25">
      <c r="A11" s="10" t="s">
        <v>178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10" t="s">
        <v>200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  <c r="O11" s="11" t="s">
        <v>252</v>
      </c>
    </row>
    <row r="12" spans="1:15" x14ac:dyDescent="0.25">
      <c r="A12" s="10" t="s">
        <v>177</v>
      </c>
      <c r="B12" s="5"/>
      <c r="C12" s="5"/>
      <c r="D12" s="5"/>
      <c r="E12" s="5"/>
      <c r="F12" s="5">
        <f>SUM(F2:F11)</f>
        <v>2322.1999999999998</v>
      </c>
      <c r="H12" s="10" t="s">
        <v>199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  <c r="O12" s="11" t="s">
        <v>253</v>
      </c>
    </row>
    <row r="13" spans="1:15" x14ac:dyDescent="0.25">
      <c r="A13" s="10" t="s">
        <v>200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10" t="s">
        <v>201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  <c r="O13" s="11" t="s">
        <v>254</v>
      </c>
    </row>
    <row r="14" spans="1:15" x14ac:dyDescent="0.25">
      <c r="A14" s="10" t="s">
        <v>201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10" t="s">
        <v>167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  <c r="O14" s="11" t="s">
        <v>255</v>
      </c>
    </row>
    <row r="15" spans="1:15" x14ac:dyDescent="0.25">
      <c r="A15" s="10" t="s">
        <v>199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10" t="s">
        <v>169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  <c r="O15" s="11" t="s">
        <v>256</v>
      </c>
    </row>
    <row r="16" spans="1:15" x14ac:dyDescent="0.25">
      <c r="A16" s="10" t="s">
        <v>167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10" t="s">
        <v>170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  <c r="O16" s="11" t="s">
        <v>257</v>
      </c>
    </row>
    <row r="17" spans="1:15" x14ac:dyDescent="0.25">
      <c r="A17" s="10" t="s">
        <v>202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10" t="s">
        <v>172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  <c r="O17" s="11" t="s">
        <v>258</v>
      </c>
    </row>
    <row r="18" spans="1:15" x14ac:dyDescent="0.25">
      <c r="A18" s="10" t="s">
        <v>203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10" t="s">
        <v>179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5" x14ac:dyDescent="0.25">
      <c r="A19" s="10" t="s">
        <v>169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10" t="s">
        <v>178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5" x14ac:dyDescent="0.25">
      <c r="A20" s="10" t="s">
        <v>170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10" t="s">
        <v>171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5" x14ac:dyDescent="0.25">
      <c r="A21" s="10" t="s">
        <v>171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5" x14ac:dyDescent="0.25">
      <c r="A22" s="10" t="s">
        <v>172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10" t="s">
        <v>240</v>
      </c>
      <c r="I22" s="10" t="s">
        <v>239</v>
      </c>
    </row>
    <row r="23" spans="1:15" x14ac:dyDescent="0.25">
      <c r="A23" s="10" t="s">
        <v>179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10" t="s">
        <v>261</v>
      </c>
      <c r="I23" s="5">
        <v>270</v>
      </c>
    </row>
    <row r="24" spans="1:15" x14ac:dyDescent="0.25">
      <c r="A24" s="10" t="s">
        <v>178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1" t="s">
        <v>262</v>
      </c>
      <c r="I24" s="13">
        <v>60</v>
      </c>
    </row>
    <row r="25" spans="1:15" x14ac:dyDescent="0.25">
      <c r="A25" s="10" t="s">
        <v>177</v>
      </c>
      <c r="B25" s="5"/>
      <c r="C25" s="5"/>
      <c r="D25" s="5"/>
      <c r="E25" s="5"/>
      <c r="F25" s="5">
        <f>SUM(F13:F24)</f>
        <v>2480.6</v>
      </c>
      <c r="H25" s="11" t="s">
        <v>259</v>
      </c>
      <c r="I25" s="5">
        <v>60</v>
      </c>
    </row>
    <row r="26" spans="1:15" x14ac:dyDescent="0.25">
      <c r="H26" s="11" t="s">
        <v>260</v>
      </c>
      <c r="I26" s="5">
        <v>169</v>
      </c>
    </row>
    <row r="27" spans="1:15" x14ac:dyDescent="0.25">
      <c r="H27" s="11" t="s">
        <v>199</v>
      </c>
      <c r="I27" s="5">
        <v>45</v>
      </c>
    </row>
    <row r="28" spans="1:15" x14ac:dyDescent="0.25">
      <c r="H28" s="11" t="s">
        <v>237</v>
      </c>
      <c r="I28" s="5">
        <v>1157</v>
      </c>
    </row>
    <row r="29" spans="1:15" x14ac:dyDescent="0.25">
      <c r="H29" s="11" t="s">
        <v>238</v>
      </c>
      <c r="I29" s="5">
        <v>740</v>
      </c>
    </row>
    <row r="30" spans="1:15" x14ac:dyDescent="0.25">
      <c r="H30" s="10" t="s">
        <v>187</v>
      </c>
      <c r="I30" s="13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D40" sqref="D40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10" t="s">
        <v>175</v>
      </c>
      <c r="C1" s="10" t="s">
        <v>176</v>
      </c>
      <c r="D1" s="10" t="s">
        <v>236</v>
      </c>
      <c r="E1" s="10" t="s">
        <v>181</v>
      </c>
    </row>
    <row r="2" spans="1:15" x14ac:dyDescent="0.25">
      <c r="A2" s="10" t="s">
        <v>182</v>
      </c>
      <c r="B2" s="5">
        <v>1.5</v>
      </c>
      <c r="C2" s="5">
        <v>5</v>
      </c>
      <c r="D2" s="5">
        <v>24</v>
      </c>
      <c r="E2" s="5">
        <v>12</v>
      </c>
      <c r="J2" s="43" t="s">
        <v>275</v>
      </c>
      <c r="K2">
        <v>5</v>
      </c>
      <c r="M2">
        <v>10</v>
      </c>
      <c r="N2">
        <v>5</v>
      </c>
      <c r="O2">
        <v>7</v>
      </c>
    </row>
    <row r="3" spans="1:15" x14ac:dyDescent="0.25">
      <c r="A3" s="10" t="s">
        <v>183</v>
      </c>
      <c r="B3" s="5">
        <v>1.5</v>
      </c>
      <c r="C3" s="5">
        <v>3</v>
      </c>
      <c r="D3" s="5">
        <v>54</v>
      </c>
      <c r="E3" s="5">
        <v>18</v>
      </c>
      <c r="J3" s="43" t="s">
        <v>276</v>
      </c>
      <c r="K3">
        <v>15</v>
      </c>
    </row>
    <row r="4" spans="1:15" x14ac:dyDescent="0.25">
      <c r="A4" s="10" t="s">
        <v>80</v>
      </c>
      <c r="B4" s="5"/>
      <c r="C4" s="5"/>
      <c r="D4" s="5"/>
      <c r="E4" s="5">
        <v>4</v>
      </c>
    </row>
    <row r="6" spans="1:15" x14ac:dyDescent="0.25">
      <c r="A6" s="29" t="s">
        <v>263</v>
      </c>
      <c r="B6" s="5">
        <v>120</v>
      </c>
    </row>
    <row r="7" spans="1:15" x14ac:dyDescent="0.25">
      <c r="A7" s="29" t="s">
        <v>264</v>
      </c>
      <c r="B7" s="5">
        <v>400</v>
      </c>
      <c r="D7" s="28" t="s">
        <v>182</v>
      </c>
      <c r="E7" s="5"/>
      <c r="F7" s="5"/>
    </row>
    <row r="8" spans="1:15" x14ac:dyDescent="0.25">
      <c r="A8" s="29" t="s">
        <v>265</v>
      </c>
      <c r="B8" s="5">
        <f>B6*B7</f>
        <v>48000</v>
      </c>
      <c r="D8" s="10" t="s">
        <v>277</v>
      </c>
      <c r="E8" s="5">
        <v>30</v>
      </c>
      <c r="F8" s="10" t="s">
        <v>268</v>
      </c>
    </row>
    <row r="9" spans="1:15" x14ac:dyDescent="0.25">
      <c r="D9" s="10" t="s">
        <v>267</v>
      </c>
      <c r="E9" s="5">
        <v>20</v>
      </c>
      <c r="F9" s="10" t="s">
        <v>269</v>
      </c>
    </row>
    <row r="10" spans="1:15" x14ac:dyDescent="0.25">
      <c r="D10" s="10" t="s">
        <v>272</v>
      </c>
      <c r="E10" s="5">
        <v>20</v>
      </c>
      <c r="F10" s="10" t="s">
        <v>271</v>
      </c>
    </row>
    <row r="11" spans="1:15" x14ac:dyDescent="0.25">
      <c r="D11" s="10" t="s">
        <v>282</v>
      </c>
      <c r="E11" s="5">
        <v>3</v>
      </c>
      <c r="F11" s="5"/>
    </row>
    <row r="12" spans="1:15" x14ac:dyDescent="0.25">
      <c r="D12" s="10" t="s">
        <v>280</v>
      </c>
      <c r="E12" s="5">
        <v>7</v>
      </c>
      <c r="F12" s="5"/>
    </row>
    <row r="13" spans="1:15" x14ac:dyDescent="0.25">
      <c r="D13" s="10" t="s">
        <v>281</v>
      </c>
      <c r="E13" s="5">
        <v>3</v>
      </c>
      <c r="F13" s="5"/>
    </row>
    <row r="14" spans="1:15" x14ac:dyDescent="0.25">
      <c r="D14" s="10" t="s">
        <v>273</v>
      </c>
      <c r="E14" s="5">
        <v>5</v>
      </c>
      <c r="F14" s="5"/>
    </row>
    <row r="15" spans="1:15" x14ac:dyDescent="0.25">
      <c r="D15" s="10" t="s">
        <v>278</v>
      </c>
      <c r="E15" s="5">
        <v>2</v>
      </c>
      <c r="F15" s="5"/>
    </row>
    <row r="16" spans="1:15" x14ac:dyDescent="0.25">
      <c r="D16" s="28" t="s">
        <v>183</v>
      </c>
      <c r="E16" s="5"/>
      <c r="F16" s="5"/>
    </row>
    <row r="17" spans="4:6" x14ac:dyDescent="0.25">
      <c r="D17" s="10" t="s">
        <v>270</v>
      </c>
      <c r="E17" s="5">
        <v>45</v>
      </c>
      <c r="F17" s="10" t="s">
        <v>268</v>
      </c>
    </row>
    <row r="18" spans="4:6" x14ac:dyDescent="0.25">
      <c r="D18" s="10" t="s">
        <v>266</v>
      </c>
      <c r="E18" s="5">
        <v>85</v>
      </c>
      <c r="F18" s="10" t="s">
        <v>268</v>
      </c>
    </row>
    <row r="19" spans="4:6" x14ac:dyDescent="0.25">
      <c r="D19" s="10" t="s">
        <v>274</v>
      </c>
      <c r="E19" s="5">
        <v>85</v>
      </c>
      <c r="F19" s="10" t="s">
        <v>268</v>
      </c>
    </row>
    <row r="20" spans="4:6" x14ac:dyDescent="0.25">
      <c r="D20" s="10" t="s">
        <v>279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Need</vt:lpstr>
      <vt:lpstr>Profit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2017-08-24T10:35:29Z</dcterms:modified>
</cp:coreProperties>
</file>