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B24" i="5" l="1"/>
  <c r="A24" i="5"/>
  <c r="A28" i="5" l="1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C12" i="7" l="1"/>
  <c r="E11" i="7"/>
  <c r="E18" i="15" l="1"/>
  <c r="C18" i="15"/>
  <c r="A18" i="1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5" i="5"/>
  <c r="B26" i="5"/>
  <c r="B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5" i="5"/>
  <c r="A26" i="5"/>
  <c r="A27" i="5"/>
  <c r="B2" i="5"/>
  <c r="A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C16" i="10" l="1"/>
  <c r="F11" i="10"/>
  <c r="F12" i="10" s="1"/>
  <c r="F6" i="10"/>
  <c r="F7" i="10" s="1"/>
  <c r="D12" i="7" l="1"/>
  <c r="E10" i="7"/>
  <c r="F2" i="9"/>
  <c r="F3" i="9" s="1"/>
  <c r="E9" i="7"/>
  <c r="E4" i="7"/>
  <c r="E5" i="7"/>
  <c r="E6" i="7"/>
  <c r="E7" i="7"/>
  <c r="E8" i="7"/>
  <c r="E3" i="7"/>
  <c r="E12" i="7" l="1"/>
  <c r="B4" i="8"/>
  <c r="B6" i="8" s="1"/>
  <c r="B10" i="8" s="1"/>
  <c r="E4" i="8"/>
  <c r="E7" i="8" l="1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<sst xmlns="http://schemas.openxmlformats.org/spreadsheetml/2006/main" count="410" uniqueCount="297">
  <si>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</si>
  <si>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</si>
  <si>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</si>
  <si>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</si>
  <si>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</si>
  <si>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</si>
  <si>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</si>
  <si>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</si>
  <si>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</si>
  <si>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</si>
  <si>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</si>
  <si>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</si>
  <si>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</si>
  <si>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</si>
  <si>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</si>
  <si>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</si>
  <si>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</si>
  <si>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</si>
  <si>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</si>
  <si>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</si>
  <si>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</si>
  <si>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</si>
  <si>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</si>
  <si>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</si>
  <si>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</si>
  <si>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</si>
  <si>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</si>
  <si>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</si>
  <si>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</si>
  <si>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</si>
  <si>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</si>
  <si>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</si>
  <si>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</si>
  <si>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</si>
  <si>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</si>
  <si>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</si>
  <si>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</si>
  <si>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</si>
  <si>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</si>
  <si>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</si>
  <si>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</si>
  <si>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</si>
  <si>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</si>
  <si>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</si>
  <si>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</si>
  <si>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</si>
  <si>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</si>
  <si>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</si>
  <si>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</si>
  <si>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</si>
  <si>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</si>
  <si>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</si>
  <si>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</si>
  <si>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</si>
  <si>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</si>
  <si>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</si>
  <si>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</si>
  <si>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</si>
  <si>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</si>
  <si>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</si>
  <si>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</si>
  <si>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</si>
  <si>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</si>
  <si>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</si>
  <si>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</si>
  <si>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</si>
  <si>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</si>
  <si>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</si>
  <si>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</si>
  <si>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</si>
  <si>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</si>
  <si>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</si>
  <si>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</si>
  <si>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</si>
  <si>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</si>
  <si>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</si>
  <si>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</si>
  <si>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</si>
  <si>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</si>
  <si>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</si>
  <si>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</si>
  <si>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</si>
  <si>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</si>
  <si>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</si>
  <si>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</si>
  <si>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</si>
  <si>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</si>
  <si>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</si>
  <si>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</si>
  <si>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</si>
  <si>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</si>
  <si>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</si>
  <si>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</si>
  <si>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</si>
  <si>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</si>
  <si>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</si>
  <si>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</si>
  <si>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</si>
  <si>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</si>
  <si>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</si>
  <si>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</si>
  <si>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</si>
  <si>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</si>
  <si>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</si>
  <si>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</si>
  <si>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</si>
  <si>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</si>
  <si>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</si>
  <si>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</si>
  <si>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</si>
  <si>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</si>
  <si>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</si>
  <si>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</si>
  <si>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</si>
  <si>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</si>
  <si>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</si>
  <si>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</si>
  <si>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</si>
  <si>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</si>
  <si>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</si>
  <si>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</si>
  <si>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</si>
  <si>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</si>
  <si>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</si>
  <si>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</si>
  <si>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</si>
  <si>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</si>
  <si>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</si>
  <si>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</si>
  <si>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</si>
  <si>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</si>
  <si>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</si>
  <si>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</si>
  <si>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</si>
  <si>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</si>
  <si>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</si>
  <si>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</si>
  <si>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</si>
  <si>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</si>
  <si>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</si>
  <si>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</si>
  <si>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</si>
  <si>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</si>
  <si>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</si>
  <si>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</si>
  <si>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</si>
  <si>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</si>
  <si>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</si>
  <si>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</si>
  <si>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</si>
  <si>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</si>
  <si>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</si>
  <si>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</si>
  <si>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</si>
  <si>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</si>
  <si>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</si>
  <si>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</si>
  <si>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</si>
  <si>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</si>
  <si>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</si>
  <si>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</si>
  <si>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</si>
  <si>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</si>
  <si>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</si>
  <si>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</si>
  <si>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</si>
  <si>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</si>
  <si>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</si>
  <si>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</si>
  <si>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</si>
  <si>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</si>
  <si>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</si>
  <si>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</si>
  <si>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</si>
  <si>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</si>
  <si>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</si>
  <si>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</si>
  <si>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</si>
  <si>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</si>
  <si>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</si>
  <si>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</si>
  <si>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</si>
  <si>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</si>
  <si>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</si>
  <si>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</si>
  <si>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</si>
  <si>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</si>
  <si>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</si>
  <si>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</si>
  <si>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</si>
  <si>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</si>
  <si>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</si>
  <si>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</si>
  <si>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</si>
  <si>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</si>
  <si>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</si>
  <si>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</si>
  <si>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</si>
  <si>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</si>
  <si>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</si>
  <si>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</si>
  <si>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</si>
  <si>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</si>
  <si>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</si>
  <si>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</si>
  <si>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</si>
  <si>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</si>
  <si>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</si>
  <si>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</si>
  <si>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</si>
  <si>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</si>
  <si>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</si>
  <si>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</si>
  <si>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</si>
  <si>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</si>
  <si>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</si>
  <si>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</si>
  <si>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</si>
  <si>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</si>
  <si>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</si>
  <si>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</si>
  <si>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</si>
  <si>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</si>
  <si>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</si>
  <si>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</si>
  <si>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</si>
  <si>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</si>
  <si>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</si>
  <si>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</si>
  <si>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</si>
  <si>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</si>
  <si>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</si>
  <si>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</si>
  <si>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</si>
  <si>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</si>
  <si>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</si>
  <si>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</si>
  <si>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</si>
  <si>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</si>
  <si>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</si>
  <si>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</si>
  <si>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</si>
  <si>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</si>
  <si>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</si>
  <si>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</si>
  <si>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</si>
  <si>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</si>
  <si>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</si>
  <si>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</si>
  <si>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</si>
  <si>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</si>
  <si>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</si>
  <si>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</si>
  <si>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</si>
  <si>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</si>
  <si>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</si>
  <si>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</si>
  <si>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</si>
  <si>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</si>
  <si>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</si>
  <si>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</si>
  <si>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</si>
  <si>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</si>
  <si>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</si>
  <si>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</si>
  <si>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</si>
  <si>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</si>
  <si>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</si>
  <si>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</si>
  <si>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</si>
  <si>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</si>
  <si>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</si>
  <si>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</si>
  <si>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</si>
  <si>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</si>
  <si>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</si>
  <si>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</si>
  <si>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</si>
  <si>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</si>
  <si>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</si>
  <si>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CORPBANK</t>
  </si>
  <si>
    <t>NCC</t>
  </si>
  <si>
    <t>PFC</t>
  </si>
  <si>
    <t>BANKBARODA</t>
  </si>
  <si>
    <t>FORTIS</t>
  </si>
  <si>
    <t xml:space="preserve">ANDHRACEMT </t>
  </si>
  <si>
    <t>Tiles</t>
  </si>
  <si>
    <t>Bricks</t>
  </si>
  <si>
    <t>13/9/2017</t>
  </si>
  <si>
    <t>14/9/2017</t>
  </si>
  <si>
    <t>15/9/2017</t>
  </si>
  <si>
    <t>18/9/2017</t>
  </si>
  <si>
    <t>19/9/2017</t>
  </si>
  <si>
    <t>20/9/2017</t>
  </si>
  <si>
    <t>21/9/2017</t>
  </si>
  <si>
    <t>22/9/2017</t>
  </si>
  <si>
    <t>JSL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</si>
</sst>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horizontal="center"/>
    </xf>
    <xf numFmtId="0" fontId="10" fillId="0" borderId="2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" sqref="H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/>
      <c r="B20" s="20"/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177</v>
      </c>
      <c r="B2" s="9" t="s">
        <v>180</v>
      </c>
      <c r="C2" s="5">
        <v>8</v>
      </c>
    </row>
    <row r="3" spans="1:3" x14ac:dyDescent="0.25">
      <c r="A3" s="9" t="s">
        <v>178</v>
      </c>
      <c r="B3" s="9" t="s">
        <v>179</v>
      </c>
      <c r="C3" s="5">
        <v>3</v>
      </c>
    </row>
    <row r="4" spans="1:3" x14ac:dyDescent="0.25">
      <c r="A4" s="9" t="s">
        <v>178</v>
      </c>
      <c r="B4" s="9" t="s">
        <v>181</v>
      </c>
      <c r="C4" s="5">
        <v>1</v>
      </c>
    </row>
    <row r="5" spans="1:3" x14ac:dyDescent="0.25">
      <c r="A5" s="9" t="s">
        <v>182</v>
      </c>
      <c r="B5" s="5"/>
      <c r="C5" s="5">
        <v>6</v>
      </c>
    </row>
    <row r="6" spans="1:3" x14ac:dyDescent="0.25">
      <c r="A6" s="9" t="s">
        <v>183</v>
      </c>
      <c r="B6" s="5"/>
      <c r="C6" s="5">
        <v>50</v>
      </c>
    </row>
    <row r="7" spans="1:3" x14ac:dyDescent="0.25">
      <c r="A7" s="9" t="s">
        <v>184</v>
      </c>
      <c r="B7" s="5"/>
      <c r="C7" s="5">
        <v>6</v>
      </c>
    </row>
    <row r="8" spans="1:3" x14ac:dyDescent="0.25">
      <c r="A8" s="9" t="s">
        <v>185</v>
      </c>
      <c r="B8" s="5"/>
      <c r="C8" s="9" t="s">
        <v>186</v>
      </c>
    </row>
    <row r="9" spans="1:3" x14ac:dyDescent="0.25">
      <c r="A9" s="9" t="s">
        <v>187</v>
      </c>
      <c r="B9" s="5"/>
      <c r="C9" s="5">
        <v>10</v>
      </c>
    </row>
    <row r="10" spans="1:3" x14ac:dyDescent="0.25">
      <c r="A10" s="9" t="s">
        <v>188</v>
      </c>
      <c r="B10" s="5"/>
      <c r="C10" s="5">
        <v>6</v>
      </c>
    </row>
    <row r="11" spans="1:3" x14ac:dyDescent="0.25">
      <c r="A11" s="9" t="s">
        <v>189</v>
      </c>
      <c r="B11" s="5"/>
      <c r="C11" s="5">
        <v>6</v>
      </c>
    </row>
    <row r="12" spans="1:3" x14ac:dyDescent="0.25">
      <c r="A12" s="9" t="s">
        <v>191</v>
      </c>
      <c r="B12" s="9" t="s">
        <v>190</v>
      </c>
      <c r="C12" s="5">
        <v>100</v>
      </c>
    </row>
    <row r="13" spans="1:3" x14ac:dyDescent="0.25">
      <c r="A13" s="9" t="s">
        <v>192</v>
      </c>
      <c r="B13" s="9" t="s">
        <v>190</v>
      </c>
      <c r="C13" s="5">
        <v>20</v>
      </c>
    </row>
    <row r="14" spans="1:3" x14ac:dyDescent="0.25">
      <c r="A14" s="9" t="s">
        <v>191</v>
      </c>
      <c r="B14" s="9" t="s">
        <v>196</v>
      </c>
      <c r="C14" s="5">
        <v>8</v>
      </c>
    </row>
    <row r="15" spans="1:3" x14ac:dyDescent="0.25">
      <c r="A15" s="9" t="s">
        <v>192</v>
      </c>
      <c r="B15" s="9" t="s">
        <v>196</v>
      </c>
      <c r="C15" s="5">
        <v>8</v>
      </c>
    </row>
    <row r="16" spans="1:3" x14ac:dyDescent="0.25">
      <c r="A16" s="9" t="s">
        <v>193</v>
      </c>
      <c r="B16" s="5"/>
      <c r="C16" s="5">
        <v>8</v>
      </c>
    </row>
    <row r="17" spans="1:3" x14ac:dyDescent="0.25">
      <c r="A17" s="9" t="s">
        <v>194</v>
      </c>
      <c r="B17" s="5"/>
      <c r="C17" s="5">
        <v>8</v>
      </c>
    </row>
    <row r="18" spans="1:3" x14ac:dyDescent="0.25">
      <c r="A18" s="9" t="s">
        <v>195</v>
      </c>
      <c r="B18" s="5"/>
      <c r="C18" s="5">
        <v>1</v>
      </c>
    </row>
    <row r="19" spans="1:3" x14ac:dyDescent="0.25">
      <c r="A19" s="9" t="s">
        <v>197</v>
      </c>
      <c r="B19" s="9" t="s">
        <v>198</v>
      </c>
      <c r="C19" s="5">
        <v>2</v>
      </c>
    </row>
    <row r="20" spans="1:3" x14ac:dyDescent="0.25">
      <c r="A20" s="9" t="s">
        <v>199</v>
      </c>
      <c r="B20" s="9" t="s">
        <v>200</v>
      </c>
      <c r="C20" s="5">
        <v>10</v>
      </c>
    </row>
    <row r="21" spans="1:3" x14ac:dyDescent="0.25">
      <c r="A21" s="9" t="s">
        <v>199</v>
      </c>
      <c r="B21" s="9" t="s">
        <v>201</v>
      </c>
      <c r="C21" s="5">
        <v>10</v>
      </c>
    </row>
    <row r="22" spans="1:3" x14ac:dyDescent="0.25">
      <c r="A22" s="9" t="s">
        <v>202</v>
      </c>
      <c r="B22" s="9" t="s">
        <v>204</v>
      </c>
      <c r="C22" s="5">
        <v>1</v>
      </c>
    </row>
    <row r="23" spans="1:3" x14ac:dyDescent="0.25">
      <c r="A23" s="9" t="s">
        <v>202</v>
      </c>
      <c r="B23" s="9" t="s">
        <v>205</v>
      </c>
      <c r="C23" s="5">
        <v>15</v>
      </c>
    </row>
    <row r="24" spans="1:3" x14ac:dyDescent="0.25">
      <c r="A24" s="9" t="s">
        <v>202</v>
      </c>
      <c r="B24" s="9" t="s">
        <v>203</v>
      </c>
      <c r="C24" s="5">
        <v>5</v>
      </c>
    </row>
    <row r="25" spans="1:3" x14ac:dyDescent="0.25">
      <c r="A25" s="9" t="s">
        <v>202</v>
      </c>
      <c r="B25" s="9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145</v>
      </c>
      <c r="B1" s="27" t="s">
        <v>258</v>
      </c>
      <c r="C1" s="27" t="s">
        <v>259</v>
      </c>
      <c r="D1" s="33" t="s">
        <v>257</v>
      </c>
    </row>
    <row r="2" spans="1:4" x14ac:dyDescent="0.25">
      <c r="A2" s="9" t="s">
        <v>256</v>
      </c>
      <c r="B2" s="5">
        <v>9.5</v>
      </c>
      <c r="C2" s="5">
        <v>3</v>
      </c>
      <c r="D2" s="5">
        <v>0</v>
      </c>
    </row>
    <row r="3" spans="1:4" x14ac:dyDescent="0.25">
      <c r="A3" s="9" t="s">
        <v>143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tabSelected="1" zoomScale="60" zoomScaleNormal="60" workbookViewId="0">
      <pane xSplit="3" topLeftCell="Z1" activePane="topRight" state="frozen"/>
      <selection pane="topRight" activeCell="AB2" sqref="AB2:AB4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21.85546875" style="48" bestFit="1" customWidth="1"/>
    <col min="4" max="5" width="14.85546875" bestFit="1" customWidth="1"/>
    <col min="6" max="6" width="14.42578125" bestFit="1" customWidth="1"/>
    <col min="7" max="7" width="11.5703125" bestFit="1" customWidth="1"/>
    <col min="8" max="13" width="12" bestFit="1" customWidth="1"/>
    <col min="14" max="14" width="13" bestFit="1" customWidth="1"/>
    <col min="15" max="15" width="12.5703125" bestFit="1" customWidth="1"/>
    <col min="16" max="18" width="13" bestFit="1" customWidth="1"/>
    <col min="19" max="24" width="14.85546875" bestFit="1" customWidth="1"/>
    <col min="25" max="25" width="14.42578125" bestFit="1" customWidth="1"/>
    <col min="26" max="26" width="11.5703125" bestFit="1" customWidth="1"/>
    <col min="27" max="30" width="12" bestFit="1" customWidth="1"/>
    <col min="31" max="31" width="12" customWidth="1"/>
    <col min="32" max="32" width="12.5703125" bestFit="1" customWidth="1"/>
    <col min="33" max="35" width="13" bestFit="1" customWidth="1"/>
    <col min="36" max="43" width="12" bestFit="1" customWidth="1"/>
  </cols>
  <sheetData>
    <row r="1" spans="1:50" s="8" customFormat="1" x14ac:dyDescent="0.25">
      <c r="A1" s="11" t="s">
        <v>268</v>
      </c>
      <c r="B1" s="27" t="s">
        <v>269</v>
      </c>
      <c r="C1" s="44" t="s">
        <v>26</v>
      </c>
      <c r="D1" s="27" t="s">
        <v>111</v>
      </c>
      <c r="E1" s="27" t="s">
        <v>112</v>
      </c>
      <c r="F1" s="27" t="s">
        <v>113</v>
      </c>
      <c r="G1" s="11">
        <v>42743</v>
      </c>
      <c r="H1" s="11">
        <v>42774</v>
      </c>
      <c r="I1" s="11">
        <v>42802</v>
      </c>
      <c r="J1" s="11">
        <v>42833</v>
      </c>
      <c r="K1" s="11">
        <v>42924</v>
      </c>
      <c r="L1" s="11">
        <v>42955</v>
      </c>
      <c r="M1" s="11">
        <v>42986</v>
      </c>
      <c r="N1" s="11">
        <v>43016</v>
      </c>
      <c r="O1" s="11">
        <v>43047</v>
      </c>
      <c r="P1" s="11" t="s">
        <v>164</v>
      </c>
      <c r="Q1" s="27" t="s">
        <v>176</v>
      </c>
      <c r="R1" s="27" t="s">
        <v>254</v>
      </c>
      <c r="S1" s="27" t="s">
        <v>260</v>
      </c>
      <c r="T1" s="27" t="s">
        <v>261</v>
      </c>
      <c r="U1" s="27" t="s">
        <v>262</v>
      </c>
      <c r="V1" s="27" t="s">
        <v>264</v>
      </c>
      <c r="W1" s="27" t="s">
        <v>265</v>
      </c>
      <c r="X1" s="27" t="s">
        <v>266</v>
      </c>
      <c r="Y1" s="27" t="s">
        <v>267</v>
      </c>
      <c r="Z1" s="11">
        <v>42744</v>
      </c>
      <c r="AA1" s="11">
        <v>42834</v>
      </c>
      <c r="AB1" s="11">
        <v>42864</v>
      </c>
      <c r="AC1" s="11">
        <v>42895</v>
      </c>
      <c r="AD1" s="11">
        <v>42925</v>
      </c>
      <c r="AE1" s="11">
        <v>42956</v>
      </c>
      <c r="AF1" s="11">
        <v>43048</v>
      </c>
      <c r="AG1" s="11">
        <v>43078</v>
      </c>
      <c r="AH1" s="11" t="s">
        <v>288</v>
      </c>
      <c r="AI1" s="11" t="s">
        <v>289</v>
      </c>
      <c r="AJ1" s="11" t="s">
        <v>290</v>
      </c>
      <c r="AK1" s="11" t="s">
        <v>291</v>
      </c>
      <c r="AL1" s="11" t="s">
        <v>292</v>
      </c>
      <c r="AM1" s="11" t="s">
        <v>293</v>
      </c>
      <c r="AN1" s="11" t="s">
        <v>294</v>
      </c>
      <c r="AO1" s="11" t="s">
        <v>295</v>
      </c>
      <c r="AP1" s="11"/>
      <c r="AQ1" s="11"/>
      <c r="AR1" s="27"/>
      <c r="AS1" s="27"/>
      <c r="AT1" s="27"/>
      <c r="AU1" s="27"/>
      <c r="AV1" s="27"/>
      <c r="AW1" s="27"/>
      <c r="AX1" s="27"/>
    </row>
    <row r="2" spans="1:50" x14ac:dyDescent="0.25">
      <c r="A2" s="12">
        <f t="shared" ref="A2:A27" si="0">MIN(D2:ZZ2)</f>
        <v>274.05</v>
      </c>
      <c r="B2" s="12">
        <f t="shared" ref="B2:B27" si="1">MAX(D2:ZZ2)</f>
        <v>310.60000000000002</v>
      </c>
      <c r="C2" s="45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  <c r="AA2" s="5">
        <v>277.45</v>
      </c>
      <c r="AB2" s="43">
        <v>276.60000000000002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2">
        <f t="shared" si="0"/>
        <v>285.8</v>
      </c>
      <c r="B3" s="12">
        <f t="shared" si="1"/>
        <v>302.7</v>
      </c>
      <c r="C3" s="45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  <c r="AA3" s="5">
        <v>297.10000000000002</v>
      </c>
      <c r="AB3" s="5">
        <v>297.3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12">
        <f t="shared" si="0"/>
        <v>271.2</v>
      </c>
      <c r="B4" s="12">
        <f t="shared" si="1"/>
        <v>291.7</v>
      </c>
      <c r="C4" s="45" t="s">
        <v>27</v>
      </c>
      <c r="D4" s="28">
        <v>291.7</v>
      </c>
      <c r="E4" s="28">
        <v>290.35000000000002</v>
      </c>
      <c r="F4" s="28">
        <v>285.25</v>
      </c>
      <c r="G4" s="28">
        <v>287.75</v>
      </c>
      <c r="H4" s="28">
        <v>284.85000000000002</v>
      </c>
      <c r="I4" s="28">
        <v>280.89999999999998</v>
      </c>
      <c r="J4" s="28">
        <v>280.8</v>
      </c>
      <c r="K4" s="28">
        <v>279.5</v>
      </c>
      <c r="L4" s="28">
        <v>273.85000000000002</v>
      </c>
      <c r="M4" s="28">
        <v>272.8</v>
      </c>
      <c r="N4" s="28">
        <v>273.8</v>
      </c>
      <c r="O4" s="28">
        <v>271.2</v>
      </c>
      <c r="P4" s="28">
        <v>271.3</v>
      </c>
      <c r="Q4" s="28">
        <v>279.2</v>
      </c>
      <c r="R4" s="28">
        <v>282.45</v>
      </c>
      <c r="S4" s="28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  <c r="AA4" s="5">
        <v>282.8</v>
      </c>
      <c r="AB4" s="5">
        <v>282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12">
        <f t="shared" si="0"/>
        <v>1532.05</v>
      </c>
      <c r="B5" s="12">
        <f t="shared" si="1"/>
        <v>1654</v>
      </c>
      <c r="C5" s="45" t="s">
        <v>107</v>
      </c>
      <c r="D5" s="30">
        <v>1592.8</v>
      </c>
      <c r="E5" s="30">
        <v>1594</v>
      </c>
      <c r="F5" s="30">
        <v>1615.45</v>
      </c>
      <c r="G5" s="30">
        <v>1605.8</v>
      </c>
      <c r="H5" s="30">
        <v>1628.55</v>
      </c>
      <c r="I5" s="30">
        <v>1654</v>
      </c>
      <c r="J5" s="30">
        <v>1626.5</v>
      </c>
      <c r="K5" s="30">
        <v>1618</v>
      </c>
      <c r="L5" s="30">
        <v>1604.6</v>
      </c>
      <c r="M5" s="30">
        <v>1600.3</v>
      </c>
      <c r="N5" s="30">
        <v>1593.75</v>
      </c>
      <c r="O5" s="30">
        <v>1545.5</v>
      </c>
      <c r="P5" s="30">
        <v>1575.05</v>
      </c>
      <c r="Q5" s="30">
        <v>1576</v>
      </c>
      <c r="R5" s="30">
        <v>1564.3</v>
      </c>
      <c r="S5" s="30">
        <v>1560.1</v>
      </c>
      <c r="T5" s="43">
        <v>1582.55</v>
      </c>
      <c r="U5" s="43">
        <v>1570</v>
      </c>
      <c r="V5" s="43">
        <v>1564.75</v>
      </c>
      <c r="W5" s="43">
        <v>1532.05</v>
      </c>
      <c r="X5" s="43">
        <v>1563.5</v>
      </c>
      <c r="Y5" s="43">
        <v>1595.4</v>
      </c>
      <c r="Z5" s="43">
        <v>1611.95</v>
      </c>
      <c r="AA5" s="43">
        <v>1615</v>
      </c>
      <c r="AB5" s="43">
        <v>1632.15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12">
        <f t="shared" si="0"/>
        <v>236.45</v>
      </c>
      <c r="B6" s="12">
        <f t="shared" si="1"/>
        <v>255.5</v>
      </c>
      <c r="C6" s="46" t="s">
        <v>16</v>
      </c>
      <c r="D6" s="28">
        <v>255.5</v>
      </c>
      <c r="E6" s="28">
        <v>251.1</v>
      </c>
      <c r="F6" s="28">
        <v>249.65</v>
      </c>
      <c r="G6" s="28">
        <v>251.8</v>
      </c>
      <c r="H6" s="28">
        <v>251.05</v>
      </c>
      <c r="I6" s="28">
        <v>242</v>
      </c>
      <c r="J6" s="28">
        <v>249.2</v>
      </c>
      <c r="K6" s="28">
        <v>251.25</v>
      </c>
      <c r="L6" s="28">
        <v>244.4</v>
      </c>
      <c r="M6" s="28">
        <v>243.1</v>
      </c>
      <c r="N6" s="28">
        <v>239.45</v>
      </c>
      <c r="O6" s="28">
        <v>236.45</v>
      </c>
      <c r="P6" s="28">
        <v>237.9</v>
      </c>
      <c r="Q6" s="28">
        <v>238.45</v>
      </c>
      <c r="R6" s="28">
        <v>239.2</v>
      </c>
      <c r="S6" s="28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  <c r="AA6" s="5">
        <v>246.25</v>
      </c>
      <c r="AB6" s="5">
        <v>253.7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12">
        <f t="shared" si="0"/>
        <v>15.6</v>
      </c>
      <c r="B7" s="12">
        <f t="shared" si="1"/>
        <v>19.350000000000001</v>
      </c>
      <c r="C7" s="46" t="s">
        <v>20</v>
      </c>
      <c r="D7" s="28">
        <v>19.350000000000001</v>
      </c>
      <c r="E7" s="28">
        <v>18.95</v>
      </c>
      <c r="F7" s="28">
        <v>18.75</v>
      </c>
      <c r="G7" s="28">
        <v>18.7</v>
      </c>
      <c r="H7" s="28">
        <v>18.399999999999999</v>
      </c>
      <c r="I7" s="28">
        <v>17.95</v>
      </c>
      <c r="J7" s="28">
        <v>17.649999999999999</v>
      </c>
      <c r="K7" s="28">
        <v>18.55</v>
      </c>
      <c r="L7" s="28">
        <v>17.649999999999999</v>
      </c>
      <c r="M7" s="28">
        <v>17.05</v>
      </c>
      <c r="N7" s="28">
        <v>16.149999999999999</v>
      </c>
      <c r="O7" s="28">
        <v>15.6</v>
      </c>
      <c r="P7" s="28">
        <v>16.2</v>
      </c>
      <c r="Q7" s="28">
        <v>16.600000000000001</v>
      </c>
      <c r="R7" s="28">
        <v>17.5</v>
      </c>
      <c r="S7" s="28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  <c r="AA7" s="5">
        <v>17.2</v>
      </c>
      <c r="AB7" s="5">
        <v>17.05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12">
        <f t="shared" si="0"/>
        <v>56.6</v>
      </c>
      <c r="B8" s="12">
        <f t="shared" si="1"/>
        <v>63.3</v>
      </c>
      <c r="C8" s="46" t="s">
        <v>24</v>
      </c>
      <c r="D8" s="28">
        <v>63.3</v>
      </c>
      <c r="E8" s="28">
        <v>62.6</v>
      </c>
      <c r="F8" s="28">
        <v>63.3</v>
      </c>
      <c r="G8" s="28">
        <v>63.25</v>
      </c>
      <c r="H8" s="28">
        <v>63.2</v>
      </c>
      <c r="I8" s="28">
        <v>60.75</v>
      </c>
      <c r="J8" s="28">
        <v>61.9</v>
      </c>
      <c r="K8" s="28">
        <v>62.15</v>
      </c>
      <c r="L8" s="28">
        <v>62.95</v>
      </c>
      <c r="M8" s="28">
        <v>61.85</v>
      </c>
      <c r="N8" s="28">
        <v>59.15</v>
      </c>
      <c r="O8" s="28">
        <v>56.6</v>
      </c>
      <c r="P8" s="28">
        <v>57.9</v>
      </c>
      <c r="Q8" s="28">
        <v>59.55</v>
      </c>
      <c r="R8" s="28">
        <v>59.2</v>
      </c>
      <c r="S8" s="28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  <c r="AA8" s="5">
        <v>62.55</v>
      </c>
      <c r="AB8" s="5">
        <v>62.15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s="38" customFormat="1" x14ac:dyDescent="0.25">
      <c r="A9" s="40">
        <f t="shared" si="0"/>
        <v>53.5</v>
      </c>
      <c r="B9" s="40">
        <f t="shared" si="1"/>
        <v>58.2</v>
      </c>
      <c r="C9" s="44" t="s">
        <v>127</v>
      </c>
      <c r="D9" s="50"/>
      <c r="E9" s="50"/>
      <c r="F9" s="50"/>
      <c r="G9" s="50"/>
      <c r="H9" s="50">
        <v>58.2</v>
      </c>
      <c r="I9" s="50">
        <v>57.95</v>
      </c>
      <c r="J9" s="50">
        <v>57.25</v>
      </c>
      <c r="K9" s="50">
        <v>57.75</v>
      </c>
      <c r="L9" s="50">
        <v>56.6</v>
      </c>
      <c r="M9" s="50">
        <v>56.4</v>
      </c>
      <c r="N9" s="50">
        <v>54.45</v>
      </c>
      <c r="O9" s="50">
        <v>53.5</v>
      </c>
      <c r="P9" s="50">
        <v>54.45</v>
      </c>
      <c r="Q9" s="50">
        <v>55.85</v>
      </c>
      <c r="R9" s="50">
        <v>54.55</v>
      </c>
      <c r="S9" s="50">
        <v>54.75</v>
      </c>
      <c r="T9" s="28">
        <v>55.65</v>
      </c>
      <c r="U9" s="28">
        <v>55.15</v>
      </c>
      <c r="V9" s="28">
        <v>56</v>
      </c>
      <c r="W9" s="28">
        <v>55.2</v>
      </c>
      <c r="X9" s="28">
        <v>55.6</v>
      </c>
      <c r="Y9" s="28">
        <v>54.9</v>
      </c>
      <c r="Z9" s="28">
        <v>57.1</v>
      </c>
      <c r="AA9" s="28">
        <v>57.1</v>
      </c>
      <c r="AB9" s="28">
        <v>57.55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x14ac:dyDescent="0.25">
      <c r="A10" s="12">
        <f t="shared" si="0"/>
        <v>38.6</v>
      </c>
      <c r="B10" s="12">
        <f t="shared" si="1"/>
        <v>45.25</v>
      </c>
      <c r="C10" s="46" t="s">
        <v>15</v>
      </c>
      <c r="D10" s="28">
        <v>45.1</v>
      </c>
      <c r="E10" s="28">
        <v>45.25</v>
      </c>
      <c r="F10" s="28">
        <v>45.15</v>
      </c>
      <c r="G10" s="28">
        <v>44.25</v>
      </c>
      <c r="H10" s="28">
        <v>43.9</v>
      </c>
      <c r="I10" s="28">
        <v>42.5</v>
      </c>
      <c r="J10" s="28">
        <v>42.4</v>
      </c>
      <c r="K10" s="28">
        <v>42.95</v>
      </c>
      <c r="L10" s="28">
        <v>41.8</v>
      </c>
      <c r="M10" s="28">
        <v>41.35</v>
      </c>
      <c r="N10" s="28">
        <v>39.15</v>
      </c>
      <c r="O10" s="28">
        <v>38.6</v>
      </c>
      <c r="P10" s="28">
        <v>40</v>
      </c>
      <c r="Q10" s="28">
        <v>40.700000000000003</v>
      </c>
      <c r="R10" s="28">
        <v>39.200000000000003</v>
      </c>
      <c r="S10" s="28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  <c r="AA10" s="5">
        <v>40.1</v>
      </c>
      <c r="AB10" s="5">
        <v>40.25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12">
        <f t="shared" si="0"/>
        <v>62.6</v>
      </c>
      <c r="B11" s="12">
        <f t="shared" si="1"/>
        <v>75.05</v>
      </c>
      <c r="C11" s="46" t="s">
        <v>17</v>
      </c>
      <c r="D11" s="28">
        <v>70.150000000000006</v>
      </c>
      <c r="E11" s="28">
        <v>69.45</v>
      </c>
      <c r="F11" s="28">
        <v>70</v>
      </c>
      <c r="G11" s="28">
        <v>70</v>
      </c>
      <c r="H11" s="28">
        <v>69.3</v>
      </c>
      <c r="I11" s="28">
        <v>66.5</v>
      </c>
      <c r="J11" s="28">
        <v>69.099999999999994</v>
      </c>
      <c r="K11" s="28">
        <v>69.099999999999994</v>
      </c>
      <c r="L11" s="28">
        <v>69.849999999999994</v>
      </c>
      <c r="M11" s="28">
        <v>70.75</v>
      </c>
      <c r="N11" s="28">
        <v>65.45</v>
      </c>
      <c r="O11" s="28">
        <v>62.6</v>
      </c>
      <c r="P11" s="28">
        <v>66.25</v>
      </c>
      <c r="Q11" s="28">
        <v>68.849999999999994</v>
      </c>
      <c r="R11" s="28">
        <v>68.900000000000006</v>
      </c>
      <c r="S11" s="28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  <c r="AA11" s="5">
        <v>73.45</v>
      </c>
      <c r="AB11" s="5">
        <v>73.8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12">
        <f t="shared" si="0"/>
        <v>84.5</v>
      </c>
      <c r="B12" s="12">
        <f t="shared" si="1"/>
        <v>95.4</v>
      </c>
      <c r="C12" s="46" t="s">
        <v>18</v>
      </c>
      <c r="D12" s="28">
        <v>92.35</v>
      </c>
      <c r="E12" s="28">
        <v>95.4</v>
      </c>
      <c r="F12" s="28">
        <v>92.35</v>
      </c>
      <c r="G12" s="28">
        <v>92.3</v>
      </c>
      <c r="H12" s="28">
        <v>92.3</v>
      </c>
      <c r="I12" s="28">
        <v>93.45</v>
      </c>
      <c r="J12" s="28">
        <v>92.9</v>
      </c>
      <c r="K12" s="28">
        <v>93.1</v>
      </c>
      <c r="L12" s="28">
        <v>91.65</v>
      </c>
      <c r="M12" s="28">
        <v>91.25</v>
      </c>
      <c r="N12" s="28">
        <v>88.3</v>
      </c>
      <c r="O12" s="28">
        <v>86.5</v>
      </c>
      <c r="P12" s="28">
        <v>86.8</v>
      </c>
      <c r="Q12" s="28">
        <v>86.95</v>
      </c>
      <c r="R12" s="28">
        <v>88.75</v>
      </c>
      <c r="S12" s="28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  <c r="AA12" s="5">
        <v>86.7</v>
      </c>
      <c r="AB12" s="5">
        <v>84.5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12">
        <f t="shared" si="0"/>
        <v>124.25</v>
      </c>
      <c r="B13" s="12">
        <f t="shared" si="1"/>
        <v>144.80000000000001</v>
      </c>
      <c r="C13" s="46" t="s">
        <v>19</v>
      </c>
      <c r="D13" s="28">
        <v>142.5</v>
      </c>
      <c r="E13" s="28">
        <v>143.75</v>
      </c>
      <c r="F13" s="28">
        <v>144.80000000000001</v>
      </c>
      <c r="G13" s="28">
        <v>144.35</v>
      </c>
      <c r="H13" s="28">
        <v>140.9</v>
      </c>
      <c r="I13" s="28">
        <v>138.65</v>
      </c>
      <c r="J13" s="28">
        <v>137.1</v>
      </c>
      <c r="K13" s="28">
        <v>138.35</v>
      </c>
      <c r="L13" s="28">
        <v>134.5</v>
      </c>
      <c r="M13" s="28">
        <v>133</v>
      </c>
      <c r="N13" s="28">
        <v>128</v>
      </c>
      <c r="O13" s="28">
        <v>125</v>
      </c>
      <c r="P13" s="28">
        <v>126.95</v>
      </c>
      <c r="Q13" s="28">
        <v>129.75</v>
      </c>
      <c r="R13" s="28">
        <v>124.25</v>
      </c>
      <c r="S13" s="28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  <c r="AA13" s="5">
        <v>131.1</v>
      </c>
      <c r="AB13" s="5">
        <v>131.1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2">
        <f t="shared" si="0"/>
        <v>76.7</v>
      </c>
      <c r="B14" s="12">
        <f t="shared" si="1"/>
        <v>83.25</v>
      </c>
      <c r="C14" s="46" t="s">
        <v>21</v>
      </c>
      <c r="D14" s="28">
        <v>82.1</v>
      </c>
      <c r="E14" s="28">
        <v>82.55</v>
      </c>
      <c r="F14" s="28">
        <v>82</v>
      </c>
      <c r="G14" s="28">
        <v>83.25</v>
      </c>
      <c r="H14" s="28">
        <v>82.55</v>
      </c>
      <c r="I14" s="28">
        <v>82.45</v>
      </c>
      <c r="J14" s="28">
        <v>80.2</v>
      </c>
      <c r="K14" s="28">
        <v>80</v>
      </c>
      <c r="L14" s="28">
        <v>78.150000000000006</v>
      </c>
      <c r="M14" s="28">
        <v>77.8</v>
      </c>
      <c r="N14" s="28">
        <v>77</v>
      </c>
      <c r="O14" s="28">
        <v>76.7</v>
      </c>
      <c r="P14" s="28">
        <v>80.05</v>
      </c>
      <c r="Q14" s="28">
        <v>82</v>
      </c>
      <c r="R14" s="28">
        <v>80.3</v>
      </c>
      <c r="S14" s="28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  <c r="AA14" s="5">
        <v>78.5</v>
      </c>
      <c r="AB14" s="5">
        <v>78.3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12">
        <f t="shared" si="0"/>
        <v>48.8</v>
      </c>
      <c r="B15" s="12">
        <f t="shared" si="1"/>
        <v>57.15</v>
      </c>
      <c r="C15" s="46" t="s">
        <v>22</v>
      </c>
      <c r="D15" s="28">
        <v>56.45</v>
      </c>
      <c r="E15" s="28">
        <v>57.15</v>
      </c>
      <c r="F15" s="28">
        <v>55.55</v>
      </c>
      <c r="G15" s="28">
        <v>55.3</v>
      </c>
      <c r="H15" s="28">
        <v>54.25</v>
      </c>
      <c r="I15" s="28">
        <v>53.8</v>
      </c>
      <c r="J15" s="28">
        <v>54</v>
      </c>
      <c r="K15" s="28">
        <v>54.75</v>
      </c>
      <c r="L15" s="28">
        <v>53.45</v>
      </c>
      <c r="M15" s="28">
        <v>52.15</v>
      </c>
      <c r="N15" s="28">
        <v>51.45</v>
      </c>
      <c r="O15" s="28">
        <v>51</v>
      </c>
      <c r="P15" s="28">
        <v>51.85</v>
      </c>
      <c r="Q15" s="28">
        <v>53.25</v>
      </c>
      <c r="R15" s="28">
        <v>50.5</v>
      </c>
      <c r="S15" s="28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  <c r="AA15" s="5">
        <v>51</v>
      </c>
      <c r="AB15" s="5">
        <v>50.9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12">
        <f t="shared" si="0"/>
        <v>30.55</v>
      </c>
      <c r="B16" s="12">
        <f t="shared" si="1"/>
        <v>33.200000000000003</v>
      </c>
      <c r="C16" s="46" t="s">
        <v>23</v>
      </c>
      <c r="D16" s="28">
        <v>33.200000000000003</v>
      </c>
      <c r="E16" s="28">
        <v>33</v>
      </c>
      <c r="F16" s="28">
        <v>32.5</v>
      </c>
      <c r="G16" s="28">
        <v>32.6</v>
      </c>
      <c r="H16" s="28">
        <v>32.799999999999997</v>
      </c>
      <c r="I16" s="28">
        <v>31.95</v>
      </c>
      <c r="J16" s="28">
        <v>32.700000000000003</v>
      </c>
      <c r="K16" s="28">
        <v>32.4</v>
      </c>
      <c r="L16" s="28">
        <v>31.6</v>
      </c>
      <c r="M16" s="28">
        <v>31.5</v>
      </c>
      <c r="N16" s="28">
        <v>30.55</v>
      </c>
      <c r="O16" s="28">
        <v>31.4</v>
      </c>
      <c r="P16" s="28">
        <v>31.5</v>
      </c>
      <c r="Q16" s="28">
        <v>31.8</v>
      </c>
      <c r="R16" s="28">
        <v>33</v>
      </c>
      <c r="S16" s="28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  <c r="AA16" s="5">
        <v>31.8</v>
      </c>
      <c r="AB16" s="5">
        <v>32.5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12">
        <f t="shared" si="0"/>
        <v>27.75</v>
      </c>
      <c r="B17" s="12">
        <f t="shared" si="1"/>
        <v>36.4</v>
      </c>
      <c r="C17" s="46" t="s">
        <v>128</v>
      </c>
      <c r="D17" s="28"/>
      <c r="E17" s="28"/>
      <c r="F17" s="28"/>
      <c r="G17" s="28"/>
      <c r="H17" s="28">
        <v>35.35</v>
      </c>
      <c r="I17" s="28">
        <v>34.049999999999997</v>
      </c>
      <c r="J17" s="28">
        <v>33.65</v>
      </c>
      <c r="K17" s="28">
        <v>36.4</v>
      </c>
      <c r="L17" s="28">
        <v>32.299999999999997</v>
      </c>
      <c r="M17" s="28">
        <v>29.5</v>
      </c>
      <c r="N17" s="28">
        <v>27.75</v>
      </c>
      <c r="O17" s="28">
        <v>28.5</v>
      </c>
      <c r="P17" s="28">
        <v>31.8</v>
      </c>
      <c r="Q17" s="28">
        <v>34</v>
      </c>
      <c r="R17" s="28">
        <v>31.5</v>
      </c>
      <c r="S17" s="28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  <c r="AA17" s="5">
        <v>30.15</v>
      </c>
      <c r="AB17" s="5">
        <v>30.35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12">
        <f t="shared" si="0"/>
        <v>552</v>
      </c>
      <c r="B18" s="12">
        <f t="shared" si="1"/>
        <v>652.04999999999995</v>
      </c>
      <c r="C18" s="46" t="s">
        <v>25</v>
      </c>
      <c r="D18" s="28">
        <v>561.04999999999995</v>
      </c>
      <c r="E18" s="28">
        <v>552</v>
      </c>
      <c r="F18" s="28">
        <v>567.6</v>
      </c>
      <c r="G18" s="28">
        <v>570.95000000000005</v>
      </c>
      <c r="H18" s="28">
        <v>568.95000000000005</v>
      </c>
      <c r="I18" s="28">
        <v>559.75</v>
      </c>
      <c r="J18" s="28">
        <v>580.79999999999995</v>
      </c>
      <c r="K18" s="28">
        <v>600.79999999999995</v>
      </c>
      <c r="L18" s="28">
        <v>614</v>
      </c>
      <c r="M18" s="28">
        <v>605.25</v>
      </c>
      <c r="N18" s="28">
        <v>606.5</v>
      </c>
      <c r="O18" s="28">
        <v>601</v>
      </c>
      <c r="P18" s="28">
        <v>620.4</v>
      </c>
      <c r="Q18" s="28">
        <v>632.15</v>
      </c>
      <c r="R18" s="28">
        <v>621.45000000000005</v>
      </c>
      <c r="S18" s="28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  <c r="AA18" s="5">
        <v>646.75</v>
      </c>
      <c r="AB18" s="5">
        <v>652.04999999999995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12">
        <f t="shared" si="0"/>
        <v>453</v>
      </c>
      <c r="B19" s="12">
        <f t="shared" si="1"/>
        <v>515</v>
      </c>
      <c r="C19" s="45" t="s">
        <v>28</v>
      </c>
      <c r="D19" s="28">
        <v>515</v>
      </c>
      <c r="E19" s="28">
        <v>503.55</v>
      </c>
      <c r="F19" s="28">
        <v>501.4</v>
      </c>
      <c r="G19" s="28">
        <v>497</v>
      </c>
      <c r="H19" s="28">
        <v>498.05</v>
      </c>
      <c r="I19" s="28">
        <v>485.2</v>
      </c>
      <c r="J19" s="28">
        <v>500.5</v>
      </c>
      <c r="K19" s="28">
        <v>493</v>
      </c>
      <c r="L19" s="28">
        <v>492</v>
      </c>
      <c r="M19" s="28">
        <v>479</v>
      </c>
      <c r="N19" s="28">
        <v>453</v>
      </c>
      <c r="O19" s="28">
        <v>468.25</v>
      </c>
      <c r="P19" s="28">
        <v>479</v>
      </c>
      <c r="Q19" s="28">
        <v>506</v>
      </c>
      <c r="R19" s="28">
        <v>488.5</v>
      </c>
      <c r="S19" s="28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  <c r="AA19" s="5">
        <v>479</v>
      </c>
      <c r="AB19" s="5">
        <v>491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12">
        <f t="shared" si="0"/>
        <v>178.8</v>
      </c>
      <c r="B20" s="12">
        <f t="shared" si="1"/>
        <v>228.85</v>
      </c>
      <c r="C20" s="45" t="s">
        <v>41</v>
      </c>
      <c r="D20" s="28">
        <v>196.55</v>
      </c>
      <c r="E20" s="28">
        <v>195.2</v>
      </c>
      <c r="F20" s="28">
        <v>190.05</v>
      </c>
      <c r="G20" s="28">
        <v>195.15</v>
      </c>
      <c r="H20" s="28">
        <v>195.3</v>
      </c>
      <c r="I20" s="28">
        <v>195.75</v>
      </c>
      <c r="J20" s="28">
        <v>197</v>
      </c>
      <c r="K20" s="28">
        <v>210.7</v>
      </c>
      <c r="L20" s="28">
        <v>212.35</v>
      </c>
      <c r="M20" s="28">
        <v>206.05</v>
      </c>
      <c r="N20" s="28">
        <v>191.95</v>
      </c>
      <c r="O20" s="28">
        <v>178.8</v>
      </c>
      <c r="P20" s="28">
        <v>189.1</v>
      </c>
      <c r="Q20" s="28">
        <v>195</v>
      </c>
      <c r="R20" s="28">
        <v>197.5</v>
      </c>
      <c r="S20" s="28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  <c r="AA20" s="5">
        <v>228.85</v>
      </c>
      <c r="AB20" s="5">
        <v>227.6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12">
        <f t="shared" si="0"/>
        <v>440.7</v>
      </c>
      <c r="B21" s="12">
        <f t="shared" si="1"/>
        <v>511</v>
      </c>
      <c r="C21" s="45" t="s">
        <v>50</v>
      </c>
      <c r="D21" s="28">
        <v>450.5</v>
      </c>
      <c r="E21" s="28">
        <v>453</v>
      </c>
      <c r="F21" s="28">
        <v>440.7</v>
      </c>
      <c r="G21" s="28">
        <v>449</v>
      </c>
      <c r="H21" s="28">
        <v>452.75</v>
      </c>
      <c r="I21" s="28">
        <v>450</v>
      </c>
      <c r="J21" s="28">
        <v>447.8</v>
      </c>
      <c r="K21" s="28">
        <v>464.55</v>
      </c>
      <c r="L21" s="28">
        <v>452.6</v>
      </c>
      <c r="M21" s="28">
        <v>450.5</v>
      </c>
      <c r="N21" s="28">
        <v>455</v>
      </c>
      <c r="O21" s="28">
        <v>443.85</v>
      </c>
      <c r="P21" s="28">
        <v>451.15</v>
      </c>
      <c r="Q21" s="28">
        <v>454.5</v>
      </c>
      <c r="R21" s="28">
        <v>448.95</v>
      </c>
      <c r="S21" s="28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  <c r="AA21" s="5">
        <v>495.8</v>
      </c>
      <c r="AB21" s="5">
        <v>491.1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2">
        <f t="shared" si="0"/>
        <v>683.05</v>
      </c>
      <c r="B22" s="12">
        <f t="shared" si="1"/>
        <v>757.3</v>
      </c>
      <c r="C22" s="45" t="s">
        <v>106</v>
      </c>
      <c r="D22" s="30">
        <v>739.1</v>
      </c>
      <c r="E22" s="28">
        <v>724.95</v>
      </c>
      <c r="F22" s="28">
        <v>718.65</v>
      </c>
      <c r="G22" s="28">
        <v>736</v>
      </c>
      <c r="H22" s="28">
        <v>729.9</v>
      </c>
      <c r="I22" s="28">
        <v>741.05</v>
      </c>
      <c r="J22" s="28">
        <v>724.7</v>
      </c>
      <c r="K22" s="28">
        <v>726</v>
      </c>
      <c r="L22" s="28">
        <v>726.55</v>
      </c>
      <c r="M22" s="28">
        <v>683.05</v>
      </c>
      <c r="N22" s="28">
        <v>696</v>
      </c>
      <c r="O22" s="28">
        <v>706.8</v>
      </c>
      <c r="P22" s="28">
        <v>714.55</v>
      </c>
      <c r="Q22" s="28">
        <v>712.95</v>
      </c>
      <c r="R22" s="28">
        <v>695</v>
      </c>
      <c r="S22" s="28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  <c r="AA22" s="5">
        <v>748.4</v>
      </c>
      <c r="AB22" s="5">
        <v>743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ht="15.75" customHeight="1" x14ac:dyDescent="0.25">
      <c r="A23" s="12">
        <f t="shared" si="0"/>
        <v>405.85</v>
      </c>
      <c r="B23" s="12">
        <f t="shared" si="1"/>
        <v>434.65</v>
      </c>
      <c r="C23" s="45" t="s">
        <v>108</v>
      </c>
      <c r="D23" s="28">
        <v>414.05</v>
      </c>
      <c r="E23" s="28">
        <v>412.95</v>
      </c>
      <c r="F23" s="28">
        <v>420</v>
      </c>
      <c r="G23" s="28">
        <v>419.5</v>
      </c>
      <c r="H23" s="28">
        <v>415.9</v>
      </c>
      <c r="I23" s="28">
        <v>423.4</v>
      </c>
      <c r="J23" s="28">
        <v>421.1</v>
      </c>
      <c r="K23" s="28">
        <v>417.5</v>
      </c>
      <c r="L23" s="28">
        <v>417.95</v>
      </c>
      <c r="M23" s="28">
        <v>416</v>
      </c>
      <c r="N23" s="28">
        <v>416.4</v>
      </c>
      <c r="O23" s="28">
        <v>414.8</v>
      </c>
      <c r="P23" s="28">
        <v>411</v>
      </c>
      <c r="Q23" s="28">
        <v>408.35</v>
      </c>
      <c r="R23" s="28">
        <v>419.95</v>
      </c>
      <c r="S23" s="28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  <c r="AA23" s="5">
        <v>414.45</v>
      </c>
      <c r="AB23" s="5">
        <v>405.85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ht="15.75" customHeight="1" x14ac:dyDescent="0.25">
      <c r="A24" s="12">
        <f t="shared" si="0"/>
        <v>12.05</v>
      </c>
      <c r="B24" s="12">
        <f t="shared" si="1"/>
        <v>12.2</v>
      </c>
      <c r="C24" s="45" t="s">
        <v>285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"/>
      <c r="U24" s="5"/>
      <c r="V24" s="5"/>
      <c r="W24" s="5"/>
      <c r="X24" s="5"/>
      <c r="Y24" s="5"/>
      <c r="Z24" s="5">
        <v>12.2</v>
      </c>
      <c r="AA24" s="5">
        <v>12.05</v>
      </c>
      <c r="AB24" s="5">
        <v>12.15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12">
        <f t="shared" si="0"/>
        <v>54.95</v>
      </c>
      <c r="B25" s="12">
        <f t="shared" si="1"/>
        <v>85.65</v>
      </c>
      <c r="C25" s="46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  <c r="AA25" s="5">
        <v>62.25</v>
      </c>
      <c r="AB25" s="5">
        <v>62.7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ht="14.25" customHeight="1" x14ac:dyDescent="0.25">
      <c r="A26" s="12">
        <f t="shared" si="0"/>
        <v>218.8</v>
      </c>
      <c r="B26" s="12">
        <f t="shared" si="1"/>
        <v>255.75</v>
      </c>
      <c r="C26" s="46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  <c r="AA26" s="5">
        <v>219.5</v>
      </c>
      <c r="AB26" s="5">
        <v>219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12">
        <f t="shared" si="0"/>
        <v>876</v>
      </c>
      <c r="B27" s="12">
        <f t="shared" si="1"/>
        <v>940.3</v>
      </c>
      <c r="C27" s="47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  <c r="AA27" s="5">
        <v>899.95</v>
      </c>
      <c r="AB27" s="5">
        <v>901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12">
        <f t="shared" ref="A28:A41" si="2">MIN(D28:ZZ28)</f>
        <v>85.9</v>
      </c>
      <c r="B28" s="12">
        <f t="shared" ref="B28:B41" si="3">MAX(D28:ZZ28)</f>
        <v>87.95</v>
      </c>
      <c r="C28" s="46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  <c r="AA28" s="5">
        <v>87.8</v>
      </c>
      <c r="AB28" s="5">
        <v>87.1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12">
        <f t="shared" si="2"/>
        <v>37.6</v>
      </c>
      <c r="B29" s="12">
        <f t="shared" si="3"/>
        <v>38.15</v>
      </c>
      <c r="C29" s="46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  <c r="AA29" s="5">
        <v>37.65</v>
      </c>
      <c r="AB29" s="5">
        <v>37.6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12">
        <f t="shared" si="2"/>
        <v>55.1</v>
      </c>
      <c r="B30" s="12">
        <f t="shared" si="3"/>
        <v>55.7</v>
      </c>
      <c r="C30" s="46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  <c r="AA30" s="5">
        <v>55.1</v>
      </c>
      <c r="AB30" s="5">
        <v>55.7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12">
        <f t="shared" si="2"/>
        <v>127.05</v>
      </c>
      <c r="B31" s="12">
        <f t="shared" si="3"/>
        <v>129.6</v>
      </c>
      <c r="C31" s="46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  <c r="AA31" s="5">
        <v>127.05</v>
      </c>
      <c r="AB31" s="5">
        <v>129.6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12">
        <f t="shared" si="2"/>
        <v>190.05</v>
      </c>
      <c r="B32" s="12">
        <f t="shared" si="3"/>
        <v>193.9</v>
      </c>
      <c r="C32" s="46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  <c r="AA32" s="5">
        <v>191.85</v>
      </c>
      <c r="AB32" s="5">
        <v>192.1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12">
        <f t="shared" si="2"/>
        <v>76.849999999999994</v>
      </c>
      <c r="B33" s="12">
        <f t="shared" si="3"/>
        <v>77.349999999999994</v>
      </c>
      <c r="C33" s="46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  <c r="AA33" s="5">
        <v>76.849999999999994</v>
      </c>
      <c r="AB33" s="5">
        <v>77.349999999999994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12">
        <f t="shared" si="2"/>
        <v>39.25</v>
      </c>
      <c r="B34" s="12">
        <f t="shared" si="3"/>
        <v>40.1</v>
      </c>
      <c r="C34" s="46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  <c r="AA34" s="5">
        <v>39.25</v>
      </c>
      <c r="AB34" s="5">
        <v>39.35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12">
        <f t="shared" si="2"/>
        <v>64</v>
      </c>
      <c r="B35" s="12">
        <f t="shared" si="3"/>
        <v>65.099999999999994</v>
      </c>
      <c r="C35" s="46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  <c r="AA35" s="5">
        <v>64</v>
      </c>
      <c r="AB35" s="5">
        <v>65.099999999999994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12">
        <f t="shared" si="2"/>
        <v>31</v>
      </c>
      <c r="B36" s="12">
        <f t="shared" si="3"/>
        <v>31.15</v>
      </c>
      <c r="C36" s="46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  <c r="AA36" s="5">
        <v>31</v>
      </c>
      <c r="AB36" s="5">
        <v>31.15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12">
        <f t="shared" si="2"/>
        <v>44.2</v>
      </c>
      <c r="B37" s="12">
        <f t="shared" si="3"/>
        <v>44.85</v>
      </c>
      <c r="C37" s="46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44.8</v>
      </c>
      <c r="Z37" s="5">
        <v>44.85</v>
      </c>
      <c r="AA37" s="5">
        <v>44.2</v>
      </c>
      <c r="AB37" s="5">
        <v>44.4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2">
        <f t="shared" si="2"/>
        <v>84.25</v>
      </c>
      <c r="B38" s="12">
        <f t="shared" si="3"/>
        <v>87.4</v>
      </c>
      <c r="C38" s="46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84.25</v>
      </c>
      <c r="Z38" s="5">
        <v>87.4</v>
      </c>
      <c r="AA38" s="5">
        <v>85.5</v>
      </c>
      <c r="AB38" s="5">
        <v>86.5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12">
        <f t="shared" si="2"/>
        <v>122.05</v>
      </c>
      <c r="B39" s="12">
        <f t="shared" si="3"/>
        <v>123.5</v>
      </c>
      <c r="C39" s="46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122.2</v>
      </c>
      <c r="Z39" s="5">
        <v>123.5</v>
      </c>
      <c r="AA39" s="5">
        <v>122.05</v>
      </c>
      <c r="AB39" s="5">
        <v>122.6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12">
        <f t="shared" si="2"/>
        <v>136.9</v>
      </c>
      <c r="B40" s="12">
        <f t="shared" si="3"/>
        <v>138.6</v>
      </c>
      <c r="C40" s="46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138.30000000000001</v>
      </c>
      <c r="Z40" s="5">
        <v>138.35</v>
      </c>
      <c r="AA40" s="5">
        <v>136.9</v>
      </c>
      <c r="AB40" s="5">
        <v>138.6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12">
        <f t="shared" si="2"/>
        <v>146</v>
      </c>
      <c r="B41" s="12">
        <f t="shared" si="3"/>
        <v>152.30000000000001</v>
      </c>
      <c r="C41" s="46" t="s">
        <v>284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146</v>
      </c>
      <c r="Z41" s="5">
        <v>149.05000000000001</v>
      </c>
      <c r="AA41" s="5">
        <v>147.4</v>
      </c>
      <c r="AB41" s="5">
        <v>152.30000000000001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/>
      <c r="B42" s="5"/>
      <c r="C42" s="46" t="s">
        <v>296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>
        <v>100.4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49" t="s">
        <v>122</v>
      </c>
      <c r="C2" s="49"/>
      <c r="D2" s="49"/>
      <c r="E2" s="49"/>
    </row>
    <row r="3" spans="2:5" ht="15" customHeight="1" x14ac:dyDescent="0.25">
      <c r="B3" s="7" t="s">
        <v>114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115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3" t="s">
        <v>118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3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3" t="s">
        <v>120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3" t="s">
        <v>121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4" t="s">
        <v>126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4" t="s">
        <v>270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3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J1" workbookViewId="0">
      <selection activeCell="U12" sqref="U12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6384" width="17.85546875" style="14"/>
  </cols>
  <sheetData>
    <row r="1" spans="1:21" x14ac:dyDescent="0.25">
      <c r="A1" s="6" t="s">
        <v>29</v>
      </c>
      <c r="B1" s="6">
        <v>25000</v>
      </c>
      <c r="C1" s="15"/>
      <c r="D1" s="6" t="s">
        <v>47</v>
      </c>
      <c r="E1" s="6"/>
      <c r="F1" s="15"/>
      <c r="G1" s="6" t="s">
        <v>32</v>
      </c>
      <c r="H1" s="6" t="s">
        <v>33</v>
      </c>
      <c r="J1" s="5">
        <f>SUM(K2:K100)</f>
        <v>141850</v>
      </c>
      <c r="K1" s="5"/>
      <c r="M1" s="9" t="s">
        <v>73</v>
      </c>
      <c r="N1" s="5">
        <v>112000</v>
      </c>
      <c r="P1" s="9" t="s">
        <v>81</v>
      </c>
      <c r="Q1" s="5"/>
      <c r="S1" s="5">
        <f>SUM(T2:T100)</f>
        <v>111775</v>
      </c>
      <c r="T1" s="5"/>
    </row>
    <row r="2" spans="1:21" x14ac:dyDescent="0.25">
      <c r="A2" s="6" t="s">
        <v>30</v>
      </c>
      <c r="B2" s="6">
        <v>15000</v>
      </c>
      <c r="C2" s="15"/>
      <c r="D2" s="6" t="s">
        <v>42</v>
      </c>
      <c r="E2" s="6">
        <v>40000</v>
      </c>
      <c r="F2" s="15"/>
      <c r="G2" s="6" t="s">
        <v>51</v>
      </c>
      <c r="H2" s="6">
        <v>100000</v>
      </c>
      <c r="J2" s="9" t="s">
        <v>53</v>
      </c>
      <c r="K2" s="5">
        <v>5000</v>
      </c>
      <c r="M2" s="9" t="s">
        <v>74</v>
      </c>
      <c r="N2" s="5">
        <v>3000</v>
      </c>
      <c r="P2" s="9" t="s">
        <v>85</v>
      </c>
      <c r="Q2" s="5">
        <v>5000</v>
      </c>
      <c r="S2" s="9" t="s">
        <v>53</v>
      </c>
      <c r="T2" s="5">
        <v>2000</v>
      </c>
    </row>
    <row r="3" spans="1:21" x14ac:dyDescent="0.25">
      <c r="A3" s="6" t="s">
        <v>30</v>
      </c>
      <c r="B3" s="6">
        <v>20000</v>
      </c>
      <c r="C3" s="16"/>
      <c r="D3" s="6" t="s">
        <v>43</v>
      </c>
      <c r="E3" s="6">
        <v>15000</v>
      </c>
      <c r="F3" s="15"/>
      <c r="G3" s="6" t="s">
        <v>34</v>
      </c>
      <c r="H3" s="6">
        <v>50000</v>
      </c>
      <c r="J3" s="9" t="s">
        <v>54</v>
      </c>
      <c r="K3" s="5">
        <v>500</v>
      </c>
      <c r="M3" s="25" t="s">
        <v>78</v>
      </c>
      <c r="N3" s="26">
        <v>2200</v>
      </c>
      <c r="P3" s="9" t="s">
        <v>82</v>
      </c>
      <c r="Q3" s="5">
        <f>Q2/2</f>
        <v>2500</v>
      </c>
      <c r="S3" s="9" t="s">
        <v>54</v>
      </c>
      <c r="T3" s="5">
        <v>500</v>
      </c>
    </row>
    <row r="4" spans="1:21" x14ac:dyDescent="0.25">
      <c r="A4" s="6" t="s">
        <v>72</v>
      </c>
      <c r="B4" s="6">
        <v>40000</v>
      </c>
      <c r="C4" s="15"/>
      <c r="D4" s="6" t="s">
        <v>43</v>
      </c>
      <c r="E4" s="6">
        <v>20000</v>
      </c>
      <c r="F4" s="15"/>
      <c r="G4" s="6" t="s">
        <v>35</v>
      </c>
      <c r="H4" s="6">
        <v>30000</v>
      </c>
      <c r="J4" s="9" t="s">
        <v>55</v>
      </c>
      <c r="K4" s="5">
        <v>3000</v>
      </c>
      <c r="M4" s="10" t="s">
        <v>5</v>
      </c>
      <c r="N4" s="12">
        <f>SUM(N1:N3)</f>
        <v>117200</v>
      </c>
      <c r="P4" s="10" t="s">
        <v>83</v>
      </c>
      <c r="Q4" s="5">
        <v>500</v>
      </c>
      <c r="S4" s="10" t="s">
        <v>56</v>
      </c>
      <c r="T4" s="12">
        <v>500</v>
      </c>
    </row>
    <row r="5" spans="1:21" x14ac:dyDescent="0.25">
      <c r="A5" s="6" t="s">
        <v>31</v>
      </c>
      <c r="B5" s="6">
        <v>4139</v>
      </c>
      <c r="C5" s="15"/>
      <c r="D5" s="6" t="s">
        <v>44</v>
      </c>
      <c r="E5" s="6">
        <v>20000</v>
      </c>
      <c r="F5" s="15"/>
      <c r="G5" s="6" t="s">
        <v>36</v>
      </c>
      <c r="H5" s="6">
        <v>50000</v>
      </c>
      <c r="J5" s="10" t="s">
        <v>56</v>
      </c>
      <c r="K5" s="12">
        <v>500</v>
      </c>
      <c r="P5" s="10" t="s">
        <v>84</v>
      </c>
      <c r="Q5" s="5">
        <f>Q3*Q4</f>
        <v>1250000</v>
      </c>
      <c r="S5" s="10" t="s">
        <v>11</v>
      </c>
      <c r="T5" s="12">
        <v>900</v>
      </c>
    </row>
    <row r="6" spans="1:21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37</v>
      </c>
      <c r="H6" s="6">
        <v>100000</v>
      </c>
      <c r="J6" s="10" t="s">
        <v>11</v>
      </c>
      <c r="K6" s="12">
        <v>900</v>
      </c>
      <c r="M6" s="18" t="s">
        <v>79</v>
      </c>
      <c r="N6" s="14">
        <f>J1-N4</f>
        <v>24650</v>
      </c>
      <c r="P6" s="10" t="s">
        <v>86</v>
      </c>
      <c r="Q6" s="5">
        <f>Q5/20</f>
        <v>62500</v>
      </c>
      <c r="S6" s="10" t="s">
        <v>57</v>
      </c>
      <c r="T6" s="12">
        <v>400</v>
      </c>
    </row>
    <row r="7" spans="1:21" x14ac:dyDescent="0.25">
      <c r="A7" s="6" t="s">
        <v>12</v>
      </c>
      <c r="B7" s="6">
        <v>3000</v>
      </c>
      <c r="C7" s="17"/>
      <c r="D7" s="6" t="s">
        <v>45</v>
      </c>
      <c r="E7" s="6">
        <v>5000</v>
      </c>
      <c r="F7" s="15"/>
      <c r="G7" s="6" t="s">
        <v>38</v>
      </c>
      <c r="H7" s="6">
        <v>40000</v>
      </c>
      <c r="J7" s="10" t="s">
        <v>57</v>
      </c>
      <c r="K7" s="12">
        <v>400</v>
      </c>
      <c r="S7" s="10" t="s">
        <v>58</v>
      </c>
      <c r="T7" s="12">
        <v>400</v>
      </c>
    </row>
    <row r="8" spans="1:21" x14ac:dyDescent="0.25">
      <c r="A8" s="6" t="s">
        <v>13</v>
      </c>
      <c r="B8" s="6">
        <v>10000</v>
      </c>
      <c r="C8" s="15"/>
      <c r="D8" s="6" t="s">
        <v>46</v>
      </c>
      <c r="E8" s="6">
        <v>10000</v>
      </c>
      <c r="F8" s="15"/>
      <c r="G8" s="6" t="s">
        <v>39</v>
      </c>
      <c r="H8" s="6">
        <v>30000</v>
      </c>
      <c r="J8" s="10" t="s">
        <v>58</v>
      </c>
      <c r="K8" s="12">
        <v>400</v>
      </c>
      <c r="S8" s="10" t="s">
        <v>59</v>
      </c>
      <c r="T8" s="12">
        <v>400</v>
      </c>
    </row>
    <row r="9" spans="1:21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0" t="s">
        <v>59</v>
      </c>
      <c r="K9" s="12">
        <v>400</v>
      </c>
      <c r="S9" s="10" t="s">
        <v>12</v>
      </c>
      <c r="T9" s="12">
        <v>3000</v>
      </c>
    </row>
    <row r="10" spans="1:21" x14ac:dyDescent="0.25">
      <c r="G10" s="6" t="s">
        <v>48</v>
      </c>
      <c r="H10" s="6">
        <v>187000</v>
      </c>
      <c r="J10" s="10" t="s">
        <v>12</v>
      </c>
      <c r="K10" s="12">
        <v>3000</v>
      </c>
      <c r="M10" s="9" t="s">
        <v>80</v>
      </c>
      <c r="N10" s="5"/>
      <c r="S10" s="10" t="s">
        <v>60</v>
      </c>
      <c r="T10" s="12">
        <v>1000</v>
      </c>
    </row>
    <row r="11" spans="1:21" x14ac:dyDescent="0.25">
      <c r="G11" s="6" t="s">
        <v>49</v>
      </c>
      <c r="H11" s="6">
        <v>300000</v>
      </c>
      <c r="J11" s="10" t="s">
        <v>60</v>
      </c>
      <c r="K11" s="12">
        <v>1000</v>
      </c>
      <c r="M11" s="9" t="s">
        <v>75</v>
      </c>
      <c r="N11" s="5">
        <v>5000</v>
      </c>
      <c r="S11" s="40" t="s">
        <v>12</v>
      </c>
      <c r="T11" s="12">
        <v>2000</v>
      </c>
    </row>
    <row r="12" spans="1:21" x14ac:dyDescent="0.25">
      <c r="G12" s="6" t="s">
        <v>52</v>
      </c>
      <c r="H12" s="6">
        <v>250000</v>
      </c>
      <c r="J12" s="10" t="s">
        <v>12</v>
      </c>
      <c r="K12" s="12">
        <v>2000</v>
      </c>
      <c r="M12" s="9" t="s">
        <v>66</v>
      </c>
      <c r="N12" s="5">
        <v>5000</v>
      </c>
      <c r="S12" s="10" t="s">
        <v>61</v>
      </c>
      <c r="T12" s="12">
        <v>750</v>
      </c>
      <c r="U12" s="14">
        <v>700</v>
      </c>
    </row>
    <row r="13" spans="1:21" x14ac:dyDescent="0.25">
      <c r="G13" s="6" t="s">
        <v>5</v>
      </c>
      <c r="H13" s="6">
        <v>1337000</v>
      </c>
      <c r="J13" s="10" t="s">
        <v>61</v>
      </c>
      <c r="K13" s="12">
        <v>750</v>
      </c>
      <c r="S13" s="10" t="s">
        <v>62</v>
      </c>
      <c r="T13" s="12">
        <v>2000</v>
      </c>
    </row>
    <row r="14" spans="1:21" x14ac:dyDescent="0.25">
      <c r="D14" s="19"/>
      <c r="J14" s="10" t="s">
        <v>62</v>
      </c>
      <c r="K14" s="12">
        <v>2000</v>
      </c>
      <c r="P14" s="31"/>
      <c r="S14" s="10" t="s">
        <v>63</v>
      </c>
      <c r="T14" s="12">
        <v>13000</v>
      </c>
    </row>
    <row r="15" spans="1:21" x14ac:dyDescent="0.25">
      <c r="D15" s="19"/>
      <c r="J15" s="10" t="s">
        <v>63</v>
      </c>
      <c r="K15" s="12">
        <v>13000</v>
      </c>
      <c r="S15" s="10" t="s">
        <v>64</v>
      </c>
      <c r="T15" s="12">
        <v>500</v>
      </c>
    </row>
    <row r="16" spans="1:21" x14ac:dyDescent="0.25">
      <c r="D16" s="19"/>
      <c r="J16" s="10" t="s">
        <v>64</v>
      </c>
      <c r="K16" s="12">
        <v>500</v>
      </c>
      <c r="S16" s="10" t="s">
        <v>65</v>
      </c>
      <c r="T16" s="12">
        <v>500</v>
      </c>
    </row>
    <row r="17" spans="4:20" x14ac:dyDescent="0.25">
      <c r="J17" s="10" t="s">
        <v>65</v>
      </c>
      <c r="K17" s="12">
        <v>500</v>
      </c>
      <c r="S17" s="10" t="s">
        <v>14</v>
      </c>
      <c r="T17" s="12">
        <v>6000</v>
      </c>
    </row>
    <row r="18" spans="4:20" x14ac:dyDescent="0.25">
      <c r="J18" s="10" t="s">
        <v>66</v>
      </c>
      <c r="K18" s="12">
        <v>2000</v>
      </c>
      <c r="S18" s="10" t="s">
        <v>67</v>
      </c>
      <c r="T18" s="12">
        <v>4300</v>
      </c>
    </row>
    <row r="19" spans="4:20" x14ac:dyDescent="0.25">
      <c r="J19" s="10" t="s">
        <v>14</v>
      </c>
      <c r="K19" s="12">
        <v>6000</v>
      </c>
      <c r="S19" s="10" t="s">
        <v>68</v>
      </c>
      <c r="T19" s="12">
        <v>15000</v>
      </c>
    </row>
    <row r="20" spans="4:20" x14ac:dyDescent="0.25">
      <c r="J20" s="10" t="s">
        <v>67</v>
      </c>
      <c r="K20" s="12">
        <v>5000</v>
      </c>
      <c r="S20" s="10" t="s">
        <v>69</v>
      </c>
      <c r="T20" s="12">
        <v>20000</v>
      </c>
    </row>
    <row r="21" spans="4:20" x14ac:dyDescent="0.25">
      <c r="J21" s="10" t="s">
        <v>68</v>
      </c>
      <c r="K21" s="12">
        <v>15000</v>
      </c>
      <c r="S21" s="10" t="s">
        <v>70</v>
      </c>
      <c r="T21" s="12">
        <v>38625</v>
      </c>
    </row>
    <row r="22" spans="4:20" x14ac:dyDescent="0.25">
      <c r="J22" s="10" t="s">
        <v>69</v>
      </c>
      <c r="K22" s="12">
        <v>20000</v>
      </c>
      <c r="S22" s="39"/>
      <c r="T22" s="18"/>
    </row>
    <row r="23" spans="4:20" x14ac:dyDescent="0.25">
      <c r="J23" s="10" t="s">
        <v>70</v>
      </c>
      <c r="K23" s="12">
        <v>40000</v>
      </c>
      <c r="S23" s="39"/>
      <c r="T23" s="18"/>
    </row>
    <row r="24" spans="4:20" x14ac:dyDescent="0.25">
      <c r="J24" s="10" t="s">
        <v>71</v>
      </c>
      <c r="K24" s="12">
        <v>10000</v>
      </c>
    </row>
    <row r="25" spans="4:20" x14ac:dyDescent="0.25">
      <c r="J25" s="10" t="s">
        <v>77</v>
      </c>
      <c r="K25" s="12">
        <v>10000</v>
      </c>
    </row>
    <row r="26" spans="4:20" x14ac:dyDescent="0.25">
      <c r="D26" s="1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87</v>
      </c>
      <c r="B2" s="5">
        <v>36.5</v>
      </c>
      <c r="D2" s="28" t="s">
        <v>103</v>
      </c>
      <c r="E2" s="5">
        <v>41.5</v>
      </c>
    </row>
    <row r="3" spans="1:5" x14ac:dyDescent="0.2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 x14ac:dyDescent="0.2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 x14ac:dyDescent="0.25">
      <c r="A5" s="5" t="s">
        <v>90</v>
      </c>
      <c r="B5" s="5">
        <v>1</v>
      </c>
      <c r="D5" s="5" t="s">
        <v>90</v>
      </c>
      <c r="E5" s="5">
        <v>1</v>
      </c>
    </row>
    <row r="6" spans="1:5" x14ac:dyDescent="0.2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 x14ac:dyDescent="0.2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 x14ac:dyDescent="0.2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 x14ac:dyDescent="0.25">
      <c r="A9" s="5" t="s">
        <v>93</v>
      </c>
      <c r="B9" s="5">
        <v>0.18</v>
      </c>
      <c r="D9" s="5" t="s">
        <v>93</v>
      </c>
      <c r="E9" s="5">
        <v>0.18</v>
      </c>
    </row>
    <row r="10" spans="1:5" x14ac:dyDescent="0.2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 x14ac:dyDescent="0.25">
      <c r="A11" s="5" t="s">
        <v>96</v>
      </c>
      <c r="B11" s="5">
        <v>1E-3</v>
      </c>
      <c r="D11" s="5" t="s">
        <v>96</v>
      </c>
      <c r="E11" s="5">
        <v>1E-3</v>
      </c>
    </row>
    <row r="12" spans="1:5" x14ac:dyDescent="0.2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 x14ac:dyDescent="0.2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 x14ac:dyDescent="0.2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 x14ac:dyDescent="0.25">
      <c r="A15" s="28" t="s">
        <v>100</v>
      </c>
      <c r="B15" s="29">
        <v>2.0000000000000001E-4</v>
      </c>
      <c r="D15" s="28" t="s">
        <v>100</v>
      </c>
      <c r="E15" s="29">
        <v>2.0000000000000001E-4</v>
      </c>
    </row>
    <row r="16" spans="1:5" x14ac:dyDescent="0.25">
      <c r="A16" s="28" t="s">
        <v>101</v>
      </c>
      <c r="B16" s="5">
        <f>B8*B15</f>
        <v>7.3360000000000005E-3</v>
      </c>
      <c r="D16" s="28" t="s">
        <v>101</v>
      </c>
      <c r="E16" s="5">
        <f>E8*E15</f>
        <v>8.2579999999999997E-3</v>
      </c>
    </row>
    <row r="17" spans="1:5" x14ac:dyDescent="0.25">
      <c r="A17" s="28" t="s">
        <v>105</v>
      </c>
      <c r="B17" s="5">
        <f>B10+B12+B14+B16</f>
        <v>7.8058099999999991E-2</v>
      </c>
      <c r="D17" s="28" t="s">
        <v>105</v>
      </c>
      <c r="E17" s="5">
        <f>E10+E12+E14+E16</f>
        <v>8.8239924999999997E-2</v>
      </c>
    </row>
    <row r="18" spans="1:5" x14ac:dyDescent="0.25">
      <c r="A18" s="28" t="s">
        <v>102</v>
      </c>
      <c r="B18" s="5">
        <f>B8+B17</f>
        <v>36.7580581</v>
      </c>
      <c r="D18" s="28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C21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110</v>
      </c>
      <c r="B1" s="27" t="s">
        <v>1</v>
      </c>
      <c r="C1" s="27" t="s">
        <v>0</v>
      </c>
      <c r="E1" s="9" t="s">
        <v>125</v>
      </c>
      <c r="F1" s="5">
        <v>1475389</v>
      </c>
    </row>
    <row r="2" spans="1:6" x14ac:dyDescent="0.25">
      <c r="A2" s="5" t="s">
        <v>109</v>
      </c>
      <c r="B2" s="5">
        <v>7600</v>
      </c>
      <c r="C2" s="32">
        <v>42941</v>
      </c>
      <c r="E2" s="9" t="s">
        <v>123</v>
      </c>
      <c r="F2" s="5">
        <f>SUM(B2:B200)</f>
        <v>728193</v>
      </c>
    </row>
    <row r="3" spans="1:6" x14ac:dyDescent="0.25">
      <c r="A3" s="9" t="s">
        <v>52</v>
      </c>
      <c r="B3" s="5">
        <v>50000</v>
      </c>
      <c r="C3" s="32">
        <v>42948</v>
      </c>
      <c r="E3" s="9" t="s">
        <v>9</v>
      </c>
      <c r="F3" s="5">
        <f>F1-F2</f>
        <v>747196</v>
      </c>
    </row>
    <row r="4" spans="1:6" x14ac:dyDescent="0.25">
      <c r="A4" s="9" t="s">
        <v>13</v>
      </c>
      <c r="B4" s="5">
        <v>23000</v>
      </c>
      <c r="C4" s="32">
        <v>42948</v>
      </c>
    </row>
    <row r="5" spans="1:6" x14ac:dyDescent="0.25">
      <c r="A5" s="9" t="s">
        <v>76</v>
      </c>
      <c r="B5" s="5">
        <v>25000</v>
      </c>
      <c r="C5" s="32">
        <v>42948</v>
      </c>
    </row>
    <row r="6" spans="1:6" x14ac:dyDescent="0.25">
      <c r="A6" s="9" t="s">
        <v>124</v>
      </c>
      <c r="B6" s="5">
        <v>100000</v>
      </c>
      <c r="C6" s="32">
        <v>42941</v>
      </c>
    </row>
    <row r="7" spans="1:6" x14ac:dyDescent="0.25">
      <c r="A7" s="9" t="s">
        <v>125</v>
      </c>
      <c r="B7" s="5">
        <v>309393</v>
      </c>
      <c r="C7" s="32">
        <v>42949</v>
      </c>
    </row>
    <row r="8" spans="1:6" x14ac:dyDescent="0.25">
      <c r="A8" s="10" t="s">
        <v>109</v>
      </c>
      <c r="B8" s="12">
        <v>7600</v>
      </c>
      <c r="C8" s="32">
        <v>42960</v>
      </c>
    </row>
    <row r="9" spans="1:6" x14ac:dyDescent="0.25">
      <c r="A9" s="10" t="s">
        <v>152</v>
      </c>
      <c r="B9" s="12">
        <v>4500</v>
      </c>
      <c r="C9" s="32">
        <v>42961</v>
      </c>
    </row>
    <row r="10" spans="1:6" x14ac:dyDescent="0.25">
      <c r="A10" s="10" t="s">
        <v>165</v>
      </c>
      <c r="B10" s="12">
        <v>1850</v>
      </c>
      <c r="C10" s="32">
        <v>42961</v>
      </c>
    </row>
    <row r="11" spans="1:6" x14ac:dyDescent="0.25">
      <c r="A11" s="10" t="s">
        <v>166</v>
      </c>
      <c r="B11" s="5">
        <v>4250</v>
      </c>
      <c r="C11" s="32">
        <v>42961</v>
      </c>
    </row>
    <row r="12" spans="1:6" x14ac:dyDescent="0.25">
      <c r="A12" s="10" t="s">
        <v>167</v>
      </c>
      <c r="B12" s="5">
        <v>1200</v>
      </c>
      <c r="C12" s="32">
        <v>42961</v>
      </c>
    </row>
    <row r="13" spans="1:6" x14ac:dyDescent="0.25">
      <c r="A13" s="10" t="s">
        <v>168</v>
      </c>
      <c r="B13" s="5">
        <v>3000</v>
      </c>
      <c r="C13" s="32">
        <v>42961</v>
      </c>
    </row>
    <row r="14" spans="1:6" x14ac:dyDescent="0.25">
      <c r="A14" s="10" t="s">
        <v>169</v>
      </c>
      <c r="B14" s="5">
        <v>4000</v>
      </c>
      <c r="C14" s="32">
        <v>42961</v>
      </c>
    </row>
    <row r="15" spans="1:6" x14ac:dyDescent="0.25">
      <c r="A15" s="9" t="s">
        <v>59</v>
      </c>
      <c r="B15" s="5">
        <v>2000</v>
      </c>
      <c r="C15" s="32">
        <v>42961</v>
      </c>
    </row>
    <row r="16" spans="1:6" x14ac:dyDescent="0.25">
      <c r="A16" s="10" t="s">
        <v>170</v>
      </c>
      <c r="B16" s="12">
        <v>6000</v>
      </c>
      <c r="C16" s="32">
        <v>42961</v>
      </c>
    </row>
    <row r="17" spans="1:3" x14ac:dyDescent="0.25">
      <c r="A17" s="10" t="s">
        <v>207</v>
      </c>
      <c r="B17" s="12">
        <v>22700</v>
      </c>
      <c r="C17" s="32">
        <v>42966</v>
      </c>
    </row>
    <row r="18" spans="1:3" x14ac:dyDescent="0.25">
      <c r="A18" s="10" t="s">
        <v>109</v>
      </c>
      <c r="B18" s="12">
        <v>7600</v>
      </c>
      <c r="C18" s="42">
        <v>42969</v>
      </c>
    </row>
    <row r="19" spans="1:3" x14ac:dyDescent="0.25">
      <c r="A19" s="10" t="s">
        <v>263</v>
      </c>
      <c r="B19" s="12">
        <v>40000</v>
      </c>
      <c r="C19" s="32">
        <v>42974</v>
      </c>
    </row>
    <row r="20" spans="1:3" x14ac:dyDescent="0.25">
      <c r="A20" s="12" t="s">
        <v>286</v>
      </c>
      <c r="B20" s="12">
        <v>100000</v>
      </c>
      <c r="C20" s="32">
        <v>42982</v>
      </c>
    </row>
    <row r="21" spans="1:3" x14ac:dyDescent="0.25">
      <c r="A21" s="12" t="s">
        <v>287</v>
      </c>
      <c r="B21" s="12">
        <v>8500</v>
      </c>
      <c r="C21" s="32">
        <v>42982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7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5">
        <v>42522</v>
      </c>
      <c r="B1">
        <v>5800</v>
      </c>
      <c r="C1" s="36">
        <v>2185</v>
      </c>
    </row>
    <row r="2" spans="1:6" x14ac:dyDescent="0.25">
      <c r="A2" s="35">
        <v>42552</v>
      </c>
      <c r="B2">
        <v>5800</v>
      </c>
      <c r="C2" s="36">
        <v>2185</v>
      </c>
    </row>
    <row r="3" spans="1:6" x14ac:dyDescent="0.25">
      <c r="A3" s="35">
        <v>42583</v>
      </c>
      <c r="B3">
        <v>5800</v>
      </c>
      <c r="C3" s="36">
        <v>2185</v>
      </c>
    </row>
    <row r="4" spans="1:6" x14ac:dyDescent="0.25">
      <c r="A4" s="35"/>
      <c r="B4">
        <v>5800</v>
      </c>
      <c r="C4" s="36">
        <v>2185</v>
      </c>
    </row>
    <row r="5" spans="1:6" x14ac:dyDescent="0.25">
      <c r="A5" s="35"/>
      <c r="B5">
        <v>5800</v>
      </c>
      <c r="C5" s="36">
        <v>2185</v>
      </c>
      <c r="E5" t="s">
        <v>131</v>
      </c>
      <c r="F5">
        <v>250000</v>
      </c>
    </row>
    <row r="6" spans="1:6" x14ac:dyDescent="0.25">
      <c r="A6" s="35"/>
      <c r="B6">
        <v>5800</v>
      </c>
      <c r="C6" s="36">
        <v>2185</v>
      </c>
      <c r="E6" t="s">
        <v>133</v>
      </c>
      <c r="F6">
        <f>SUM(B:B)</f>
        <v>348000</v>
      </c>
    </row>
    <row r="7" spans="1:6" x14ac:dyDescent="0.25">
      <c r="B7">
        <v>5800</v>
      </c>
      <c r="C7" s="36">
        <v>2185</v>
      </c>
      <c r="E7" t="s">
        <v>134</v>
      </c>
      <c r="F7">
        <f>F6-F5</f>
        <v>98000</v>
      </c>
    </row>
    <row r="8" spans="1:6" x14ac:dyDescent="0.25">
      <c r="A8" s="35">
        <v>42736</v>
      </c>
      <c r="B8">
        <v>5800</v>
      </c>
      <c r="C8" s="36">
        <v>2185</v>
      </c>
    </row>
    <row r="9" spans="1:6" x14ac:dyDescent="0.25">
      <c r="B9">
        <v>5800</v>
      </c>
      <c r="C9" s="36">
        <v>2185</v>
      </c>
      <c r="E9" t="s">
        <v>132</v>
      </c>
      <c r="F9">
        <v>87000</v>
      </c>
    </row>
    <row r="10" spans="1:6" x14ac:dyDescent="0.25">
      <c r="B10">
        <v>5800</v>
      </c>
      <c r="C10" s="36">
        <v>2185</v>
      </c>
      <c r="E10" s="38" t="s">
        <v>138</v>
      </c>
      <c r="F10">
        <v>178149</v>
      </c>
    </row>
    <row r="11" spans="1:6" x14ac:dyDescent="0.25">
      <c r="B11">
        <v>5800</v>
      </c>
      <c r="C11" s="36">
        <v>2185</v>
      </c>
      <c r="E11" t="s">
        <v>135</v>
      </c>
      <c r="F11">
        <f>F5-F10</f>
        <v>71851</v>
      </c>
    </row>
    <row r="12" spans="1:6" x14ac:dyDescent="0.25">
      <c r="B12">
        <v>5800</v>
      </c>
      <c r="C12" s="36">
        <v>2185</v>
      </c>
      <c r="E12" t="s">
        <v>136</v>
      </c>
      <c r="F12">
        <f>F9-F11</f>
        <v>15149</v>
      </c>
    </row>
    <row r="13" spans="1:6" x14ac:dyDescent="0.25">
      <c r="B13">
        <v>5800</v>
      </c>
      <c r="C13" s="36">
        <v>2185</v>
      </c>
      <c r="E13" s="38" t="s">
        <v>137</v>
      </c>
      <c r="F13">
        <v>261000</v>
      </c>
    </row>
    <row r="14" spans="1:6" x14ac:dyDescent="0.25">
      <c r="B14">
        <v>5800</v>
      </c>
      <c r="C14" s="36">
        <v>2185</v>
      </c>
      <c r="E14" s="38"/>
    </row>
    <row r="15" spans="1:6" x14ac:dyDescent="0.25">
      <c r="A15" s="35">
        <v>42948</v>
      </c>
      <c r="B15">
        <v>5800</v>
      </c>
      <c r="C15" s="36">
        <v>2185</v>
      </c>
    </row>
    <row r="16" spans="1:6" x14ac:dyDescent="0.25">
      <c r="B16">
        <v>5800</v>
      </c>
      <c r="C16" s="37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5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5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5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5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147</v>
      </c>
      <c r="C1" s="9" t="s">
        <v>148</v>
      </c>
      <c r="D1" s="9" t="s">
        <v>145</v>
      </c>
      <c r="E1" s="9" t="s">
        <v>146</v>
      </c>
      <c r="F1" s="9" t="s">
        <v>149</v>
      </c>
      <c r="H1" s="9" t="s">
        <v>213</v>
      </c>
      <c r="I1" s="9" t="s">
        <v>149</v>
      </c>
      <c r="J1" s="9" t="s">
        <v>161</v>
      </c>
      <c r="K1" s="9" t="s">
        <v>160</v>
      </c>
      <c r="L1" s="10" t="s">
        <v>162</v>
      </c>
      <c r="M1" s="10" t="s">
        <v>163</v>
      </c>
      <c r="O1" s="9" t="s">
        <v>214</v>
      </c>
    </row>
    <row r="2" spans="1:15" x14ac:dyDescent="0.25">
      <c r="A2" s="9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215</v>
      </c>
    </row>
    <row r="3" spans="1:15" x14ac:dyDescent="0.25">
      <c r="A3" s="9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216</v>
      </c>
    </row>
    <row r="4" spans="1:15" x14ac:dyDescent="0.25">
      <c r="A4" s="9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217</v>
      </c>
    </row>
    <row r="5" spans="1:15" x14ac:dyDescent="0.25">
      <c r="A5" s="9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218</v>
      </c>
    </row>
    <row r="6" spans="1:15" x14ac:dyDescent="0.25">
      <c r="A6" s="9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219</v>
      </c>
    </row>
    <row r="7" spans="1:15" x14ac:dyDescent="0.25">
      <c r="A7" s="9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220</v>
      </c>
    </row>
    <row r="8" spans="1:15" x14ac:dyDescent="0.25">
      <c r="A8" s="9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147</v>
      </c>
      <c r="J8" s="9" t="s">
        <v>148</v>
      </c>
      <c r="K8" s="9" t="s">
        <v>145</v>
      </c>
      <c r="L8" s="9" t="s">
        <v>146</v>
      </c>
      <c r="M8" s="9" t="s">
        <v>149</v>
      </c>
      <c r="O8" s="10" t="s">
        <v>221</v>
      </c>
    </row>
    <row r="9" spans="1:15" x14ac:dyDescent="0.25">
      <c r="A9" s="9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222</v>
      </c>
    </row>
    <row r="10" spans="1:15" x14ac:dyDescent="0.25">
      <c r="A10" s="9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223</v>
      </c>
    </row>
    <row r="11" spans="1:15" x14ac:dyDescent="0.25">
      <c r="A11" s="9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224</v>
      </c>
    </row>
    <row r="12" spans="1:15" x14ac:dyDescent="0.25">
      <c r="A12" s="9" t="s">
        <v>149</v>
      </c>
      <c r="B12" s="5"/>
      <c r="C12" s="5"/>
      <c r="D12" s="5"/>
      <c r="E12" s="5"/>
      <c r="F12" s="5">
        <f>SUM(F2:F11)</f>
        <v>2322.1999999999998</v>
      </c>
      <c r="H12" s="9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225</v>
      </c>
    </row>
    <row r="13" spans="1:15" x14ac:dyDescent="0.25">
      <c r="A13" s="9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226</v>
      </c>
    </row>
    <row r="14" spans="1:15" x14ac:dyDescent="0.25">
      <c r="A14" s="9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227</v>
      </c>
    </row>
    <row r="15" spans="1:15" x14ac:dyDescent="0.25">
      <c r="A15" s="9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228</v>
      </c>
    </row>
    <row r="16" spans="1:15" x14ac:dyDescent="0.25">
      <c r="A16" s="9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229</v>
      </c>
    </row>
    <row r="17" spans="1:15" x14ac:dyDescent="0.25">
      <c r="A17" s="9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230</v>
      </c>
    </row>
    <row r="18" spans="1:15" x14ac:dyDescent="0.25">
      <c r="A18" s="9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212</v>
      </c>
      <c r="I22" s="9" t="s">
        <v>211</v>
      </c>
    </row>
    <row r="23" spans="1:15" x14ac:dyDescent="0.25">
      <c r="A23" s="9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233</v>
      </c>
      <c r="I23" s="5">
        <v>270</v>
      </c>
    </row>
    <row r="24" spans="1:15" x14ac:dyDescent="0.25">
      <c r="A24" s="9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234</v>
      </c>
      <c r="I24" s="12">
        <v>60</v>
      </c>
    </row>
    <row r="25" spans="1:15" x14ac:dyDescent="0.25">
      <c r="A25" s="9" t="s">
        <v>149</v>
      </c>
      <c r="B25" s="5"/>
      <c r="C25" s="5"/>
      <c r="D25" s="5"/>
      <c r="E25" s="5"/>
      <c r="F25" s="5">
        <f>SUM(F13:F24)</f>
        <v>2480.6</v>
      </c>
      <c r="H25" s="10" t="s">
        <v>231</v>
      </c>
      <c r="I25" s="5">
        <v>60</v>
      </c>
    </row>
    <row r="26" spans="1:15" x14ac:dyDescent="0.25">
      <c r="H26" s="10" t="s">
        <v>232</v>
      </c>
      <c r="I26" s="5">
        <v>169</v>
      </c>
    </row>
    <row r="27" spans="1:15" x14ac:dyDescent="0.25">
      <c r="H27" s="10" t="s">
        <v>171</v>
      </c>
      <c r="I27" s="5">
        <v>45</v>
      </c>
    </row>
    <row r="28" spans="1:15" x14ac:dyDescent="0.25">
      <c r="H28" s="10" t="s">
        <v>209</v>
      </c>
      <c r="I28" s="5">
        <v>1157</v>
      </c>
    </row>
    <row r="29" spans="1:15" x14ac:dyDescent="0.25">
      <c r="H29" s="10" t="s">
        <v>210</v>
      </c>
      <c r="I29" s="5">
        <v>740</v>
      </c>
    </row>
    <row r="30" spans="1:15" x14ac:dyDescent="0.25">
      <c r="H30" s="9" t="s">
        <v>159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147</v>
      </c>
      <c r="C1" s="9" t="s">
        <v>148</v>
      </c>
      <c r="D1" s="9" t="s">
        <v>208</v>
      </c>
      <c r="E1" s="9" t="s">
        <v>153</v>
      </c>
    </row>
    <row r="2" spans="1:15" x14ac:dyDescent="0.25">
      <c r="A2" s="9" t="s">
        <v>154</v>
      </c>
      <c r="B2" s="5">
        <v>1.5</v>
      </c>
      <c r="C2" s="5">
        <v>5</v>
      </c>
      <c r="D2" s="5">
        <v>24</v>
      </c>
      <c r="E2" s="5">
        <v>12</v>
      </c>
      <c r="J2" s="41" t="s">
        <v>246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155</v>
      </c>
      <c r="B3" s="5">
        <v>1.5</v>
      </c>
      <c r="C3" s="5">
        <v>3</v>
      </c>
      <c r="D3" s="5">
        <v>54</v>
      </c>
      <c r="E3" s="5">
        <v>18</v>
      </c>
      <c r="J3" s="41" t="s">
        <v>247</v>
      </c>
      <c r="K3">
        <v>15</v>
      </c>
    </row>
    <row r="4" spans="1:15" x14ac:dyDescent="0.25">
      <c r="A4" s="9" t="s">
        <v>80</v>
      </c>
      <c r="B4" s="5"/>
      <c r="C4" s="5"/>
      <c r="D4" s="5"/>
      <c r="E4" s="5">
        <v>4</v>
      </c>
    </row>
    <row r="6" spans="1:15" x14ac:dyDescent="0.25">
      <c r="A6" s="28" t="s">
        <v>235</v>
      </c>
      <c r="B6" s="5">
        <v>120</v>
      </c>
    </row>
    <row r="7" spans="1:15" x14ac:dyDescent="0.25">
      <c r="A7" s="28" t="s">
        <v>236</v>
      </c>
      <c r="B7" s="5">
        <v>400</v>
      </c>
      <c r="D7" s="27" t="s">
        <v>154</v>
      </c>
      <c r="E7" s="5"/>
      <c r="F7" s="5"/>
    </row>
    <row r="8" spans="1:15" x14ac:dyDescent="0.25">
      <c r="A8" s="28" t="s">
        <v>237</v>
      </c>
      <c r="B8" s="5">
        <f>B6*B7</f>
        <v>48000</v>
      </c>
      <c r="D8" s="9" t="s">
        <v>248</v>
      </c>
      <c r="E8" s="5">
        <v>30</v>
      </c>
      <c r="F8" s="9" t="s">
        <v>239</v>
      </c>
    </row>
    <row r="9" spans="1:15" x14ac:dyDescent="0.25">
      <c r="D9" s="9" t="s">
        <v>245</v>
      </c>
      <c r="E9" s="5">
        <v>20</v>
      </c>
      <c r="F9" s="9" t="s">
        <v>240</v>
      </c>
    </row>
    <row r="10" spans="1:15" x14ac:dyDescent="0.25">
      <c r="D10" s="9" t="s">
        <v>243</v>
      </c>
      <c r="E10" s="5">
        <v>20</v>
      </c>
      <c r="F10" s="9" t="s">
        <v>242</v>
      </c>
    </row>
    <row r="11" spans="1:15" x14ac:dyDescent="0.25">
      <c r="D11" s="9" t="s">
        <v>253</v>
      </c>
      <c r="E11" s="5">
        <v>3</v>
      </c>
      <c r="F11" s="5"/>
    </row>
    <row r="12" spans="1:15" x14ac:dyDescent="0.25">
      <c r="D12" s="9" t="s">
        <v>251</v>
      </c>
      <c r="E12" s="5">
        <v>7</v>
      </c>
      <c r="F12" s="5"/>
    </row>
    <row r="13" spans="1:15" x14ac:dyDescent="0.25">
      <c r="D13" s="9" t="s">
        <v>252</v>
      </c>
      <c r="E13" s="5">
        <v>3</v>
      </c>
      <c r="F13" s="5"/>
    </row>
    <row r="14" spans="1:15" x14ac:dyDescent="0.25">
      <c r="D14" s="9" t="s">
        <v>244</v>
      </c>
      <c r="E14" s="5">
        <v>5</v>
      </c>
      <c r="F14" s="5"/>
    </row>
    <row r="15" spans="1:15" x14ac:dyDescent="0.25">
      <c r="D15" s="9" t="s">
        <v>249</v>
      </c>
      <c r="E15" s="5">
        <v>2</v>
      </c>
      <c r="F15" s="5"/>
    </row>
    <row r="16" spans="1:15" x14ac:dyDescent="0.25">
      <c r="D16" s="27" t="s">
        <v>155</v>
      </c>
      <c r="E16" s="5"/>
      <c r="F16" s="5"/>
    </row>
    <row r="17" spans="4:6" x14ac:dyDescent="0.25">
      <c r="D17" s="9" t="s">
        <v>241</v>
      </c>
      <c r="E17" s="5">
        <v>45</v>
      </c>
      <c r="F17" s="9" t="s">
        <v>239</v>
      </c>
    </row>
    <row r="18" spans="4:6" x14ac:dyDescent="0.25">
      <c r="D18" s="9" t="s">
        <v>238</v>
      </c>
      <c r="E18" s="5">
        <v>85</v>
      </c>
      <c r="F18" s="9" t="s">
        <v>239</v>
      </c>
    </row>
    <row r="19" spans="4:6" x14ac:dyDescent="0.25">
      <c r="D19" s="9" t="s">
        <v>245</v>
      </c>
      <c r="E19" s="5">
        <v>85</v>
      </c>
      <c r="F19" s="9" t="s">
        <v>239</v>
      </c>
    </row>
    <row r="20" spans="4:6" x14ac:dyDescent="0.25">
      <c r="D20" s="9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2017-09-05T10:01:33Z</dcterms:modified>
</cp:coreProperties>
</file>