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8af23d64732cd/Desktop/"/>
    </mc:Choice>
  </mc:AlternateContent>
  <xr:revisionPtr revIDLastSave="0" documentId="8_{7876D875-BBCF-44B4-8420-7449D9B4D513}" xr6:coauthVersionLast="47" xr6:coauthVersionMax="47" xr10:uidLastSave="{00000000-0000-0000-0000-000000000000}"/>
  <bookViews>
    <workbookView xWindow="-108" yWindow="-108" windowWidth="23256" windowHeight="12456" xr2:uid="{232B4BEE-E227-48DE-A64F-9E303F542B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B7" i="1"/>
  <c r="D7" i="1"/>
  <c r="B10" i="1"/>
  <c r="P68" i="1"/>
  <c r="M68" i="1"/>
  <c r="K68" i="1"/>
  <c r="J68" i="1"/>
  <c r="I68" i="1"/>
  <c r="G68" i="1"/>
  <c r="O68" i="1" s="1"/>
  <c r="P67" i="1"/>
  <c r="M67" i="1"/>
  <c r="K67" i="1"/>
  <c r="J67" i="1"/>
  <c r="I67" i="1"/>
  <c r="G67" i="1"/>
  <c r="M66" i="1"/>
  <c r="K66" i="1"/>
  <c r="J66" i="1"/>
  <c r="I66" i="1"/>
  <c r="G66" i="1"/>
  <c r="O66" i="1" s="1"/>
  <c r="P65" i="1"/>
  <c r="M65" i="1"/>
  <c r="K65" i="1"/>
  <c r="J65" i="1"/>
  <c r="I65" i="1"/>
  <c r="G65" i="1"/>
  <c r="O65" i="1" s="1"/>
  <c r="P64" i="1"/>
  <c r="M64" i="1"/>
  <c r="K64" i="1"/>
  <c r="J64" i="1"/>
  <c r="I64" i="1"/>
  <c r="G64" i="1"/>
  <c r="P63" i="1"/>
  <c r="M63" i="1"/>
  <c r="K63" i="1"/>
  <c r="J63" i="1"/>
  <c r="I63" i="1"/>
  <c r="G63" i="1"/>
  <c r="O63" i="1" s="1"/>
  <c r="P62" i="1"/>
  <c r="M62" i="1"/>
  <c r="K62" i="1"/>
  <c r="J62" i="1"/>
  <c r="I62" i="1"/>
  <c r="G62" i="1"/>
  <c r="P61" i="1"/>
  <c r="M61" i="1"/>
  <c r="K61" i="1"/>
  <c r="J61" i="1"/>
  <c r="I61" i="1"/>
  <c r="G61" i="1"/>
  <c r="O61" i="1" s="1"/>
  <c r="P60" i="1"/>
  <c r="M60" i="1"/>
  <c r="K60" i="1"/>
  <c r="J60" i="1"/>
  <c r="I60" i="1"/>
  <c r="G60" i="1"/>
  <c r="P59" i="1"/>
  <c r="M59" i="1"/>
  <c r="K59" i="1"/>
  <c r="J59" i="1"/>
  <c r="I59" i="1"/>
  <c r="G59" i="1"/>
  <c r="O59" i="1" s="1"/>
  <c r="P58" i="1"/>
  <c r="M58" i="1"/>
  <c r="K58" i="1"/>
  <c r="J58" i="1"/>
  <c r="I58" i="1"/>
  <c r="G58" i="1"/>
  <c r="O58" i="1" s="1"/>
  <c r="P57" i="1"/>
  <c r="M57" i="1"/>
  <c r="K57" i="1"/>
  <c r="J57" i="1"/>
  <c r="I57" i="1"/>
  <c r="G57" i="1"/>
  <c r="O57" i="1" s="1"/>
  <c r="P56" i="1"/>
  <c r="M56" i="1"/>
  <c r="K56" i="1"/>
  <c r="J56" i="1"/>
  <c r="I56" i="1"/>
  <c r="G56" i="1"/>
  <c r="O56" i="1" s="1"/>
  <c r="P55" i="1"/>
  <c r="M55" i="1"/>
  <c r="K55" i="1"/>
  <c r="J55" i="1"/>
  <c r="I55" i="1"/>
  <c r="G55" i="1"/>
  <c r="O55" i="1" s="1"/>
  <c r="P54" i="1"/>
  <c r="M54" i="1"/>
  <c r="K54" i="1"/>
  <c r="J54" i="1"/>
  <c r="I54" i="1"/>
  <c r="G54" i="1"/>
  <c r="P53" i="1"/>
  <c r="M53" i="1"/>
  <c r="K53" i="1"/>
  <c r="J53" i="1"/>
  <c r="I53" i="1"/>
  <c r="G53" i="1"/>
  <c r="O53" i="1" s="1"/>
  <c r="P52" i="1"/>
  <c r="M52" i="1"/>
  <c r="K52" i="1"/>
  <c r="J52" i="1"/>
  <c r="I52" i="1"/>
  <c r="G52" i="1"/>
  <c r="P51" i="1"/>
  <c r="M51" i="1"/>
  <c r="K51" i="1"/>
  <c r="J51" i="1"/>
  <c r="I51" i="1"/>
  <c r="G51" i="1"/>
  <c r="O51" i="1" s="1"/>
  <c r="P50" i="1"/>
  <c r="M50" i="1"/>
  <c r="K50" i="1"/>
  <c r="J50" i="1"/>
  <c r="I50" i="1"/>
  <c r="G50" i="1"/>
  <c r="O50" i="1" s="1"/>
  <c r="P49" i="1"/>
  <c r="M49" i="1"/>
  <c r="K49" i="1"/>
  <c r="J49" i="1"/>
  <c r="I49" i="1"/>
  <c r="G49" i="1"/>
  <c r="O49" i="1" s="1"/>
  <c r="P48" i="1"/>
  <c r="M48" i="1"/>
  <c r="K48" i="1"/>
  <c r="J48" i="1"/>
  <c r="I48" i="1"/>
  <c r="G48" i="1"/>
  <c r="O48" i="1" s="1"/>
  <c r="P47" i="1"/>
  <c r="M47" i="1"/>
  <c r="K47" i="1"/>
  <c r="J47" i="1"/>
  <c r="I47" i="1"/>
  <c r="G47" i="1"/>
  <c r="O47" i="1" s="1"/>
  <c r="P46" i="1"/>
  <c r="M46" i="1"/>
  <c r="K46" i="1"/>
  <c r="J46" i="1"/>
  <c r="I46" i="1"/>
  <c r="G46" i="1"/>
  <c r="P45" i="1"/>
  <c r="M45" i="1"/>
  <c r="K45" i="1"/>
  <c r="J45" i="1"/>
  <c r="I45" i="1"/>
  <c r="G45" i="1"/>
  <c r="O45" i="1" s="1"/>
  <c r="P44" i="1"/>
  <c r="M44" i="1"/>
  <c r="K44" i="1"/>
  <c r="J44" i="1"/>
  <c r="I44" i="1"/>
  <c r="G44" i="1"/>
  <c r="P43" i="1"/>
  <c r="M43" i="1"/>
  <c r="K43" i="1"/>
  <c r="J43" i="1"/>
  <c r="I43" i="1"/>
  <c r="G43" i="1"/>
  <c r="O43" i="1" s="1"/>
  <c r="P42" i="1"/>
  <c r="M42" i="1"/>
  <c r="K42" i="1"/>
  <c r="J42" i="1"/>
  <c r="I42" i="1"/>
  <c r="G42" i="1"/>
  <c r="O42" i="1" s="1"/>
  <c r="P41" i="1"/>
  <c r="M41" i="1"/>
  <c r="K41" i="1"/>
  <c r="J41" i="1"/>
  <c r="I41" i="1"/>
  <c r="G41" i="1"/>
  <c r="O41" i="1" s="1"/>
  <c r="P40" i="1"/>
  <c r="M40" i="1"/>
  <c r="K40" i="1"/>
  <c r="J40" i="1"/>
  <c r="I40" i="1"/>
  <c r="G40" i="1"/>
  <c r="P39" i="1"/>
  <c r="M39" i="1"/>
  <c r="K39" i="1"/>
  <c r="J39" i="1"/>
  <c r="I39" i="1"/>
  <c r="G39" i="1"/>
  <c r="O39" i="1" s="1"/>
  <c r="P38" i="1"/>
  <c r="M38" i="1"/>
  <c r="K38" i="1"/>
  <c r="J38" i="1"/>
  <c r="I38" i="1"/>
  <c r="G38" i="1"/>
  <c r="P37" i="1"/>
  <c r="M37" i="1"/>
  <c r="K37" i="1"/>
  <c r="J37" i="1"/>
  <c r="I37" i="1"/>
  <c r="G37" i="1"/>
  <c r="O37" i="1" s="1"/>
  <c r="P36" i="1"/>
  <c r="M36" i="1"/>
  <c r="K36" i="1"/>
  <c r="J36" i="1"/>
  <c r="I36" i="1"/>
  <c r="G36" i="1"/>
  <c r="O36" i="1" s="1"/>
  <c r="P35" i="1"/>
  <c r="M35" i="1"/>
  <c r="K35" i="1"/>
  <c r="J35" i="1"/>
  <c r="I35" i="1"/>
  <c r="G35" i="1"/>
  <c r="O35" i="1" s="1"/>
  <c r="P34" i="1"/>
  <c r="M34" i="1"/>
  <c r="K34" i="1"/>
  <c r="J34" i="1"/>
  <c r="I34" i="1"/>
  <c r="G34" i="1"/>
  <c r="O34" i="1" s="1"/>
  <c r="P33" i="1"/>
  <c r="M33" i="1"/>
  <c r="K33" i="1"/>
  <c r="J33" i="1"/>
  <c r="I33" i="1"/>
  <c r="G33" i="1"/>
  <c r="O33" i="1" s="1"/>
  <c r="P32" i="1"/>
  <c r="M32" i="1"/>
  <c r="K32" i="1"/>
  <c r="J32" i="1"/>
  <c r="I32" i="1"/>
  <c r="G32" i="1"/>
  <c r="O32" i="1" s="1"/>
  <c r="P31" i="1"/>
  <c r="M31" i="1"/>
  <c r="K31" i="1"/>
  <c r="B12" i="1" s="1"/>
  <c r="J31" i="1"/>
  <c r="B11" i="1" s="1"/>
  <c r="I31" i="1"/>
  <c r="B13" i="1" s="1"/>
  <c r="G31" i="1"/>
  <c r="O31" i="1" s="1"/>
  <c r="P30" i="1"/>
  <c r="M30" i="1"/>
  <c r="K30" i="1"/>
  <c r="J30" i="1"/>
  <c r="I30" i="1"/>
  <c r="G30" i="1"/>
  <c r="P29" i="1"/>
  <c r="M29" i="1"/>
  <c r="K29" i="1"/>
  <c r="J29" i="1"/>
  <c r="I29" i="1"/>
  <c r="G29" i="1"/>
  <c r="O29" i="1" s="1"/>
  <c r="P28" i="1"/>
  <c r="M28" i="1"/>
  <c r="K28" i="1"/>
  <c r="J28" i="1"/>
  <c r="I28" i="1"/>
  <c r="G28" i="1"/>
  <c r="O28" i="1" s="1"/>
  <c r="D10" i="1" l="1"/>
  <c r="D11" i="1"/>
  <c r="N30" i="1"/>
  <c r="N31" i="1"/>
  <c r="N38" i="1"/>
  <c r="N39" i="1"/>
  <c r="Q39" i="1" s="1"/>
  <c r="N44" i="1"/>
  <c r="N46" i="1"/>
  <c r="N47" i="1"/>
  <c r="Q47" i="1" s="1"/>
  <c r="N52" i="1"/>
  <c r="N54" i="1"/>
  <c r="N55" i="1"/>
  <c r="Q55" i="1" s="1"/>
  <c r="N60" i="1"/>
  <c r="N62" i="1"/>
  <c r="N63" i="1"/>
  <c r="Q63" i="1" s="1"/>
  <c r="N67" i="1"/>
  <c r="N68" i="1"/>
  <c r="Q68" i="1" s="1"/>
  <c r="O30" i="1"/>
  <c r="O38" i="1"/>
  <c r="O46" i="1"/>
  <c r="O54" i="1"/>
  <c r="O62" i="1"/>
  <c r="O67" i="1"/>
  <c r="N34" i="1"/>
  <c r="Q34" i="1" s="1"/>
  <c r="N35" i="1"/>
  <c r="Q35" i="1" s="1"/>
  <c r="N40" i="1"/>
  <c r="N42" i="1"/>
  <c r="Q42" i="1" s="1"/>
  <c r="N43" i="1"/>
  <c r="Q43" i="1" s="1"/>
  <c r="N50" i="1"/>
  <c r="Q50" i="1" s="1"/>
  <c r="N51" i="1"/>
  <c r="Q51" i="1" s="1"/>
  <c r="N58" i="1"/>
  <c r="Q58" i="1" s="1"/>
  <c r="N59" i="1"/>
  <c r="Q59" i="1" s="1"/>
  <c r="N64" i="1"/>
  <c r="N66" i="1"/>
  <c r="Q66" i="1" s="1"/>
  <c r="N28" i="1"/>
  <c r="Q28" i="1" s="1"/>
  <c r="N32" i="1"/>
  <c r="Q32" i="1" s="1"/>
  <c r="N36" i="1"/>
  <c r="Q36" i="1" s="1"/>
  <c r="N48" i="1"/>
  <c r="Q48" i="1" s="1"/>
  <c r="N56" i="1"/>
  <c r="Q56" i="1" s="1"/>
  <c r="N29" i="1"/>
  <c r="Q29" i="1" s="1"/>
  <c r="N33" i="1"/>
  <c r="Q33" i="1" s="1"/>
  <c r="N37" i="1"/>
  <c r="Q37" i="1" s="1"/>
  <c r="O40" i="1"/>
  <c r="N41" i="1"/>
  <c r="Q41" i="1" s="1"/>
  <c r="O44" i="1"/>
  <c r="N45" i="1"/>
  <c r="Q45" i="1" s="1"/>
  <c r="N49" i="1"/>
  <c r="Q49" i="1" s="1"/>
  <c r="O52" i="1"/>
  <c r="N53" i="1"/>
  <c r="Q53" i="1" s="1"/>
  <c r="N57" i="1"/>
  <c r="Q57" i="1" s="1"/>
  <c r="O60" i="1"/>
  <c r="N61" i="1"/>
  <c r="Q61" i="1" s="1"/>
  <c r="O64" i="1"/>
  <c r="N65" i="1"/>
  <c r="Q65" i="1" s="1"/>
  <c r="P43" i="2"/>
  <c r="M43" i="2"/>
  <c r="K43" i="2"/>
  <c r="J43" i="2"/>
  <c r="I43" i="2"/>
  <c r="G43" i="2"/>
  <c r="O43" i="2" s="1"/>
  <c r="P42" i="2"/>
  <c r="O42" i="2"/>
  <c r="M42" i="2"/>
  <c r="K42" i="2"/>
  <c r="J42" i="2"/>
  <c r="I42" i="2"/>
  <c r="N42" i="2" s="1"/>
  <c r="Q42" i="2" s="1"/>
  <c r="G42" i="2"/>
  <c r="O41" i="2"/>
  <c r="M41" i="2"/>
  <c r="K41" i="2"/>
  <c r="J41" i="2"/>
  <c r="I41" i="2"/>
  <c r="N41" i="2" s="1"/>
  <c r="Q41" i="2" s="1"/>
  <c r="G41" i="2"/>
  <c r="P40" i="2"/>
  <c r="O40" i="2"/>
  <c r="M40" i="2"/>
  <c r="K40" i="2"/>
  <c r="J40" i="2"/>
  <c r="I40" i="2"/>
  <c r="G40" i="2"/>
  <c r="N40" i="2" s="1"/>
  <c r="Q40" i="2" s="1"/>
  <c r="P39" i="2"/>
  <c r="M39" i="2"/>
  <c r="K39" i="2"/>
  <c r="J39" i="2"/>
  <c r="I39" i="2"/>
  <c r="G39" i="2"/>
  <c r="O39" i="2" s="1"/>
  <c r="P38" i="2"/>
  <c r="M38" i="2"/>
  <c r="K38" i="2"/>
  <c r="J38" i="2"/>
  <c r="I38" i="2"/>
  <c r="G38" i="2"/>
  <c r="O38" i="2" s="1"/>
  <c r="P37" i="2"/>
  <c r="O37" i="2"/>
  <c r="M37" i="2"/>
  <c r="K37" i="2"/>
  <c r="J37" i="2"/>
  <c r="I37" i="2"/>
  <c r="N37" i="2" s="1"/>
  <c r="Q37" i="2" s="1"/>
  <c r="G37" i="2"/>
  <c r="P36" i="2"/>
  <c r="O36" i="2"/>
  <c r="M36" i="2"/>
  <c r="K36" i="2"/>
  <c r="J36" i="2"/>
  <c r="I36" i="2"/>
  <c r="G36" i="2"/>
  <c r="N36" i="2" s="1"/>
  <c r="Q36" i="2" s="1"/>
  <c r="P35" i="2"/>
  <c r="M35" i="2"/>
  <c r="K35" i="2"/>
  <c r="J35" i="2"/>
  <c r="I35" i="2"/>
  <c r="G35" i="2"/>
  <c r="O35" i="2" s="1"/>
  <c r="P34" i="2"/>
  <c r="M34" i="2"/>
  <c r="K34" i="2"/>
  <c r="J34" i="2"/>
  <c r="I34" i="2"/>
  <c r="G34" i="2"/>
  <c r="O34" i="2" s="1"/>
  <c r="P33" i="2"/>
  <c r="O33" i="2"/>
  <c r="M33" i="2"/>
  <c r="K33" i="2"/>
  <c r="J33" i="2"/>
  <c r="I33" i="2"/>
  <c r="N33" i="2" s="1"/>
  <c r="Q33" i="2" s="1"/>
  <c r="G33" i="2"/>
  <c r="P32" i="2"/>
  <c r="O32" i="2"/>
  <c r="M32" i="2"/>
  <c r="K32" i="2"/>
  <c r="J32" i="2"/>
  <c r="I32" i="2"/>
  <c r="N32" i="2" s="1"/>
  <c r="Q32" i="2" s="1"/>
  <c r="G32" i="2"/>
  <c r="P31" i="2"/>
  <c r="M31" i="2"/>
  <c r="K31" i="2"/>
  <c r="J31" i="2"/>
  <c r="I31" i="2"/>
  <c r="G31" i="2"/>
  <c r="O31" i="2" s="1"/>
  <c r="P30" i="2"/>
  <c r="M30" i="2"/>
  <c r="K30" i="2"/>
  <c r="J30" i="2"/>
  <c r="I30" i="2"/>
  <c r="G30" i="2"/>
  <c r="O30" i="2" s="1"/>
  <c r="P29" i="2"/>
  <c r="M29" i="2"/>
  <c r="K29" i="2"/>
  <c r="J29" i="2"/>
  <c r="I29" i="2"/>
  <c r="G29" i="2"/>
  <c r="O29" i="2" s="1"/>
  <c r="P28" i="2"/>
  <c r="O28" i="2"/>
  <c r="M28" i="2"/>
  <c r="K28" i="2"/>
  <c r="J28" i="2"/>
  <c r="I28" i="2"/>
  <c r="N28" i="2" s="1"/>
  <c r="Q28" i="2" s="1"/>
  <c r="G28" i="2"/>
  <c r="P27" i="2"/>
  <c r="O27" i="2"/>
  <c r="M27" i="2"/>
  <c r="K27" i="2"/>
  <c r="J27" i="2"/>
  <c r="I27" i="2"/>
  <c r="G27" i="2"/>
  <c r="N27" i="2" s="1"/>
  <c r="Q27" i="2" s="1"/>
  <c r="P26" i="2"/>
  <c r="M26" i="2"/>
  <c r="K26" i="2"/>
  <c r="J26" i="2"/>
  <c r="I26" i="2"/>
  <c r="G26" i="2"/>
  <c r="O26" i="2" s="1"/>
  <c r="P25" i="2"/>
  <c r="M25" i="2"/>
  <c r="K25" i="2"/>
  <c r="J25" i="2"/>
  <c r="I25" i="2"/>
  <c r="G25" i="2"/>
  <c r="O25" i="2" s="1"/>
  <c r="P24" i="2"/>
  <c r="O24" i="2"/>
  <c r="M24" i="2"/>
  <c r="K24" i="2"/>
  <c r="J24" i="2"/>
  <c r="I24" i="2"/>
  <c r="N24" i="2" s="1"/>
  <c r="Q24" i="2" s="1"/>
  <c r="G24" i="2"/>
  <c r="P23" i="2"/>
  <c r="O23" i="2"/>
  <c r="M23" i="2"/>
  <c r="K23" i="2"/>
  <c r="J23" i="2"/>
  <c r="I23" i="2"/>
  <c r="G23" i="2"/>
  <c r="N23" i="2" s="1"/>
  <c r="Q23" i="2" s="1"/>
  <c r="P22" i="2"/>
  <c r="M22" i="2"/>
  <c r="K22" i="2"/>
  <c r="J22" i="2"/>
  <c r="I22" i="2"/>
  <c r="G22" i="2"/>
  <c r="O22" i="2" s="1"/>
  <c r="P21" i="2"/>
  <c r="M21" i="2"/>
  <c r="K21" i="2"/>
  <c r="J21" i="2"/>
  <c r="I21" i="2"/>
  <c r="G21" i="2"/>
  <c r="O21" i="2" s="1"/>
  <c r="P20" i="2"/>
  <c r="O20" i="2"/>
  <c r="M20" i="2"/>
  <c r="K20" i="2"/>
  <c r="J20" i="2"/>
  <c r="I20" i="2"/>
  <c r="N20" i="2" s="1"/>
  <c r="Q20" i="2" s="1"/>
  <c r="G20" i="2"/>
  <c r="P19" i="2"/>
  <c r="O19" i="2"/>
  <c r="M19" i="2"/>
  <c r="K19" i="2"/>
  <c r="J19" i="2"/>
  <c r="I19" i="2"/>
  <c r="G19" i="2"/>
  <c r="N19" i="2" s="1"/>
  <c r="Q19" i="2" s="1"/>
  <c r="P18" i="2"/>
  <c r="M18" i="2"/>
  <c r="K18" i="2"/>
  <c r="J18" i="2"/>
  <c r="I18" i="2"/>
  <c r="G18" i="2"/>
  <c r="O18" i="2" s="1"/>
  <c r="P17" i="2"/>
  <c r="M17" i="2"/>
  <c r="K17" i="2"/>
  <c r="J17" i="2"/>
  <c r="I17" i="2"/>
  <c r="G17" i="2"/>
  <c r="O17" i="2" s="1"/>
  <c r="P16" i="2"/>
  <c r="O16" i="2"/>
  <c r="M16" i="2"/>
  <c r="K16" i="2"/>
  <c r="J16" i="2"/>
  <c r="I16" i="2"/>
  <c r="N16" i="2" s="1"/>
  <c r="Q16" i="2" s="1"/>
  <c r="G16" i="2"/>
  <c r="P15" i="2"/>
  <c r="O15" i="2"/>
  <c r="M15" i="2"/>
  <c r="K15" i="2"/>
  <c r="J15" i="2"/>
  <c r="I15" i="2"/>
  <c r="G15" i="2"/>
  <c r="N15" i="2" s="1"/>
  <c r="Q15" i="2" s="1"/>
  <c r="P14" i="2"/>
  <c r="M14" i="2"/>
  <c r="K14" i="2"/>
  <c r="J14" i="2"/>
  <c r="I14" i="2"/>
  <c r="G14" i="2"/>
  <c r="O14" i="2" s="1"/>
  <c r="P13" i="2"/>
  <c r="M13" i="2"/>
  <c r="K13" i="2"/>
  <c r="J13" i="2"/>
  <c r="I13" i="2"/>
  <c r="G13" i="2"/>
  <c r="P12" i="2"/>
  <c r="O12" i="2"/>
  <c r="M12" i="2"/>
  <c r="K12" i="2"/>
  <c r="J12" i="2"/>
  <c r="I12" i="2"/>
  <c r="N12" i="2" s="1"/>
  <c r="Q12" i="2" s="1"/>
  <c r="G12" i="2"/>
  <c r="P11" i="2"/>
  <c r="O11" i="2"/>
  <c r="M11" i="2"/>
  <c r="K11" i="2"/>
  <c r="J11" i="2"/>
  <c r="I11" i="2"/>
  <c r="G11" i="2"/>
  <c r="N11" i="2" s="1"/>
  <c r="Q11" i="2" s="1"/>
  <c r="P10" i="2"/>
  <c r="M10" i="2"/>
  <c r="K10" i="2"/>
  <c r="J10" i="2"/>
  <c r="I10" i="2"/>
  <c r="G10" i="2"/>
  <c r="O10" i="2" s="1"/>
  <c r="P9" i="2"/>
  <c r="M9" i="2"/>
  <c r="K9" i="2"/>
  <c r="J9" i="2"/>
  <c r="I9" i="2"/>
  <c r="G9" i="2"/>
  <c r="P8" i="2"/>
  <c r="O8" i="2"/>
  <c r="M8" i="2"/>
  <c r="K8" i="2"/>
  <c r="J8" i="2"/>
  <c r="I8" i="2"/>
  <c r="N8" i="2" s="1"/>
  <c r="Q8" i="2" s="1"/>
  <c r="G8" i="2"/>
  <c r="P7" i="2"/>
  <c r="O7" i="2"/>
  <c r="M7" i="2"/>
  <c r="K7" i="2"/>
  <c r="J7" i="2"/>
  <c r="I7" i="2"/>
  <c r="G7" i="2"/>
  <c r="N7" i="2" s="1"/>
  <c r="Q7" i="2" s="1"/>
  <c r="P6" i="2"/>
  <c r="M6" i="2"/>
  <c r="K6" i="2"/>
  <c r="J6" i="2"/>
  <c r="I6" i="2"/>
  <c r="G6" i="2"/>
  <c r="O6" i="2" s="1"/>
  <c r="P5" i="2"/>
  <c r="M5" i="2"/>
  <c r="K5" i="2"/>
  <c r="J5" i="2"/>
  <c r="I5" i="2"/>
  <c r="G5" i="2"/>
  <c r="P4" i="2"/>
  <c r="O4" i="2"/>
  <c r="M4" i="2"/>
  <c r="K4" i="2"/>
  <c r="J4" i="2"/>
  <c r="I4" i="2"/>
  <c r="N4" i="2" s="1"/>
  <c r="Q4" i="2" s="1"/>
  <c r="G4" i="2"/>
  <c r="P3" i="2"/>
  <c r="O3" i="2"/>
  <c r="M3" i="2"/>
  <c r="K3" i="2"/>
  <c r="J3" i="2"/>
  <c r="I3" i="2"/>
  <c r="G3" i="2"/>
  <c r="N3" i="2" s="1"/>
  <c r="Q3" i="2" s="1"/>
  <c r="Q44" i="1" l="1"/>
  <c r="Q60" i="1"/>
  <c r="Q38" i="1"/>
  <c r="Q31" i="1"/>
  <c r="D13" i="1" s="1"/>
  <c r="B14" i="1"/>
  <c r="Q40" i="1"/>
  <c r="D12" i="1"/>
  <c r="Q67" i="1"/>
  <c r="Q52" i="1"/>
  <c r="Q62" i="1"/>
  <c r="Q46" i="1"/>
  <c r="Q64" i="1"/>
  <c r="Q54" i="1"/>
  <c r="Q30" i="1"/>
  <c r="O5" i="2"/>
  <c r="N5" i="2"/>
  <c r="Q5" i="2" s="1"/>
  <c r="O9" i="2"/>
  <c r="N9" i="2"/>
  <c r="Q9" i="2" s="1"/>
  <c r="O13" i="2"/>
  <c r="N13" i="2"/>
  <c r="Q13" i="2" s="1"/>
  <c r="N43" i="2"/>
  <c r="Q43" i="2" s="1"/>
  <c r="N17" i="2"/>
  <c r="Q17" i="2" s="1"/>
  <c r="N21" i="2"/>
  <c r="Q21" i="2" s="1"/>
  <c r="N25" i="2"/>
  <c r="Q25" i="2" s="1"/>
  <c r="N29" i="2"/>
  <c r="Q29" i="2" s="1"/>
  <c r="N6" i="2"/>
  <c r="Q6" i="2" s="1"/>
  <c r="N10" i="2"/>
  <c r="Q10" i="2" s="1"/>
  <c r="N14" i="2"/>
  <c r="Q14" i="2" s="1"/>
  <c r="N18" i="2"/>
  <c r="Q18" i="2" s="1"/>
  <c r="N22" i="2"/>
  <c r="Q22" i="2" s="1"/>
  <c r="N26" i="2"/>
  <c r="Q26" i="2" s="1"/>
  <c r="N30" i="2"/>
  <c r="Q30" i="2" s="1"/>
  <c r="N34" i="2"/>
  <c r="Q34" i="2" s="1"/>
  <c r="N38" i="2"/>
  <c r="Q38" i="2" s="1"/>
  <c r="N31" i="2"/>
  <c r="Q31" i="2" s="1"/>
  <c r="N35" i="2"/>
  <c r="Q35" i="2" s="1"/>
  <c r="N39" i="2"/>
  <c r="Q39" i="2" s="1"/>
</calcChain>
</file>

<file path=xl/sharedStrings.xml><?xml version="1.0" encoding="utf-8"?>
<sst xmlns="http://schemas.openxmlformats.org/spreadsheetml/2006/main" count="219" uniqueCount="85">
  <si>
    <t>Sun Rise Company pvt.ltd</t>
  </si>
  <si>
    <t>Monthly salary slip</t>
  </si>
  <si>
    <t>Employee ID</t>
  </si>
  <si>
    <t>Employee Name</t>
  </si>
  <si>
    <t>Designation</t>
  </si>
  <si>
    <t>Month of salary</t>
  </si>
  <si>
    <t>Income</t>
  </si>
  <si>
    <t>Dedcution</t>
  </si>
  <si>
    <t>Basic salary</t>
  </si>
  <si>
    <t>DA</t>
  </si>
  <si>
    <t>TA</t>
  </si>
  <si>
    <t>HIRA</t>
  </si>
  <si>
    <t>Gross pay</t>
  </si>
  <si>
    <t>ESI</t>
  </si>
  <si>
    <t>Total Dedcution</t>
  </si>
  <si>
    <t>Net salary</t>
  </si>
  <si>
    <t>Employee singnature__________________</t>
  </si>
  <si>
    <t>manager singnature__________________</t>
  </si>
  <si>
    <t>provident Fund</t>
  </si>
  <si>
    <t>Sno.</t>
  </si>
  <si>
    <t xml:space="preserve">Empl ID </t>
  </si>
  <si>
    <t>Name</t>
  </si>
  <si>
    <t>Basic Salary</t>
  </si>
  <si>
    <t>Att.</t>
  </si>
  <si>
    <t>Salary</t>
  </si>
  <si>
    <t xml:space="preserve">C.A </t>
  </si>
  <si>
    <t>H.R.A 5%</t>
  </si>
  <si>
    <t>D.A 2%</t>
  </si>
  <si>
    <t>T.A 8%</t>
  </si>
  <si>
    <t>O.T in Hrs.</t>
  </si>
  <si>
    <t xml:space="preserve">O.T Salary </t>
  </si>
  <si>
    <t xml:space="preserve">Gross salary </t>
  </si>
  <si>
    <t>PF 12%</t>
  </si>
  <si>
    <t>ESI 6%</t>
  </si>
  <si>
    <t xml:space="preserve">Net salary </t>
  </si>
  <si>
    <t xml:space="preserve">ANSHU </t>
  </si>
  <si>
    <t>Manager</t>
  </si>
  <si>
    <t>MANSI</t>
  </si>
  <si>
    <t>Asst.Manaer</t>
  </si>
  <si>
    <t xml:space="preserve">NIDHI </t>
  </si>
  <si>
    <t>Supervisor</t>
  </si>
  <si>
    <t xml:space="preserve">RITU </t>
  </si>
  <si>
    <t>Employee</t>
  </si>
  <si>
    <t>HEMA</t>
  </si>
  <si>
    <t>PARUL</t>
  </si>
  <si>
    <t>ABHILASH</t>
  </si>
  <si>
    <t>C.E.O</t>
  </si>
  <si>
    <t>RIYAN</t>
  </si>
  <si>
    <t>PRINCE</t>
  </si>
  <si>
    <t>PRINCY</t>
  </si>
  <si>
    <t>RAJJO</t>
  </si>
  <si>
    <t>DIVESH</t>
  </si>
  <si>
    <t>DIYANSH</t>
  </si>
  <si>
    <t>RIYANSH</t>
  </si>
  <si>
    <t>ANISH</t>
  </si>
  <si>
    <t xml:space="preserve">SONU </t>
  </si>
  <si>
    <t>MONU</t>
  </si>
  <si>
    <t>VINUDAS</t>
  </si>
  <si>
    <t>SHILPA</t>
  </si>
  <si>
    <t>SINDHU</t>
  </si>
  <si>
    <t>SIDDHI</t>
  </si>
  <si>
    <t>DIVYA</t>
  </si>
  <si>
    <t>DINESH</t>
  </si>
  <si>
    <t xml:space="preserve">Helper </t>
  </si>
  <si>
    <t xml:space="preserve">AARYAN </t>
  </si>
  <si>
    <t>ROHIT</t>
  </si>
  <si>
    <t>SAMEER</t>
  </si>
  <si>
    <t>RAVI</t>
  </si>
  <si>
    <t>RISHABH</t>
  </si>
  <si>
    <t>ROHAN</t>
  </si>
  <si>
    <t>ADITYA</t>
  </si>
  <si>
    <t>VIKASH</t>
  </si>
  <si>
    <t>HIMANSHU</t>
  </si>
  <si>
    <t>AADARSH</t>
  </si>
  <si>
    <t>ARUN</t>
  </si>
  <si>
    <t>MANOJ</t>
  </si>
  <si>
    <t>RAGHAV</t>
  </si>
  <si>
    <t xml:space="preserve">PAWAN </t>
  </si>
  <si>
    <t>KESHAV</t>
  </si>
  <si>
    <t xml:space="preserve">VIRAT </t>
  </si>
  <si>
    <t>BINOD</t>
  </si>
  <si>
    <t>VINOD</t>
  </si>
  <si>
    <t xml:space="preserve"> Bijwasan New Delhi-110061</t>
  </si>
  <si>
    <t>,5,0)</t>
  </si>
  <si>
    <t>Asst.Manager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</si>
</sst>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&quot;Hr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0" fillId="2" borderId="5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0" fillId="4" borderId="6" xfId="0" applyFill="1" applyBorder="1"/>
    <xf numFmtId="0" fontId="0" fillId="4" borderId="0" xfId="0" applyFill="1"/>
    <xf numFmtId="0" fontId="0" fillId="4" borderId="7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2" xfId="0" applyFill="1" applyBorder="1" applyAlignment="1">
      <alignment wrapText="1"/>
    </xf>
    <xf numFmtId="164" fontId="0" fillId="0" borderId="0" xfId="1" applyNumberFormat="1" applyFont="1"/>
    <xf numFmtId="165" fontId="0" fillId="0" borderId="0" xfId="0" applyNumberFormat="1"/>
    <xf numFmtId="164" fontId="0" fillId="4" borderId="2" xfId="0" applyNumberFormat="1" applyFill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numFmt numFmtId="165" formatCode="#&quot;Hrs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F86EC-1C9A-435C-A92E-90A9FBB0E3E9}" name="Table1" displayName="Table1" ref="B27:Q69" totalsRowShown="0" dataDxfId="12" dataCellStyle="Comma">
  <autoFilter ref="B27:Q69" xr:uid="{DE2F86EC-1C9A-435C-A92E-90A9FBB0E3E9}"/>
  <tableColumns count="16">
    <tableColumn id="1" xr3:uid="{4B92D175-C22E-40FB-8C99-9B43F9DC54D0}" name="Empl ID "/>
    <tableColumn id="2" xr3:uid="{850FA92D-3A95-4342-9BE3-B11D003EA251}" name="Name"/>
    <tableColumn id="3" xr3:uid="{62A36CDA-DF76-4648-B2B7-B5F2FFF15168}" name="Designation"/>
    <tableColumn id="4" xr3:uid="{87F095CD-DE2B-4F81-8028-1F5F87C4EDA1}" name="Basic Salary" dataDxfId="11" dataCellStyle="Comma"/>
    <tableColumn id="5" xr3:uid="{530C2D98-620C-454B-A359-AFED4A52AC25}" name="Att."/>
    <tableColumn id="6" xr3:uid="{B867CE99-061B-4AAB-90E3-99B4BC89EE27}" name="Salary" dataDxfId="10" dataCellStyle="Comma"/>
    <tableColumn id="7" xr3:uid="{FD126727-EB01-43CD-B55E-1556ED78E96E}" name="C.A " dataDxfId="9" dataCellStyle="Comma"/>
    <tableColumn id="8" xr3:uid="{4CBA5005-FEA7-42C6-B8D2-2F90DF4DF225}" name="H.R.A 5%" dataDxfId="8" dataCellStyle="Comma"/>
    <tableColumn id="9" xr3:uid="{768D18E1-DF98-47F1-A17E-2C8831D6E894}" name="D.A 2%" dataDxfId="7" dataCellStyle="Comma"/>
    <tableColumn id="10" xr3:uid="{9C32ED46-2CCC-406F-862D-D1183C677825}" name="T.A 8%" dataDxfId="6" dataCellStyle="Comma"/>
    <tableColumn id="11" xr3:uid="{A74CF991-A40D-469F-84F3-D2FCE2DAF71A}" name="O.T in Hrs." dataDxfId="5"/>
    <tableColumn id="12" xr3:uid="{D9AC36A0-B5B7-441F-9847-C45E5324E6D2}" name="O.T Salary " dataDxfId="4" dataCellStyle="Comma"/>
    <tableColumn id="13" xr3:uid="{AAF0B972-E2C4-4614-AD9B-55AED0B1D092}" name="Gross salary " dataDxfId="3" dataCellStyle="Comma"/>
    <tableColumn id="14" xr3:uid="{5B2752C1-6A1F-4F16-903A-096DA0EB461E}" name="PF 12%" dataDxfId="2" dataCellStyle="Comma"/>
    <tableColumn id="15" xr3:uid="{B83AC288-2B1F-4AE1-BF14-4FD53B16D6A1}" name="ESI 6%" dataDxfId="1" dataCellStyle="Comma"/>
    <tableColumn id="16" xr3:uid="{F7CED3FB-2BE8-499E-A732-AD962A8FF205}" name="Net salary " dataDxfId="0" dataCellStyle="Comm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F14-D950-4F4F-85FD-B3CECB7610D9}">
  <dimension ref="A2:Q70"/>
  <sheetViews>
    <sheetView tabSelected="1" zoomScale="99" zoomScaleNormal="100" workbookViewId="0">
      <selection activeCell="J12" sqref="J12:K12"/>
    </sheetView>
  </sheetViews>
  <sheetFormatPr defaultRowHeight="14.4" x14ac:dyDescent="0.3"/>
  <cols>
    <col min="1" max="1" width="17.77734375" customWidth="1"/>
    <col min="2" max="2" width="17.88671875" customWidth="1"/>
    <col min="3" max="3" width="17.77734375" customWidth="1"/>
    <col min="4" max="4" width="17.88671875" customWidth="1"/>
    <col min="5" max="5" width="14.21875" customWidth="1"/>
    <col min="7" max="7" width="10.33203125" bestFit="1" customWidth="1"/>
    <col min="9" max="9" width="10.44140625" customWidth="1"/>
    <col min="12" max="12" width="11.44140625" customWidth="1"/>
    <col min="13" max="13" width="16.88671875" customWidth="1"/>
    <col min="14" max="14" width="13.21875" customWidth="1"/>
    <col min="17" max="17" width="11.6640625" customWidth="1"/>
  </cols>
  <sheetData>
    <row r="2" spans="1:15" ht="23.4" x14ac:dyDescent="0.45">
      <c r="A2" s="32" t="s">
        <v>0</v>
      </c>
      <c r="B2" s="33"/>
      <c r="C2" s="33"/>
      <c r="D2" s="33"/>
      <c r="E2" s="1"/>
    </row>
    <row r="3" spans="1:15" ht="18" x14ac:dyDescent="0.35">
      <c r="A3" s="34" t="s">
        <v>82</v>
      </c>
      <c r="B3" s="35"/>
      <c r="C3" s="35"/>
      <c r="D3" s="35"/>
      <c r="E3" s="2"/>
      <c r="J3" s="31"/>
      <c r="K3" s="31"/>
      <c r="L3" s="31"/>
      <c r="M3" s="31"/>
      <c r="N3" s="31"/>
      <c r="O3" s="31"/>
    </row>
    <row r="4" spans="1:15" x14ac:dyDescent="0.3">
      <c r="A4" s="3"/>
      <c r="B4" s="36" t="s">
        <v>1</v>
      </c>
      <c r="C4" s="37"/>
      <c r="D4" s="4"/>
      <c r="E4" s="5"/>
      <c r="J4" s="31"/>
      <c r="K4" s="31"/>
      <c r="L4" s="31"/>
      <c r="M4" s="31"/>
      <c r="N4" s="31"/>
      <c r="O4" s="31"/>
    </row>
    <row r="5" spans="1:15" x14ac:dyDescent="0.3">
      <c r="A5" s="6"/>
      <c r="B5" s="7"/>
      <c r="C5" s="7"/>
      <c r="D5" s="7"/>
      <c r="E5" s="8"/>
      <c r="H5" s="13"/>
    </row>
    <row r="6" spans="1:15" x14ac:dyDescent="0.3">
      <c r="A6" s="9" t="s">
        <v>2</v>
      </c>
      <c r="B6" s="9">
        <v>138</v>
      </c>
      <c r="C6" s="9" t="s">
        <v>3</v>
      </c>
      <c r="D6" s="9" t="str">
        <f>VLOOKUP(B6,B27:Q70,2,FALSE)</f>
        <v xml:space="preserve">RITU </v>
      </c>
      <c r="E6" s="8"/>
    </row>
    <row r="7" spans="1:15" x14ac:dyDescent="0.3">
      <c r="A7" s="26" t="s">
        <v>4</v>
      </c>
      <c r="B7" s="9" t="str">
        <f>VLOOKUP(B6,B27:Q70,3,FALSE)</f>
        <v>Employee</v>
      </c>
      <c r="C7" s="9" t="s">
        <v>5</v>
      </c>
      <c r="D7" s="9">
        <f>VLOOKUP(B6,B27:Q70,4,FALSE)</f>
        <v>50000</v>
      </c>
      <c r="E7" s="8"/>
      <c r="L7" s="15"/>
    </row>
    <row r="8" spans="1:15" x14ac:dyDescent="0.3">
      <c r="A8" s="6"/>
      <c r="B8" s="7"/>
      <c r="C8" s="7"/>
      <c r="D8" s="7"/>
      <c r="E8" s="8"/>
    </row>
    <row r="9" spans="1:15" x14ac:dyDescent="0.3">
      <c r="A9" s="38" t="s">
        <v>6</v>
      </c>
      <c r="B9" s="39"/>
      <c r="C9" s="40" t="s">
        <v>7</v>
      </c>
      <c r="D9" s="40"/>
      <c r="E9" s="8"/>
    </row>
    <row r="10" spans="1:15" x14ac:dyDescent="0.3">
      <c r="A10" s="9" t="s">
        <v>8</v>
      </c>
      <c r="B10" s="9">
        <f>VLOOKUP(B6,B27:Q70,4,FALSE)</f>
        <v>50000</v>
      </c>
      <c r="C10" s="9" t="s">
        <v>18</v>
      </c>
      <c r="D10" s="9">
        <f>VLOOKUP(B6,B27:Q70,14,FALSE)</f>
        <v>3600</v>
      </c>
      <c r="E10" s="8"/>
    </row>
    <row r="11" spans="1:15" x14ac:dyDescent="0.3">
      <c r="A11" s="9" t="s">
        <v>9</v>
      </c>
      <c r="B11" s="9">
        <f>VLOOKUP(B6,B27:Q70,9,FALSE)</f>
        <v>1000</v>
      </c>
      <c r="C11" s="9" t="s">
        <v>13</v>
      </c>
      <c r="D11" s="9">
        <f>VLOOKUP(B6,B27:Q70,15,FALSE)</f>
        <v>0</v>
      </c>
      <c r="E11" s="8"/>
      <c r="L11" s="16"/>
      <c r="M11" s="17"/>
    </row>
    <row r="12" spans="1:15" x14ac:dyDescent="0.3">
      <c r="A12" s="9" t="s">
        <v>10</v>
      </c>
      <c r="B12" s="9">
        <f>VLOOKUP(B6,B27:Q70,10,FALSE)</f>
        <v>4000</v>
      </c>
      <c r="C12" s="9" t="s">
        <v>14</v>
      </c>
      <c r="D12" s="29">
        <f>N28-Q28</f>
        <v>6720</v>
      </c>
      <c r="E12" s="8"/>
      <c r="G12" s="14"/>
      <c r="K12" s="18"/>
      <c r="M12" s="19"/>
    </row>
    <row r="13" spans="1:15" x14ac:dyDescent="0.3">
      <c r="A13" s="9" t="s">
        <v>11</v>
      </c>
      <c r="B13" s="9">
        <f>VLOOKUP(B6,B27:Q70,8,FALSE)</f>
        <v>2500</v>
      </c>
      <c r="C13" s="9" t="s">
        <v>15</v>
      </c>
      <c r="D13" s="9">
        <f>VLOOKUP(B6,B27:Q70,16,FALSE)</f>
        <v>41150</v>
      </c>
      <c r="E13" s="8"/>
      <c r="K13" s="18"/>
      <c r="M13" s="19"/>
    </row>
    <row r="14" spans="1:15" x14ac:dyDescent="0.3">
      <c r="A14" s="9" t="s">
        <v>12</v>
      </c>
      <c r="B14" s="9">
        <f>VLOOKUP(B6,B27:Q70,13,FALSE)</f>
        <v>44750</v>
      </c>
      <c r="C14" s="9"/>
      <c r="D14" s="9"/>
      <c r="E14" s="8"/>
      <c r="K14" s="18"/>
      <c r="M14" s="19"/>
    </row>
    <row r="15" spans="1:15" x14ac:dyDescent="0.3">
      <c r="A15" s="9"/>
      <c r="B15" s="9"/>
      <c r="C15" s="9"/>
      <c r="D15" s="9"/>
      <c r="E15" s="8"/>
      <c r="G15" s="14"/>
      <c r="K15" s="23"/>
      <c r="L15" s="24"/>
      <c r="M15" s="25"/>
    </row>
    <row r="16" spans="1:15" x14ac:dyDescent="0.3">
      <c r="A16" s="6"/>
      <c r="B16" s="7"/>
      <c r="C16" s="7"/>
      <c r="D16" s="7"/>
      <c r="E16" s="8"/>
      <c r="K16" s="18"/>
      <c r="M16" s="19"/>
    </row>
    <row r="17" spans="1:17" x14ac:dyDescent="0.3">
      <c r="A17" s="6" t="s">
        <v>16</v>
      </c>
      <c r="B17" s="7"/>
      <c r="C17" s="7" t="s">
        <v>17</v>
      </c>
      <c r="D17" s="7"/>
      <c r="E17" s="8"/>
      <c r="K17" s="15"/>
      <c r="L17" s="16"/>
      <c r="M17" s="17"/>
    </row>
    <row r="18" spans="1:17" x14ac:dyDescent="0.3">
      <c r="A18" s="10"/>
      <c r="B18" s="11"/>
      <c r="C18" s="11"/>
      <c r="D18" s="11"/>
      <c r="E18" s="12"/>
      <c r="K18" s="20"/>
      <c r="L18" s="21"/>
      <c r="M18" s="22"/>
    </row>
    <row r="19" spans="1:17" x14ac:dyDescent="0.3">
      <c r="K19" s="18"/>
      <c r="M19" s="19"/>
    </row>
    <row r="20" spans="1:17" x14ac:dyDescent="0.3">
      <c r="K20" s="18"/>
      <c r="M20" s="19"/>
    </row>
    <row r="21" spans="1:17" x14ac:dyDescent="0.3">
      <c r="C21" s="30" t="s">
        <v>0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7" x14ac:dyDescent="0.3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7" x14ac:dyDescent="0.3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7" x14ac:dyDescent="0.3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7" spans="1:17" x14ac:dyDescent="0.3">
      <c r="B27" t="s">
        <v>20</v>
      </c>
      <c r="C27" t="s">
        <v>21</v>
      </c>
      <c r="D27" t="s">
        <v>4</v>
      </c>
      <c r="E27" t="s">
        <v>22</v>
      </c>
      <c r="F27" t="s">
        <v>23</v>
      </c>
      <c r="G27" t="s">
        <v>24</v>
      </c>
      <c r="H27" t="s">
        <v>25</v>
      </c>
      <c r="I27" t="s">
        <v>26</v>
      </c>
      <c r="J27" t="s">
        <v>27</v>
      </c>
      <c r="K27" t="s">
        <v>28</v>
      </c>
      <c r="L27" t="s">
        <v>29</v>
      </c>
      <c r="M27" t="s">
        <v>30</v>
      </c>
      <c r="N27" t="s">
        <v>31</v>
      </c>
      <c r="O27" t="s">
        <v>32</v>
      </c>
      <c r="P27" t="s">
        <v>33</v>
      </c>
      <c r="Q27" t="s">
        <v>34</v>
      </c>
    </row>
    <row r="28" spans="1:17" x14ac:dyDescent="0.3">
      <c r="B28">
        <v>135</v>
      </c>
      <c r="C28" t="s">
        <v>35</v>
      </c>
      <c r="D28" t="s">
        <v>36</v>
      </c>
      <c r="E28" s="27">
        <v>60000</v>
      </c>
      <c r="F28">
        <v>28</v>
      </c>
      <c r="G28" s="27">
        <f>E28/30*F28</f>
        <v>56000</v>
      </c>
      <c r="H28" s="27">
        <v>1000</v>
      </c>
      <c r="I28" s="27">
        <f>E28*5%</f>
        <v>3000</v>
      </c>
      <c r="J28" s="27">
        <f>E28*2%</f>
        <v>1200</v>
      </c>
      <c r="K28" s="27">
        <f>E28*8%</f>
        <v>4800</v>
      </c>
      <c r="L28" s="28">
        <v>50</v>
      </c>
      <c r="M28" s="27">
        <f>E28/30/8*L28</f>
        <v>12500</v>
      </c>
      <c r="N28" s="27">
        <f>G28+H28+I28+J28+K28+M28</f>
        <v>78500</v>
      </c>
      <c r="O28" s="27">
        <f>G28*12%</f>
        <v>6720</v>
      </c>
      <c r="P28" s="27">
        <f>IF(E30&lt;15000,(E30*0.75%),0)</f>
        <v>0</v>
      </c>
      <c r="Q28" s="27">
        <f>N28-O28-P28</f>
        <v>71780</v>
      </c>
    </row>
    <row r="29" spans="1:17" x14ac:dyDescent="0.3">
      <c r="B29">
        <v>136</v>
      </c>
      <c r="C29" t="s">
        <v>37</v>
      </c>
      <c r="D29" t="s">
        <v>84</v>
      </c>
      <c r="E29" s="27">
        <v>28000</v>
      </c>
      <c r="F29">
        <v>25</v>
      </c>
      <c r="G29" s="27">
        <f t="shared" ref="G29:G68" si="0">E29/30*F29</f>
        <v>23333.333333333336</v>
      </c>
      <c r="H29" s="27">
        <v>1000</v>
      </c>
      <c r="I29" s="27">
        <f t="shared" ref="I29:I68" si="1">E29*5%</f>
        <v>1400</v>
      </c>
      <c r="J29" s="27">
        <f t="shared" ref="J29:J68" si="2">E29*2%</f>
        <v>560</v>
      </c>
      <c r="K29" s="27">
        <f t="shared" ref="K29:K68" si="3">E29*8%</f>
        <v>2240</v>
      </c>
      <c r="L29" s="28">
        <v>50</v>
      </c>
      <c r="M29" s="27">
        <f>E29/30/8*L29</f>
        <v>5833.3333333333339</v>
      </c>
      <c r="N29" s="27">
        <f t="shared" ref="N29:N68" si="4">G29+H29+I29+J29+K29+M29</f>
        <v>34366.666666666672</v>
      </c>
      <c r="O29" s="27">
        <f t="shared" ref="O29:O68" si="5">G29*12%</f>
        <v>2800</v>
      </c>
      <c r="P29" s="27">
        <f>IF(E31&lt;15000,(E31*0.75%),0)</f>
        <v>0</v>
      </c>
      <c r="Q29" s="27">
        <f t="shared" ref="Q29:Q68" si="6">N29-O29-P29</f>
        <v>31566.666666666672</v>
      </c>
    </row>
    <row r="30" spans="1:17" x14ac:dyDescent="0.3">
      <c r="B30">
        <v>137</v>
      </c>
      <c r="C30" t="s">
        <v>39</v>
      </c>
      <c r="D30" t="s">
        <v>40</v>
      </c>
      <c r="E30" s="27">
        <v>60000</v>
      </c>
      <c r="F30">
        <v>15</v>
      </c>
      <c r="G30" s="27">
        <f t="shared" si="0"/>
        <v>30000</v>
      </c>
      <c r="H30" s="27">
        <v>1000</v>
      </c>
      <c r="I30" s="27">
        <f t="shared" si="1"/>
        <v>3000</v>
      </c>
      <c r="J30" s="27">
        <f t="shared" si="2"/>
        <v>1200</v>
      </c>
      <c r="K30" s="27">
        <f t="shared" si="3"/>
        <v>4800</v>
      </c>
      <c r="L30" s="28">
        <v>20</v>
      </c>
      <c r="M30" s="27">
        <f t="shared" ref="M30:M68" si="7">E30/30/8*L30</f>
        <v>5000</v>
      </c>
      <c r="N30" s="27">
        <f t="shared" si="4"/>
        <v>45000</v>
      </c>
      <c r="O30" s="27">
        <f t="shared" si="5"/>
        <v>3600</v>
      </c>
      <c r="P30" s="27">
        <f t="shared" ref="P30:P65" si="8">IF(E32&lt;15000,(E32*0.75%),0)</f>
        <v>0</v>
      </c>
      <c r="Q30" s="27">
        <f t="shared" si="6"/>
        <v>41400</v>
      </c>
    </row>
    <row r="31" spans="1:17" x14ac:dyDescent="0.3">
      <c r="B31">
        <v>138</v>
      </c>
      <c r="C31" t="s">
        <v>41</v>
      </c>
      <c r="D31" t="s">
        <v>42</v>
      </c>
      <c r="E31" s="27">
        <v>50000</v>
      </c>
      <c r="F31">
        <v>18</v>
      </c>
      <c r="G31" s="27">
        <f t="shared" si="0"/>
        <v>30000</v>
      </c>
      <c r="H31" s="27">
        <v>1000</v>
      </c>
      <c r="I31" s="27">
        <f t="shared" si="1"/>
        <v>2500</v>
      </c>
      <c r="J31" s="27">
        <f t="shared" si="2"/>
        <v>1000</v>
      </c>
      <c r="K31" s="27">
        <f t="shared" si="3"/>
        <v>4000</v>
      </c>
      <c r="L31" s="28">
        <v>30</v>
      </c>
      <c r="M31" s="27">
        <f t="shared" si="7"/>
        <v>6250</v>
      </c>
      <c r="N31" s="27">
        <f t="shared" si="4"/>
        <v>44750</v>
      </c>
      <c r="O31" s="27">
        <f t="shared" si="5"/>
        <v>3600</v>
      </c>
      <c r="P31" s="27">
        <f t="shared" si="8"/>
        <v>0</v>
      </c>
      <c r="Q31" s="27">
        <f t="shared" si="6"/>
        <v>41150</v>
      </c>
    </row>
    <row r="32" spans="1:17" x14ac:dyDescent="0.3">
      <c r="B32">
        <v>139</v>
      </c>
      <c r="C32" t="s">
        <v>43</v>
      </c>
      <c r="D32" t="s">
        <v>42</v>
      </c>
      <c r="E32" s="27">
        <v>50000</v>
      </c>
      <c r="F32">
        <v>24</v>
      </c>
      <c r="G32" s="27">
        <f t="shared" si="0"/>
        <v>40000</v>
      </c>
      <c r="H32" s="27">
        <v>1000</v>
      </c>
      <c r="I32" s="27">
        <f t="shared" si="1"/>
        <v>2500</v>
      </c>
      <c r="J32" s="27">
        <f t="shared" si="2"/>
        <v>1000</v>
      </c>
      <c r="K32" s="27">
        <f t="shared" si="3"/>
        <v>4000</v>
      </c>
      <c r="L32" s="28">
        <v>40</v>
      </c>
      <c r="M32" s="27">
        <f t="shared" si="7"/>
        <v>8333.3333333333339</v>
      </c>
      <c r="N32" s="27">
        <f t="shared" si="4"/>
        <v>56833.333333333336</v>
      </c>
      <c r="O32" s="27">
        <f t="shared" si="5"/>
        <v>4800</v>
      </c>
      <c r="P32" s="27">
        <f t="shared" si="8"/>
        <v>0</v>
      </c>
      <c r="Q32" s="27">
        <f t="shared" si="6"/>
        <v>52033.333333333336</v>
      </c>
    </row>
    <row r="33" spans="2:17" x14ac:dyDescent="0.3">
      <c r="B33">
        <v>140</v>
      </c>
      <c r="C33" t="s">
        <v>44</v>
      </c>
      <c r="D33" t="s">
        <v>42</v>
      </c>
      <c r="E33" s="27">
        <v>50000</v>
      </c>
      <c r="F33">
        <v>27</v>
      </c>
      <c r="G33" s="27">
        <f t="shared" si="0"/>
        <v>45000</v>
      </c>
      <c r="H33" s="27">
        <v>1000</v>
      </c>
      <c r="I33" s="27">
        <f t="shared" si="1"/>
        <v>2500</v>
      </c>
      <c r="J33" s="27">
        <f t="shared" si="2"/>
        <v>1000</v>
      </c>
      <c r="K33" s="27">
        <f t="shared" si="3"/>
        <v>4000</v>
      </c>
      <c r="L33" s="28">
        <v>50</v>
      </c>
      <c r="M33" s="27">
        <f t="shared" si="7"/>
        <v>10416.666666666668</v>
      </c>
      <c r="N33" s="27">
        <f t="shared" si="4"/>
        <v>63916.666666666672</v>
      </c>
      <c r="O33" s="27">
        <f t="shared" si="5"/>
        <v>5400</v>
      </c>
      <c r="P33" s="27">
        <f t="shared" si="8"/>
        <v>0</v>
      </c>
      <c r="Q33" s="27">
        <f t="shared" si="6"/>
        <v>58516.666666666672</v>
      </c>
    </row>
    <row r="34" spans="2:17" x14ac:dyDescent="0.3">
      <c r="B34">
        <v>141</v>
      </c>
      <c r="C34" t="s">
        <v>45</v>
      </c>
      <c r="D34" t="s">
        <v>46</v>
      </c>
      <c r="E34" s="27">
        <v>70000</v>
      </c>
      <c r="F34">
        <v>29</v>
      </c>
      <c r="G34" s="27">
        <f t="shared" si="0"/>
        <v>67666.666666666672</v>
      </c>
      <c r="H34" s="27">
        <v>1000</v>
      </c>
      <c r="I34" s="27">
        <f t="shared" si="1"/>
        <v>3500</v>
      </c>
      <c r="J34" s="27">
        <f t="shared" si="2"/>
        <v>1400</v>
      </c>
      <c r="K34" s="27">
        <f t="shared" si="3"/>
        <v>5600</v>
      </c>
      <c r="L34" s="28">
        <v>80</v>
      </c>
      <c r="M34" s="27">
        <f t="shared" si="7"/>
        <v>23333.333333333336</v>
      </c>
      <c r="N34" s="27">
        <f t="shared" si="4"/>
        <v>102500</v>
      </c>
      <c r="O34" s="27">
        <f t="shared" si="5"/>
        <v>8120</v>
      </c>
      <c r="P34" s="27">
        <f t="shared" si="8"/>
        <v>0</v>
      </c>
      <c r="Q34" s="27">
        <f t="shared" si="6"/>
        <v>94380</v>
      </c>
    </row>
    <row r="35" spans="2:17" x14ac:dyDescent="0.3">
      <c r="B35">
        <v>142</v>
      </c>
      <c r="C35" t="s">
        <v>47</v>
      </c>
      <c r="D35" t="s">
        <v>42</v>
      </c>
      <c r="E35" s="27">
        <v>50000</v>
      </c>
      <c r="F35">
        <v>30</v>
      </c>
      <c r="G35" s="27">
        <f t="shared" si="0"/>
        <v>50000</v>
      </c>
      <c r="H35" s="27">
        <v>1000</v>
      </c>
      <c r="I35" s="27">
        <f t="shared" si="1"/>
        <v>2500</v>
      </c>
      <c r="J35" s="27">
        <f t="shared" si="2"/>
        <v>1000</v>
      </c>
      <c r="K35" s="27">
        <f t="shared" si="3"/>
        <v>4000</v>
      </c>
      <c r="L35" s="28">
        <v>60</v>
      </c>
      <c r="M35" s="27">
        <f t="shared" si="7"/>
        <v>12500</v>
      </c>
      <c r="N35" s="27">
        <f t="shared" si="4"/>
        <v>71000</v>
      </c>
      <c r="O35" s="27">
        <f t="shared" si="5"/>
        <v>6000</v>
      </c>
      <c r="P35" s="27">
        <f t="shared" si="8"/>
        <v>0</v>
      </c>
      <c r="Q35" s="27">
        <f t="shared" si="6"/>
        <v>65000</v>
      </c>
    </row>
    <row r="36" spans="2:17" x14ac:dyDescent="0.3">
      <c r="B36">
        <v>143</v>
      </c>
      <c r="C36" t="s">
        <v>48</v>
      </c>
      <c r="D36" t="s">
        <v>46</v>
      </c>
      <c r="E36" s="27">
        <v>60000</v>
      </c>
      <c r="F36">
        <v>31</v>
      </c>
      <c r="G36" s="27">
        <f t="shared" si="0"/>
        <v>62000</v>
      </c>
      <c r="H36" s="27">
        <v>1000</v>
      </c>
      <c r="I36" s="27">
        <f t="shared" si="1"/>
        <v>3000</v>
      </c>
      <c r="J36" s="27">
        <f t="shared" si="2"/>
        <v>1200</v>
      </c>
      <c r="K36" s="27">
        <f t="shared" si="3"/>
        <v>4800</v>
      </c>
      <c r="L36" s="28">
        <v>30</v>
      </c>
      <c r="M36" s="27">
        <f t="shared" si="7"/>
        <v>7500</v>
      </c>
      <c r="N36" s="27">
        <f t="shared" si="4"/>
        <v>79500</v>
      </c>
      <c r="O36" s="27">
        <f t="shared" si="5"/>
        <v>7440</v>
      </c>
      <c r="P36" s="27">
        <f t="shared" si="8"/>
        <v>0</v>
      </c>
      <c r="Q36" s="27">
        <f t="shared" si="6"/>
        <v>72060</v>
      </c>
    </row>
    <row r="37" spans="2:17" x14ac:dyDescent="0.3">
      <c r="B37">
        <v>144</v>
      </c>
      <c r="C37" t="s">
        <v>49</v>
      </c>
      <c r="D37" t="s">
        <v>42</v>
      </c>
      <c r="E37" s="27">
        <v>38000</v>
      </c>
      <c r="F37">
        <v>30</v>
      </c>
      <c r="G37" s="27">
        <f t="shared" si="0"/>
        <v>38000</v>
      </c>
      <c r="H37" s="27">
        <v>1000</v>
      </c>
      <c r="I37" s="27">
        <f t="shared" si="1"/>
        <v>1900</v>
      </c>
      <c r="J37" s="27">
        <f t="shared" si="2"/>
        <v>760</v>
      </c>
      <c r="K37" s="27">
        <f t="shared" si="3"/>
        <v>3040</v>
      </c>
      <c r="L37" s="28">
        <v>40</v>
      </c>
      <c r="M37" s="27">
        <f t="shared" si="7"/>
        <v>6333.3333333333339</v>
      </c>
      <c r="N37" s="27">
        <f t="shared" si="4"/>
        <v>51033.333333333336</v>
      </c>
      <c r="O37" s="27">
        <f t="shared" si="5"/>
        <v>4560</v>
      </c>
      <c r="P37" s="27">
        <f t="shared" si="8"/>
        <v>0</v>
      </c>
      <c r="Q37" s="27">
        <f t="shared" si="6"/>
        <v>46473.333333333336</v>
      </c>
    </row>
    <row r="38" spans="2:17" x14ac:dyDescent="0.3">
      <c r="B38">
        <v>145</v>
      </c>
      <c r="C38" t="s">
        <v>50</v>
      </c>
      <c r="D38" t="s">
        <v>42</v>
      </c>
      <c r="E38" s="27">
        <v>38000</v>
      </c>
      <c r="F38">
        <v>29</v>
      </c>
      <c r="G38" s="27">
        <f t="shared" si="0"/>
        <v>36733.333333333336</v>
      </c>
      <c r="H38" s="27">
        <v>1000</v>
      </c>
      <c r="I38" s="27">
        <f t="shared" si="1"/>
        <v>1900</v>
      </c>
      <c r="J38" s="27">
        <f t="shared" si="2"/>
        <v>760</v>
      </c>
      <c r="K38" s="27">
        <f t="shared" si="3"/>
        <v>3040</v>
      </c>
      <c r="L38" s="28">
        <v>45</v>
      </c>
      <c r="M38" s="27">
        <f t="shared" si="7"/>
        <v>7125</v>
      </c>
      <c r="N38" s="27">
        <f t="shared" si="4"/>
        <v>50558.333333333336</v>
      </c>
      <c r="O38" s="27">
        <f t="shared" si="5"/>
        <v>4408</v>
      </c>
      <c r="P38" s="27">
        <f t="shared" si="8"/>
        <v>0</v>
      </c>
      <c r="Q38" s="27">
        <f t="shared" si="6"/>
        <v>46150.333333333336</v>
      </c>
    </row>
    <row r="39" spans="2:17" x14ac:dyDescent="0.3">
      <c r="B39">
        <v>146</v>
      </c>
      <c r="C39" t="s">
        <v>51</v>
      </c>
      <c r="D39" t="s">
        <v>42</v>
      </c>
      <c r="E39" s="27">
        <v>38000</v>
      </c>
      <c r="F39">
        <v>28</v>
      </c>
      <c r="G39" s="27">
        <f t="shared" si="0"/>
        <v>35466.666666666672</v>
      </c>
      <c r="H39" s="27">
        <v>1000</v>
      </c>
      <c r="I39" s="27">
        <f t="shared" si="1"/>
        <v>1900</v>
      </c>
      <c r="J39" s="27">
        <f t="shared" si="2"/>
        <v>760</v>
      </c>
      <c r="K39" s="27">
        <f t="shared" si="3"/>
        <v>3040</v>
      </c>
      <c r="L39" s="28">
        <v>25</v>
      </c>
      <c r="M39" s="27">
        <f t="shared" si="7"/>
        <v>3958.3333333333335</v>
      </c>
      <c r="N39" s="27">
        <f t="shared" si="4"/>
        <v>46125.000000000007</v>
      </c>
      <c r="O39" s="27">
        <f t="shared" si="5"/>
        <v>4256</v>
      </c>
      <c r="P39" s="27">
        <f t="shared" si="8"/>
        <v>0</v>
      </c>
      <c r="Q39" s="27">
        <f t="shared" si="6"/>
        <v>41869.000000000007</v>
      </c>
    </row>
    <row r="40" spans="2:17" x14ac:dyDescent="0.3">
      <c r="B40">
        <v>147</v>
      </c>
      <c r="C40" t="s">
        <v>52</v>
      </c>
      <c r="D40" t="s">
        <v>42</v>
      </c>
      <c r="E40" s="27">
        <v>38000</v>
      </c>
      <c r="F40">
        <v>25</v>
      </c>
      <c r="G40" s="27">
        <f t="shared" si="0"/>
        <v>31666.666666666668</v>
      </c>
      <c r="H40" s="27">
        <v>1000</v>
      </c>
      <c r="I40" s="27">
        <f t="shared" si="1"/>
        <v>1900</v>
      </c>
      <c r="J40" s="27">
        <f t="shared" si="2"/>
        <v>760</v>
      </c>
      <c r="K40" s="27">
        <f t="shared" si="3"/>
        <v>3040</v>
      </c>
      <c r="L40" s="28">
        <v>35</v>
      </c>
      <c r="M40" s="27">
        <f t="shared" si="7"/>
        <v>5541.666666666667</v>
      </c>
      <c r="N40" s="27">
        <f t="shared" si="4"/>
        <v>43908.333333333336</v>
      </c>
      <c r="O40" s="27">
        <f t="shared" si="5"/>
        <v>3800</v>
      </c>
      <c r="P40" s="27">
        <f t="shared" si="8"/>
        <v>0</v>
      </c>
      <c r="Q40" s="27">
        <f t="shared" si="6"/>
        <v>40108.333333333336</v>
      </c>
    </row>
    <row r="41" spans="2:17" x14ac:dyDescent="0.3">
      <c r="B41">
        <v>148</v>
      </c>
      <c r="C41" t="s">
        <v>53</v>
      </c>
      <c r="D41" t="s">
        <v>42</v>
      </c>
      <c r="E41" s="27">
        <v>38000</v>
      </c>
      <c r="F41">
        <v>26</v>
      </c>
      <c r="G41" s="27">
        <f t="shared" si="0"/>
        <v>32933.333333333336</v>
      </c>
      <c r="H41" s="27">
        <v>1000</v>
      </c>
      <c r="I41" s="27">
        <f t="shared" si="1"/>
        <v>1900</v>
      </c>
      <c r="J41" s="27">
        <f t="shared" si="2"/>
        <v>760</v>
      </c>
      <c r="K41" s="27">
        <f t="shared" si="3"/>
        <v>3040</v>
      </c>
      <c r="L41" s="28">
        <v>38</v>
      </c>
      <c r="M41" s="27">
        <f t="shared" si="7"/>
        <v>6016.666666666667</v>
      </c>
      <c r="N41" s="27">
        <f t="shared" si="4"/>
        <v>45650</v>
      </c>
      <c r="O41" s="27">
        <f t="shared" si="5"/>
        <v>3952</v>
      </c>
      <c r="P41" s="27">
        <f t="shared" si="8"/>
        <v>0</v>
      </c>
      <c r="Q41" s="27">
        <f t="shared" si="6"/>
        <v>41698</v>
      </c>
    </row>
    <row r="42" spans="2:17" x14ac:dyDescent="0.3">
      <c r="B42">
        <v>149</v>
      </c>
      <c r="C42" t="s">
        <v>54</v>
      </c>
      <c r="D42" t="s">
        <v>42</v>
      </c>
      <c r="E42" s="27">
        <v>38000</v>
      </c>
      <c r="F42">
        <v>30</v>
      </c>
      <c r="G42" s="27">
        <f t="shared" si="0"/>
        <v>38000</v>
      </c>
      <c r="H42" s="27">
        <v>1000</v>
      </c>
      <c r="I42" s="27">
        <f t="shared" si="1"/>
        <v>1900</v>
      </c>
      <c r="J42" s="27">
        <f t="shared" si="2"/>
        <v>760</v>
      </c>
      <c r="K42" s="27">
        <f t="shared" si="3"/>
        <v>3040</v>
      </c>
      <c r="L42" s="28">
        <v>49</v>
      </c>
      <c r="M42" s="27">
        <f t="shared" si="7"/>
        <v>7758.3333333333339</v>
      </c>
      <c r="N42" s="27">
        <f t="shared" si="4"/>
        <v>52458.333333333336</v>
      </c>
      <c r="O42" s="27">
        <f t="shared" si="5"/>
        <v>4560</v>
      </c>
      <c r="P42" s="27">
        <f t="shared" si="8"/>
        <v>0</v>
      </c>
      <c r="Q42" s="27">
        <f t="shared" si="6"/>
        <v>47898.333333333336</v>
      </c>
    </row>
    <row r="43" spans="2:17" x14ac:dyDescent="0.3">
      <c r="B43">
        <v>150</v>
      </c>
      <c r="C43" t="s">
        <v>55</v>
      </c>
      <c r="D43" t="s">
        <v>42</v>
      </c>
      <c r="E43" s="27">
        <v>38000</v>
      </c>
      <c r="F43">
        <v>24</v>
      </c>
      <c r="G43" s="27">
        <f t="shared" si="0"/>
        <v>30400</v>
      </c>
      <c r="H43" s="27">
        <v>1000</v>
      </c>
      <c r="I43" s="27">
        <f t="shared" si="1"/>
        <v>1900</v>
      </c>
      <c r="J43" s="27">
        <f t="shared" si="2"/>
        <v>760</v>
      </c>
      <c r="K43" s="27">
        <f t="shared" si="3"/>
        <v>3040</v>
      </c>
      <c r="L43" s="28">
        <v>43</v>
      </c>
      <c r="M43" s="27">
        <f t="shared" si="7"/>
        <v>6808.3333333333339</v>
      </c>
      <c r="N43" s="27">
        <f t="shared" si="4"/>
        <v>43908.333333333336</v>
      </c>
      <c r="O43" s="27">
        <f t="shared" si="5"/>
        <v>3648</v>
      </c>
      <c r="P43" s="27">
        <f t="shared" si="8"/>
        <v>0</v>
      </c>
      <c r="Q43" s="27">
        <f t="shared" si="6"/>
        <v>40260.333333333336</v>
      </c>
    </row>
    <row r="44" spans="2:17" x14ac:dyDescent="0.3">
      <c r="B44">
        <v>151</v>
      </c>
      <c r="C44" t="s">
        <v>56</v>
      </c>
      <c r="D44" t="s">
        <v>42</v>
      </c>
      <c r="E44" s="27">
        <v>38000</v>
      </c>
      <c r="F44">
        <v>29</v>
      </c>
      <c r="G44" s="27">
        <f t="shared" si="0"/>
        <v>36733.333333333336</v>
      </c>
      <c r="H44" s="27">
        <v>1000</v>
      </c>
      <c r="I44" s="27">
        <f t="shared" si="1"/>
        <v>1900</v>
      </c>
      <c r="J44" s="27">
        <f t="shared" si="2"/>
        <v>760</v>
      </c>
      <c r="K44" s="27">
        <f t="shared" si="3"/>
        <v>3040</v>
      </c>
      <c r="L44" s="28">
        <v>48</v>
      </c>
      <c r="M44" s="27">
        <f t="shared" si="7"/>
        <v>7600</v>
      </c>
      <c r="N44" s="27">
        <f t="shared" si="4"/>
        <v>51033.333333333336</v>
      </c>
      <c r="O44" s="27">
        <f t="shared" si="5"/>
        <v>4408</v>
      </c>
      <c r="P44" s="27">
        <f t="shared" si="8"/>
        <v>0</v>
      </c>
      <c r="Q44" s="27">
        <f t="shared" si="6"/>
        <v>46625.333333333336</v>
      </c>
    </row>
    <row r="45" spans="2:17" x14ac:dyDescent="0.3">
      <c r="B45">
        <v>152</v>
      </c>
      <c r="C45" t="s">
        <v>57</v>
      </c>
      <c r="D45" t="s">
        <v>42</v>
      </c>
      <c r="E45" s="27">
        <v>38000</v>
      </c>
      <c r="F45">
        <v>28</v>
      </c>
      <c r="G45" s="27">
        <f t="shared" si="0"/>
        <v>35466.666666666672</v>
      </c>
      <c r="H45" s="27">
        <v>1000</v>
      </c>
      <c r="I45" s="27">
        <f t="shared" si="1"/>
        <v>1900</v>
      </c>
      <c r="J45" s="27">
        <f t="shared" si="2"/>
        <v>760</v>
      </c>
      <c r="K45" s="27">
        <f t="shared" si="3"/>
        <v>3040</v>
      </c>
      <c r="L45" s="28">
        <v>29</v>
      </c>
      <c r="M45" s="27">
        <f t="shared" si="7"/>
        <v>4591.666666666667</v>
      </c>
      <c r="N45" s="27">
        <f t="shared" si="4"/>
        <v>46758.333333333336</v>
      </c>
      <c r="O45" s="27">
        <f t="shared" si="5"/>
        <v>4256</v>
      </c>
      <c r="P45" s="27">
        <f t="shared" si="8"/>
        <v>0</v>
      </c>
      <c r="Q45" s="27">
        <f t="shared" si="6"/>
        <v>42502.333333333336</v>
      </c>
    </row>
    <row r="46" spans="2:17" x14ac:dyDescent="0.3">
      <c r="B46">
        <v>153</v>
      </c>
      <c r="C46" t="s">
        <v>58</v>
      </c>
      <c r="D46" t="s">
        <v>42</v>
      </c>
      <c r="E46" s="27">
        <v>38000</v>
      </c>
      <c r="F46">
        <v>23</v>
      </c>
      <c r="G46" s="27">
        <f t="shared" si="0"/>
        <v>29133.333333333336</v>
      </c>
      <c r="H46" s="27">
        <v>1000</v>
      </c>
      <c r="I46" s="27">
        <f t="shared" si="1"/>
        <v>1900</v>
      </c>
      <c r="J46" s="27">
        <f t="shared" si="2"/>
        <v>760</v>
      </c>
      <c r="K46" s="27">
        <f t="shared" si="3"/>
        <v>3040</v>
      </c>
      <c r="L46" s="28">
        <v>80</v>
      </c>
      <c r="M46" s="27">
        <f t="shared" si="7"/>
        <v>12666.666666666668</v>
      </c>
      <c r="N46" s="27">
        <f t="shared" si="4"/>
        <v>48500</v>
      </c>
      <c r="O46" s="27">
        <f t="shared" si="5"/>
        <v>3496</v>
      </c>
      <c r="P46" s="27">
        <f t="shared" si="8"/>
        <v>0</v>
      </c>
      <c r="Q46" s="27">
        <f t="shared" si="6"/>
        <v>45004</v>
      </c>
    </row>
    <row r="47" spans="2:17" x14ac:dyDescent="0.3">
      <c r="B47">
        <v>154</v>
      </c>
      <c r="C47" t="s">
        <v>59</v>
      </c>
      <c r="D47" t="s">
        <v>42</v>
      </c>
      <c r="E47" s="27">
        <v>38000</v>
      </c>
      <c r="F47">
        <v>24</v>
      </c>
      <c r="G47" s="27">
        <f t="shared" si="0"/>
        <v>30400</v>
      </c>
      <c r="H47" s="27">
        <v>1000</v>
      </c>
      <c r="I47" s="27">
        <f t="shared" si="1"/>
        <v>1900</v>
      </c>
      <c r="J47" s="27">
        <f t="shared" si="2"/>
        <v>760</v>
      </c>
      <c r="K47" s="27">
        <f t="shared" si="3"/>
        <v>3040</v>
      </c>
      <c r="L47" s="28">
        <v>60</v>
      </c>
      <c r="M47" s="27">
        <f t="shared" si="7"/>
        <v>9500</v>
      </c>
      <c r="N47" s="27">
        <f t="shared" si="4"/>
        <v>46600</v>
      </c>
      <c r="O47" s="27">
        <f t="shared" si="5"/>
        <v>3648</v>
      </c>
      <c r="P47" s="27">
        <f t="shared" si="8"/>
        <v>0</v>
      </c>
      <c r="Q47" s="27">
        <f t="shared" si="6"/>
        <v>42952</v>
      </c>
    </row>
    <row r="48" spans="2:17" x14ac:dyDescent="0.3">
      <c r="B48">
        <v>155</v>
      </c>
      <c r="C48" t="s">
        <v>60</v>
      </c>
      <c r="D48" t="s">
        <v>42</v>
      </c>
      <c r="E48" s="27">
        <v>38000</v>
      </c>
      <c r="F48">
        <v>26</v>
      </c>
      <c r="G48" s="27">
        <f t="shared" si="0"/>
        <v>32933.333333333336</v>
      </c>
      <c r="H48" s="27">
        <v>1000</v>
      </c>
      <c r="I48" s="27">
        <f t="shared" si="1"/>
        <v>1900</v>
      </c>
      <c r="J48" s="27">
        <f t="shared" si="2"/>
        <v>760</v>
      </c>
      <c r="K48" s="27">
        <f t="shared" si="3"/>
        <v>3040</v>
      </c>
      <c r="L48" s="28">
        <v>30</v>
      </c>
      <c r="M48" s="27">
        <f t="shared" si="7"/>
        <v>4750</v>
      </c>
      <c r="N48" s="27">
        <f t="shared" si="4"/>
        <v>44383.333333333336</v>
      </c>
      <c r="O48" s="27">
        <f t="shared" si="5"/>
        <v>3952</v>
      </c>
      <c r="P48" s="27">
        <f t="shared" si="8"/>
        <v>0</v>
      </c>
      <c r="Q48" s="27">
        <f t="shared" si="6"/>
        <v>40431.333333333336</v>
      </c>
    </row>
    <row r="49" spans="2:17" x14ac:dyDescent="0.3">
      <c r="B49">
        <v>156</v>
      </c>
      <c r="C49" t="s">
        <v>61</v>
      </c>
      <c r="D49" t="s">
        <v>42</v>
      </c>
      <c r="E49" s="27">
        <v>38000</v>
      </c>
      <c r="F49">
        <v>29</v>
      </c>
      <c r="G49" s="27">
        <f t="shared" si="0"/>
        <v>36733.333333333336</v>
      </c>
      <c r="H49" s="27">
        <v>1000</v>
      </c>
      <c r="I49" s="27">
        <f t="shared" si="1"/>
        <v>1900</v>
      </c>
      <c r="J49" s="27">
        <f t="shared" si="2"/>
        <v>760</v>
      </c>
      <c r="K49" s="27">
        <f t="shared" si="3"/>
        <v>3040</v>
      </c>
      <c r="L49" s="28">
        <v>40</v>
      </c>
      <c r="M49" s="27">
        <f t="shared" si="7"/>
        <v>6333.3333333333339</v>
      </c>
      <c r="N49" s="27">
        <f t="shared" si="4"/>
        <v>49766.666666666672</v>
      </c>
      <c r="O49" s="27">
        <f t="shared" si="5"/>
        <v>4408</v>
      </c>
      <c r="P49" s="27">
        <f t="shared" si="8"/>
        <v>0</v>
      </c>
      <c r="Q49" s="27">
        <f t="shared" si="6"/>
        <v>45358.666666666672</v>
      </c>
    </row>
    <row r="50" spans="2:17" x14ac:dyDescent="0.3">
      <c r="B50">
        <v>157</v>
      </c>
      <c r="C50" t="s">
        <v>62</v>
      </c>
      <c r="D50" t="s">
        <v>63</v>
      </c>
      <c r="E50" s="27">
        <v>35000</v>
      </c>
      <c r="F50">
        <v>31</v>
      </c>
      <c r="G50" s="27">
        <f t="shared" si="0"/>
        <v>36166.666666666672</v>
      </c>
      <c r="H50" s="27">
        <v>1000</v>
      </c>
      <c r="I50" s="27">
        <f t="shared" si="1"/>
        <v>1750</v>
      </c>
      <c r="J50" s="27">
        <f t="shared" si="2"/>
        <v>700</v>
      </c>
      <c r="K50" s="27">
        <f t="shared" si="3"/>
        <v>2800</v>
      </c>
      <c r="L50" s="28">
        <v>45</v>
      </c>
      <c r="M50" s="27">
        <f t="shared" si="7"/>
        <v>6562.5</v>
      </c>
      <c r="N50" s="27">
        <f t="shared" si="4"/>
        <v>48979.166666666672</v>
      </c>
      <c r="O50" s="27">
        <f t="shared" si="5"/>
        <v>4340</v>
      </c>
      <c r="P50" s="27">
        <f t="shared" si="8"/>
        <v>0</v>
      </c>
      <c r="Q50" s="27">
        <f t="shared" si="6"/>
        <v>44639.166666666672</v>
      </c>
    </row>
    <row r="51" spans="2:17" x14ac:dyDescent="0.3">
      <c r="B51">
        <v>158</v>
      </c>
      <c r="C51" t="s">
        <v>64</v>
      </c>
      <c r="D51" t="s">
        <v>42</v>
      </c>
      <c r="E51" s="27">
        <v>38000</v>
      </c>
      <c r="F51">
        <v>30</v>
      </c>
      <c r="G51" s="27">
        <f t="shared" si="0"/>
        <v>38000</v>
      </c>
      <c r="H51" s="27">
        <v>1000</v>
      </c>
      <c r="I51" s="27">
        <f t="shared" si="1"/>
        <v>1900</v>
      </c>
      <c r="J51" s="27">
        <f t="shared" si="2"/>
        <v>760</v>
      </c>
      <c r="K51" s="27">
        <f t="shared" si="3"/>
        <v>3040</v>
      </c>
      <c r="L51" s="28">
        <v>25</v>
      </c>
      <c r="M51" s="27">
        <f t="shared" si="7"/>
        <v>3958.3333333333335</v>
      </c>
      <c r="N51" s="27">
        <f t="shared" si="4"/>
        <v>48658.333333333336</v>
      </c>
      <c r="O51" s="27">
        <f t="shared" si="5"/>
        <v>4560</v>
      </c>
      <c r="P51" s="27">
        <f t="shared" si="8"/>
        <v>0</v>
      </c>
      <c r="Q51" s="27">
        <f t="shared" si="6"/>
        <v>44098.333333333336</v>
      </c>
    </row>
    <row r="52" spans="2:17" x14ac:dyDescent="0.3">
      <c r="B52">
        <v>159</v>
      </c>
      <c r="C52" t="s">
        <v>65</v>
      </c>
      <c r="D52" t="s">
        <v>42</v>
      </c>
      <c r="E52" s="27">
        <v>38000</v>
      </c>
      <c r="F52">
        <v>29</v>
      </c>
      <c r="G52" s="27">
        <f t="shared" si="0"/>
        <v>36733.333333333336</v>
      </c>
      <c r="H52" s="27">
        <v>1000</v>
      </c>
      <c r="I52" s="27">
        <f t="shared" si="1"/>
        <v>1900</v>
      </c>
      <c r="J52" s="27">
        <f t="shared" si="2"/>
        <v>760</v>
      </c>
      <c r="K52" s="27">
        <f t="shared" si="3"/>
        <v>3040</v>
      </c>
      <c r="L52" s="28">
        <v>35</v>
      </c>
      <c r="M52" s="27">
        <f t="shared" si="7"/>
        <v>5541.666666666667</v>
      </c>
      <c r="N52" s="27">
        <f t="shared" si="4"/>
        <v>48975</v>
      </c>
      <c r="O52" s="27">
        <f t="shared" si="5"/>
        <v>4408</v>
      </c>
      <c r="P52" s="27">
        <f t="shared" si="8"/>
        <v>0</v>
      </c>
      <c r="Q52" s="27">
        <f t="shared" si="6"/>
        <v>44567</v>
      </c>
    </row>
    <row r="53" spans="2:17" x14ac:dyDescent="0.3">
      <c r="B53">
        <v>160</v>
      </c>
      <c r="C53" t="s">
        <v>66</v>
      </c>
      <c r="D53" t="s">
        <v>42</v>
      </c>
      <c r="E53" s="27">
        <v>38000</v>
      </c>
      <c r="F53">
        <v>28</v>
      </c>
      <c r="G53" s="27">
        <f t="shared" si="0"/>
        <v>35466.666666666672</v>
      </c>
      <c r="H53" s="27">
        <v>1000</v>
      </c>
      <c r="I53" s="27">
        <f t="shared" si="1"/>
        <v>1900</v>
      </c>
      <c r="J53" s="27">
        <f t="shared" si="2"/>
        <v>760</v>
      </c>
      <c r="K53" s="27">
        <f t="shared" si="3"/>
        <v>3040</v>
      </c>
      <c r="L53" s="28">
        <v>38</v>
      </c>
      <c r="M53" s="27">
        <f t="shared" si="7"/>
        <v>6016.666666666667</v>
      </c>
      <c r="N53" s="27">
        <f t="shared" si="4"/>
        <v>48183.333333333336</v>
      </c>
      <c r="O53" s="27">
        <f t="shared" si="5"/>
        <v>4256</v>
      </c>
      <c r="P53" s="27">
        <f t="shared" si="8"/>
        <v>0</v>
      </c>
      <c r="Q53" s="27">
        <f t="shared" si="6"/>
        <v>43927.333333333336</v>
      </c>
    </row>
    <row r="54" spans="2:17" x14ac:dyDescent="0.3">
      <c r="B54">
        <v>161</v>
      </c>
      <c r="C54" t="s">
        <v>67</v>
      </c>
      <c r="D54" t="s">
        <v>42</v>
      </c>
      <c r="E54" s="27">
        <v>38000</v>
      </c>
      <c r="F54">
        <v>27</v>
      </c>
      <c r="G54" s="27">
        <f t="shared" si="0"/>
        <v>34200</v>
      </c>
      <c r="H54" s="27">
        <v>1000</v>
      </c>
      <c r="I54" s="27">
        <f t="shared" si="1"/>
        <v>1900</v>
      </c>
      <c r="J54" s="27">
        <f t="shared" si="2"/>
        <v>760</v>
      </c>
      <c r="K54" s="27">
        <f t="shared" si="3"/>
        <v>3040</v>
      </c>
      <c r="L54" s="28">
        <v>49</v>
      </c>
      <c r="M54" s="27">
        <f t="shared" si="7"/>
        <v>7758.3333333333339</v>
      </c>
      <c r="N54" s="27">
        <f t="shared" si="4"/>
        <v>48658.333333333336</v>
      </c>
      <c r="O54" s="27">
        <f t="shared" si="5"/>
        <v>4104</v>
      </c>
      <c r="P54" s="27">
        <f t="shared" si="8"/>
        <v>0</v>
      </c>
      <c r="Q54" s="27">
        <f t="shared" si="6"/>
        <v>44554.333333333336</v>
      </c>
    </row>
    <row r="55" spans="2:17" x14ac:dyDescent="0.3">
      <c r="B55">
        <v>162</v>
      </c>
      <c r="C55" t="s">
        <v>68</v>
      </c>
      <c r="D55" t="s">
        <v>42</v>
      </c>
      <c r="E55" s="27">
        <v>38000</v>
      </c>
      <c r="F55">
        <v>18</v>
      </c>
      <c r="G55" s="27">
        <f t="shared" si="0"/>
        <v>22800</v>
      </c>
      <c r="H55" s="27">
        <v>1000</v>
      </c>
      <c r="I55" s="27">
        <f t="shared" si="1"/>
        <v>1900</v>
      </c>
      <c r="J55" s="27">
        <f t="shared" si="2"/>
        <v>760</v>
      </c>
      <c r="K55" s="27">
        <f t="shared" si="3"/>
        <v>3040</v>
      </c>
      <c r="L55" s="28">
        <v>43</v>
      </c>
      <c r="M55" s="27">
        <f t="shared" si="7"/>
        <v>6808.3333333333339</v>
      </c>
      <c r="N55" s="27">
        <f t="shared" si="4"/>
        <v>36308.333333333336</v>
      </c>
      <c r="O55" s="27">
        <f t="shared" si="5"/>
        <v>2736</v>
      </c>
      <c r="P55" s="27">
        <f t="shared" si="8"/>
        <v>0</v>
      </c>
      <c r="Q55" s="27">
        <f t="shared" si="6"/>
        <v>33572.333333333336</v>
      </c>
    </row>
    <row r="56" spans="2:17" x14ac:dyDescent="0.3">
      <c r="B56">
        <v>163</v>
      </c>
      <c r="C56" t="s">
        <v>69</v>
      </c>
      <c r="D56" t="s">
        <v>42</v>
      </c>
      <c r="E56" s="27">
        <v>38000</v>
      </c>
      <c r="F56">
        <v>24</v>
      </c>
      <c r="G56" s="27">
        <f t="shared" si="0"/>
        <v>30400</v>
      </c>
      <c r="H56" s="27">
        <v>1000</v>
      </c>
      <c r="I56" s="27">
        <f t="shared" si="1"/>
        <v>1900</v>
      </c>
      <c r="J56" s="27">
        <f t="shared" si="2"/>
        <v>760</v>
      </c>
      <c r="K56" s="27">
        <f t="shared" si="3"/>
        <v>3040</v>
      </c>
      <c r="L56" s="28">
        <v>48</v>
      </c>
      <c r="M56" s="27">
        <f t="shared" si="7"/>
        <v>7600</v>
      </c>
      <c r="N56" s="27">
        <f t="shared" si="4"/>
        <v>44700</v>
      </c>
      <c r="O56" s="27">
        <f t="shared" si="5"/>
        <v>3648</v>
      </c>
      <c r="P56" s="27">
        <f t="shared" si="8"/>
        <v>0</v>
      </c>
      <c r="Q56" s="27">
        <f t="shared" si="6"/>
        <v>41052</v>
      </c>
    </row>
    <row r="57" spans="2:17" x14ac:dyDescent="0.3">
      <c r="B57">
        <v>164</v>
      </c>
      <c r="C57" t="s">
        <v>70</v>
      </c>
      <c r="D57" t="s">
        <v>42</v>
      </c>
      <c r="E57" s="27">
        <v>38000</v>
      </c>
      <c r="F57">
        <v>27</v>
      </c>
      <c r="G57" s="27">
        <f t="shared" si="0"/>
        <v>34200</v>
      </c>
      <c r="H57" s="27">
        <v>1000</v>
      </c>
      <c r="I57" s="27">
        <f t="shared" si="1"/>
        <v>1900</v>
      </c>
      <c r="J57" s="27">
        <f t="shared" si="2"/>
        <v>760</v>
      </c>
      <c r="K57" s="27">
        <f t="shared" si="3"/>
        <v>3040</v>
      </c>
      <c r="L57" s="28">
        <v>80</v>
      </c>
      <c r="M57" s="27">
        <f t="shared" si="7"/>
        <v>12666.666666666668</v>
      </c>
      <c r="N57" s="27">
        <f t="shared" si="4"/>
        <v>53566.666666666672</v>
      </c>
      <c r="O57" s="27">
        <f t="shared" si="5"/>
        <v>4104</v>
      </c>
      <c r="P57" s="27">
        <f t="shared" si="8"/>
        <v>0</v>
      </c>
      <c r="Q57" s="27">
        <f t="shared" si="6"/>
        <v>49462.666666666672</v>
      </c>
    </row>
    <row r="58" spans="2:17" x14ac:dyDescent="0.3">
      <c r="B58">
        <v>165</v>
      </c>
      <c r="C58" t="s">
        <v>71</v>
      </c>
      <c r="D58" t="s">
        <v>42</v>
      </c>
      <c r="E58" s="27">
        <v>38000</v>
      </c>
      <c r="F58">
        <v>29</v>
      </c>
      <c r="G58" s="27">
        <f t="shared" si="0"/>
        <v>36733.333333333336</v>
      </c>
      <c r="H58" s="27">
        <v>1000</v>
      </c>
      <c r="I58" s="27">
        <f t="shared" si="1"/>
        <v>1900</v>
      </c>
      <c r="J58" s="27">
        <f t="shared" si="2"/>
        <v>760</v>
      </c>
      <c r="K58" s="27">
        <f t="shared" si="3"/>
        <v>3040</v>
      </c>
      <c r="L58" s="28">
        <v>60</v>
      </c>
      <c r="M58" s="27">
        <f t="shared" si="7"/>
        <v>9500</v>
      </c>
      <c r="N58" s="27">
        <f t="shared" si="4"/>
        <v>52933.333333333336</v>
      </c>
      <c r="O58" s="27">
        <f t="shared" si="5"/>
        <v>4408</v>
      </c>
      <c r="P58" s="27">
        <f t="shared" si="8"/>
        <v>0</v>
      </c>
      <c r="Q58" s="27">
        <f t="shared" si="6"/>
        <v>48525.333333333336</v>
      </c>
    </row>
    <row r="59" spans="2:17" x14ac:dyDescent="0.3">
      <c r="B59">
        <v>166</v>
      </c>
      <c r="C59" t="s">
        <v>72</v>
      </c>
      <c r="D59" t="s">
        <v>42</v>
      </c>
      <c r="E59" s="27">
        <v>38000</v>
      </c>
      <c r="F59">
        <v>30</v>
      </c>
      <c r="G59" s="27">
        <f t="shared" si="0"/>
        <v>38000</v>
      </c>
      <c r="H59" s="27">
        <v>1000</v>
      </c>
      <c r="I59" s="27">
        <f t="shared" si="1"/>
        <v>1900</v>
      </c>
      <c r="J59" s="27">
        <f t="shared" si="2"/>
        <v>760</v>
      </c>
      <c r="K59" s="27">
        <f t="shared" si="3"/>
        <v>3040</v>
      </c>
      <c r="L59" s="28">
        <v>30</v>
      </c>
      <c r="M59" s="27">
        <f t="shared" si="7"/>
        <v>4750</v>
      </c>
      <c r="N59" s="27">
        <f t="shared" si="4"/>
        <v>49450</v>
      </c>
      <c r="O59" s="27">
        <f t="shared" si="5"/>
        <v>4560</v>
      </c>
      <c r="P59" s="27">
        <f t="shared" si="8"/>
        <v>0</v>
      </c>
      <c r="Q59" s="27">
        <f t="shared" si="6"/>
        <v>44890</v>
      </c>
    </row>
    <row r="60" spans="2:17" x14ac:dyDescent="0.3">
      <c r="B60">
        <v>167</v>
      </c>
      <c r="C60" t="s">
        <v>73</v>
      </c>
      <c r="D60" t="s">
        <v>42</v>
      </c>
      <c r="E60" s="27">
        <v>38000</v>
      </c>
      <c r="F60">
        <v>31</v>
      </c>
      <c r="G60" s="27">
        <f t="shared" si="0"/>
        <v>39266.666666666672</v>
      </c>
      <c r="H60" s="27">
        <v>1000</v>
      </c>
      <c r="I60" s="27">
        <f t="shared" si="1"/>
        <v>1900</v>
      </c>
      <c r="J60" s="27">
        <f t="shared" si="2"/>
        <v>760</v>
      </c>
      <c r="K60" s="27">
        <f t="shared" si="3"/>
        <v>3040</v>
      </c>
      <c r="L60" s="28">
        <v>40</v>
      </c>
      <c r="M60" s="27">
        <f t="shared" si="7"/>
        <v>6333.3333333333339</v>
      </c>
      <c r="N60" s="27">
        <f t="shared" si="4"/>
        <v>52300.000000000007</v>
      </c>
      <c r="O60" s="27">
        <f t="shared" si="5"/>
        <v>4712</v>
      </c>
      <c r="P60" s="27">
        <f t="shared" si="8"/>
        <v>0</v>
      </c>
      <c r="Q60" s="27">
        <f t="shared" si="6"/>
        <v>47588.000000000007</v>
      </c>
    </row>
    <row r="61" spans="2:17" x14ac:dyDescent="0.3">
      <c r="B61">
        <v>168</v>
      </c>
      <c r="C61" t="s">
        <v>74</v>
      </c>
      <c r="D61" t="s">
        <v>63</v>
      </c>
      <c r="E61" s="27">
        <v>35000</v>
      </c>
      <c r="F61">
        <v>30</v>
      </c>
      <c r="G61" s="27">
        <f t="shared" si="0"/>
        <v>35000</v>
      </c>
      <c r="H61" s="27">
        <v>1000</v>
      </c>
      <c r="I61" s="27">
        <f t="shared" si="1"/>
        <v>1750</v>
      </c>
      <c r="J61" s="27">
        <f t="shared" si="2"/>
        <v>700</v>
      </c>
      <c r="K61" s="27">
        <f t="shared" si="3"/>
        <v>2800</v>
      </c>
      <c r="L61" s="28">
        <v>45</v>
      </c>
      <c r="M61" s="27">
        <f t="shared" si="7"/>
        <v>6562.5</v>
      </c>
      <c r="N61" s="27">
        <f t="shared" si="4"/>
        <v>47812.5</v>
      </c>
      <c r="O61" s="27">
        <f t="shared" si="5"/>
        <v>4200</v>
      </c>
      <c r="P61" s="27">
        <f t="shared" si="8"/>
        <v>0</v>
      </c>
      <c r="Q61" s="27">
        <f t="shared" si="6"/>
        <v>43612.5</v>
      </c>
    </row>
    <row r="62" spans="2:17" x14ac:dyDescent="0.3">
      <c r="B62">
        <v>169</v>
      </c>
      <c r="C62" t="s">
        <v>75</v>
      </c>
      <c r="D62" t="s">
        <v>42</v>
      </c>
      <c r="E62" s="27">
        <v>38000</v>
      </c>
      <c r="F62">
        <v>29</v>
      </c>
      <c r="G62" s="27">
        <f t="shared" si="0"/>
        <v>36733.333333333336</v>
      </c>
      <c r="H62" s="27">
        <v>1000</v>
      </c>
      <c r="I62" s="27">
        <f t="shared" si="1"/>
        <v>1900</v>
      </c>
      <c r="J62" s="27">
        <f t="shared" si="2"/>
        <v>760</v>
      </c>
      <c r="K62" s="27">
        <f t="shared" si="3"/>
        <v>3040</v>
      </c>
      <c r="L62" s="28">
        <v>25</v>
      </c>
      <c r="M62" s="27">
        <f t="shared" si="7"/>
        <v>3958.3333333333335</v>
      </c>
      <c r="N62" s="27">
        <f t="shared" si="4"/>
        <v>47391.666666666672</v>
      </c>
      <c r="O62" s="27">
        <f t="shared" si="5"/>
        <v>4408</v>
      </c>
      <c r="P62" s="27">
        <f t="shared" si="8"/>
        <v>0</v>
      </c>
      <c r="Q62" s="27">
        <f t="shared" si="6"/>
        <v>42983.666666666672</v>
      </c>
    </row>
    <row r="63" spans="2:17" x14ac:dyDescent="0.3">
      <c r="B63">
        <v>170</v>
      </c>
      <c r="C63" t="s">
        <v>76</v>
      </c>
      <c r="D63" t="s">
        <v>42</v>
      </c>
      <c r="E63" s="27">
        <v>38000</v>
      </c>
      <c r="F63">
        <v>28</v>
      </c>
      <c r="G63" s="27">
        <f t="shared" si="0"/>
        <v>35466.666666666672</v>
      </c>
      <c r="H63" s="27">
        <v>1000</v>
      </c>
      <c r="I63" s="27">
        <f t="shared" si="1"/>
        <v>1900</v>
      </c>
      <c r="J63" s="27">
        <f t="shared" si="2"/>
        <v>760</v>
      </c>
      <c r="K63" s="27">
        <f t="shared" si="3"/>
        <v>3040</v>
      </c>
      <c r="L63" s="28">
        <v>35</v>
      </c>
      <c r="M63" s="27">
        <f t="shared" si="7"/>
        <v>5541.666666666667</v>
      </c>
      <c r="N63" s="27">
        <f t="shared" si="4"/>
        <v>47708.333333333336</v>
      </c>
      <c r="O63" s="27">
        <f t="shared" si="5"/>
        <v>4256</v>
      </c>
      <c r="P63" s="27">
        <f t="shared" si="8"/>
        <v>0</v>
      </c>
      <c r="Q63" s="27">
        <f t="shared" si="6"/>
        <v>43452.333333333336</v>
      </c>
    </row>
    <row r="64" spans="2:17" x14ac:dyDescent="0.3">
      <c r="B64">
        <v>171</v>
      </c>
      <c r="C64" t="s">
        <v>77</v>
      </c>
      <c r="D64" t="s">
        <v>42</v>
      </c>
      <c r="E64" s="27">
        <v>38000</v>
      </c>
      <c r="F64">
        <v>29</v>
      </c>
      <c r="G64" s="27">
        <f t="shared" si="0"/>
        <v>36733.333333333336</v>
      </c>
      <c r="H64" s="27">
        <v>1000</v>
      </c>
      <c r="I64" s="27">
        <f t="shared" si="1"/>
        <v>1900</v>
      </c>
      <c r="J64" s="27">
        <f t="shared" si="2"/>
        <v>760</v>
      </c>
      <c r="K64" s="27">
        <f t="shared" si="3"/>
        <v>3040</v>
      </c>
      <c r="L64" s="28">
        <v>38</v>
      </c>
      <c r="M64" s="27">
        <f t="shared" si="7"/>
        <v>6016.666666666667</v>
      </c>
      <c r="N64" s="27">
        <f t="shared" si="4"/>
        <v>49450</v>
      </c>
      <c r="O64" s="27">
        <f t="shared" si="5"/>
        <v>4408</v>
      </c>
      <c r="P64" s="27">
        <f t="shared" si="8"/>
        <v>0</v>
      </c>
      <c r="Q64" s="27">
        <f t="shared" si="6"/>
        <v>45042</v>
      </c>
    </row>
    <row r="65" spans="2:17" x14ac:dyDescent="0.3">
      <c r="B65">
        <v>172</v>
      </c>
      <c r="C65" t="s">
        <v>78</v>
      </c>
      <c r="D65" t="s">
        <v>42</v>
      </c>
      <c r="E65" s="27">
        <v>38000</v>
      </c>
      <c r="F65">
        <v>28</v>
      </c>
      <c r="G65" s="27">
        <f t="shared" si="0"/>
        <v>35466.666666666672</v>
      </c>
      <c r="H65" s="27">
        <v>1000</v>
      </c>
      <c r="I65" s="27">
        <f t="shared" si="1"/>
        <v>1900</v>
      </c>
      <c r="J65" s="27">
        <f t="shared" si="2"/>
        <v>760</v>
      </c>
      <c r="K65" s="27">
        <f t="shared" si="3"/>
        <v>3040</v>
      </c>
      <c r="L65" s="28">
        <v>49</v>
      </c>
      <c r="M65" s="27">
        <f t="shared" si="7"/>
        <v>7758.3333333333339</v>
      </c>
      <c r="N65" s="27">
        <f t="shared" si="4"/>
        <v>49925.000000000007</v>
      </c>
      <c r="O65" s="27">
        <f t="shared" si="5"/>
        <v>4256</v>
      </c>
      <c r="P65" s="27">
        <f t="shared" si="8"/>
        <v>0</v>
      </c>
      <c r="Q65" s="27">
        <f t="shared" si="6"/>
        <v>45669.000000000007</v>
      </c>
    </row>
    <row r="66" spans="2:17" x14ac:dyDescent="0.3">
      <c r="B66">
        <v>173</v>
      </c>
      <c r="C66" t="s">
        <v>79</v>
      </c>
      <c r="D66" t="s">
        <v>63</v>
      </c>
      <c r="E66" s="27">
        <v>35000</v>
      </c>
      <c r="F66">
        <v>25</v>
      </c>
      <c r="G66" s="27">
        <f t="shared" si="0"/>
        <v>29166.666666666668</v>
      </c>
      <c r="H66" s="27">
        <v>1000</v>
      </c>
      <c r="I66" s="27">
        <f t="shared" si="1"/>
        <v>1750</v>
      </c>
      <c r="J66" s="27">
        <f t="shared" si="2"/>
        <v>700</v>
      </c>
      <c r="K66" s="27">
        <f t="shared" si="3"/>
        <v>2800</v>
      </c>
      <c r="L66" s="28">
        <v>43</v>
      </c>
      <c r="M66" s="27">
        <f t="shared" si="7"/>
        <v>6270.8333333333339</v>
      </c>
      <c r="N66" s="27">
        <f t="shared" si="4"/>
        <v>41687.500000000007</v>
      </c>
      <c r="O66" s="27">
        <f t="shared" si="5"/>
        <v>3500</v>
      </c>
      <c r="P66" s="27"/>
      <c r="Q66" s="27">
        <f t="shared" si="6"/>
        <v>38187.500000000007</v>
      </c>
    </row>
    <row r="67" spans="2:17" x14ac:dyDescent="0.3">
      <c r="B67">
        <v>174</v>
      </c>
      <c r="C67" t="s">
        <v>80</v>
      </c>
      <c r="D67" t="s">
        <v>42</v>
      </c>
      <c r="E67" s="27">
        <v>38000</v>
      </c>
      <c r="F67">
        <v>26</v>
      </c>
      <c r="G67" s="27">
        <f t="shared" si="0"/>
        <v>32933.333333333336</v>
      </c>
      <c r="H67" s="27">
        <v>1000</v>
      </c>
      <c r="I67" s="27">
        <f t="shared" si="1"/>
        <v>1900</v>
      </c>
      <c r="J67" s="27">
        <f t="shared" si="2"/>
        <v>760</v>
      </c>
      <c r="K67" s="27">
        <f t="shared" si="3"/>
        <v>3040</v>
      </c>
      <c r="L67" s="28">
        <v>48</v>
      </c>
      <c r="M67" s="27">
        <f t="shared" si="7"/>
        <v>7600</v>
      </c>
      <c r="N67" s="27">
        <f t="shared" si="4"/>
        <v>47233.333333333336</v>
      </c>
      <c r="O67" s="27">
        <f>G67*12%</f>
        <v>3952</v>
      </c>
      <c r="P67" s="27">
        <f t="shared" ref="P67:P68" si="9">IF(E67&lt;15000,(E67*0.75%),0)</f>
        <v>0</v>
      </c>
      <c r="Q67" s="27">
        <f t="shared" si="6"/>
        <v>43281.333333333336</v>
      </c>
    </row>
    <row r="68" spans="2:17" x14ac:dyDescent="0.3">
      <c r="B68">
        <v>175</v>
      </c>
      <c r="C68" t="s">
        <v>81</v>
      </c>
      <c r="D68" t="s">
        <v>42</v>
      </c>
      <c r="E68" s="27">
        <v>14000</v>
      </c>
      <c r="F68">
        <v>30</v>
      </c>
      <c r="G68" s="27">
        <f t="shared" si="0"/>
        <v>14000</v>
      </c>
      <c r="H68" s="27">
        <v>1000</v>
      </c>
      <c r="I68" s="27">
        <f t="shared" si="1"/>
        <v>700</v>
      </c>
      <c r="J68" s="27">
        <f t="shared" si="2"/>
        <v>280</v>
      </c>
      <c r="K68" s="27">
        <f t="shared" si="3"/>
        <v>1120</v>
      </c>
      <c r="L68" s="28">
        <v>42</v>
      </c>
      <c r="M68" s="27">
        <f t="shared" si="7"/>
        <v>2450</v>
      </c>
      <c r="N68" s="27">
        <f t="shared" si="4"/>
        <v>19550</v>
      </c>
      <c r="O68" s="27">
        <f t="shared" si="5"/>
        <v>1680</v>
      </c>
      <c r="P68" s="27">
        <f t="shared" si="9"/>
        <v>105</v>
      </c>
      <c r="Q68" s="27">
        <f t="shared" si="6"/>
        <v>17765</v>
      </c>
    </row>
    <row r="69" spans="2:17" x14ac:dyDescent="0.3">
      <c r="E69" s="27"/>
      <c r="G69" s="27"/>
      <c r="H69" s="27"/>
      <c r="I69" s="27"/>
      <c r="J69" s="27"/>
      <c r="K69" s="27"/>
      <c r="L69" s="28"/>
      <c r="M69" s="27"/>
      <c r="N69" s="27"/>
      <c r="O69" s="27"/>
      <c r="P69" s="27"/>
      <c r="Q69" s="27"/>
    </row>
    <row r="70" spans="2:17" x14ac:dyDescent="0.3">
      <c r="G70" s="27"/>
      <c r="H70" s="27"/>
      <c r="M70" s="27"/>
      <c r="N70" s="27"/>
      <c r="O70" s="27"/>
      <c r="P70" s="27"/>
      <c r="Q70" s="27"/>
    </row>
  </sheetData>
  <mergeCells count="7">
    <mergeCell ref="C21:O24"/>
    <mergeCell ref="J3:O4"/>
    <mergeCell ref="A2:D2"/>
    <mergeCell ref="A3:D3"/>
    <mergeCell ref="B4:C4"/>
    <mergeCell ref="A9:B9"/>
    <mergeCell ref="C9:D9"/>
  </mergeCells>
  <conditionalFormatting sqref="A31:A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{8D46138B-098D-45AB-A3CA-D0BCD08CD337}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46138B-098D-45AB-A3CA-D0BCD08CD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A31:A66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8705-F515-4655-90CF-F8C14DB1410B}">
  <dimension ref="A1:Q47"/>
  <sheetViews>
    <sheetView topLeftCell="A20" workbookViewId="0">
      <selection activeCell="A2" sqref="A2:Q45"/>
    </sheetView>
  </sheetViews>
  <sheetFormatPr defaultRowHeight="14.4" x14ac:dyDescent="0.3"/>
  <sheetData>
    <row r="1" spans="1:17" x14ac:dyDescent="0.3">
      <c r="A1" t="s">
        <v>83</v>
      </c>
    </row>
    <row r="2" spans="1:17" x14ac:dyDescent="0.3">
      <c r="A2" t="s">
        <v>19</v>
      </c>
      <c r="B2" t="s">
        <v>20</v>
      </c>
      <c r="C2" t="s">
        <v>21</v>
      </c>
      <c r="D2" t="s">
        <v>4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</row>
    <row r="3" spans="1:17" x14ac:dyDescent="0.3">
      <c r="A3">
        <v>1</v>
      </c>
      <c r="B3">
        <v>1035</v>
      </c>
      <c r="C3" t="s">
        <v>35</v>
      </c>
      <c r="D3" t="s">
        <v>36</v>
      </c>
      <c r="E3" s="27">
        <v>60000</v>
      </c>
      <c r="F3">
        <v>28</v>
      </c>
      <c r="G3" s="27">
        <f>E3/30*F3</f>
        <v>56000</v>
      </c>
      <c r="H3" s="27">
        <v>1000</v>
      </c>
      <c r="I3" s="27">
        <f>E3*5%</f>
        <v>3000</v>
      </c>
      <c r="J3" s="27">
        <f>E3*2%</f>
        <v>1200</v>
      </c>
      <c r="K3" s="27">
        <f>E3*8%</f>
        <v>4800</v>
      </c>
      <c r="L3" s="28">
        <v>50</v>
      </c>
      <c r="M3" s="27">
        <f>E3/30/8*L3</f>
        <v>12500</v>
      </c>
      <c r="N3" s="27">
        <f>G3+H3+I3+J3+K3+M3</f>
        <v>78500</v>
      </c>
      <c r="O3" s="27">
        <f>G3*12%</f>
        <v>6720</v>
      </c>
      <c r="P3" s="27">
        <f>IF(E5&lt;15000,(E5*0.75%),0)</f>
        <v>0</v>
      </c>
      <c r="Q3" s="27">
        <f>N3-O3-P3</f>
        <v>71780</v>
      </c>
    </row>
    <row r="4" spans="1:17" x14ac:dyDescent="0.3">
      <c r="A4">
        <v>2</v>
      </c>
      <c r="B4">
        <v>1036</v>
      </c>
      <c r="C4" t="s">
        <v>37</v>
      </c>
      <c r="D4" t="s">
        <v>38</v>
      </c>
      <c r="E4" s="27">
        <v>28000</v>
      </c>
      <c r="F4">
        <v>25</v>
      </c>
      <c r="G4" s="27">
        <f t="shared" ref="G4:G43" si="0">E4/30*F4</f>
        <v>23333.333333333336</v>
      </c>
      <c r="H4" s="27">
        <v>1000</v>
      </c>
      <c r="I4" s="27">
        <f t="shared" ref="I4:I43" si="1">E4*5%</f>
        <v>1400</v>
      </c>
      <c r="J4" s="27">
        <f t="shared" ref="J4:J43" si="2">E4*2%</f>
        <v>560</v>
      </c>
      <c r="K4" s="27">
        <f t="shared" ref="K4:K43" si="3">E4*8%</f>
        <v>2240</v>
      </c>
      <c r="L4" s="28">
        <v>50</v>
      </c>
      <c r="M4" s="27">
        <f>E4/30/8*L4</f>
        <v>5833.3333333333339</v>
      </c>
      <c r="N4" s="27">
        <f t="shared" ref="N4:N43" si="4">G4+H4+I4+J4+K4+M4</f>
        <v>34366.666666666672</v>
      </c>
      <c r="O4" s="27">
        <f t="shared" ref="O4:O43" si="5">G4*12%</f>
        <v>2800</v>
      </c>
      <c r="P4" s="27">
        <f>IF(E6&lt;15000,(E6*0.75%),0)</f>
        <v>0</v>
      </c>
      <c r="Q4" s="27">
        <f t="shared" ref="Q4:Q43" si="6">N4-O4-P4</f>
        <v>31566.666666666672</v>
      </c>
    </row>
    <row r="5" spans="1:17" x14ac:dyDescent="0.3">
      <c r="A5">
        <v>3</v>
      </c>
      <c r="B5">
        <v>1037</v>
      </c>
      <c r="C5" t="s">
        <v>39</v>
      </c>
      <c r="D5" t="s">
        <v>40</v>
      </c>
      <c r="E5" s="27">
        <v>40000</v>
      </c>
      <c r="F5">
        <v>15</v>
      </c>
      <c r="G5" s="27">
        <f t="shared" si="0"/>
        <v>20000</v>
      </c>
      <c r="H5" s="27">
        <v>1000</v>
      </c>
      <c r="I5" s="27">
        <f t="shared" si="1"/>
        <v>2000</v>
      </c>
      <c r="J5" s="27">
        <f t="shared" si="2"/>
        <v>800</v>
      </c>
      <c r="K5" s="27">
        <f t="shared" si="3"/>
        <v>3200</v>
      </c>
      <c r="L5" s="28">
        <v>20</v>
      </c>
      <c r="M5" s="27">
        <f t="shared" ref="M5:M43" si="7">E5/30/8*L5</f>
        <v>3333.333333333333</v>
      </c>
      <c r="N5" s="27">
        <f t="shared" si="4"/>
        <v>30333.333333333332</v>
      </c>
      <c r="O5" s="27">
        <f t="shared" si="5"/>
        <v>2400</v>
      </c>
      <c r="P5" s="27">
        <f t="shared" ref="P5:P40" si="8">IF(E7&lt;15000,(E7*0.75%),0)</f>
        <v>0</v>
      </c>
      <c r="Q5" s="27">
        <f t="shared" si="6"/>
        <v>27933.333333333332</v>
      </c>
    </row>
    <row r="6" spans="1:17" x14ac:dyDescent="0.3">
      <c r="A6">
        <v>4</v>
      </c>
      <c r="B6">
        <v>1038</v>
      </c>
      <c r="C6" t="s">
        <v>41</v>
      </c>
      <c r="D6" t="s">
        <v>42</v>
      </c>
      <c r="E6" s="27">
        <v>50000</v>
      </c>
      <c r="F6">
        <v>18</v>
      </c>
      <c r="G6" s="27">
        <f t="shared" si="0"/>
        <v>30000</v>
      </c>
      <c r="H6" s="27">
        <v>1000</v>
      </c>
      <c r="I6" s="27">
        <f t="shared" si="1"/>
        <v>2500</v>
      </c>
      <c r="J6" s="27">
        <f t="shared" si="2"/>
        <v>1000</v>
      </c>
      <c r="K6" s="27">
        <f t="shared" si="3"/>
        <v>4000</v>
      </c>
      <c r="L6" s="28">
        <v>30</v>
      </c>
      <c r="M6" s="27">
        <f t="shared" si="7"/>
        <v>6250</v>
      </c>
      <c r="N6" s="27">
        <f t="shared" si="4"/>
        <v>44750</v>
      </c>
      <c r="O6" s="27">
        <f t="shared" si="5"/>
        <v>3600</v>
      </c>
      <c r="P6" s="27">
        <f t="shared" si="8"/>
        <v>0</v>
      </c>
      <c r="Q6" s="27">
        <f t="shared" si="6"/>
        <v>41150</v>
      </c>
    </row>
    <row r="7" spans="1:17" x14ac:dyDescent="0.3">
      <c r="A7">
        <v>5</v>
      </c>
      <c r="B7">
        <v>1039</v>
      </c>
      <c r="C7" t="s">
        <v>43</v>
      </c>
      <c r="D7" t="s">
        <v>42</v>
      </c>
      <c r="E7" s="27">
        <v>50000</v>
      </c>
      <c r="F7">
        <v>24</v>
      </c>
      <c r="G7" s="27">
        <f t="shared" si="0"/>
        <v>40000</v>
      </c>
      <c r="H7" s="27">
        <v>1000</v>
      </c>
      <c r="I7" s="27">
        <f t="shared" si="1"/>
        <v>2500</v>
      </c>
      <c r="J7" s="27">
        <f t="shared" si="2"/>
        <v>1000</v>
      </c>
      <c r="K7" s="27">
        <f t="shared" si="3"/>
        <v>4000</v>
      </c>
      <c r="L7" s="28">
        <v>40</v>
      </c>
      <c r="M7" s="27">
        <f t="shared" si="7"/>
        <v>8333.3333333333339</v>
      </c>
      <c r="N7" s="27">
        <f t="shared" si="4"/>
        <v>56833.333333333336</v>
      </c>
      <c r="O7" s="27">
        <f t="shared" si="5"/>
        <v>4800</v>
      </c>
      <c r="P7" s="27">
        <f t="shared" si="8"/>
        <v>0</v>
      </c>
      <c r="Q7" s="27">
        <f t="shared" si="6"/>
        <v>52033.333333333336</v>
      </c>
    </row>
    <row r="8" spans="1:17" x14ac:dyDescent="0.3">
      <c r="A8">
        <v>6</v>
      </c>
      <c r="B8">
        <v>1040</v>
      </c>
      <c r="C8" t="s">
        <v>44</v>
      </c>
      <c r="D8" t="s">
        <v>42</v>
      </c>
      <c r="E8" s="27">
        <v>50000</v>
      </c>
      <c r="F8">
        <v>27</v>
      </c>
      <c r="G8" s="27">
        <f t="shared" si="0"/>
        <v>45000</v>
      </c>
      <c r="H8" s="27">
        <v>1000</v>
      </c>
      <c r="I8" s="27">
        <f t="shared" si="1"/>
        <v>2500</v>
      </c>
      <c r="J8" s="27">
        <f t="shared" si="2"/>
        <v>1000</v>
      </c>
      <c r="K8" s="27">
        <f t="shared" si="3"/>
        <v>4000</v>
      </c>
      <c r="L8" s="28">
        <v>50</v>
      </c>
      <c r="M8" s="27">
        <f t="shared" si="7"/>
        <v>10416.666666666668</v>
      </c>
      <c r="N8" s="27">
        <f t="shared" si="4"/>
        <v>63916.666666666672</v>
      </c>
      <c r="O8" s="27">
        <f t="shared" si="5"/>
        <v>5400</v>
      </c>
      <c r="P8" s="27">
        <f t="shared" si="8"/>
        <v>0</v>
      </c>
      <c r="Q8" s="27">
        <f t="shared" si="6"/>
        <v>58516.666666666672</v>
      </c>
    </row>
    <row r="9" spans="1:17" x14ac:dyDescent="0.3">
      <c r="A9">
        <v>7</v>
      </c>
      <c r="B9">
        <v>1041</v>
      </c>
      <c r="C9" t="s">
        <v>45</v>
      </c>
      <c r="D9" t="s">
        <v>46</v>
      </c>
      <c r="E9" s="27">
        <v>70000</v>
      </c>
      <c r="F9">
        <v>29</v>
      </c>
      <c r="G9" s="27">
        <f t="shared" si="0"/>
        <v>67666.666666666672</v>
      </c>
      <c r="H9" s="27">
        <v>1000</v>
      </c>
      <c r="I9" s="27">
        <f t="shared" si="1"/>
        <v>3500</v>
      </c>
      <c r="J9" s="27">
        <f t="shared" si="2"/>
        <v>1400</v>
      </c>
      <c r="K9" s="27">
        <f t="shared" si="3"/>
        <v>5600</v>
      </c>
      <c r="L9" s="28">
        <v>80</v>
      </c>
      <c r="M9" s="27">
        <f t="shared" si="7"/>
        <v>23333.333333333336</v>
      </c>
      <c r="N9" s="27">
        <f t="shared" si="4"/>
        <v>102500</v>
      </c>
      <c r="O9" s="27">
        <f t="shared" si="5"/>
        <v>8120</v>
      </c>
      <c r="P9" s="27">
        <f t="shared" si="8"/>
        <v>0</v>
      </c>
      <c r="Q9" s="27">
        <f t="shared" si="6"/>
        <v>94380</v>
      </c>
    </row>
    <row r="10" spans="1:17" x14ac:dyDescent="0.3">
      <c r="A10">
        <v>8</v>
      </c>
      <c r="B10">
        <v>1042</v>
      </c>
      <c r="C10" t="s">
        <v>47</v>
      </c>
      <c r="D10" t="s">
        <v>42</v>
      </c>
      <c r="E10" s="27">
        <v>50000</v>
      </c>
      <c r="F10">
        <v>30</v>
      </c>
      <c r="G10" s="27">
        <f t="shared" si="0"/>
        <v>50000</v>
      </c>
      <c r="H10" s="27">
        <v>1000</v>
      </c>
      <c r="I10" s="27">
        <f t="shared" si="1"/>
        <v>2500</v>
      </c>
      <c r="J10" s="27">
        <f t="shared" si="2"/>
        <v>1000</v>
      </c>
      <c r="K10" s="27">
        <f t="shared" si="3"/>
        <v>4000</v>
      </c>
      <c r="L10" s="28">
        <v>60</v>
      </c>
      <c r="M10" s="27">
        <f t="shared" si="7"/>
        <v>12500</v>
      </c>
      <c r="N10" s="27">
        <f t="shared" si="4"/>
        <v>71000</v>
      </c>
      <c r="O10" s="27">
        <f t="shared" si="5"/>
        <v>6000</v>
      </c>
      <c r="P10" s="27">
        <f t="shared" si="8"/>
        <v>0</v>
      </c>
      <c r="Q10" s="27">
        <f t="shared" si="6"/>
        <v>65000</v>
      </c>
    </row>
    <row r="11" spans="1:17" x14ac:dyDescent="0.3">
      <c r="A11">
        <v>9</v>
      </c>
      <c r="B11">
        <v>1043</v>
      </c>
      <c r="C11" t="s">
        <v>48</v>
      </c>
      <c r="D11" t="s">
        <v>46</v>
      </c>
      <c r="E11" s="27">
        <v>60000</v>
      </c>
      <c r="F11">
        <v>31</v>
      </c>
      <c r="G11" s="27">
        <f t="shared" si="0"/>
        <v>62000</v>
      </c>
      <c r="H11" s="27">
        <v>1000</v>
      </c>
      <c r="I11" s="27">
        <f t="shared" si="1"/>
        <v>3000</v>
      </c>
      <c r="J11" s="27">
        <f t="shared" si="2"/>
        <v>1200</v>
      </c>
      <c r="K11" s="27">
        <f t="shared" si="3"/>
        <v>4800</v>
      </c>
      <c r="L11" s="28">
        <v>30</v>
      </c>
      <c r="M11" s="27">
        <f t="shared" si="7"/>
        <v>7500</v>
      </c>
      <c r="N11" s="27">
        <f t="shared" si="4"/>
        <v>79500</v>
      </c>
      <c r="O11" s="27">
        <f t="shared" si="5"/>
        <v>7440</v>
      </c>
      <c r="P11" s="27">
        <f t="shared" si="8"/>
        <v>0</v>
      </c>
      <c r="Q11" s="27">
        <f t="shared" si="6"/>
        <v>72060</v>
      </c>
    </row>
    <row r="12" spans="1:17" x14ac:dyDescent="0.3">
      <c r="A12">
        <v>10</v>
      </c>
      <c r="B12">
        <v>1044</v>
      </c>
      <c r="C12" t="s">
        <v>49</v>
      </c>
      <c r="D12" t="s">
        <v>42</v>
      </c>
      <c r="E12" s="27">
        <v>38000</v>
      </c>
      <c r="F12">
        <v>30</v>
      </c>
      <c r="G12" s="27">
        <f t="shared" si="0"/>
        <v>38000</v>
      </c>
      <c r="H12" s="27">
        <v>1000</v>
      </c>
      <c r="I12" s="27">
        <f t="shared" si="1"/>
        <v>1900</v>
      </c>
      <c r="J12" s="27">
        <f t="shared" si="2"/>
        <v>760</v>
      </c>
      <c r="K12" s="27">
        <f t="shared" si="3"/>
        <v>3040</v>
      </c>
      <c r="L12" s="28">
        <v>40</v>
      </c>
      <c r="M12" s="27">
        <f t="shared" si="7"/>
        <v>6333.3333333333339</v>
      </c>
      <c r="N12" s="27">
        <f t="shared" si="4"/>
        <v>51033.333333333336</v>
      </c>
      <c r="O12" s="27">
        <f t="shared" si="5"/>
        <v>4560</v>
      </c>
      <c r="P12" s="27">
        <f t="shared" si="8"/>
        <v>0</v>
      </c>
      <c r="Q12" s="27">
        <f t="shared" si="6"/>
        <v>46473.333333333336</v>
      </c>
    </row>
    <row r="13" spans="1:17" x14ac:dyDescent="0.3">
      <c r="A13">
        <v>11</v>
      </c>
      <c r="B13">
        <v>1045</v>
      </c>
      <c r="C13" t="s">
        <v>50</v>
      </c>
      <c r="D13" t="s">
        <v>42</v>
      </c>
      <c r="E13" s="27">
        <v>38000</v>
      </c>
      <c r="F13">
        <v>29</v>
      </c>
      <c r="G13" s="27">
        <f t="shared" si="0"/>
        <v>36733.333333333336</v>
      </c>
      <c r="H13" s="27">
        <v>1000</v>
      </c>
      <c r="I13" s="27">
        <f t="shared" si="1"/>
        <v>1900</v>
      </c>
      <c r="J13" s="27">
        <f t="shared" si="2"/>
        <v>760</v>
      </c>
      <c r="K13" s="27">
        <f t="shared" si="3"/>
        <v>3040</v>
      </c>
      <c r="L13" s="28">
        <v>45</v>
      </c>
      <c r="M13" s="27">
        <f t="shared" si="7"/>
        <v>7125</v>
      </c>
      <c r="N13" s="27">
        <f t="shared" si="4"/>
        <v>50558.333333333336</v>
      </c>
      <c r="O13" s="27">
        <f t="shared" si="5"/>
        <v>4408</v>
      </c>
      <c r="P13" s="27">
        <f t="shared" si="8"/>
        <v>0</v>
      </c>
      <c r="Q13" s="27">
        <f t="shared" si="6"/>
        <v>46150.333333333336</v>
      </c>
    </row>
    <row r="14" spans="1:17" x14ac:dyDescent="0.3">
      <c r="A14">
        <v>12</v>
      </c>
      <c r="B14">
        <v>1046</v>
      </c>
      <c r="C14" t="s">
        <v>51</v>
      </c>
      <c r="D14" t="s">
        <v>42</v>
      </c>
      <c r="E14" s="27">
        <v>38000</v>
      </c>
      <c r="F14">
        <v>28</v>
      </c>
      <c r="G14" s="27">
        <f t="shared" si="0"/>
        <v>35466.666666666672</v>
      </c>
      <c r="H14" s="27">
        <v>1000</v>
      </c>
      <c r="I14" s="27">
        <f t="shared" si="1"/>
        <v>1900</v>
      </c>
      <c r="J14" s="27">
        <f t="shared" si="2"/>
        <v>760</v>
      </c>
      <c r="K14" s="27">
        <f t="shared" si="3"/>
        <v>3040</v>
      </c>
      <c r="L14" s="28">
        <v>25</v>
      </c>
      <c r="M14" s="27">
        <f t="shared" si="7"/>
        <v>3958.3333333333335</v>
      </c>
      <c r="N14" s="27">
        <f t="shared" si="4"/>
        <v>46125.000000000007</v>
      </c>
      <c r="O14" s="27">
        <f t="shared" si="5"/>
        <v>4256</v>
      </c>
      <c r="P14" s="27">
        <f t="shared" si="8"/>
        <v>0</v>
      </c>
      <c r="Q14" s="27">
        <f t="shared" si="6"/>
        <v>41869.000000000007</v>
      </c>
    </row>
    <row r="15" spans="1:17" x14ac:dyDescent="0.3">
      <c r="A15">
        <v>13</v>
      </c>
      <c r="B15">
        <v>1047</v>
      </c>
      <c r="C15" t="s">
        <v>52</v>
      </c>
      <c r="D15" t="s">
        <v>42</v>
      </c>
      <c r="E15" s="27">
        <v>38000</v>
      </c>
      <c r="F15">
        <v>25</v>
      </c>
      <c r="G15" s="27">
        <f t="shared" si="0"/>
        <v>31666.666666666668</v>
      </c>
      <c r="H15" s="27">
        <v>1000</v>
      </c>
      <c r="I15" s="27">
        <f t="shared" si="1"/>
        <v>1900</v>
      </c>
      <c r="J15" s="27">
        <f t="shared" si="2"/>
        <v>760</v>
      </c>
      <c r="K15" s="27">
        <f t="shared" si="3"/>
        <v>3040</v>
      </c>
      <c r="L15" s="28">
        <v>35</v>
      </c>
      <c r="M15" s="27">
        <f t="shared" si="7"/>
        <v>5541.666666666667</v>
      </c>
      <c r="N15" s="27">
        <f t="shared" si="4"/>
        <v>43908.333333333336</v>
      </c>
      <c r="O15" s="27">
        <f t="shared" si="5"/>
        <v>3800</v>
      </c>
      <c r="P15" s="27">
        <f t="shared" si="8"/>
        <v>0</v>
      </c>
      <c r="Q15" s="27">
        <f t="shared" si="6"/>
        <v>40108.333333333336</v>
      </c>
    </row>
    <row r="16" spans="1:17" x14ac:dyDescent="0.3">
      <c r="A16">
        <v>14</v>
      </c>
      <c r="B16">
        <v>1048</v>
      </c>
      <c r="C16" t="s">
        <v>53</v>
      </c>
      <c r="D16" t="s">
        <v>42</v>
      </c>
      <c r="E16" s="27">
        <v>38000</v>
      </c>
      <c r="F16">
        <v>26</v>
      </c>
      <c r="G16" s="27">
        <f t="shared" si="0"/>
        <v>32933.333333333336</v>
      </c>
      <c r="H16" s="27">
        <v>1000</v>
      </c>
      <c r="I16" s="27">
        <f t="shared" si="1"/>
        <v>1900</v>
      </c>
      <c r="J16" s="27">
        <f t="shared" si="2"/>
        <v>760</v>
      </c>
      <c r="K16" s="27">
        <f t="shared" si="3"/>
        <v>3040</v>
      </c>
      <c r="L16" s="28">
        <v>38</v>
      </c>
      <c r="M16" s="27">
        <f t="shared" si="7"/>
        <v>6016.666666666667</v>
      </c>
      <c r="N16" s="27">
        <f t="shared" si="4"/>
        <v>45650</v>
      </c>
      <c r="O16" s="27">
        <f t="shared" si="5"/>
        <v>3952</v>
      </c>
      <c r="P16" s="27">
        <f t="shared" si="8"/>
        <v>0</v>
      </c>
      <c r="Q16" s="27">
        <f t="shared" si="6"/>
        <v>41698</v>
      </c>
    </row>
    <row r="17" spans="1:17" x14ac:dyDescent="0.3">
      <c r="A17">
        <v>15</v>
      </c>
      <c r="B17">
        <v>1049</v>
      </c>
      <c r="C17" t="s">
        <v>54</v>
      </c>
      <c r="D17" t="s">
        <v>42</v>
      </c>
      <c r="E17" s="27">
        <v>38000</v>
      </c>
      <c r="F17">
        <v>30</v>
      </c>
      <c r="G17" s="27">
        <f t="shared" si="0"/>
        <v>38000</v>
      </c>
      <c r="H17" s="27">
        <v>1000</v>
      </c>
      <c r="I17" s="27">
        <f t="shared" si="1"/>
        <v>1900</v>
      </c>
      <c r="J17" s="27">
        <f t="shared" si="2"/>
        <v>760</v>
      </c>
      <c r="K17" s="27">
        <f t="shared" si="3"/>
        <v>3040</v>
      </c>
      <c r="L17" s="28">
        <v>49</v>
      </c>
      <c r="M17" s="27">
        <f t="shared" si="7"/>
        <v>7758.3333333333339</v>
      </c>
      <c r="N17" s="27">
        <f t="shared" si="4"/>
        <v>52458.333333333336</v>
      </c>
      <c r="O17" s="27">
        <f t="shared" si="5"/>
        <v>4560</v>
      </c>
      <c r="P17" s="27">
        <f t="shared" si="8"/>
        <v>0</v>
      </c>
      <c r="Q17" s="27">
        <f t="shared" si="6"/>
        <v>47898.333333333336</v>
      </c>
    </row>
    <row r="18" spans="1:17" x14ac:dyDescent="0.3">
      <c r="A18">
        <v>16</v>
      </c>
      <c r="B18">
        <v>1050</v>
      </c>
      <c r="C18" t="s">
        <v>55</v>
      </c>
      <c r="D18" t="s">
        <v>42</v>
      </c>
      <c r="E18" s="27">
        <v>38000</v>
      </c>
      <c r="F18">
        <v>24</v>
      </c>
      <c r="G18" s="27">
        <f t="shared" si="0"/>
        <v>30400</v>
      </c>
      <c r="H18" s="27">
        <v>1000</v>
      </c>
      <c r="I18" s="27">
        <f t="shared" si="1"/>
        <v>1900</v>
      </c>
      <c r="J18" s="27">
        <f t="shared" si="2"/>
        <v>760</v>
      </c>
      <c r="K18" s="27">
        <f t="shared" si="3"/>
        <v>3040</v>
      </c>
      <c r="L18" s="28">
        <v>43</v>
      </c>
      <c r="M18" s="27">
        <f t="shared" si="7"/>
        <v>6808.3333333333339</v>
      </c>
      <c r="N18" s="27">
        <f t="shared" si="4"/>
        <v>43908.333333333336</v>
      </c>
      <c r="O18" s="27">
        <f t="shared" si="5"/>
        <v>3648</v>
      </c>
      <c r="P18" s="27">
        <f t="shared" si="8"/>
        <v>0</v>
      </c>
      <c r="Q18" s="27">
        <f t="shared" si="6"/>
        <v>40260.333333333336</v>
      </c>
    </row>
    <row r="19" spans="1:17" x14ac:dyDescent="0.3">
      <c r="A19">
        <v>17</v>
      </c>
      <c r="B19">
        <v>1051</v>
      </c>
      <c r="C19" t="s">
        <v>56</v>
      </c>
      <c r="D19" t="s">
        <v>42</v>
      </c>
      <c r="E19" s="27">
        <v>38000</v>
      </c>
      <c r="F19">
        <v>29</v>
      </c>
      <c r="G19" s="27">
        <f t="shared" si="0"/>
        <v>36733.333333333336</v>
      </c>
      <c r="H19" s="27">
        <v>1000</v>
      </c>
      <c r="I19" s="27">
        <f t="shared" si="1"/>
        <v>1900</v>
      </c>
      <c r="J19" s="27">
        <f t="shared" si="2"/>
        <v>760</v>
      </c>
      <c r="K19" s="27">
        <f t="shared" si="3"/>
        <v>3040</v>
      </c>
      <c r="L19" s="28">
        <v>48</v>
      </c>
      <c r="M19" s="27">
        <f t="shared" si="7"/>
        <v>7600</v>
      </c>
      <c r="N19" s="27">
        <f t="shared" si="4"/>
        <v>51033.333333333336</v>
      </c>
      <c r="O19" s="27">
        <f t="shared" si="5"/>
        <v>4408</v>
      </c>
      <c r="P19" s="27">
        <f t="shared" si="8"/>
        <v>0</v>
      </c>
      <c r="Q19" s="27">
        <f t="shared" si="6"/>
        <v>46625.333333333336</v>
      </c>
    </row>
    <row r="20" spans="1:17" x14ac:dyDescent="0.3">
      <c r="A20">
        <v>18</v>
      </c>
      <c r="B20">
        <v>1052</v>
      </c>
      <c r="C20" t="s">
        <v>57</v>
      </c>
      <c r="D20" t="s">
        <v>42</v>
      </c>
      <c r="E20" s="27">
        <v>38000</v>
      </c>
      <c r="F20">
        <v>28</v>
      </c>
      <c r="G20" s="27">
        <f t="shared" si="0"/>
        <v>35466.666666666672</v>
      </c>
      <c r="H20" s="27">
        <v>1000</v>
      </c>
      <c r="I20" s="27">
        <f t="shared" si="1"/>
        <v>1900</v>
      </c>
      <c r="J20" s="27">
        <f t="shared" si="2"/>
        <v>760</v>
      </c>
      <c r="K20" s="27">
        <f t="shared" si="3"/>
        <v>3040</v>
      </c>
      <c r="L20" s="28">
        <v>29</v>
      </c>
      <c r="M20" s="27">
        <f t="shared" si="7"/>
        <v>4591.666666666667</v>
      </c>
      <c r="N20" s="27">
        <f t="shared" si="4"/>
        <v>46758.333333333336</v>
      </c>
      <c r="O20" s="27">
        <f t="shared" si="5"/>
        <v>4256</v>
      </c>
      <c r="P20" s="27">
        <f t="shared" si="8"/>
        <v>0</v>
      </c>
      <c r="Q20" s="27">
        <f t="shared" si="6"/>
        <v>42502.333333333336</v>
      </c>
    </row>
    <row r="21" spans="1:17" x14ac:dyDescent="0.3">
      <c r="A21">
        <v>19</v>
      </c>
      <c r="B21">
        <v>1053</v>
      </c>
      <c r="C21" t="s">
        <v>58</v>
      </c>
      <c r="D21" t="s">
        <v>42</v>
      </c>
      <c r="E21" s="27">
        <v>38000</v>
      </c>
      <c r="F21">
        <v>23</v>
      </c>
      <c r="G21" s="27">
        <f t="shared" si="0"/>
        <v>29133.333333333336</v>
      </c>
      <c r="H21" s="27">
        <v>1000</v>
      </c>
      <c r="I21" s="27">
        <f t="shared" si="1"/>
        <v>1900</v>
      </c>
      <c r="J21" s="27">
        <f t="shared" si="2"/>
        <v>760</v>
      </c>
      <c r="K21" s="27">
        <f t="shared" si="3"/>
        <v>3040</v>
      </c>
      <c r="L21" s="28">
        <v>80</v>
      </c>
      <c r="M21" s="27">
        <f t="shared" si="7"/>
        <v>12666.666666666668</v>
      </c>
      <c r="N21" s="27">
        <f t="shared" si="4"/>
        <v>48500</v>
      </c>
      <c r="O21" s="27">
        <f t="shared" si="5"/>
        <v>3496</v>
      </c>
      <c r="P21" s="27">
        <f t="shared" si="8"/>
        <v>0</v>
      </c>
      <c r="Q21" s="27">
        <f t="shared" si="6"/>
        <v>45004</v>
      </c>
    </row>
    <row r="22" spans="1:17" x14ac:dyDescent="0.3">
      <c r="A22">
        <v>20</v>
      </c>
      <c r="B22">
        <v>1054</v>
      </c>
      <c r="C22" t="s">
        <v>59</v>
      </c>
      <c r="D22" t="s">
        <v>42</v>
      </c>
      <c r="E22" s="27">
        <v>38000</v>
      </c>
      <c r="F22">
        <v>24</v>
      </c>
      <c r="G22" s="27">
        <f t="shared" si="0"/>
        <v>30400</v>
      </c>
      <c r="H22" s="27">
        <v>1000</v>
      </c>
      <c r="I22" s="27">
        <f t="shared" si="1"/>
        <v>1900</v>
      </c>
      <c r="J22" s="27">
        <f t="shared" si="2"/>
        <v>760</v>
      </c>
      <c r="K22" s="27">
        <f t="shared" si="3"/>
        <v>3040</v>
      </c>
      <c r="L22" s="28">
        <v>60</v>
      </c>
      <c r="M22" s="27">
        <f t="shared" si="7"/>
        <v>9500</v>
      </c>
      <c r="N22" s="27">
        <f t="shared" si="4"/>
        <v>46600</v>
      </c>
      <c r="O22" s="27">
        <f t="shared" si="5"/>
        <v>3648</v>
      </c>
      <c r="P22" s="27">
        <f t="shared" si="8"/>
        <v>0</v>
      </c>
      <c r="Q22" s="27">
        <f t="shared" si="6"/>
        <v>42952</v>
      </c>
    </row>
    <row r="23" spans="1:17" x14ac:dyDescent="0.3">
      <c r="A23">
        <v>21</v>
      </c>
      <c r="B23">
        <v>1055</v>
      </c>
      <c r="C23" t="s">
        <v>60</v>
      </c>
      <c r="D23" t="s">
        <v>42</v>
      </c>
      <c r="E23" s="27">
        <v>38000</v>
      </c>
      <c r="F23">
        <v>26</v>
      </c>
      <c r="G23" s="27">
        <f t="shared" si="0"/>
        <v>32933.333333333336</v>
      </c>
      <c r="H23" s="27">
        <v>1000</v>
      </c>
      <c r="I23" s="27">
        <f t="shared" si="1"/>
        <v>1900</v>
      </c>
      <c r="J23" s="27">
        <f t="shared" si="2"/>
        <v>760</v>
      </c>
      <c r="K23" s="27">
        <f t="shared" si="3"/>
        <v>3040</v>
      </c>
      <c r="L23" s="28">
        <v>30</v>
      </c>
      <c r="M23" s="27">
        <f t="shared" si="7"/>
        <v>4750</v>
      </c>
      <c r="N23" s="27">
        <f t="shared" si="4"/>
        <v>44383.333333333336</v>
      </c>
      <c r="O23" s="27">
        <f t="shared" si="5"/>
        <v>3952</v>
      </c>
      <c r="P23" s="27">
        <f t="shared" si="8"/>
        <v>0</v>
      </c>
      <c r="Q23" s="27">
        <f t="shared" si="6"/>
        <v>40431.333333333336</v>
      </c>
    </row>
    <row r="24" spans="1:17" x14ac:dyDescent="0.3">
      <c r="A24">
        <v>22</v>
      </c>
      <c r="B24">
        <v>1056</v>
      </c>
      <c r="C24" t="s">
        <v>61</v>
      </c>
      <c r="D24" t="s">
        <v>42</v>
      </c>
      <c r="E24" s="27">
        <v>38000</v>
      </c>
      <c r="F24">
        <v>29</v>
      </c>
      <c r="G24" s="27">
        <f t="shared" si="0"/>
        <v>36733.333333333336</v>
      </c>
      <c r="H24" s="27">
        <v>1000</v>
      </c>
      <c r="I24" s="27">
        <f t="shared" si="1"/>
        <v>1900</v>
      </c>
      <c r="J24" s="27">
        <f t="shared" si="2"/>
        <v>760</v>
      </c>
      <c r="K24" s="27">
        <f t="shared" si="3"/>
        <v>3040</v>
      </c>
      <c r="L24" s="28">
        <v>40</v>
      </c>
      <c r="M24" s="27">
        <f t="shared" si="7"/>
        <v>6333.3333333333339</v>
      </c>
      <c r="N24" s="27">
        <f t="shared" si="4"/>
        <v>49766.666666666672</v>
      </c>
      <c r="O24" s="27">
        <f t="shared" si="5"/>
        <v>4408</v>
      </c>
      <c r="P24" s="27">
        <f t="shared" si="8"/>
        <v>0</v>
      </c>
      <c r="Q24" s="27">
        <f t="shared" si="6"/>
        <v>45358.666666666672</v>
      </c>
    </row>
    <row r="25" spans="1:17" x14ac:dyDescent="0.3">
      <c r="A25">
        <v>23</v>
      </c>
      <c r="B25">
        <v>1057</v>
      </c>
      <c r="C25" t="s">
        <v>62</v>
      </c>
      <c r="D25" t="s">
        <v>63</v>
      </c>
      <c r="E25" s="27">
        <v>35000</v>
      </c>
      <c r="F25">
        <v>31</v>
      </c>
      <c r="G25" s="27">
        <f t="shared" si="0"/>
        <v>36166.666666666672</v>
      </c>
      <c r="H25" s="27">
        <v>1000</v>
      </c>
      <c r="I25" s="27">
        <f t="shared" si="1"/>
        <v>1750</v>
      </c>
      <c r="J25" s="27">
        <f t="shared" si="2"/>
        <v>700</v>
      </c>
      <c r="K25" s="27">
        <f t="shared" si="3"/>
        <v>2800</v>
      </c>
      <c r="L25" s="28">
        <v>45</v>
      </c>
      <c r="M25" s="27">
        <f t="shared" si="7"/>
        <v>6562.5</v>
      </c>
      <c r="N25" s="27">
        <f t="shared" si="4"/>
        <v>48979.166666666672</v>
      </c>
      <c r="O25" s="27">
        <f t="shared" si="5"/>
        <v>4340</v>
      </c>
      <c r="P25" s="27">
        <f t="shared" si="8"/>
        <v>0</v>
      </c>
      <c r="Q25" s="27">
        <f t="shared" si="6"/>
        <v>44639.166666666672</v>
      </c>
    </row>
    <row r="26" spans="1:17" x14ac:dyDescent="0.3">
      <c r="A26">
        <v>24</v>
      </c>
      <c r="B26">
        <v>1058</v>
      </c>
      <c r="C26" t="s">
        <v>64</v>
      </c>
      <c r="D26" t="s">
        <v>42</v>
      </c>
      <c r="E26" s="27">
        <v>38000</v>
      </c>
      <c r="F26">
        <v>30</v>
      </c>
      <c r="G26" s="27">
        <f t="shared" si="0"/>
        <v>38000</v>
      </c>
      <c r="H26" s="27">
        <v>1000</v>
      </c>
      <c r="I26" s="27">
        <f t="shared" si="1"/>
        <v>1900</v>
      </c>
      <c r="J26" s="27">
        <f t="shared" si="2"/>
        <v>760</v>
      </c>
      <c r="K26" s="27">
        <f t="shared" si="3"/>
        <v>3040</v>
      </c>
      <c r="L26" s="28">
        <v>25</v>
      </c>
      <c r="M26" s="27">
        <f t="shared" si="7"/>
        <v>3958.3333333333335</v>
      </c>
      <c r="N26" s="27">
        <f t="shared" si="4"/>
        <v>48658.333333333336</v>
      </c>
      <c r="O26" s="27">
        <f t="shared" si="5"/>
        <v>4560</v>
      </c>
      <c r="P26" s="27">
        <f t="shared" si="8"/>
        <v>0</v>
      </c>
      <c r="Q26" s="27">
        <f t="shared" si="6"/>
        <v>44098.333333333336</v>
      </c>
    </row>
    <row r="27" spans="1:17" x14ac:dyDescent="0.3">
      <c r="A27">
        <v>25</v>
      </c>
      <c r="B27">
        <v>1059</v>
      </c>
      <c r="C27" t="s">
        <v>65</v>
      </c>
      <c r="D27" t="s">
        <v>42</v>
      </c>
      <c r="E27" s="27">
        <v>38000</v>
      </c>
      <c r="F27">
        <v>29</v>
      </c>
      <c r="G27" s="27">
        <f t="shared" si="0"/>
        <v>36733.333333333336</v>
      </c>
      <c r="H27" s="27">
        <v>1000</v>
      </c>
      <c r="I27" s="27">
        <f t="shared" si="1"/>
        <v>1900</v>
      </c>
      <c r="J27" s="27">
        <f t="shared" si="2"/>
        <v>760</v>
      </c>
      <c r="K27" s="27">
        <f t="shared" si="3"/>
        <v>3040</v>
      </c>
      <c r="L27" s="28">
        <v>35</v>
      </c>
      <c r="M27" s="27">
        <f t="shared" si="7"/>
        <v>5541.666666666667</v>
      </c>
      <c r="N27" s="27">
        <f t="shared" si="4"/>
        <v>48975</v>
      </c>
      <c r="O27" s="27">
        <f t="shared" si="5"/>
        <v>4408</v>
      </c>
      <c r="P27" s="27">
        <f t="shared" si="8"/>
        <v>0</v>
      </c>
      <c r="Q27" s="27">
        <f t="shared" si="6"/>
        <v>44567</v>
      </c>
    </row>
    <row r="28" spans="1:17" x14ac:dyDescent="0.3">
      <c r="A28">
        <v>26</v>
      </c>
      <c r="B28">
        <v>1060</v>
      </c>
      <c r="C28" t="s">
        <v>66</v>
      </c>
      <c r="D28" t="s">
        <v>42</v>
      </c>
      <c r="E28" s="27">
        <v>38000</v>
      </c>
      <c r="F28">
        <v>28</v>
      </c>
      <c r="G28" s="27">
        <f t="shared" si="0"/>
        <v>35466.666666666672</v>
      </c>
      <c r="H28" s="27">
        <v>1000</v>
      </c>
      <c r="I28" s="27">
        <f t="shared" si="1"/>
        <v>1900</v>
      </c>
      <c r="J28" s="27">
        <f t="shared" si="2"/>
        <v>760</v>
      </c>
      <c r="K28" s="27">
        <f t="shared" si="3"/>
        <v>3040</v>
      </c>
      <c r="L28" s="28">
        <v>38</v>
      </c>
      <c r="M28" s="27">
        <f t="shared" si="7"/>
        <v>6016.666666666667</v>
      </c>
      <c r="N28" s="27">
        <f t="shared" si="4"/>
        <v>48183.333333333336</v>
      </c>
      <c r="O28" s="27">
        <f t="shared" si="5"/>
        <v>4256</v>
      </c>
      <c r="P28" s="27">
        <f t="shared" si="8"/>
        <v>0</v>
      </c>
      <c r="Q28" s="27">
        <f t="shared" si="6"/>
        <v>43927.333333333336</v>
      </c>
    </row>
    <row r="29" spans="1:17" x14ac:dyDescent="0.3">
      <c r="A29">
        <v>27</v>
      </c>
      <c r="B29">
        <v>1061</v>
      </c>
      <c r="C29" t="s">
        <v>67</v>
      </c>
      <c r="D29" t="s">
        <v>42</v>
      </c>
      <c r="E29" s="27">
        <v>38000</v>
      </c>
      <c r="F29">
        <v>27</v>
      </c>
      <c r="G29" s="27">
        <f t="shared" si="0"/>
        <v>34200</v>
      </c>
      <c r="H29" s="27">
        <v>1000</v>
      </c>
      <c r="I29" s="27">
        <f t="shared" si="1"/>
        <v>1900</v>
      </c>
      <c r="J29" s="27">
        <f t="shared" si="2"/>
        <v>760</v>
      </c>
      <c r="K29" s="27">
        <f t="shared" si="3"/>
        <v>3040</v>
      </c>
      <c r="L29" s="28">
        <v>49</v>
      </c>
      <c r="M29" s="27">
        <f t="shared" si="7"/>
        <v>7758.3333333333339</v>
      </c>
      <c r="N29" s="27">
        <f t="shared" si="4"/>
        <v>48658.333333333336</v>
      </c>
      <c r="O29" s="27">
        <f t="shared" si="5"/>
        <v>4104</v>
      </c>
      <c r="P29" s="27">
        <f t="shared" si="8"/>
        <v>0</v>
      </c>
      <c r="Q29" s="27">
        <f t="shared" si="6"/>
        <v>44554.333333333336</v>
      </c>
    </row>
    <row r="30" spans="1:17" x14ac:dyDescent="0.3">
      <c r="A30">
        <v>28</v>
      </c>
      <c r="B30">
        <v>1062</v>
      </c>
      <c r="C30" t="s">
        <v>68</v>
      </c>
      <c r="D30" t="s">
        <v>42</v>
      </c>
      <c r="E30" s="27">
        <v>38000</v>
      </c>
      <c r="F30">
        <v>18</v>
      </c>
      <c r="G30" s="27">
        <f t="shared" si="0"/>
        <v>22800</v>
      </c>
      <c r="H30" s="27">
        <v>1000</v>
      </c>
      <c r="I30" s="27">
        <f t="shared" si="1"/>
        <v>1900</v>
      </c>
      <c r="J30" s="27">
        <f t="shared" si="2"/>
        <v>760</v>
      </c>
      <c r="K30" s="27">
        <f t="shared" si="3"/>
        <v>3040</v>
      </c>
      <c r="L30" s="28">
        <v>43</v>
      </c>
      <c r="M30" s="27">
        <f t="shared" si="7"/>
        <v>6808.3333333333339</v>
      </c>
      <c r="N30" s="27">
        <f t="shared" si="4"/>
        <v>36308.333333333336</v>
      </c>
      <c r="O30" s="27">
        <f t="shared" si="5"/>
        <v>2736</v>
      </c>
      <c r="P30" s="27">
        <f t="shared" si="8"/>
        <v>0</v>
      </c>
      <c r="Q30" s="27">
        <f t="shared" si="6"/>
        <v>33572.333333333336</v>
      </c>
    </row>
    <row r="31" spans="1:17" x14ac:dyDescent="0.3">
      <c r="A31">
        <v>29</v>
      </c>
      <c r="B31">
        <v>1063</v>
      </c>
      <c r="C31" t="s">
        <v>69</v>
      </c>
      <c r="D31" t="s">
        <v>42</v>
      </c>
      <c r="E31" s="27">
        <v>38000</v>
      </c>
      <c r="F31">
        <v>24</v>
      </c>
      <c r="G31" s="27">
        <f t="shared" si="0"/>
        <v>30400</v>
      </c>
      <c r="H31" s="27">
        <v>1000</v>
      </c>
      <c r="I31" s="27">
        <f t="shared" si="1"/>
        <v>1900</v>
      </c>
      <c r="J31" s="27">
        <f t="shared" si="2"/>
        <v>760</v>
      </c>
      <c r="K31" s="27">
        <f t="shared" si="3"/>
        <v>3040</v>
      </c>
      <c r="L31" s="28">
        <v>48</v>
      </c>
      <c r="M31" s="27">
        <f t="shared" si="7"/>
        <v>7600</v>
      </c>
      <c r="N31" s="27">
        <f t="shared" si="4"/>
        <v>44700</v>
      </c>
      <c r="O31" s="27">
        <f t="shared" si="5"/>
        <v>3648</v>
      </c>
      <c r="P31" s="27">
        <f t="shared" si="8"/>
        <v>0</v>
      </c>
      <c r="Q31" s="27">
        <f t="shared" si="6"/>
        <v>41052</v>
      </c>
    </row>
    <row r="32" spans="1:17" x14ac:dyDescent="0.3">
      <c r="A32">
        <v>30</v>
      </c>
      <c r="B32">
        <v>1064</v>
      </c>
      <c r="C32" t="s">
        <v>70</v>
      </c>
      <c r="D32" t="s">
        <v>42</v>
      </c>
      <c r="E32" s="27">
        <v>38000</v>
      </c>
      <c r="F32">
        <v>27</v>
      </c>
      <c r="G32" s="27">
        <f t="shared" si="0"/>
        <v>34200</v>
      </c>
      <c r="H32" s="27">
        <v>1000</v>
      </c>
      <c r="I32" s="27">
        <f t="shared" si="1"/>
        <v>1900</v>
      </c>
      <c r="J32" s="27">
        <f t="shared" si="2"/>
        <v>760</v>
      </c>
      <c r="K32" s="27">
        <f t="shared" si="3"/>
        <v>3040</v>
      </c>
      <c r="L32" s="28">
        <v>80</v>
      </c>
      <c r="M32" s="27">
        <f t="shared" si="7"/>
        <v>12666.666666666668</v>
      </c>
      <c r="N32" s="27">
        <f t="shared" si="4"/>
        <v>53566.666666666672</v>
      </c>
      <c r="O32" s="27">
        <f t="shared" si="5"/>
        <v>4104</v>
      </c>
      <c r="P32" s="27">
        <f t="shared" si="8"/>
        <v>0</v>
      </c>
      <c r="Q32" s="27">
        <f t="shared" si="6"/>
        <v>49462.666666666672</v>
      </c>
    </row>
    <row r="33" spans="1:17" x14ac:dyDescent="0.3">
      <c r="A33">
        <v>31</v>
      </c>
      <c r="B33">
        <v>1065</v>
      </c>
      <c r="C33" t="s">
        <v>71</v>
      </c>
      <c r="D33" t="s">
        <v>42</v>
      </c>
      <c r="E33" s="27">
        <v>38000</v>
      </c>
      <c r="F33">
        <v>29</v>
      </c>
      <c r="G33" s="27">
        <f t="shared" si="0"/>
        <v>36733.333333333336</v>
      </c>
      <c r="H33" s="27">
        <v>1000</v>
      </c>
      <c r="I33" s="27">
        <f t="shared" si="1"/>
        <v>1900</v>
      </c>
      <c r="J33" s="27">
        <f t="shared" si="2"/>
        <v>760</v>
      </c>
      <c r="K33" s="27">
        <f t="shared" si="3"/>
        <v>3040</v>
      </c>
      <c r="L33" s="28">
        <v>60</v>
      </c>
      <c r="M33" s="27">
        <f t="shared" si="7"/>
        <v>9500</v>
      </c>
      <c r="N33" s="27">
        <f t="shared" si="4"/>
        <v>52933.333333333336</v>
      </c>
      <c r="O33" s="27">
        <f t="shared" si="5"/>
        <v>4408</v>
      </c>
      <c r="P33" s="27">
        <f t="shared" si="8"/>
        <v>0</v>
      </c>
      <c r="Q33" s="27">
        <f t="shared" si="6"/>
        <v>48525.333333333336</v>
      </c>
    </row>
    <row r="34" spans="1:17" x14ac:dyDescent="0.3">
      <c r="A34">
        <v>32</v>
      </c>
      <c r="B34">
        <v>1066</v>
      </c>
      <c r="C34" t="s">
        <v>72</v>
      </c>
      <c r="D34" t="s">
        <v>42</v>
      </c>
      <c r="E34" s="27">
        <v>38000</v>
      </c>
      <c r="F34">
        <v>30</v>
      </c>
      <c r="G34" s="27">
        <f t="shared" si="0"/>
        <v>38000</v>
      </c>
      <c r="H34" s="27">
        <v>1000</v>
      </c>
      <c r="I34" s="27">
        <f t="shared" si="1"/>
        <v>1900</v>
      </c>
      <c r="J34" s="27">
        <f t="shared" si="2"/>
        <v>760</v>
      </c>
      <c r="K34" s="27">
        <f t="shared" si="3"/>
        <v>3040</v>
      </c>
      <c r="L34" s="28">
        <v>30</v>
      </c>
      <c r="M34" s="27">
        <f t="shared" si="7"/>
        <v>4750</v>
      </c>
      <c r="N34" s="27">
        <f t="shared" si="4"/>
        <v>49450</v>
      </c>
      <c r="O34" s="27">
        <f t="shared" si="5"/>
        <v>4560</v>
      </c>
      <c r="P34" s="27">
        <f t="shared" si="8"/>
        <v>0</v>
      </c>
      <c r="Q34" s="27">
        <f t="shared" si="6"/>
        <v>44890</v>
      </c>
    </row>
    <row r="35" spans="1:17" x14ac:dyDescent="0.3">
      <c r="A35">
        <v>33</v>
      </c>
      <c r="B35">
        <v>1067</v>
      </c>
      <c r="C35" t="s">
        <v>73</v>
      </c>
      <c r="D35" t="s">
        <v>42</v>
      </c>
      <c r="E35" s="27">
        <v>38000</v>
      </c>
      <c r="F35">
        <v>31</v>
      </c>
      <c r="G35" s="27">
        <f t="shared" si="0"/>
        <v>39266.666666666672</v>
      </c>
      <c r="H35" s="27">
        <v>1000</v>
      </c>
      <c r="I35" s="27">
        <f t="shared" si="1"/>
        <v>1900</v>
      </c>
      <c r="J35" s="27">
        <f t="shared" si="2"/>
        <v>760</v>
      </c>
      <c r="K35" s="27">
        <f t="shared" si="3"/>
        <v>3040</v>
      </c>
      <c r="L35" s="28">
        <v>40</v>
      </c>
      <c r="M35" s="27">
        <f t="shared" si="7"/>
        <v>6333.3333333333339</v>
      </c>
      <c r="N35" s="27">
        <f t="shared" si="4"/>
        <v>52300.000000000007</v>
      </c>
      <c r="O35" s="27">
        <f t="shared" si="5"/>
        <v>4712</v>
      </c>
      <c r="P35" s="27">
        <f t="shared" si="8"/>
        <v>0</v>
      </c>
      <c r="Q35" s="27">
        <f t="shared" si="6"/>
        <v>47588.000000000007</v>
      </c>
    </row>
    <row r="36" spans="1:17" x14ac:dyDescent="0.3">
      <c r="A36">
        <v>34</v>
      </c>
      <c r="B36">
        <v>1068</v>
      </c>
      <c r="C36" t="s">
        <v>74</v>
      </c>
      <c r="D36" t="s">
        <v>63</v>
      </c>
      <c r="E36" s="27">
        <v>35000</v>
      </c>
      <c r="F36">
        <v>30</v>
      </c>
      <c r="G36" s="27">
        <f t="shared" si="0"/>
        <v>35000</v>
      </c>
      <c r="H36" s="27">
        <v>1000</v>
      </c>
      <c r="I36" s="27">
        <f t="shared" si="1"/>
        <v>1750</v>
      </c>
      <c r="J36" s="27">
        <f t="shared" si="2"/>
        <v>700</v>
      </c>
      <c r="K36" s="27">
        <f t="shared" si="3"/>
        <v>2800</v>
      </c>
      <c r="L36" s="28">
        <v>45</v>
      </c>
      <c r="M36" s="27">
        <f t="shared" si="7"/>
        <v>6562.5</v>
      </c>
      <c r="N36" s="27">
        <f t="shared" si="4"/>
        <v>47812.5</v>
      </c>
      <c r="O36" s="27">
        <f t="shared" si="5"/>
        <v>4200</v>
      </c>
      <c r="P36" s="27">
        <f t="shared" si="8"/>
        <v>0</v>
      </c>
      <c r="Q36" s="27">
        <f t="shared" si="6"/>
        <v>43612.5</v>
      </c>
    </row>
    <row r="37" spans="1:17" x14ac:dyDescent="0.3">
      <c r="A37">
        <v>35</v>
      </c>
      <c r="B37">
        <v>1069</v>
      </c>
      <c r="C37" t="s">
        <v>75</v>
      </c>
      <c r="D37" t="s">
        <v>42</v>
      </c>
      <c r="E37" s="27">
        <v>38000</v>
      </c>
      <c r="F37">
        <v>29</v>
      </c>
      <c r="G37" s="27">
        <f t="shared" si="0"/>
        <v>36733.333333333336</v>
      </c>
      <c r="H37" s="27">
        <v>1000</v>
      </c>
      <c r="I37" s="27">
        <f t="shared" si="1"/>
        <v>1900</v>
      </c>
      <c r="J37" s="27">
        <f t="shared" si="2"/>
        <v>760</v>
      </c>
      <c r="K37" s="27">
        <f t="shared" si="3"/>
        <v>3040</v>
      </c>
      <c r="L37" s="28">
        <v>25</v>
      </c>
      <c r="M37" s="27">
        <f t="shared" si="7"/>
        <v>3958.3333333333335</v>
      </c>
      <c r="N37" s="27">
        <f t="shared" si="4"/>
        <v>47391.666666666672</v>
      </c>
      <c r="O37" s="27">
        <f t="shared" si="5"/>
        <v>4408</v>
      </c>
      <c r="P37" s="27">
        <f t="shared" si="8"/>
        <v>0</v>
      </c>
      <c r="Q37" s="27">
        <f t="shared" si="6"/>
        <v>42983.666666666672</v>
      </c>
    </row>
    <row r="38" spans="1:17" x14ac:dyDescent="0.3">
      <c r="A38">
        <v>36</v>
      </c>
      <c r="B38">
        <v>1070</v>
      </c>
      <c r="C38" t="s">
        <v>76</v>
      </c>
      <c r="D38" t="s">
        <v>42</v>
      </c>
      <c r="E38" s="27">
        <v>38000</v>
      </c>
      <c r="F38">
        <v>28</v>
      </c>
      <c r="G38" s="27">
        <f t="shared" si="0"/>
        <v>35466.666666666672</v>
      </c>
      <c r="H38" s="27">
        <v>1000</v>
      </c>
      <c r="I38" s="27">
        <f t="shared" si="1"/>
        <v>1900</v>
      </c>
      <c r="J38" s="27">
        <f t="shared" si="2"/>
        <v>760</v>
      </c>
      <c r="K38" s="27">
        <f t="shared" si="3"/>
        <v>3040</v>
      </c>
      <c r="L38" s="28">
        <v>35</v>
      </c>
      <c r="M38" s="27">
        <f t="shared" si="7"/>
        <v>5541.666666666667</v>
      </c>
      <c r="N38" s="27">
        <f t="shared" si="4"/>
        <v>47708.333333333336</v>
      </c>
      <c r="O38" s="27">
        <f t="shared" si="5"/>
        <v>4256</v>
      </c>
      <c r="P38" s="27">
        <f t="shared" si="8"/>
        <v>0</v>
      </c>
      <c r="Q38" s="27">
        <f t="shared" si="6"/>
        <v>43452.333333333336</v>
      </c>
    </row>
    <row r="39" spans="1:17" x14ac:dyDescent="0.3">
      <c r="A39">
        <v>37</v>
      </c>
      <c r="B39">
        <v>1071</v>
      </c>
      <c r="C39" t="s">
        <v>77</v>
      </c>
      <c r="D39" t="s">
        <v>42</v>
      </c>
      <c r="E39" s="27">
        <v>38000</v>
      </c>
      <c r="F39">
        <v>29</v>
      </c>
      <c r="G39" s="27">
        <f t="shared" si="0"/>
        <v>36733.333333333336</v>
      </c>
      <c r="H39" s="27">
        <v>1000</v>
      </c>
      <c r="I39" s="27">
        <f t="shared" si="1"/>
        <v>1900</v>
      </c>
      <c r="J39" s="27">
        <f t="shared" si="2"/>
        <v>760</v>
      </c>
      <c r="K39" s="27">
        <f t="shared" si="3"/>
        <v>3040</v>
      </c>
      <c r="L39" s="28">
        <v>38</v>
      </c>
      <c r="M39" s="27">
        <f t="shared" si="7"/>
        <v>6016.666666666667</v>
      </c>
      <c r="N39" s="27">
        <f t="shared" si="4"/>
        <v>49450</v>
      </c>
      <c r="O39" s="27">
        <f t="shared" si="5"/>
        <v>4408</v>
      </c>
      <c r="P39" s="27">
        <f t="shared" si="8"/>
        <v>0</v>
      </c>
      <c r="Q39" s="27">
        <f t="shared" si="6"/>
        <v>45042</v>
      </c>
    </row>
    <row r="40" spans="1:17" x14ac:dyDescent="0.3">
      <c r="A40">
        <v>38</v>
      </c>
      <c r="B40">
        <v>1072</v>
      </c>
      <c r="C40" t="s">
        <v>78</v>
      </c>
      <c r="D40" t="s">
        <v>42</v>
      </c>
      <c r="E40" s="27">
        <v>38000</v>
      </c>
      <c r="F40">
        <v>28</v>
      </c>
      <c r="G40" s="27">
        <f t="shared" si="0"/>
        <v>35466.666666666672</v>
      </c>
      <c r="H40" s="27">
        <v>1000</v>
      </c>
      <c r="I40" s="27">
        <f t="shared" si="1"/>
        <v>1900</v>
      </c>
      <c r="J40" s="27">
        <f t="shared" si="2"/>
        <v>760</v>
      </c>
      <c r="K40" s="27">
        <f t="shared" si="3"/>
        <v>3040</v>
      </c>
      <c r="L40" s="28">
        <v>49</v>
      </c>
      <c r="M40" s="27">
        <f t="shared" si="7"/>
        <v>7758.3333333333339</v>
      </c>
      <c r="N40" s="27">
        <f t="shared" si="4"/>
        <v>49925.000000000007</v>
      </c>
      <c r="O40" s="27">
        <f t="shared" si="5"/>
        <v>4256</v>
      </c>
      <c r="P40" s="27">
        <f t="shared" si="8"/>
        <v>0</v>
      </c>
      <c r="Q40" s="27">
        <f t="shared" si="6"/>
        <v>45669.000000000007</v>
      </c>
    </row>
    <row r="41" spans="1:17" x14ac:dyDescent="0.3">
      <c r="A41">
        <v>39</v>
      </c>
      <c r="B41">
        <v>1073</v>
      </c>
      <c r="C41" t="s">
        <v>79</v>
      </c>
      <c r="D41" t="s">
        <v>63</v>
      </c>
      <c r="E41" s="27">
        <v>35000</v>
      </c>
      <c r="F41">
        <v>25</v>
      </c>
      <c r="G41" s="27">
        <f t="shared" si="0"/>
        <v>29166.666666666668</v>
      </c>
      <c r="H41" s="27">
        <v>1000</v>
      </c>
      <c r="I41" s="27">
        <f t="shared" si="1"/>
        <v>1750</v>
      </c>
      <c r="J41" s="27">
        <f t="shared" si="2"/>
        <v>700</v>
      </c>
      <c r="K41" s="27">
        <f t="shared" si="3"/>
        <v>2800</v>
      </c>
      <c r="L41" s="28">
        <v>43</v>
      </c>
      <c r="M41" s="27">
        <f t="shared" si="7"/>
        <v>6270.8333333333339</v>
      </c>
      <c r="N41" s="27">
        <f t="shared" si="4"/>
        <v>41687.500000000007</v>
      </c>
      <c r="O41" s="27">
        <f t="shared" si="5"/>
        <v>3500</v>
      </c>
      <c r="P41" s="27"/>
      <c r="Q41" s="27">
        <f t="shared" si="6"/>
        <v>38187.500000000007</v>
      </c>
    </row>
    <row r="42" spans="1:17" x14ac:dyDescent="0.3">
      <c r="A42">
        <v>40</v>
      </c>
      <c r="B42">
        <v>1074</v>
      </c>
      <c r="C42" t="s">
        <v>80</v>
      </c>
      <c r="D42" t="s">
        <v>42</v>
      </c>
      <c r="E42" s="27">
        <v>38000</v>
      </c>
      <c r="F42">
        <v>26</v>
      </c>
      <c r="G42" s="27">
        <f t="shared" si="0"/>
        <v>32933.333333333336</v>
      </c>
      <c r="H42" s="27">
        <v>1000</v>
      </c>
      <c r="I42" s="27">
        <f t="shared" si="1"/>
        <v>1900</v>
      </c>
      <c r="J42" s="27">
        <f t="shared" si="2"/>
        <v>760</v>
      </c>
      <c r="K42" s="27">
        <f t="shared" si="3"/>
        <v>3040</v>
      </c>
      <c r="L42" s="28">
        <v>48</v>
      </c>
      <c r="M42" s="27">
        <f t="shared" si="7"/>
        <v>7600</v>
      </c>
      <c r="N42" s="27">
        <f t="shared" si="4"/>
        <v>47233.333333333336</v>
      </c>
      <c r="O42" s="27">
        <f>G42*12%</f>
        <v>3952</v>
      </c>
      <c r="P42" s="27">
        <f t="shared" ref="P42:P43" si="9">IF(E42&lt;15000,(E42*0.75%),0)</f>
        <v>0</v>
      </c>
      <c r="Q42" s="27">
        <f t="shared" si="6"/>
        <v>43281.333333333336</v>
      </c>
    </row>
    <row r="43" spans="1:17" x14ac:dyDescent="0.3">
      <c r="A43">
        <v>41</v>
      </c>
      <c r="B43">
        <v>1075</v>
      </c>
      <c r="C43" t="s">
        <v>81</v>
      </c>
      <c r="D43" t="s">
        <v>42</v>
      </c>
      <c r="E43" s="27">
        <v>14000</v>
      </c>
      <c r="F43">
        <v>30</v>
      </c>
      <c r="G43" s="27">
        <f t="shared" si="0"/>
        <v>14000</v>
      </c>
      <c r="H43" s="27">
        <v>1000</v>
      </c>
      <c r="I43" s="27">
        <f t="shared" si="1"/>
        <v>700</v>
      </c>
      <c r="J43" s="27">
        <f t="shared" si="2"/>
        <v>280</v>
      </c>
      <c r="K43" s="27">
        <f t="shared" si="3"/>
        <v>1120</v>
      </c>
      <c r="L43" s="28">
        <v>42</v>
      </c>
      <c r="M43" s="27">
        <f t="shared" si="7"/>
        <v>2450</v>
      </c>
      <c r="N43" s="27">
        <f t="shared" si="4"/>
        <v>19550</v>
      </c>
      <c r="O43" s="27">
        <f t="shared" si="5"/>
        <v>1680</v>
      </c>
      <c r="P43" s="27">
        <f t="shared" si="9"/>
        <v>105</v>
      </c>
      <c r="Q43" s="27">
        <f t="shared" si="6"/>
        <v>17765</v>
      </c>
    </row>
    <row r="44" spans="1:17" x14ac:dyDescent="0.3">
      <c r="E44" s="27"/>
      <c r="G44" s="27"/>
      <c r="H44" s="27"/>
      <c r="I44" s="27"/>
      <c r="J44" s="27"/>
      <c r="K44" s="27"/>
      <c r="L44" s="28"/>
      <c r="M44" s="27"/>
      <c r="N44" s="27"/>
      <c r="O44" s="27"/>
      <c r="P44" s="27"/>
      <c r="Q44" s="27"/>
    </row>
    <row r="45" spans="1:17" x14ac:dyDescent="0.3">
      <c r="G45" s="27"/>
      <c r="H45" s="27"/>
      <c r="M45" s="27"/>
      <c r="N45" s="27"/>
      <c r="O45" s="27"/>
      <c r="P45" s="27"/>
      <c r="Q45" s="27"/>
    </row>
    <row r="46" spans="1:17" x14ac:dyDescent="0.3">
      <c r="G46" s="27"/>
      <c r="H46" s="27"/>
      <c r="M46" s="27"/>
      <c r="N46" s="27"/>
      <c r="O46" s="27"/>
      <c r="P46" s="27"/>
      <c r="Q46" s="27"/>
    </row>
    <row r="47" spans="1:17" x14ac:dyDescent="0.3">
      <c r="G47" s="27"/>
      <c r="H4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Sah</dc:creator>
  <cp:lastModifiedBy>Saloni Sah</cp:lastModifiedBy>
  <cp:lastPrinted>2024-03-27T12:11:17Z</cp:lastPrinted>
  <dcterms:created xsi:type="dcterms:W3CDTF">2024-03-04T13:21:03Z</dcterms:created>
  <dcterms:modified xsi:type="dcterms:W3CDTF">2024-06-24T17:13:41Z</dcterms:modified>
</cp:coreProperties>
</file>