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74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71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nel" sheetId="1" r:id="rId3"/>
    <sheet state="visible" name="Gráficos" sheetId="2" r:id="rId4"/>
    <sheet state="visible" name="Competições" sheetId="3" r:id="rId5"/>
    <sheet state="visible" name="Equipes" sheetId="4" r:id="rId6"/>
    <sheet state="visible" name="Métodos" sheetId="5" r:id="rId7"/>
    <sheet state="visible" name="Janeiro" sheetId="6" r:id="rId8"/>
    <sheet state="visible" name="Fevereiro" sheetId="7" r:id="rId9"/>
    <sheet state="visible" name="Março" sheetId="8" r:id="rId10"/>
    <sheet state="visible" name="Abril" sheetId="9" r:id="rId11"/>
    <sheet state="visible" name="Maio" sheetId="10" r:id="rId12"/>
    <sheet state="visible" name="Junho" sheetId="11" r:id="rId13"/>
    <sheet state="visible" name="Julho" sheetId="12" r:id="rId14"/>
    <sheet state="visible" name="Agosto" sheetId="13" r:id="rId15"/>
    <sheet state="visible" name="Setembro" sheetId="14" r:id="rId16"/>
    <sheet state="visible" name="Outubro" sheetId="15" r:id="rId17"/>
    <sheet state="visible" name="Novembro" sheetId="16" r:id="rId18"/>
    <sheet state="visible" name="Dezembro" sheetId="17" r:id="rId19"/>
  </sheets>
  <definedNames>
    <definedName localSheetId="2" name="Sudamérica">'Competições'!$B$102:$B$105</definedName>
    <definedName localSheetId="2" name="Espanha">'Competições'!$B$45:$B$47</definedName>
    <definedName localSheetId="4" name="Mundo">#REF!</definedName>
    <definedName localSheetId="4" name="Portugal">#REF!</definedName>
    <definedName localSheetId="2" name="Países">#REF!</definedName>
    <definedName localSheetId="4" name="Argentina">'Métodos'!$A$4</definedName>
    <definedName localSheetId="4" name="Mercados">#REF!</definedName>
    <definedName localSheetId="4" name="Inglaterra">#REF!</definedName>
    <definedName localSheetId="2" name="Alemanha">'Competições'!$B$5:$B$6</definedName>
    <definedName localSheetId="4" name="Espanha">'Métodos'!$A$12:$A$14</definedName>
    <definedName localSheetId="2" name="Portugal">'Competições'!$B$83</definedName>
    <definedName localSheetId="4" name="Alemanha">'Métodos'!$A$2:$A$3</definedName>
    <definedName localSheetId="4" name="Turquia">#REF!</definedName>
    <definedName localSheetId="4" name="Rússia">#REF!</definedName>
    <definedName localSheetId="4" name="Itália">#REF!</definedName>
    <definedName localSheetId="4" name="Suécia">#REF!</definedName>
    <definedName localSheetId="2" name="Argentina">'Competições'!$B$13</definedName>
    <definedName localSheetId="4" name="França">'Métodos'!$A$7</definedName>
    <definedName localSheetId="2" name="America">'Competições'!$B$102:$B$105</definedName>
    <definedName localSheetId="4" name="Brasil">'Métodos'!$A$5:$A$10</definedName>
    <definedName localSheetId="4" name="EUA">#REF!</definedName>
    <definedName localSheetId="2" name="França">'Competições'!$B$52:$B$54</definedName>
    <definedName localSheetId="2" name="Mundo">'Competições'!$B$109:$B$110</definedName>
    <definedName localSheetId="2" name="Suécia">'Competições'!$B$89</definedName>
    <definedName localSheetId="2" name="Itália">'Competições'!$B$66</definedName>
    <definedName localSheetId="2" name="Europa">'Competições'!$B$106:$B$108</definedName>
    <definedName localSheetId="4" name="America">#REF!</definedName>
    <definedName localSheetId="2" name="Rússia">'Competições'!$B$85</definedName>
    <definedName localSheetId="4" name="Países">#REF!</definedName>
    <definedName localSheetId="4" name="Sudamérica">#REF!</definedName>
    <definedName localSheetId="2" name="Holanda">'Competições'!$B$57</definedName>
    <definedName localSheetId="2" name="Brasil">'Competições'!$B$24:$B$26</definedName>
    <definedName localSheetId="2" name="Inglaterra">'Competições'!$B$60:$B$62</definedName>
    <definedName localSheetId="2" name="Turquia">'Competições'!$B$94</definedName>
    <definedName localSheetId="2" name="EUA">'Competições'!$B$49</definedName>
    <definedName localSheetId="4" name="Europa">#REF!</definedName>
    <definedName localSheetId="4" name="Holanda">#REF!</definedName>
    <definedName localSheetId="2" name="Mercado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Coloque o valor da sua banca aqui, independente do mês que for começar !</t>
      </text>
    </comment>
  </commentList>
</comments>
</file>

<file path=xl/sharedStrings.xml><?xml version="1.0" encoding="utf-8"?>
<sst xmlns="http://schemas.openxmlformats.org/spreadsheetml/2006/main" count="3359" uniqueCount="1478">
  <si>
    <t>Mês</t>
  </si>
  <si>
    <t>Início</t>
  </si>
  <si>
    <t>P/L</t>
  </si>
  <si>
    <t>Final</t>
  </si>
  <si>
    <t>Roi</t>
  </si>
  <si>
    <t>Saque</t>
  </si>
  <si>
    <t>GRÁFICO GANHOS E PERDAS - 2022</t>
  </si>
  <si>
    <t>Links Úteis</t>
  </si>
  <si>
    <t>Janeiro</t>
  </si>
  <si>
    <t>Best Corner Stats</t>
  </si>
  <si>
    <t>Fevereiro</t>
  </si>
  <si>
    <t>FlashScore</t>
  </si>
  <si>
    <t>Março</t>
  </si>
  <si>
    <t>SofaScore</t>
  </si>
  <si>
    <t>Abril</t>
  </si>
  <si>
    <t>Twitch - BCS</t>
  </si>
  <si>
    <t>Maio</t>
  </si>
  <si>
    <t>Junho</t>
  </si>
  <si>
    <t xml:space="preserve">⚠️  Clique em "Arquivo", depois em "Fazer uma cópia" para a planilha ir para o seu Drive e você poder editar ! ⚠️ </t>
  </si>
  <si>
    <t>Julho</t>
  </si>
  <si>
    <t>Agosto</t>
  </si>
  <si>
    <t>Setembro</t>
  </si>
  <si>
    <t>Outubro</t>
  </si>
  <si>
    <r>
      <rPr>
        <rFont val="Calibri"/>
        <b/>
        <color rgb="FFD81A1A"/>
        <sz val="11.0"/>
      </rPr>
      <t xml:space="preserve">Utilize a planilha no Google Planilhas, e não no Excel, pois alguns comandos podem não funcionar lá </t>
    </r>
    <r>
      <rPr>
        <rFont val="Calibri"/>
        <b/>
        <color rgb="FFD81A1A"/>
        <sz val="14.0"/>
      </rPr>
      <t>!</t>
    </r>
  </si>
  <si>
    <t>Novembro</t>
  </si>
  <si>
    <t>Dezembro</t>
  </si>
  <si>
    <t>PAÍS</t>
  </si>
  <si>
    <t>COMPETIÇÃO</t>
  </si>
  <si>
    <t>Mercados</t>
  </si>
  <si>
    <t>Green</t>
  </si>
  <si>
    <t>Red</t>
  </si>
  <si>
    <t>Profit / Loss</t>
  </si>
  <si>
    <t>Total</t>
  </si>
  <si>
    <t>COMPETIÇÕES - GANHOS / PERDAS</t>
  </si>
  <si>
    <t>África</t>
  </si>
  <si>
    <t>CAF Champions League</t>
  </si>
  <si>
    <t>CAF Confederations Cup</t>
  </si>
  <si>
    <t>Africa Nations Cup</t>
  </si>
  <si>
    <t>Alemanha</t>
  </si>
  <si>
    <t>Bundesliga I</t>
  </si>
  <si>
    <t>Bundesliga II</t>
  </si>
  <si>
    <t>Bundesliga III</t>
  </si>
  <si>
    <t>DFB Pokal - GER</t>
  </si>
  <si>
    <t>América do Norte</t>
  </si>
  <si>
    <t>CONCACAF Champions</t>
  </si>
  <si>
    <t>CONCACAF Nations League</t>
  </si>
  <si>
    <t>América do Sul</t>
  </si>
  <si>
    <t>Copa Libertadores</t>
  </si>
  <si>
    <t>Copa Sulamericana</t>
  </si>
  <si>
    <t>Arábia Saudita</t>
  </si>
  <si>
    <t>Premier League - KSA</t>
  </si>
  <si>
    <t>Copa da Arábia Saudita</t>
  </si>
  <si>
    <t>Argélia</t>
  </si>
  <si>
    <t>1.ª Divisão - ALG</t>
  </si>
  <si>
    <t>2.ª Divisão - ALG</t>
  </si>
  <si>
    <t>Argentina</t>
  </si>
  <si>
    <t>Liga Profesional Argentina</t>
  </si>
  <si>
    <t>Primera B Nacional - ARG</t>
  </si>
  <si>
    <t>Liga de Reservas - ARG</t>
  </si>
  <si>
    <t>Copa da Argentina</t>
  </si>
  <si>
    <t>Armênia</t>
  </si>
  <si>
    <t>Premier League - ARM</t>
  </si>
  <si>
    <t>Ásia</t>
  </si>
  <si>
    <t>AFC Champions</t>
  </si>
  <si>
    <t>Austrália</t>
  </si>
  <si>
    <t>A-League - AUS</t>
  </si>
  <si>
    <t>NPL -AUS</t>
  </si>
  <si>
    <t>Copa FFA - AUS</t>
  </si>
  <si>
    <t>Áustria</t>
  </si>
  <si>
    <t>Bundesliga - AUT</t>
  </si>
  <si>
    <t>2.Liga - AUT</t>
  </si>
  <si>
    <t>Copa da Áustria</t>
  </si>
  <si>
    <t>Bahrein</t>
  </si>
  <si>
    <t xml:space="preserve">Premier League - BHR </t>
  </si>
  <si>
    <t>Bangladesh</t>
  </si>
  <si>
    <t xml:space="preserve">Championship League - BAN </t>
  </si>
  <si>
    <t>Bélgica</t>
  </si>
  <si>
    <t>Pro League - BEL</t>
  </si>
  <si>
    <t>Challenger Pro League - BEL</t>
  </si>
  <si>
    <t>Copa da Bélgica</t>
  </si>
  <si>
    <t>Bielorrússia</t>
  </si>
  <si>
    <t>Premier League - BLR</t>
  </si>
  <si>
    <t>Bolívia</t>
  </si>
  <si>
    <t>Division Profesional - BOL</t>
  </si>
  <si>
    <t>Bósnia e Herz.</t>
  </si>
  <si>
    <t>Premijer Liga - BIH</t>
  </si>
  <si>
    <t>Brasil</t>
  </si>
  <si>
    <t>Brasileirão - Série A</t>
  </si>
  <si>
    <t>Brasileirão - Série B</t>
  </si>
  <si>
    <t>Brasileirão - Série C</t>
  </si>
  <si>
    <t>Brasileirão - Série D</t>
  </si>
  <si>
    <t>Copa do Brasil</t>
  </si>
  <si>
    <t>Estaduais - BRA</t>
  </si>
  <si>
    <t>Bulgária</t>
  </si>
  <si>
    <t>1.ª Liga - BUL</t>
  </si>
  <si>
    <t>Butão</t>
  </si>
  <si>
    <t>Premier League - BHU</t>
  </si>
  <si>
    <t>Camarões</t>
  </si>
  <si>
    <t>Elite One - CMR</t>
  </si>
  <si>
    <t>Canadá</t>
  </si>
  <si>
    <t>Premier League - CAN</t>
  </si>
  <si>
    <t>Catar</t>
  </si>
  <si>
    <t>Stars League - QAT</t>
  </si>
  <si>
    <t>Cazaquistão</t>
  </si>
  <si>
    <t>Premier League - KAZ</t>
  </si>
  <si>
    <t>Chile</t>
  </si>
  <si>
    <t>Primera Division - CHI</t>
  </si>
  <si>
    <t>Primera B - CHI</t>
  </si>
  <si>
    <t>Copa do Chile</t>
  </si>
  <si>
    <t>China</t>
  </si>
  <si>
    <t>CFA Super League - CHN</t>
  </si>
  <si>
    <t>Chipre</t>
  </si>
  <si>
    <t>1st Division - CYP</t>
  </si>
  <si>
    <t>Colômbia</t>
  </si>
  <si>
    <t>Primera A - COL</t>
  </si>
  <si>
    <t>Coreia do Sul</t>
  </si>
  <si>
    <t>K League - KOR</t>
  </si>
  <si>
    <t>K League 2 - KOR</t>
  </si>
  <si>
    <t>Costa Rica</t>
  </si>
  <si>
    <t>Primera Division - CRC</t>
  </si>
  <si>
    <t>Croácia</t>
  </si>
  <si>
    <t>Liga 1.HNL - CRO</t>
  </si>
  <si>
    <t>Dinamarca</t>
  </si>
  <si>
    <t>Superligaen - DEN</t>
  </si>
  <si>
    <t>DBU Pokalen - DEN</t>
  </si>
  <si>
    <t>Egito</t>
  </si>
  <si>
    <t>1ª Divisão - EGY</t>
  </si>
  <si>
    <t>El Salvador</t>
  </si>
  <si>
    <t>Primera Division - SLV</t>
  </si>
  <si>
    <t>Emirados Árabes</t>
  </si>
  <si>
    <t>Premier League - UAE</t>
  </si>
  <si>
    <t>Equador</t>
  </si>
  <si>
    <t>LigaPro Serie A - ECU</t>
  </si>
  <si>
    <t>Escócia</t>
  </si>
  <si>
    <t>Premiership - SCO</t>
  </si>
  <si>
    <t>Eslováquia</t>
  </si>
  <si>
    <t>Superliga - SVK</t>
  </si>
  <si>
    <t>Eslovênia</t>
  </si>
  <si>
    <t>PrvaLiga - SVN</t>
  </si>
  <si>
    <t>Espanha</t>
  </si>
  <si>
    <t>La Liga</t>
  </si>
  <si>
    <t>La Liga 2</t>
  </si>
  <si>
    <t>Copa do Rei - ESP</t>
  </si>
  <si>
    <t>Estônia</t>
  </si>
  <si>
    <t>Premium Liiga - EST</t>
  </si>
  <si>
    <t>Estados Unidos</t>
  </si>
  <si>
    <t>MLS</t>
  </si>
  <si>
    <t>USL Championship - USA</t>
  </si>
  <si>
    <t>US Open Cup</t>
  </si>
  <si>
    <t>Europa - UEFA</t>
  </si>
  <si>
    <t>Champions League</t>
  </si>
  <si>
    <t>Europa League</t>
  </si>
  <si>
    <t>Conference League</t>
  </si>
  <si>
    <t>Nations League</t>
  </si>
  <si>
    <t>Campeonato Europeu Sub-21</t>
  </si>
  <si>
    <t>Etiópia</t>
  </si>
  <si>
    <t>Premier League - ETH</t>
  </si>
  <si>
    <t>Fiji</t>
  </si>
  <si>
    <t>Vodafone PL - FIJ</t>
  </si>
  <si>
    <t>França</t>
  </si>
  <si>
    <t>Ligue 1</t>
  </si>
  <si>
    <t>Ligue 2</t>
  </si>
  <si>
    <t>Coupe de France</t>
  </si>
  <si>
    <t>Finlândia</t>
  </si>
  <si>
    <t>Veikkausliiga - FIN</t>
  </si>
  <si>
    <t>Gales</t>
  </si>
  <si>
    <t>Cymru Premier - WAL</t>
  </si>
  <si>
    <t>Grécia</t>
  </si>
  <si>
    <t>Super League 1 - GRE</t>
  </si>
  <si>
    <t>Guatemala</t>
  </si>
  <si>
    <t>Liga Nacional - GUA</t>
  </si>
  <si>
    <t>Holanda</t>
  </si>
  <si>
    <t>Eredivisie</t>
  </si>
  <si>
    <t>Copa da Holanda</t>
  </si>
  <si>
    <t>Honduras</t>
  </si>
  <si>
    <t>Liga Nacional - HON</t>
  </si>
  <si>
    <t>Hong Kong</t>
  </si>
  <si>
    <t>Premier League - HKG</t>
  </si>
  <si>
    <t>Hungria</t>
  </si>
  <si>
    <t>NB I - HUN</t>
  </si>
  <si>
    <t>Ilhas Faroé</t>
  </si>
  <si>
    <t>Premier League - FRO</t>
  </si>
  <si>
    <t>Índia</t>
  </si>
  <si>
    <t>Indian Super League</t>
  </si>
  <si>
    <t>Indonésia</t>
  </si>
  <si>
    <t>Liga 1 - IDN</t>
  </si>
  <si>
    <t>Inglaterra</t>
  </si>
  <si>
    <t>Premier League</t>
  </si>
  <si>
    <t>Championship - ENG</t>
  </si>
  <si>
    <t>EFL Cup - ENG</t>
  </si>
  <si>
    <t>FA Cup - ENG</t>
  </si>
  <si>
    <t>Irã</t>
  </si>
  <si>
    <t>Liga Profissional - IRN</t>
  </si>
  <si>
    <t>Iraque</t>
  </si>
  <si>
    <t>Iraqui League - IRQ</t>
  </si>
  <si>
    <t>Irlanda</t>
  </si>
  <si>
    <t>Premier Division - IRL</t>
  </si>
  <si>
    <t>Irlanda do Norte</t>
  </si>
  <si>
    <t>Premiership - NIR</t>
  </si>
  <si>
    <t>Islândia</t>
  </si>
  <si>
    <t>Urvalsdeild - ISL</t>
  </si>
  <si>
    <t>Israel</t>
  </si>
  <si>
    <t>Premier League - ISR</t>
  </si>
  <si>
    <t>Itália</t>
  </si>
  <si>
    <t>Serie A - ITA</t>
  </si>
  <si>
    <t>Serie B - ITA</t>
  </si>
  <si>
    <t>Coppa Italia</t>
  </si>
  <si>
    <t>Supercoppa Italiana</t>
  </si>
  <si>
    <t>Jamaica</t>
  </si>
  <si>
    <t>Premier League - JAM</t>
  </si>
  <si>
    <t>Japão</t>
  </si>
  <si>
    <t xml:space="preserve">J-League </t>
  </si>
  <si>
    <t>Emperor Cup</t>
  </si>
  <si>
    <t>Kuwait</t>
  </si>
  <si>
    <t>Kuwait League - KUW</t>
  </si>
  <si>
    <t>Líbano</t>
  </si>
  <si>
    <t>Premier League - LIB</t>
  </si>
  <si>
    <t>Luxemburgo</t>
  </si>
  <si>
    <t>Division Nationale - LUX</t>
  </si>
  <si>
    <t>Maláui</t>
  </si>
  <si>
    <t>Super League - MWI</t>
  </si>
  <si>
    <t>Malta</t>
  </si>
  <si>
    <t>Premier League - MLT</t>
  </si>
  <si>
    <t>Marrocos</t>
  </si>
  <si>
    <t>GNF 1 - MAR</t>
  </si>
  <si>
    <t>México</t>
  </si>
  <si>
    <t>Liga MX</t>
  </si>
  <si>
    <t>Montenegro</t>
  </si>
  <si>
    <t>Prva Liga - MNE</t>
  </si>
  <si>
    <t>Mundo</t>
  </si>
  <si>
    <t>Mundial de Clubes</t>
  </si>
  <si>
    <t>Nicarágua</t>
  </si>
  <si>
    <t>Liga Primera - NCA</t>
  </si>
  <si>
    <t>Nigéria</t>
  </si>
  <si>
    <t>Premier League - NGA</t>
  </si>
  <si>
    <t>Noruega</t>
  </si>
  <si>
    <t>Eliteserien - NOR</t>
  </si>
  <si>
    <t>Nova Zelândia</t>
  </si>
  <si>
    <t>Premiership - NZL</t>
  </si>
  <si>
    <t>Oceania</t>
  </si>
  <si>
    <t>OFC Champions</t>
  </si>
  <si>
    <t>Panamá</t>
  </si>
  <si>
    <t>Liga Panamena de Futbol - PAN</t>
  </si>
  <si>
    <t>Paraguai</t>
  </si>
  <si>
    <t>Primera Division - PAR</t>
  </si>
  <si>
    <t>Paquistão</t>
  </si>
  <si>
    <t>Premier League - PAK</t>
  </si>
  <si>
    <t>Peru</t>
  </si>
  <si>
    <t>Primeira Division - PER</t>
  </si>
  <si>
    <t>Polônia</t>
  </si>
  <si>
    <t>Ekstraklasa - POL</t>
  </si>
  <si>
    <t>Portugal</t>
  </si>
  <si>
    <t>Primeira Liga - POR</t>
  </si>
  <si>
    <t>Segunda Liga - POR</t>
  </si>
  <si>
    <t>Taça de Portugal</t>
  </si>
  <si>
    <t>República Tcheca</t>
  </si>
  <si>
    <t>First League - CZE</t>
  </si>
  <si>
    <t>Romênia</t>
  </si>
  <si>
    <t>Liga I - ROU</t>
  </si>
  <si>
    <t>Copa da Romênia</t>
  </si>
  <si>
    <t>Rússia</t>
  </si>
  <si>
    <t>Liga I - RUS</t>
  </si>
  <si>
    <t>Copa da Rússia</t>
  </si>
  <si>
    <t>Samoa</t>
  </si>
  <si>
    <t>1ª Divisão - SAM</t>
  </si>
  <si>
    <t>San Marino</t>
  </si>
  <si>
    <t>Camp. San Marino - SMR</t>
  </si>
  <si>
    <t>Senegal</t>
  </si>
  <si>
    <t>Ligue 1 - SEN</t>
  </si>
  <si>
    <t>Sérvia</t>
  </si>
  <si>
    <t>SuperLiga - SRB</t>
  </si>
  <si>
    <t>Singapura</t>
  </si>
  <si>
    <t>Premier League - SIN</t>
  </si>
  <si>
    <t>Suécia</t>
  </si>
  <si>
    <t>Allsvenskan - SWE</t>
  </si>
  <si>
    <t>Copa da Suécia</t>
  </si>
  <si>
    <t>Suíça</t>
  </si>
  <si>
    <t>Superliga - SUI</t>
  </si>
  <si>
    <t>Challenge League - SUI</t>
  </si>
  <si>
    <t>Tailândia</t>
  </si>
  <si>
    <t>Premier League - THA</t>
  </si>
  <si>
    <t>Tanzânia</t>
  </si>
  <si>
    <t>Premier League - TAN</t>
  </si>
  <si>
    <t>Togo</t>
  </si>
  <si>
    <t>Premier Division - TOG</t>
  </si>
  <si>
    <t>Trindade e Tobago</t>
  </si>
  <si>
    <t>Premier League - TRI</t>
  </si>
  <si>
    <t>Tunísia</t>
  </si>
  <si>
    <t>Ligue 1 - TUN</t>
  </si>
  <si>
    <t>Turquia</t>
  </si>
  <si>
    <t>Super Lig - TUR</t>
  </si>
  <si>
    <t>1 Lig - TUR</t>
  </si>
  <si>
    <t>Türkye Kupasi - TUR</t>
  </si>
  <si>
    <t>Ucrânia</t>
  </si>
  <si>
    <t>Premier League - UKR</t>
  </si>
  <si>
    <t>Uruguai</t>
  </si>
  <si>
    <t>Primera Division - URU</t>
  </si>
  <si>
    <t>Venezuela</t>
  </si>
  <si>
    <t>Primera Division - VEN</t>
  </si>
  <si>
    <t>Zâmbia</t>
  </si>
  <si>
    <t>Super Liga - ZAM</t>
  </si>
  <si>
    <t>TOTAIS</t>
  </si>
  <si>
    <t>COEFICIENTE</t>
  </si>
  <si>
    <t>ORDEM</t>
  </si>
  <si>
    <t>TIMES</t>
  </si>
  <si>
    <t>MANDANTE</t>
  </si>
  <si>
    <t>VISITANTE</t>
  </si>
  <si>
    <t>GREENS</t>
  </si>
  <si>
    <t>REDS</t>
  </si>
  <si>
    <t>PROFIT/LOSS</t>
  </si>
  <si>
    <t>TIMES MAIS LUCRATIVOS</t>
  </si>
  <si>
    <t>AC Milan</t>
  </si>
  <si>
    <t>RANKING</t>
  </si>
  <si>
    <t>TIME</t>
  </si>
  <si>
    <t>Adana Demirspor</t>
  </si>
  <si>
    <t>AIK</t>
  </si>
  <si>
    <t>Ajax</t>
  </si>
  <si>
    <t>Al Gharafa</t>
  </si>
  <si>
    <t>Al Shamal</t>
  </si>
  <si>
    <t>Alaves</t>
  </si>
  <si>
    <t>Anderlecht</t>
  </si>
  <si>
    <t>APOEL</t>
  </si>
  <si>
    <t>Arsenal</t>
  </si>
  <si>
    <t>Arsenal de Sarandí</t>
  </si>
  <si>
    <t>TIMES MENOS LUCRATIVOS</t>
  </si>
  <si>
    <t>Atalanta</t>
  </si>
  <si>
    <t>Athletico PR</t>
  </si>
  <si>
    <t>Atl Madrid</t>
  </si>
  <si>
    <t>Atlético GO</t>
  </si>
  <si>
    <t>Atlético MG</t>
  </si>
  <si>
    <t>Atletico Palmaflor Vinto</t>
  </si>
  <si>
    <t>Bahia</t>
  </si>
  <si>
    <t>Bandirmaspor</t>
  </si>
  <si>
    <t xml:space="preserve">Barcelona </t>
  </si>
  <si>
    <t>Basaksehir</t>
  </si>
  <si>
    <t>Basel</t>
  </si>
  <si>
    <t>BATE</t>
  </si>
  <si>
    <t>Bayern Munich</t>
  </si>
  <si>
    <t>Benfica</t>
  </si>
  <si>
    <t>Bermuda</t>
  </si>
  <si>
    <t>Besiktas</t>
  </si>
  <si>
    <t>Betis</t>
  </si>
  <si>
    <t>Bodo/Glimt</t>
  </si>
  <si>
    <t>Botafogo</t>
  </si>
  <si>
    <t>Brondby</t>
  </si>
  <si>
    <t>Ceará</t>
  </si>
  <si>
    <t>Celtic</t>
  </si>
  <si>
    <t>Chelsea</t>
  </si>
  <si>
    <t>Club Brugge KV</t>
  </si>
  <si>
    <t>Colo Colo</t>
  </si>
  <si>
    <t>Corinthians</t>
  </si>
  <si>
    <t>Coritiba</t>
  </si>
  <si>
    <t>Cork City</t>
  </si>
  <si>
    <t>Cruzeiro</t>
  </si>
  <si>
    <t>Crvena zvezda</t>
  </si>
  <si>
    <t>CSKA Moscow</t>
  </si>
  <si>
    <t>Deportivo Lara</t>
  </si>
  <si>
    <t>Detroit City FC</t>
  </si>
  <si>
    <t>Dinamo de Zagreb</t>
  </si>
  <si>
    <t>Dortmund</t>
  </si>
  <si>
    <t>Dresden</t>
  </si>
  <si>
    <t>Dudelange</t>
  </si>
  <si>
    <t>Dundalk</t>
  </si>
  <si>
    <t>Dynamo Kiev</t>
  </si>
  <si>
    <t>Emelec</t>
  </si>
  <si>
    <t>Everton</t>
  </si>
  <si>
    <t>FC Copenhagen</t>
  </si>
  <si>
    <t>Fenerbahce</t>
  </si>
  <si>
    <t>Feynoord</t>
  </si>
  <si>
    <t>Finlandia</t>
  </si>
  <si>
    <t>Flamengo</t>
  </si>
  <si>
    <t>Flora</t>
  </si>
  <si>
    <t>Fluminense</t>
  </si>
  <si>
    <t>Fortaleza</t>
  </si>
  <si>
    <t>Galatasaray</t>
  </si>
  <si>
    <t>Geórgia</t>
  </si>
  <si>
    <t>Giresunspor</t>
  </si>
  <si>
    <t>Godoy Cruz - R</t>
  </si>
  <si>
    <t>Goiás</t>
  </si>
  <si>
    <t>Grécia Sub-21</t>
  </si>
  <si>
    <t>Gremio</t>
  </si>
  <si>
    <t>Guangzhou Evergrande</t>
  </si>
  <si>
    <t>Guiana</t>
  </si>
  <si>
    <t>H. Beer Sheva</t>
  </si>
  <si>
    <t>Hamburgo</t>
  </si>
  <si>
    <t>Hannover</t>
  </si>
  <si>
    <t>Heidenheim</t>
  </si>
  <si>
    <t>Huracan</t>
  </si>
  <si>
    <t>Inter Milan</t>
  </si>
  <si>
    <t>Internacional</t>
  </si>
  <si>
    <t>Istanbulspor</t>
  </si>
  <si>
    <t>Juventus</t>
  </si>
  <si>
    <t>Konyaspor</t>
  </si>
  <si>
    <t>Lazio</t>
  </si>
  <si>
    <t>LDU</t>
  </si>
  <si>
    <t>Legia W</t>
  </si>
  <si>
    <t>Lekhwiya SC</t>
  </si>
  <si>
    <t>Levadia</t>
  </si>
  <si>
    <t>Linfield</t>
  </si>
  <si>
    <t>Liverpool</t>
  </si>
  <si>
    <t>Louisville FC</t>
  </si>
  <si>
    <t>Ludogorets</t>
  </si>
  <si>
    <t xml:space="preserve">Lyon </t>
  </si>
  <si>
    <t>Maccabi Tel Aviv</t>
  </si>
  <si>
    <t>Macedônia</t>
  </si>
  <si>
    <t>Malmo FF</t>
  </si>
  <si>
    <t>Man City</t>
  </si>
  <si>
    <t>Man Utd</t>
  </si>
  <si>
    <t>Molde</t>
  </si>
  <si>
    <t>Monaco</t>
  </si>
  <si>
    <t>Napoli</t>
  </si>
  <si>
    <t>Náutico</t>
  </si>
  <si>
    <t xml:space="preserve">Nice </t>
  </si>
  <si>
    <t>Nublense</t>
  </si>
  <si>
    <t>Oakland Roots</t>
  </si>
  <si>
    <t>Olympiakos Piraeus</t>
  </si>
  <si>
    <t>Palmeiras</t>
  </si>
  <si>
    <t>Panathinaikos</t>
  </si>
  <si>
    <t>Paris St-G</t>
  </si>
  <si>
    <t>Partizan</t>
  </si>
  <si>
    <t>Penarol</t>
  </si>
  <si>
    <t>Persipura Jayapura</t>
  </si>
  <si>
    <t>Plzen</t>
  </si>
  <si>
    <t>Portland Timbers</t>
  </si>
  <si>
    <t>Porto</t>
  </si>
  <si>
    <t>Porto B</t>
  </si>
  <si>
    <t>Portugal Sub-21</t>
  </si>
  <si>
    <t>PSV</t>
  </si>
  <si>
    <t>Rangers</t>
  </si>
  <si>
    <t>Rapid Vienna II</t>
  </si>
  <si>
    <t>RB Bragantino</t>
  </si>
  <si>
    <t>RB Leipzig</t>
  </si>
  <si>
    <t xml:space="preserve">Real Madrid </t>
  </si>
  <si>
    <t>Real Sociedad</t>
  </si>
  <si>
    <t>Rijeka</t>
  </si>
  <si>
    <t>Roma</t>
  </si>
  <si>
    <t>Rosenborg</t>
  </si>
  <si>
    <t>Salzburg</t>
  </si>
  <si>
    <t>San Jose</t>
  </si>
  <si>
    <t>San Lorenzo</t>
  </si>
  <si>
    <t>Santos</t>
  </si>
  <si>
    <t>São Paulo</t>
  </si>
  <si>
    <t>Sarmiento - R</t>
  </si>
  <si>
    <t>Sevilla</t>
  </si>
  <si>
    <t>Shakhtar Donetsk</t>
  </si>
  <si>
    <t>Shandong Luneng</t>
  </si>
  <si>
    <t>Shanghai SIPG</t>
  </si>
  <si>
    <t>Sivasspor</t>
  </si>
  <si>
    <t>SKU Amstetten</t>
  </si>
  <si>
    <t>Slavia Prague</t>
  </si>
  <si>
    <t>Slovan Bratislava</t>
  </si>
  <si>
    <t>Sparta Prague</t>
  </si>
  <si>
    <t>Spartak Moscow</t>
  </si>
  <si>
    <t>Sporting</t>
  </si>
  <si>
    <t>St Pauli</t>
  </si>
  <si>
    <t>Tampa Bay Rowdies</t>
  </si>
  <si>
    <t>The Strongest</t>
  </si>
  <si>
    <t>Toronto FC</t>
  </si>
  <si>
    <t>Tottenham</t>
  </si>
  <si>
    <t>UD Oliveirense</t>
  </si>
  <si>
    <t>Vasco</t>
  </si>
  <si>
    <t>Wurzburger</t>
  </si>
  <si>
    <t>Young Boys</t>
  </si>
  <si>
    <t>Zenit Petersburg</t>
  </si>
  <si>
    <t>Zrinjski Mostar</t>
  </si>
  <si>
    <t>Métodos</t>
  </si>
  <si>
    <t>Stake</t>
  </si>
  <si>
    <t>N°</t>
  </si>
  <si>
    <t>%</t>
  </si>
  <si>
    <t>Jan/22</t>
  </si>
  <si>
    <t>Fev/22</t>
  </si>
  <si>
    <t>Mar/22</t>
  </si>
  <si>
    <t>Abri/22</t>
  </si>
  <si>
    <t>Mai/22</t>
  </si>
  <si>
    <t>Jun/22</t>
  </si>
  <si>
    <t>Julh/22</t>
  </si>
  <si>
    <t>Ago/22</t>
  </si>
  <si>
    <t>Set/22</t>
  </si>
  <si>
    <t>Out/22</t>
  </si>
  <si>
    <t>Nov/22</t>
  </si>
  <si>
    <t>Dez/22</t>
  </si>
  <si>
    <t>Canto Asiático HT</t>
  </si>
  <si>
    <t>Canto Limite HT</t>
  </si>
  <si>
    <t>Exatamente HT</t>
  </si>
  <si>
    <t>Zoião HT</t>
  </si>
  <si>
    <t>Canto Asiático FT</t>
  </si>
  <si>
    <t>Canto Limite FT</t>
  </si>
  <si>
    <t>Exatamente FT</t>
  </si>
  <si>
    <t>Zoião FT</t>
  </si>
  <si>
    <t>Race Premium</t>
  </si>
  <si>
    <t>Race 7</t>
  </si>
  <si>
    <t>Race 9</t>
  </si>
  <si>
    <t>Canto +1.5 HT</t>
  </si>
  <si>
    <t>Canto +1.5 FT</t>
  </si>
  <si>
    <t>Alavancagem Minutos</t>
  </si>
  <si>
    <t>Alavancagem Premium</t>
  </si>
  <si>
    <t>Janeiro 2023</t>
  </si>
  <si>
    <t>Resultado</t>
  </si>
  <si>
    <t>Banca</t>
  </si>
  <si>
    <t>Dias</t>
  </si>
  <si>
    <t>Data</t>
  </si>
  <si>
    <t>Competição</t>
  </si>
  <si>
    <t>Mandante</t>
  </si>
  <si>
    <t>Visitante</t>
  </si>
  <si>
    <t>Forma de Trabalho</t>
  </si>
  <si>
    <t>Odd</t>
  </si>
  <si>
    <t>Entrada</t>
  </si>
  <si>
    <t>Lucro ou Perda</t>
  </si>
  <si>
    <t>Roi/Entrada</t>
  </si>
  <si>
    <t>Roi / Stake</t>
  </si>
  <si>
    <t>Roi / Banca</t>
  </si>
  <si>
    <t>Acumulado</t>
  </si>
  <si>
    <t>Acumulo Mês</t>
  </si>
  <si>
    <t>Acumulo Banca</t>
  </si>
  <si>
    <t>Atual</t>
  </si>
  <si>
    <t>P&amp;L</t>
  </si>
  <si>
    <t>ROI</t>
  </si>
  <si>
    <t>Levadiakos</t>
  </si>
  <si>
    <t>CARTÕES</t>
  </si>
  <si>
    <t>1.65</t>
  </si>
  <si>
    <t>Gianinna</t>
  </si>
  <si>
    <t>AEK Athenas</t>
  </si>
  <si>
    <t>1.70</t>
  </si>
  <si>
    <t>Udinese</t>
  </si>
  <si>
    <t>Empoli</t>
  </si>
  <si>
    <t>1.84</t>
  </si>
  <si>
    <t>Lucro</t>
  </si>
  <si>
    <t>Valencia</t>
  </si>
  <si>
    <t>cadiz</t>
  </si>
  <si>
    <t>sheffield</t>
  </si>
  <si>
    <t>new castle</t>
  </si>
  <si>
    <t>1.82</t>
  </si>
  <si>
    <t>wolverhampton</t>
  </si>
  <si>
    <t>1.78</t>
  </si>
  <si>
    <t>sampdoria</t>
  </si>
  <si>
    <t>napoli</t>
  </si>
  <si>
    <t>1.75</t>
  </si>
  <si>
    <t>manchester cit</t>
  </si>
  <si>
    <t>chelsea</t>
  </si>
  <si>
    <t>empoli</t>
  </si>
  <si>
    <t>manchester united</t>
  </si>
  <si>
    <t>charlton</t>
  </si>
  <si>
    <t>1.87</t>
  </si>
  <si>
    <t>Gestão</t>
  </si>
  <si>
    <t>valencia</t>
  </si>
  <si>
    <t>1.72</t>
  </si>
  <si>
    <t>New castle</t>
  </si>
  <si>
    <t>Fullham</t>
  </si>
  <si>
    <t>Olimpiakos</t>
  </si>
  <si>
    <t>Aris</t>
  </si>
  <si>
    <t>Olympiacos -</t>
  </si>
  <si>
    <t xml:space="preserve"> Aris Salónica</t>
  </si>
  <si>
    <t xml:space="preserve">Athletic Bilbao - </t>
  </si>
  <si>
    <t>Espanyo</t>
  </si>
  <si>
    <t>Kilmark</t>
  </si>
  <si>
    <t>Spezia</t>
  </si>
  <si>
    <t>1.91</t>
  </si>
  <si>
    <t>monza</t>
  </si>
  <si>
    <t>Estatísticas</t>
  </si>
  <si>
    <t>Entradas Totais</t>
  </si>
  <si>
    <t>Dias Trabalhados</t>
  </si>
  <si>
    <t xml:space="preserve">Eintracht Frankfurt - </t>
  </si>
  <si>
    <t>FC Schalke 04</t>
  </si>
  <si>
    <t>1.93</t>
  </si>
  <si>
    <t>St Johnstone FC -</t>
  </si>
  <si>
    <t>Rangers FC</t>
  </si>
  <si>
    <t xml:space="preserve">Watford - </t>
  </si>
  <si>
    <t>Rotherham</t>
  </si>
  <si>
    <t xml:space="preserve">Borussia Dortmund - </t>
  </si>
  <si>
    <t>Augsburg</t>
  </si>
  <si>
    <t>Barcelona -</t>
  </si>
  <si>
    <t xml:space="preserve"> Getafe CF</t>
  </si>
  <si>
    <t>1.60</t>
  </si>
  <si>
    <t xml:space="preserve">Manchester City - </t>
  </si>
  <si>
    <t>Wolverhampton</t>
  </si>
  <si>
    <t>Shalcke</t>
  </si>
  <si>
    <t>Koln</t>
  </si>
  <si>
    <t xml:space="preserve">RB Leipzig - </t>
  </si>
  <si>
    <t>Estugard</t>
  </si>
  <si>
    <t xml:space="preserve">Freiburg - </t>
  </si>
  <si>
    <t xml:space="preserve">Atalanta - </t>
  </si>
  <si>
    <t>Sampdoria</t>
  </si>
  <si>
    <t>Bohemians Praga -</t>
  </si>
  <si>
    <t>FK Teplice</t>
  </si>
  <si>
    <t>1.85</t>
  </si>
  <si>
    <t>FC Slovacko - S</t>
  </si>
  <si>
    <t>K Dynamo Ceske Budejovice</t>
  </si>
  <si>
    <t xml:space="preserve">Bayern Munique - </t>
  </si>
  <si>
    <t>Eintracht Frankfurt</t>
  </si>
  <si>
    <t>1.90</t>
  </si>
  <si>
    <t xml:space="preserve">Melbourne City - </t>
  </si>
  <si>
    <t>Adelaide United</t>
  </si>
  <si>
    <t>1.95</t>
  </si>
  <si>
    <t xml:space="preserve">Juventus FC - </t>
  </si>
  <si>
    <t>AC Monza</t>
  </si>
  <si>
    <t xml:space="preserve">AEK Atenas - </t>
  </si>
  <si>
    <t>Aris Salónica</t>
  </si>
  <si>
    <t>Fevereiro 2022</t>
  </si>
  <si>
    <t>Hoffehaim</t>
  </si>
  <si>
    <t>Umraniyespor</t>
  </si>
  <si>
    <t>Antalyaspor</t>
  </si>
  <si>
    <t>Trabzonspor</t>
  </si>
  <si>
    <t xml:space="preserve">Lyon - </t>
  </si>
  <si>
    <t>Brestois</t>
  </si>
  <si>
    <t>1.98</t>
  </si>
  <si>
    <t xml:space="preserve">Rennes - </t>
  </si>
  <si>
    <t>Estrasburgo</t>
  </si>
  <si>
    <t xml:space="preserve">Marítimo - </t>
  </si>
  <si>
    <t xml:space="preserve">Celtic - </t>
  </si>
  <si>
    <t>Livingston</t>
  </si>
  <si>
    <t>AEL Limassol -</t>
  </si>
  <si>
    <t xml:space="preserve"> Akritas</t>
  </si>
  <si>
    <t>AE Paphos</t>
  </si>
  <si>
    <t>Nea Salamis</t>
  </si>
  <si>
    <t xml:space="preserve">Chelsea - </t>
  </si>
  <si>
    <t>Fulham FC</t>
  </si>
  <si>
    <t>Cádiz CF</t>
  </si>
  <si>
    <t xml:space="preserve">Melbourne City </t>
  </si>
  <si>
    <t>Macarthur FC</t>
  </si>
  <si>
    <t>VENCEDOR CARTÕES</t>
  </si>
  <si>
    <t xml:space="preserve">Atlético de Madrid - </t>
  </si>
  <si>
    <t>Getafe CF</t>
  </si>
  <si>
    <t xml:space="preserve">Borussia Monchengladbach - </t>
  </si>
  <si>
    <t>Braga</t>
  </si>
  <si>
    <t>Famalicao</t>
  </si>
  <si>
    <t>Galatasaray -</t>
  </si>
  <si>
    <t>1.88</t>
  </si>
  <si>
    <t>Boca</t>
  </si>
  <si>
    <t>Central Cordoba</t>
  </si>
  <si>
    <t>Frankfurt</t>
  </si>
  <si>
    <t>SV Darmstadt 98</t>
  </si>
  <si>
    <t>AEL Limassol</t>
  </si>
  <si>
    <t>FC Emmen</t>
  </si>
  <si>
    <t>1.92</t>
  </si>
  <si>
    <t>Belenenses</t>
  </si>
  <si>
    <t>1.67</t>
  </si>
  <si>
    <t>Feyenoord</t>
  </si>
  <si>
    <t>NEC</t>
  </si>
  <si>
    <t>AEK Larnaca -</t>
  </si>
  <si>
    <t>Akritas Chloraka</t>
  </si>
  <si>
    <t xml:space="preserve">AZ Alkmaar - </t>
  </si>
  <si>
    <t>Excelsior</t>
  </si>
  <si>
    <t xml:space="preserve">Stal Mielec - </t>
  </si>
  <si>
    <t>Rakow Czestochowa</t>
  </si>
  <si>
    <t>2.00</t>
  </si>
  <si>
    <t xml:space="preserve">Young Boys - </t>
  </si>
  <si>
    <t>St. Gallen</t>
  </si>
  <si>
    <t xml:space="preserve">Ajax - </t>
  </si>
  <si>
    <t>Waalwijk</t>
  </si>
  <si>
    <t>1.66</t>
  </si>
  <si>
    <t xml:space="preserve">standard Liège - </t>
  </si>
  <si>
    <t>Kortrijk</t>
  </si>
  <si>
    <t>Aston Villa</t>
  </si>
  <si>
    <t>Alianza Lima -</t>
  </si>
  <si>
    <t>Sport Boys Association</t>
  </si>
  <si>
    <t xml:space="preserve">ACS Sepsi - </t>
  </si>
  <si>
    <t>FC Chindia Targoviste</t>
  </si>
  <si>
    <t xml:space="preserve">Olympiacos - </t>
  </si>
  <si>
    <t>Panaitolikos</t>
  </si>
  <si>
    <t xml:space="preserve">FBC Melgar - </t>
  </si>
  <si>
    <t>Club Deportivo Municipal</t>
  </si>
  <si>
    <t>CF Tigres UANL -</t>
  </si>
  <si>
    <t>FC Juarez</t>
  </si>
  <si>
    <t>Elche</t>
  </si>
  <si>
    <t>Curico</t>
  </si>
  <si>
    <t>Deposrtes</t>
  </si>
  <si>
    <t>Sassuolo</t>
  </si>
  <si>
    <t>1.80</t>
  </si>
  <si>
    <t xml:space="preserve">Aris Limassol - </t>
  </si>
  <si>
    <t>Nea Salamina Famagusta</t>
  </si>
  <si>
    <t xml:space="preserve">Middlesbrough - </t>
  </si>
  <si>
    <t>Queens Park Rangers</t>
  </si>
  <si>
    <t>2.25</t>
  </si>
  <si>
    <t>Chelsea -</t>
  </si>
  <si>
    <t>Southampton</t>
  </si>
  <si>
    <t xml:space="preserve">Bétis - </t>
  </si>
  <si>
    <t>Real Valladolid</t>
  </si>
  <si>
    <t>Atalanta -</t>
  </si>
  <si>
    <t>US Lecce</t>
  </si>
  <si>
    <t>POFC Botev Vratsa -</t>
  </si>
  <si>
    <t>FC CSKA 1948 Sofia</t>
  </si>
  <si>
    <t>2.20</t>
  </si>
  <si>
    <t>Club América - Club Tijuana</t>
  </si>
  <si>
    <t>Club Tijuana</t>
  </si>
  <si>
    <t xml:space="preserve">Rakow Czestochowa - </t>
  </si>
  <si>
    <t>Gornik Zabrze</t>
  </si>
  <si>
    <t>Lugano</t>
  </si>
  <si>
    <t xml:space="preserve">Royale Union Saint-Gilloise - </t>
  </si>
  <si>
    <t>standard</t>
  </si>
  <si>
    <t>Porto -</t>
  </si>
  <si>
    <t>Rio Ave</t>
  </si>
  <si>
    <t>Hamburger - Arminia Bielefeld</t>
  </si>
  <si>
    <t>Arminia Bielefeld</t>
  </si>
  <si>
    <t>2.40</t>
  </si>
  <si>
    <t>SC Braga - Arouca</t>
  </si>
  <si>
    <t>Arouca</t>
  </si>
  <si>
    <t xml:space="preserve">Benfica </t>
  </si>
  <si>
    <t>- Boavista Porto</t>
  </si>
  <si>
    <t xml:space="preserve">Spezia - </t>
  </si>
  <si>
    <t>Juventus FC</t>
  </si>
  <si>
    <t xml:space="preserve">AC Sparta Praga - </t>
  </si>
  <si>
    <t>FK Jablone</t>
  </si>
  <si>
    <t>Roma -</t>
  </si>
  <si>
    <t>Hellas Verona</t>
  </si>
  <si>
    <t xml:space="preserve">Barcelona - </t>
  </si>
  <si>
    <t xml:space="preserve">FC U Craiova 1948 - </t>
  </si>
  <si>
    <t>CS Mioveni</t>
  </si>
  <si>
    <t>Lille -</t>
  </si>
  <si>
    <t>2.0</t>
  </si>
  <si>
    <t xml:space="preserve">Jagiellonia Bialystok - </t>
  </si>
  <si>
    <t xml:space="preserve">FK Mlada Boleslav - </t>
  </si>
  <si>
    <t>SK Dynamo Ceske Budejovice</t>
  </si>
  <si>
    <t>Burnley -</t>
  </si>
  <si>
    <t>Huddersfield Town</t>
  </si>
  <si>
    <t>Boa Vista</t>
  </si>
  <si>
    <t xml:space="preserve">AFC Bournemouth </t>
  </si>
  <si>
    <t>- Manchester City</t>
  </si>
  <si>
    <t xml:space="preserve">Independiente del Valle - </t>
  </si>
  <si>
    <t>Mushuc Runa</t>
  </si>
  <si>
    <t xml:space="preserve">East Bengal - </t>
  </si>
  <si>
    <t>Mohun Bagan</t>
  </si>
  <si>
    <t xml:space="preserve"> Sturm Graz - </t>
  </si>
  <si>
    <t>Austria Klagenfurt</t>
  </si>
  <si>
    <t>1.83</t>
  </si>
  <si>
    <t>Cambuur</t>
  </si>
  <si>
    <t>PSV Eindhoven -</t>
  </si>
  <si>
    <t>Twente</t>
  </si>
  <si>
    <t xml:space="preserve">Porto - </t>
  </si>
  <si>
    <t>Gil Vicente</t>
  </si>
  <si>
    <t>PFC Botev Plovdiv -</t>
  </si>
  <si>
    <t>PFC Beroe Stara Zagora</t>
  </si>
  <si>
    <t>Bayern Munique - 1.</t>
  </si>
  <si>
    <t>FC Union Berlin</t>
  </si>
  <si>
    <t xml:space="preserve">Udinese - </t>
  </si>
  <si>
    <t xml:space="preserve">Aris Salónica - </t>
  </si>
  <si>
    <t>Atromitos Atenas</t>
  </si>
  <si>
    <t>Lázio -</t>
  </si>
  <si>
    <t>Grenoble Foot 38</t>
  </si>
  <si>
    <t xml:space="preserve">Leicester - </t>
  </si>
  <si>
    <t>Blackburn Rovers</t>
  </si>
  <si>
    <t>Del Valle</t>
  </si>
  <si>
    <t>Março 2022</t>
  </si>
  <si>
    <t>Olympiakos Nicosia -</t>
  </si>
  <si>
    <t>Pafos FC</t>
  </si>
  <si>
    <t xml:space="preserve">SL Benfica </t>
  </si>
  <si>
    <t>- Club Brugge KV</t>
  </si>
  <si>
    <t>Hearts</t>
  </si>
  <si>
    <t>1.62</t>
  </si>
  <si>
    <t xml:space="preserve">CS Emelec - </t>
  </si>
  <si>
    <t>Deportivo Cuenca</t>
  </si>
  <si>
    <t xml:space="preserve">Argentinos Juniors - </t>
  </si>
  <si>
    <t>Arsenal de Sarandi</t>
  </si>
  <si>
    <t xml:space="preserve">Central Coast Mariners - </t>
  </si>
  <si>
    <t>RB Leipzig - h</t>
  </si>
  <si>
    <t>Borussia Monchengladbac</t>
  </si>
  <si>
    <t xml:space="preserve">SK Sigma Olomouc - </t>
  </si>
  <si>
    <t xml:space="preserve">Burnley - </t>
  </si>
  <si>
    <t>Wigan</t>
  </si>
  <si>
    <t xml:space="preserve">Philadelphia Union - </t>
  </si>
  <si>
    <t>Chicago Fire FC</t>
  </si>
  <si>
    <t>Melbourne City - B</t>
  </si>
  <si>
    <t>Brisbane Roar FC</t>
  </si>
  <si>
    <t xml:space="preserve">eportivo Toluca FC - </t>
  </si>
  <si>
    <t>Mazatlán FC</t>
  </si>
  <si>
    <t>Olympique de Marseille -</t>
  </si>
  <si>
    <t>2.30</t>
  </si>
  <si>
    <t>Universidad Cesar Vallejo</t>
  </si>
  <si>
    <t xml:space="preserve"> Tarma - </t>
  </si>
  <si>
    <t>Sport Boys</t>
  </si>
  <si>
    <t xml:space="preserve">K.V.C. Westerlo - </t>
  </si>
  <si>
    <t>Marítimo -</t>
  </si>
  <si>
    <t xml:space="preserve">Brighton &amp; Hove Albion - </t>
  </si>
  <si>
    <t>Crystal Palace</t>
  </si>
  <si>
    <t>Arsenal -</t>
  </si>
  <si>
    <t>Sporting CP</t>
  </si>
  <si>
    <t>Motherwell FC -</t>
  </si>
  <si>
    <t xml:space="preserve">VfL Bochum - </t>
  </si>
  <si>
    <t xml:space="preserve">Millwall FC - </t>
  </si>
  <si>
    <t>Middlesbrough</t>
  </si>
  <si>
    <t>Preston</t>
  </si>
  <si>
    <t>Club Cienciano - Union Comercio</t>
  </si>
  <si>
    <t>Union Comercio</t>
  </si>
  <si>
    <t>Alianza Atletico - Academia Cantolao</t>
  </si>
  <si>
    <t>Academia Cantola</t>
  </si>
  <si>
    <t xml:space="preserve">Manchester United - </t>
  </si>
  <si>
    <t xml:space="preserve">Sporting Cristal - </t>
  </si>
  <si>
    <t>Atletico Grau</t>
  </si>
  <si>
    <t>Universidad de Chile -</t>
  </si>
  <si>
    <t>Deportes Copiapo</t>
  </si>
  <si>
    <t>carniça</t>
  </si>
  <si>
    <t xml:space="preserve">River Plate - </t>
  </si>
  <si>
    <t>Union de Santa Fe</t>
  </si>
  <si>
    <t xml:space="preserve">Slavia Praga - </t>
  </si>
  <si>
    <t>SK Sigma Olomouc</t>
  </si>
  <si>
    <t>Cusco FC</t>
  </si>
  <si>
    <t xml:space="preserve">Elche - </t>
  </si>
  <si>
    <t>Barcelona</t>
  </si>
  <si>
    <t>Abril 2022</t>
  </si>
  <si>
    <t xml:space="preserve">Gimnasia y Esgrima de La Plata - </t>
  </si>
  <si>
    <t>Universitario de Deportes</t>
  </si>
  <si>
    <t xml:space="preserve">Fortaleza - </t>
  </si>
  <si>
    <t>Palestino</t>
  </si>
  <si>
    <t>1.53</t>
  </si>
  <si>
    <t xml:space="preserve">CA Huracan - </t>
  </si>
  <si>
    <t>Guarani Asuncion</t>
  </si>
  <si>
    <t>Sheffield United - Wigan</t>
  </si>
  <si>
    <t xml:space="preserve">US Lecce - </t>
  </si>
  <si>
    <t xml:space="preserve">Lens </t>
  </si>
  <si>
    <t>- Estrasburgo</t>
  </si>
  <si>
    <t xml:space="preserve">Fiorentina - </t>
  </si>
  <si>
    <t>Aston Villa - t</t>
  </si>
  <si>
    <t>Nottingham Fores</t>
  </si>
  <si>
    <t xml:space="preserve">Real Madrid - </t>
  </si>
  <si>
    <t>Villarreal CF</t>
  </si>
  <si>
    <t xml:space="preserve">CF Tigres UANL - </t>
  </si>
  <si>
    <t xml:space="preserve">Barcelona Guayaquil - </t>
  </si>
  <si>
    <t>Cumbaya</t>
  </si>
  <si>
    <t>1.55</t>
  </si>
  <si>
    <t>Argentinos Juniors -</t>
  </si>
  <si>
    <t>River Plate -</t>
  </si>
  <si>
    <t>Gimnasia y Esgrima de La Plata</t>
  </si>
  <si>
    <t xml:space="preserve">Athletico-PR - </t>
  </si>
  <si>
    <t>UD Almería</t>
  </si>
  <si>
    <t xml:space="preserve">Olympique de Marseille - </t>
  </si>
  <si>
    <t>Troyes</t>
  </si>
  <si>
    <t xml:space="preserve">Corinthians - </t>
  </si>
  <si>
    <t xml:space="preserve">Grêmio - </t>
  </si>
  <si>
    <t>CS Emelec -</t>
  </si>
  <si>
    <t>El Nacional</t>
  </si>
  <si>
    <t>Olimpia Asunción -</t>
  </si>
  <si>
    <t>CA Patronato Parana</t>
  </si>
  <si>
    <t>Palestino -</t>
  </si>
  <si>
    <t>Estudiantes de Merida</t>
  </si>
  <si>
    <t>Boca Juniors - Deportivo Pereira</t>
  </si>
  <si>
    <t>Deportivo Pereira</t>
  </si>
  <si>
    <t xml:space="preserve">São Paulo - </t>
  </si>
  <si>
    <t>Academia Puerto Cabello</t>
  </si>
  <si>
    <t xml:space="preserve">Arsenal - </t>
  </si>
  <si>
    <t>SK Sigma Olomouc - FK Teplice</t>
  </si>
  <si>
    <t>Slavia Praga - Bohemians Praga</t>
  </si>
  <si>
    <t>Bohemians Prag</t>
  </si>
  <si>
    <t xml:space="preserve">Fluminense - </t>
  </si>
  <si>
    <t>Athletico-PR</t>
  </si>
  <si>
    <t>Celta de Vigo</t>
  </si>
  <si>
    <t>Independiente del Valle -</t>
  </si>
  <si>
    <t>CD Tecnico Universitario</t>
  </si>
  <si>
    <t xml:space="preserve">Aberdeen FC - </t>
  </si>
  <si>
    <t>CA Independiente</t>
  </si>
  <si>
    <t xml:space="preserve">Universidad Cesar Vallejo - </t>
  </si>
  <si>
    <t xml:space="preserve">Argentinos Juniors </t>
  </si>
  <si>
    <t>- Gimnasia y Esgrima de La Plata</t>
  </si>
  <si>
    <t>Celta de Vigo -</t>
  </si>
  <si>
    <t xml:space="preserve">Nottingham Forest - </t>
  </si>
  <si>
    <t>Brighton &amp; Hove Albion</t>
  </si>
  <si>
    <t>Atlético de Madrid - Mallorca</t>
  </si>
  <si>
    <t>Malloca</t>
  </si>
  <si>
    <t xml:space="preserve">FIORENTINA </t>
  </si>
  <si>
    <t>CREMONSE</t>
  </si>
  <si>
    <t>VfL Bochum -</t>
  </si>
  <si>
    <t>Borussia Dortmund</t>
  </si>
  <si>
    <t>2.15</t>
  </si>
  <si>
    <t xml:space="preserve">Liverpool - </t>
  </si>
  <si>
    <t>AJ Auxerre</t>
  </si>
  <si>
    <t>Sporting Clube de Portugal -</t>
  </si>
  <si>
    <t>FC Famalicão</t>
  </si>
  <si>
    <t>Osasuna</t>
  </si>
  <si>
    <t xml:space="preserve">Paços de Ferreira - </t>
  </si>
  <si>
    <t>Sporting Clube de Portugal</t>
  </si>
  <si>
    <t xml:space="preserve">River Plate Buenos Aires - </t>
  </si>
  <si>
    <t>Boca Juniors</t>
  </si>
  <si>
    <t>UDINESE</t>
  </si>
  <si>
    <t>SAMPDORIA</t>
  </si>
  <si>
    <t xml:space="preserve">GALATASARAY </t>
  </si>
  <si>
    <t>ISTAMBUL</t>
  </si>
  <si>
    <t>Atletico GO</t>
  </si>
  <si>
    <t>Londrina</t>
  </si>
  <si>
    <t>Delfin</t>
  </si>
  <si>
    <t>pedro</t>
  </si>
  <si>
    <t>aporte</t>
  </si>
  <si>
    <t>Maio 2022</t>
  </si>
  <si>
    <t>West ham</t>
  </si>
  <si>
    <t>AZ</t>
  </si>
  <si>
    <t>Cherno</t>
  </si>
  <si>
    <t>Lens</t>
  </si>
  <si>
    <t>Reims</t>
  </si>
  <si>
    <t>1.94</t>
  </si>
  <si>
    <t xml:space="preserve">Heerenveen - </t>
  </si>
  <si>
    <t>Paris Saint-Germain -</t>
  </si>
  <si>
    <t>AC Ajaccio</t>
  </si>
  <si>
    <t>Viktoria</t>
  </si>
  <si>
    <t>sigma</t>
  </si>
  <si>
    <t>man utd</t>
  </si>
  <si>
    <t>wolwerhampton</t>
  </si>
  <si>
    <t>Borussia</t>
  </si>
  <si>
    <t>M1,gladbah</t>
  </si>
  <si>
    <t>Portimonense</t>
  </si>
  <si>
    <t>Inter</t>
  </si>
  <si>
    <t>PSG</t>
  </si>
  <si>
    <t>Ajacio</t>
  </si>
  <si>
    <t>Rennes</t>
  </si>
  <si>
    <t>Go ahead</t>
  </si>
  <si>
    <t xml:space="preserve">Braga </t>
  </si>
  <si>
    <t>Santa clara</t>
  </si>
  <si>
    <t xml:space="preserve">PSV </t>
  </si>
  <si>
    <t>Fortuna</t>
  </si>
  <si>
    <t>Marseille</t>
  </si>
  <si>
    <t>Angers</t>
  </si>
  <si>
    <t>Cremonese</t>
  </si>
  <si>
    <t>Leicester</t>
  </si>
  <si>
    <t>Alianza</t>
  </si>
  <si>
    <t>Deportivo</t>
  </si>
  <si>
    <t>Ludogarest</t>
  </si>
  <si>
    <t>Lokomitv</t>
  </si>
  <si>
    <t>Istambul</t>
  </si>
  <si>
    <t>City</t>
  </si>
  <si>
    <t>Real</t>
  </si>
  <si>
    <t>1.77</t>
  </si>
  <si>
    <t>Kansas</t>
  </si>
  <si>
    <t>Los angeles</t>
  </si>
  <si>
    <t>Nott</t>
  </si>
  <si>
    <t>tarma</t>
  </si>
  <si>
    <t>cantolao</t>
  </si>
  <si>
    <t>Sport</t>
  </si>
  <si>
    <t>San jose</t>
  </si>
  <si>
    <t>Hibernian</t>
  </si>
  <si>
    <t>Atletico</t>
  </si>
  <si>
    <t>Auxerre</t>
  </si>
  <si>
    <t>Newcastle</t>
  </si>
  <si>
    <t>Cuiaba</t>
  </si>
  <si>
    <t>CAM</t>
  </si>
  <si>
    <t>CAP</t>
  </si>
  <si>
    <t>RANGERS</t>
  </si>
  <si>
    <t xml:space="preserve">Nublense </t>
  </si>
  <si>
    <t>Flamen</t>
  </si>
  <si>
    <t>utd</t>
  </si>
  <si>
    <t>Tacuary</t>
  </si>
  <si>
    <t>Estudiantes</t>
  </si>
  <si>
    <t>Mainz</t>
  </si>
  <si>
    <t xml:space="preserve">POrto </t>
  </si>
  <si>
    <t>guimarae</t>
  </si>
  <si>
    <t>lyon</t>
  </si>
  <si>
    <t>reims</t>
  </si>
  <si>
    <t>flamengo</t>
  </si>
  <si>
    <t>cruzeiro</t>
  </si>
  <si>
    <t>Austria</t>
  </si>
  <si>
    <t>ABC</t>
  </si>
  <si>
    <t>Fenerbache</t>
  </si>
  <si>
    <t>Antaly</t>
  </si>
  <si>
    <t>USA</t>
  </si>
  <si>
    <t>Nova zelandia</t>
  </si>
  <si>
    <t>Junho 2022</t>
  </si>
  <si>
    <t>COLUMBUS</t>
  </si>
  <si>
    <t>COLORADO</t>
  </si>
  <si>
    <t>Celtic -</t>
  </si>
  <si>
    <t>Inverness CT</t>
  </si>
  <si>
    <t>CF Montreal</t>
  </si>
  <si>
    <t xml:space="preserve">Columbus Crew SC - </t>
  </si>
  <si>
    <t>Charlotte FC</t>
  </si>
  <si>
    <t>Royale Union Saint-</t>
  </si>
  <si>
    <t>Gilloise</t>
  </si>
  <si>
    <t>1.96</t>
  </si>
  <si>
    <t xml:space="preserve">Atletico Grau - </t>
  </si>
  <si>
    <t>Academia Cantolao</t>
  </si>
  <si>
    <t xml:space="preserve">CA Tigre - </t>
  </si>
  <si>
    <t xml:space="preserve">Estudiantes de Merida - </t>
  </si>
  <si>
    <t>Liverpool Montevideo</t>
  </si>
  <si>
    <t>2.50</t>
  </si>
  <si>
    <t>The Strongest -</t>
  </si>
  <si>
    <t>Sporting Cristal</t>
  </si>
  <si>
    <t>Deportes Tolima</t>
  </si>
  <si>
    <t xml:space="preserve">San Lorenzo - </t>
  </si>
  <si>
    <t>racing</t>
  </si>
  <si>
    <t>Cuiabá</t>
  </si>
  <si>
    <t>Cusco FC -</t>
  </si>
  <si>
    <t>New England Revolution</t>
  </si>
  <si>
    <t>Inter Miami CF</t>
  </si>
  <si>
    <t>Talleres</t>
  </si>
  <si>
    <t>Sarandi</t>
  </si>
  <si>
    <t>Grêmio</t>
  </si>
  <si>
    <t xml:space="preserve">Gales - </t>
  </si>
  <si>
    <t>Dinamarca -</t>
  </si>
  <si>
    <t>Ilhas Faroé -</t>
  </si>
  <si>
    <t>Albania</t>
  </si>
  <si>
    <t>Moldavia</t>
  </si>
  <si>
    <t>San marino</t>
  </si>
  <si>
    <t>Gibraltar</t>
  </si>
  <si>
    <t>Maceonia</t>
  </si>
  <si>
    <t>Escocia</t>
  </si>
  <si>
    <t>Georgia</t>
  </si>
  <si>
    <t>hungria</t>
  </si>
  <si>
    <t>lituania</t>
  </si>
  <si>
    <t>Romenia U21</t>
  </si>
  <si>
    <t>Espanha U21</t>
  </si>
  <si>
    <t>Asociacion Deportiva Tarma</t>
  </si>
  <si>
    <t>River Plate</t>
  </si>
  <si>
    <t>Central cordoba</t>
  </si>
  <si>
    <t>croacia u21</t>
  </si>
  <si>
    <t>Huancayo</t>
  </si>
  <si>
    <t>Cesar vallejo</t>
  </si>
  <si>
    <t>Mirassol</t>
  </si>
  <si>
    <t>botafogo</t>
  </si>
  <si>
    <t xml:space="preserve">Valour FC - </t>
  </si>
  <si>
    <t>Vancouver FC</t>
  </si>
  <si>
    <t>Holanda u21</t>
  </si>
  <si>
    <t>Georgia u21</t>
  </si>
  <si>
    <t>San lorenzo</t>
  </si>
  <si>
    <t>Estudiantes merida</t>
  </si>
  <si>
    <t>Atetico nacional</t>
  </si>
  <si>
    <t>Patronato</t>
  </si>
  <si>
    <t>River plate</t>
  </si>
  <si>
    <t>São paulo</t>
  </si>
  <si>
    <t>Tigre</t>
  </si>
  <si>
    <t>Gremio horizontino</t>
  </si>
  <si>
    <t>Botafogo SP</t>
  </si>
  <si>
    <t>aucas</t>
  </si>
  <si>
    <t>Monagas</t>
  </si>
  <si>
    <t>Colo colo</t>
  </si>
  <si>
    <t>Deportivo pereira</t>
  </si>
  <si>
    <t>Julho 2022</t>
  </si>
  <si>
    <t xml:space="preserve">Espanha Sub-21 - </t>
  </si>
  <si>
    <t>Suíça Sub-21</t>
  </si>
  <si>
    <t>Estudiantes de La Plata -</t>
  </si>
  <si>
    <t>Sarpsborg 08</t>
  </si>
  <si>
    <t>Andjeford</t>
  </si>
  <si>
    <t>Atlético-MG -</t>
  </si>
  <si>
    <t>América-MG</t>
  </si>
  <si>
    <t>Mirassol -</t>
  </si>
  <si>
    <t>Ituano</t>
  </si>
  <si>
    <t>Universitario Lima</t>
  </si>
  <si>
    <t>Alianza Atletico</t>
  </si>
  <si>
    <t>Elfsborg</t>
  </si>
  <si>
    <t>Hamm Arby</t>
  </si>
  <si>
    <t>2.80</t>
  </si>
  <si>
    <t>Sport Boys Association -</t>
  </si>
  <si>
    <t>Cuba</t>
  </si>
  <si>
    <t>Carabobo</t>
  </si>
  <si>
    <t>Universidad Central</t>
  </si>
  <si>
    <t>1.69</t>
  </si>
  <si>
    <t>Frontale</t>
  </si>
  <si>
    <t>Yokohama</t>
  </si>
  <si>
    <t>DC United</t>
  </si>
  <si>
    <t>Miami</t>
  </si>
  <si>
    <t>portugal sub19</t>
  </si>
  <si>
    <t>Malta sub19</t>
  </si>
  <si>
    <t>2,.03</t>
  </si>
  <si>
    <t>Odd BK</t>
  </si>
  <si>
    <t>Bodo</t>
  </si>
  <si>
    <t xml:space="preserve">Cerro </t>
  </si>
  <si>
    <t>Guairena</t>
  </si>
  <si>
    <t>Goteborg</t>
  </si>
  <si>
    <t>Varbergs</t>
  </si>
  <si>
    <t>Olimpija Ljubljana</t>
  </si>
  <si>
    <t>Valmieras</t>
  </si>
  <si>
    <t>2.14</t>
  </si>
  <si>
    <t>Seoul</t>
  </si>
  <si>
    <t>Suwon</t>
  </si>
  <si>
    <t>2.32</t>
  </si>
  <si>
    <t>Portugal sub 19</t>
  </si>
  <si>
    <t>Noruega sub19</t>
  </si>
  <si>
    <t>Espanha sub19</t>
  </si>
  <si>
    <t>Italia sub19</t>
  </si>
  <si>
    <t>Juventude-RS -</t>
  </si>
  <si>
    <t>Club América -</t>
  </si>
  <si>
    <t>Club Puebla</t>
  </si>
  <si>
    <t>Hacken</t>
  </si>
  <si>
    <t>apojkarna</t>
  </si>
  <si>
    <t>Deportivo binacional</t>
  </si>
  <si>
    <t>Barcelona Guayaquil</t>
  </si>
  <si>
    <t>Urartu</t>
  </si>
  <si>
    <t>Grêmio Novorizontino - Londrina PR</t>
  </si>
  <si>
    <t>Londrina PR</t>
  </si>
  <si>
    <t>Sevilha FC -</t>
  </si>
  <si>
    <t>Independiente del Valle</t>
  </si>
  <si>
    <t>Mdjtyland</t>
  </si>
  <si>
    <t>Hvidore</t>
  </si>
  <si>
    <t>Legia</t>
  </si>
  <si>
    <t>LKS</t>
  </si>
  <si>
    <t>Beijing</t>
  </si>
  <si>
    <t>Quingdao</t>
  </si>
  <si>
    <t>FCSB</t>
  </si>
  <si>
    <t>BUCAREST</t>
  </si>
  <si>
    <t>Nacional</t>
  </si>
  <si>
    <t>Cerro largo</t>
  </si>
  <si>
    <t>Vila nova</t>
  </si>
  <si>
    <t xml:space="preserve">Cruzeiro - </t>
  </si>
  <si>
    <t>SANDJEFORD</t>
  </si>
  <si>
    <t>BODO</t>
  </si>
  <si>
    <t>Young boys</t>
  </si>
  <si>
    <t>Lausanne</t>
  </si>
  <si>
    <t>Tarma</t>
  </si>
  <si>
    <t>Grau</t>
  </si>
  <si>
    <t xml:space="preserve">FK Zalgiris Vilnius - </t>
  </si>
  <si>
    <t xml:space="preserve">FC Viktoria Plzen - </t>
  </si>
  <si>
    <t>KF Drita</t>
  </si>
  <si>
    <t>Farul Constanta -</t>
  </si>
  <si>
    <t>FC Urartu</t>
  </si>
  <si>
    <t>Borac Banja Luka</t>
  </si>
  <si>
    <t>Austria Viena</t>
  </si>
  <si>
    <t>Bucarest</t>
  </si>
  <si>
    <t>Botosani</t>
  </si>
  <si>
    <t>River</t>
  </si>
  <si>
    <t>Racing</t>
  </si>
  <si>
    <t xml:space="preserve">Sport Recife - </t>
  </si>
  <si>
    <t>CRB</t>
  </si>
  <si>
    <t xml:space="preserve">Colo Colo - </t>
  </si>
  <si>
    <t>Huachipato</t>
  </si>
  <si>
    <t xml:space="preserve">Botafogo-RJ - </t>
  </si>
  <si>
    <t>Bohemians</t>
  </si>
  <si>
    <t>Teplice</t>
  </si>
  <si>
    <t>Partizani Tirana</t>
  </si>
  <si>
    <t>Atletic club</t>
  </si>
  <si>
    <t>Avai</t>
  </si>
  <si>
    <t xml:space="preserve">Molde FK </t>
  </si>
  <si>
    <t>- HJK Helsinki</t>
  </si>
  <si>
    <t>KI Klaksvik</t>
  </si>
  <si>
    <t xml:space="preserve">Galatasaray - </t>
  </si>
  <si>
    <t>FK Zalgiris Vilnius</t>
  </si>
  <si>
    <t xml:space="preserve">Estudiantes de La Plata </t>
  </si>
  <si>
    <t>- Goiás</t>
  </si>
  <si>
    <t>Maccabi haifa</t>
  </si>
  <si>
    <t>Sheriff Tiraspol</t>
  </si>
  <si>
    <t>1.73</t>
  </si>
  <si>
    <t xml:space="preserve">Adana Demirspor - </t>
  </si>
  <si>
    <t>Cluj</t>
  </si>
  <si>
    <t>Kilmarnock FC -</t>
  </si>
  <si>
    <t>Independiente Medellin -</t>
  </si>
  <si>
    <t>Envigado FC</t>
  </si>
  <si>
    <t xml:space="preserve">PFC CSKA-Sofia - </t>
  </si>
  <si>
    <t>PFC Slavia Sofia</t>
  </si>
  <si>
    <t>FC Trinity Zlin</t>
  </si>
  <si>
    <t>FC Otelul Galati</t>
  </si>
  <si>
    <t>Knattspyrnufélagið Valur</t>
  </si>
  <si>
    <t>Akureyrar</t>
  </si>
  <si>
    <t>Malmo</t>
  </si>
  <si>
    <t>Halmstads</t>
  </si>
  <si>
    <t>FC CSKA 1948 Sofia -</t>
  </si>
  <si>
    <t>Hebar Pazardzhik</t>
  </si>
  <si>
    <t xml:space="preserve">L.D.U. Quito - </t>
  </si>
  <si>
    <t xml:space="preserve">Querétaro FC - </t>
  </si>
  <si>
    <t xml:space="preserve">PSV Eindhoven - </t>
  </si>
  <si>
    <t>SK Sturm Graz</t>
  </si>
  <si>
    <t xml:space="preserve">Defensa y Justicia - </t>
  </si>
  <si>
    <t>CS Emelec</t>
  </si>
  <si>
    <t>Gent</t>
  </si>
  <si>
    <t>Pogon Szczecin</t>
  </si>
  <si>
    <t xml:space="preserve">Boca Juniors - </t>
  </si>
  <si>
    <t>Nacional Montevideo</t>
  </si>
  <si>
    <t xml:space="preserve">Qarabağ FK - </t>
  </si>
  <si>
    <t>HJK Helsinki</t>
  </si>
  <si>
    <t>São Paulo -</t>
  </si>
  <si>
    <t>Dnipro-1</t>
  </si>
  <si>
    <t>Slavia</t>
  </si>
  <si>
    <t>Brugge</t>
  </si>
  <si>
    <t>Psv</t>
  </si>
  <si>
    <t>Utrecht</t>
  </si>
  <si>
    <t>Oud-Heverlee Leuven</t>
  </si>
  <si>
    <t>Saint gilloise</t>
  </si>
  <si>
    <t>FK Jablonec - a</t>
  </si>
  <si>
    <t>AC Sparta Prag</t>
  </si>
  <si>
    <t xml:space="preserve">Criciuma </t>
  </si>
  <si>
    <t>Deportivo Garcilaso</t>
  </si>
  <si>
    <t>Twent</t>
  </si>
  <si>
    <t>Almere</t>
  </si>
  <si>
    <t>alzburg</t>
  </si>
  <si>
    <t>Austria Wien</t>
  </si>
  <si>
    <t>1.79</t>
  </si>
  <si>
    <t>Rapid Vien</t>
  </si>
  <si>
    <t>Hartberg</t>
  </si>
  <si>
    <t xml:space="preserve">Abha Club - </t>
  </si>
  <si>
    <t>Al-Hilal Saudi FC</t>
  </si>
  <si>
    <t>Al-Raed -</t>
  </si>
  <si>
    <t>Al-Ittihad Jeddah</t>
  </si>
  <si>
    <t xml:space="preserve">Wolverhampton </t>
  </si>
  <si>
    <t>Boavista Porto</t>
  </si>
  <si>
    <t xml:space="preserve">FC Midtjylland - </t>
  </si>
  <si>
    <t>AC Omonia Nicosia</t>
  </si>
  <si>
    <t>Werder Bremen -</t>
  </si>
  <si>
    <t>Bayern Munique</t>
  </si>
  <si>
    <t>Club León -</t>
  </si>
  <si>
    <t>Casa Pia</t>
  </si>
  <si>
    <t>Liverpool -</t>
  </si>
  <si>
    <t>AFC Bournemouth</t>
  </si>
  <si>
    <t>Borussia Dortmund -</t>
  </si>
  <si>
    <t>1. FC Köln</t>
  </si>
  <si>
    <t>FC Banik Ostrava</t>
  </si>
  <si>
    <t>AE Zakaki -</t>
  </si>
  <si>
    <t>APOEL Nicosia</t>
  </si>
  <si>
    <t xml:space="preserve">Los Angeles FC - </t>
  </si>
  <si>
    <t>Colorado Rapids</t>
  </si>
  <si>
    <t>LASK</t>
  </si>
  <si>
    <t>Zrinjski</t>
  </si>
  <si>
    <t>Clube Olimpia</t>
  </si>
  <si>
    <t xml:space="preserve">Al Ahli Saudi FC - </t>
  </si>
  <si>
    <t>Al Akhdood</t>
  </si>
  <si>
    <t xml:space="preserve">Al-Shabab Riyadh - </t>
  </si>
  <si>
    <t>Damac FC</t>
  </si>
  <si>
    <t>Rotherham United</t>
  </si>
  <si>
    <t>Portimonense Sporting Clube</t>
  </si>
  <si>
    <t>1.71</t>
  </si>
  <si>
    <t>Stade Brestois 29</t>
  </si>
  <si>
    <t>Columbus Crew SC -</t>
  </si>
  <si>
    <t>Le avre</t>
  </si>
  <si>
    <t>WSG Tirol</t>
  </si>
  <si>
    <t>Rapid viena</t>
  </si>
  <si>
    <t>Bayern</t>
  </si>
  <si>
    <t>Sheffiel</t>
  </si>
  <si>
    <t>Man city</t>
  </si>
  <si>
    <t>Jablonec</t>
  </si>
  <si>
    <t>Doxa Katokopia</t>
  </si>
  <si>
    <t xml:space="preserve">Deportivo Garcilaso </t>
  </si>
  <si>
    <t>- Universidad Cesar Vallejo</t>
  </si>
  <si>
    <t>29/08/</t>
  </si>
  <si>
    <t xml:space="preserve">Newport County - </t>
  </si>
  <si>
    <t>Brentford</t>
  </si>
  <si>
    <t>L.D.U. Quito</t>
  </si>
  <si>
    <t>Real Sociedad -</t>
  </si>
  <si>
    <t>Granada</t>
  </si>
  <si>
    <t>Al-Khaleej</t>
  </si>
  <si>
    <t>Borussia Monchengladbach</t>
  </si>
  <si>
    <t>BAYERN</t>
  </si>
  <si>
    <t>Rheindorf Altach</t>
  </si>
  <si>
    <t>Sturm</t>
  </si>
  <si>
    <t>Asteras Tripolis</t>
  </si>
  <si>
    <t>1.63</t>
  </si>
  <si>
    <t>Olympiacos Piraeus</t>
  </si>
  <si>
    <t>Lamia</t>
  </si>
  <si>
    <t>APORTE</t>
  </si>
  <si>
    <t>Setembro 2022</t>
  </si>
  <si>
    <t xml:space="preserve">L.D.U. Quito - 
</t>
  </si>
  <si>
    <t>Guayaquil City FC</t>
  </si>
  <si>
    <t>Junior Barranquilla</t>
  </si>
  <si>
    <t>Magdalena</t>
  </si>
  <si>
    <t>Universitário</t>
  </si>
  <si>
    <t xml:space="preserve">Al Akhdood - </t>
  </si>
  <si>
    <t>Copiapo</t>
  </si>
  <si>
    <t>1;90</t>
  </si>
  <si>
    <t>Carlos Manucci</t>
  </si>
  <si>
    <t>Cantolão</t>
  </si>
  <si>
    <t>Bayer Leverkusen</t>
  </si>
  <si>
    <t>Hereeveen</t>
  </si>
  <si>
    <t xml:space="preserve">AEK Larnaca - </t>
  </si>
  <si>
    <t>Othellos Athienou</t>
  </si>
  <si>
    <t>Al Raed</t>
  </si>
  <si>
    <t>Al nassr</t>
  </si>
  <si>
    <t>Rakow</t>
  </si>
  <si>
    <t>Lodz</t>
  </si>
  <si>
    <t>Arda</t>
  </si>
  <si>
    <t>Botec</t>
  </si>
  <si>
    <t xml:space="preserve">Everton - </t>
  </si>
  <si>
    <t>Sporting Clube</t>
  </si>
  <si>
    <t>Moreirense</t>
  </si>
  <si>
    <t xml:space="preserve">Cluj - </t>
  </si>
  <si>
    <t>Petrolul Ploiesti</t>
  </si>
  <si>
    <t>Columbus Crew</t>
  </si>
  <si>
    <t>Chicago</t>
  </si>
  <si>
    <t>1.61</t>
  </si>
  <si>
    <t>Salzburgo</t>
  </si>
  <si>
    <t>Cusco</t>
  </si>
  <si>
    <t>Lanarca</t>
  </si>
  <si>
    <t>AE Zakaki</t>
  </si>
  <si>
    <t>Milan</t>
  </si>
  <si>
    <t>Verona</t>
  </si>
  <si>
    <t>Bagan</t>
  </si>
  <si>
    <t>Punjab</t>
  </si>
  <si>
    <t>1.64</t>
  </si>
  <si>
    <t>ORENSE</t>
  </si>
  <si>
    <t>PAFOS</t>
  </si>
  <si>
    <t>DOXA</t>
  </si>
  <si>
    <t>PORTO</t>
  </si>
  <si>
    <t>GIL VICENTE</t>
  </si>
  <si>
    <t xml:space="preserve">PFC Lokomotiv Plovdiv - </t>
  </si>
  <si>
    <t xml:space="preserve">Club León - </t>
  </si>
  <si>
    <t>FK Pardubice</t>
  </si>
  <si>
    <t xml:space="preserve">Santos Laguna - </t>
  </si>
  <si>
    <t>Club Necaxa</t>
  </si>
  <si>
    <t>KayserisporCampeonato da Turquia. Superliga</t>
  </si>
  <si>
    <t>cagliari</t>
  </si>
  <si>
    <t>Eupen</t>
  </si>
  <si>
    <t>Tucuman</t>
  </si>
  <si>
    <t>Rio ave</t>
  </si>
  <si>
    <t>Lecce</t>
  </si>
  <si>
    <t>Almeria</t>
  </si>
  <si>
    <t>Mallorca</t>
  </si>
  <si>
    <t>Bilbao</t>
  </si>
  <si>
    <t>Getafe</t>
  </si>
  <si>
    <t>PAOK</t>
  </si>
  <si>
    <t>Vollos</t>
  </si>
  <si>
    <t>Istanbul</t>
  </si>
  <si>
    <t>Atlas</t>
  </si>
  <si>
    <t>Puebla</t>
  </si>
  <si>
    <t>FC Lokomotiv 1929 Sofia</t>
  </si>
  <si>
    <t>Shandong</t>
  </si>
  <si>
    <t>Wuhan</t>
  </si>
  <si>
    <t>Lima</t>
  </si>
  <si>
    <t>go ahead</t>
  </si>
  <si>
    <t xml:space="preserve">New York Red Bulls - </t>
  </si>
  <si>
    <t>Pendik</t>
  </si>
  <si>
    <t>Bayer</t>
  </si>
  <si>
    <t>VOLEDAM</t>
  </si>
  <si>
    <t>Cienciano</t>
  </si>
  <si>
    <t>Gray</t>
  </si>
  <si>
    <t>colo colo</t>
  </si>
  <si>
    <t>Universida chile</t>
  </si>
  <si>
    <t>Nantes</t>
  </si>
  <si>
    <t>Stromgdoset</t>
  </si>
  <si>
    <t>Frosisone</t>
  </si>
  <si>
    <t>Craiova</t>
  </si>
  <si>
    <t>Outubro 2022</t>
  </si>
  <si>
    <t>Rennais</t>
  </si>
  <si>
    <t>Universidad catolica</t>
  </si>
  <si>
    <t>ZAkaki</t>
  </si>
  <si>
    <t>Pafos</t>
  </si>
  <si>
    <t>Frosinone</t>
  </si>
  <si>
    <t xml:space="preserve">OFI </t>
  </si>
  <si>
    <t>Athenas</t>
  </si>
  <si>
    <t>Osnabruck</t>
  </si>
  <si>
    <t>Almeroa</t>
  </si>
  <si>
    <t>Gallen</t>
  </si>
  <si>
    <t>Dynamo</t>
  </si>
  <si>
    <t>Colorado</t>
  </si>
  <si>
    <t>1.74</t>
  </si>
  <si>
    <t>Mumbai</t>
  </si>
  <si>
    <t>Kerala</t>
  </si>
  <si>
    <t>Limassol</t>
  </si>
  <si>
    <t>Katokopias</t>
  </si>
  <si>
    <t>POrtugal</t>
  </si>
  <si>
    <t>Slovakia</t>
  </si>
  <si>
    <t>Lichestein</t>
  </si>
  <si>
    <t>Bosnia</t>
  </si>
  <si>
    <t>Bulgaria</t>
  </si>
  <si>
    <t>Lithuania</t>
  </si>
  <si>
    <t>Faroé</t>
  </si>
  <si>
    <t>Republica tcheca</t>
  </si>
  <si>
    <t>1.68</t>
  </si>
  <si>
    <t>Islandia</t>
  </si>
  <si>
    <t>Lituania</t>
  </si>
  <si>
    <t>Ittihad</t>
  </si>
  <si>
    <t>Tawaoon</t>
  </si>
  <si>
    <t>Apoel</t>
  </si>
  <si>
    <t>NIcosia</t>
  </si>
  <si>
    <t>Fec</t>
  </si>
  <si>
    <t>North East</t>
  </si>
  <si>
    <t>Girona</t>
  </si>
  <si>
    <t>genoa</t>
  </si>
  <si>
    <t>Fiorentina</t>
  </si>
  <si>
    <t>Totteham</t>
  </si>
  <si>
    <t>Pendiniskor</t>
  </si>
  <si>
    <t>PAS Gianinna</t>
  </si>
  <si>
    <t>nacional</t>
  </si>
  <si>
    <t>Novembro 2022</t>
  </si>
  <si>
    <t xml:space="preserve">Valência </t>
  </si>
  <si>
    <t>Parma</t>
  </si>
  <si>
    <t>Sudtrol</t>
  </si>
  <si>
    <t>Olympiaos</t>
  </si>
  <si>
    <t>Paok</t>
  </si>
  <si>
    <t>Rayo</t>
  </si>
  <si>
    <t>Atromitos</t>
  </si>
  <si>
    <t>Union Berlim</t>
  </si>
  <si>
    <t>Al ahli</t>
  </si>
  <si>
    <t>Ryadh</t>
  </si>
  <si>
    <t>Barranquilla</t>
  </si>
  <si>
    <t>Huila</t>
  </si>
  <si>
    <t>America Cali</t>
  </si>
  <si>
    <t>Bucaramanga</t>
  </si>
  <si>
    <t>Monterrey</t>
  </si>
  <si>
    <t>Laguna</t>
  </si>
  <si>
    <t>bayern</t>
  </si>
  <si>
    <t>Abeerdeen</t>
  </si>
  <si>
    <t>Famagusta</t>
  </si>
  <si>
    <t>Omonia</t>
  </si>
  <si>
    <t>Breidablik</t>
  </si>
  <si>
    <t>Heideheein</t>
  </si>
  <si>
    <t>Burnley</t>
  </si>
  <si>
    <t>Leeds</t>
  </si>
  <si>
    <t>Plymouth</t>
  </si>
  <si>
    <t>Doxas</t>
  </si>
  <si>
    <t>Catolica</t>
  </si>
  <si>
    <t>Cobresal</t>
  </si>
  <si>
    <t>Audax</t>
  </si>
  <si>
    <t>Lille</t>
  </si>
  <si>
    <t>Toulouse</t>
  </si>
  <si>
    <t xml:space="preserve">Aston </t>
  </si>
  <si>
    <t>AEK</t>
  </si>
  <si>
    <t>LAMIA</t>
  </si>
  <si>
    <t>AROUCA</t>
  </si>
  <si>
    <t>BRAGA</t>
  </si>
  <si>
    <t>EVERTON</t>
  </si>
  <si>
    <t>CURICO</t>
  </si>
  <si>
    <t>Atletico madri</t>
  </si>
  <si>
    <t>Villareal</t>
  </si>
  <si>
    <t>Columbus</t>
  </si>
  <si>
    <t>Atlanta</t>
  </si>
  <si>
    <t>Leon</t>
  </si>
  <si>
    <t>Juarez</t>
  </si>
  <si>
    <t>Azerbaijao</t>
  </si>
  <si>
    <t>Suecia</t>
  </si>
  <si>
    <t>uruguai</t>
  </si>
  <si>
    <t>Bielorrusia</t>
  </si>
  <si>
    <t>Andorra</t>
  </si>
  <si>
    <t>Plaza</t>
  </si>
  <si>
    <t>PSg</t>
  </si>
  <si>
    <t>MOnaco</t>
  </si>
  <si>
    <t>Freiburg</t>
  </si>
  <si>
    <t>Dramsadt</t>
  </si>
  <si>
    <t>MOncheglad</t>
  </si>
  <si>
    <t>Cercle</t>
  </si>
  <si>
    <t>Anderlecth</t>
  </si>
  <si>
    <t>Molembick</t>
  </si>
  <si>
    <t>Cordoba</t>
  </si>
  <si>
    <t>Ipswich</t>
  </si>
  <si>
    <t>Milwall</t>
  </si>
  <si>
    <t>Swansea</t>
  </si>
  <si>
    <t>Marselle</t>
  </si>
  <si>
    <t>Cukaricki</t>
  </si>
  <si>
    <t>Genk</t>
  </si>
  <si>
    <t>Eintracht</t>
  </si>
  <si>
    <t>Dezembro 2022</t>
  </si>
  <si>
    <t xml:space="preserve">PFC Levski Sofia - </t>
  </si>
  <si>
    <t>PFC Lokomotiv Plovdiv</t>
  </si>
  <si>
    <t xml:space="preserve">VfB Stuttgart - </t>
  </si>
  <si>
    <t>Werder Bremen</t>
  </si>
  <si>
    <t xml:space="preserve">Atlético-MG - </t>
  </si>
  <si>
    <t xml:space="preserve">APOEL Nicosia - </t>
  </si>
  <si>
    <t xml:space="preserve">FCSB - </t>
  </si>
  <si>
    <t xml:space="preserve">FC 08 Homburg - </t>
  </si>
  <si>
    <t>FC St. Pauli</t>
  </si>
  <si>
    <t>PFC Cherno More Varna -</t>
  </si>
  <si>
    <t xml:space="preserve">1. FC Slovacko - </t>
  </si>
  <si>
    <t>Bohemians Praga</t>
  </si>
  <si>
    <t>FC Slovan Liberec -</t>
  </si>
  <si>
    <t>FC Zlin</t>
  </si>
  <si>
    <t>AC Sparta Praga -</t>
  </si>
  <si>
    <t>FK Jablonec</t>
  </si>
  <si>
    <t xml:space="preserve">AEL Limassol - </t>
  </si>
  <si>
    <t xml:space="preserve">Inter de Milão - </t>
  </si>
  <si>
    <t xml:space="preserve">Club América </t>
  </si>
  <si>
    <t>- Atlético San Luis</t>
  </si>
  <si>
    <t>Molenbeek</t>
  </si>
  <si>
    <t>Casa pia</t>
  </si>
  <si>
    <t>Atlético de Madrid -</t>
  </si>
  <si>
    <t>Luton</t>
  </si>
  <si>
    <t>Leipzig</t>
  </si>
  <si>
    <t>Bratislava</t>
  </si>
  <si>
    <t>Lubjlana</t>
  </si>
  <si>
    <t>1.97</t>
  </si>
  <si>
    <t>Klavisk</t>
  </si>
  <si>
    <t>Leverkusen</t>
  </si>
  <si>
    <t>Waaldivik</t>
  </si>
  <si>
    <t>Cagliar</t>
  </si>
  <si>
    <t>Torino</t>
  </si>
  <si>
    <t>Asteras</t>
  </si>
  <si>
    <t>1.86</t>
  </si>
  <si>
    <t>Clermont</t>
  </si>
  <si>
    <t>Manchester</t>
  </si>
  <si>
    <t>Apollon</t>
  </si>
  <si>
    <t>Neo Salamina</t>
  </si>
  <si>
    <t>Atketico madri</t>
  </si>
  <si>
    <t>Volos</t>
  </si>
  <si>
    <t>Panatinaikos</t>
  </si>
  <si>
    <t>Bochum</t>
  </si>
  <si>
    <t>Stugart</t>
  </si>
  <si>
    <t>INter</t>
  </si>
  <si>
    <t>Bologna</t>
  </si>
  <si>
    <t>Al ahly</t>
  </si>
  <si>
    <t>Abha</t>
  </si>
  <si>
    <t>Larnaca</t>
  </si>
  <si>
    <t>Doxa</t>
  </si>
  <si>
    <t>Aston</t>
  </si>
  <si>
    <t>Sheff</t>
  </si>
  <si>
    <t>Al ittihad</t>
  </si>
  <si>
    <t>Raed</t>
  </si>
  <si>
    <t>Motherwell</t>
  </si>
  <si>
    <t>Notthingam</t>
  </si>
  <si>
    <t>Westham</t>
  </si>
  <si>
    <t>Genoa</t>
  </si>
  <si>
    <t>Goa</t>
  </si>
  <si>
    <t>Southamptom</t>
  </si>
  <si>
    <t>Chaves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</si>
</sst>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_-[$$-409]* #,##0.00_ ;_-[$$-409]* \-#,##0.00\ ;_-[$$-409]* &quot;-&quot;??_ ;_-@_ "/>
    <numFmt numFmtId="165" formatCode="[$R$ ]#,##0.00"/>
    <numFmt numFmtId="166" formatCode="[$-416]d\-mmm"/>
    <numFmt numFmtId="167" formatCode="[$R$ -416]#,##0.00"/>
    <numFmt numFmtId="168" formatCode="0.00000"/>
    <numFmt numFmtId="169" formatCode="[$$ ]#,##0.00"/>
    <numFmt numFmtId="170" formatCode="[$$]#,##0.00"/>
    <numFmt numFmtId="171" formatCode="dd&quot;/&quot;mm&quot;/&quot;yy"/>
    <numFmt numFmtId="172" formatCode="dd&quot;/&quot;mm"/>
    <numFmt numFmtId="173" formatCode="[$£ ]#,##0.00"/>
    <numFmt numFmtId="174" formatCode="d&quot;-&quot;mmm"/>
    <numFmt numFmtId="175" formatCode="d.m"/>
    <numFmt numFmtId="176" formatCode="dd.mm"/>
    <numFmt numFmtId="177" formatCode="dd/mm"/>
    <numFmt numFmtId="178" formatCode="dd/mm/yyyy"/>
    <numFmt numFmtId="179" formatCode="d/m"/>
  </numFmts>
  <fonts count="43">
    <font>
      <sz val="10.0"/>
      <color rgb="FF000000"/>
      <name val="Arial"/>
    </font>
    <font>
      <b/>
      <sz val="11.0"/>
      <color rgb="FF000000"/>
      <name val="Calibri"/>
    </font>
    <font>
      <b/>
      <sz val="11.0"/>
      <color rgb="FF434343"/>
      <name val="Calibri"/>
    </font>
    <font/>
    <font>
      <b/>
      <sz val="9.0"/>
      <color rgb="FF434343"/>
      <name val="Arial"/>
    </font>
    <font>
      <b/>
      <sz val="9.0"/>
      <color rgb="FF000000"/>
      <name val="Arial"/>
    </font>
    <font>
      <b/>
      <sz val="9.0"/>
      <color rgb="FF548135"/>
      <name val="Arial"/>
    </font>
    <font>
      <b/>
      <name val="Arial"/>
    </font>
    <font>
      <b/>
      <u/>
      <color rgb="FF0000FF"/>
      <name val="Arial"/>
    </font>
    <font>
      <b/>
      <u/>
      <sz val="11.0"/>
      <color rgb="FF0000FF"/>
      <name val="Calibri"/>
    </font>
    <font>
      <b/>
      <u/>
      <sz val="11.0"/>
      <color rgb="FF1155CC"/>
      <name val="Calibri"/>
    </font>
    <font>
      <b/>
      <sz val="14.0"/>
      <color rgb="FFD81A1A"/>
      <name val="Calibri"/>
    </font>
    <font>
      <b/>
      <color rgb="FF434343"/>
      <name val="Calibri"/>
    </font>
    <font>
      <sz val="10.0"/>
      <color rgb="FF000000"/>
      <name val="Calibri"/>
    </font>
    <font>
      <b/>
      <color rgb="FF000000"/>
      <name val="Calibri"/>
    </font>
    <font>
      <sz val="11.0"/>
      <color rgb="FF000000"/>
      <name val="Calibri"/>
    </font>
    <font>
      <name val="Arial"/>
    </font>
    <font>
      <sz val="11.0"/>
      <name val="Calibri"/>
    </font>
    <font>
      <b/>
      <sz val="11.0"/>
      <color rgb="FF548135"/>
      <name val="Calibri"/>
    </font>
    <font>
      <b/>
      <sz val="11.0"/>
      <color rgb="FFD81A1A"/>
      <name val="Calibri"/>
    </font>
    <font>
      <b/>
      <sz val="10.0"/>
      <color rgb="FF434343"/>
      <name val="Calibri"/>
    </font>
    <font>
      <b/>
      <sz val="9.0"/>
      <color rgb="FF434343"/>
      <name val="Calibri"/>
    </font>
    <font>
      <sz val="9.0"/>
      <color rgb="FF434343"/>
      <name val="Arial"/>
    </font>
    <font>
      <sz val="9.0"/>
      <name val="Arial"/>
    </font>
    <font>
      <sz val="9.0"/>
      <color rgb="FFC53929"/>
      <name val="Arial"/>
    </font>
    <font>
      <sz val="9.0"/>
      <color rgb="FF666666"/>
      <name val="Arial"/>
    </font>
    <font>
      <b/>
      <sz val="11.0"/>
      <color rgb="FF434343"/>
      <name val="Arial"/>
    </font>
    <font>
      <b/>
      <sz val="8.0"/>
      <color rgb="FF434343"/>
      <name val="Arial"/>
    </font>
    <font>
      <b/>
      <sz val="12.0"/>
      <color rgb="FF434343"/>
    </font>
    <font>
      <b/>
      <sz val="9.0"/>
      <color rgb="FF38761D"/>
      <name val="Arial"/>
    </font>
    <font>
      <b/>
      <sz val="8.0"/>
      <name val="Arial"/>
    </font>
    <font>
      <b/>
      <sz val="8.0"/>
      <color rgb="FF38761D"/>
      <name val="Arial"/>
    </font>
    <font>
      <b/>
      <sz val="8.0"/>
      <color rgb="FF990000"/>
      <name val="Arial"/>
    </font>
    <font>
      <sz val="11.0"/>
      <color rgb="FF000000"/>
      <name val="Docs-Roboto"/>
    </font>
    <font>
      <sz val="9.0"/>
      <color rgb="FF000000"/>
      <name val="Arial"/>
    </font>
    <font>
      <color rgb="FF000000"/>
      <name val="Arial"/>
    </font>
    <font>
      <sz val="9.0"/>
      <color rgb="FF0B8043"/>
      <name val="Arial"/>
    </font>
    <font>
      <sz val="9.0"/>
      <color rgb="FF38761D"/>
      <name val="Arial"/>
    </font>
    <font>
      <b/>
      <sz val="9.0"/>
      <color rgb="FFFFFFFF"/>
      <name val="Roboto"/>
    </font>
    <font>
      <b/>
      <sz val="9.0"/>
      <color rgb="FFFFFFFF"/>
      <name val="Docs-Roboto"/>
    </font>
    <font>
      <sz val="9.0"/>
      <color rgb="FF0F0F0F"/>
      <name val="Roboto"/>
    </font>
    <font>
      <sz val="9.0"/>
      <color rgb="FF2D3745"/>
      <name val="Ubuntu"/>
    </font>
    <font>
      <sz val="9.0"/>
      <color rgb="FF2D3745"/>
      <name val="Docs-Ubuntu"/>
    </font>
  </fonts>
  <fills count="1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A8D08D"/>
        <bgColor rgb="FFA8D08D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3B424C"/>
        <bgColor rgb="FF3B424C"/>
      </patternFill>
    </fill>
  </fills>
  <borders count="107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right style="thick">
        <color rgb="FFFFFFFF"/>
      </right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n">
        <color rgb="FFF3F3F3"/>
      </left>
      <top style="thin">
        <color rgb="FFF3F3F3"/>
      </top>
    </border>
    <border>
      <top style="thin">
        <color rgb="FFF3F3F3"/>
      </top>
    </border>
    <border>
      <right style="thin">
        <color rgb="FFF3F3F3"/>
      </right>
      <top style="thin">
        <color rgb="FFF3F3F3"/>
      </top>
    </border>
    <border>
      <left style="thin">
        <color rgb="FFF3F3F3"/>
      </left>
    </border>
    <border>
      <right style="thin">
        <color rgb="FFF3F3F3"/>
      </right>
    </border>
    <border>
      <left style="thin">
        <color rgb="FFF3F3F3"/>
      </left>
      <bottom style="thin">
        <color rgb="FFF3F3F3"/>
      </bottom>
    </border>
    <border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n">
        <color rgb="FFF3F3F3"/>
      </left>
      <top style="thin">
        <color rgb="FFF3F3F3"/>
      </top>
      <bottom style="thin">
        <color rgb="FFD9D9D9"/>
      </bottom>
    </border>
    <border>
      <top style="thin">
        <color rgb="FFF3F3F3"/>
      </top>
      <bottom style="thin">
        <color rgb="FFD9D9D9"/>
      </bottom>
    </border>
    <border>
      <right style="thin">
        <color rgb="FFF3F3F3"/>
      </right>
      <top style="thin">
        <color rgb="FFF3F3F3"/>
      </top>
      <bottom style="thin">
        <color rgb="FFD9D9D9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right style="thin">
        <color rgb="FF9FC5E8"/>
      </right>
      <top style="thick">
        <color rgb="FFFFFFFF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ck">
        <color rgb="FFFFFFFF"/>
      </top>
      <bottom style="thin">
        <color rgb="FF9FC5E8"/>
      </bottom>
    </border>
    <border>
      <left style="thin">
        <color rgb="FF9FC5E8"/>
      </left>
      <right style="thick">
        <color rgb="FFFFFFFF"/>
      </right>
      <top style="thick">
        <color rgb="FFFFFFFF"/>
      </top>
      <bottom style="thin">
        <color rgb="FF9FC5E8"/>
      </bottom>
    </border>
    <border>
      <left style="thick">
        <color rgb="FFFFFFFF"/>
      </left>
      <right style="thin">
        <color rgb="FF9FC5E8"/>
      </right>
      <top style="thin">
        <color rgb="FF9FC5E8"/>
      </top>
      <bottom style="thin">
        <color rgb="FFFCF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FCF5E8"/>
      </bottom>
    </border>
    <border>
      <left style="thin">
        <color rgb="FF9FC5E8"/>
      </left>
      <right style="thick">
        <color rgb="FFFFFFFF"/>
      </right>
      <top style="thin">
        <color rgb="FF9FC5E8"/>
      </top>
      <bottom style="thin">
        <color rgb="FFFCF5E8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ck">
        <color rgb="FFFFFFFF"/>
      </top>
      <bottom style="thin">
        <color rgb="FFEFEFEF"/>
      </bottom>
    </border>
    <border>
      <left style="thin">
        <color rgb="FFEFEFEF"/>
      </left>
      <right style="thick">
        <color rgb="FFFFFFFF"/>
      </right>
      <top style="thick">
        <color rgb="FFFFFFFF"/>
      </top>
      <bottom style="thin">
        <color rgb="FFEFEFEF"/>
      </bottom>
    </border>
    <border>
      <left style="thick">
        <color rgb="FFFFFFF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ck">
        <color rgb="FFFFFFFF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ck">
        <color rgb="FFFFFFFF"/>
      </bottom>
    </border>
    <border>
      <left style="thick">
        <color rgb="FFFFFFFF"/>
      </left>
      <right style="thin">
        <color rgb="FF9FC5E8"/>
      </right>
      <top style="thin">
        <color rgb="FF9FC5E8"/>
      </top>
      <bottom style="thick">
        <color rgb="FFFFFFFF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ck">
        <color rgb="FFFFFFFF"/>
      </bottom>
    </border>
    <border>
      <left style="thin">
        <color rgb="FF9FC5E8"/>
      </left>
      <right style="thick">
        <color rgb="FFFFFFFF"/>
      </right>
      <top style="thin">
        <color rgb="FF9FC5E8"/>
      </top>
      <bottom style="thick">
        <color rgb="FFFFFFFF"/>
      </bottom>
    </border>
    <border>
      <left style="thick">
        <color rgb="FFFFFFFF"/>
      </left>
      <right style="thin">
        <color rgb="FFEFEFEF"/>
      </right>
      <bottom style="thin">
        <color rgb="FFEFEFEF"/>
      </bottom>
    </border>
    <border>
      <left style="thick">
        <color rgb="FFFFFFF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FCE5CD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n">
        <color rgb="FFFCE5CD"/>
      </bottom>
    </border>
    <border>
      <left style="thick">
        <color rgb="FFFFFFFF"/>
      </left>
      <right style="thin">
        <color rgb="FFEFEFEF"/>
      </right>
      <top style="thin">
        <color rgb="FFEFEFEF"/>
      </top>
      <bottom style="thin">
        <color rgb="FFFCE5CD"/>
      </bottom>
    </border>
    <border>
      <left style="thick">
        <color rgb="FFFFFFFF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ck">
        <color rgb="FFFFFFFF"/>
      </right>
      <top style="thin">
        <color rgb="FF9FC5E8"/>
      </top>
      <bottom style="thin">
        <color rgb="FF9FC5E8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ck">
        <color rgb="FFFFFFFF"/>
      </bottom>
    </border>
    <border>
      <left style="thin">
        <color rgb="FFEFEFEF"/>
      </left>
      <right style="thin">
        <color rgb="FFEFEFEF"/>
      </right>
      <top style="thick">
        <color rgb="FFFFFFFF"/>
      </top>
      <bottom style="thick">
        <color rgb="FFFFFFFF"/>
      </bottom>
    </border>
    <border>
      <left style="thin">
        <color rgb="FFEFEFE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9FC5E8"/>
      </right>
      <top style="thick">
        <color rgb="FFFFFFFF"/>
      </top>
      <bottom style="thick">
        <color rgb="FFFFFFFF"/>
      </bottom>
    </border>
    <border>
      <left style="thin">
        <color rgb="FF9FC5E8"/>
      </left>
      <right style="thin">
        <color rgb="FF9FC5E8"/>
      </right>
      <top style="thick">
        <color rgb="FFFFFFFF"/>
      </top>
      <bottom style="thick">
        <color rgb="FFFFFFFF"/>
      </bottom>
    </border>
    <border>
      <left style="thin">
        <color rgb="FF9FC5E8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n">
        <color rgb="FFEFEFEF"/>
      </top>
      <bottom style="thick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ck">
        <color rgb="FFFFFFFF"/>
      </right>
      <top style="thin">
        <color rgb="FFEFEFEF"/>
      </top>
    </border>
    <border>
      <left style="thick">
        <color rgb="FFFFFFFF"/>
      </left>
      <right style="thin">
        <color rgb="FF9FC5E8"/>
      </right>
      <top style="thin">
        <color rgb="FF9FC5E8"/>
      </top>
      <bottom style="thin">
        <color rgb="FFA4C2F4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A4C2F4"/>
      </bottom>
    </border>
    <border>
      <left style="thin">
        <color rgb="FF9FC5E8"/>
      </left>
      <right style="thick">
        <color rgb="FFFFFFFF"/>
      </right>
      <top style="thin">
        <color rgb="FF9FC5E8"/>
      </top>
      <bottom style="thin">
        <color rgb="FFA4C2F4"/>
      </bottom>
    </border>
    <border>
      <left style="thick">
        <color rgb="FFFFFFFF"/>
      </left>
      <right style="thin">
        <color rgb="FF9FC5E8"/>
      </right>
      <top style="thin">
        <color rgb="FFA4C2F4"/>
      </top>
      <bottom style="thick">
        <color rgb="FFFFFFFF"/>
      </bottom>
    </border>
    <border>
      <left style="thin">
        <color rgb="FF9FC5E8"/>
      </left>
      <right style="thin">
        <color rgb="FF9FC5E8"/>
      </right>
      <top style="thin">
        <color rgb="FFA4C2F4"/>
      </top>
      <bottom style="thick">
        <color rgb="FFFFFFFF"/>
      </bottom>
    </border>
    <border>
      <left style="thin">
        <color rgb="FF9FC5E8"/>
      </left>
      <right style="thick">
        <color rgb="FFFFFFFF"/>
      </right>
      <top style="thin">
        <color rgb="FFA4C2F4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n">
        <color rgb="FFFCE5CD"/>
      </bottom>
    </border>
    <border>
      <left style="thin">
        <color rgb="FFEFEFEF"/>
      </left>
      <right style="thin">
        <color rgb="FFEFEFEF"/>
      </right>
      <top style="thick">
        <color rgb="FFFFFFFF"/>
      </top>
      <bottom style="thin">
        <color rgb="FFFCE5CD"/>
      </bottom>
    </border>
    <border>
      <left style="thin">
        <color rgb="FFEFEFEF"/>
      </left>
      <right style="thick">
        <color rgb="FFFFFFFF"/>
      </right>
      <top style="thick">
        <color rgb="FFFFFFFF"/>
      </top>
      <bottom style="thin">
        <color rgb="FFFCE5CD"/>
      </bottom>
    </border>
    <border>
      <left style="thick">
        <color rgb="FFFFFFFF"/>
      </left>
      <right style="thin">
        <color rgb="FF9FC5E8"/>
      </right>
      <top style="thick">
        <color rgb="FFFFFFFF"/>
      </top>
      <bottom style="thin">
        <color rgb="FFFCF5E8"/>
      </bottom>
    </border>
    <border>
      <left style="thin">
        <color rgb="FF9FC5E8"/>
      </left>
      <right style="thin">
        <color rgb="FF9FC5E8"/>
      </right>
      <top style="thick">
        <color rgb="FFFFFFFF"/>
      </top>
      <bottom style="thin">
        <color rgb="FFFCF5E8"/>
      </bottom>
    </border>
    <border>
      <left style="thin">
        <color rgb="FF9FC5E8"/>
      </left>
      <right style="thick">
        <color rgb="FFFFFFFF"/>
      </right>
      <top style="thick">
        <color rgb="FFFFFFFF"/>
      </top>
      <bottom style="thin">
        <color rgb="FFFCF5E8"/>
      </bottom>
    </border>
    <border>
      <left style="thick">
        <color rgb="FFFFFFFF"/>
      </left>
      <right style="thin">
        <color rgb="FF9FC5E8"/>
      </right>
      <bottom style="thin">
        <color rgb="FF9FC5E8"/>
      </bottom>
    </border>
    <border>
      <left style="thick">
        <color rgb="FFFFFFFF"/>
      </left>
      <right style="thin">
        <color rgb="FFEFEFEF"/>
      </right>
      <top style="thin">
        <color rgb="FFEFEFEF"/>
      </top>
      <bottom style="thin">
        <color rgb="FFFCF5E8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FCF5E8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n">
        <color rgb="FFFCF5E8"/>
      </bottom>
    </border>
    <border>
      <left style="thick">
        <color rgb="FFFFFFFF"/>
      </left>
      <right style="thin">
        <color rgb="FF9FC5E8"/>
      </right>
      <top style="thick">
        <color rgb="FFFFFFFF"/>
      </top>
      <bottom style="thin">
        <color rgb="FFFCE5CD"/>
      </bottom>
    </border>
    <border>
      <left style="thin">
        <color rgb="FF9FC5E8"/>
      </left>
      <right style="thin">
        <color rgb="FF9FC5E8"/>
      </right>
      <top style="thick">
        <color rgb="FFFFFFFF"/>
      </top>
      <bottom style="thin">
        <color rgb="FFFCE5CD"/>
      </bottom>
    </border>
    <border>
      <left style="thin">
        <color rgb="FF9FC5E8"/>
      </left>
      <right style="thick">
        <color rgb="FFFFFFFF"/>
      </right>
      <top style="thick">
        <color rgb="FFFFFFFF"/>
      </top>
      <bottom style="thin">
        <color rgb="FFFCE5CD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n">
        <color rgb="FFFCF5E8"/>
      </bottom>
    </border>
    <border>
      <left style="thin">
        <color rgb="FFEFEFEF"/>
      </left>
      <right style="thin">
        <color rgb="FFEFEFEF"/>
      </right>
      <top style="thick">
        <color rgb="FFFFFFFF"/>
      </top>
      <bottom style="thin">
        <color rgb="FFFCF5E8"/>
      </bottom>
    </border>
    <border>
      <left style="thin">
        <color rgb="FFEFEFEF"/>
      </left>
      <right style="thick">
        <color rgb="FFFFFFFF"/>
      </right>
      <top style="thick">
        <color rgb="FFFFFFFF"/>
      </top>
      <bottom style="thin">
        <color rgb="FFFCF5E8"/>
      </bottom>
    </border>
    <border>
      <left style="thick">
        <color rgb="FFFFFFFF"/>
      </left>
      <right style="thin">
        <color rgb="FFEFEFEF"/>
      </right>
      <top style="thick">
        <color rgb="FFFFFFFF"/>
      </top>
    </border>
    <border>
      <left style="thin">
        <color rgb="FFEFEFEF"/>
      </left>
      <right style="thin">
        <color rgb="FFEFEFEF"/>
      </right>
      <top style="thick">
        <color rgb="FFFFFFFF"/>
      </top>
    </border>
    <border>
      <left style="thin">
        <color rgb="FFEFEFE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n">
        <color rgb="FF9FC5E8"/>
      </right>
      <top style="thin">
        <color rgb="FF9FC5E8"/>
      </top>
      <bottom style="thin">
        <color rgb="FFFCE5CD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FCE5CD"/>
      </bottom>
    </border>
    <border>
      <left style="thin">
        <color rgb="FF9FC5E8"/>
      </left>
      <right style="thick">
        <color rgb="FFFFFFFF"/>
      </right>
      <top style="thin">
        <color rgb="FF9FC5E8"/>
      </top>
      <bottom style="thin">
        <color rgb="FFFCE5CD"/>
      </bottom>
    </border>
    <border>
      <left style="thin">
        <color rgb="FF9FC5E8"/>
      </left>
      <right style="thin">
        <color rgb="FF9FC5E8"/>
      </right>
      <top style="thin">
        <color rgb="FF9FC5E8"/>
      </top>
    </border>
    <border>
      <left style="thin">
        <color rgb="FF9FC5E8"/>
      </left>
      <right style="thick">
        <color rgb="FFFFFFFF"/>
      </right>
      <top style="thin">
        <color rgb="FF9FC5E8"/>
      </top>
    </border>
    <border>
      <right style="thin">
        <color rgb="FFF3F3F3"/>
      </right>
      <top style="thick">
        <color rgb="FFFFFFFF"/>
      </top>
      <bottom style="thick">
        <color rgb="FFFFFFFF"/>
      </bottom>
    </border>
    <border>
      <top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E2EFDA"/>
      </left>
    </border>
    <border>
      <right style="thin">
        <color rgb="FF375623"/>
      </right>
    </border>
  </borders>
  <cellStyleXfs count="1">
    <xf borderId="0" fillId="0" fontId="0" numFmtId="0" applyAlignment="1" applyFont="1"/>
  </cellStyleXfs>
  <cellXfs count="4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0" fillId="3" fontId="2" numFmtId="164" xfId="0" applyAlignment="1" applyFill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4" fontId="3" numFmtId="0" xfId="0" applyBorder="1" applyFill="1" applyFont="1"/>
    <xf borderId="4" fillId="4" fontId="3" numFmtId="0" xfId="0" applyBorder="1" applyFont="1"/>
    <xf borderId="0" fillId="3" fontId="1" numFmtId="0" xfId="0" applyAlignment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5" numFmtId="165" xfId="0" applyAlignment="1" applyBorder="1" applyFont="1" applyNumberFormat="1">
      <alignment horizontal="center" readingOrder="0" vertical="center"/>
    </xf>
    <xf borderId="1" fillId="5" fontId="5" numFmtId="165" xfId="0" applyAlignment="1" applyBorder="1" applyFont="1" applyNumberFormat="1">
      <alignment horizontal="center" vertical="center"/>
    </xf>
    <xf borderId="1" fillId="5" fontId="6" numFmtId="10" xfId="0" applyAlignment="1" applyBorder="1" applyFont="1" applyNumberFormat="1">
      <alignment horizontal="center" vertical="center"/>
    </xf>
    <xf borderId="1" fillId="5" fontId="6" numFmtId="165" xfId="0" applyAlignment="1" applyBorder="1" applyFont="1" applyNumberFormat="1">
      <alignment horizontal="center" readingOrder="0" vertical="center"/>
    </xf>
    <xf borderId="5" fillId="3" fontId="2" numFmtId="164" xfId="0" applyAlignment="1" applyBorder="1" applyFont="1" applyNumberFormat="1">
      <alignment horizontal="center" readingOrder="0" vertical="center"/>
    </xf>
    <xf borderId="6" fillId="5" fontId="3" numFmtId="0" xfId="0" applyBorder="1" applyFont="1"/>
    <xf borderId="7" fillId="5" fontId="3" numFmtId="0" xfId="0" applyBorder="1" applyFont="1"/>
    <xf borderId="1" fillId="3" fontId="7" numFmtId="164" xfId="0" applyAlignment="1" applyBorder="1" applyFont="1" applyNumberFormat="1">
      <alignment horizontal="center" vertical="center"/>
    </xf>
    <xf borderId="2" fillId="3" fontId="8" numFmtId="164" xfId="0" applyAlignment="1" applyBorder="1" applyFont="1" applyNumberFormat="1">
      <alignment horizontal="center" vertical="center"/>
    </xf>
    <xf borderId="4" fillId="5" fontId="3" numFmtId="0" xfId="0" applyBorder="1" applyFont="1"/>
    <xf borderId="1" fillId="6" fontId="4" numFmtId="0" xfId="0" applyAlignment="1" applyBorder="1" applyFill="1" applyFont="1">
      <alignment horizontal="center" readingOrder="0" vertical="center"/>
    </xf>
    <xf borderId="1" fillId="6" fontId="5" numFmtId="165" xfId="0" applyAlignment="1" applyBorder="1" applyFont="1" applyNumberFormat="1">
      <alignment horizontal="center" readingOrder="0" vertical="center"/>
    </xf>
    <xf borderId="1" fillId="6" fontId="5" numFmtId="165" xfId="0" applyAlignment="1" applyBorder="1" applyFont="1" applyNumberFormat="1">
      <alignment horizontal="center" vertical="center"/>
    </xf>
    <xf borderId="1" fillId="6" fontId="6" numFmtId="10" xfId="0" applyAlignment="1" applyBorder="1" applyFont="1" applyNumberFormat="1">
      <alignment horizontal="center" vertical="center"/>
    </xf>
    <xf borderId="1" fillId="6" fontId="6" numFmtId="165" xfId="0" applyAlignment="1" applyBorder="1" applyFont="1" applyNumberFormat="1">
      <alignment horizontal="center" readingOrder="0" vertical="center"/>
    </xf>
    <xf borderId="8" fillId="6" fontId="3" numFmtId="0" xfId="0" applyBorder="1" applyFont="1"/>
    <xf borderId="9" fillId="6" fontId="3" numFmtId="0" xfId="0" applyBorder="1" applyFont="1"/>
    <xf borderId="2" fillId="3" fontId="9" numFmtId="164" xfId="0" applyAlignment="1" applyBorder="1" applyFont="1" applyNumberFormat="1">
      <alignment horizontal="center" readingOrder="0" vertical="center"/>
    </xf>
    <xf borderId="4" fillId="6" fontId="3" numFmtId="0" xfId="0" applyBorder="1" applyFont="1"/>
    <xf borderId="8" fillId="5" fontId="3" numFmtId="0" xfId="0" applyBorder="1" applyFont="1"/>
    <xf borderId="9" fillId="5" fontId="3" numFmtId="0" xfId="0" applyBorder="1" applyFont="1"/>
    <xf borderId="2" fillId="3" fontId="10" numFmtId="164" xfId="0" applyAlignment="1" applyBorder="1" applyFont="1" applyNumberFormat="1">
      <alignment horizontal="center" vertical="center"/>
    </xf>
    <xf borderId="10" fillId="3" fontId="2" numFmtId="164" xfId="0" applyAlignment="1" applyBorder="1" applyFont="1" applyNumberFormat="1">
      <alignment horizontal="center" readingOrder="0" vertical="center"/>
    </xf>
    <xf borderId="11" fillId="3" fontId="11" numFmtId="164" xfId="0" applyAlignment="1" applyBorder="1" applyFont="1" applyNumberFormat="1">
      <alignment horizontal="center" readingOrder="0" shrinkToFit="0" vertical="center" wrapText="1"/>
    </xf>
    <xf borderId="12" fillId="6" fontId="3" numFmtId="0" xfId="0" applyBorder="1" applyFont="1"/>
    <xf borderId="13" fillId="6" fontId="3" numFmtId="0" xfId="0" applyBorder="1" applyFont="1"/>
    <xf borderId="14" fillId="5" fontId="3" numFmtId="0" xfId="0" applyBorder="1" applyFont="1"/>
    <xf borderId="15" fillId="5" fontId="3" numFmtId="0" xfId="0" applyBorder="1" applyFont="1"/>
    <xf borderId="16" fillId="6" fontId="3" numFmtId="0" xfId="0" applyBorder="1" applyFont="1"/>
    <xf borderId="17" fillId="6" fontId="3" numFmtId="0" xfId="0" applyBorder="1" applyFont="1"/>
    <xf borderId="18" fillId="6" fontId="3" numFmtId="0" xfId="0" applyBorder="1" applyFont="1"/>
    <xf borderId="14" fillId="3" fontId="11" numFmtId="164" xfId="0" applyAlignment="1" applyBorder="1" applyFont="1" applyNumberForma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vertical="center"/>
    </xf>
    <xf borderId="19" fillId="6" fontId="3" numFmtId="0" xfId="0" applyBorder="1" applyFont="1"/>
    <xf borderId="20" fillId="6" fontId="3" numFmtId="0" xfId="0" applyBorder="1" applyFont="1"/>
    <xf borderId="21" fillId="6" fontId="3" numFmtId="0" xfId="0" applyBorder="1" applyFont="1"/>
    <xf borderId="0" fillId="3" fontId="4" numFmtId="0" xfId="0" applyAlignment="1" applyFont="1">
      <alignment horizontal="center" readingOrder="0" vertical="center"/>
    </xf>
    <xf borderId="22" fillId="3" fontId="4" numFmtId="0" xfId="0" applyAlignment="1" applyBorder="1" applyFont="1">
      <alignment horizontal="center" readingOrder="0" vertical="center"/>
    </xf>
    <xf borderId="23" fillId="5" fontId="3" numFmtId="0" xfId="0" applyBorder="1" applyFont="1"/>
    <xf borderId="24" fillId="5" fontId="3" numFmtId="0" xfId="0" applyBorder="1" applyFont="1"/>
    <xf borderId="0" fillId="7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5" fillId="7" fontId="2" numFmtId="0" xfId="0" applyAlignment="1" applyBorder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26" fillId="8" fontId="3" numFmtId="0" xfId="0" applyBorder="1" applyFont="1"/>
    <xf borderId="0" fillId="9" fontId="2" numFmtId="0" xfId="0" applyAlignment="1" applyFill="1" applyFont="1">
      <alignment horizontal="center" readingOrder="0" vertical="center"/>
    </xf>
    <xf borderId="26" fillId="9" fontId="3" numFmtId="0" xfId="0" applyBorder="1" applyFont="1"/>
    <xf borderId="27" fillId="9" fontId="3" numFmtId="0" xfId="0" applyBorder="1" applyFont="1"/>
    <xf borderId="1" fillId="2" fontId="12" numFmtId="166" xfId="0" applyAlignment="1" applyBorder="1" applyFont="1" applyNumberFormat="1">
      <alignment horizontal="center" vertical="center"/>
    </xf>
    <xf borderId="7" fillId="2" fontId="12" numFmtId="166" xfId="0" applyAlignment="1" applyBorder="1" applyFont="1" applyNumberFormat="1">
      <alignment horizontal="center" vertical="center"/>
    </xf>
    <xf borderId="7" fillId="2" fontId="12" numFmtId="0" xfId="0" applyAlignment="1" applyBorder="1" applyFont="1">
      <alignment horizontal="center" readingOrder="0" vertical="center"/>
    </xf>
    <xf borderId="7" fillId="2" fontId="12" numFmtId="167" xfId="0" applyAlignment="1" applyBorder="1" applyFont="1" applyNumberFormat="1">
      <alignment horizontal="center" vertical="center"/>
    </xf>
    <xf borderId="7" fillId="2" fontId="12" numFmtId="167" xfId="0" applyAlignment="1" applyBorder="1" applyFont="1" applyNumberFormat="1">
      <alignment horizontal="center" readingOrder="0" vertical="center"/>
    </xf>
    <xf borderId="0" fillId="3" fontId="13" numFmtId="0" xfId="0" applyAlignment="1" applyFont="1">
      <alignment horizontal="center" vertical="center"/>
    </xf>
    <xf borderId="5" fillId="2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25" fillId="6" fontId="1" numFmtId="0" xfId="0" applyAlignment="1" applyBorder="1" applyFont="1">
      <alignment horizontal="center" readingOrder="0" vertical="center"/>
    </xf>
    <xf borderId="28" fillId="6" fontId="12" numFmtId="0" xfId="0" applyAlignment="1" applyBorder="1" applyFont="1">
      <alignment horizontal="right" readingOrder="0" vertical="center"/>
    </xf>
    <xf borderId="29" fillId="6" fontId="12" numFmtId="0" xfId="0" applyAlignment="1" applyBorder="1" applyFont="1">
      <alignment horizontal="center" vertical="center"/>
    </xf>
    <xf borderId="30" fillId="6" fontId="12" numFmtId="167" xfId="0" applyAlignment="1" applyBorder="1" applyFont="1" applyNumberFormat="1">
      <alignment horizontal="center" vertical="center"/>
    </xf>
    <xf borderId="25" fillId="6" fontId="14" numFmtId="167" xfId="0" applyAlignment="1" applyBorder="1" applyFont="1" applyNumberFormat="1">
      <alignment horizontal="center" vertical="center"/>
    </xf>
    <xf borderId="15" fillId="0" fontId="3" numFmtId="0" xfId="0" applyBorder="1" applyFont="1"/>
    <xf borderId="26" fillId="0" fontId="3" numFmtId="0" xfId="0" applyBorder="1" applyFont="1"/>
    <xf borderId="31" fillId="6" fontId="12" numFmtId="0" xfId="0" applyAlignment="1" applyBorder="1" applyFont="1">
      <alignment horizontal="right" readingOrder="0" vertical="center"/>
    </xf>
    <xf borderId="32" fillId="6" fontId="12" numFmtId="0" xfId="0" applyAlignment="1" applyBorder="1" applyFont="1">
      <alignment horizontal="center" vertical="center"/>
    </xf>
    <xf borderId="33" fillId="6" fontId="12" numFmtId="167" xfId="0" applyAlignment="1" applyBorder="1" applyFont="1" applyNumberFormat="1">
      <alignment horizontal="center" vertical="center"/>
    </xf>
    <xf borderId="27" fillId="0" fontId="3" numFmtId="0" xfId="0" applyBorder="1" applyFont="1"/>
    <xf borderId="25" fillId="5" fontId="1" numFmtId="166" xfId="0" applyAlignment="1" applyBorder="1" applyFont="1" applyNumberFormat="1">
      <alignment horizontal="center" vertical="center"/>
    </xf>
    <xf borderId="34" fillId="5" fontId="12" numFmtId="0" xfId="0" applyAlignment="1" applyBorder="1" applyFont="1">
      <alignment horizontal="right" vertical="center"/>
    </xf>
    <xf borderId="35" fillId="5" fontId="12" numFmtId="0" xfId="0" applyAlignment="1" applyBorder="1" applyFont="1">
      <alignment horizontal="center" vertical="center"/>
    </xf>
    <xf borderId="36" fillId="5" fontId="12" numFmtId="167" xfId="0" applyAlignment="1" applyBorder="1" applyFont="1" applyNumberFormat="1">
      <alignment horizontal="center" vertical="center"/>
    </xf>
    <xf borderId="25" fillId="5" fontId="12" numFmtId="167" xfId="0" applyAlignment="1" applyBorder="1" applyFont="1" applyNumberFormat="1">
      <alignment horizontal="center" vertical="center"/>
    </xf>
    <xf borderId="15" fillId="10" fontId="3" numFmtId="0" xfId="0" applyBorder="1" applyFill="1" applyFont="1"/>
    <xf borderId="37" fillId="5" fontId="12" numFmtId="0" xfId="0" applyAlignment="1" applyBorder="1" applyFont="1">
      <alignment horizontal="right" vertical="center"/>
    </xf>
    <xf borderId="38" fillId="5" fontId="12" numFmtId="0" xfId="0" applyAlignment="1" applyBorder="1" applyFont="1">
      <alignment horizontal="center" vertical="center"/>
    </xf>
    <xf borderId="39" fillId="5" fontId="12" numFmtId="167" xfId="0" applyAlignment="1" applyBorder="1" applyFont="1" applyNumberFormat="1">
      <alignment horizontal="center" vertical="center"/>
    </xf>
    <xf borderId="37" fillId="5" fontId="12" numFmtId="0" xfId="0" applyAlignment="1" applyBorder="1" applyFont="1">
      <alignment horizontal="right" readingOrder="0" vertical="center"/>
    </xf>
    <xf borderId="15" fillId="6" fontId="3" numFmtId="0" xfId="0" applyBorder="1" applyFont="1"/>
    <xf borderId="40" fillId="5" fontId="12" numFmtId="0" xfId="0" applyAlignment="1" applyBorder="1" applyFont="1">
      <alignment horizontal="center" vertical="center"/>
    </xf>
    <xf borderId="41" fillId="5" fontId="12" numFmtId="167" xfId="0" applyAlignment="1" applyBorder="1" applyFont="1" applyNumberFormat="1">
      <alignment horizontal="center" vertical="center"/>
    </xf>
    <xf borderId="25" fillId="6" fontId="1" numFmtId="0" xfId="0" applyAlignment="1" applyBorder="1" applyFont="1">
      <alignment horizontal="center" readingOrder="0" vertical="center"/>
    </xf>
    <xf borderId="42" fillId="6" fontId="12" numFmtId="0" xfId="0" applyAlignment="1" applyBorder="1" applyFont="1">
      <alignment horizontal="right" readingOrder="0" vertical="center"/>
    </xf>
    <xf borderId="43" fillId="6" fontId="12" numFmtId="0" xfId="0" applyAlignment="1" applyBorder="1" applyFont="1">
      <alignment horizontal="center" vertical="center"/>
    </xf>
    <xf borderId="44" fillId="6" fontId="12" numFmtId="167" xfId="0" applyAlignment="1" applyBorder="1" applyFont="1" applyNumberFormat="1">
      <alignment horizontal="center" vertical="center"/>
    </xf>
    <xf borderId="25" fillId="5" fontId="1" numFmtId="0" xfId="0" applyAlignment="1" applyBorder="1" applyFont="1">
      <alignment horizontal="center" readingOrder="0" vertical="center"/>
    </xf>
    <xf borderId="45" fillId="5" fontId="12" numFmtId="0" xfId="0" applyAlignment="1" applyBorder="1" applyFont="1">
      <alignment horizontal="right" readingOrder="0" vertical="center"/>
    </xf>
    <xf borderId="36" fillId="5" fontId="14" numFmtId="167" xfId="0" applyAlignment="1" applyBorder="1" applyFont="1" applyNumberFormat="1">
      <alignment horizontal="center" vertical="center"/>
    </xf>
    <xf borderId="46" fillId="5" fontId="12" numFmtId="0" xfId="0" applyAlignment="1" applyBorder="1" applyFont="1">
      <alignment horizontal="right" readingOrder="0" vertical="center"/>
    </xf>
    <xf borderId="47" fillId="5" fontId="12" numFmtId="0" xfId="0" applyAlignment="1" applyBorder="1" applyFont="1">
      <alignment horizontal="center" vertical="center"/>
    </xf>
    <xf borderId="48" fillId="5" fontId="14" numFmtId="167" xfId="0" applyAlignment="1" applyBorder="1" applyFont="1" applyNumberFormat="1">
      <alignment horizontal="center" vertical="center"/>
    </xf>
    <xf borderId="25" fillId="6" fontId="1" numFmtId="166" xfId="0" applyAlignment="1" applyBorder="1" applyFont="1" applyNumberFormat="1">
      <alignment horizontal="center" vertical="center"/>
    </xf>
    <xf borderId="28" fillId="6" fontId="12" numFmtId="0" xfId="0" applyAlignment="1" applyBorder="1" applyFont="1">
      <alignment horizontal="right" vertical="center"/>
    </xf>
    <xf borderId="34" fillId="5" fontId="12" numFmtId="0" xfId="0" applyAlignment="1" applyBorder="1" applyFont="1">
      <alignment horizontal="right" vertical="center"/>
    </xf>
    <xf borderId="49" fillId="5" fontId="12" numFmtId="0" xfId="0" applyAlignment="1" applyBorder="1" applyFont="1">
      <alignment horizontal="right" readingOrder="0" vertical="center"/>
    </xf>
    <xf borderId="50" fillId="6" fontId="12" numFmtId="0" xfId="0" applyAlignment="1" applyBorder="1" applyFont="1">
      <alignment horizontal="right" readingOrder="0" vertical="center"/>
    </xf>
    <xf borderId="51" fillId="6" fontId="12" numFmtId="0" xfId="0" applyAlignment="1" applyBorder="1" applyFont="1">
      <alignment horizontal="center" vertical="center"/>
    </xf>
    <xf borderId="52" fillId="6" fontId="12" numFmtId="167" xfId="0" applyAlignment="1" applyBorder="1" applyFont="1" applyNumberFormat="1">
      <alignment horizontal="center" vertical="center"/>
    </xf>
    <xf borderId="31" fillId="6" fontId="12" numFmtId="0" xfId="0" applyAlignment="1" applyBorder="1" applyFont="1">
      <alignment horizontal="right" vertical="center"/>
    </xf>
    <xf borderId="1" fillId="5" fontId="1" numFmtId="0" xfId="0" applyAlignment="1" applyBorder="1" applyFont="1">
      <alignment horizontal="center" readingOrder="0" vertical="center"/>
    </xf>
    <xf borderId="53" fillId="5" fontId="12" numFmtId="0" xfId="0" applyAlignment="1" applyBorder="1" applyFont="1">
      <alignment horizontal="right" readingOrder="0" vertical="center"/>
    </xf>
    <xf borderId="54" fillId="5" fontId="12" numFmtId="0" xfId="0" applyAlignment="1" applyBorder="1" applyFont="1">
      <alignment horizontal="center" vertical="center"/>
    </xf>
    <xf borderId="55" fillId="5" fontId="12" numFmtId="167" xfId="0" applyAlignment="1" applyBorder="1" applyFont="1" applyNumberFormat="1">
      <alignment horizontal="center" vertical="center"/>
    </xf>
    <xf borderId="1" fillId="5" fontId="14" numFmtId="167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56" fillId="6" fontId="12" numFmtId="0" xfId="0" applyAlignment="1" applyBorder="1" applyFont="1">
      <alignment horizontal="right" readingOrder="0" vertical="center"/>
    </xf>
    <xf borderId="57" fillId="6" fontId="12" numFmtId="0" xfId="0" applyAlignment="1" applyBorder="1" applyFont="1">
      <alignment horizontal="center" vertical="center"/>
    </xf>
    <xf borderId="58" fillId="6" fontId="12" numFmtId="167" xfId="0" applyAlignment="1" applyBorder="1" applyFont="1" applyNumberFormat="1">
      <alignment horizontal="center" vertical="center"/>
    </xf>
    <xf borderId="1" fillId="6" fontId="14" numFmtId="167" xfId="0" applyAlignment="1" applyBorder="1" applyFont="1" applyNumberFormat="1">
      <alignment horizontal="center" vertical="center"/>
    </xf>
    <xf borderId="25" fillId="5" fontId="1" numFmtId="0" xfId="0" applyAlignment="1" applyBorder="1" applyFont="1">
      <alignment horizontal="center" vertical="center"/>
    </xf>
    <xf borderId="59" fillId="5" fontId="12" numFmtId="0" xfId="0" applyAlignment="1" applyBorder="1" applyFont="1">
      <alignment horizontal="right" vertical="center"/>
    </xf>
    <xf borderId="25" fillId="6" fontId="12" numFmtId="167" xfId="0" applyAlignment="1" applyBorder="1" applyFont="1" applyNumberFormat="1">
      <alignment horizontal="center" vertical="center"/>
    </xf>
    <xf borderId="42" fillId="6" fontId="12" numFmtId="0" xfId="0" applyAlignment="1" applyBorder="1" applyFont="1">
      <alignment horizontal="right" vertical="center"/>
    </xf>
    <xf borderId="1" fillId="5" fontId="1" numFmtId="0" xfId="0" applyAlignment="1" applyBorder="1" applyFont="1">
      <alignment horizontal="center" vertical="center"/>
    </xf>
    <xf borderId="53" fillId="5" fontId="12" numFmtId="0" xfId="0" applyAlignment="1" applyBorder="1" applyFont="1">
      <alignment horizontal="right" vertical="center"/>
    </xf>
    <xf borderId="1" fillId="6" fontId="1" numFmtId="0" xfId="0" applyAlignment="1" applyBorder="1" applyFont="1">
      <alignment horizontal="center" vertical="center"/>
    </xf>
    <xf borderId="56" fillId="6" fontId="12" numFmtId="0" xfId="0" applyAlignment="1" applyBorder="1" applyFont="1">
      <alignment horizontal="right" vertical="center"/>
    </xf>
    <xf borderId="34" fillId="5" fontId="12" numFmtId="0" xfId="0" applyAlignment="1" applyBorder="1" applyFont="1">
      <alignment horizontal="right" readingOrder="0" vertical="center"/>
    </xf>
    <xf borderId="25" fillId="5" fontId="14" numFmtId="167" xfId="0" applyAlignment="1" applyBorder="1" applyFont="1" applyNumberFormat="1">
      <alignment horizontal="center" vertical="center"/>
    </xf>
    <xf borderId="60" fillId="5" fontId="12" numFmtId="0" xfId="0" applyAlignment="1" applyBorder="1" applyFont="1">
      <alignment horizontal="center" vertical="center"/>
    </xf>
    <xf borderId="61" fillId="5" fontId="12" numFmtId="167" xfId="0" applyAlignment="1" applyBorder="1" applyFont="1" applyNumberFormat="1">
      <alignment horizontal="center" vertical="center"/>
    </xf>
    <xf borderId="46" fillId="5" fontId="12" numFmtId="0" xfId="0" applyAlignment="1" applyBorder="1" applyFont="1">
      <alignment horizontal="right" vertical="center"/>
    </xf>
    <xf borderId="1" fillId="5" fontId="1" numFmtId="0" xfId="0" applyAlignment="1" applyBorder="1" applyFont="1">
      <alignment horizontal="center" vertical="center"/>
    </xf>
    <xf borderId="55" fillId="5" fontId="14" numFmtId="167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58" fillId="6" fontId="14" numFmtId="167" xfId="0" applyAlignment="1" applyBorder="1" applyFont="1" applyNumberFormat="1">
      <alignment horizontal="center" vertical="center"/>
    </xf>
    <xf borderId="25" fillId="5" fontId="1" numFmtId="0" xfId="0" applyAlignment="1" applyBorder="1" applyFont="1">
      <alignment horizontal="center" vertical="center"/>
    </xf>
    <xf borderId="39" fillId="5" fontId="14" numFmtId="167" xfId="0" applyAlignment="1" applyBorder="1" applyFont="1" applyNumberFormat="1">
      <alignment horizontal="center" vertical="center"/>
    </xf>
    <xf borderId="59" fillId="5" fontId="12" numFmtId="0" xfId="0" applyAlignment="1" applyBorder="1" applyFont="1">
      <alignment horizontal="right" vertical="center"/>
    </xf>
    <xf borderId="1" fillId="5" fontId="12" numFmtId="167" xfId="0" applyAlignment="1" applyBorder="1" applyFont="1" applyNumberFormat="1">
      <alignment horizontal="center" vertical="center"/>
    </xf>
    <xf borderId="1" fillId="6" fontId="1" numFmtId="166" xfId="0" applyAlignment="1" applyBorder="1" applyFont="1" applyNumberFormat="1">
      <alignment horizontal="center" vertical="center"/>
    </xf>
    <xf borderId="56" fillId="6" fontId="12" numFmtId="0" xfId="0" applyAlignment="1" applyBorder="1" applyFont="1">
      <alignment horizontal="right" vertical="center"/>
    </xf>
    <xf borderId="1" fillId="5" fontId="1" numFmtId="166" xfId="0" applyAlignment="1" applyBorder="1" applyFont="1" applyNumberFormat="1">
      <alignment horizontal="center" vertical="center"/>
    </xf>
    <xf borderId="53" fillId="5" fontId="12" numFmtId="0" xfId="0" applyAlignment="1" applyBorder="1" applyFont="1">
      <alignment horizontal="right" vertical="center"/>
    </xf>
    <xf borderId="28" fillId="6" fontId="12" numFmtId="0" xfId="0" applyAlignment="1" applyBorder="1" applyFont="1">
      <alignment horizontal="right" vertical="center"/>
    </xf>
    <xf borderId="1" fillId="6" fontId="12" numFmtId="167" xfId="0" applyAlignment="1" applyBorder="1" applyFont="1" applyNumberFormat="1">
      <alignment horizontal="center" vertical="center"/>
    </xf>
    <xf borderId="25" fillId="6" fontId="1" numFmtId="0" xfId="0" applyAlignment="1" applyBorder="1" applyFont="1">
      <alignment horizontal="center" vertical="center"/>
    </xf>
    <xf borderId="62" fillId="6" fontId="12" numFmtId="0" xfId="0" applyAlignment="1" applyBorder="1" applyFont="1">
      <alignment horizontal="right" readingOrder="0" vertical="center"/>
    </xf>
    <xf borderId="63" fillId="6" fontId="12" numFmtId="0" xfId="0" applyAlignment="1" applyBorder="1" applyFont="1">
      <alignment horizontal="center" vertical="center"/>
    </xf>
    <xf borderId="64" fillId="6" fontId="12" numFmtId="167" xfId="0" applyAlignment="1" applyBorder="1" applyFont="1" applyNumberFormat="1">
      <alignment horizontal="center" vertical="center"/>
    </xf>
    <xf borderId="65" fillId="6" fontId="12" numFmtId="0" xfId="0" applyAlignment="1" applyBorder="1" applyFont="1">
      <alignment horizontal="right" vertical="center"/>
    </xf>
    <xf borderId="66" fillId="6" fontId="12" numFmtId="0" xfId="0" applyAlignment="1" applyBorder="1" applyFont="1">
      <alignment horizontal="center" vertical="center"/>
    </xf>
    <xf borderId="67" fillId="6" fontId="12" numFmtId="167" xfId="0" applyAlignment="1" applyBorder="1" applyFont="1" applyNumberFormat="1">
      <alignment horizontal="center" vertical="center"/>
    </xf>
    <xf borderId="68" fillId="5" fontId="12" numFmtId="0" xfId="0" applyAlignment="1" applyBorder="1" applyFont="1">
      <alignment horizontal="right" vertical="center"/>
    </xf>
    <xf borderId="69" fillId="5" fontId="12" numFmtId="0" xfId="0" applyAlignment="1" applyBorder="1" applyFont="1">
      <alignment horizontal="center" vertical="center"/>
    </xf>
    <xf borderId="70" fillId="5" fontId="14" numFmtId="167" xfId="0" applyAlignment="1" applyBorder="1" applyFont="1" applyNumberFormat="1">
      <alignment horizontal="center" vertical="center"/>
    </xf>
    <xf borderId="71" fillId="6" fontId="12" numFmtId="0" xfId="0" applyAlignment="1" applyBorder="1" applyFont="1">
      <alignment horizontal="right" vertical="center"/>
    </xf>
    <xf borderId="72" fillId="6" fontId="12" numFmtId="0" xfId="0" applyAlignment="1" applyBorder="1" applyFont="1">
      <alignment horizontal="center" vertical="center"/>
    </xf>
    <xf borderId="73" fillId="6" fontId="12" numFmtId="167" xfId="0" applyAlignment="1" applyBorder="1" applyFont="1" applyNumberFormat="1">
      <alignment horizontal="center" vertical="center"/>
    </xf>
    <xf borderId="70" fillId="5" fontId="12" numFmtId="167" xfId="0" applyAlignment="1" applyBorder="1" applyFont="1" applyNumberFormat="1">
      <alignment horizontal="center" vertical="center"/>
    </xf>
    <xf borderId="68" fillId="5" fontId="12" numFmtId="0" xfId="0" applyAlignment="1" applyBorder="1" applyFont="1">
      <alignment horizontal="right" vertical="center"/>
    </xf>
    <xf borderId="49" fillId="5" fontId="12" numFmtId="0" xfId="0" applyAlignment="1" applyBorder="1" applyFont="1">
      <alignment horizontal="right" vertical="center"/>
    </xf>
    <xf borderId="48" fillId="5" fontId="12" numFmtId="167" xfId="0" applyAlignment="1" applyBorder="1" applyFont="1" applyNumberFormat="1">
      <alignment horizontal="center" vertical="center"/>
    </xf>
    <xf borderId="59" fillId="5" fontId="12" numFmtId="0" xfId="0" applyAlignment="1" applyBorder="1" applyFont="1">
      <alignment horizontal="right" readingOrder="0" vertical="center"/>
    </xf>
    <xf borderId="74" fillId="6" fontId="12" numFmtId="0" xfId="0" applyAlignment="1" applyBorder="1" applyFont="1">
      <alignment horizontal="right" readingOrder="0" vertical="center"/>
    </xf>
    <xf borderId="75" fillId="5" fontId="12" numFmtId="0" xfId="0" applyAlignment="1" applyBorder="1" applyFont="1">
      <alignment horizontal="right" readingOrder="0" vertical="center"/>
    </xf>
    <xf borderId="76" fillId="5" fontId="12" numFmtId="0" xfId="0" applyAlignment="1" applyBorder="1" applyFont="1">
      <alignment horizontal="center" vertical="center"/>
    </xf>
    <xf borderId="77" fillId="5" fontId="12" numFmtId="167" xfId="0" applyAlignment="1" applyBorder="1" applyFont="1" applyNumberFormat="1">
      <alignment horizontal="center" vertical="center"/>
    </xf>
    <xf borderId="78" fillId="6" fontId="12" numFmtId="0" xfId="0" applyAlignment="1" applyBorder="1" applyFont="1">
      <alignment horizontal="right" vertical="center"/>
    </xf>
    <xf borderId="79" fillId="6" fontId="12" numFmtId="0" xfId="0" applyAlignment="1" applyBorder="1" applyFont="1">
      <alignment horizontal="center" vertical="center"/>
    </xf>
    <xf borderId="80" fillId="6" fontId="14" numFmtId="167" xfId="0" applyAlignment="1" applyBorder="1" applyFont="1" applyNumberFormat="1">
      <alignment horizontal="center" vertical="center"/>
    </xf>
    <xf borderId="81" fillId="5" fontId="12" numFmtId="0" xfId="0" applyAlignment="1" applyBorder="1" applyFont="1">
      <alignment horizontal="right" vertical="center"/>
    </xf>
    <xf borderId="82" fillId="5" fontId="12" numFmtId="0" xfId="0" applyAlignment="1" applyBorder="1" applyFont="1">
      <alignment horizontal="center" vertical="center"/>
    </xf>
    <xf borderId="83" fillId="5" fontId="14" numFmtId="167" xfId="0" applyAlignment="1" applyBorder="1" applyFont="1" applyNumberFormat="1">
      <alignment horizontal="center" vertical="center"/>
    </xf>
    <xf borderId="84" fillId="5" fontId="12" numFmtId="0" xfId="0" applyAlignment="1" applyBorder="1" applyFont="1">
      <alignment horizontal="right" vertical="center"/>
    </xf>
    <xf borderId="85" fillId="5" fontId="12" numFmtId="0" xfId="0" applyAlignment="1" applyBorder="1" applyFont="1">
      <alignment horizontal="center" vertical="center"/>
    </xf>
    <xf borderId="86" fillId="5" fontId="12" numFmtId="167" xfId="0" applyAlignment="1" applyBorder="1" applyFont="1" applyNumberFormat="1">
      <alignment horizontal="center" vertical="center"/>
    </xf>
    <xf borderId="25" fillId="6" fontId="1" numFmtId="166" xfId="0" applyAlignment="1" applyBorder="1" applyFont="1" applyNumberFormat="1">
      <alignment horizontal="center" vertical="center"/>
    </xf>
    <xf borderId="83" fillId="5" fontId="12" numFmtId="167" xfId="0" applyAlignment="1" applyBorder="1" applyFont="1" applyNumberFormat="1">
      <alignment horizontal="center" vertical="center"/>
    </xf>
    <xf borderId="80" fillId="6" fontId="12" numFmtId="167" xfId="0" applyAlignment="1" applyBorder="1" applyFont="1" applyNumberFormat="1">
      <alignment horizontal="center" vertical="center"/>
    </xf>
    <xf borderId="81" fillId="5" fontId="12" numFmtId="0" xfId="0" applyAlignment="1" applyBorder="1" applyFont="1">
      <alignment horizontal="right" vertical="center"/>
    </xf>
    <xf borderId="50" fillId="6" fontId="12" numFmtId="0" xfId="0" applyAlignment="1" applyBorder="1" applyFont="1">
      <alignment horizontal="right" vertical="center"/>
    </xf>
    <xf borderId="87" fillId="6" fontId="12" numFmtId="0" xfId="0" applyAlignment="1" applyBorder="1" applyFont="1">
      <alignment horizontal="right" readingOrder="0" vertical="center"/>
    </xf>
    <xf borderId="88" fillId="6" fontId="12" numFmtId="0" xfId="0" applyAlignment="1" applyBorder="1" applyFont="1">
      <alignment horizontal="center" vertical="center"/>
    </xf>
    <xf borderId="89" fillId="6" fontId="12" numFmtId="167" xfId="0" applyAlignment="1" applyBorder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78" fillId="6" fontId="12" numFmtId="0" xfId="0" applyAlignment="1" applyBorder="1" applyFont="1">
      <alignment horizontal="right" vertical="center"/>
    </xf>
    <xf borderId="1" fillId="5" fontId="1" numFmtId="0" xfId="0" applyAlignment="1" applyBorder="1" applyFont="1">
      <alignment horizontal="center" readingOrder="0" vertical="center"/>
    </xf>
    <xf borderId="81" fillId="5" fontId="12" numFmtId="0" xfId="0" applyAlignment="1" applyBorder="1" applyFont="1">
      <alignment horizontal="right" readingOrder="0" vertical="center"/>
    </xf>
    <xf borderId="4" fillId="5" fontId="14" numFmtId="167" xfId="0" applyAlignment="1" applyBorder="1" applyFont="1" applyNumberFormat="1">
      <alignment horizontal="center" vertical="center"/>
    </xf>
    <xf borderId="25" fillId="6" fontId="1" numFmtId="0" xfId="0" applyAlignment="1" applyBorder="1" applyFont="1">
      <alignment horizontal="center" vertical="center"/>
    </xf>
    <xf borderId="90" fillId="6" fontId="12" numFmtId="0" xfId="0" applyAlignment="1" applyBorder="1" applyFont="1">
      <alignment horizontal="center" vertical="center"/>
    </xf>
    <xf borderId="91" fillId="6" fontId="14" numFmtId="167" xfId="0" applyAlignment="1" applyBorder="1" applyFont="1" applyNumberFormat="1">
      <alignment horizontal="center" vertical="center"/>
    </xf>
    <xf borderId="87" fillId="6" fontId="12" numFmtId="0" xfId="0" applyAlignment="1" applyBorder="1" applyFont="1">
      <alignment horizontal="right" vertical="center"/>
    </xf>
    <xf borderId="30" fillId="6" fontId="14" numFmtId="167" xfId="0" applyAlignment="1" applyBorder="1" applyFont="1" applyNumberFormat="1">
      <alignment horizontal="center" vertical="center"/>
    </xf>
    <xf borderId="42" fillId="6" fontId="12" numFmtId="0" xfId="0" applyAlignment="1" applyBorder="1" applyFont="1">
      <alignment horizontal="right" vertical="center"/>
    </xf>
    <xf borderId="25" fillId="5" fontId="1" numFmtId="0" xfId="0" applyAlignment="1" applyBorder="1" applyFont="1">
      <alignment horizontal="center" vertical="center"/>
    </xf>
    <xf borderId="50" fillId="6" fontId="12" numFmtId="0" xfId="0" applyAlignment="1" applyBorder="1" applyFont="1">
      <alignment horizontal="right" vertical="center"/>
    </xf>
    <xf borderId="2" fillId="3" fontId="12" numFmtId="0" xfId="0" applyAlignment="1" applyBorder="1" applyFont="1">
      <alignment horizontal="center" vertical="center"/>
    </xf>
    <xf borderId="3" fillId="0" fontId="3" numFmtId="0" xfId="0" applyBorder="1" applyFont="1"/>
    <xf borderId="92" fillId="0" fontId="3" numFmtId="0" xfId="0" applyBorder="1" applyFont="1"/>
    <xf borderId="2" fillId="2" fontId="12" numFmtId="0" xfId="0" applyAlignment="1" applyBorder="1" applyFont="1">
      <alignment horizontal="center" vertical="center"/>
    </xf>
    <xf borderId="4" fillId="0" fontId="3" numFmtId="0" xfId="0" applyBorder="1" applyFont="1"/>
    <xf borderId="1" fillId="10" fontId="12" numFmtId="0" xfId="0" applyAlignment="1" applyBorder="1" applyFont="1">
      <alignment horizontal="center" vertical="center"/>
    </xf>
    <xf borderId="2" fillId="10" fontId="12" numFmtId="167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0" fillId="0" fontId="15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5" fillId="2" fontId="1" numFmtId="0" xfId="0" applyAlignment="1" applyBorder="1" applyFont="1">
      <alignment horizontal="center" vertical="center"/>
    </xf>
    <xf borderId="93" fillId="11" fontId="15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8" fontId="3" numFmtId="0" xfId="0" applyBorder="1" applyFont="1"/>
    <xf borderId="4" fillId="8" fontId="3" numFmtId="0" xfId="0" applyBorder="1" applyFont="1"/>
    <xf borderId="0" fillId="0" fontId="15" numFmtId="168" xfId="0" applyAlignment="1" applyFont="1" applyNumberFormat="1">
      <alignment horizontal="center" vertical="center"/>
    </xf>
    <xf borderId="2" fillId="0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2" fillId="3" fontId="15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6" fontId="15" numFmtId="0" xfId="0" applyAlignment="1" applyBorder="1" applyFont="1">
      <alignment horizontal="center" vertical="center"/>
    </xf>
    <xf borderId="1" fillId="6" fontId="15" numFmtId="169" xfId="0" applyAlignment="1" applyBorder="1" applyFont="1" applyNumberFormat="1">
      <alignment horizontal="center" vertical="center"/>
    </xf>
    <xf borderId="1" fillId="6" fontId="18" numFmtId="165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5" fontId="15" numFmtId="0" xfId="0" applyAlignment="1" applyBorder="1" applyFont="1">
      <alignment horizontal="center" vertical="center"/>
    </xf>
    <xf borderId="1" fillId="5" fontId="18" numFmtId="165" xfId="0" applyAlignment="1" applyBorder="1" applyFont="1" applyNumberFormat="1">
      <alignment horizontal="center" vertical="center"/>
    </xf>
    <xf borderId="1" fillId="5" fontId="15" numFmtId="169" xfId="0" applyAlignment="1" applyBorder="1" applyFont="1" applyNumberFormat="1">
      <alignment horizontal="center" vertical="center"/>
    </xf>
    <xf borderId="1" fillId="0" fontId="16" numFmtId="169" xfId="0" applyAlignment="1" applyBorder="1" applyFont="1" applyNumberFormat="1">
      <alignment horizontal="center" vertical="center"/>
    </xf>
    <xf borderId="14" fillId="3" fontId="3" numFmtId="0" xfId="0" applyBorder="1" applyFont="1"/>
    <xf borderId="1" fillId="6" fontId="2" numFmtId="0" xfId="0" applyAlignment="1" applyBorder="1" applyFon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  <xf borderId="1" fillId="5" fontId="19" numFmtId="165" xfId="0" applyAlignment="1" applyBorder="1" applyFont="1" applyNumberFormat="1">
      <alignment horizontal="center" vertical="center"/>
    </xf>
    <xf borderId="1" fillId="6" fontId="19" numFmtId="165" xfId="0" applyAlignment="1" applyBorder="1" applyFont="1" applyNumberFormat="1">
      <alignment horizontal="center" vertical="center"/>
    </xf>
    <xf borderId="14" fillId="0" fontId="3" numFmtId="0" xfId="0" applyBorder="1" applyFont="1"/>
    <xf borderId="14" fillId="8" fontId="3" numFmtId="0" xfId="0" applyBorder="1" applyFont="1"/>
    <xf borderId="15" fillId="8" fontId="3" numFmtId="0" xfId="0" applyBorder="1" applyFont="1"/>
    <xf borderId="14" fillId="9" fontId="3" numFmtId="0" xfId="0" applyBorder="1" applyFont="1"/>
    <xf borderId="15" fillId="9" fontId="3" numFmtId="0" xfId="0" applyBorder="1" applyFont="1"/>
    <xf borderId="1" fillId="0" fontId="16" numFmtId="0" xfId="0" applyAlignment="1" applyBorder="1" applyFont="1">
      <alignment horizontal="center" readingOrder="0" vertical="center"/>
    </xf>
    <xf borderId="1" fillId="0" fontId="16" numFmtId="169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94" fillId="12" fontId="20" numFmtId="0" xfId="0" applyAlignment="1" applyBorder="1" applyFill="1" applyFont="1">
      <alignment horizontal="center" readingOrder="0" vertical="center"/>
    </xf>
    <xf borderId="94" fillId="12" fontId="20" numFmtId="49" xfId="0" applyAlignment="1" applyBorder="1" applyFont="1" applyNumberFormat="1">
      <alignment horizontal="center" readingOrder="0" vertical="center"/>
    </xf>
    <xf borderId="94" fillId="12" fontId="20" numFmtId="166" xfId="0" applyAlignment="1" applyBorder="1" applyFont="1" applyNumberFormat="1">
      <alignment horizontal="center" vertical="center"/>
    </xf>
    <xf borderId="94" fillId="3" fontId="20" numFmtId="166" xfId="0" applyAlignment="1" applyBorder="1" applyFont="1" applyNumberFormat="1">
      <alignment horizontal="center" vertical="center"/>
    </xf>
    <xf borderId="95" fillId="12" fontId="20" numFmtId="49" xfId="0" applyAlignment="1" applyBorder="1" applyFont="1" applyNumberFormat="1">
      <alignment horizontal="center" readingOrder="0" vertical="center"/>
    </xf>
    <xf borderId="96" fillId="8" fontId="3" numFmtId="0" xfId="0" applyBorder="1" applyFont="1"/>
    <xf borderId="94" fillId="8" fontId="4" numFmtId="0" xfId="0" applyAlignment="1" applyBorder="1" applyFont="1">
      <alignment readingOrder="0" vertical="center"/>
    </xf>
    <xf borderId="94" fillId="8" fontId="21" numFmtId="165" xfId="0" applyAlignment="1" applyBorder="1" applyFont="1" applyNumberFormat="1">
      <alignment horizontal="center" readingOrder="0" shrinkToFit="0" vertical="center" wrapText="0"/>
    </xf>
    <xf borderId="94" fillId="8" fontId="21" numFmtId="0" xfId="0" applyAlignment="1" applyBorder="1" applyFont="1">
      <alignment horizontal="center" readingOrder="0" vertical="center"/>
    </xf>
    <xf borderId="94" fillId="8" fontId="21" numFmtId="165" xfId="0" applyAlignment="1" applyBorder="1" applyFont="1" applyNumberFormat="1">
      <alignment horizontal="center" vertical="center"/>
    </xf>
    <xf borderId="94" fillId="8" fontId="21" numFmtId="10" xfId="0" applyAlignment="1" applyBorder="1" applyFont="1" applyNumberFormat="1">
      <alignment horizontal="center" vertical="center"/>
    </xf>
    <xf borderId="97" fillId="3" fontId="21" numFmtId="164" xfId="0" applyAlignment="1" applyBorder="1" applyFont="1" applyNumberFormat="1">
      <alignment horizontal="center" vertical="center"/>
    </xf>
    <xf borderId="94" fillId="9" fontId="4" numFmtId="0" xfId="0" applyAlignment="1" applyBorder="1" applyFont="1">
      <alignment horizontal="left" readingOrder="0" shrinkToFit="0" vertical="center" wrapText="0"/>
    </xf>
    <xf borderId="94" fillId="9" fontId="21" numFmtId="165" xfId="0" applyAlignment="1" applyBorder="1" applyFont="1" applyNumberFormat="1">
      <alignment horizontal="center" readingOrder="0" shrinkToFit="0" vertical="center" wrapText="0"/>
    </xf>
    <xf borderId="94" fillId="9" fontId="21" numFmtId="0" xfId="0" applyAlignment="1" applyBorder="1" applyFont="1">
      <alignment horizontal="center" readingOrder="0" vertical="center"/>
    </xf>
    <xf borderId="94" fillId="9" fontId="21" numFmtId="165" xfId="0" applyAlignment="1" applyBorder="1" applyFont="1" applyNumberFormat="1">
      <alignment horizontal="center" vertical="center"/>
    </xf>
    <xf borderId="94" fillId="9" fontId="21" numFmtId="10" xfId="0" applyAlignment="1" applyBorder="1" applyFont="1" applyNumberFormat="1">
      <alignment horizontal="center" vertical="center"/>
    </xf>
    <xf borderId="98" fillId="9" fontId="3" numFmtId="0" xfId="0" applyBorder="1" applyFont="1"/>
    <xf borderId="98" fillId="8" fontId="3" numFmtId="0" xfId="0" applyBorder="1" applyFont="1"/>
    <xf borderId="94" fillId="9" fontId="4" numFmtId="0" xfId="0" applyAlignment="1" applyBorder="1" applyFont="1">
      <alignment readingOrder="0" vertical="center"/>
    </xf>
    <xf borderId="94" fillId="8" fontId="4" numFmtId="0" xfId="0" applyAlignment="1" applyBorder="1" applyFont="1">
      <alignment horizontal="left" readingOrder="0" shrinkToFit="0" vertical="center" wrapText="0"/>
    </xf>
    <xf borderId="99" fillId="9" fontId="3" numFmtId="0" xfId="0" applyBorder="1" applyFont="1"/>
    <xf borderId="95" fillId="12" fontId="4" numFmtId="49" xfId="0" applyAlignment="1" applyBorder="1" applyFont="1" applyNumberFormat="1">
      <alignment horizontal="center" readingOrder="0" vertical="center"/>
    </xf>
    <xf borderId="100" fillId="0" fontId="3" numFmtId="0" xfId="0" applyBorder="1" applyFont="1"/>
    <xf borderId="96" fillId="0" fontId="3" numFmtId="0" xfId="0" applyBorder="1" applyFont="1"/>
    <xf borderId="101" fillId="12" fontId="4" numFmtId="170" xfId="0" applyAlignment="1" applyBorder="1" applyFont="1" applyNumberFormat="1">
      <alignment horizontal="center" readingOrder="0" vertical="center"/>
    </xf>
    <xf borderId="102" fillId="0" fontId="3" numFmtId="0" xfId="0" applyBorder="1" applyFont="1"/>
    <xf borderId="102" fillId="12" fontId="4" numFmtId="170" xfId="0" applyAlignment="1" applyBorder="1" applyFont="1" applyNumberFormat="1">
      <alignment horizontal="center" readingOrder="0" vertical="center"/>
    </xf>
    <xf borderId="103" fillId="12" fontId="4" numFmtId="170" xfId="0" applyAlignment="1" applyBorder="1" applyFont="1" applyNumberFormat="1">
      <alignment horizontal="center" readingOrder="0" vertical="center"/>
    </xf>
    <xf borderId="97" fillId="8" fontId="4" numFmtId="171" xfId="0" applyAlignment="1" applyBorder="1" applyFont="1" applyNumberFormat="1">
      <alignment horizontal="center" readingOrder="0" vertical="center"/>
    </xf>
    <xf borderId="101" fillId="12" fontId="4" numFmtId="0" xfId="0" applyAlignment="1" applyBorder="1" applyFont="1">
      <alignment horizontal="center" readingOrder="0" vertical="center"/>
    </xf>
    <xf borderId="103" fillId="0" fontId="3" numFmtId="0" xfId="0" applyBorder="1" applyFont="1"/>
    <xf borderId="95" fillId="12" fontId="4" numFmtId="0" xfId="0" applyAlignment="1" applyBorder="1" applyFont="1">
      <alignment horizontal="center" readingOrder="0" vertical="center"/>
    </xf>
    <xf borderId="94" fillId="8" fontId="4" numFmtId="171" xfId="0" applyAlignment="1" applyBorder="1" applyFont="1" applyNumberFormat="1">
      <alignment horizontal="center" readingOrder="0" vertical="center"/>
    </xf>
    <xf borderId="94" fillId="8" fontId="4" numFmtId="0" xfId="0" applyAlignment="1" applyBorder="1" applyFont="1">
      <alignment horizontal="center" readingOrder="0" vertical="center"/>
    </xf>
    <xf borderId="94" fillId="8" fontId="4" numFmtId="169" xfId="0" applyAlignment="1" applyBorder="1" applyFont="1" applyNumberFormat="1">
      <alignment horizontal="center" readingOrder="0" vertical="center"/>
    </xf>
    <xf borderId="94" fillId="8" fontId="4" numFmtId="165" xfId="0" applyAlignment="1" applyBorder="1" applyFont="1" applyNumberFormat="1">
      <alignment horizontal="center" readingOrder="0" vertical="center"/>
    </xf>
    <xf borderId="97" fillId="8" fontId="4" numFmtId="170" xfId="0" applyAlignment="1" applyBorder="1" applyFont="1" applyNumberFormat="1">
      <alignment horizontal="center" readingOrder="0" vertical="center"/>
    </xf>
    <xf borderId="97" fillId="8" fontId="4" numFmtId="170" xfId="0" applyAlignment="1" applyBorder="1" applyFont="1" applyNumberFormat="1">
      <alignment horizontal="center" vertical="center"/>
    </xf>
    <xf borderId="97" fillId="8" fontId="4" numFmtId="169" xfId="0" applyAlignment="1" applyBorder="1" applyFont="1" applyNumberFormat="1">
      <alignment horizontal="center" readingOrder="0" vertical="center"/>
    </xf>
    <xf borderId="99" fillId="11" fontId="3" numFmtId="0" xfId="0" applyBorder="1" applyFont="1"/>
    <xf borderId="96" fillId="11" fontId="3" numFmtId="0" xfId="0" applyBorder="1" applyFont="1"/>
    <xf borderId="97" fillId="8" fontId="4" numFmtId="172" xfId="0" applyAlignment="1" applyBorder="1" applyFont="1" applyNumberFormat="1">
      <alignment horizontal="center" readingOrder="0" vertical="center"/>
    </xf>
    <xf borderId="97" fillId="8" fontId="22" numFmtId="169" xfId="0" applyAlignment="1" applyBorder="1" applyFont="1" applyNumberFormat="1">
      <alignment horizontal="center" readingOrder="0" vertical="center"/>
    </xf>
    <xf borderId="97" fillId="8" fontId="4" numFmtId="0" xfId="0" applyAlignment="1" applyBorder="1" applyFont="1">
      <alignment horizontal="center" readingOrder="0" vertical="center"/>
    </xf>
    <xf borderId="0" fillId="11" fontId="23" numFmtId="172" xfId="0" applyAlignment="1" applyFont="1" applyNumberFormat="1">
      <alignment horizontal="center" readingOrder="0" vertical="center"/>
    </xf>
    <xf borderId="0" fillId="11" fontId="23" numFmtId="169" xfId="0" applyAlignment="1" applyFont="1" applyNumberFormat="1">
      <alignment horizontal="center" readingOrder="0" vertical="center"/>
    </xf>
    <xf borderId="0" fillId="11" fontId="23" numFmtId="169" xfId="0" applyAlignment="1" applyFont="1" applyNumberFormat="1">
      <alignment horizontal="center" readingOrder="0" vertical="center"/>
    </xf>
    <xf borderId="0" fillId="11" fontId="23" numFmtId="173" xfId="0" applyAlignment="1" applyFont="1" applyNumberFormat="1">
      <alignment horizontal="center" readingOrder="0" vertical="center"/>
    </xf>
    <xf borderId="0" fillId="11" fontId="23" numFmtId="3" xfId="0" applyAlignment="1" applyFont="1" applyNumberFormat="1">
      <alignment horizontal="center" readingOrder="0" vertical="center"/>
    </xf>
    <xf borderId="0" fillId="11" fontId="23" numFmtId="165" xfId="0" applyAlignment="1" applyFont="1" applyNumberFormat="1">
      <alignment horizontal="center" readingOrder="0" vertical="center"/>
    </xf>
    <xf borderId="0" fillId="11" fontId="24" numFmtId="165" xfId="0" applyAlignment="1" applyFont="1" applyNumberFormat="1">
      <alignment horizontal="center" readingOrder="0" vertical="center"/>
    </xf>
    <xf borderId="0" fillId="11" fontId="23" numFmtId="10" xfId="0" applyAlignment="1" applyFont="1" applyNumberFormat="1">
      <alignment horizontal="center" vertical="center"/>
    </xf>
    <xf borderId="0" fillId="11" fontId="25" numFmtId="169" xfId="0" applyAlignment="1" applyFont="1" applyNumberFormat="1">
      <alignment horizontal="center" readingOrder="0" vertical="center"/>
    </xf>
    <xf borderId="26" fillId="8" fontId="23" numFmtId="0" xfId="0" applyAlignment="1" applyBorder="1" applyFont="1">
      <alignment horizontal="center" vertical="center"/>
    </xf>
    <xf borderId="8" fillId="8" fontId="26" numFmtId="165" xfId="0" applyAlignment="1" applyBorder="1" applyFont="1" applyNumberFormat="1">
      <alignment horizontal="center" readingOrder="0" vertical="center"/>
    </xf>
    <xf borderId="9" fillId="11" fontId="3" numFmtId="0" xfId="0" applyBorder="1" applyFont="1"/>
    <xf borderId="5" fillId="8" fontId="23" numFmtId="0" xfId="0" applyAlignment="1" applyBorder="1" applyFont="1">
      <alignment horizontal="center" vertical="center"/>
    </xf>
    <xf borderId="104" fillId="11" fontId="23" numFmtId="172" xfId="0" applyAlignment="1" applyBorder="1" applyFont="1" applyNumberFormat="1">
      <alignment horizontal="center" readingOrder="0" vertical="center"/>
    </xf>
    <xf borderId="104" fillId="11" fontId="23" numFmtId="165" xfId="0" applyAlignment="1" applyBorder="1" applyFont="1" applyNumberFormat="1">
      <alignment horizontal="center" readingOrder="0" vertical="center"/>
    </xf>
    <xf borderId="104" fillId="11" fontId="23" numFmtId="10" xfId="0" applyAlignment="1" applyBorder="1" applyFont="1" applyNumberFormat="1">
      <alignment horizontal="center" readingOrder="0" vertical="center"/>
    </xf>
    <xf borderId="26" fillId="11" fontId="3" numFmtId="0" xfId="0" applyBorder="1" applyFont="1"/>
    <xf borderId="19" fillId="11" fontId="3" numFmtId="0" xfId="0" applyBorder="1" applyFont="1"/>
    <xf borderId="21" fillId="11" fontId="3" numFmtId="0" xfId="0" applyBorder="1" applyFont="1"/>
    <xf borderId="8" fillId="11" fontId="3" numFmtId="0" xfId="0" applyBorder="1" applyFont="1"/>
    <xf borderId="2" fillId="12" fontId="27" numFmtId="0" xfId="0" applyAlignment="1" applyBorder="1" applyFont="1">
      <alignment horizontal="center" readingOrder="0" vertical="center"/>
    </xf>
    <xf borderId="3" fillId="11" fontId="3" numFmtId="0" xfId="0" applyBorder="1" applyFont="1"/>
    <xf borderId="4" fillId="11" fontId="3" numFmtId="0" xfId="0" applyBorder="1" applyFont="1"/>
    <xf borderId="0" fillId="8" fontId="28" numFmtId="165" xfId="0" applyAlignment="1" applyFont="1" applyNumberFormat="1">
      <alignment horizontal="center" vertical="center"/>
    </xf>
    <xf borderId="5" fillId="8" fontId="29" numFmtId="10" xfId="0" applyAlignment="1" applyBorder="1" applyFont="1" applyNumberFormat="1">
      <alignment horizontal="center" vertical="center"/>
    </xf>
    <xf borderId="7" fillId="11" fontId="3" numFmtId="0" xfId="0" applyBorder="1" applyFont="1"/>
    <xf borderId="5" fillId="8" fontId="29" numFmtId="10" xfId="0" applyAlignment="1" applyBorder="1" applyFont="1" applyNumberFormat="1">
      <alignment horizontal="center" readingOrder="0" vertical="center"/>
    </xf>
    <xf borderId="5" fillId="8" fontId="29" numFmtId="165" xfId="0" applyAlignment="1" applyBorder="1" applyFont="1" applyNumberFormat="1">
      <alignment horizontal="center" vertical="center"/>
    </xf>
    <xf borderId="0" fillId="11" fontId="23" numFmtId="0" xfId="0" applyAlignment="1" applyFont="1">
      <alignment horizontal="center" readingOrder="0" vertical="center"/>
    </xf>
    <xf borderId="2" fillId="13" fontId="30" numFmtId="0" xfId="0" applyAlignment="1" applyBorder="1" applyFill="1" applyFont="1">
      <alignment horizontal="center" readingOrder="0" vertical="center"/>
    </xf>
    <xf borderId="2" fillId="14" fontId="30" numFmtId="0" xfId="0" applyAlignment="1" applyBorder="1" applyFill="1" applyFont="1">
      <alignment horizontal="center" readingOrder="0" vertical="center"/>
    </xf>
    <xf borderId="102" fillId="11" fontId="23" numFmtId="169" xfId="0" applyAlignment="1" applyBorder="1" applyFont="1" applyNumberFormat="1">
      <alignment horizontal="center"/>
    </xf>
    <xf borderId="1" fillId="8" fontId="31" numFmtId="3" xfId="0" applyAlignment="1" applyBorder="1" applyFont="1" applyNumberFormat="1">
      <alignment horizontal="center" readingOrder="0" vertical="center"/>
    </xf>
    <xf borderId="1" fillId="8" fontId="31" numFmtId="10" xfId="0" applyAlignment="1" applyBorder="1" applyFont="1" applyNumberFormat="1">
      <alignment horizontal="center" readingOrder="0" vertical="center"/>
    </xf>
    <xf borderId="1" fillId="8" fontId="32" numFmtId="3" xfId="0" applyAlignment="1" applyBorder="1" applyFont="1" applyNumberFormat="1">
      <alignment horizontal="center" readingOrder="0" vertical="center"/>
    </xf>
    <xf borderId="2" fillId="8" fontId="32" numFmtId="10" xfId="0" applyAlignment="1" applyBorder="1" applyFont="1" applyNumberFormat="1">
      <alignment horizontal="center" readingOrder="0" vertical="center"/>
    </xf>
    <xf borderId="0" fillId="11" fontId="23" numFmtId="169" xfId="0" applyAlignment="1" applyFont="1" applyNumberFormat="1">
      <alignment horizontal="center"/>
    </xf>
    <xf borderId="0" fillId="11" fontId="33" numFmtId="169" xfId="0" applyAlignment="1" applyFont="1" applyNumberFormat="1">
      <alignment horizontal="center" readingOrder="0"/>
    </xf>
    <xf borderId="2" fillId="12" fontId="30" numFmtId="0" xfId="0" applyAlignment="1" applyBorder="1" applyFont="1">
      <alignment horizontal="center" readingOrder="0" vertical="center"/>
    </xf>
    <xf borderId="0" fillId="11" fontId="34" numFmtId="0" xfId="0" applyAlignment="1" applyFont="1">
      <alignment horizontal="center" readingOrder="0"/>
    </xf>
    <xf borderId="2" fillId="8" fontId="30" numFmtId="3" xfId="0" applyAlignment="1" applyBorder="1" applyFont="1" applyNumberFormat="1">
      <alignment horizontal="center" readingOrder="0" vertical="center"/>
    </xf>
    <xf borderId="0" fillId="11" fontId="3" numFmtId="0" xfId="0" applyAlignment="1" applyFont="1">
      <alignment horizontal="center" readingOrder="0" vertical="center"/>
    </xf>
    <xf borderId="0" fillId="11" fontId="35" numFmtId="0" xfId="0" applyAlignment="1" applyFont="1">
      <alignment horizontal="center" readingOrder="0"/>
    </xf>
    <xf borderId="5" fillId="3" fontId="27" numFmtId="0" xfId="0" applyAlignment="1" applyBorder="1" applyFont="1">
      <alignment horizontal="center" readingOrder="0" vertical="center"/>
    </xf>
    <xf borderId="6" fillId="11" fontId="3" numFmtId="0" xfId="0" applyBorder="1" applyFont="1"/>
    <xf borderId="0" fillId="11" fontId="34" numFmtId="169" xfId="0" applyAlignment="1" applyFont="1" applyNumberFormat="1">
      <alignment horizontal="center" readingOrder="0"/>
    </xf>
    <xf borderId="0" fillId="3" fontId="23" numFmtId="174" xfId="0" applyAlignment="1" applyFont="1" applyNumberFormat="1">
      <alignment horizontal="center" readingOrder="0" vertical="center"/>
    </xf>
    <xf borderId="0" fillId="11" fontId="23" numFmtId="2" xfId="0" applyAlignment="1" applyFont="1" applyNumberFormat="1">
      <alignment horizontal="center" readingOrder="0" vertical="center"/>
    </xf>
    <xf borderId="0" fillId="0" fontId="23" numFmtId="172" xfId="0" applyAlignment="1" applyFont="1" applyNumberFormat="1">
      <alignment horizontal="center" readingOrder="0" vertical="center"/>
    </xf>
    <xf borderId="0" fillId="11" fontId="23" numFmtId="169" xfId="0" applyAlignment="1" applyFont="1" applyNumberFormat="1">
      <alignment horizontal="center" readingOrder="0" vertical="center"/>
    </xf>
    <xf borderId="0" fillId="0" fontId="23" numFmtId="169" xfId="0" applyAlignment="1" applyFont="1" applyNumberFormat="1">
      <alignment horizontal="center" readingOrder="0" vertical="center"/>
    </xf>
    <xf borderId="0" fillId="11" fontId="23" numFmtId="2" xfId="0" applyAlignment="1" applyFont="1" applyNumberFormat="1">
      <alignment horizontal="center" readingOrder="0" vertical="center"/>
    </xf>
    <xf borderId="0" fillId="11" fontId="23" numFmtId="3" xfId="0" applyAlignment="1" applyFont="1" applyNumberFormat="1">
      <alignment horizontal="center" readingOrder="0" vertical="center"/>
    </xf>
    <xf borderId="0" fillId="11" fontId="23" numFmtId="165" xfId="0" applyAlignment="1" applyFont="1" applyNumberFormat="1">
      <alignment horizontal="center" readingOrder="0" vertical="center"/>
    </xf>
    <xf borderId="0" fillId="11" fontId="24" numFmtId="165" xfId="0" applyAlignment="1" applyFont="1" applyNumberFormat="1">
      <alignment horizontal="center" readingOrder="0" vertical="center"/>
    </xf>
    <xf borderId="0" fillId="0" fontId="23" numFmtId="10" xfId="0" applyAlignment="1" applyFont="1" applyNumberFormat="1">
      <alignment horizontal="center" vertical="center"/>
    </xf>
    <xf borderId="0" fillId="0" fontId="25" numFmtId="169" xfId="0" applyAlignment="1" applyFont="1" applyNumberFormat="1">
      <alignment horizontal="center" readingOrder="0" vertical="center"/>
    </xf>
    <xf borderId="8" fillId="0" fontId="3" numFmtId="0" xfId="0" applyBorder="1" applyFont="1"/>
    <xf borderId="0" fillId="11" fontId="23" numFmtId="169" xfId="0" applyAlignment="1" applyFont="1" applyNumberFormat="1">
      <alignment horizontal="center" readingOrder="0" vertical="center"/>
    </xf>
    <xf borderId="0" fillId="0" fontId="23" numFmtId="165" xfId="0" applyAlignment="1" applyFont="1" applyNumberFormat="1">
      <alignment horizontal="center" readingOrder="0" vertical="center"/>
    </xf>
    <xf borderId="0" fillId="0" fontId="23" numFmtId="172" xfId="0" applyAlignment="1" applyFont="1" applyNumberFormat="1">
      <alignment horizontal="center" readingOrder="0" vertical="center"/>
    </xf>
    <xf borderId="0" fillId="15" fontId="23" numFmtId="172" xfId="0" applyAlignment="1" applyFill="1" applyFont="1" applyNumberFormat="1">
      <alignment horizontal="center" readingOrder="0" vertical="center"/>
    </xf>
    <xf borderId="0" fillId="0" fontId="23" numFmtId="3" xfId="0" applyAlignment="1" applyFont="1" applyNumberFormat="1">
      <alignment horizontal="center" readingOrder="0" vertical="center"/>
    </xf>
    <xf borderId="19" fillId="0" fontId="3" numFmtId="0" xfId="0" applyBorder="1" applyFont="1"/>
    <xf borderId="0" fillId="11" fontId="36" numFmtId="165" xfId="0" applyAlignment="1" applyFont="1" applyNumberFormat="1">
      <alignment horizontal="center" readingOrder="0" vertical="center"/>
    </xf>
    <xf borderId="0" fillId="11" fontId="23" numFmtId="175" xfId="0" applyAlignment="1" applyFont="1" applyNumberFormat="1">
      <alignment horizontal="center" readingOrder="0" vertical="center"/>
    </xf>
    <xf borderId="102" fillId="11" fontId="23" numFmtId="3" xfId="0" applyAlignment="1" applyBorder="1" applyFont="1" applyNumberFormat="1">
      <alignment horizontal="center"/>
    </xf>
    <xf borderId="0" fillId="11" fontId="23" numFmtId="172" xfId="0" applyAlignment="1" applyFont="1" applyNumberFormat="1">
      <alignment horizontal="center"/>
    </xf>
    <xf borderId="0" fillId="11" fontId="23" numFmtId="173" xfId="0" applyAlignment="1" applyFont="1" applyNumberFormat="1">
      <alignment horizontal="center"/>
    </xf>
    <xf borderId="0" fillId="11" fontId="23" numFmtId="3" xfId="0" applyAlignment="1" applyFont="1" applyNumberFormat="1">
      <alignment horizontal="center"/>
    </xf>
    <xf borderId="105" fillId="11" fontId="23" numFmtId="173" xfId="0" applyAlignment="1" applyBorder="1" applyFont="1" applyNumberFormat="1">
      <alignment horizontal="center"/>
    </xf>
    <xf borderId="0" fillId="11" fontId="23" numFmtId="175" xfId="0" applyAlignment="1" applyFont="1" applyNumberFormat="1">
      <alignment horizontal="center"/>
    </xf>
    <xf borderId="0" fillId="11" fontId="23" numFmtId="176" xfId="0" applyAlignment="1" applyFont="1" applyNumberFormat="1">
      <alignment horizontal="center"/>
    </xf>
    <xf borderId="0" fillId="3" fontId="23" numFmtId="172" xfId="0" applyAlignment="1" applyFont="1" applyNumberFormat="1">
      <alignment horizontal="center" readingOrder="0" vertical="center"/>
    </xf>
    <xf borderId="0" fillId="11" fontId="16" numFmtId="169" xfId="0" applyFont="1" applyNumberFormat="1"/>
    <xf borderId="0" fillId="11" fontId="23" numFmtId="173" xfId="0" applyAlignment="1" applyFont="1" applyNumberFormat="1">
      <alignment horizontal="center" vertical="bottom"/>
    </xf>
    <xf borderId="0" fillId="11" fontId="23" numFmtId="3" xfId="0" applyAlignment="1" applyFont="1" applyNumberFormat="1">
      <alignment horizontal="center" vertical="bottom"/>
    </xf>
    <xf borderId="102" fillId="11" fontId="23" numFmtId="169" xfId="0" applyAlignment="1" applyBorder="1" applyFont="1" applyNumberFormat="1">
      <alignment horizontal="center"/>
    </xf>
    <xf borderId="106" fillId="11" fontId="23" numFmtId="169" xfId="0" applyAlignment="1" applyBorder="1" applyFont="1" applyNumberFormat="1">
      <alignment horizontal="center"/>
    </xf>
    <xf borderId="102" fillId="11" fontId="23" numFmtId="172" xfId="0" applyAlignment="1" applyBorder="1" applyFont="1" applyNumberFormat="1">
      <alignment horizontal="center"/>
    </xf>
    <xf borderId="102" fillId="11" fontId="16" numFmtId="169" xfId="0" applyBorder="1" applyFont="1" applyNumberFormat="1"/>
    <xf borderId="0" fillId="11" fontId="23" numFmtId="169" xfId="0" applyAlignment="1" applyFont="1" applyNumberFormat="1">
      <alignment horizontal="center"/>
    </xf>
    <xf borderId="102" fillId="11" fontId="16" numFmtId="173" xfId="0" applyBorder="1" applyFont="1" applyNumberFormat="1"/>
    <xf borderId="102" fillId="11" fontId="23" numFmtId="165" xfId="0" applyAlignment="1" applyBorder="1" applyFont="1" applyNumberFormat="1">
      <alignment horizontal="center"/>
    </xf>
    <xf borderId="102" fillId="11" fontId="24" numFmtId="165" xfId="0" applyAlignment="1" applyBorder="1" applyFont="1" applyNumberFormat="1">
      <alignment horizontal="center"/>
    </xf>
    <xf borderId="0" fillId="11" fontId="16" numFmtId="173" xfId="0" applyFont="1" applyNumberFormat="1"/>
    <xf borderId="0" fillId="11" fontId="23" numFmtId="165" xfId="0" applyAlignment="1" applyFont="1" applyNumberFormat="1">
      <alignment horizontal="center"/>
    </xf>
    <xf borderId="0" fillId="11" fontId="37" numFmtId="165" xfId="0" applyAlignment="1" applyFont="1" applyNumberFormat="1">
      <alignment horizontal="center"/>
    </xf>
    <xf borderId="0" fillId="11" fontId="16" numFmtId="2" xfId="0" applyFont="1" applyNumberFormat="1"/>
    <xf borderId="0" fillId="11" fontId="24" numFmtId="165" xfId="0" applyAlignment="1" applyFont="1" applyNumberFormat="1">
      <alignment horizontal="center"/>
    </xf>
    <xf borderId="0" fillId="11" fontId="23" numFmtId="169" xfId="0" applyAlignment="1" applyFont="1" applyNumberFormat="1">
      <alignment horizontal="center" vertical="bottom"/>
    </xf>
    <xf borderId="0" fillId="16" fontId="38" numFmtId="169" xfId="0" applyAlignment="1" applyFill="1" applyFont="1" applyNumberFormat="1">
      <alignment vertical="bottom"/>
    </xf>
    <xf borderId="0" fillId="16" fontId="39" numFmtId="169" xfId="0" applyAlignment="1" applyFont="1" applyNumberFormat="1">
      <alignment vertical="bottom"/>
    </xf>
    <xf borderId="102" fillId="11" fontId="23" numFmtId="173" xfId="0" applyAlignment="1" applyBorder="1" applyFont="1" applyNumberFormat="1">
      <alignment horizontal="center"/>
    </xf>
    <xf borderId="0" fillId="11" fontId="23" numFmtId="177" xfId="0" applyAlignment="1" applyFont="1" applyNumberFormat="1">
      <alignment horizontal="center"/>
    </xf>
    <xf borderId="0" fillId="11" fontId="23" numFmtId="169" xfId="0" applyAlignment="1" applyFont="1" applyNumberFormat="1">
      <alignment horizontal="center" readingOrder="0" vertical="center"/>
    </xf>
    <xf borderId="102" fillId="11" fontId="37" numFmtId="165" xfId="0" applyAlignment="1" applyBorder="1" applyFont="1" applyNumberFormat="1">
      <alignment horizontal="center"/>
    </xf>
    <xf borderId="0" fillId="11" fontId="23" numFmtId="178" xfId="0" applyAlignment="1" applyFont="1" applyNumberFormat="1">
      <alignment horizontal="center"/>
    </xf>
    <xf borderId="0" fillId="11" fontId="34" numFmtId="169" xfId="0" applyAlignment="1" applyFont="1" applyNumberFormat="1">
      <alignment horizontal="center" vertical="bottom"/>
    </xf>
    <xf borderId="102" fillId="11" fontId="23" numFmtId="169" xfId="0" applyAlignment="1" applyBorder="1" applyFont="1" applyNumberFormat="1">
      <alignment horizontal="center" readingOrder="0"/>
    </xf>
    <xf borderId="0" fillId="11" fontId="16" numFmtId="0" xfId="0" applyAlignment="1" applyFont="1">
      <alignment horizontal="center"/>
    </xf>
    <xf borderId="0" fillId="11" fontId="16" numFmtId="0" xfId="0" applyAlignment="1" applyFont="1">
      <alignment horizontal="center" readingOrder="0"/>
    </xf>
    <xf borderId="0" fillId="11" fontId="16" numFmtId="169" xfId="0" applyAlignment="1" applyFont="1" applyNumberFormat="1">
      <alignment horizontal="center"/>
    </xf>
    <xf borderId="0" fillId="11" fontId="23" numFmtId="171" xfId="0" applyAlignment="1" applyFont="1" applyNumberFormat="1">
      <alignment horizontal="center" readingOrder="0" vertical="center"/>
    </xf>
    <xf borderId="102" fillId="11" fontId="37" numFmtId="167" xfId="0" applyAlignment="1" applyBorder="1" applyFont="1" applyNumberFormat="1">
      <alignment horizontal="center"/>
    </xf>
    <xf borderId="8" fillId="8" fontId="26" numFmtId="167" xfId="0" applyAlignment="1" applyBorder="1" applyFont="1" applyNumberFormat="1">
      <alignment horizontal="center" readingOrder="0" vertical="center"/>
    </xf>
    <xf borderId="104" fillId="11" fontId="23" numFmtId="167" xfId="0" applyAlignment="1" applyBorder="1" applyFont="1" applyNumberFormat="1">
      <alignment horizontal="center" readingOrder="0" vertical="center"/>
    </xf>
    <xf borderId="0" fillId="11" fontId="24" numFmtId="167" xfId="0" applyAlignment="1" applyFont="1" applyNumberFormat="1">
      <alignment horizontal="center"/>
    </xf>
    <xf borderId="0" fillId="11" fontId="37" numFmtId="167" xfId="0" applyAlignment="1" applyFont="1" applyNumberFormat="1">
      <alignment horizontal="center"/>
    </xf>
    <xf borderId="0" fillId="8" fontId="28" numFmtId="167" xfId="0" applyAlignment="1" applyFont="1" applyNumberFormat="1">
      <alignment horizontal="center" vertical="center"/>
    </xf>
    <xf borderId="5" fillId="8" fontId="29" numFmtId="169" xfId="0" applyAlignment="1" applyBorder="1" applyFont="1" applyNumberFormat="1">
      <alignment horizontal="center" vertical="center"/>
    </xf>
    <xf borderId="0" fillId="11" fontId="23" numFmtId="167" xfId="0" applyAlignment="1" applyFont="1" applyNumberFormat="1">
      <alignment horizontal="center"/>
    </xf>
    <xf borderId="0" fillId="11" fontId="23" numFmtId="171" xfId="0" applyAlignment="1" applyFont="1" applyNumberFormat="1">
      <alignment horizontal="center"/>
    </xf>
    <xf borderId="0" fillId="11" fontId="23" numFmtId="167" xfId="0" applyAlignment="1" applyFont="1" applyNumberFormat="1">
      <alignment horizontal="center" readingOrder="0" vertical="center"/>
    </xf>
    <xf borderId="0" fillId="11" fontId="24" numFmtId="167" xfId="0" applyAlignment="1" applyFont="1" applyNumberFormat="1">
      <alignment horizontal="center" readingOrder="0" vertical="center"/>
    </xf>
    <xf borderId="0" fillId="0" fontId="23" numFmtId="171" xfId="0" applyAlignment="1" applyFont="1" applyNumberFormat="1">
      <alignment horizontal="center" readingOrder="0" vertical="center"/>
    </xf>
    <xf borderId="0" fillId="11" fontId="23" numFmtId="167" xfId="0" applyAlignment="1" applyFont="1" applyNumberFormat="1">
      <alignment horizontal="center" readingOrder="0" vertical="center"/>
    </xf>
    <xf borderId="0" fillId="11" fontId="24" numFmtId="167" xfId="0" applyAlignment="1" applyFont="1" applyNumberFormat="1">
      <alignment horizontal="center" readingOrder="0" vertical="center"/>
    </xf>
    <xf borderId="0" fillId="0" fontId="23" numFmtId="167" xfId="0" applyAlignment="1" applyFont="1" applyNumberFormat="1">
      <alignment horizontal="center" readingOrder="0" vertical="center"/>
    </xf>
    <xf borderId="0" fillId="0" fontId="23" numFmtId="171" xfId="0" applyAlignment="1" applyFont="1" applyNumberFormat="1">
      <alignment horizontal="center" readingOrder="0" vertical="center"/>
    </xf>
    <xf borderId="0" fillId="15" fontId="23" numFmtId="171" xfId="0" applyAlignment="1" applyFont="1" applyNumberFormat="1">
      <alignment horizontal="center" readingOrder="0" vertical="center"/>
    </xf>
    <xf borderId="102" fillId="11" fontId="23" numFmtId="172" xfId="0" applyAlignment="1" applyBorder="1" applyFont="1" applyNumberFormat="1">
      <alignment horizontal="center"/>
    </xf>
    <xf borderId="0" fillId="11" fontId="40" numFmtId="169" xfId="0" applyAlignment="1" applyFont="1" applyNumberFormat="1">
      <alignment vertical="bottom"/>
    </xf>
    <xf borderId="0" fillId="11" fontId="24" numFmtId="10" xfId="0" applyAlignment="1" applyFont="1" applyNumberFormat="1">
      <alignment horizontal="center"/>
    </xf>
    <xf borderId="0" fillId="11" fontId="23" numFmtId="172" xfId="0" applyAlignment="1" applyFont="1" applyNumberFormat="1">
      <alignment horizontal="center"/>
    </xf>
    <xf borderId="0" fillId="11" fontId="37" numFmtId="10" xfId="0" applyAlignment="1" applyFont="1" applyNumberFormat="1">
      <alignment horizontal="center"/>
    </xf>
    <xf borderId="0" fillId="0" fontId="24" numFmtId="10" xfId="0" applyAlignment="1" applyFont="1" applyNumberFormat="1">
      <alignment horizontal="center"/>
    </xf>
    <xf borderId="0" fillId="0" fontId="37" numFmtId="10" xfId="0" applyAlignment="1" applyFont="1" applyNumberFormat="1">
      <alignment horizontal="center"/>
    </xf>
    <xf borderId="0" fillId="11" fontId="16" numFmtId="165" xfId="0" applyFont="1" applyNumberFormat="1"/>
    <xf borderId="0" fillId="0" fontId="16" numFmtId="10" xfId="0" applyFont="1" applyNumberFormat="1"/>
    <xf borderId="0" fillId="0" fontId="23" numFmtId="172" xfId="0" applyAlignment="1" applyFont="1" applyNumberFormat="1">
      <alignment horizontal="center" readingOrder="0" vertical="center"/>
    </xf>
    <xf borderId="0" fillId="0" fontId="23" numFmtId="172" xfId="0" applyAlignment="1" applyFont="1" applyNumberFormat="1">
      <alignment horizontal="center" readingOrder="0" vertical="center"/>
    </xf>
    <xf borderId="0" fillId="15" fontId="23" numFmtId="172" xfId="0" applyAlignment="1" applyFont="1" applyNumberFormat="1">
      <alignment horizontal="center" readingOrder="0" vertical="center"/>
    </xf>
    <xf borderId="102" fillId="11" fontId="23" numFmtId="175" xfId="0" applyAlignment="1" applyBorder="1" applyFont="1" applyNumberFormat="1">
      <alignment horizontal="center"/>
    </xf>
    <xf borderId="0" fillId="11" fontId="23" numFmtId="179" xfId="0" applyAlignment="1" applyFont="1" applyNumberFormat="1">
      <alignment horizontal="center"/>
    </xf>
    <xf borderId="102" fillId="11" fontId="41" numFmtId="169" xfId="0" applyAlignment="1" applyBorder="1" applyFont="1" applyNumberFormat="1">
      <alignment vertical="bottom"/>
    </xf>
    <xf borderId="102" fillId="11" fontId="42" numFmtId="169" xfId="0" applyAlignment="1" applyBorder="1" applyFont="1" applyNumberFormat="1">
      <alignment vertical="bottom"/>
    </xf>
    <xf borderId="0" fillId="11" fontId="41" numFmtId="169" xfId="0" applyAlignment="1" applyFont="1" applyNumberFormat="1">
      <alignment vertical="bottom"/>
    </xf>
    <xf borderId="0" fillId="11" fontId="42" numFmtId="169" xfId="0" applyAlignment="1" applyFont="1" applyNumberFormat="1">
      <alignment vertical="bottom"/>
    </xf>
    <xf borderId="0" fillId="11" fontId="16" numFmtId="169" xfId="0" applyAlignment="1" applyFont="1" applyNumberFormat="1">
      <alignment vertical="bottom"/>
    </xf>
    <xf borderId="0" fillId="11" fontId="35" numFmtId="169" xfId="0" applyAlignment="1" applyFont="1" applyNumberFormat="1">
      <alignment vertical="bottom"/>
    </xf>
  </cellXfs>
  <cellStyles count="1">
    <cellStyle xfId="0" name="Normal" builtinId="0"/>
  </cellStyles>
  <dxfs count="11">
    <dxf>
      <font>
        <b/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CF5E8"/>
          <bgColor rgb="FFFCF5E8"/>
        </patternFill>
      </fill>
      <border/>
    </dxf>
    <dxf>
      <font>
        <color rgb="FF38761D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434343"/>
      </font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74">
    <tableStyle count="2" pivot="0" name="Equipes-style">
      <tableStyleElement dxfId="3" type="firstRowStripe"/>
      <tableStyleElement dxfId="4" type="secondRowStripe"/>
    </tableStyle>
    <tableStyle count="2" pivot="0" name="Equipes-style 2">
      <tableStyleElement dxfId="5" type="firstRowStripe"/>
      <tableStyleElement dxfId="6" type="secondRowStripe"/>
    </tableStyle>
    <tableStyle count="2" pivot="0" name="Janeiro-style">
      <tableStyleElement dxfId="10" type="firstRowStripe"/>
      <tableStyleElement dxfId="10" type="secondRowStripe"/>
    </tableStyle>
    <tableStyle count="2" pivot="0" name="Janeiro-style 2">
      <tableStyleElement dxfId="10" type="firstRowStripe"/>
      <tableStyleElement dxfId="10" type="secondRowStripe"/>
    </tableStyle>
    <tableStyle count="2" pivot="0" name="Janeiro-style 3">
      <tableStyleElement dxfId="10" type="firstRowStripe"/>
      <tableStyleElement dxfId="10" type="secondRowStripe"/>
    </tableStyle>
    <tableStyle count="2" pivot="0" name="Janeiro-style 4">
      <tableStyleElement dxfId="10" type="firstRowStripe"/>
      <tableStyleElement dxfId="10" type="secondRowStripe"/>
    </tableStyle>
    <tableStyle count="2" pivot="0" name="Janeiro-style 5">
      <tableStyleElement dxfId="10" type="firstRowStripe"/>
      <tableStyleElement dxfId="10" type="secondRowStripe"/>
    </tableStyle>
    <tableStyle count="2" pivot="0" name="Janeiro-style 6">
      <tableStyleElement dxfId="10" type="firstRowStripe"/>
      <tableStyleElement dxfId="10" type="secondRowStripe"/>
    </tableStyle>
    <tableStyle count="2" pivot="0" name="Fevereiro-style">
      <tableStyleElement dxfId="10" type="firstRowStripe"/>
      <tableStyleElement dxfId="10" type="secondRowStripe"/>
    </tableStyle>
    <tableStyle count="2" pivot="0" name="Fevereiro-style 2">
      <tableStyleElement dxfId="10" type="firstRowStripe"/>
      <tableStyleElement dxfId="10" type="secondRowStripe"/>
    </tableStyle>
    <tableStyle count="2" pivot="0" name="Fevereiro-style 3">
      <tableStyleElement dxfId="10" type="firstRowStripe"/>
      <tableStyleElement dxfId="10" type="secondRowStripe"/>
    </tableStyle>
    <tableStyle count="2" pivot="0" name="Fevereiro-style 4">
      <tableStyleElement dxfId="10" type="firstRowStripe"/>
      <tableStyleElement dxfId="10" type="secondRowStripe"/>
    </tableStyle>
    <tableStyle count="2" pivot="0" name="Fevereiro-style 5">
      <tableStyleElement dxfId="10" type="firstRowStripe"/>
      <tableStyleElement dxfId="10" type="secondRowStripe"/>
    </tableStyle>
    <tableStyle count="2" pivot="0" name="Fevereiro-style 6">
      <tableStyleElement dxfId="10" type="firstRowStripe"/>
      <tableStyleElement dxfId="10" type="secondRowStripe"/>
    </tableStyle>
    <tableStyle count="2" pivot="0" name="Março-style">
      <tableStyleElement dxfId="10" type="firstRowStripe"/>
      <tableStyleElement dxfId="10" type="secondRowStripe"/>
    </tableStyle>
    <tableStyle count="2" pivot="0" name="Março-style 2">
      <tableStyleElement dxfId="10" type="firstRowStripe"/>
      <tableStyleElement dxfId="10" type="secondRowStripe"/>
    </tableStyle>
    <tableStyle count="2" pivot="0" name="Março-style 3">
      <tableStyleElement dxfId="10" type="firstRowStripe"/>
      <tableStyleElement dxfId="10" type="secondRowStripe"/>
    </tableStyle>
    <tableStyle count="2" pivot="0" name="Março-style 4">
      <tableStyleElement dxfId="10" type="firstRowStripe"/>
      <tableStyleElement dxfId="10" type="secondRowStripe"/>
    </tableStyle>
    <tableStyle count="2" pivot="0" name="Março-style 5">
      <tableStyleElement dxfId="10" type="firstRowStripe"/>
      <tableStyleElement dxfId="10" type="secondRowStripe"/>
    </tableStyle>
    <tableStyle count="2" pivot="0" name="Março-style 6">
      <tableStyleElement dxfId="10" type="firstRowStripe"/>
      <tableStyleElement dxfId="10" type="secondRowStripe"/>
    </tableStyle>
    <tableStyle count="2" pivot="0" name="Abril-style">
      <tableStyleElement dxfId="10" type="firstRowStripe"/>
      <tableStyleElement dxfId="10" type="secondRowStripe"/>
    </tableStyle>
    <tableStyle count="2" pivot="0" name="Abril-style 2">
      <tableStyleElement dxfId="10" type="firstRowStripe"/>
      <tableStyleElement dxfId="10" type="secondRowStripe"/>
    </tableStyle>
    <tableStyle count="2" pivot="0" name="Abril-style 3">
      <tableStyleElement dxfId="10" type="firstRowStripe"/>
      <tableStyleElement dxfId="10" type="secondRowStripe"/>
    </tableStyle>
    <tableStyle count="2" pivot="0" name="Abril-style 4">
      <tableStyleElement dxfId="10" type="firstRowStripe"/>
      <tableStyleElement dxfId="10" type="secondRowStripe"/>
    </tableStyle>
    <tableStyle count="2" pivot="0" name="Abril-style 5">
      <tableStyleElement dxfId="10" type="firstRowStripe"/>
      <tableStyleElement dxfId="10" type="secondRowStripe"/>
    </tableStyle>
    <tableStyle count="2" pivot="0" name="Abril-style 6">
      <tableStyleElement dxfId="10" type="firstRowStripe"/>
      <tableStyleElement dxfId="10" type="secondRowStripe"/>
    </tableStyle>
    <tableStyle count="2" pivot="0" name="Maio-style">
      <tableStyleElement dxfId="10" type="firstRowStripe"/>
      <tableStyleElement dxfId="10" type="secondRowStripe"/>
    </tableStyle>
    <tableStyle count="2" pivot="0" name="Maio-style 2">
      <tableStyleElement dxfId="10" type="firstRowStripe"/>
      <tableStyleElement dxfId="10" type="secondRowStripe"/>
    </tableStyle>
    <tableStyle count="2" pivot="0" name="Maio-style 3">
      <tableStyleElement dxfId="10" type="firstRowStripe"/>
      <tableStyleElement dxfId="10" type="secondRowStripe"/>
    </tableStyle>
    <tableStyle count="2" pivot="0" name="Maio-style 4">
      <tableStyleElement dxfId="10" type="firstRowStripe"/>
      <tableStyleElement dxfId="10" type="secondRowStripe"/>
    </tableStyle>
    <tableStyle count="2" pivot="0" name="Maio-style 5">
      <tableStyleElement dxfId="10" type="firstRowStripe"/>
      <tableStyleElement dxfId="10" type="secondRowStripe"/>
    </tableStyle>
    <tableStyle count="2" pivot="0" name="Maio-style 6">
      <tableStyleElement dxfId="10" type="firstRowStripe"/>
      <tableStyleElement dxfId="10" type="secondRowStripe"/>
    </tableStyle>
    <tableStyle count="2" pivot="0" name="Junho-style">
      <tableStyleElement dxfId="10" type="firstRowStripe"/>
      <tableStyleElement dxfId="10" type="secondRowStripe"/>
    </tableStyle>
    <tableStyle count="2" pivot="0" name="Junho-style 2">
      <tableStyleElement dxfId="10" type="firstRowStripe"/>
      <tableStyleElement dxfId="10" type="secondRowStripe"/>
    </tableStyle>
    <tableStyle count="2" pivot="0" name="Junho-style 3">
      <tableStyleElement dxfId="10" type="firstRowStripe"/>
      <tableStyleElement dxfId="10" type="secondRowStripe"/>
    </tableStyle>
    <tableStyle count="2" pivot="0" name="Junho-style 4">
      <tableStyleElement dxfId="10" type="firstRowStripe"/>
      <tableStyleElement dxfId="10" type="secondRowStripe"/>
    </tableStyle>
    <tableStyle count="2" pivot="0" name="Junho-style 5">
      <tableStyleElement dxfId="10" type="firstRowStripe"/>
      <tableStyleElement dxfId="10" type="secondRowStripe"/>
    </tableStyle>
    <tableStyle count="2" pivot="0" name="Junho-style 6">
      <tableStyleElement dxfId="10" type="firstRowStripe"/>
      <tableStyleElement dxfId="10" type="secondRowStripe"/>
    </tableStyle>
    <tableStyle count="2" pivot="0" name="Julho-style">
      <tableStyleElement dxfId="10" type="firstRowStripe"/>
      <tableStyleElement dxfId="10" type="secondRowStripe"/>
    </tableStyle>
    <tableStyle count="2" pivot="0" name="Julho-style 2">
      <tableStyleElement dxfId="10" type="firstRowStripe"/>
      <tableStyleElement dxfId="10" type="secondRowStripe"/>
    </tableStyle>
    <tableStyle count="2" pivot="0" name="Julho-style 3">
      <tableStyleElement dxfId="10" type="firstRowStripe"/>
      <tableStyleElement dxfId="10" type="secondRowStripe"/>
    </tableStyle>
    <tableStyle count="2" pivot="0" name="Julho-style 4">
      <tableStyleElement dxfId="10" type="firstRowStripe"/>
      <tableStyleElement dxfId="10" type="secondRowStripe"/>
    </tableStyle>
    <tableStyle count="2" pivot="0" name="Julho-style 5">
      <tableStyleElement dxfId="10" type="firstRowStripe"/>
      <tableStyleElement dxfId="10" type="secondRowStripe"/>
    </tableStyle>
    <tableStyle count="2" pivot="0" name="Julho-style 6">
      <tableStyleElement dxfId="10" type="firstRowStripe"/>
      <tableStyleElement dxfId="10" type="secondRowStripe"/>
    </tableStyle>
    <tableStyle count="2" pivot="0" name="Agosto-style">
      <tableStyleElement dxfId="10" type="firstRowStripe"/>
      <tableStyleElement dxfId="10" type="secondRowStripe"/>
    </tableStyle>
    <tableStyle count="2" pivot="0" name="Agosto-style 2">
      <tableStyleElement dxfId="10" type="firstRowStripe"/>
      <tableStyleElement dxfId="10" type="secondRowStripe"/>
    </tableStyle>
    <tableStyle count="2" pivot="0" name="Agosto-style 3">
      <tableStyleElement dxfId="10" type="firstRowStripe"/>
      <tableStyleElement dxfId="10" type="secondRowStripe"/>
    </tableStyle>
    <tableStyle count="2" pivot="0" name="Agosto-style 4">
      <tableStyleElement dxfId="10" type="firstRowStripe"/>
      <tableStyleElement dxfId="10" type="secondRowStripe"/>
    </tableStyle>
    <tableStyle count="2" pivot="0" name="Agosto-style 5">
      <tableStyleElement dxfId="10" type="firstRowStripe"/>
      <tableStyleElement dxfId="10" type="secondRowStripe"/>
    </tableStyle>
    <tableStyle count="2" pivot="0" name="Agosto-style 6">
      <tableStyleElement dxfId="10" type="firstRowStripe"/>
      <tableStyleElement dxfId="10" type="secondRowStripe"/>
    </tableStyle>
    <tableStyle count="2" pivot="0" name="Setembro-style">
      <tableStyleElement dxfId="10" type="firstRowStripe"/>
      <tableStyleElement dxfId="10" type="secondRowStripe"/>
    </tableStyle>
    <tableStyle count="2" pivot="0" name="Setembro-style 2">
      <tableStyleElement dxfId="10" type="firstRowStripe"/>
      <tableStyleElement dxfId="10" type="secondRowStripe"/>
    </tableStyle>
    <tableStyle count="2" pivot="0" name="Setembro-style 3">
      <tableStyleElement dxfId="10" type="firstRowStripe"/>
      <tableStyleElement dxfId="10" type="secondRowStripe"/>
    </tableStyle>
    <tableStyle count="2" pivot="0" name="Setembro-style 4">
      <tableStyleElement dxfId="10" type="firstRowStripe"/>
      <tableStyleElement dxfId="10" type="secondRowStripe"/>
    </tableStyle>
    <tableStyle count="2" pivot="0" name="Setembro-style 5">
      <tableStyleElement dxfId="10" type="firstRowStripe"/>
      <tableStyleElement dxfId="10" type="secondRowStripe"/>
    </tableStyle>
    <tableStyle count="2" pivot="0" name="Setembro-style 6">
      <tableStyleElement dxfId="10" type="firstRowStripe"/>
      <tableStyleElement dxfId="10" type="secondRowStripe"/>
    </tableStyle>
    <tableStyle count="2" pivot="0" name="Outubro-style">
      <tableStyleElement dxfId="10" type="firstRowStripe"/>
      <tableStyleElement dxfId="10" type="secondRowStripe"/>
    </tableStyle>
    <tableStyle count="2" pivot="0" name="Outubro-style 2">
      <tableStyleElement dxfId="10" type="firstRowStripe"/>
      <tableStyleElement dxfId="10" type="secondRowStripe"/>
    </tableStyle>
    <tableStyle count="2" pivot="0" name="Outubro-style 3">
      <tableStyleElement dxfId="10" type="firstRowStripe"/>
      <tableStyleElement dxfId="10" type="secondRowStripe"/>
    </tableStyle>
    <tableStyle count="2" pivot="0" name="Outubro-style 4">
      <tableStyleElement dxfId="10" type="firstRowStripe"/>
      <tableStyleElement dxfId="10" type="secondRowStripe"/>
    </tableStyle>
    <tableStyle count="2" pivot="0" name="Outubro-style 5">
      <tableStyleElement dxfId="10" type="firstRowStripe"/>
      <tableStyleElement dxfId="10" type="secondRowStripe"/>
    </tableStyle>
    <tableStyle count="2" pivot="0" name="Outubro-style 6">
      <tableStyleElement dxfId="10" type="firstRowStripe"/>
      <tableStyleElement dxfId="10" type="secondRowStripe"/>
    </tableStyle>
    <tableStyle count="2" pivot="0" name="Novembro-style">
      <tableStyleElement dxfId="10" type="firstRowStripe"/>
      <tableStyleElement dxfId="10" type="secondRowStripe"/>
    </tableStyle>
    <tableStyle count="2" pivot="0" name="Novembro-style 2">
      <tableStyleElement dxfId="10" type="firstRowStripe"/>
      <tableStyleElement dxfId="10" type="secondRowStripe"/>
    </tableStyle>
    <tableStyle count="2" pivot="0" name="Novembro-style 3">
      <tableStyleElement dxfId="10" type="firstRowStripe"/>
      <tableStyleElement dxfId="10" type="secondRowStripe"/>
    </tableStyle>
    <tableStyle count="2" pivot="0" name="Novembro-style 4">
      <tableStyleElement dxfId="10" type="firstRowStripe"/>
      <tableStyleElement dxfId="10" type="secondRowStripe"/>
    </tableStyle>
    <tableStyle count="2" pivot="0" name="Novembro-style 5">
      <tableStyleElement dxfId="10" type="firstRowStripe"/>
      <tableStyleElement dxfId="10" type="secondRowStripe"/>
    </tableStyle>
    <tableStyle count="2" pivot="0" name="Novembro-style 6">
      <tableStyleElement dxfId="10" type="firstRowStripe"/>
      <tableStyleElement dxfId="10" type="secondRowStripe"/>
    </tableStyle>
    <tableStyle count="2" pivot="0" name="Dezembro-style">
      <tableStyleElement dxfId="10" type="firstRowStripe"/>
      <tableStyleElement dxfId="10" type="secondRowStripe"/>
    </tableStyle>
    <tableStyle count="2" pivot="0" name="Dezembro-style 2">
      <tableStyleElement dxfId="10" type="firstRowStripe"/>
      <tableStyleElement dxfId="10" type="secondRowStripe"/>
    </tableStyle>
    <tableStyle count="2" pivot="0" name="Dezembro-style 3">
      <tableStyleElement dxfId="10" type="firstRowStripe"/>
      <tableStyleElement dxfId="10" type="secondRowStripe"/>
    </tableStyle>
    <tableStyle count="2" pivot="0" name="Dezembro-style 4">
      <tableStyleElement dxfId="10" type="firstRowStripe"/>
      <tableStyleElement dxfId="10" type="secondRowStripe"/>
    </tableStyle>
    <tableStyle count="2" pivot="0" name="Dezembro-style 5">
      <tableStyleElement dxfId="10" type="firstRowStripe"/>
      <tableStyleElement dxfId="10" type="secondRowStripe"/>
    </tableStyle>
    <tableStyle count="2" pivot="0" name="Dezembro-style 6">
      <tableStyleElement dxfId="10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289851529160742"/>
          <c:y val="0.10635964912280702"/>
          <c:w val="0.8446690522759603"/>
          <c:h val="0.7352069407784813"/>
        </c:manualLayout>
      </c:layout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Painel!$A$2:$A$13</c:f>
            </c:strRef>
          </c:cat>
          <c:val>
            <c:numRef>
              <c:f>Painel!$C$2:$C$13</c:f>
              <c:numCache/>
            </c:numRef>
          </c:val>
        </c:ser>
        <c:axId val="1888797360"/>
        <c:axId val="1371355674"/>
      </c:barChart>
      <c:catAx>
        <c:axId val="18887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1355674"/>
      </c:catAx>
      <c:valAx>
        <c:axId val="1371355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888797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Setembro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Setembro!$L$3:$L$300</c:f>
              <c:numCache/>
            </c:numRef>
          </c:val>
        </c:ser>
        <c:axId val="247971167"/>
        <c:axId val="454065028"/>
      </c:areaChart>
      <c:catAx>
        <c:axId val="24797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454065028"/>
      </c:catAx>
      <c:valAx>
        <c:axId val="45406502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47971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Outubro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Outubro!$L$3:$L$300</c:f>
              <c:numCache/>
            </c:numRef>
          </c:val>
        </c:ser>
        <c:axId val="946388356"/>
        <c:axId val="193779972"/>
      </c:areaChart>
      <c:catAx>
        <c:axId val="94638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93779972"/>
      </c:catAx>
      <c:valAx>
        <c:axId val="19377997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946388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Novembro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Novembro!$L$3:$L$300</c:f>
              <c:numCache/>
            </c:numRef>
          </c:val>
        </c:ser>
        <c:axId val="2002465872"/>
        <c:axId val="1768116030"/>
      </c:areaChart>
      <c:catAx>
        <c:axId val="20024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768116030"/>
      </c:catAx>
      <c:valAx>
        <c:axId val="176811603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002465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Dezembro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Dezembro!$L$3:$L$300</c:f>
              <c:numCache/>
            </c:numRef>
          </c:val>
        </c:ser>
        <c:axId val="1320476986"/>
        <c:axId val="566010708"/>
      </c:areaChart>
      <c:catAx>
        <c:axId val="132047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566010708"/>
      </c:catAx>
      <c:valAx>
        <c:axId val="56601070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320476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93389153587444"/>
          <c:y val="0.029655172413793104"/>
          <c:w val="0.8114270950112108"/>
          <c:h val="0.8955172413793103"/>
        </c:manualLayout>
      </c:layout>
      <c:barChart>
        <c:barDir val="bar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'Competições'!$A$2:$A$161</c:f>
            </c:strRef>
          </c:cat>
          <c:val>
            <c:numRef>
              <c:f>'Competições'!$G$2:$G$161</c:f>
              <c:numCache/>
            </c:numRef>
          </c:val>
        </c:ser>
        <c:axId val="393327846"/>
        <c:axId val="382652233"/>
      </c:barChart>
      <c:catAx>
        <c:axId val="3933278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Roboto"/>
              </a:defRPr>
            </a:pPr>
          </a:p>
        </c:txPr>
        <c:crossAx val="382652233"/>
      </c:catAx>
      <c:valAx>
        <c:axId val="382652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332784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Janeiro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Janeiro!$L$3:$L$300</c:f>
              <c:numCache/>
            </c:numRef>
          </c:val>
        </c:ser>
        <c:axId val="2010413831"/>
        <c:axId val="1679983108"/>
      </c:areaChart>
      <c:catAx>
        <c:axId val="201041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679983108"/>
      </c:catAx>
      <c:valAx>
        <c:axId val="167998310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010413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Fevereiro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Fevereiro!$L$3:$L$300</c:f>
              <c:numCache/>
            </c:numRef>
          </c:val>
        </c:ser>
        <c:axId val="291279371"/>
        <c:axId val="1042180236"/>
      </c:areaChart>
      <c:catAx>
        <c:axId val="291279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042180236"/>
      </c:catAx>
      <c:valAx>
        <c:axId val="104218023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91279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Março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'Março'!$L$3:$L$300</c:f>
              <c:numCache/>
            </c:numRef>
          </c:val>
        </c:ser>
        <c:axId val="288995772"/>
        <c:axId val="1917555557"/>
      </c:areaChart>
      <c:catAx>
        <c:axId val="288995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917555557"/>
      </c:catAx>
      <c:valAx>
        <c:axId val="191755555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88995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Abril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Abril!$L$3:$L$300</c:f>
              <c:numCache/>
            </c:numRef>
          </c:val>
        </c:ser>
        <c:axId val="1862362398"/>
        <c:axId val="529739288"/>
      </c:areaChart>
      <c:catAx>
        <c:axId val="186236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529739288"/>
      </c:catAx>
      <c:valAx>
        <c:axId val="52973928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86236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Maio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Maio!$L$3:$L$300</c:f>
              <c:numCache/>
            </c:numRef>
          </c:val>
        </c:ser>
        <c:axId val="1791090320"/>
        <c:axId val="158995212"/>
      </c:areaChart>
      <c:catAx>
        <c:axId val="179109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58995212"/>
      </c:catAx>
      <c:valAx>
        <c:axId val="15899521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791090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Junho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Junho!$L$3:$L$300</c:f>
              <c:numCache/>
            </c:numRef>
          </c:val>
        </c:ser>
        <c:axId val="795717451"/>
        <c:axId val="1103633471"/>
      </c:areaChart>
      <c:catAx>
        <c:axId val="795717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1103633471"/>
      </c:catAx>
      <c:valAx>
        <c:axId val="110363347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795717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Julho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Julho!$L$3:$L$300</c:f>
              <c:numCache/>
            </c:numRef>
          </c:val>
        </c:ser>
        <c:axId val="591823268"/>
        <c:axId val="585841183"/>
      </c:areaChart>
      <c:catAx>
        <c:axId val="59182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585841183"/>
      </c:catAx>
      <c:valAx>
        <c:axId val="58584118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59182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Crescimento de Agosto em %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val>
            <c:numRef>
              <c:f>Agosto!$L$3:$L$300</c:f>
              <c:numCache/>
            </c:numRef>
          </c:val>
        </c:ser>
        <c:axId val="1240764412"/>
        <c:axId val="2145130926"/>
      </c:areaChart>
      <c:catAx>
        <c:axId val="1240764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2145130926"/>
      </c:catAx>
      <c:valAx>
        <c:axId val="214513092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240764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jpg"/><Relationship Id="rId5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2" Type="http://schemas.openxmlformats.org/officeDocument/2006/relationships/chart" Target="../charts/chart13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333375</xdr:rowOff>
    </xdr:from>
    <xdr:ext cx="6667500" cy="4343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</xdr:row>
      <xdr:rowOff>0</xdr:rowOff>
    </xdr:from>
    <xdr:ext cx="352425" cy="3619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</xdr:row>
      <xdr:rowOff>0</xdr:rowOff>
    </xdr:from>
    <xdr:ext cx="361950" cy="3619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361950" cy="36195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361950" cy="3619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285750</xdr:rowOff>
    </xdr:from>
    <xdr:ext cx="5753100" cy="3600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285750</xdr:rowOff>
    </xdr:from>
    <xdr:ext cx="5753100" cy="36004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285750</xdr:rowOff>
    </xdr:from>
    <xdr:ext cx="5753100" cy="36004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20</xdr:row>
      <xdr:rowOff>285750</xdr:rowOff>
    </xdr:from>
    <xdr:ext cx="5753100" cy="36004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285750</xdr:rowOff>
    </xdr:from>
    <xdr:ext cx="5753100" cy="36004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0</xdr:colOff>
      <xdr:row>20</xdr:row>
      <xdr:rowOff>285750</xdr:rowOff>
    </xdr:from>
    <xdr:ext cx="5753100" cy="36004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40</xdr:row>
      <xdr:rowOff>285750</xdr:rowOff>
    </xdr:from>
    <xdr:ext cx="5753100" cy="36004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0</xdr:colOff>
      <xdr:row>40</xdr:row>
      <xdr:rowOff>285750</xdr:rowOff>
    </xdr:from>
    <xdr:ext cx="5753100" cy="36004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0</xdr:colOff>
      <xdr:row>40</xdr:row>
      <xdr:rowOff>285750</xdr:rowOff>
    </xdr:from>
    <xdr:ext cx="5753100" cy="36004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60</xdr:row>
      <xdr:rowOff>276225</xdr:rowOff>
    </xdr:from>
    <xdr:ext cx="5753100" cy="36004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0</xdr:colOff>
      <xdr:row>60</xdr:row>
      <xdr:rowOff>276225</xdr:rowOff>
    </xdr:from>
    <xdr:ext cx="5753100" cy="36004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0</xdr:colOff>
      <xdr:row>60</xdr:row>
      <xdr:rowOff>276225</xdr:rowOff>
    </xdr:from>
    <xdr:ext cx="5753100" cy="36004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8067675" cy="259842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H400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quipes-style" showColumnStripes="0" showFirstColumn="1" showLastColumn="1" showRowStripes="1"/>
</table>
</file>

<file path=xl/tables/table10.xml><?xml version="1.0" encoding="utf-8"?>
<table xmlns="http://schemas.openxmlformats.org/spreadsheetml/2006/main" headerRowCount="0" ref="A54:B54" displayName="Table_10" name="Table_10" id="10">
  <tableColumns count="2">
    <tableColumn name="Column1" id="1"/>
    <tableColumn name="Column2" id="2"/>
  </tableColumns>
  <tableStyleInfo name="Fevereiro-style 2" showColumnStripes="0" showFirstColumn="1" showLastColumn="1" showRowStripes="1"/>
</table>
</file>

<file path=xl/tables/table11.xml><?xml version="1.0" encoding="utf-8"?>
<table xmlns="http://schemas.openxmlformats.org/spreadsheetml/2006/main" headerRowCount="0" ref="C54:H54" displayName="Table_11" 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vereiro-style 3" showColumnStripes="0" showFirstColumn="1" showLastColumn="1" showRowStripes="1"/>
</table>
</file>

<file path=xl/tables/table12.xml><?xml version="1.0" encoding="utf-8"?>
<table xmlns="http://schemas.openxmlformats.org/spreadsheetml/2006/main" headerRowCount="0" ref="A56:B173" displayName="Table_12" name="Table_12" id="12">
  <tableColumns count="2">
    <tableColumn name="Column1" id="1"/>
    <tableColumn name="Column2" id="2"/>
  </tableColumns>
  <tableStyleInfo name="Fevereiro-style 4" showColumnStripes="0" showFirstColumn="1" showLastColumn="1" showRowStripes="1"/>
</table>
</file>

<file path=xl/tables/table13.xml><?xml version="1.0" encoding="utf-8"?>
<table xmlns="http://schemas.openxmlformats.org/spreadsheetml/2006/main" headerRowCount="0" ref="C56:H64" displayName="Table_13" 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vereiro-style 5" showColumnStripes="0" showFirstColumn="1" showLastColumn="1" showRowStripes="1"/>
</table>
</file>

<file path=xl/tables/table14.xml><?xml version="1.0" encoding="utf-8"?>
<table xmlns="http://schemas.openxmlformats.org/spreadsheetml/2006/main" headerRowCount="0" ref="C65:H173" displayName="Table_14" 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vereiro-style 6" showColumnStripes="0" showFirstColumn="1" showLastColumn="1" showRowStripes="1"/>
</table>
</file>

<file path=xl/tables/table15.xml><?xml version="1.0" encoding="utf-8"?>
<table xmlns="http://schemas.openxmlformats.org/spreadsheetml/2006/main" headerRowCount="0" ref="A52:H52" displayName="Table_15" name="Table_15" id="1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rço-style" showColumnStripes="0" showFirstColumn="1" showLastColumn="1" showRowStripes="1"/>
</table>
</file>

<file path=xl/tables/table16.xml><?xml version="1.0" encoding="utf-8"?>
<table xmlns="http://schemas.openxmlformats.org/spreadsheetml/2006/main" headerRowCount="0" ref="A54:B54" displayName="Table_16" name="Table_16" id="16">
  <tableColumns count="2">
    <tableColumn name="Column1" id="1"/>
    <tableColumn name="Column2" id="2"/>
  </tableColumns>
  <tableStyleInfo name="Março-style 2" showColumnStripes="0" showFirstColumn="1" showLastColumn="1" showRowStripes="1"/>
</table>
</file>

<file path=xl/tables/table17.xml><?xml version="1.0" encoding="utf-8"?>
<table xmlns="http://schemas.openxmlformats.org/spreadsheetml/2006/main" headerRowCount="0" ref="C54:H54" displayName="Table_17" 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rço-style 3" showColumnStripes="0" showFirstColumn="1" showLastColumn="1" showRowStripes="1"/>
</table>
</file>

<file path=xl/tables/table18.xml><?xml version="1.0" encoding="utf-8"?>
<table xmlns="http://schemas.openxmlformats.org/spreadsheetml/2006/main" headerRowCount="0" ref="A56:B173" displayName="Table_18" name="Table_18" id="18">
  <tableColumns count="2">
    <tableColumn name="Column1" id="1"/>
    <tableColumn name="Column2" id="2"/>
  </tableColumns>
  <tableStyleInfo name="Março-style 4" showColumnStripes="0" showFirstColumn="1" showLastColumn="1" showRowStripes="1"/>
</table>
</file>

<file path=xl/tables/table19.xml><?xml version="1.0" encoding="utf-8"?>
<table xmlns="http://schemas.openxmlformats.org/spreadsheetml/2006/main" headerRowCount="0" ref="C56:H64" displayName="Table_19" 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rço-style 5" showColumnStripes="0" showFirstColumn="1" showLastColumn="1" showRowStripes="1"/>
</table>
</file>

<file path=xl/tables/table2.xml><?xml version="1.0" encoding="utf-8"?>
<table xmlns="http://schemas.openxmlformats.org/spreadsheetml/2006/main" headerRowCount="0" ref="J15:L25" displayName="Table_2" name="Table_2" id="2">
  <tableColumns count="3">
    <tableColumn name="Column1" id="1"/>
    <tableColumn name="Column2" id="2"/>
    <tableColumn name="Column3" id="3"/>
  </tableColumns>
  <tableStyleInfo name="Equipe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C65:H173" displayName="Table_20" name="Table_20" id="2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rço-style 6" showColumnStripes="0" showFirstColumn="1" showLastColumn="1" showRowStripes="1"/>
</table>
</file>

<file path=xl/tables/table21.xml><?xml version="1.0" encoding="utf-8"?>
<table xmlns="http://schemas.openxmlformats.org/spreadsheetml/2006/main" headerRowCount="0" ref="A52:H52" displayName="Table_21" name="Table_21" id="2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bril-style" showColumnStripes="0" showFirstColumn="1" showLastColumn="1" showRowStripes="1"/>
</table>
</file>

<file path=xl/tables/table22.xml><?xml version="1.0" encoding="utf-8"?>
<table xmlns="http://schemas.openxmlformats.org/spreadsheetml/2006/main" headerRowCount="0" ref="A54:B54" displayName="Table_22" name="Table_22" id="22">
  <tableColumns count="2">
    <tableColumn name="Column1" id="1"/>
    <tableColumn name="Column2" id="2"/>
  </tableColumns>
  <tableStyleInfo name="Abril-style 2" showColumnStripes="0" showFirstColumn="1" showLastColumn="1" showRowStripes="1"/>
</table>
</file>

<file path=xl/tables/table23.xml><?xml version="1.0" encoding="utf-8"?>
<table xmlns="http://schemas.openxmlformats.org/spreadsheetml/2006/main" headerRowCount="0" ref="C54:H54" displayName="Table_23" name="Table_23" id="2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bril-style 3" showColumnStripes="0" showFirstColumn="1" showLastColumn="1" showRowStripes="1"/>
</table>
</file>

<file path=xl/tables/table24.xml><?xml version="1.0" encoding="utf-8"?>
<table xmlns="http://schemas.openxmlformats.org/spreadsheetml/2006/main" headerRowCount="0" ref="A56:B173" displayName="Table_24" name="Table_24" id="24">
  <tableColumns count="2">
    <tableColumn name="Column1" id="1"/>
    <tableColumn name="Column2" id="2"/>
  </tableColumns>
  <tableStyleInfo name="Abril-style 4" showColumnStripes="0" showFirstColumn="1" showLastColumn="1" showRowStripes="1"/>
</table>
</file>

<file path=xl/tables/table25.xml><?xml version="1.0" encoding="utf-8"?>
<table xmlns="http://schemas.openxmlformats.org/spreadsheetml/2006/main" headerRowCount="0" ref="C56:H64" displayName="Table_25" name="Table_25" id="2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bril-style 5" showColumnStripes="0" showFirstColumn="1" showLastColumn="1" showRowStripes="1"/>
</table>
</file>

<file path=xl/tables/table26.xml><?xml version="1.0" encoding="utf-8"?>
<table xmlns="http://schemas.openxmlformats.org/spreadsheetml/2006/main" headerRowCount="0" ref="C65:H173" displayName="Table_26" name="Table_26" id="2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bril-style 6" showColumnStripes="0" showFirstColumn="1" showLastColumn="1" showRowStripes="1"/>
</table>
</file>

<file path=xl/tables/table27.xml><?xml version="1.0" encoding="utf-8"?>
<table xmlns="http://schemas.openxmlformats.org/spreadsheetml/2006/main" headerRowCount="0" ref="A52:H52" displayName="Table_27" name="Table_27" id="2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io-style" showColumnStripes="0" showFirstColumn="1" showLastColumn="1" showRowStripes="1"/>
</table>
</file>

<file path=xl/tables/table28.xml><?xml version="1.0" encoding="utf-8"?>
<table xmlns="http://schemas.openxmlformats.org/spreadsheetml/2006/main" headerRowCount="0" ref="A54:B54" displayName="Table_28" name="Table_28" id="28">
  <tableColumns count="2">
    <tableColumn name="Column1" id="1"/>
    <tableColumn name="Column2" id="2"/>
  </tableColumns>
  <tableStyleInfo name="Maio-style 2" showColumnStripes="0" showFirstColumn="1" showLastColumn="1" showRowStripes="1"/>
</table>
</file>

<file path=xl/tables/table29.xml><?xml version="1.0" encoding="utf-8"?>
<table xmlns="http://schemas.openxmlformats.org/spreadsheetml/2006/main" headerRowCount="0" ref="C54:H54" displayName="Table_29" name="Table_29" id="2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io-style 3" showColumnStripes="0" showFirstColumn="1" showLastColumn="1" showRowStripes="1"/>
</table>
</file>

<file path=xl/tables/table3.xml><?xml version="1.0" encoding="utf-8"?>
<table xmlns="http://schemas.openxmlformats.org/spreadsheetml/2006/main" headerRowCount="0" ref="A52:H52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Janeiro-style" showColumnStripes="0" showFirstColumn="1" showLastColumn="1" showRowStripes="1"/>
</table>
</file>

<file path=xl/tables/table30.xml><?xml version="1.0" encoding="utf-8"?>
<table xmlns="http://schemas.openxmlformats.org/spreadsheetml/2006/main" headerRowCount="0" ref="A56:B173" displayName="Table_30" name="Table_30" id="30">
  <tableColumns count="2">
    <tableColumn name="Column1" id="1"/>
    <tableColumn name="Column2" id="2"/>
  </tableColumns>
  <tableStyleInfo name="Maio-style 4" showColumnStripes="0" showFirstColumn="1" showLastColumn="1" showRowStripes="1"/>
</table>
</file>

<file path=xl/tables/table31.xml><?xml version="1.0" encoding="utf-8"?>
<table xmlns="http://schemas.openxmlformats.org/spreadsheetml/2006/main" headerRowCount="0" ref="C56:H64" displayName="Table_31" name="Table_31" id="3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io-style 5" showColumnStripes="0" showFirstColumn="1" showLastColumn="1" showRowStripes="1"/>
</table>
</file>

<file path=xl/tables/table32.xml><?xml version="1.0" encoding="utf-8"?>
<table xmlns="http://schemas.openxmlformats.org/spreadsheetml/2006/main" headerRowCount="0" ref="C65:H173" displayName="Table_32" name="Table_32" id="3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io-style 6" showColumnStripes="0" showFirstColumn="1" showLastColumn="1" showRowStripes="1"/>
</table>
</file>

<file path=xl/tables/table33.xml><?xml version="1.0" encoding="utf-8"?>
<table xmlns="http://schemas.openxmlformats.org/spreadsheetml/2006/main" headerRowCount="0" ref="A52:H52" displayName="Table_33" name="Table_33" id="3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Junho-style" showColumnStripes="0" showFirstColumn="1" showLastColumn="1" showRowStripes="1"/>
</table>
</file>

<file path=xl/tables/table34.xml><?xml version="1.0" encoding="utf-8"?>
<table xmlns="http://schemas.openxmlformats.org/spreadsheetml/2006/main" headerRowCount="0" ref="A54:B54" displayName="Table_34" name="Table_34" id="34">
  <tableColumns count="2">
    <tableColumn name="Column1" id="1"/>
    <tableColumn name="Column2" id="2"/>
  </tableColumns>
  <tableStyleInfo name="Junho-style 2" showColumnStripes="0" showFirstColumn="1" showLastColumn="1" showRowStripes="1"/>
</table>
</file>

<file path=xl/tables/table35.xml><?xml version="1.0" encoding="utf-8"?>
<table xmlns="http://schemas.openxmlformats.org/spreadsheetml/2006/main" headerRowCount="0" ref="C54:H54" displayName="Table_35" name="Table_35" id="3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unho-style 3" showColumnStripes="0" showFirstColumn="1" showLastColumn="1" showRowStripes="1"/>
</table>
</file>

<file path=xl/tables/table36.xml><?xml version="1.0" encoding="utf-8"?>
<table xmlns="http://schemas.openxmlformats.org/spreadsheetml/2006/main" headerRowCount="0" ref="A56:B173" displayName="Table_36" name="Table_36" id="36">
  <tableColumns count="2">
    <tableColumn name="Column1" id="1"/>
    <tableColumn name="Column2" id="2"/>
  </tableColumns>
  <tableStyleInfo name="Junho-style 4" showColumnStripes="0" showFirstColumn="1" showLastColumn="1" showRowStripes="1"/>
</table>
</file>

<file path=xl/tables/table37.xml><?xml version="1.0" encoding="utf-8"?>
<table xmlns="http://schemas.openxmlformats.org/spreadsheetml/2006/main" headerRowCount="0" ref="C56:H64" displayName="Table_37" name="Table_37" id="3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unho-style 5" showColumnStripes="0" showFirstColumn="1" showLastColumn="1" showRowStripes="1"/>
</table>
</file>

<file path=xl/tables/table38.xml><?xml version="1.0" encoding="utf-8"?>
<table xmlns="http://schemas.openxmlformats.org/spreadsheetml/2006/main" headerRowCount="0" ref="C65:H173" displayName="Table_38" name="Table_38" id="3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unho-style 6" showColumnStripes="0" showFirstColumn="1" showLastColumn="1" showRowStripes="1"/>
</table>
</file>

<file path=xl/tables/table39.xml><?xml version="1.0" encoding="utf-8"?>
<table xmlns="http://schemas.openxmlformats.org/spreadsheetml/2006/main" headerRowCount="0" ref="A52:H52" displayName="Table_39" name="Table_39" id="3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Julho-style" showColumnStripes="0" showFirstColumn="1" showLastColumn="1" showRowStripes="1"/>
</table>
</file>

<file path=xl/tables/table4.xml><?xml version="1.0" encoding="utf-8"?>
<table xmlns="http://schemas.openxmlformats.org/spreadsheetml/2006/main" headerRowCount="0" ref="A54:B54" displayName="Table_4" name="Table_4" id="4">
  <tableColumns count="2">
    <tableColumn name="Column1" id="1"/>
    <tableColumn name="Column2" id="2"/>
  </tableColumns>
  <tableStyleInfo name="Janeiro-style 2" showColumnStripes="0" showFirstColumn="1" showLastColumn="1" showRowStripes="1"/>
</table>
</file>

<file path=xl/tables/table40.xml><?xml version="1.0" encoding="utf-8"?>
<table xmlns="http://schemas.openxmlformats.org/spreadsheetml/2006/main" headerRowCount="0" ref="A54:B54" displayName="Table_40" name="Table_40" id="40">
  <tableColumns count="2">
    <tableColumn name="Column1" id="1"/>
    <tableColumn name="Column2" id="2"/>
  </tableColumns>
  <tableStyleInfo name="Julho-style 2" showColumnStripes="0" showFirstColumn="1" showLastColumn="1" showRowStripes="1"/>
</table>
</file>

<file path=xl/tables/table41.xml><?xml version="1.0" encoding="utf-8"?>
<table xmlns="http://schemas.openxmlformats.org/spreadsheetml/2006/main" headerRowCount="0" ref="C54:H54" displayName="Table_41" name="Table_41" id="4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ulho-style 3" showColumnStripes="0" showFirstColumn="1" showLastColumn="1" showRowStripes="1"/>
</table>
</file>

<file path=xl/tables/table42.xml><?xml version="1.0" encoding="utf-8"?>
<table xmlns="http://schemas.openxmlformats.org/spreadsheetml/2006/main" headerRowCount="0" ref="A56:B173" displayName="Table_42" name="Table_42" id="42">
  <tableColumns count="2">
    <tableColumn name="Column1" id="1"/>
    <tableColumn name="Column2" id="2"/>
  </tableColumns>
  <tableStyleInfo name="Julho-style 4" showColumnStripes="0" showFirstColumn="1" showLastColumn="1" showRowStripes="1"/>
</table>
</file>

<file path=xl/tables/table43.xml><?xml version="1.0" encoding="utf-8"?>
<table xmlns="http://schemas.openxmlformats.org/spreadsheetml/2006/main" headerRowCount="0" ref="C56:H64" displayName="Table_43" name="Table_43" id="4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ulho-style 5" showColumnStripes="0" showFirstColumn="1" showLastColumn="1" showRowStripes="1"/>
</table>
</file>

<file path=xl/tables/table44.xml><?xml version="1.0" encoding="utf-8"?>
<table xmlns="http://schemas.openxmlformats.org/spreadsheetml/2006/main" headerRowCount="0" ref="C65:H173" displayName="Table_44" name="Table_44" id="4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ulho-style 6" showColumnStripes="0" showFirstColumn="1" showLastColumn="1" showRowStripes="1"/>
</table>
</file>

<file path=xl/tables/table45.xml><?xml version="1.0" encoding="utf-8"?>
<table xmlns="http://schemas.openxmlformats.org/spreadsheetml/2006/main" headerRowCount="0" ref="A52:H52" displayName="Table_45" name="Table_45" id="4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gosto-style" showColumnStripes="0" showFirstColumn="1" showLastColumn="1" showRowStripes="1"/>
</table>
</file>

<file path=xl/tables/table46.xml><?xml version="1.0" encoding="utf-8"?>
<table xmlns="http://schemas.openxmlformats.org/spreadsheetml/2006/main" headerRowCount="0" ref="A54:B54" displayName="Table_46" name="Table_46" id="46">
  <tableColumns count="2">
    <tableColumn name="Column1" id="1"/>
    <tableColumn name="Column2" id="2"/>
  </tableColumns>
  <tableStyleInfo name="Agost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C54:H54" displayName="Table_47" name="Table_47" id="4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gost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A56:B173" displayName="Table_48" name="Table_48" id="48">
  <tableColumns count="2">
    <tableColumn name="Column1" id="1"/>
    <tableColumn name="Column2" id="2"/>
  </tableColumns>
  <tableStyleInfo name="Agost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C56:H64" displayName="Table_49" name="Table_49" id="4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gosto-style 5" showColumnStripes="0" showFirstColumn="1" showLastColumn="1" showRowStripes="1"/>
</table>
</file>

<file path=xl/tables/table5.xml><?xml version="1.0" encoding="utf-8"?>
<table xmlns="http://schemas.openxmlformats.org/spreadsheetml/2006/main" headerRowCount="0" ref="C54:H54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aneiro-style 3" showColumnStripes="0" showFirstColumn="1" showLastColumn="1" showRowStripes="1"/>
</table>
</file>

<file path=xl/tables/table50.xml><?xml version="1.0" encoding="utf-8"?>
<table xmlns="http://schemas.openxmlformats.org/spreadsheetml/2006/main" headerRowCount="0" ref="C65:H173" displayName="Table_50" name="Table_50" id="5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gost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A52:H52" displayName="Table_51" 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tembro-style" showColumnStripes="0" showFirstColumn="1" showLastColumn="1" showRowStripes="1"/>
</table>
</file>

<file path=xl/tables/table52.xml><?xml version="1.0" encoding="utf-8"?>
<table xmlns="http://schemas.openxmlformats.org/spreadsheetml/2006/main" headerRowCount="0" ref="A54:B54" displayName="Table_52" name="Table_52" id="52">
  <tableColumns count="2">
    <tableColumn name="Column1" id="1"/>
    <tableColumn name="Column2" id="2"/>
  </tableColumns>
  <tableStyleInfo name="Setembro-style 2" showColumnStripes="0" showFirstColumn="1" showLastColumn="1" showRowStripes="1"/>
</table>
</file>

<file path=xl/tables/table53.xml><?xml version="1.0" encoding="utf-8"?>
<table xmlns="http://schemas.openxmlformats.org/spreadsheetml/2006/main" headerRowCount="0" ref="C54:H54" displayName="Table_53" name="Table_53" id="5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etembro-style 3" showColumnStripes="0" showFirstColumn="1" showLastColumn="1" showRowStripes="1"/>
</table>
</file>

<file path=xl/tables/table54.xml><?xml version="1.0" encoding="utf-8"?>
<table xmlns="http://schemas.openxmlformats.org/spreadsheetml/2006/main" headerRowCount="0" ref="A56:B173" displayName="Table_54" name="Table_54" id="54">
  <tableColumns count="2">
    <tableColumn name="Column1" id="1"/>
    <tableColumn name="Column2" id="2"/>
  </tableColumns>
  <tableStyleInfo name="Setembro-style 4" showColumnStripes="0" showFirstColumn="1" showLastColumn="1" showRowStripes="1"/>
</table>
</file>

<file path=xl/tables/table55.xml><?xml version="1.0" encoding="utf-8"?>
<table xmlns="http://schemas.openxmlformats.org/spreadsheetml/2006/main" headerRowCount="0" ref="C56:H64" displayName="Table_55" name="Table_55" id="5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etembro-style 5" showColumnStripes="0" showFirstColumn="1" showLastColumn="1" showRowStripes="1"/>
</table>
</file>

<file path=xl/tables/table56.xml><?xml version="1.0" encoding="utf-8"?>
<table xmlns="http://schemas.openxmlformats.org/spreadsheetml/2006/main" headerRowCount="0" ref="C65:H173" displayName="Table_56" name="Table_56" id="5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etembro-style 6" showColumnStripes="0" showFirstColumn="1" showLastColumn="1" showRowStripes="1"/>
</table>
</file>

<file path=xl/tables/table57.xml><?xml version="1.0" encoding="utf-8"?>
<table xmlns="http://schemas.openxmlformats.org/spreadsheetml/2006/main" headerRowCount="0" ref="A52:H52" displayName="Table_57" name="Table_57" id="5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Outubro-style" showColumnStripes="0" showFirstColumn="1" showLastColumn="1" showRowStripes="1"/>
</table>
</file>

<file path=xl/tables/table58.xml><?xml version="1.0" encoding="utf-8"?>
<table xmlns="http://schemas.openxmlformats.org/spreadsheetml/2006/main" headerRowCount="0" ref="A54:B54" displayName="Table_58" name="Table_58" id="58">
  <tableColumns count="2">
    <tableColumn name="Column1" id="1"/>
    <tableColumn name="Column2" id="2"/>
  </tableColumns>
  <tableStyleInfo name="Outubro-style 2" showColumnStripes="0" showFirstColumn="1" showLastColumn="1" showRowStripes="1"/>
</table>
</file>

<file path=xl/tables/table59.xml><?xml version="1.0" encoding="utf-8"?>
<table xmlns="http://schemas.openxmlformats.org/spreadsheetml/2006/main" headerRowCount="0" ref="C54:H54" displayName="Table_59" name="Table_59" id="5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utubro-style 3" showColumnStripes="0" showFirstColumn="1" showLastColumn="1" showRowStripes="1"/>
</table>
</file>

<file path=xl/tables/table6.xml><?xml version="1.0" encoding="utf-8"?>
<table xmlns="http://schemas.openxmlformats.org/spreadsheetml/2006/main" headerRowCount="0" ref="A56:B173" displayName="Table_6" name="Table_6" id="6">
  <tableColumns count="2">
    <tableColumn name="Column1" id="1"/>
    <tableColumn name="Column2" id="2"/>
  </tableColumns>
  <tableStyleInfo name="Janeiro-style 4" showColumnStripes="0" showFirstColumn="1" showLastColumn="1" showRowStripes="1"/>
</table>
</file>

<file path=xl/tables/table60.xml><?xml version="1.0" encoding="utf-8"?>
<table xmlns="http://schemas.openxmlformats.org/spreadsheetml/2006/main" headerRowCount="0" ref="A56:B173" displayName="Table_60" name="Table_60" id="60">
  <tableColumns count="2">
    <tableColumn name="Column1" id="1"/>
    <tableColumn name="Column2" id="2"/>
  </tableColumns>
  <tableStyleInfo name="Outubro-style 4" showColumnStripes="0" showFirstColumn="1" showLastColumn="1" showRowStripes="1"/>
</table>
</file>

<file path=xl/tables/table61.xml><?xml version="1.0" encoding="utf-8"?>
<table xmlns="http://schemas.openxmlformats.org/spreadsheetml/2006/main" headerRowCount="0" ref="C56:H64" displayName="Table_61" name="Table_61" id="6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utubro-style 5" showColumnStripes="0" showFirstColumn="1" showLastColumn="1" showRowStripes="1"/>
</table>
</file>

<file path=xl/tables/table62.xml><?xml version="1.0" encoding="utf-8"?>
<table xmlns="http://schemas.openxmlformats.org/spreadsheetml/2006/main" headerRowCount="0" ref="C65:H173" displayName="Table_62" name="Table_62" id="6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utubro-style 6" showColumnStripes="0" showFirstColumn="1" showLastColumn="1" showRowStripes="1"/>
</table>
</file>

<file path=xl/tables/table63.xml><?xml version="1.0" encoding="utf-8"?>
<table xmlns="http://schemas.openxmlformats.org/spreadsheetml/2006/main" headerRowCount="0" ref="A52:H52" displayName="Table_63" name="Table_63" id="6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Novembro-style" showColumnStripes="0" showFirstColumn="1" showLastColumn="1" showRowStripes="1"/>
</table>
</file>

<file path=xl/tables/table64.xml><?xml version="1.0" encoding="utf-8"?>
<table xmlns="http://schemas.openxmlformats.org/spreadsheetml/2006/main" headerRowCount="0" ref="A54:B54" displayName="Table_64" name="Table_64" id="64">
  <tableColumns count="2">
    <tableColumn name="Column1" id="1"/>
    <tableColumn name="Column2" id="2"/>
  </tableColumns>
  <tableStyleInfo name="Novembro-style 2" showColumnStripes="0" showFirstColumn="1" showLastColumn="1" showRowStripes="1"/>
</table>
</file>

<file path=xl/tables/table65.xml><?xml version="1.0" encoding="utf-8"?>
<table xmlns="http://schemas.openxmlformats.org/spreadsheetml/2006/main" headerRowCount="0" ref="C54:H54" displayName="Table_65" name="Table_65" id="6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embro-style 3" showColumnStripes="0" showFirstColumn="1" showLastColumn="1" showRowStripes="1"/>
</table>
</file>

<file path=xl/tables/table66.xml><?xml version="1.0" encoding="utf-8"?>
<table xmlns="http://schemas.openxmlformats.org/spreadsheetml/2006/main" headerRowCount="0" ref="A56:B173" displayName="Table_66" name="Table_66" id="66">
  <tableColumns count="2">
    <tableColumn name="Column1" id="1"/>
    <tableColumn name="Column2" id="2"/>
  </tableColumns>
  <tableStyleInfo name="Novembro-style 4" showColumnStripes="0" showFirstColumn="1" showLastColumn="1" showRowStripes="1"/>
</table>
</file>

<file path=xl/tables/table67.xml><?xml version="1.0" encoding="utf-8"?>
<table xmlns="http://schemas.openxmlformats.org/spreadsheetml/2006/main" headerRowCount="0" ref="C56:H64" displayName="Table_67" name="Table_67" id="6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embro-style 5" showColumnStripes="0" showFirstColumn="1" showLastColumn="1" showRowStripes="1"/>
</table>
</file>

<file path=xl/tables/table68.xml><?xml version="1.0" encoding="utf-8"?>
<table xmlns="http://schemas.openxmlformats.org/spreadsheetml/2006/main" headerRowCount="0" ref="C65:H173" displayName="Table_68" name="Table_68" id="6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embro-style 6" showColumnStripes="0" showFirstColumn="1" showLastColumn="1" showRowStripes="1"/>
</table>
</file>

<file path=xl/tables/table69.xml><?xml version="1.0" encoding="utf-8"?>
<table xmlns="http://schemas.openxmlformats.org/spreadsheetml/2006/main" headerRowCount="0" ref="A52:H52" displayName="Table_69" name="Table_69" id="6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zembro-style" showColumnStripes="0" showFirstColumn="1" showLastColumn="1" showRowStripes="1"/>
</table>
</file>

<file path=xl/tables/table7.xml><?xml version="1.0" encoding="utf-8"?>
<table xmlns="http://schemas.openxmlformats.org/spreadsheetml/2006/main" headerRowCount="0" ref="C56:H64" displayName="Table_7" 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aneiro-style 5" showColumnStripes="0" showFirstColumn="1" showLastColumn="1" showRowStripes="1"/>
</table>
</file>

<file path=xl/tables/table70.xml><?xml version="1.0" encoding="utf-8"?>
<table xmlns="http://schemas.openxmlformats.org/spreadsheetml/2006/main" headerRowCount="0" ref="A54:B54" displayName="Table_70" name="Table_70" id="70">
  <tableColumns count="2">
    <tableColumn name="Column1" id="1"/>
    <tableColumn name="Column2" id="2"/>
  </tableColumns>
  <tableStyleInfo name="Dezembro-style 2" showColumnStripes="0" showFirstColumn="1" showLastColumn="1" showRowStripes="1"/>
</table>
</file>

<file path=xl/tables/table71.xml><?xml version="1.0" encoding="utf-8"?>
<table xmlns="http://schemas.openxmlformats.org/spreadsheetml/2006/main" headerRowCount="0" ref="C54:H54" displayName="Table_71" name="Table_71" id="7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zembro-style 3" showColumnStripes="0" showFirstColumn="1" showLastColumn="1" showRowStripes="1"/>
</table>
</file>

<file path=xl/tables/table72.xml><?xml version="1.0" encoding="utf-8"?>
<table xmlns="http://schemas.openxmlformats.org/spreadsheetml/2006/main" headerRowCount="0" ref="A56:B173" displayName="Table_72" name="Table_72" id="72">
  <tableColumns count="2">
    <tableColumn name="Column1" id="1"/>
    <tableColumn name="Column2" id="2"/>
  </tableColumns>
  <tableStyleInfo name="Dezembro-style 4" showColumnStripes="0" showFirstColumn="1" showLastColumn="1" showRowStripes="1"/>
</table>
</file>

<file path=xl/tables/table73.xml><?xml version="1.0" encoding="utf-8"?>
<table xmlns="http://schemas.openxmlformats.org/spreadsheetml/2006/main" headerRowCount="0" ref="C56:H64" displayName="Table_73" name="Table_73" id="7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zembro-style 5" showColumnStripes="0" showFirstColumn="1" showLastColumn="1" showRowStripes="1"/>
</table>
</file>

<file path=xl/tables/table74.xml><?xml version="1.0" encoding="utf-8"?>
<table xmlns="http://schemas.openxmlformats.org/spreadsheetml/2006/main" headerRowCount="0" ref="C65:H173" displayName="Table_74" name="Table_74" id="7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zembro-style 6" showColumnStripes="0" showFirstColumn="1" showLastColumn="1" showRowStripes="1"/>
</table>
</file>

<file path=xl/tables/table8.xml><?xml version="1.0" encoding="utf-8"?>
<table xmlns="http://schemas.openxmlformats.org/spreadsheetml/2006/main" headerRowCount="0" ref="C65:H173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Janeiro-style 6" showColumnStripes="0" showFirstColumn="1" showLastColumn="1" showRowStripes="1"/>
</table>
</file>

<file path=xl/tables/table9.xml><?xml version="1.0" encoding="utf-8"?>
<table xmlns="http://schemas.openxmlformats.org/spreadsheetml/2006/main" headerRowCount="0" ref="A52:H52" displayName="Table_9" 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vereiro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estcornerstats.com/" TargetMode="External"/><Relationship Id="rId3" Type="http://schemas.openxmlformats.org/officeDocument/2006/relationships/hyperlink" Target="https://www.flashscore.com.br/" TargetMode="External"/><Relationship Id="rId4" Type="http://schemas.openxmlformats.org/officeDocument/2006/relationships/hyperlink" Target="https://www.sofascore.com/pt/" TargetMode="External"/><Relationship Id="rId5" Type="http://schemas.openxmlformats.org/officeDocument/2006/relationships/hyperlink" Target="https://www.twitch.tv/bestcornerstats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11" Type="http://schemas.openxmlformats.org/officeDocument/2006/relationships/table" Target="../tables/table30.xml"/><Relationship Id="rId10" Type="http://schemas.openxmlformats.org/officeDocument/2006/relationships/table" Target="../tables/table29.xml"/><Relationship Id="rId13" Type="http://schemas.openxmlformats.org/officeDocument/2006/relationships/table" Target="../tables/table32.xml"/><Relationship Id="rId12" Type="http://schemas.openxmlformats.org/officeDocument/2006/relationships/table" Target="../tables/table31.xml"/><Relationship Id="rId9" Type="http://schemas.openxmlformats.org/officeDocument/2006/relationships/table" Target="../tables/table28.xml"/><Relationship Id="rId8" Type="http://schemas.openxmlformats.org/officeDocument/2006/relationships/table" Target="../tables/table2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11" Type="http://schemas.openxmlformats.org/officeDocument/2006/relationships/table" Target="../tables/table36.xml"/><Relationship Id="rId10" Type="http://schemas.openxmlformats.org/officeDocument/2006/relationships/table" Target="../tables/table35.xml"/><Relationship Id="rId13" Type="http://schemas.openxmlformats.org/officeDocument/2006/relationships/table" Target="../tables/table38.xml"/><Relationship Id="rId12" Type="http://schemas.openxmlformats.org/officeDocument/2006/relationships/table" Target="../tables/table37.xml"/><Relationship Id="rId9" Type="http://schemas.openxmlformats.org/officeDocument/2006/relationships/table" Target="../tables/table34.xml"/><Relationship Id="rId8" Type="http://schemas.openxmlformats.org/officeDocument/2006/relationships/table" Target="../tables/table3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11" Type="http://schemas.openxmlformats.org/officeDocument/2006/relationships/table" Target="../tables/table42.xml"/><Relationship Id="rId10" Type="http://schemas.openxmlformats.org/officeDocument/2006/relationships/table" Target="../tables/table41.xml"/><Relationship Id="rId13" Type="http://schemas.openxmlformats.org/officeDocument/2006/relationships/table" Target="../tables/table44.xml"/><Relationship Id="rId12" Type="http://schemas.openxmlformats.org/officeDocument/2006/relationships/table" Target="../tables/table43.xml"/><Relationship Id="rId9" Type="http://schemas.openxmlformats.org/officeDocument/2006/relationships/table" Target="../tables/table40.xml"/><Relationship Id="rId8" Type="http://schemas.openxmlformats.org/officeDocument/2006/relationships/table" Target="../tables/table3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11" Type="http://schemas.openxmlformats.org/officeDocument/2006/relationships/table" Target="../tables/table48.xml"/><Relationship Id="rId10" Type="http://schemas.openxmlformats.org/officeDocument/2006/relationships/table" Target="../tables/table47.xml"/><Relationship Id="rId13" Type="http://schemas.openxmlformats.org/officeDocument/2006/relationships/table" Target="../tables/table50.xml"/><Relationship Id="rId12" Type="http://schemas.openxmlformats.org/officeDocument/2006/relationships/table" Target="../tables/table49.xml"/><Relationship Id="rId9" Type="http://schemas.openxmlformats.org/officeDocument/2006/relationships/table" Target="../tables/table46.xml"/><Relationship Id="rId8" Type="http://schemas.openxmlformats.org/officeDocument/2006/relationships/table" Target="../tables/table4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11" Type="http://schemas.openxmlformats.org/officeDocument/2006/relationships/table" Target="../tables/table54.xml"/><Relationship Id="rId10" Type="http://schemas.openxmlformats.org/officeDocument/2006/relationships/table" Target="../tables/table53.xml"/><Relationship Id="rId13" Type="http://schemas.openxmlformats.org/officeDocument/2006/relationships/table" Target="../tables/table56.xml"/><Relationship Id="rId12" Type="http://schemas.openxmlformats.org/officeDocument/2006/relationships/table" Target="../tables/table55.xml"/><Relationship Id="rId9" Type="http://schemas.openxmlformats.org/officeDocument/2006/relationships/table" Target="../tables/table52.xml"/><Relationship Id="rId8" Type="http://schemas.openxmlformats.org/officeDocument/2006/relationships/table" Target="../tables/table51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11" Type="http://schemas.openxmlformats.org/officeDocument/2006/relationships/table" Target="../tables/table60.xml"/><Relationship Id="rId10" Type="http://schemas.openxmlformats.org/officeDocument/2006/relationships/table" Target="../tables/table59.xml"/><Relationship Id="rId13" Type="http://schemas.openxmlformats.org/officeDocument/2006/relationships/table" Target="../tables/table62.xml"/><Relationship Id="rId12" Type="http://schemas.openxmlformats.org/officeDocument/2006/relationships/table" Target="../tables/table61.xml"/><Relationship Id="rId9" Type="http://schemas.openxmlformats.org/officeDocument/2006/relationships/table" Target="../tables/table58.xml"/><Relationship Id="rId8" Type="http://schemas.openxmlformats.org/officeDocument/2006/relationships/table" Target="../tables/table57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11" Type="http://schemas.openxmlformats.org/officeDocument/2006/relationships/table" Target="../tables/table66.xml"/><Relationship Id="rId10" Type="http://schemas.openxmlformats.org/officeDocument/2006/relationships/table" Target="../tables/table65.xml"/><Relationship Id="rId13" Type="http://schemas.openxmlformats.org/officeDocument/2006/relationships/table" Target="../tables/table68.xml"/><Relationship Id="rId12" Type="http://schemas.openxmlformats.org/officeDocument/2006/relationships/table" Target="../tables/table67.xml"/><Relationship Id="rId9" Type="http://schemas.openxmlformats.org/officeDocument/2006/relationships/table" Target="../tables/table64.xml"/><Relationship Id="rId8" Type="http://schemas.openxmlformats.org/officeDocument/2006/relationships/table" Target="../tables/table63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11" Type="http://schemas.openxmlformats.org/officeDocument/2006/relationships/table" Target="../tables/table72.xml"/><Relationship Id="rId10" Type="http://schemas.openxmlformats.org/officeDocument/2006/relationships/table" Target="../tables/table71.xml"/><Relationship Id="rId13" Type="http://schemas.openxmlformats.org/officeDocument/2006/relationships/table" Target="../tables/table74.xml"/><Relationship Id="rId12" Type="http://schemas.openxmlformats.org/officeDocument/2006/relationships/table" Target="../tables/table73.xml"/><Relationship Id="rId9" Type="http://schemas.openxmlformats.org/officeDocument/2006/relationships/table" Target="../tables/table70.xml"/><Relationship Id="rId8" Type="http://schemas.openxmlformats.org/officeDocument/2006/relationships/table" Target="../tables/table6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13" Type="http://schemas.openxmlformats.org/officeDocument/2006/relationships/table" Target="../tables/table8.xml"/><Relationship Id="rId12" Type="http://schemas.openxmlformats.org/officeDocument/2006/relationships/table" Target="../tables/table7.xml"/><Relationship Id="rId9" Type="http://schemas.openxmlformats.org/officeDocument/2006/relationships/table" Target="../tables/table4.xml"/><Relationship Id="rId8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12.xml"/><Relationship Id="rId10" Type="http://schemas.openxmlformats.org/officeDocument/2006/relationships/table" Target="../tables/table11.xml"/><Relationship Id="rId13" Type="http://schemas.openxmlformats.org/officeDocument/2006/relationships/table" Target="../tables/table14.xml"/><Relationship Id="rId12" Type="http://schemas.openxmlformats.org/officeDocument/2006/relationships/table" Target="../tables/table13.xml"/><Relationship Id="rId9" Type="http://schemas.openxmlformats.org/officeDocument/2006/relationships/table" Target="../tables/table10.xml"/><Relationship Id="rId8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11" Type="http://schemas.openxmlformats.org/officeDocument/2006/relationships/table" Target="../tables/table18.xml"/><Relationship Id="rId10" Type="http://schemas.openxmlformats.org/officeDocument/2006/relationships/table" Target="../tables/table17.xml"/><Relationship Id="rId13" Type="http://schemas.openxmlformats.org/officeDocument/2006/relationships/table" Target="../tables/table20.xml"/><Relationship Id="rId12" Type="http://schemas.openxmlformats.org/officeDocument/2006/relationships/table" Target="../tables/table19.xml"/><Relationship Id="rId9" Type="http://schemas.openxmlformats.org/officeDocument/2006/relationships/table" Target="../tables/table16.xml"/><Relationship Id="rId8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24.xml"/><Relationship Id="rId10" Type="http://schemas.openxmlformats.org/officeDocument/2006/relationships/table" Target="../tables/table23.xml"/><Relationship Id="rId13" Type="http://schemas.openxmlformats.org/officeDocument/2006/relationships/table" Target="../tables/table26.xml"/><Relationship Id="rId12" Type="http://schemas.openxmlformats.org/officeDocument/2006/relationships/table" Target="../tables/table25.xml"/><Relationship Id="rId9" Type="http://schemas.openxmlformats.org/officeDocument/2006/relationships/table" Target="../tables/table22.xml"/><Relationship Id="rId8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5.13" defaultRowHeight="15.0"/>
  <cols>
    <col customWidth="1" min="1" max="1" width="14.75"/>
    <col customWidth="1" min="2" max="2" width="13.0"/>
    <col customWidth="1" min="3" max="4" width="14.25"/>
    <col customWidth="1" min="5" max="5" width="12.0"/>
    <col customWidth="1" min="6" max="6" width="14.75"/>
    <col customWidth="1" min="7" max="7" width="5.38"/>
    <col customWidth="1" min="8" max="12" width="17.63"/>
    <col customWidth="1" min="13" max="13" width="1.38"/>
    <col customWidth="1" min="14" max="16" width="10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4" t="s">
        <v>6</v>
      </c>
      <c r="I1" s="5"/>
      <c r="J1" s="5"/>
      <c r="K1" s="5"/>
      <c r="L1" s="6"/>
      <c r="M1" s="7"/>
      <c r="N1" s="4" t="s">
        <v>7</v>
      </c>
      <c r="O1" s="5"/>
      <c r="P1" s="6"/>
    </row>
    <row r="2" ht="28.5" customHeight="1">
      <c r="A2" s="8" t="s">
        <v>8</v>
      </c>
      <c r="B2" s="9">
        <v>10000.0</v>
      </c>
      <c r="C2" s="9">
        <f>Janeiro!P6</f>
        <v>1952</v>
      </c>
      <c r="D2" s="10">
        <f t="shared" ref="D2:D13" si="1">B2+C2</f>
        <v>11952</v>
      </c>
      <c r="E2" s="11">
        <f t="shared" ref="E2:E13" si="2">IF(C2="0%",,C2/B2)</f>
        <v>0.1952</v>
      </c>
      <c r="F2" s="12">
        <v>0.0</v>
      </c>
      <c r="H2" s="13"/>
      <c r="I2" s="14"/>
      <c r="J2" s="14"/>
      <c r="K2" s="14"/>
      <c r="L2" s="15"/>
      <c r="N2" s="16"/>
      <c r="O2" s="17" t="s">
        <v>9</v>
      </c>
      <c r="P2" s="18"/>
    </row>
    <row r="3" ht="28.5" customHeight="1">
      <c r="A3" s="19" t="s">
        <v>10</v>
      </c>
      <c r="B3" s="20">
        <f t="shared" ref="B3:B13" si="3">D2-F2</f>
        <v>11952</v>
      </c>
      <c r="C3" s="20">
        <f>Fevereiro!P6</f>
        <v>1573</v>
      </c>
      <c r="D3" s="21">
        <f t="shared" si="1"/>
        <v>13525</v>
      </c>
      <c r="E3" s="22">
        <f t="shared" si="2"/>
        <v>0.1316097724</v>
      </c>
      <c r="F3" s="23">
        <v>0.0</v>
      </c>
      <c r="H3" s="24"/>
      <c r="L3" s="25"/>
      <c r="N3" s="16"/>
      <c r="O3" s="26" t="s">
        <v>11</v>
      </c>
      <c r="P3" s="27"/>
    </row>
    <row r="4" ht="28.5" customHeight="1">
      <c r="A4" s="8" t="s">
        <v>12</v>
      </c>
      <c r="B4" s="9">
        <f t="shared" si="3"/>
        <v>13525</v>
      </c>
      <c r="C4" s="10">
        <f>'Março'!P6</f>
        <v>1264</v>
      </c>
      <c r="D4" s="10">
        <f t="shared" si="1"/>
        <v>14789</v>
      </c>
      <c r="E4" s="11">
        <f t="shared" si="2"/>
        <v>0.09345656192</v>
      </c>
      <c r="F4" s="12">
        <v>0.0</v>
      </c>
      <c r="H4" s="28"/>
      <c r="L4" s="29"/>
      <c r="N4" s="16"/>
      <c r="O4" s="30" t="s">
        <v>13</v>
      </c>
      <c r="P4" s="18"/>
    </row>
    <row r="5" ht="28.5" customHeight="1">
      <c r="A5" s="19" t="s">
        <v>14</v>
      </c>
      <c r="B5" s="20">
        <f t="shared" si="3"/>
        <v>14789</v>
      </c>
      <c r="C5" s="21">
        <f>Abril!P6</f>
        <v>2113</v>
      </c>
      <c r="D5" s="21">
        <f t="shared" si="1"/>
        <v>16902</v>
      </c>
      <c r="E5" s="22">
        <f t="shared" si="2"/>
        <v>0.1428764622</v>
      </c>
      <c r="F5" s="23">
        <v>0.0</v>
      </c>
      <c r="H5" s="24"/>
      <c r="L5" s="25"/>
      <c r="N5" s="16"/>
      <c r="O5" s="26" t="s">
        <v>15</v>
      </c>
      <c r="P5" s="27"/>
    </row>
    <row r="6" ht="28.5" customHeight="1">
      <c r="A6" s="8" t="s">
        <v>16</v>
      </c>
      <c r="B6" s="9">
        <f t="shared" si="3"/>
        <v>16902</v>
      </c>
      <c r="C6" s="10">
        <f>Maio!P6</f>
        <v>2388</v>
      </c>
      <c r="D6" s="10">
        <f t="shared" si="1"/>
        <v>19290</v>
      </c>
      <c r="E6" s="11">
        <f t="shared" si="2"/>
        <v>0.141285055</v>
      </c>
      <c r="F6" s="12">
        <v>0.0</v>
      </c>
      <c r="H6" s="28"/>
      <c r="L6" s="29"/>
      <c r="N6" s="31"/>
      <c r="O6" s="31"/>
      <c r="P6" s="31"/>
    </row>
    <row r="7" ht="28.5" customHeight="1">
      <c r="A7" s="19" t="s">
        <v>17</v>
      </c>
      <c r="B7" s="20">
        <f t="shared" si="3"/>
        <v>19290</v>
      </c>
      <c r="C7" s="21">
        <f>Junho!P6</f>
        <v>7003</v>
      </c>
      <c r="D7" s="21">
        <f t="shared" si="1"/>
        <v>26293</v>
      </c>
      <c r="E7" s="22">
        <f t="shared" si="2"/>
        <v>0.3630378434</v>
      </c>
      <c r="F7" s="23">
        <v>0.0</v>
      </c>
      <c r="H7" s="24"/>
      <c r="L7" s="25"/>
      <c r="N7" s="32" t="s">
        <v>18</v>
      </c>
      <c r="O7" s="33"/>
      <c r="P7" s="34"/>
    </row>
    <row r="8" ht="28.5" customHeight="1">
      <c r="A8" s="8" t="s">
        <v>19</v>
      </c>
      <c r="B8" s="9">
        <f t="shared" si="3"/>
        <v>26293</v>
      </c>
      <c r="C8" s="10">
        <f>Julho!P6</f>
        <v>3624</v>
      </c>
      <c r="D8" s="10">
        <f t="shared" si="1"/>
        <v>29917</v>
      </c>
      <c r="E8" s="11">
        <f t="shared" si="2"/>
        <v>0.137831362</v>
      </c>
      <c r="F8" s="12">
        <v>0.0</v>
      </c>
      <c r="H8" s="28"/>
      <c r="L8" s="29"/>
      <c r="N8" s="35"/>
      <c r="P8" s="36"/>
    </row>
    <row r="9" ht="28.5" customHeight="1">
      <c r="A9" s="19" t="s">
        <v>20</v>
      </c>
      <c r="B9" s="20">
        <f t="shared" si="3"/>
        <v>29917</v>
      </c>
      <c r="C9" s="21">
        <f>Agosto!P6</f>
        <v>4944</v>
      </c>
      <c r="D9" s="21">
        <f t="shared" si="1"/>
        <v>34861</v>
      </c>
      <c r="E9" s="22">
        <f t="shared" si="2"/>
        <v>0.1652572116</v>
      </c>
      <c r="F9" s="23">
        <v>0.0</v>
      </c>
      <c r="H9" s="24"/>
      <c r="L9" s="25"/>
      <c r="N9" s="37"/>
      <c r="O9" s="38"/>
      <c r="P9" s="39"/>
    </row>
    <row r="10" ht="28.5" customHeight="1">
      <c r="A10" s="8" t="s">
        <v>21</v>
      </c>
      <c r="B10" s="9">
        <f t="shared" si="3"/>
        <v>34861</v>
      </c>
      <c r="C10" s="10">
        <f>Setembro!P6</f>
        <v>6250</v>
      </c>
      <c r="D10" s="10">
        <f t="shared" si="1"/>
        <v>41111</v>
      </c>
      <c r="E10" s="11">
        <f t="shared" si="2"/>
        <v>0.1792834399</v>
      </c>
      <c r="F10" s="12">
        <v>0.0</v>
      </c>
      <c r="H10" s="28"/>
      <c r="L10" s="29"/>
      <c r="N10" s="40"/>
      <c r="P10" s="36"/>
    </row>
    <row r="11" ht="28.5" customHeight="1">
      <c r="A11" s="41" t="s">
        <v>22</v>
      </c>
      <c r="B11" s="20">
        <f t="shared" si="3"/>
        <v>41111</v>
      </c>
      <c r="C11" s="21">
        <f>Outubro!P6</f>
        <v>5570</v>
      </c>
      <c r="D11" s="21">
        <f t="shared" si="1"/>
        <v>46681</v>
      </c>
      <c r="E11" s="22">
        <f t="shared" si="2"/>
        <v>0.1354868527</v>
      </c>
      <c r="F11" s="23">
        <v>0.0</v>
      </c>
      <c r="H11" s="24"/>
      <c r="L11" s="25"/>
      <c r="N11" s="32" t="s">
        <v>23</v>
      </c>
      <c r="O11" s="33"/>
      <c r="P11" s="34"/>
    </row>
    <row r="12" ht="28.5" customHeight="1">
      <c r="A12" s="8" t="s">
        <v>24</v>
      </c>
      <c r="B12" s="9">
        <f t="shared" si="3"/>
        <v>46681</v>
      </c>
      <c r="C12" s="10">
        <f>Novembro!P6</f>
        <v>8400</v>
      </c>
      <c r="D12" s="10">
        <f t="shared" si="1"/>
        <v>55081</v>
      </c>
      <c r="E12" s="11">
        <f t="shared" si="2"/>
        <v>0.1799447313</v>
      </c>
      <c r="F12" s="12">
        <v>0.0</v>
      </c>
      <c r="H12" s="28"/>
      <c r="L12" s="29"/>
      <c r="N12" s="35"/>
      <c r="P12" s="36"/>
    </row>
    <row r="13" ht="28.5" customHeight="1">
      <c r="A13" s="19" t="s">
        <v>25</v>
      </c>
      <c r="B13" s="20">
        <f t="shared" si="3"/>
        <v>55081</v>
      </c>
      <c r="C13" s="21">
        <f>Dezembro!P6</f>
        <v>2920</v>
      </c>
      <c r="D13" s="21">
        <f t="shared" si="1"/>
        <v>58001</v>
      </c>
      <c r="E13" s="22">
        <f t="shared" si="2"/>
        <v>0.05301283564</v>
      </c>
      <c r="F13" s="23">
        <v>0.0</v>
      </c>
      <c r="G13" s="38"/>
      <c r="H13" s="42"/>
      <c r="I13" s="43"/>
      <c r="J13" s="43"/>
      <c r="K13" s="43"/>
      <c r="L13" s="44"/>
      <c r="N13" s="37"/>
      <c r="O13" s="38"/>
      <c r="P13" s="39"/>
    </row>
    <row r="14" ht="24.75" customHeight="1">
      <c r="A14" s="45"/>
      <c r="L14" s="36"/>
      <c r="N14" s="46"/>
      <c r="O14" s="47"/>
      <c r="P14" s="48"/>
    </row>
  </sheetData>
  <mergeCells count="14">
    <mergeCell ref="O4:P4"/>
    <mergeCell ref="O5:P5"/>
    <mergeCell ref="N7:P9"/>
    <mergeCell ref="N10:P10"/>
    <mergeCell ref="N11:P13"/>
    <mergeCell ref="A14:L14"/>
    <mergeCell ref="N14:P14"/>
    <mergeCell ref="G1:G13"/>
    <mergeCell ref="H1:L1"/>
    <mergeCell ref="M1:M14"/>
    <mergeCell ref="N1:P1"/>
    <mergeCell ref="H2:L13"/>
    <mergeCell ref="O2:P2"/>
    <mergeCell ref="O3:P3"/>
  </mergeCells>
  <conditionalFormatting sqref="C2:C13">
    <cfRule type="cellIs" dxfId="0" priority="1" operator="greaterThan">
      <formula>0</formula>
    </cfRule>
  </conditionalFormatting>
  <conditionalFormatting sqref="C2:C13">
    <cfRule type="cellIs" dxfId="1" priority="2" operator="lessThan">
      <formula>0</formula>
    </cfRule>
  </conditionalFormatting>
  <conditionalFormatting sqref="E2:E13">
    <cfRule type="cellIs" dxfId="0" priority="3" operator="greaterThan">
      <formula>0</formula>
    </cfRule>
  </conditionalFormatting>
  <conditionalFormatting sqref="E2:E13">
    <cfRule type="cellIs" dxfId="1" priority="4" operator="lessThan">
      <formula>0</formula>
    </cfRule>
  </conditionalFormatting>
  <hyperlinks>
    <hyperlink r:id="rId2" ref="O2"/>
    <hyperlink r:id="rId3" ref="O3"/>
    <hyperlink r:id="rId4" ref="O4"/>
    <hyperlink r:id="rId5" ref="O5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879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44692.0</v>
      </c>
      <c r="B3" s="368"/>
      <c r="C3" s="369" t="s">
        <v>880</v>
      </c>
      <c r="D3" s="369" t="s">
        <v>881</v>
      </c>
      <c r="E3" s="381" t="s">
        <v>518</v>
      </c>
      <c r="F3" s="354" t="s">
        <v>765</v>
      </c>
      <c r="G3" s="371">
        <v>300.0</v>
      </c>
      <c r="H3" s="384">
        <v>360.0</v>
      </c>
      <c r="I3" s="295">
        <f t="shared" ref="I3:I258" si="1">IF(H3="","",H3/G3)</f>
        <v>1.2</v>
      </c>
      <c r="J3" s="295">
        <f t="shared" ref="J3:J299" si="2">IF(H3="","",H3/$R$13)</f>
        <v>1.064962726</v>
      </c>
      <c r="K3" s="295">
        <f>IF(H3="","",H3/P3)</f>
        <v>0.02129925453</v>
      </c>
      <c r="L3" s="295">
        <f>IF(K3="","",K3)</f>
        <v>0.02129925453</v>
      </c>
      <c r="M3" s="296">
        <f>IF(H3="","",H3)</f>
        <v>360</v>
      </c>
      <c r="N3" s="296">
        <f>IF(H3="","",P3+H3)</f>
        <v>17262</v>
      </c>
      <c r="O3" s="297"/>
      <c r="P3" s="298">
        <f>Painel!B6</f>
        <v>16902</v>
      </c>
      <c r="Q3" s="299"/>
      <c r="R3" s="298">
        <f>P3+(SUM(H3:H299))</f>
        <v>19290</v>
      </c>
      <c r="S3" s="299"/>
      <c r="T3" s="300"/>
      <c r="U3" s="301">
        <v>44682.0</v>
      </c>
      <c r="V3" s="302">
        <f t="shared" ref="V3:V33" si="3">SUMIF($A$3:$A$299,U3,$H$3:$H$299)</f>
        <v>0</v>
      </c>
      <c r="W3" s="303">
        <f t="shared" ref="W3:W33" si="4">V3/$R$13</f>
        <v>0</v>
      </c>
    </row>
    <row r="4" ht="18.0" customHeight="1">
      <c r="A4" s="355">
        <v>44692.0</v>
      </c>
      <c r="B4" s="362"/>
      <c r="C4" s="369" t="s">
        <v>401</v>
      </c>
      <c r="D4" s="369" t="s">
        <v>882</v>
      </c>
      <c r="E4" s="356" t="s">
        <v>518</v>
      </c>
      <c r="F4" s="357" t="s">
        <v>747</v>
      </c>
      <c r="G4" s="374">
        <v>300.0</v>
      </c>
      <c r="H4" s="377">
        <v>-300.0</v>
      </c>
      <c r="I4" s="295">
        <f t="shared" si="1"/>
        <v>-1</v>
      </c>
      <c r="J4" s="295">
        <f t="shared" si="2"/>
        <v>-0.8874689386</v>
      </c>
      <c r="K4" s="295">
        <f t="shared" ref="K4:K300" si="5">IF(H4="","",H4/$P$3)</f>
        <v>-0.01774937877</v>
      </c>
      <c r="L4" s="295">
        <f t="shared" ref="L4:L300" si="6">IF(K4="","",L3+K4)</f>
        <v>0.003549875754</v>
      </c>
      <c r="M4" s="296">
        <f t="shared" ref="M4:M299" si="7">IF(H4="","",H4+M3)</f>
        <v>60</v>
      </c>
      <c r="N4" s="296">
        <f t="shared" ref="N4:N299" si="8">IF(H4="","",H4+N3)</f>
        <v>16962</v>
      </c>
      <c r="O4" s="304"/>
      <c r="P4" s="305"/>
      <c r="Q4" s="306"/>
      <c r="R4" s="305"/>
      <c r="S4" s="306"/>
      <c r="T4" s="307"/>
      <c r="U4" s="301">
        <f t="shared" ref="U4:U33" si="9">U3+1</f>
        <v>44683</v>
      </c>
      <c r="V4" s="302">
        <f t="shared" si="3"/>
        <v>0</v>
      </c>
      <c r="W4" s="303">
        <f t="shared" si="4"/>
        <v>0</v>
      </c>
    </row>
    <row r="5" ht="18.0" customHeight="1">
      <c r="A5" s="355">
        <v>44693.0</v>
      </c>
      <c r="B5" s="362"/>
      <c r="C5" s="369" t="s">
        <v>883</v>
      </c>
      <c r="D5" s="369" t="s">
        <v>884</v>
      </c>
      <c r="E5" s="356" t="s">
        <v>518</v>
      </c>
      <c r="F5" s="357" t="s">
        <v>885</v>
      </c>
      <c r="G5" s="374">
        <v>300.0</v>
      </c>
      <c r="H5" s="375">
        <v>284.0</v>
      </c>
      <c r="I5" s="295">
        <f t="shared" si="1"/>
        <v>0.9466666667</v>
      </c>
      <c r="J5" s="295">
        <f t="shared" si="2"/>
        <v>0.8401372619</v>
      </c>
      <c r="K5" s="295">
        <f t="shared" si="5"/>
        <v>0.01680274524</v>
      </c>
      <c r="L5" s="295">
        <f t="shared" si="6"/>
        <v>0.02035262099</v>
      </c>
      <c r="M5" s="296">
        <f t="shared" si="7"/>
        <v>344</v>
      </c>
      <c r="N5" s="296">
        <f t="shared" si="8"/>
        <v>17246</v>
      </c>
      <c r="O5" s="304"/>
      <c r="P5" s="308" t="s">
        <v>526</v>
      </c>
      <c r="Q5" s="309"/>
      <c r="R5" s="309"/>
      <c r="S5" s="310"/>
      <c r="T5" s="307"/>
      <c r="U5" s="301">
        <f t="shared" si="9"/>
        <v>44684</v>
      </c>
      <c r="V5" s="302">
        <f t="shared" si="3"/>
        <v>0</v>
      </c>
      <c r="W5" s="303">
        <f t="shared" si="4"/>
        <v>0</v>
      </c>
    </row>
    <row r="6" ht="18.0" customHeight="1">
      <c r="A6" s="355">
        <v>45059.0</v>
      </c>
      <c r="B6" s="362"/>
      <c r="C6" s="369" t="s">
        <v>886</v>
      </c>
      <c r="D6" s="369" t="s">
        <v>641</v>
      </c>
      <c r="E6" s="356" t="s">
        <v>518</v>
      </c>
      <c r="F6" s="360">
        <v>45048.0</v>
      </c>
      <c r="G6" s="374">
        <v>300.0</v>
      </c>
      <c r="H6" s="377">
        <v>-300.0</v>
      </c>
      <c r="I6" s="295">
        <f t="shared" si="1"/>
        <v>-1</v>
      </c>
      <c r="J6" s="295">
        <f t="shared" si="2"/>
        <v>-0.8874689386</v>
      </c>
      <c r="K6" s="295">
        <f t="shared" si="5"/>
        <v>-0.01774937877</v>
      </c>
      <c r="L6" s="295">
        <f t="shared" si="6"/>
        <v>0.00260324222</v>
      </c>
      <c r="M6" s="296">
        <f t="shared" si="7"/>
        <v>44</v>
      </c>
      <c r="N6" s="296">
        <f t="shared" si="8"/>
        <v>16946</v>
      </c>
      <c r="O6" s="304"/>
      <c r="P6" s="311">
        <f>SUM(R3-P3)</f>
        <v>2388</v>
      </c>
      <c r="T6" s="307"/>
      <c r="U6" s="301">
        <f t="shared" si="9"/>
        <v>44685</v>
      </c>
      <c r="V6" s="302">
        <f t="shared" si="3"/>
        <v>0</v>
      </c>
      <c r="W6" s="303">
        <f t="shared" si="4"/>
        <v>0</v>
      </c>
    </row>
    <row r="7" ht="18.0" customHeight="1">
      <c r="A7" s="355">
        <v>45059.0</v>
      </c>
      <c r="B7" s="362"/>
      <c r="C7" s="369" t="s">
        <v>887</v>
      </c>
      <c r="D7" s="369" t="s">
        <v>888</v>
      </c>
      <c r="E7" s="356" t="s">
        <v>518</v>
      </c>
      <c r="F7" s="357" t="s">
        <v>589</v>
      </c>
      <c r="G7" s="374">
        <v>300.0</v>
      </c>
      <c r="H7" s="377">
        <v>-300.0</v>
      </c>
      <c r="I7" s="295">
        <f t="shared" si="1"/>
        <v>-1</v>
      </c>
      <c r="J7" s="295">
        <f t="shared" si="2"/>
        <v>-0.8874689386</v>
      </c>
      <c r="K7" s="295">
        <f t="shared" si="5"/>
        <v>-0.01774937877</v>
      </c>
      <c r="L7" s="295">
        <f t="shared" si="6"/>
        <v>-0.01514613655</v>
      </c>
      <c r="M7" s="296">
        <f t="shared" si="7"/>
        <v>-256</v>
      </c>
      <c r="N7" s="296">
        <f t="shared" si="8"/>
        <v>16646</v>
      </c>
      <c r="O7" s="304"/>
      <c r="T7" s="307"/>
      <c r="U7" s="301">
        <f t="shared" si="9"/>
        <v>44686</v>
      </c>
      <c r="V7" s="302">
        <f t="shared" si="3"/>
        <v>0</v>
      </c>
      <c r="W7" s="303">
        <f t="shared" si="4"/>
        <v>0</v>
      </c>
    </row>
    <row r="8" ht="18.0" customHeight="1">
      <c r="A8" s="355">
        <v>45059.0</v>
      </c>
      <c r="B8" s="362"/>
      <c r="C8" s="369" t="s">
        <v>889</v>
      </c>
      <c r="D8" s="369" t="s">
        <v>890</v>
      </c>
      <c r="E8" s="356" t="s">
        <v>518</v>
      </c>
      <c r="F8" s="357" t="s">
        <v>723</v>
      </c>
      <c r="G8" s="374">
        <v>300.0</v>
      </c>
      <c r="H8" s="375">
        <v>249.0</v>
      </c>
      <c r="I8" s="295">
        <f t="shared" si="1"/>
        <v>0.83</v>
      </c>
      <c r="J8" s="295">
        <f t="shared" si="2"/>
        <v>0.736599219</v>
      </c>
      <c r="K8" s="295">
        <f t="shared" si="5"/>
        <v>0.01473198438</v>
      </c>
      <c r="L8" s="295">
        <f t="shared" si="6"/>
        <v>-0.0004141521713</v>
      </c>
      <c r="M8" s="296">
        <f t="shared" si="7"/>
        <v>-7</v>
      </c>
      <c r="N8" s="296">
        <f t="shared" si="8"/>
        <v>16895</v>
      </c>
      <c r="O8" s="304"/>
      <c r="T8" s="307"/>
      <c r="U8" s="301">
        <f t="shared" si="9"/>
        <v>44687</v>
      </c>
      <c r="V8" s="302">
        <f t="shared" si="3"/>
        <v>0</v>
      </c>
      <c r="W8" s="303">
        <f t="shared" si="4"/>
        <v>0</v>
      </c>
    </row>
    <row r="9" ht="18.0" customHeight="1">
      <c r="A9" s="355">
        <v>45059.0</v>
      </c>
      <c r="B9" s="362"/>
      <c r="C9" s="369" t="s">
        <v>891</v>
      </c>
      <c r="D9" s="369" t="s">
        <v>892</v>
      </c>
      <c r="E9" s="356" t="s">
        <v>518</v>
      </c>
      <c r="F9" s="359">
        <v>44928.0</v>
      </c>
      <c r="G9" s="374">
        <v>300.0</v>
      </c>
      <c r="H9" s="375">
        <v>330.0</v>
      </c>
      <c r="I9" s="295">
        <f t="shared" si="1"/>
        <v>1.1</v>
      </c>
      <c r="J9" s="295">
        <f t="shared" si="2"/>
        <v>0.9762158324</v>
      </c>
      <c r="K9" s="295">
        <f t="shared" si="5"/>
        <v>0.01952431665</v>
      </c>
      <c r="L9" s="295">
        <f t="shared" si="6"/>
        <v>0.01911016448</v>
      </c>
      <c r="M9" s="296">
        <f t="shared" si="7"/>
        <v>323</v>
      </c>
      <c r="N9" s="296">
        <f t="shared" si="8"/>
        <v>17225</v>
      </c>
      <c r="O9" s="304"/>
      <c r="P9" s="308" t="s">
        <v>516</v>
      </c>
      <c r="Q9" s="309"/>
      <c r="R9" s="309"/>
      <c r="S9" s="310"/>
      <c r="T9" s="307"/>
      <c r="U9" s="301">
        <f t="shared" si="9"/>
        <v>44688</v>
      </c>
      <c r="V9" s="302">
        <f t="shared" si="3"/>
        <v>0</v>
      </c>
      <c r="W9" s="303">
        <f t="shared" si="4"/>
        <v>0</v>
      </c>
    </row>
    <row r="10" ht="18.0" customHeight="1">
      <c r="A10" s="355">
        <v>45059.0</v>
      </c>
      <c r="B10" s="362"/>
      <c r="C10" s="369" t="s">
        <v>893</v>
      </c>
      <c r="D10" s="369" t="s">
        <v>894</v>
      </c>
      <c r="E10" s="356" t="s">
        <v>518</v>
      </c>
      <c r="F10" s="357">
        <v>2.0</v>
      </c>
      <c r="G10" s="374">
        <v>300.0</v>
      </c>
      <c r="H10" s="375">
        <v>300.0</v>
      </c>
      <c r="I10" s="295">
        <f t="shared" si="1"/>
        <v>1</v>
      </c>
      <c r="J10" s="295">
        <f t="shared" si="2"/>
        <v>0.8874689386</v>
      </c>
      <c r="K10" s="295">
        <f t="shared" si="5"/>
        <v>0.01774937877</v>
      </c>
      <c r="L10" s="295">
        <f t="shared" si="6"/>
        <v>0.03685954325</v>
      </c>
      <c r="M10" s="296">
        <f t="shared" si="7"/>
        <v>623</v>
      </c>
      <c r="N10" s="296">
        <f t="shared" si="8"/>
        <v>17525</v>
      </c>
      <c r="O10" s="304"/>
      <c r="P10" s="312">
        <f>P6/P3</f>
        <v>0.141285055</v>
      </c>
      <c r="Q10" s="313"/>
      <c r="R10" s="312">
        <f>SUM((H3:H299))/SUM((G3:G299))</f>
        <v>0.1658333333</v>
      </c>
      <c r="S10" s="313"/>
      <c r="T10" s="307"/>
      <c r="U10" s="301">
        <f t="shared" si="9"/>
        <v>44689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45059.0</v>
      </c>
      <c r="B11" s="362"/>
      <c r="C11" s="369" t="s">
        <v>895</v>
      </c>
      <c r="D11" s="369" t="s">
        <v>338</v>
      </c>
      <c r="E11" s="356" t="s">
        <v>518</v>
      </c>
      <c r="F11" s="357" t="s">
        <v>519</v>
      </c>
      <c r="G11" s="374">
        <v>300.0</v>
      </c>
      <c r="H11" s="375">
        <v>190.0</v>
      </c>
      <c r="I11" s="295">
        <f t="shared" si="1"/>
        <v>0.6333333333</v>
      </c>
      <c r="J11" s="295">
        <f t="shared" si="2"/>
        <v>0.5620636611</v>
      </c>
      <c r="K11" s="295">
        <f t="shared" si="5"/>
        <v>0.01124127322</v>
      </c>
      <c r="L11" s="295">
        <f t="shared" si="6"/>
        <v>0.04810081647</v>
      </c>
      <c r="M11" s="296">
        <f t="shared" si="7"/>
        <v>813</v>
      </c>
      <c r="N11" s="296">
        <f t="shared" si="8"/>
        <v>17715</v>
      </c>
      <c r="O11" s="304"/>
      <c r="P11" s="305"/>
      <c r="Q11" s="306"/>
      <c r="R11" s="305"/>
      <c r="S11" s="306"/>
      <c r="T11" s="307"/>
      <c r="U11" s="301">
        <f t="shared" si="9"/>
        <v>44690</v>
      </c>
      <c r="V11" s="302">
        <f t="shared" si="3"/>
        <v>0</v>
      </c>
      <c r="W11" s="303">
        <f t="shared" si="4"/>
        <v>0</v>
      </c>
    </row>
    <row r="12" ht="18.0" customHeight="1">
      <c r="A12" s="355">
        <v>45059.0</v>
      </c>
      <c r="B12" s="362"/>
      <c r="C12" s="369" t="s">
        <v>896</v>
      </c>
      <c r="D12" s="369" t="s">
        <v>666</v>
      </c>
      <c r="E12" s="356" t="s">
        <v>518</v>
      </c>
      <c r="F12" s="357" t="s">
        <v>667</v>
      </c>
      <c r="G12" s="374">
        <v>300.0</v>
      </c>
      <c r="H12" s="377">
        <v>-300.0</v>
      </c>
      <c r="I12" s="295">
        <f t="shared" si="1"/>
        <v>-1</v>
      </c>
      <c r="J12" s="295">
        <f t="shared" si="2"/>
        <v>-0.8874689386</v>
      </c>
      <c r="K12" s="295">
        <f t="shared" si="5"/>
        <v>-0.01774937877</v>
      </c>
      <c r="L12" s="295">
        <f t="shared" si="6"/>
        <v>0.0303514377</v>
      </c>
      <c r="M12" s="296">
        <f t="shared" si="7"/>
        <v>513</v>
      </c>
      <c r="N12" s="296">
        <f t="shared" si="8"/>
        <v>17415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44691</v>
      </c>
      <c r="V12" s="302">
        <f t="shared" si="3"/>
        <v>0</v>
      </c>
      <c r="W12" s="303">
        <f t="shared" si="4"/>
        <v>0</v>
      </c>
    </row>
    <row r="13" ht="18.0" customHeight="1">
      <c r="A13" s="355">
        <v>45059.0</v>
      </c>
      <c r="B13" s="362"/>
      <c r="C13" s="369" t="s">
        <v>897</v>
      </c>
      <c r="D13" s="369" t="s">
        <v>898</v>
      </c>
      <c r="E13" s="356" t="s">
        <v>518</v>
      </c>
      <c r="F13" s="357" t="s">
        <v>525</v>
      </c>
      <c r="G13" s="374">
        <v>300.0</v>
      </c>
      <c r="H13" s="377">
        <v>-300.0</v>
      </c>
      <c r="I13" s="295">
        <f t="shared" si="1"/>
        <v>-1</v>
      </c>
      <c r="J13" s="295">
        <f t="shared" si="2"/>
        <v>-0.8874689386</v>
      </c>
      <c r="K13" s="295">
        <f t="shared" si="5"/>
        <v>-0.01774937877</v>
      </c>
      <c r="L13" s="295">
        <f t="shared" si="6"/>
        <v>0.01260205893</v>
      </c>
      <c r="M13" s="296">
        <f t="shared" si="7"/>
        <v>213</v>
      </c>
      <c r="N13" s="296">
        <f t="shared" si="8"/>
        <v>17115</v>
      </c>
      <c r="O13" s="304"/>
      <c r="P13" s="314">
        <v>0.02</v>
      </c>
      <c r="Q13" s="313"/>
      <c r="R13" s="315">
        <f>P3*P13</f>
        <v>338.04</v>
      </c>
      <c r="S13" s="313"/>
      <c r="T13" s="307"/>
      <c r="U13" s="301">
        <f t="shared" si="9"/>
        <v>44692</v>
      </c>
      <c r="V13" s="302">
        <f t="shared" si="3"/>
        <v>60</v>
      </c>
      <c r="W13" s="303">
        <f t="shared" si="4"/>
        <v>0.1774937877</v>
      </c>
    </row>
    <row r="14" ht="18.0" customHeight="1">
      <c r="A14" s="355">
        <v>45060.0</v>
      </c>
      <c r="B14" s="362"/>
      <c r="C14" s="369" t="s">
        <v>899</v>
      </c>
      <c r="D14" s="369" t="s">
        <v>824</v>
      </c>
      <c r="E14" s="356" t="s">
        <v>518</v>
      </c>
      <c r="F14" s="357" t="s">
        <v>667</v>
      </c>
      <c r="G14" s="374">
        <v>300.0</v>
      </c>
      <c r="H14" s="375">
        <v>240.0</v>
      </c>
      <c r="I14" s="295">
        <f t="shared" si="1"/>
        <v>0.8</v>
      </c>
      <c r="J14" s="295">
        <f t="shared" si="2"/>
        <v>0.7099751509</v>
      </c>
      <c r="K14" s="295">
        <f t="shared" si="5"/>
        <v>0.01419950302</v>
      </c>
      <c r="L14" s="295">
        <f t="shared" si="6"/>
        <v>0.02680156195</v>
      </c>
      <c r="M14" s="296">
        <f t="shared" si="7"/>
        <v>453</v>
      </c>
      <c r="N14" s="296">
        <f t="shared" si="8"/>
        <v>17355</v>
      </c>
      <c r="O14" s="304"/>
      <c r="P14" s="305"/>
      <c r="Q14" s="306"/>
      <c r="R14" s="305"/>
      <c r="S14" s="306"/>
      <c r="T14" s="307"/>
      <c r="U14" s="301">
        <f t="shared" si="9"/>
        <v>44693</v>
      </c>
      <c r="V14" s="302">
        <f t="shared" si="3"/>
        <v>284</v>
      </c>
      <c r="W14" s="303">
        <f t="shared" si="4"/>
        <v>0.8401372619</v>
      </c>
    </row>
    <row r="15" ht="18.0" customHeight="1">
      <c r="A15" s="355">
        <v>45060.0</v>
      </c>
      <c r="B15" s="362"/>
      <c r="C15" s="369" t="s">
        <v>368</v>
      </c>
      <c r="D15" s="369" t="s">
        <v>900</v>
      </c>
      <c r="E15" s="356" t="s">
        <v>518</v>
      </c>
      <c r="F15" s="357" t="s">
        <v>536</v>
      </c>
      <c r="G15" s="374">
        <v>300.0</v>
      </c>
      <c r="H15" s="377">
        <v>-300.0</v>
      </c>
      <c r="I15" s="295">
        <f t="shared" si="1"/>
        <v>-1</v>
      </c>
      <c r="J15" s="295">
        <f t="shared" si="2"/>
        <v>-0.8874689386</v>
      </c>
      <c r="K15" s="295">
        <f t="shared" si="5"/>
        <v>-0.01774937877</v>
      </c>
      <c r="L15" s="295">
        <f t="shared" si="6"/>
        <v>0.009052183174</v>
      </c>
      <c r="M15" s="296">
        <f t="shared" si="7"/>
        <v>153</v>
      </c>
      <c r="N15" s="296">
        <f t="shared" si="8"/>
        <v>17055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44694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45060.0</v>
      </c>
      <c r="B16" s="362"/>
      <c r="C16" s="369" t="s">
        <v>901</v>
      </c>
      <c r="D16" s="369" t="s">
        <v>902</v>
      </c>
      <c r="E16" s="356" t="s">
        <v>518</v>
      </c>
      <c r="F16" s="357" t="s">
        <v>522</v>
      </c>
      <c r="G16" s="374">
        <v>300.0</v>
      </c>
      <c r="H16" s="375">
        <v>210.0</v>
      </c>
      <c r="I16" s="295">
        <f t="shared" si="1"/>
        <v>0.7</v>
      </c>
      <c r="J16" s="295">
        <f t="shared" si="2"/>
        <v>0.621228257</v>
      </c>
      <c r="K16" s="295">
        <f t="shared" si="5"/>
        <v>0.01242456514</v>
      </c>
      <c r="L16" s="295">
        <f t="shared" si="6"/>
        <v>0.02147674831</v>
      </c>
      <c r="M16" s="296">
        <f t="shared" si="7"/>
        <v>363</v>
      </c>
      <c r="N16" s="296">
        <f t="shared" si="8"/>
        <v>17265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44695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45060.0</v>
      </c>
      <c r="B17" s="362"/>
      <c r="C17" s="369" t="s">
        <v>903</v>
      </c>
      <c r="D17" s="369" t="s">
        <v>904</v>
      </c>
      <c r="E17" s="356" t="s">
        <v>518</v>
      </c>
      <c r="F17" s="357" t="s">
        <v>667</v>
      </c>
      <c r="G17" s="374">
        <v>300.0</v>
      </c>
      <c r="H17" s="375">
        <v>240.0</v>
      </c>
      <c r="I17" s="295">
        <f t="shared" si="1"/>
        <v>0.8</v>
      </c>
      <c r="J17" s="295">
        <f t="shared" si="2"/>
        <v>0.7099751509</v>
      </c>
      <c r="K17" s="295">
        <f t="shared" si="5"/>
        <v>0.01419950302</v>
      </c>
      <c r="L17" s="295">
        <f t="shared" si="6"/>
        <v>0.03567625133</v>
      </c>
      <c r="M17" s="296">
        <f t="shared" si="7"/>
        <v>603</v>
      </c>
      <c r="N17" s="296">
        <f t="shared" si="8"/>
        <v>17505</v>
      </c>
      <c r="O17" s="304"/>
      <c r="P17" s="320">
        <f>COUNTIF(V3:V35,"&gt;0")</f>
        <v>3</v>
      </c>
      <c r="Q17" s="321">
        <f>P17/(P17+R17)</f>
        <v>0.75</v>
      </c>
      <c r="R17" s="322">
        <f>COUNTIF(V3:V36,"&lt;0")</f>
        <v>1</v>
      </c>
      <c r="S17" s="323">
        <f>R17/(P17+R17)</f>
        <v>0.25</v>
      </c>
      <c r="T17" s="307"/>
      <c r="U17" s="301">
        <f t="shared" si="9"/>
        <v>44696</v>
      </c>
      <c r="V17" s="302">
        <f t="shared" si="3"/>
        <v>690</v>
      </c>
      <c r="W17" s="303">
        <f t="shared" si="4"/>
        <v>2.041178559</v>
      </c>
    </row>
    <row r="18" ht="18.0" customHeight="1">
      <c r="A18" s="355">
        <v>45060.0</v>
      </c>
      <c r="B18" s="362"/>
      <c r="C18" s="369" t="s">
        <v>905</v>
      </c>
      <c r="D18" s="369" t="s">
        <v>906</v>
      </c>
      <c r="E18" s="356" t="s">
        <v>518</v>
      </c>
      <c r="F18" s="357" t="s">
        <v>592</v>
      </c>
      <c r="G18" s="374">
        <v>300.0</v>
      </c>
      <c r="H18" s="375">
        <v>290.0</v>
      </c>
      <c r="I18" s="295">
        <f t="shared" si="1"/>
        <v>0.9666666667</v>
      </c>
      <c r="J18" s="295">
        <f t="shared" si="2"/>
        <v>0.8578866406</v>
      </c>
      <c r="K18" s="295">
        <f t="shared" si="5"/>
        <v>0.01715773281</v>
      </c>
      <c r="L18" s="295">
        <f t="shared" si="6"/>
        <v>0.05283398414</v>
      </c>
      <c r="M18" s="296">
        <f t="shared" si="7"/>
        <v>893</v>
      </c>
      <c r="N18" s="296">
        <f t="shared" si="8"/>
        <v>17795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44697</v>
      </c>
      <c r="V18" s="302">
        <f t="shared" si="3"/>
        <v>0</v>
      </c>
      <c r="W18" s="303">
        <f t="shared" si="4"/>
        <v>0</v>
      </c>
    </row>
    <row r="19" ht="18.0" customHeight="1">
      <c r="A19" s="355">
        <v>45060.0</v>
      </c>
      <c r="B19" s="362"/>
      <c r="C19" s="369" t="s">
        <v>391</v>
      </c>
      <c r="D19" s="369" t="s">
        <v>907</v>
      </c>
      <c r="E19" s="356" t="s">
        <v>518</v>
      </c>
      <c r="F19" s="357" t="s">
        <v>667</v>
      </c>
      <c r="G19" s="374">
        <v>300.0</v>
      </c>
      <c r="H19" s="377">
        <v>-300.0</v>
      </c>
      <c r="I19" s="295">
        <f t="shared" si="1"/>
        <v>-1</v>
      </c>
      <c r="J19" s="295">
        <f t="shared" si="2"/>
        <v>-0.8874689386</v>
      </c>
      <c r="K19" s="295">
        <f t="shared" si="5"/>
        <v>-0.01774937877</v>
      </c>
      <c r="L19" s="295">
        <f t="shared" si="6"/>
        <v>0.03508460537</v>
      </c>
      <c r="M19" s="296">
        <f t="shared" si="7"/>
        <v>593</v>
      </c>
      <c r="N19" s="296">
        <f t="shared" si="8"/>
        <v>17495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44698</v>
      </c>
      <c r="V19" s="302">
        <f t="shared" si="3"/>
        <v>0</v>
      </c>
      <c r="W19" s="303">
        <f t="shared" si="4"/>
        <v>0</v>
      </c>
    </row>
    <row r="20" ht="18.0" customHeight="1">
      <c r="A20" s="355">
        <v>44696.0</v>
      </c>
      <c r="B20" s="362"/>
      <c r="C20" s="369" t="s">
        <v>908</v>
      </c>
      <c r="D20" s="369" t="s">
        <v>399</v>
      </c>
      <c r="E20" s="356" t="s">
        <v>518</v>
      </c>
      <c r="F20" s="357">
        <v>2.0</v>
      </c>
      <c r="G20" s="374">
        <v>300.0</v>
      </c>
      <c r="H20" s="375">
        <v>300.0</v>
      </c>
      <c r="I20" s="295">
        <f t="shared" si="1"/>
        <v>1</v>
      </c>
      <c r="J20" s="295">
        <f t="shared" si="2"/>
        <v>0.8874689386</v>
      </c>
      <c r="K20" s="295">
        <f t="shared" si="5"/>
        <v>0.01774937877</v>
      </c>
      <c r="L20" s="295">
        <f t="shared" si="6"/>
        <v>0.05283398414</v>
      </c>
      <c r="M20" s="296">
        <f t="shared" si="7"/>
        <v>893</v>
      </c>
      <c r="N20" s="296">
        <f t="shared" si="8"/>
        <v>17795</v>
      </c>
      <c r="O20" s="304"/>
      <c r="P20" s="320">
        <f>COUNTIF(H3:H299,"&gt;0")</f>
        <v>31</v>
      </c>
      <c r="Q20" s="321">
        <f>P20/(P20+R20)</f>
        <v>0.6458333333</v>
      </c>
      <c r="R20" s="322">
        <f>COUNTIF(H2:H299,"&lt;0")</f>
        <v>17</v>
      </c>
      <c r="S20" s="323">
        <f>R20/(P20+R20)</f>
        <v>0.3541666667</v>
      </c>
      <c r="T20" s="307"/>
      <c r="U20" s="301">
        <f t="shared" si="9"/>
        <v>44699</v>
      </c>
      <c r="V20" s="302">
        <f t="shared" si="3"/>
        <v>0</v>
      </c>
      <c r="W20" s="303">
        <f t="shared" si="4"/>
        <v>0</v>
      </c>
    </row>
    <row r="21" ht="18.0" customHeight="1">
      <c r="A21" s="355">
        <v>44696.0</v>
      </c>
      <c r="B21" s="362"/>
      <c r="C21" s="369" t="s">
        <v>909</v>
      </c>
      <c r="D21" s="369" t="s">
        <v>910</v>
      </c>
      <c r="E21" s="356" t="s">
        <v>518</v>
      </c>
      <c r="F21" s="357" t="s">
        <v>522</v>
      </c>
      <c r="G21" s="374">
        <v>300.0</v>
      </c>
      <c r="H21" s="375">
        <v>210.0</v>
      </c>
      <c r="I21" s="295">
        <f t="shared" si="1"/>
        <v>0.7</v>
      </c>
      <c r="J21" s="295">
        <f t="shared" si="2"/>
        <v>0.621228257</v>
      </c>
      <c r="K21" s="295">
        <f t="shared" si="5"/>
        <v>0.01242456514</v>
      </c>
      <c r="L21" s="295">
        <f t="shared" si="6"/>
        <v>0.06525854928</v>
      </c>
      <c r="M21" s="296">
        <f t="shared" si="7"/>
        <v>1103</v>
      </c>
      <c r="N21" s="296">
        <f t="shared" si="8"/>
        <v>18005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44700</v>
      </c>
      <c r="V21" s="302">
        <f t="shared" si="3"/>
        <v>0</v>
      </c>
      <c r="W21" s="303">
        <f t="shared" si="4"/>
        <v>0</v>
      </c>
    </row>
    <row r="22" ht="18.0" customHeight="1">
      <c r="A22" s="355">
        <v>44696.0</v>
      </c>
      <c r="B22" s="362"/>
      <c r="C22" s="369" t="s">
        <v>911</v>
      </c>
      <c r="D22" s="369" t="s">
        <v>912</v>
      </c>
      <c r="E22" s="356" t="s">
        <v>518</v>
      </c>
      <c r="F22" s="359">
        <v>45078.0</v>
      </c>
      <c r="G22" s="374">
        <v>300.0</v>
      </c>
      <c r="H22" s="375">
        <v>180.0</v>
      </c>
      <c r="I22" s="295">
        <f t="shared" si="1"/>
        <v>0.6</v>
      </c>
      <c r="J22" s="295">
        <f t="shared" si="2"/>
        <v>0.5324813632</v>
      </c>
      <c r="K22" s="295">
        <f t="shared" si="5"/>
        <v>0.01064962726</v>
      </c>
      <c r="L22" s="295">
        <f t="shared" si="6"/>
        <v>0.07590817655</v>
      </c>
      <c r="M22" s="296">
        <f t="shared" si="7"/>
        <v>1283</v>
      </c>
      <c r="N22" s="296">
        <f t="shared" si="8"/>
        <v>18185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44701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45062.0</v>
      </c>
      <c r="B23" s="362"/>
      <c r="C23" s="369" t="s">
        <v>913</v>
      </c>
      <c r="D23" s="369" t="s">
        <v>374</v>
      </c>
      <c r="E23" s="356" t="s">
        <v>518</v>
      </c>
      <c r="F23" s="357" t="s">
        <v>584</v>
      </c>
      <c r="G23" s="374">
        <v>300.0</v>
      </c>
      <c r="H23" s="375">
        <v>300.0</v>
      </c>
      <c r="I23" s="295">
        <f t="shared" si="1"/>
        <v>1</v>
      </c>
      <c r="J23" s="295">
        <f t="shared" si="2"/>
        <v>0.8874689386</v>
      </c>
      <c r="K23" s="295">
        <f t="shared" si="5"/>
        <v>0.01774937877</v>
      </c>
      <c r="L23" s="295">
        <f t="shared" si="6"/>
        <v>0.09365755532</v>
      </c>
      <c r="M23" s="296">
        <f t="shared" si="7"/>
        <v>1583</v>
      </c>
      <c r="N23" s="296">
        <f t="shared" si="8"/>
        <v>18485</v>
      </c>
      <c r="O23" s="304"/>
      <c r="P23" s="328">
        <f>SUM(P20+R20)</f>
        <v>48</v>
      </c>
      <c r="Q23" s="310"/>
      <c r="R23" s="328">
        <f>COUNTA(V3:V33)-COUNTIFS(V3:V33,"=0")</f>
        <v>4</v>
      </c>
      <c r="S23" s="310"/>
      <c r="T23" s="307"/>
      <c r="U23" s="301">
        <f t="shared" si="9"/>
        <v>44702</v>
      </c>
      <c r="V23" s="302">
        <f t="shared" si="3"/>
        <v>0</v>
      </c>
      <c r="W23" s="303">
        <f t="shared" si="4"/>
        <v>0</v>
      </c>
    </row>
    <row r="24" ht="18.0" customHeight="1">
      <c r="A24" s="355">
        <v>45063.0</v>
      </c>
      <c r="B24" s="362"/>
      <c r="C24" s="369" t="s">
        <v>914</v>
      </c>
      <c r="D24" s="369" t="s">
        <v>915</v>
      </c>
      <c r="E24" s="356" t="s">
        <v>518</v>
      </c>
      <c r="F24" s="357" t="s">
        <v>916</v>
      </c>
      <c r="G24" s="374">
        <v>300.0</v>
      </c>
      <c r="H24" s="377">
        <v>-300.0</v>
      </c>
      <c r="I24" s="295">
        <f t="shared" si="1"/>
        <v>-1</v>
      </c>
      <c r="J24" s="295">
        <f t="shared" si="2"/>
        <v>-0.8874689386</v>
      </c>
      <c r="K24" s="295">
        <f t="shared" si="5"/>
        <v>-0.01774937877</v>
      </c>
      <c r="L24" s="295">
        <f t="shared" si="6"/>
        <v>0.07590817655</v>
      </c>
      <c r="M24" s="296">
        <f t="shared" si="7"/>
        <v>1283</v>
      </c>
      <c r="N24" s="296">
        <f t="shared" si="8"/>
        <v>18185</v>
      </c>
      <c r="O24" s="304"/>
      <c r="P24" s="331"/>
      <c r="Q24" s="332"/>
      <c r="R24" s="332"/>
      <c r="S24" s="332"/>
      <c r="T24" s="307"/>
      <c r="U24" s="301">
        <f t="shared" si="9"/>
        <v>44703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45063.0</v>
      </c>
      <c r="B25" s="362"/>
      <c r="C25" s="369" t="s">
        <v>917</v>
      </c>
      <c r="D25" s="369" t="s">
        <v>918</v>
      </c>
      <c r="E25" s="356" t="s">
        <v>518</v>
      </c>
      <c r="F25" s="357" t="s">
        <v>592</v>
      </c>
      <c r="G25" s="374">
        <v>300.0</v>
      </c>
      <c r="H25" s="375">
        <v>290.0</v>
      </c>
      <c r="I25" s="295">
        <f t="shared" si="1"/>
        <v>0.9666666667</v>
      </c>
      <c r="J25" s="295">
        <f t="shared" si="2"/>
        <v>0.8578866406</v>
      </c>
      <c r="K25" s="295">
        <f t="shared" si="5"/>
        <v>0.01715773281</v>
      </c>
      <c r="L25" s="295">
        <f t="shared" si="6"/>
        <v>0.09306590936</v>
      </c>
      <c r="M25" s="296">
        <f t="shared" si="7"/>
        <v>1573</v>
      </c>
      <c r="N25" s="296">
        <f t="shared" si="8"/>
        <v>18475</v>
      </c>
      <c r="O25" s="304"/>
      <c r="P25" s="307"/>
      <c r="T25" s="307"/>
      <c r="U25" s="301">
        <f t="shared" si="9"/>
        <v>44704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45064.0</v>
      </c>
      <c r="B26" s="362"/>
      <c r="C26" s="369" t="s">
        <v>349</v>
      </c>
      <c r="D26" s="369" t="s">
        <v>664</v>
      </c>
      <c r="E26" s="356" t="s">
        <v>518</v>
      </c>
      <c r="F26" s="357" t="s">
        <v>536</v>
      </c>
      <c r="G26" s="374">
        <v>300.0</v>
      </c>
      <c r="H26" s="377">
        <v>-300.0</v>
      </c>
      <c r="I26" s="295">
        <f t="shared" si="1"/>
        <v>-1</v>
      </c>
      <c r="J26" s="295">
        <f t="shared" si="2"/>
        <v>-0.8874689386</v>
      </c>
      <c r="K26" s="295">
        <f t="shared" si="5"/>
        <v>-0.01774937877</v>
      </c>
      <c r="L26" s="295">
        <f t="shared" si="6"/>
        <v>0.07531653059</v>
      </c>
      <c r="M26" s="296">
        <f t="shared" si="7"/>
        <v>1273</v>
      </c>
      <c r="N26" s="296">
        <f t="shared" si="8"/>
        <v>18175</v>
      </c>
      <c r="O26" s="304"/>
      <c r="P26" s="307"/>
      <c r="T26" s="307"/>
      <c r="U26" s="301">
        <f t="shared" si="9"/>
        <v>44705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45066.0</v>
      </c>
      <c r="B27" s="362"/>
      <c r="C27" s="369" t="s">
        <v>919</v>
      </c>
      <c r="D27" s="369" t="s">
        <v>322</v>
      </c>
      <c r="E27" s="356" t="s">
        <v>518</v>
      </c>
      <c r="F27" s="359">
        <v>45170.0</v>
      </c>
      <c r="G27" s="374">
        <v>300.0</v>
      </c>
      <c r="H27" s="375">
        <v>270.0</v>
      </c>
      <c r="I27" s="295">
        <f t="shared" si="1"/>
        <v>0.9</v>
      </c>
      <c r="J27" s="295">
        <f t="shared" si="2"/>
        <v>0.7987220447</v>
      </c>
      <c r="K27" s="295">
        <f t="shared" si="5"/>
        <v>0.01597444089</v>
      </c>
      <c r="L27" s="295">
        <f t="shared" si="6"/>
        <v>0.09129097148</v>
      </c>
      <c r="M27" s="296">
        <f t="shared" si="7"/>
        <v>1543</v>
      </c>
      <c r="N27" s="296">
        <f t="shared" si="8"/>
        <v>18445</v>
      </c>
      <c r="O27" s="304"/>
      <c r="P27" s="307"/>
      <c r="T27" s="307"/>
      <c r="U27" s="301">
        <f t="shared" si="9"/>
        <v>44706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45066.0</v>
      </c>
      <c r="B28" s="362"/>
      <c r="C28" s="369" t="s">
        <v>920</v>
      </c>
      <c r="D28" s="369" t="s">
        <v>921</v>
      </c>
      <c r="E28" s="356" t="s">
        <v>518</v>
      </c>
      <c r="F28" s="357" t="s">
        <v>747</v>
      </c>
      <c r="G28" s="374">
        <v>300.0</v>
      </c>
      <c r="H28" s="375">
        <v>185.0</v>
      </c>
      <c r="I28" s="295">
        <f t="shared" si="1"/>
        <v>0.6166666667</v>
      </c>
      <c r="J28" s="295">
        <f t="shared" si="2"/>
        <v>0.5472725121</v>
      </c>
      <c r="K28" s="295">
        <f t="shared" si="5"/>
        <v>0.01094545024</v>
      </c>
      <c r="L28" s="295">
        <f t="shared" si="6"/>
        <v>0.1022364217</v>
      </c>
      <c r="M28" s="296">
        <f t="shared" si="7"/>
        <v>1728</v>
      </c>
      <c r="N28" s="296">
        <f t="shared" si="8"/>
        <v>18630</v>
      </c>
      <c r="O28" s="304"/>
      <c r="P28" s="307"/>
      <c r="T28" s="307"/>
      <c r="U28" s="301">
        <f t="shared" si="9"/>
        <v>44707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45066.0</v>
      </c>
      <c r="B29" s="362"/>
      <c r="C29" s="369" t="s">
        <v>922</v>
      </c>
      <c r="D29" s="369" t="s">
        <v>343</v>
      </c>
      <c r="E29" s="356" t="s">
        <v>518</v>
      </c>
      <c r="F29" s="357" t="s">
        <v>572</v>
      </c>
      <c r="G29" s="374">
        <v>300.0</v>
      </c>
      <c r="H29" s="375">
        <v>180.0</v>
      </c>
      <c r="I29" s="295">
        <f t="shared" si="1"/>
        <v>0.6</v>
      </c>
      <c r="J29" s="295">
        <f t="shared" si="2"/>
        <v>0.5324813632</v>
      </c>
      <c r="K29" s="295">
        <f t="shared" si="5"/>
        <v>0.01064962726</v>
      </c>
      <c r="L29" s="295">
        <f t="shared" si="6"/>
        <v>0.112886049</v>
      </c>
      <c r="M29" s="296">
        <f t="shared" si="7"/>
        <v>1908</v>
      </c>
      <c r="N29" s="296">
        <f t="shared" si="8"/>
        <v>18810</v>
      </c>
      <c r="O29" s="304"/>
      <c r="P29" s="307"/>
      <c r="T29" s="307"/>
      <c r="U29" s="301">
        <f t="shared" si="9"/>
        <v>44708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45066.0</v>
      </c>
      <c r="B30" s="362"/>
      <c r="C30" s="369" t="s">
        <v>918</v>
      </c>
      <c r="D30" s="369" t="s">
        <v>923</v>
      </c>
      <c r="E30" s="356" t="s">
        <v>518</v>
      </c>
      <c r="F30" s="357" t="s">
        <v>589</v>
      </c>
      <c r="G30" s="374">
        <v>300.0</v>
      </c>
      <c r="H30" s="377">
        <v>-300.0</v>
      </c>
      <c r="I30" s="295">
        <f t="shared" si="1"/>
        <v>-1</v>
      </c>
      <c r="J30" s="295">
        <f t="shared" si="2"/>
        <v>-0.8874689386</v>
      </c>
      <c r="K30" s="295">
        <f t="shared" si="5"/>
        <v>-0.01774937877</v>
      </c>
      <c r="L30" s="295">
        <f t="shared" si="6"/>
        <v>0.09513667022</v>
      </c>
      <c r="M30" s="296">
        <f t="shared" si="7"/>
        <v>1608</v>
      </c>
      <c r="N30" s="296">
        <f t="shared" si="8"/>
        <v>18510</v>
      </c>
      <c r="O30" s="304"/>
      <c r="P30" s="307"/>
      <c r="T30" s="307"/>
      <c r="U30" s="301">
        <f t="shared" si="9"/>
        <v>44709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45067.0</v>
      </c>
      <c r="B31" s="362"/>
      <c r="C31" s="369" t="s">
        <v>924</v>
      </c>
      <c r="D31" s="369" t="s">
        <v>428</v>
      </c>
      <c r="E31" s="356" t="s">
        <v>518</v>
      </c>
      <c r="F31" s="357" t="s">
        <v>542</v>
      </c>
      <c r="G31" s="374">
        <v>300.0</v>
      </c>
      <c r="H31" s="375">
        <v>265.0</v>
      </c>
      <c r="I31" s="295">
        <f t="shared" si="1"/>
        <v>0.8833333333</v>
      </c>
      <c r="J31" s="295">
        <f t="shared" si="2"/>
        <v>0.7839308958</v>
      </c>
      <c r="K31" s="295">
        <f t="shared" si="5"/>
        <v>0.01567861792</v>
      </c>
      <c r="L31" s="295">
        <f t="shared" si="6"/>
        <v>0.1108152881</v>
      </c>
      <c r="M31" s="296">
        <f t="shared" si="7"/>
        <v>1873</v>
      </c>
      <c r="N31" s="296">
        <f t="shared" si="8"/>
        <v>18775</v>
      </c>
      <c r="O31" s="304"/>
      <c r="P31" s="307"/>
      <c r="T31" s="307"/>
      <c r="U31" s="301">
        <f t="shared" si="9"/>
        <v>44710</v>
      </c>
      <c r="V31" s="302">
        <f t="shared" si="3"/>
        <v>0</v>
      </c>
      <c r="W31" s="303">
        <f t="shared" si="4"/>
        <v>0</v>
      </c>
    </row>
    <row r="32" ht="18.0" customHeight="1">
      <c r="A32" s="355">
        <v>45067.0</v>
      </c>
      <c r="B32" s="362"/>
      <c r="C32" s="369" t="s">
        <v>884</v>
      </c>
      <c r="D32" s="369" t="s">
        <v>906</v>
      </c>
      <c r="E32" s="356" t="s">
        <v>518</v>
      </c>
      <c r="F32" s="357" t="s">
        <v>667</v>
      </c>
      <c r="G32" s="374">
        <v>300.0</v>
      </c>
      <c r="H32" s="375">
        <v>240.0</v>
      </c>
      <c r="I32" s="295">
        <f t="shared" si="1"/>
        <v>0.8</v>
      </c>
      <c r="J32" s="295">
        <f t="shared" si="2"/>
        <v>0.7099751509</v>
      </c>
      <c r="K32" s="295">
        <f t="shared" si="5"/>
        <v>0.01419950302</v>
      </c>
      <c r="L32" s="295">
        <f t="shared" si="6"/>
        <v>0.1250147911</v>
      </c>
      <c r="M32" s="296">
        <f t="shared" si="7"/>
        <v>2113</v>
      </c>
      <c r="N32" s="296">
        <f t="shared" si="8"/>
        <v>19015</v>
      </c>
      <c r="O32" s="304"/>
      <c r="P32" s="307"/>
      <c r="T32" s="307"/>
      <c r="U32" s="301">
        <f t="shared" si="9"/>
        <v>44711</v>
      </c>
      <c r="V32" s="302">
        <f t="shared" si="3"/>
        <v>-60</v>
      </c>
      <c r="W32" s="303">
        <f t="shared" si="4"/>
        <v>-0.1774937877</v>
      </c>
    </row>
    <row r="33" ht="18.0" customHeight="1">
      <c r="A33" s="355">
        <v>45067.0</v>
      </c>
      <c r="B33" s="362"/>
      <c r="C33" s="369" t="s">
        <v>925</v>
      </c>
      <c r="D33" s="369" t="s">
        <v>865</v>
      </c>
      <c r="E33" s="356" t="s">
        <v>518</v>
      </c>
      <c r="F33" s="357" t="s">
        <v>522</v>
      </c>
      <c r="G33" s="374">
        <v>300.0</v>
      </c>
      <c r="H33" s="377">
        <v>-300.0</v>
      </c>
      <c r="I33" s="295">
        <f t="shared" si="1"/>
        <v>-1</v>
      </c>
      <c r="J33" s="295">
        <f t="shared" si="2"/>
        <v>-0.8874689386</v>
      </c>
      <c r="K33" s="295">
        <f t="shared" si="5"/>
        <v>-0.01774937877</v>
      </c>
      <c r="L33" s="295">
        <f t="shared" si="6"/>
        <v>0.1072654124</v>
      </c>
      <c r="M33" s="296">
        <f t="shared" si="7"/>
        <v>1813</v>
      </c>
      <c r="N33" s="296">
        <f t="shared" si="8"/>
        <v>18715</v>
      </c>
      <c r="O33" s="304"/>
      <c r="P33" s="307"/>
      <c r="T33" s="307"/>
      <c r="U33" s="301">
        <f t="shared" si="9"/>
        <v>44712</v>
      </c>
      <c r="V33" s="302">
        <f t="shared" si="3"/>
        <v>0</v>
      </c>
      <c r="W33" s="303">
        <f t="shared" si="4"/>
        <v>0</v>
      </c>
    </row>
    <row r="34" ht="18.0" customHeight="1">
      <c r="A34" s="355">
        <v>45067.0</v>
      </c>
      <c r="B34" s="362"/>
      <c r="C34" s="369" t="s">
        <v>914</v>
      </c>
      <c r="D34" s="369" t="s">
        <v>347</v>
      </c>
      <c r="E34" s="356" t="s">
        <v>518</v>
      </c>
      <c r="F34" s="357" t="s">
        <v>747</v>
      </c>
      <c r="G34" s="374">
        <v>300.0</v>
      </c>
      <c r="H34" s="375">
        <v>185.0</v>
      </c>
      <c r="I34" s="295">
        <f t="shared" si="1"/>
        <v>0.6166666667</v>
      </c>
      <c r="J34" s="295">
        <f t="shared" si="2"/>
        <v>0.5472725121</v>
      </c>
      <c r="K34" s="295">
        <f t="shared" si="5"/>
        <v>0.01094545024</v>
      </c>
      <c r="L34" s="295">
        <f t="shared" si="6"/>
        <v>0.1182108626</v>
      </c>
      <c r="M34" s="296">
        <f t="shared" si="7"/>
        <v>1998</v>
      </c>
      <c r="N34" s="296">
        <f t="shared" si="8"/>
        <v>18900</v>
      </c>
      <c r="O34" s="304"/>
      <c r="P34" s="307"/>
      <c r="T34" s="307"/>
      <c r="U34" s="334"/>
    </row>
    <row r="35" ht="18.0" customHeight="1">
      <c r="A35" s="355">
        <v>45067.0</v>
      </c>
      <c r="B35" s="362"/>
      <c r="C35" s="369" t="s">
        <v>926</v>
      </c>
      <c r="D35" s="369" t="s">
        <v>897</v>
      </c>
      <c r="E35" s="356" t="s">
        <v>518</v>
      </c>
      <c r="F35" s="359">
        <v>45170.0</v>
      </c>
      <c r="G35" s="374">
        <v>300.0</v>
      </c>
      <c r="H35" s="375">
        <v>270.0</v>
      </c>
      <c r="I35" s="295">
        <f t="shared" si="1"/>
        <v>0.9</v>
      </c>
      <c r="J35" s="295">
        <f t="shared" si="2"/>
        <v>0.7987220447</v>
      </c>
      <c r="K35" s="295">
        <f t="shared" si="5"/>
        <v>0.01597444089</v>
      </c>
      <c r="L35" s="295">
        <f t="shared" si="6"/>
        <v>0.1341853035</v>
      </c>
      <c r="M35" s="296">
        <f t="shared" si="7"/>
        <v>2268</v>
      </c>
      <c r="N35" s="296">
        <f t="shared" si="8"/>
        <v>19170</v>
      </c>
      <c r="O35" s="304"/>
      <c r="P35" s="307"/>
      <c r="T35" s="307"/>
    </row>
    <row r="36" ht="18.0" customHeight="1">
      <c r="A36" s="355">
        <v>45068.0</v>
      </c>
      <c r="B36" s="362"/>
      <c r="C36" s="369" t="s">
        <v>927</v>
      </c>
      <c r="D36" s="369" t="s">
        <v>908</v>
      </c>
      <c r="E36" s="356" t="s">
        <v>518</v>
      </c>
      <c r="F36" s="357" t="s">
        <v>536</v>
      </c>
      <c r="G36" s="374">
        <v>300.0</v>
      </c>
      <c r="H36" s="375">
        <v>230.0</v>
      </c>
      <c r="I36" s="295">
        <f t="shared" si="1"/>
        <v>0.7666666667</v>
      </c>
      <c r="J36" s="295">
        <f t="shared" si="2"/>
        <v>0.6803928529</v>
      </c>
      <c r="K36" s="295">
        <f t="shared" si="5"/>
        <v>0.01360785706</v>
      </c>
      <c r="L36" s="295">
        <f t="shared" si="6"/>
        <v>0.1477931606</v>
      </c>
      <c r="M36" s="296">
        <f t="shared" si="7"/>
        <v>2498</v>
      </c>
      <c r="N36" s="296">
        <f t="shared" si="8"/>
        <v>19400</v>
      </c>
      <c r="O36" s="304"/>
      <c r="P36" s="307"/>
      <c r="T36" s="307"/>
    </row>
    <row r="37" ht="18.0" customHeight="1">
      <c r="A37" s="355">
        <v>45068.0</v>
      </c>
      <c r="B37" s="362"/>
      <c r="C37" s="369" t="s">
        <v>353</v>
      </c>
      <c r="D37" s="369" t="s">
        <v>928</v>
      </c>
      <c r="E37" s="356" t="s">
        <v>518</v>
      </c>
      <c r="F37" s="357" t="s">
        <v>522</v>
      </c>
      <c r="G37" s="374">
        <v>300.0</v>
      </c>
      <c r="H37" s="375">
        <v>210.0</v>
      </c>
      <c r="I37" s="295">
        <f t="shared" si="1"/>
        <v>0.7</v>
      </c>
      <c r="J37" s="295">
        <f t="shared" si="2"/>
        <v>0.621228257</v>
      </c>
      <c r="K37" s="295">
        <f t="shared" si="5"/>
        <v>0.01242456514</v>
      </c>
      <c r="L37" s="295">
        <f t="shared" si="6"/>
        <v>0.1602177257</v>
      </c>
      <c r="M37" s="296">
        <f t="shared" si="7"/>
        <v>2708</v>
      </c>
      <c r="N37" s="296">
        <f t="shared" si="8"/>
        <v>19610</v>
      </c>
      <c r="O37" s="304"/>
      <c r="P37" s="307"/>
      <c r="T37" s="307"/>
    </row>
    <row r="38" ht="18.0" customHeight="1">
      <c r="A38" s="355">
        <v>45069.0</v>
      </c>
      <c r="B38" s="362"/>
      <c r="C38" s="369" t="s">
        <v>929</v>
      </c>
      <c r="D38" s="369" t="s">
        <v>930</v>
      </c>
      <c r="E38" s="356" t="s">
        <v>518</v>
      </c>
      <c r="F38" s="357" t="s">
        <v>545</v>
      </c>
      <c r="G38" s="374">
        <v>300.0</v>
      </c>
      <c r="H38" s="377">
        <v>-300.0</v>
      </c>
      <c r="I38" s="295">
        <f t="shared" si="1"/>
        <v>-1</v>
      </c>
      <c r="J38" s="295">
        <f t="shared" si="2"/>
        <v>-0.8874689386</v>
      </c>
      <c r="K38" s="295">
        <f t="shared" si="5"/>
        <v>-0.01774937877</v>
      </c>
      <c r="L38" s="295">
        <f t="shared" si="6"/>
        <v>0.1424683469</v>
      </c>
      <c r="M38" s="296">
        <f t="shared" si="7"/>
        <v>2408</v>
      </c>
      <c r="N38" s="296">
        <f t="shared" si="8"/>
        <v>19310</v>
      </c>
      <c r="O38" s="304"/>
      <c r="P38" s="307"/>
      <c r="T38" s="307"/>
    </row>
    <row r="39" ht="18.0" customHeight="1">
      <c r="A39" s="355">
        <v>45070.0</v>
      </c>
      <c r="B39" s="362"/>
      <c r="C39" s="369" t="s">
        <v>931</v>
      </c>
      <c r="D39" s="369" t="s">
        <v>746</v>
      </c>
      <c r="E39" s="356" t="s">
        <v>518</v>
      </c>
      <c r="F39" s="357" t="s">
        <v>572</v>
      </c>
      <c r="G39" s="374">
        <v>300.0</v>
      </c>
      <c r="H39" s="375">
        <v>180.0</v>
      </c>
      <c r="I39" s="295">
        <f t="shared" si="1"/>
        <v>0.6</v>
      </c>
      <c r="J39" s="295">
        <f t="shared" si="2"/>
        <v>0.5324813632</v>
      </c>
      <c r="K39" s="295">
        <f t="shared" si="5"/>
        <v>0.01064962726</v>
      </c>
      <c r="L39" s="295">
        <f t="shared" si="6"/>
        <v>0.1531179742</v>
      </c>
      <c r="M39" s="296">
        <f t="shared" si="7"/>
        <v>2588</v>
      </c>
      <c r="N39" s="296">
        <f t="shared" si="8"/>
        <v>19490</v>
      </c>
      <c r="O39" s="304"/>
      <c r="P39" s="307"/>
      <c r="T39" s="307"/>
    </row>
    <row r="40" ht="18.0" customHeight="1">
      <c r="A40" s="355">
        <v>45070.0</v>
      </c>
      <c r="B40" s="362"/>
      <c r="C40" s="369" t="s">
        <v>932</v>
      </c>
      <c r="D40" s="369" t="s">
        <v>933</v>
      </c>
      <c r="E40" s="356" t="s">
        <v>518</v>
      </c>
      <c r="F40" s="357" t="s">
        <v>519</v>
      </c>
      <c r="G40" s="374">
        <v>300.0</v>
      </c>
      <c r="H40" s="377">
        <v>-300.0</v>
      </c>
      <c r="I40" s="295">
        <f t="shared" si="1"/>
        <v>-1</v>
      </c>
      <c r="J40" s="295">
        <f t="shared" si="2"/>
        <v>-0.8874689386</v>
      </c>
      <c r="K40" s="295">
        <f t="shared" si="5"/>
        <v>-0.01774937877</v>
      </c>
      <c r="L40" s="295">
        <f t="shared" si="6"/>
        <v>0.1353685954</v>
      </c>
      <c r="M40" s="296">
        <f t="shared" si="7"/>
        <v>2288</v>
      </c>
      <c r="N40" s="296">
        <f t="shared" si="8"/>
        <v>19190</v>
      </c>
      <c r="O40" s="304"/>
      <c r="P40" s="307"/>
      <c r="T40" s="307"/>
    </row>
    <row r="41" ht="18.0" customHeight="1">
      <c r="A41" s="355">
        <v>45071.0</v>
      </c>
      <c r="B41" s="362"/>
      <c r="C41" s="369" t="s">
        <v>934</v>
      </c>
      <c r="D41" s="369" t="s">
        <v>538</v>
      </c>
      <c r="E41" s="356" t="s">
        <v>518</v>
      </c>
      <c r="F41" s="357" t="s">
        <v>519</v>
      </c>
      <c r="G41" s="374">
        <v>300.0</v>
      </c>
      <c r="H41" s="375">
        <v>200.0</v>
      </c>
      <c r="I41" s="295">
        <f t="shared" si="1"/>
        <v>0.6666666667</v>
      </c>
      <c r="J41" s="295">
        <f t="shared" si="2"/>
        <v>0.5916459591</v>
      </c>
      <c r="K41" s="295">
        <f t="shared" si="5"/>
        <v>0.01183291918</v>
      </c>
      <c r="L41" s="295">
        <f t="shared" si="6"/>
        <v>0.1472015146</v>
      </c>
      <c r="M41" s="296">
        <f t="shared" si="7"/>
        <v>2488</v>
      </c>
      <c r="N41" s="296">
        <f t="shared" si="8"/>
        <v>19390</v>
      </c>
      <c r="O41" s="304"/>
      <c r="P41" s="307"/>
      <c r="T41" s="307"/>
    </row>
    <row r="42" ht="18.0" customHeight="1">
      <c r="A42" s="355">
        <v>45071.0</v>
      </c>
      <c r="B42" s="362"/>
      <c r="C42" s="369" t="s">
        <v>935</v>
      </c>
      <c r="D42" s="369" t="s">
        <v>936</v>
      </c>
      <c r="E42" s="356" t="s">
        <v>518</v>
      </c>
      <c r="F42" s="357" t="s">
        <v>667</v>
      </c>
      <c r="G42" s="374">
        <v>300.0</v>
      </c>
      <c r="H42" s="377">
        <v>-300.0</v>
      </c>
      <c r="I42" s="295">
        <f t="shared" si="1"/>
        <v>-1</v>
      </c>
      <c r="J42" s="295">
        <f t="shared" si="2"/>
        <v>-0.8874689386</v>
      </c>
      <c r="K42" s="295">
        <f t="shared" si="5"/>
        <v>-0.01774937877</v>
      </c>
      <c r="L42" s="295">
        <f t="shared" si="6"/>
        <v>0.1294521358</v>
      </c>
      <c r="M42" s="296">
        <f t="shared" si="7"/>
        <v>2188</v>
      </c>
      <c r="N42" s="296">
        <f t="shared" si="8"/>
        <v>19090</v>
      </c>
      <c r="O42" s="304"/>
      <c r="P42" s="307"/>
      <c r="T42" s="307"/>
    </row>
    <row r="43" ht="18.0" customHeight="1">
      <c r="A43" s="355">
        <v>45073.0</v>
      </c>
      <c r="B43" s="362"/>
      <c r="C43" s="369" t="s">
        <v>893</v>
      </c>
      <c r="D43" s="369" t="s">
        <v>937</v>
      </c>
      <c r="E43" s="356" t="s">
        <v>518</v>
      </c>
      <c r="F43" s="357" t="s">
        <v>589</v>
      </c>
      <c r="G43" s="374">
        <v>300.0</v>
      </c>
      <c r="H43" s="377">
        <v>-300.0</v>
      </c>
      <c r="I43" s="295">
        <f t="shared" si="1"/>
        <v>-1</v>
      </c>
      <c r="J43" s="295">
        <f t="shared" si="2"/>
        <v>-0.8874689386</v>
      </c>
      <c r="K43" s="295">
        <f t="shared" si="5"/>
        <v>-0.01774937877</v>
      </c>
      <c r="L43" s="295">
        <f t="shared" si="6"/>
        <v>0.1117027571</v>
      </c>
      <c r="M43" s="296">
        <f t="shared" si="7"/>
        <v>1888</v>
      </c>
      <c r="N43" s="296">
        <f t="shared" si="8"/>
        <v>18790</v>
      </c>
      <c r="O43" s="304"/>
      <c r="P43" s="307"/>
      <c r="T43" s="307"/>
    </row>
    <row r="44" ht="18.0" customHeight="1">
      <c r="A44" s="355">
        <v>45073.0</v>
      </c>
      <c r="B44" s="362"/>
      <c r="C44" s="369" t="s">
        <v>938</v>
      </c>
      <c r="D44" s="369" t="s">
        <v>939</v>
      </c>
      <c r="E44" s="356" t="s">
        <v>518</v>
      </c>
      <c r="F44" s="357" t="s">
        <v>522</v>
      </c>
      <c r="G44" s="374">
        <v>300.0</v>
      </c>
      <c r="H44" s="375">
        <v>210.0</v>
      </c>
      <c r="I44" s="295">
        <f t="shared" si="1"/>
        <v>0.7</v>
      </c>
      <c r="J44" s="295">
        <f t="shared" si="2"/>
        <v>0.621228257</v>
      </c>
      <c r="K44" s="295">
        <f t="shared" si="5"/>
        <v>0.01242456514</v>
      </c>
      <c r="L44" s="295">
        <f t="shared" si="6"/>
        <v>0.1241273222</v>
      </c>
      <c r="M44" s="296">
        <f t="shared" si="7"/>
        <v>2098</v>
      </c>
      <c r="N44" s="296">
        <f t="shared" si="8"/>
        <v>19000</v>
      </c>
      <c r="O44" s="304"/>
      <c r="P44" s="307"/>
      <c r="T44" s="307"/>
    </row>
    <row r="45" ht="18.0" customHeight="1">
      <c r="A45" s="355">
        <v>45073.0</v>
      </c>
      <c r="B45" s="362"/>
      <c r="C45" s="369" t="s">
        <v>940</v>
      </c>
      <c r="D45" s="369" t="s">
        <v>941</v>
      </c>
      <c r="E45" s="356" t="s">
        <v>518</v>
      </c>
      <c r="F45" s="357" t="s">
        <v>667</v>
      </c>
      <c r="G45" s="374">
        <v>300.0</v>
      </c>
      <c r="H45" s="375">
        <v>240.0</v>
      </c>
      <c r="I45" s="295">
        <f t="shared" si="1"/>
        <v>0.8</v>
      </c>
      <c r="J45" s="295">
        <f t="shared" si="2"/>
        <v>0.7099751509</v>
      </c>
      <c r="K45" s="295">
        <f t="shared" si="5"/>
        <v>0.01419950302</v>
      </c>
      <c r="L45" s="295">
        <f t="shared" si="6"/>
        <v>0.1383268252</v>
      </c>
      <c r="M45" s="296">
        <f t="shared" si="7"/>
        <v>2338</v>
      </c>
      <c r="N45" s="296">
        <f t="shared" si="8"/>
        <v>19240</v>
      </c>
      <c r="O45" s="304"/>
      <c r="P45" s="307"/>
      <c r="T45" s="307"/>
    </row>
    <row r="46" ht="18.0" customHeight="1">
      <c r="A46" s="355">
        <v>45073.0</v>
      </c>
      <c r="B46" s="362"/>
      <c r="C46" s="369" t="s">
        <v>942</v>
      </c>
      <c r="D46" s="369" t="s">
        <v>943</v>
      </c>
      <c r="E46" s="356" t="s">
        <v>518</v>
      </c>
      <c r="F46" s="357" t="s">
        <v>536</v>
      </c>
      <c r="G46" s="374">
        <v>300.0</v>
      </c>
      <c r="H46" s="375">
        <v>230.0</v>
      </c>
      <c r="I46" s="295">
        <f t="shared" si="1"/>
        <v>0.7666666667</v>
      </c>
      <c r="J46" s="295">
        <f t="shared" si="2"/>
        <v>0.6803928529</v>
      </c>
      <c r="K46" s="295">
        <f t="shared" si="5"/>
        <v>0.01360785706</v>
      </c>
      <c r="L46" s="295">
        <f t="shared" si="6"/>
        <v>0.1519346823</v>
      </c>
      <c r="M46" s="296">
        <f t="shared" si="7"/>
        <v>2568</v>
      </c>
      <c r="N46" s="296">
        <f t="shared" si="8"/>
        <v>19470</v>
      </c>
      <c r="O46" s="304"/>
      <c r="P46" s="307"/>
      <c r="T46" s="307"/>
    </row>
    <row r="47" ht="18.0" customHeight="1">
      <c r="A47" s="355">
        <v>45074.0</v>
      </c>
      <c r="B47" s="362"/>
      <c r="C47" s="369" t="s">
        <v>437</v>
      </c>
      <c r="D47" s="369" t="s">
        <v>944</v>
      </c>
      <c r="E47" s="356" t="s">
        <v>518</v>
      </c>
      <c r="F47" s="357" t="s">
        <v>519</v>
      </c>
      <c r="G47" s="374">
        <v>300.0</v>
      </c>
      <c r="H47" s="377">
        <v>-300.0</v>
      </c>
      <c r="I47" s="295">
        <f t="shared" si="1"/>
        <v>-1</v>
      </c>
      <c r="J47" s="295">
        <f t="shared" si="2"/>
        <v>-0.8874689386</v>
      </c>
      <c r="K47" s="295">
        <f t="shared" si="5"/>
        <v>-0.01774937877</v>
      </c>
      <c r="L47" s="295">
        <f t="shared" si="6"/>
        <v>0.1341853035</v>
      </c>
      <c r="M47" s="296">
        <f t="shared" si="7"/>
        <v>2268</v>
      </c>
      <c r="N47" s="296">
        <f t="shared" si="8"/>
        <v>19170</v>
      </c>
      <c r="O47" s="304"/>
      <c r="P47" s="307"/>
      <c r="T47" s="307"/>
    </row>
    <row r="48" ht="18.0" customHeight="1">
      <c r="A48" s="355">
        <v>45074.0</v>
      </c>
      <c r="B48" s="362"/>
      <c r="C48" s="369" t="s">
        <v>922</v>
      </c>
      <c r="D48" s="369" t="s">
        <v>945</v>
      </c>
      <c r="E48" s="356" t="s">
        <v>518</v>
      </c>
      <c r="F48" s="357" t="s">
        <v>572</v>
      </c>
      <c r="G48" s="374">
        <v>300.0</v>
      </c>
      <c r="H48" s="375">
        <v>180.0</v>
      </c>
      <c r="I48" s="295">
        <f t="shared" si="1"/>
        <v>0.6</v>
      </c>
      <c r="J48" s="295">
        <f t="shared" si="2"/>
        <v>0.5324813632</v>
      </c>
      <c r="K48" s="295">
        <f t="shared" si="5"/>
        <v>0.01064962726</v>
      </c>
      <c r="L48" s="295">
        <f t="shared" si="6"/>
        <v>0.1448349308</v>
      </c>
      <c r="M48" s="296">
        <f t="shared" si="7"/>
        <v>2448</v>
      </c>
      <c r="N48" s="296">
        <f t="shared" si="8"/>
        <v>19350</v>
      </c>
      <c r="O48" s="304"/>
      <c r="P48" s="307"/>
      <c r="T48" s="307"/>
    </row>
    <row r="49" ht="18.0" customHeight="1">
      <c r="A49" s="385">
        <v>44711.0</v>
      </c>
      <c r="B49" s="362"/>
      <c r="C49" s="369" t="s">
        <v>946</v>
      </c>
      <c r="D49" s="369" t="s">
        <v>947</v>
      </c>
      <c r="E49" s="356" t="s">
        <v>518</v>
      </c>
      <c r="F49" s="357" t="s">
        <v>667</v>
      </c>
      <c r="G49" s="374">
        <v>300.0</v>
      </c>
      <c r="H49" s="375">
        <v>240.0</v>
      </c>
      <c r="I49" s="295">
        <f t="shared" si="1"/>
        <v>0.8</v>
      </c>
      <c r="J49" s="295">
        <f t="shared" si="2"/>
        <v>0.7099751509</v>
      </c>
      <c r="K49" s="295">
        <f t="shared" si="5"/>
        <v>0.01419950302</v>
      </c>
      <c r="L49" s="295">
        <f t="shared" si="6"/>
        <v>0.1590344338</v>
      </c>
      <c r="M49" s="296">
        <f t="shared" si="7"/>
        <v>2688</v>
      </c>
      <c r="N49" s="296">
        <f t="shared" si="8"/>
        <v>19590</v>
      </c>
      <c r="O49" s="304"/>
      <c r="P49" s="307"/>
      <c r="T49" s="307"/>
    </row>
    <row r="50" ht="18.0" customHeight="1">
      <c r="A50" s="385">
        <v>44711.0</v>
      </c>
      <c r="B50" s="362"/>
      <c r="C50" s="369" t="s">
        <v>948</v>
      </c>
      <c r="D50" s="369" t="s">
        <v>949</v>
      </c>
      <c r="E50" s="356" t="s">
        <v>518</v>
      </c>
      <c r="F50" s="357" t="s">
        <v>519</v>
      </c>
      <c r="G50" s="374">
        <v>300.0</v>
      </c>
      <c r="H50" s="377">
        <v>-300.0</v>
      </c>
      <c r="I50" s="295">
        <f t="shared" si="1"/>
        <v>-1</v>
      </c>
      <c r="J50" s="295">
        <f t="shared" si="2"/>
        <v>-0.8874689386</v>
      </c>
      <c r="K50" s="295">
        <f t="shared" si="5"/>
        <v>-0.01774937877</v>
      </c>
      <c r="L50" s="295">
        <f t="shared" si="6"/>
        <v>0.141285055</v>
      </c>
      <c r="M50" s="296">
        <f t="shared" si="7"/>
        <v>2388</v>
      </c>
      <c r="N50" s="296">
        <f t="shared" si="8"/>
        <v>19290</v>
      </c>
      <c r="O50" s="304"/>
      <c r="P50" s="307"/>
      <c r="T50" s="307"/>
    </row>
    <row r="51" ht="18.0" customHeight="1">
      <c r="A51" s="288"/>
      <c r="B51" s="289"/>
      <c r="C51" s="290"/>
      <c r="D51" s="290"/>
      <c r="E51" s="335"/>
      <c r="F51" s="292"/>
      <c r="G51" s="293"/>
      <c r="H51" s="294"/>
      <c r="I51" s="295" t="str">
        <f t="shared" si="1"/>
        <v/>
      </c>
      <c r="J51" s="295" t="str">
        <f t="shared" si="2"/>
        <v/>
      </c>
      <c r="K51" s="295" t="str">
        <f t="shared" si="5"/>
        <v/>
      </c>
      <c r="L51" s="295" t="str">
        <f t="shared" si="6"/>
        <v/>
      </c>
      <c r="M51" s="296" t="str">
        <f t="shared" si="7"/>
        <v/>
      </c>
      <c r="N51" s="296" t="str">
        <f t="shared" si="8"/>
        <v/>
      </c>
      <c r="O51" s="304"/>
      <c r="P51" s="307"/>
      <c r="T51" s="307"/>
    </row>
    <row r="52" ht="18.0" customHeight="1">
      <c r="A52" s="336"/>
      <c r="B52" s="337"/>
      <c r="C52" s="338"/>
      <c r="D52" s="338"/>
      <c r="E52" s="339"/>
      <c r="F52" s="340"/>
      <c r="G52" s="341"/>
      <c r="H52" s="342"/>
      <c r="I52" s="343" t="str">
        <f t="shared" si="1"/>
        <v/>
      </c>
      <c r="J52" s="343" t="str">
        <f t="shared" si="2"/>
        <v/>
      </c>
      <c r="K52" s="343" t="str">
        <f t="shared" si="5"/>
        <v/>
      </c>
      <c r="L52" s="343" t="str">
        <f t="shared" si="6"/>
        <v/>
      </c>
      <c r="M52" s="344" t="str">
        <f t="shared" si="7"/>
        <v/>
      </c>
      <c r="N52" s="344" t="str">
        <f t="shared" si="8"/>
        <v/>
      </c>
      <c r="O52" s="72"/>
      <c r="P52" s="345"/>
      <c r="T52" s="345"/>
    </row>
    <row r="53" ht="18.0" customHeight="1">
      <c r="A53" s="288"/>
      <c r="B53" s="289"/>
      <c r="C53" s="290"/>
      <c r="D53" s="290"/>
      <c r="E53" s="335"/>
      <c r="F53" s="292"/>
      <c r="G53" s="293"/>
      <c r="H53" s="294"/>
      <c r="I53" s="295" t="str">
        <f t="shared" si="1"/>
        <v/>
      </c>
      <c r="J53" s="295" t="str">
        <f t="shared" si="2"/>
        <v/>
      </c>
      <c r="K53" s="295" t="str">
        <f t="shared" si="5"/>
        <v/>
      </c>
      <c r="L53" s="295" t="str">
        <f t="shared" si="6"/>
        <v/>
      </c>
      <c r="M53" s="296" t="str">
        <f t="shared" si="7"/>
        <v/>
      </c>
      <c r="N53" s="296" t="str">
        <f t="shared" si="8"/>
        <v/>
      </c>
      <c r="O53" s="304"/>
      <c r="P53" s="307"/>
      <c r="T53" s="307"/>
    </row>
    <row r="54" ht="18.0" customHeight="1">
      <c r="A54" s="336"/>
      <c r="B54" s="337"/>
      <c r="C54" s="338"/>
      <c r="D54" s="338"/>
      <c r="E54" s="339"/>
      <c r="F54" s="340"/>
      <c r="G54" s="341"/>
      <c r="H54" s="342"/>
      <c r="I54" s="343" t="str">
        <f t="shared" si="1"/>
        <v/>
      </c>
      <c r="J54" s="343" t="str">
        <f t="shared" si="2"/>
        <v/>
      </c>
      <c r="K54" s="343" t="str">
        <f t="shared" si="5"/>
        <v/>
      </c>
      <c r="L54" s="343" t="str">
        <f t="shared" si="6"/>
        <v/>
      </c>
      <c r="M54" s="344" t="str">
        <f t="shared" si="7"/>
        <v/>
      </c>
      <c r="N54" s="344" t="str">
        <f t="shared" si="8"/>
        <v/>
      </c>
      <c r="O54" s="72"/>
      <c r="P54" s="345"/>
      <c r="T54" s="345"/>
    </row>
    <row r="55" ht="18.0" customHeight="1">
      <c r="A55" s="288"/>
      <c r="B55" s="289"/>
      <c r="C55" s="290"/>
      <c r="D55" s="290"/>
      <c r="E55" s="335"/>
      <c r="F55" s="292"/>
      <c r="G55" s="293"/>
      <c r="H55" s="294"/>
      <c r="I55" s="295" t="str">
        <f t="shared" si="1"/>
        <v/>
      </c>
      <c r="J55" s="295" t="str">
        <f t="shared" si="2"/>
        <v/>
      </c>
      <c r="K55" s="295" t="str">
        <f t="shared" si="5"/>
        <v/>
      </c>
      <c r="L55" s="295" t="str">
        <f t="shared" si="6"/>
        <v/>
      </c>
      <c r="M55" s="296" t="str">
        <f t="shared" si="7"/>
        <v/>
      </c>
      <c r="N55" s="296" t="str">
        <f t="shared" si="8"/>
        <v/>
      </c>
      <c r="O55" s="304"/>
      <c r="P55" s="307"/>
      <c r="T55" s="307"/>
    </row>
    <row r="56" ht="18.0" customHeight="1">
      <c r="A56" s="336"/>
      <c r="B56" s="337"/>
      <c r="C56" s="338"/>
      <c r="D56" s="338"/>
      <c r="E56" s="339"/>
      <c r="F56" s="340"/>
      <c r="G56" s="341"/>
      <c r="H56" s="342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336"/>
      <c r="B57" s="337"/>
      <c r="C57" s="346"/>
      <c r="D57" s="346"/>
      <c r="E57" s="339"/>
      <c r="F57" s="340"/>
      <c r="G57" s="341"/>
      <c r="H57" s="342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336"/>
      <c r="B58" s="337"/>
      <c r="C58" s="346"/>
      <c r="D58" s="346"/>
      <c r="E58" s="339"/>
      <c r="F58" s="340"/>
      <c r="G58" s="341"/>
      <c r="H58" s="342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336"/>
      <c r="B59" s="337"/>
      <c r="C59" s="346"/>
      <c r="D59" s="346"/>
      <c r="E59" s="339"/>
      <c r="F59" s="340"/>
      <c r="G59" s="341"/>
      <c r="H59" s="342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Maio!$U$3:$U$33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950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45077.0</v>
      </c>
      <c r="B3" s="368"/>
      <c r="C3" s="319" t="s">
        <v>951</v>
      </c>
      <c r="D3" s="319" t="s">
        <v>952</v>
      </c>
      <c r="E3" s="381" t="s">
        <v>518</v>
      </c>
      <c r="F3" s="354" t="s">
        <v>536</v>
      </c>
      <c r="G3" s="371">
        <v>450.0</v>
      </c>
      <c r="H3" s="372">
        <v>-450.0</v>
      </c>
      <c r="I3" s="295">
        <f t="shared" ref="I3:I258" si="1">IF(H3="","",H3/G3)</f>
        <v>-1</v>
      </c>
      <c r="J3" s="295">
        <f t="shared" ref="J3:J299" si="2">IF(H3="","",H3/$R$13)</f>
        <v>-1.166407465</v>
      </c>
      <c r="K3" s="295">
        <f>IF(H3="","",H3/P3)</f>
        <v>-0.0233281493</v>
      </c>
      <c r="L3" s="295">
        <f>IF(K3="","",K3)</f>
        <v>-0.0233281493</v>
      </c>
      <c r="M3" s="296">
        <f>IF(H3="","",H3)</f>
        <v>-450</v>
      </c>
      <c r="N3" s="296">
        <f>IF(H3="","",P3+H3)</f>
        <v>18840</v>
      </c>
      <c r="O3" s="297"/>
      <c r="P3" s="298">
        <f>Painel!B7</f>
        <v>19290</v>
      </c>
      <c r="Q3" s="299"/>
      <c r="R3" s="298">
        <f>P3+(SUM(H3:H299))</f>
        <v>26293</v>
      </c>
      <c r="S3" s="299"/>
      <c r="T3" s="300"/>
      <c r="U3" s="301">
        <v>44713.0</v>
      </c>
      <c r="V3" s="302">
        <f t="shared" ref="V3:V32" si="3">SUMIF($A$3:$A$299,U3,$H$3:$H$299)</f>
        <v>0</v>
      </c>
      <c r="W3" s="303">
        <f t="shared" ref="W3:W32" si="4">V3/$R$13</f>
        <v>0</v>
      </c>
    </row>
    <row r="4" ht="18.0" customHeight="1">
      <c r="A4" s="355">
        <v>44715.0</v>
      </c>
      <c r="B4" s="319"/>
      <c r="C4" s="319" t="s">
        <v>953</v>
      </c>
      <c r="D4" s="319" t="s">
        <v>954</v>
      </c>
      <c r="E4" s="356" t="s">
        <v>518</v>
      </c>
      <c r="F4" s="357" t="s">
        <v>572</v>
      </c>
      <c r="G4" s="374">
        <v>450.0</v>
      </c>
      <c r="H4" s="375">
        <v>270.0</v>
      </c>
      <c r="I4" s="295">
        <f t="shared" si="1"/>
        <v>0.6</v>
      </c>
      <c r="J4" s="295">
        <f t="shared" si="2"/>
        <v>0.699844479</v>
      </c>
      <c r="K4" s="295">
        <f t="shared" ref="K4:K300" si="5">IF(H4="","",H4/$P$3)</f>
        <v>0.01399688958</v>
      </c>
      <c r="L4" s="295">
        <f t="shared" ref="L4:L300" si="6">IF(K4="","",L3+K4)</f>
        <v>-0.00933125972</v>
      </c>
      <c r="M4" s="296">
        <f t="shared" ref="M4:M299" si="7">IF(H4="","",H4+M3)</f>
        <v>-180</v>
      </c>
      <c r="N4" s="296">
        <f t="shared" ref="N4:N299" si="8">IF(H4="","",H4+N3)</f>
        <v>19110</v>
      </c>
      <c r="O4" s="304"/>
      <c r="P4" s="305"/>
      <c r="Q4" s="306"/>
      <c r="R4" s="305"/>
      <c r="S4" s="306"/>
      <c r="T4" s="307"/>
      <c r="U4" s="301">
        <f t="shared" ref="U4:U32" si="9">U3+1</f>
        <v>44714</v>
      </c>
      <c r="V4" s="302">
        <f t="shared" si="3"/>
        <v>0</v>
      </c>
      <c r="W4" s="303">
        <f t="shared" si="4"/>
        <v>0</v>
      </c>
    </row>
    <row r="5" ht="18.0" customHeight="1">
      <c r="A5" s="355">
        <v>44715.0</v>
      </c>
      <c r="B5" s="319"/>
      <c r="C5" s="319" t="s">
        <v>758</v>
      </c>
      <c r="D5" s="319" t="s">
        <v>955</v>
      </c>
      <c r="E5" s="356" t="s">
        <v>518</v>
      </c>
      <c r="F5" s="357" t="s">
        <v>531</v>
      </c>
      <c r="G5" s="374">
        <v>450.0</v>
      </c>
      <c r="H5" s="375">
        <v>369.0</v>
      </c>
      <c r="I5" s="295">
        <f t="shared" si="1"/>
        <v>0.82</v>
      </c>
      <c r="J5" s="295">
        <f t="shared" si="2"/>
        <v>0.9564541213</v>
      </c>
      <c r="K5" s="295">
        <f t="shared" si="5"/>
        <v>0.01912908243</v>
      </c>
      <c r="L5" s="295">
        <f t="shared" si="6"/>
        <v>0.009797822706</v>
      </c>
      <c r="M5" s="296">
        <f t="shared" si="7"/>
        <v>189</v>
      </c>
      <c r="N5" s="296">
        <f t="shared" si="8"/>
        <v>19479</v>
      </c>
      <c r="O5" s="304"/>
      <c r="P5" s="308" t="s">
        <v>526</v>
      </c>
      <c r="Q5" s="309"/>
      <c r="R5" s="309"/>
      <c r="S5" s="310"/>
      <c r="T5" s="307"/>
      <c r="U5" s="301">
        <f t="shared" si="9"/>
        <v>44715</v>
      </c>
      <c r="V5" s="302">
        <f t="shared" si="3"/>
        <v>993</v>
      </c>
      <c r="W5" s="303">
        <f t="shared" si="4"/>
        <v>2.573872473</v>
      </c>
    </row>
    <row r="6" ht="18.0" customHeight="1">
      <c r="A6" s="355">
        <v>44715.0</v>
      </c>
      <c r="B6" s="319"/>
      <c r="C6" s="319" t="s">
        <v>956</v>
      </c>
      <c r="D6" s="319" t="s">
        <v>957</v>
      </c>
      <c r="E6" s="356" t="s">
        <v>518</v>
      </c>
      <c r="F6" s="357" t="s">
        <v>533</v>
      </c>
      <c r="G6" s="374">
        <v>450.0</v>
      </c>
      <c r="H6" s="375">
        <v>354.0</v>
      </c>
      <c r="I6" s="295">
        <f t="shared" si="1"/>
        <v>0.7866666667</v>
      </c>
      <c r="J6" s="295">
        <f t="shared" si="2"/>
        <v>0.9175738725</v>
      </c>
      <c r="K6" s="295">
        <f t="shared" si="5"/>
        <v>0.01835147745</v>
      </c>
      <c r="L6" s="295">
        <f t="shared" si="6"/>
        <v>0.02814930016</v>
      </c>
      <c r="M6" s="296">
        <f t="shared" si="7"/>
        <v>543</v>
      </c>
      <c r="N6" s="296">
        <f t="shared" si="8"/>
        <v>19833</v>
      </c>
      <c r="O6" s="304"/>
      <c r="P6" s="311">
        <f>SUM(R3-P3)</f>
        <v>7003</v>
      </c>
      <c r="T6" s="307"/>
      <c r="U6" s="301">
        <f t="shared" si="9"/>
        <v>44716</v>
      </c>
      <c r="V6" s="302">
        <f t="shared" si="3"/>
        <v>0</v>
      </c>
      <c r="W6" s="303">
        <f t="shared" si="4"/>
        <v>0</v>
      </c>
    </row>
    <row r="7" ht="18.0" customHeight="1">
      <c r="A7" s="355">
        <v>45081.0</v>
      </c>
      <c r="B7" s="319"/>
      <c r="C7" s="319" t="s">
        <v>958</v>
      </c>
      <c r="D7" s="319" t="s">
        <v>959</v>
      </c>
      <c r="E7" s="356" t="s">
        <v>518</v>
      </c>
      <c r="F7" s="357" t="s">
        <v>960</v>
      </c>
      <c r="G7" s="374">
        <v>450.0</v>
      </c>
      <c r="H7" s="375">
        <v>432.0</v>
      </c>
      <c r="I7" s="295">
        <f t="shared" si="1"/>
        <v>0.96</v>
      </c>
      <c r="J7" s="295">
        <f t="shared" si="2"/>
        <v>1.119751166</v>
      </c>
      <c r="K7" s="295">
        <f t="shared" si="5"/>
        <v>0.02239502333</v>
      </c>
      <c r="L7" s="295">
        <f t="shared" si="6"/>
        <v>0.05054432348</v>
      </c>
      <c r="M7" s="296">
        <f t="shared" si="7"/>
        <v>975</v>
      </c>
      <c r="N7" s="296">
        <f t="shared" si="8"/>
        <v>20265</v>
      </c>
      <c r="O7" s="304"/>
      <c r="T7" s="307"/>
      <c r="U7" s="301">
        <f t="shared" si="9"/>
        <v>44717</v>
      </c>
      <c r="V7" s="302">
        <f t="shared" si="3"/>
        <v>0</v>
      </c>
      <c r="W7" s="303">
        <f t="shared" si="4"/>
        <v>0</v>
      </c>
    </row>
    <row r="8" ht="18.0" customHeight="1">
      <c r="A8" s="355">
        <v>45081.0</v>
      </c>
      <c r="B8" s="362"/>
      <c r="C8" s="319" t="s">
        <v>961</v>
      </c>
      <c r="D8" s="319" t="s">
        <v>962</v>
      </c>
      <c r="E8" s="356" t="s">
        <v>518</v>
      </c>
      <c r="F8" s="357" t="s">
        <v>747</v>
      </c>
      <c r="G8" s="374">
        <v>450.0</v>
      </c>
      <c r="H8" s="377">
        <v>-450.0</v>
      </c>
      <c r="I8" s="295">
        <f t="shared" si="1"/>
        <v>-1</v>
      </c>
      <c r="J8" s="295">
        <f t="shared" si="2"/>
        <v>-1.166407465</v>
      </c>
      <c r="K8" s="295">
        <f t="shared" si="5"/>
        <v>-0.0233281493</v>
      </c>
      <c r="L8" s="295">
        <f t="shared" si="6"/>
        <v>0.02721617418</v>
      </c>
      <c r="M8" s="296">
        <f t="shared" si="7"/>
        <v>525</v>
      </c>
      <c r="N8" s="296">
        <f t="shared" si="8"/>
        <v>19815</v>
      </c>
      <c r="O8" s="304"/>
      <c r="T8" s="307"/>
      <c r="U8" s="301">
        <f t="shared" si="9"/>
        <v>44718</v>
      </c>
      <c r="V8" s="302">
        <f t="shared" si="3"/>
        <v>0</v>
      </c>
      <c r="W8" s="303">
        <f t="shared" si="4"/>
        <v>0</v>
      </c>
    </row>
    <row r="9" ht="18.0" customHeight="1">
      <c r="A9" s="355">
        <v>45083.0</v>
      </c>
      <c r="B9" s="362"/>
      <c r="C9" s="369" t="s">
        <v>963</v>
      </c>
      <c r="D9" s="386" t="s">
        <v>836</v>
      </c>
      <c r="E9" s="356" t="s">
        <v>518</v>
      </c>
      <c r="F9" s="357" t="s">
        <v>747</v>
      </c>
      <c r="G9" s="374">
        <v>450.0</v>
      </c>
      <c r="H9" s="377">
        <v>-450.0</v>
      </c>
      <c r="I9" s="295">
        <f t="shared" si="1"/>
        <v>-1</v>
      </c>
      <c r="J9" s="295">
        <f t="shared" si="2"/>
        <v>-1.166407465</v>
      </c>
      <c r="K9" s="295">
        <f t="shared" si="5"/>
        <v>-0.0233281493</v>
      </c>
      <c r="L9" s="295">
        <f t="shared" si="6"/>
        <v>0.003888024883</v>
      </c>
      <c r="M9" s="296">
        <f t="shared" si="7"/>
        <v>75</v>
      </c>
      <c r="N9" s="296">
        <f t="shared" si="8"/>
        <v>19365</v>
      </c>
      <c r="O9" s="304"/>
      <c r="P9" s="308" t="s">
        <v>516</v>
      </c>
      <c r="Q9" s="309"/>
      <c r="R9" s="309"/>
      <c r="S9" s="310"/>
      <c r="T9" s="307"/>
      <c r="U9" s="301">
        <f t="shared" si="9"/>
        <v>44719</v>
      </c>
      <c r="V9" s="302">
        <f t="shared" si="3"/>
        <v>0</v>
      </c>
      <c r="W9" s="303">
        <f t="shared" si="4"/>
        <v>0</v>
      </c>
    </row>
    <row r="10" ht="18.0" customHeight="1">
      <c r="A10" s="355">
        <v>45083.0</v>
      </c>
      <c r="B10" s="362"/>
      <c r="C10" s="319" t="s">
        <v>964</v>
      </c>
      <c r="D10" s="319" t="s">
        <v>373</v>
      </c>
      <c r="E10" s="356" t="s">
        <v>518</v>
      </c>
      <c r="F10" s="357" t="s">
        <v>592</v>
      </c>
      <c r="G10" s="374">
        <v>450.0</v>
      </c>
      <c r="H10" s="375">
        <v>430.0</v>
      </c>
      <c r="I10" s="295">
        <f t="shared" si="1"/>
        <v>0.9555555556</v>
      </c>
      <c r="J10" s="295">
        <f t="shared" si="2"/>
        <v>1.114567133</v>
      </c>
      <c r="K10" s="295">
        <f t="shared" si="5"/>
        <v>0.02229134266</v>
      </c>
      <c r="L10" s="295">
        <f t="shared" si="6"/>
        <v>0.02617936755</v>
      </c>
      <c r="M10" s="296">
        <f t="shared" si="7"/>
        <v>505</v>
      </c>
      <c r="N10" s="296">
        <f t="shared" si="8"/>
        <v>19795</v>
      </c>
      <c r="O10" s="304"/>
      <c r="P10" s="312">
        <f>P6/P3</f>
        <v>0.3630378434</v>
      </c>
      <c r="Q10" s="313"/>
      <c r="R10" s="312">
        <f>SUM((H3:H299))/SUM((G3:G299))</f>
        <v>0.3350717703</v>
      </c>
      <c r="S10" s="313"/>
      <c r="T10" s="307"/>
      <c r="U10" s="301">
        <f t="shared" si="9"/>
        <v>44720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45084.0</v>
      </c>
      <c r="B11" s="362"/>
      <c r="C11" s="387" t="s">
        <v>849</v>
      </c>
      <c r="D11" s="319" t="s">
        <v>965</v>
      </c>
      <c r="E11" s="356" t="s">
        <v>518</v>
      </c>
      <c r="F11" s="357" t="s">
        <v>966</v>
      </c>
      <c r="G11" s="374">
        <v>450.0</v>
      </c>
      <c r="H11" s="375">
        <v>675.0</v>
      </c>
      <c r="I11" s="295">
        <f t="shared" si="1"/>
        <v>1.5</v>
      </c>
      <c r="J11" s="295">
        <f t="shared" si="2"/>
        <v>1.749611198</v>
      </c>
      <c r="K11" s="295">
        <f t="shared" si="5"/>
        <v>0.03499222395</v>
      </c>
      <c r="L11" s="295">
        <f t="shared" si="6"/>
        <v>0.0611715915</v>
      </c>
      <c r="M11" s="296">
        <f t="shared" si="7"/>
        <v>1180</v>
      </c>
      <c r="N11" s="296">
        <f t="shared" si="8"/>
        <v>20470</v>
      </c>
      <c r="O11" s="304"/>
      <c r="P11" s="305"/>
      <c r="Q11" s="306"/>
      <c r="R11" s="305"/>
      <c r="S11" s="306"/>
      <c r="T11" s="307"/>
      <c r="U11" s="301">
        <f t="shared" si="9"/>
        <v>44721</v>
      </c>
      <c r="V11" s="302">
        <f t="shared" si="3"/>
        <v>0</v>
      </c>
      <c r="W11" s="303">
        <f t="shared" si="4"/>
        <v>0</v>
      </c>
    </row>
    <row r="12" ht="18.0" customHeight="1">
      <c r="A12" s="355">
        <v>45084.0</v>
      </c>
      <c r="B12" s="362"/>
      <c r="C12" s="319" t="s">
        <v>967</v>
      </c>
      <c r="D12" s="319" t="s">
        <v>968</v>
      </c>
      <c r="E12" s="356" t="s">
        <v>518</v>
      </c>
      <c r="F12" s="357" t="s">
        <v>531</v>
      </c>
      <c r="G12" s="374">
        <v>450.0</v>
      </c>
      <c r="H12" s="375">
        <v>370.0</v>
      </c>
      <c r="I12" s="295">
        <f t="shared" si="1"/>
        <v>0.8222222222</v>
      </c>
      <c r="J12" s="295">
        <f t="shared" si="2"/>
        <v>0.9590461379</v>
      </c>
      <c r="K12" s="295">
        <f t="shared" si="5"/>
        <v>0.01918092276</v>
      </c>
      <c r="L12" s="295">
        <f t="shared" si="6"/>
        <v>0.08035251426</v>
      </c>
      <c r="M12" s="296">
        <f t="shared" si="7"/>
        <v>1550</v>
      </c>
      <c r="N12" s="296">
        <f t="shared" si="8"/>
        <v>20840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44722</v>
      </c>
      <c r="V12" s="302">
        <f t="shared" si="3"/>
        <v>0</v>
      </c>
      <c r="W12" s="303">
        <f t="shared" si="4"/>
        <v>0</v>
      </c>
    </row>
    <row r="13" ht="18.0" customHeight="1">
      <c r="A13" s="355">
        <v>45085.0</v>
      </c>
      <c r="B13" s="362"/>
      <c r="C13" s="319" t="s">
        <v>835</v>
      </c>
      <c r="D13" s="319" t="s">
        <v>969</v>
      </c>
      <c r="E13" s="356" t="s">
        <v>518</v>
      </c>
      <c r="F13" s="357" t="s">
        <v>572</v>
      </c>
      <c r="G13" s="374">
        <v>450.0</v>
      </c>
      <c r="H13" s="375">
        <v>270.0</v>
      </c>
      <c r="I13" s="295">
        <f t="shared" si="1"/>
        <v>0.6</v>
      </c>
      <c r="J13" s="295">
        <f t="shared" si="2"/>
        <v>0.699844479</v>
      </c>
      <c r="K13" s="295">
        <f t="shared" si="5"/>
        <v>0.01399688958</v>
      </c>
      <c r="L13" s="295">
        <f t="shared" si="6"/>
        <v>0.09434940384</v>
      </c>
      <c r="M13" s="296">
        <f t="shared" si="7"/>
        <v>1820</v>
      </c>
      <c r="N13" s="296">
        <f t="shared" si="8"/>
        <v>21110</v>
      </c>
      <c r="O13" s="304"/>
      <c r="P13" s="314">
        <v>0.02</v>
      </c>
      <c r="Q13" s="313"/>
      <c r="R13" s="315">
        <f>P3*P13</f>
        <v>385.8</v>
      </c>
      <c r="S13" s="313"/>
      <c r="T13" s="307"/>
      <c r="U13" s="301">
        <f t="shared" si="9"/>
        <v>44723</v>
      </c>
      <c r="V13" s="302">
        <f t="shared" si="3"/>
        <v>0</v>
      </c>
      <c r="W13" s="303">
        <f t="shared" si="4"/>
        <v>0</v>
      </c>
    </row>
    <row r="14" ht="18.0" customHeight="1">
      <c r="A14" s="355">
        <v>45085.0</v>
      </c>
      <c r="B14" s="362"/>
      <c r="C14" s="319" t="s">
        <v>970</v>
      </c>
      <c r="D14" s="319" t="s">
        <v>801</v>
      </c>
      <c r="E14" s="356" t="s">
        <v>518</v>
      </c>
      <c r="F14" s="357" t="s">
        <v>747</v>
      </c>
      <c r="G14" s="374">
        <v>450.0</v>
      </c>
      <c r="H14" s="377">
        <v>-450.0</v>
      </c>
      <c r="I14" s="295">
        <f t="shared" si="1"/>
        <v>-1</v>
      </c>
      <c r="J14" s="295">
        <f t="shared" si="2"/>
        <v>-1.166407465</v>
      </c>
      <c r="K14" s="295">
        <f t="shared" si="5"/>
        <v>-0.0233281493</v>
      </c>
      <c r="L14" s="295">
        <f t="shared" si="6"/>
        <v>0.07102125454</v>
      </c>
      <c r="M14" s="296">
        <f t="shared" si="7"/>
        <v>1370</v>
      </c>
      <c r="N14" s="296">
        <f t="shared" si="8"/>
        <v>20660</v>
      </c>
      <c r="O14" s="304"/>
      <c r="P14" s="305"/>
      <c r="Q14" s="306"/>
      <c r="R14" s="305"/>
      <c r="S14" s="306"/>
      <c r="T14" s="307"/>
      <c r="U14" s="301">
        <f t="shared" si="9"/>
        <v>44724</v>
      </c>
      <c r="V14" s="302">
        <f t="shared" si="3"/>
        <v>0</v>
      </c>
      <c r="W14" s="303">
        <f t="shared" si="4"/>
        <v>0</v>
      </c>
    </row>
    <row r="15" ht="18.0" customHeight="1">
      <c r="A15" s="355">
        <v>45085.0</v>
      </c>
      <c r="B15" s="362"/>
      <c r="C15" s="369" t="s">
        <v>370</v>
      </c>
      <c r="D15" s="369" t="s">
        <v>971</v>
      </c>
      <c r="E15" s="356" t="s">
        <v>518</v>
      </c>
      <c r="F15" s="357" t="s">
        <v>589</v>
      </c>
      <c r="G15" s="374">
        <v>450.0</v>
      </c>
      <c r="H15" s="375">
        <v>410.0</v>
      </c>
      <c r="I15" s="295">
        <f t="shared" si="1"/>
        <v>0.9111111111</v>
      </c>
      <c r="J15" s="295">
        <f t="shared" si="2"/>
        <v>1.062726801</v>
      </c>
      <c r="K15" s="295">
        <f t="shared" si="5"/>
        <v>0.02125453603</v>
      </c>
      <c r="L15" s="295">
        <f t="shared" si="6"/>
        <v>0.09227579057</v>
      </c>
      <c r="M15" s="296">
        <f t="shared" si="7"/>
        <v>1780</v>
      </c>
      <c r="N15" s="296">
        <f t="shared" si="8"/>
        <v>21070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44725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45087.0</v>
      </c>
      <c r="B16" s="362"/>
      <c r="C16" s="319" t="s">
        <v>825</v>
      </c>
      <c r="D16" s="319" t="s">
        <v>972</v>
      </c>
      <c r="E16" s="356" t="s">
        <v>518</v>
      </c>
      <c r="F16" s="357" t="s">
        <v>522</v>
      </c>
      <c r="G16" s="374">
        <v>450.0</v>
      </c>
      <c r="H16" s="375">
        <v>320.0</v>
      </c>
      <c r="I16" s="295">
        <f t="shared" si="1"/>
        <v>0.7111111111</v>
      </c>
      <c r="J16" s="295">
        <f t="shared" si="2"/>
        <v>0.8294453084</v>
      </c>
      <c r="K16" s="295">
        <f t="shared" si="5"/>
        <v>0.01658890617</v>
      </c>
      <c r="L16" s="295">
        <f t="shared" si="6"/>
        <v>0.1088646967</v>
      </c>
      <c r="M16" s="296">
        <f t="shared" si="7"/>
        <v>2100</v>
      </c>
      <c r="N16" s="296">
        <f t="shared" si="8"/>
        <v>21390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44726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45087.0</v>
      </c>
      <c r="B17" s="362"/>
      <c r="C17" s="319" t="s">
        <v>973</v>
      </c>
      <c r="D17" s="319" t="s">
        <v>766</v>
      </c>
      <c r="E17" s="356" t="s">
        <v>518</v>
      </c>
      <c r="F17" s="357" t="s">
        <v>747</v>
      </c>
      <c r="G17" s="374">
        <v>450.0</v>
      </c>
      <c r="H17" s="375">
        <v>270.0</v>
      </c>
      <c r="I17" s="295">
        <f t="shared" si="1"/>
        <v>0.6</v>
      </c>
      <c r="J17" s="295">
        <f t="shared" si="2"/>
        <v>0.699844479</v>
      </c>
      <c r="K17" s="295">
        <f t="shared" si="5"/>
        <v>0.01399688958</v>
      </c>
      <c r="L17" s="295">
        <f t="shared" si="6"/>
        <v>0.1228615863</v>
      </c>
      <c r="M17" s="296">
        <f t="shared" si="7"/>
        <v>2370</v>
      </c>
      <c r="N17" s="296">
        <f t="shared" si="8"/>
        <v>21660</v>
      </c>
      <c r="O17" s="304"/>
      <c r="P17" s="320">
        <f>COUNTIF(V3:V35,"&gt;0")</f>
        <v>3</v>
      </c>
      <c r="Q17" s="321">
        <f>P17/(P17+R17)</f>
        <v>1</v>
      </c>
      <c r="R17" s="322">
        <f>COUNTIF(V3:V36,"&lt;0")</f>
        <v>0</v>
      </c>
      <c r="S17" s="323">
        <f>R17/(P17+R17)</f>
        <v>0</v>
      </c>
      <c r="T17" s="307"/>
      <c r="U17" s="301">
        <f t="shared" si="9"/>
        <v>44727</v>
      </c>
      <c r="V17" s="302">
        <f t="shared" si="3"/>
        <v>0</v>
      </c>
      <c r="W17" s="303">
        <f t="shared" si="4"/>
        <v>0</v>
      </c>
    </row>
    <row r="18" ht="18.0" customHeight="1">
      <c r="A18" s="355">
        <v>45087.0</v>
      </c>
      <c r="B18" s="362"/>
      <c r="C18" s="387" t="s">
        <v>974</v>
      </c>
      <c r="D18" s="319" t="s">
        <v>975</v>
      </c>
      <c r="E18" s="356" t="s">
        <v>518</v>
      </c>
      <c r="F18" s="357" t="s">
        <v>860</v>
      </c>
      <c r="G18" s="374">
        <v>450.0</v>
      </c>
      <c r="H18" s="375">
        <v>500.0</v>
      </c>
      <c r="I18" s="295">
        <f t="shared" si="1"/>
        <v>1.111111111</v>
      </c>
      <c r="J18" s="295">
        <f t="shared" si="2"/>
        <v>1.296008294</v>
      </c>
      <c r="K18" s="295">
        <f t="shared" si="5"/>
        <v>0.02592016589</v>
      </c>
      <c r="L18" s="295">
        <f t="shared" si="6"/>
        <v>0.1487817522</v>
      </c>
      <c r="M18" s="296">
        <f t="shared" si="7"/>
        <v>2870</v>
      </c>
      <c r="N18" s="296">
        <f t="shared" si="8"/>
        <v>22160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44728</v>
      </c>
      <c r="V18" s="302">
        <f t="shared" si="3"/>
        <v>720</v>
      </c>
      <c r="W18" s="303">
        <f t="shared" si="4"/>
        <v>1.866251944</v>
      </c>
    </row>
    <row r="19" ht="18.0" customHeight="1">
      <c r="A19" s="355">
        <v>45088.0</v>
      </c>
      <c r="B19" s="362"/>
      <c r="C19" s="319" t="s">
        <v>976</v>
      </c>
      <c r="D19" s="319" t="s">
        <v>977</v>
      </c>
      <c r="E19" s="356" t="s">
        <v>518</v>
      </c>
      <c r="F19" s="357" t="s">
        <v>542</v>
      </c>
      <c r="G19" s="374">
        <v>450.0</v>
      </c>
      <c r="H19" s="375">
        <v>404.0</v>
      </c>
      <c r="I19" s="295">
        <f t="shared" si="1"/>
        <v>0.8977777778</v>
      </c>
      <c r="J19" s="295">
        <f t="shared" si="2"/>
        <v>1.047174702</v>
      </c>
      <c r="K19" s="295">
        <f t="shared" si="5"/>
        <v>0.02094349404</v>
      </c>
      <c r="L19" s="295">
        <f t="shared" si="6"/>
        <v>0.1697252462</v>
      </c>
      <c r="M19" s="296">
        <f t="shared" si="7"/>
        <v>3274</v>
      </c>
      <c r="N19" s="296">
        <f t="shared" si="8"/>
        <v>22564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44729</v>
      </c>
      <c r="V19" s="302">
        <f t="shared" si="3"/>
        <v>280</v>
      </c>
      <c r="W19" s="303">
        <f t="shared" si="4"/>
        <v>0.7257646449</v>
      </c>
    </row>
    <row r="20" ht="18.0" customHeight="1">
      <c r="A20" s="355">
        <v>45088.0</v>
      </c>
      <c r="B20" s="362"/>
      <c r="C20" s="319" t="s">
        <v>370</v>
      </c>
      <c r="D20" s="319" t="s">
        <v>978</v>
      </c>
      <c r="E20" s="356" t="s">
        <v>518</v>
      </c>
      <c r="F20" s="357" t="s">
        <v>542</v>
      </c>
      <c r="G20" s="374">
        <v>450.0</v>
      </c>
      <c r="H20" s="375">
        <v>404.0</v>
      </c>
      <c r="I20" s="295">
        <f t="shared" si="1"/>
        <v>0.8977777778</v>
      </c>
      <c r="J20" s="295">
        <f t="shared" si="2"/>
        <v>1.047174702</v>
      </c>
      <c r="K20" s="295">
        <f t="shared" si="5"/>
        <v>0.02094349404</v>
      </c>
      <c r="L20" s="295">
        <f t="shared" si="6"/>
        <v>0.1906687403</v>
      </c>
      <c r="M20" s="296">
        <f t="shared" si="7"/>
        <v>3678</v>
      </c>
      <c r="N20" s="296">
        <f t="shared" si="8"/>
        <v>22968</v>
      </c>
      <c r="O20" s="304"/>
      <c r="P20" s="320">
        <f>COUNTIF(H3:H299,"&gt;0")</f>
        <v>35</v>
      </c>
      <c r="Q20" s="321">
        <f>P20/(P20+R20)</f>
        <v>0.7446808511</v>
      </c>
      <c r="R20" s="322">
        <f>COUNTIF(H2:H299,"&lt;0")</f>
        <v>12</v>
      </c>
      <c r="S20" s="323">
        <f>R20/(P20+R20)</f>
        <v>0.2553191489</v>
      </c>
      <c r="T20" s="307"/>
      <c r="U20" s="301">
        <f t="shared" si="9"/>
        <v>44730</v>
      </c>
      <c r="V20" s="302">
        <f t="shared" si="3"/>
        <v>0</v>
      </c>
      <c r="W20" s="303">
        <f t="shared" si="4"/>
        <v>0</v>
      </c>
    </row>
    <row r="21" ht="18.0" customHeight="1">
      <c r="A21" s="355">
        <v>44728.0</v>
      </c>
      <c r="B21" s="362"/>
      <c r="C21" s="319" t="s">
        <v>979</v>
      </c>
      <c r="D21" s="319" t="s">
        <v>60</v>
      </c>
      <c r="E21" s="356" t="s">
        <v>518</v>
      </c>
      <c r="F21" s="357" t="s">
        <v>531</v>
      </c>
      <c r="G21" s="374">
        <v>450.0</v>
      </c>
      <c r="H21" s="375">
        <v>370.0</v>
      </c>
      <c r="I21" s="295">
        <f t="shared" si="1"/>
        <v>0.8222222222</v>
      </c>
      <c r="J21" s="295">
        <f t="shared" si="2"/>
        <v>0.9590461379</v>
      </c>
      <c r="K21" s="295">
        <f t="shared" si="5"/>
        <v>0.01918092276</v>
      </c>
      <c r="L21" s="295">
        <f t="shared" si="6"/>
        <v>0.209849663</v>
      </c>
      <c r="M21" s="296">
        <f t="shared" si="7"/>
        <v>4048</v>
      </c>
      <c r="N21" s="296">
        <f t="shared" si="8"/>
        <v>23338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44731</v>
      </c>
      <c r="V21" s="302">
        <f t="shared" si="3"/>
        <v>0</v>
      </c>
      <c r="W21" s="303">
        <f t="shared" si="4"/>
        <v>0</v>
      </c>
    </row>
    <row r="22" ht="18.0" customHeight="1">
      <c r="A22" s="355">
        <v>44728.0</v>
      </c>
      <c r="B22" s="362"/>
      <c r="C22" s="319" t="s">
        <v>980</v>
      </c>
      <c r="D22" s="319" t="s">
        <v>197</v>
      </c>
      <c r="E22" s="356" t="s">
        <v>518</v>
      </c>
      <c r="F22" s="357" t="s">
        <v>536</v>
      </c>
      <c r="G22" s="374">
        <v>450.0</v>
      </c>
      <c r="H22" s="375">
        <v>350.0</v>
      </c>
      <c r="I22" s="295">
        <f t="shared" si="1"/>
        <v>0.7777777778</v>
      </c>
      <c r="J22" s="295">
        <f t="shared" si="2"/>
        <v>0.9072058061</v>
      </c>
      <c r="K22" s="295">
        <f t="shared" si="5"/>
        <v>0.01814411612</v>
      </c>
      <c r="L22" s="295">
        <f t="shared" si="6"/>
        <v>0.2279937792</v>
      </c>
      <c r="M22" s="296">
        <f t="shared" si="7"/>
        <v>4398</v>
      </c>
      <c r="N22" s="296">
        <f t="shared" si="8"/>
        <v>23688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44732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45094.0</v>
      </c>
      <c r="B23" s="362"/>
      <c r="C23" s="319" t="s">
        <v>981</v>
      </c>
      <c r="D23" s="319" t="s">
        <v>255</v>
      </c>
      <c r="E23" s="356" t="s">
        <v>518</v>
      </c>
      <c r="F23" s="357" t="s">
        <v>592</v>
      </c>
      <c r="G23" s="374">
        <v>450.0</v>
      </c>
      <c r="H23" s="375">
        <v>430.0</v>
      </c>
      <c r="I23" s="295">
        <f t="shared" si="1"/>
        <v>0.9555555556</v>
      </c>
      <c r="J23" s="295">
        <f t="shared" si="2"/>
        <v>1.114567133</v>
      </c>
      <c r="K23" s="295">
        <f t="shared" si="5"/>
        <v>0.02229134266</v>
      </c>
      <c r="L23" s="295">
        <f t="shared" si="6"/>
        <v>0.2502851218</v>
      </c>
      <c r="M23" s="296">
        <f t="shared" si="7"/>
        <v>4828</v>
      </c>
      <c r="N23" s="296">
        <f t="shared" si="8"/>
        <v>24118</v>
      </c>
      <c r="O23" s="304"/>
      <c r="P23" s="328">
        <f>SUM(P20+R20)</f>
        <v>47</v>
      </c>
      <c r="Q23" s="310"/>
      <c r="R23" s="328">
        <f>COUNTA(V3:V33)-COUNTIFS(V3:V33,"=0")</f>
        <v>3</v>
      </c>
      <c r="S23" s="310"/>
      <c r="T23" s="307"/>
      <c r="U23" s="301">
        <f t="shared" si="9"/>
        <v>44733</v>
      </c>
      <c r="V23" s="302">
        <f t="shared" si="3"/>
        <v>0</v>
      </c>
      <c r="W23" s="303">
        <f t="shared" si="4"/>
        <v>0</v>
      </c>
    </row>
    <row r="24" ht="18.0" customHeight="1">
      <c r="A24" s="355">
        <v>44729.0</v>
      </c>
      <c r="B24" s="362"/>
      <c r="C24" s="369" t="s">
        <v>982</v>
      </c>
      <c r="D24" s="388" t="s">
        <v>983</v>
      </c>
      <c r="E24" s="356" t="s">
        <v>518</v>
      </c>
      <c r="F24" s="357" t="s">
        <v>572</v>
      </c>
      <c r="G24" s="374">
        <v>450.0</v>
      </c>
      <c r="H24" s="375">
        <v>280.0</v>
      </c>
      <c r="I24" s="295">
        <f t="shared" si="1"/>
        <v>0.6222222222</v>
      </c>
      <c r="J24" s="295">
        <f t="shared" si="2"/>
        <v>0.7257646449</v>
      </c>
      <c r="K24" s="295">
        <f t="shared" si="5"/>
        <v>0.0145152929</v>
      </c>
      <c r="L24" s="295">
        <f t="shared" si="6"/>
        <v>0.2648004147</v>
      </c>
      <c r="M24" s="296">
        <f t="shared" si="7"/>
        <v>5108</v>
      </c>
      <c r="N24" s="296">
        <f t="shared" si="8"/>
        <v>24398</v>
      </c>
      <c r="O24" s="304"/>
      <c r="P24" s="331"/>
      <c r="Q24" s="332"/>
      <c r="R24" s="332"/>
      <c r="S24" s="332"/>
      <c r="T24" s="307"/>
      <c r="U24" s="301">
        <f t="shared" si="9"/>
        <v>44734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45096.0</v>
      </c>
      <c r="B25" s="362"/>
      <c r="C25" s="388" t="s">
        <v>369</v>
      </c>
      <c r="D25" s="388" t="s">
        <v>984</v>
      </c>
      <c r="E25" s="356" t="s">
        <v>518</v>
      </c>
      <c r="F25" s="357" t="s">
        <v>522</v>
      </c>
      <c r="G25" s="374">
        <v>450.0</v>
      </c>
      <c r="H25" s="375">
        <v>320.0</v>
      </c>
      <c r="I25" s="295">
        <f t="shared" si="1"/>
        <v>0.7111111111</v>
      </c>
      <c r="J25" s="295">
        <f t="shared" si="2"/>
        <v>0.8294453084</v>
      </c>
      <c r="K25" s="295">
        <f t="shared" si="5"/>
        <v>0.01658890617</v>
      </c>
      <c r="L25" s="295">
        <f t="shared" si="6"/>
        <v>0.2813893209</v>
      </c>
      <c r="M25" s="296">
        <f t="shared" si="7"/>
        <v>5428</v>
      </c>
      <c r="N25" s="296">
        <f t="shared" si="8"/>
        <v>24718</v>
      </c>
      <c r="O25" s="304"/>
      <c r="P25" s="307"/>
      <c r="T25" s="307"/>
      <c r="U25" s="301">
        <f t="shared" si="9"/>
        <v>44735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45096.0</v>
      </c>
      <c r="B26" s="362"/>
      <c r="C26" s="388" t="s">
        <v>195</v>
      </c>
      <c r="D26" s="388" t="s">
        <v>985</v>
      </c>
      <c r="E26" s="356" t="s">
        <v>518</v>
      </c>
      <c r="F26" s="357" t="s">
        <v>536</v>
      </c>
      <c r="G26" s="374">
        <v>450.0</v>
      </c>
      <c r="H26" s="375">
        <v>340.0</v>
      </c>
      <c r="I26" s="295">
        <f t="shared" si="1"/>
        <v>0.7555555556</v>
      </c>
      <c r="J26" s="295">
        <f t="shared" si="2"/>
        <v>0.8812856402</v>
      </c>
      <c r="K26" s="295">
        <f t="shared" si="5"/>
        <v>0.0176257128</v>
      </c>
      <c r="L26" s="295">
        <f t="shared" si="6"/>
        <v>0.2990150337</v>
      </c>
      <c r="M26" s="296">
        <f t="shared" si="7"/>
        <v>5768</v>
      </c>
      <c r="N26" s="296">
        <f t="shared" si="8"/>
        <v>25058</v>
      </c>
      <c r="O26" s="304"/>
      <c r="P26" s="307"/>
      <c r="T26" s="307"/>
      <c r="U26" s="301">
        <f t="shared" si="9"/>
        <v>44736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45096.0</v>
      </c>
      <c r="B27" s="362"/>
      <c r="C27" s="389" t="s">
        <v>186</v>
      </c>
      <c r="D27" s="388" t="s">
        <v>986</v>
      </c>
      <c r="E27" s="356" t="s">
        <v>518</v>
      </c>
      <c r="F27" s="357" t="s">
        <v>572</v>
      </c>
      <c r="G27" s="374">
        <v>450.0</v>
      </c>
      <c r="H27" s="377">
        <v>-450.0</v>
      </c>
      <c r="I27" s="295">
        <f t="shared" si="1"/>
        <v>-1</v>
      </c>
      <c r="J27" s="295">
        <f t="shared" si="2"/>
        <v>-1.166407465</v>
      </c>
      <c r="K27" s="295">
        <f t="shared" si="5"/>
        <v>-0.0233281493</v>
      </c>
      <c r="L27" s="295">
        <f t="shared" si="6"/>
        <v>0.2756868844</v>
      </c>
      <c r="M27" s="296">
        <f t="shared" si="7"/>
        <v>5318</v>
      </c>
      <c r="N27" s="296">
        <f t="shared" si="8"/>
        <v>24608</v>
      </c>
      <c r="O27" s="304"/>
      <c r="P27" s="307"/>
      <c r="T27" s="307"/>
      <c r="U27" s="301">
        <f t="shared" si="9"/>
        <v>44737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45097.0</v>
      </c>
      <c r="B28" s="362"/>
      <c r="C28" s="390" t="s">
        <v>987</v>
      </c>
      <c r="D28" s="390" t="s">
        <v>988</v>
      </c>
      <c r="E28" s="356" t="s">
        <v>518</v>
      </c>
      <c r="F28" s="357" t="s">
        <v>542</v>
      </c>
      <c r="G28" s="374">
        <v>450.0</v>
      </c>
      <c r="H28" s="377">
        <v>-450.0</v>
      </c>
      <c r="I28" s="295">
        <f t="shared" si="1"/>
        <v>-1</v>
      </c>
      <c r="J28" s="295">
        <f t="shared" si="2"/>
        <v>-1.166407465</v>
      </c>
      <c r="K28" s="295">
        <f t="shared" si="5"/>
        <v>-0.0233281493</v>
      </c>
      <c r="L28" s="295">
        <f t="shared" si="6"/>
        <v>0.2523587351</v>
      </c>
      <c r="M28" s="296">
        <f t="shared" si="7"/>
        <v>4868</v>
      </c>
      <c r="N28" s="296">
        <f t="shared" si="8"/>
        <v>24158</v>
      </c>
      <c r="O28" s="304"/>
      <c r="P28" s="307"/>
      <c r="T28" s="307"/>
      <c r="U28" s="301">
        <f t="shared" si="9"/>
        <v>44738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45097.0</v>
      </c>
      <c r="B29" s="362"/>
      <c r="C29" s="369" t="s">
        <v>989</v>
      </c>
      <c r="D29" s="369" t="s">
        <v>990</v>
      </c>
      <c r="E29" s="356" t="s">
        <v>518</v>
      </c>
      <c r="F29" s="357" t="s">
        <v>960</v>
      </c>
      <c r="G29" s="374">
        <v>450.0</v>
      </c>
      <c r="H29" s="375">
        <v>435.0</v>
      </c>
      <c r="I29" s="295">
        <f t="shared" si="1"/>
        <v>0.9666666667</v>
      </c>
      <c r="J29" s="295">
        <f t="shared" si="2"/>
        <v>1.127527216</v>
      </c>
      <c r="K29" s="295">
        <f t="shared" si="5"/>
        <v>0.02255054432</v>
      </c>
      <c r="L29" s="295">
        <f t="shared" si="6"/>
        <v>0.2749092794</v>
      </c>
      <c r="M29" s="296">
        <f t="shared" si="7"/>
        <v>5303</v>
      </c>
      <c r="N29" s="296">
        <f t="shared" si="8"/>
        <v>24593</v>
      </c>
      <c r="O29" s="304"/>
      <c r="P29" s="307"/>
      <c r="T29" s="307"/>
      <c r="U29" s="301">
        <f t="shared" si="9"/>
        <v>44739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45097.0</v>
      </c>
      <c r="B30" s="362"/>
      <c r="C30" s="369" t="s">
        <v>235</v>
      </c>
      <c r="D30" s="369" t="s">
        <v>111</v>
      </c>
      <c r="E30" s="356" t="s">
        <v>518</v>
      </c>
      <c r="F30" s="357" t="s">
        <v>589</v>
      </c>
      <c r="G30" s="374">
        <v>450.0</v>
      </c>
      <c r="H30" s="377">
        <v>-450.0</v>
      </c>
      <c r="I30" s="295">
        <f t="shared" si="1"/>
        <v>-1</v>
      </c>
      <c r="J30" s="295">
        <f t="shared" si="2"/>
        <v>-1.166407465</v>
      </c>
      <c r="K30" s="295">
        <f t="shared" si="5"/>
        <v>-0.0233281493</v>
      </c>
      <c r="L30" s="295">
        <f t="shared" si="6"/>
        <v>0.2515811301</v>
      </c>
      <c r="M30" s="296">
        <f t="shared" si="7"/>
        <v>4853</v>
      </c>
      <c r="N30" s="296">
        <f t="shared" si="8"/>
        <v>24143</v>
      </c>
      <c r="O30" s="304"/>
      <c r="P30" s="307"/>
      <c r="T30" s="307"/>
      <c r="U30" s="301">
        <f t="shared" si="9"/>
        <v>44740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45098.0</v>
      </c>
      <c r="B31" s="362"/>
      <c r="C31" s="369" t="s">
        <v>991</v>
      </c>
      <c r="D31" s="369" t="s">
        <v>992</v>
      </c>
      <c r="E31" s="356" t="s">
        <v>518</v>
      </c>
      <c r="F31" s="357" t="s">
        <v>522</v>
      </c>
      <c r="G31" s="374">
        <v>450.0</v>
      </c>
      <c r="H31" s="377">
        <v>-450.0</v>
      </c>
      <c r="I31" s="295">
        <f t="shared" si="1"/>
        <v>-1</v>
      </c>
      <c r="J31" s="295">
        <f t="shared" si="2"/>
        <v>-1.166407465</v>
      </c>
      <c r="K31" s="295">
        <f t="shared" si="5"/>
        <v>-0.0233281493</v>
      </c>
      <c r="L31" s="295">
        <f t="shared" si="6"/>
        <v>0.2282529808</v>
      </c>
      <c r="M31" s="296">
        <f t="shared" si="7"/>
        <v>4403</v>
      </c>
      <c r="N31" s="296">
        <f t="shared" si="8"/>
        <v>23693</v>
      </c>
      <c r="O31" s="304"/>
      <c r="P31" s="307"/>
      <c r="T31" s="307"/>
      <c r="U31" s="301">
        <f t="shared" si="9"/>
        <v>44741</v>
      </c>
      <c r="V31" s="302">
        <f t="shared" si="3"/>
        <v>0</v>
      </c>
      <c r="W31" s="303">
        <f t="shared" si="4"/>
        <v>0</v>
      </c>
    </row>
    <row r="32" ht="18.0" customHeight="1">
      <c r="A32" s="355">
        <v>45099.0</v>
      </c>
      <c r="B32" s="289"/>
      <c r="C32" s="319" t="s">
        <v>659</v>
      </c>
      <c r="D32" s="319" t="s">
        <v>993</v>
      </c>
      <c r="E32" s="356" t="s">
        <v>518</v>
      </c>
      <c r="F32" s="357" t="s">
        <v>747</v>
      </c>
      <c r="G32" s="374">
        <v>450.0</v>
      </c>
      <c r="H32" s="375">
        <v>290.0</v>
      </c>
      <c r="I32" s="295">
        <f t="shared" si="1"/>
        <v>0.6444444444</v>
      </c>
      <c r="J32" s="295">
        <f t="shared" si="2"/>
        <v>0.7516848108</v>
      </c>
      <c r="K32" s="295">
        <f t="shared" si="5"/>
        <v>0.01503369622</v>
      </c>
      <c r="L32" s="295">
        <f t="shared" si="6"/>
        <v>0.243286677</v>
      </c>
      <c r="M32" s="296">
        <f t="shared" si="7"/>
        <v>4693</v>
      </c>
      <c r="N32" s="296">
        <f t="shared" si="8"/>
        <v>23983</v>
      </c>
      <c r="O32" s="304"/>
      <c r="P32" s="307"/>
      <c r="T32" s="307"/>
      <c r="U32" s="301">
        <f t="shared" si="9"/>
        <v>44742</v>
      </c>
      <c r="V32" s="302">
        <f t="shared" si="3"/>
        <v>0</v>
      </c>
      <c r="W32" s="303">
        <f t="shared" si="4"/>
        <v>0</v>
      </c>
    </row>
    <row r="33" ht="18.0" customHeight="1">
      <c r="A33" s="355">
        <v>45099.0</v>
      </c>
      <c r="B33" s="289"/>
      <c r="C33" s="319" t="s">
        <v>994</v>
      </c>
      <c r="D33" s="319" t="s">
        <v>995</v>
      </c>
      <c r="E33" s="356" t="s">
        <v>518</v>
      </c>
      <c r="F33" s="357" t="s">
        <v>667</v>
      </c>
      <c r="G33" s="374">
        <v>450.0</v>
      </c>
      <c r="H33" s="375">
        <v>370.0</v>
      </c>
      <c r="I33" s="295">
        <f t="shared" si="1"/>
        <v>0.8222222222</v>
      </c>
      <c r="J33" s="295">
        <f t="shared" si="2"/>
        <v>0.9590461379</v>
      </c>
      <c r="K33" s="295">
        <f t="shared" si="5"/>
        <v>0.01918092276</v>
      </c>
      <c r="L33" s="295">
        <f t="shared" si="6"/>
        <v>0.2624675998</v>
      </c>
      <c r="M33" s="296">
        <f t="shared" si="7"/>
        <v>5063</v>
      </c>
      <c r="N33" s="296">
        <f t="shared" si="8"/>
        <v>24353</v>
      </c>
      <c r="O33" s="304"/>
      <c r="P33" s="307"/>
      <c r="T33" s="307"/>
      <c r="U33" s="361"/>
    </row>
    <row r="34" ht="18.0" customHeight="1">
      <c r="A34" s="355">
        <v>45101.0</v>
      </c>
      <c r="B34" s="289"/>
      <c r="C34" s="369" t="s">
        <v>139</v>
      </c>
      <c r="D34" s="369" t="s">
        <v>996</v>
      </c>
      <c r="E34" s="356" t="s">
        <v>518</v>
      </c>
      <c r="F34" s="357" t="s">
        <v>533</v>
      </c>
      <c r="G34" s="374">
        <v>450.0</v>
      </c>
      <c r="H34" s="375">
        <v>350.0</v>
      </c>
      <c r="I34" s="295">
        <f t="shared" si="1"/>
        <v>0.7777777778</v>
      </c>
      <c r="J34" s="295">
        <f t="shared" si="2"/>
        <v>0.9072058061</v>
      </c>
      <c r="K34" s="295">
        <f t="shared" si="5"/>
        <v>0.01814411612</v>
      </c>
      <c r="L34" s="295">
        <f t="shared" si="6"/>
        <v>0.2806117159</v>
      </c>
      <c r="M34" s="296">
        <f t="shared" si="7"/>
        <v>5413</v>
      </c>
      <c r="N34" s="296">
        <f t="shared" si="8"/>
        <v>24703</v>
      </c>
      <c r="O34" s="304"/>
      <c r="P34" s="307"/>
      <c r="T34" s="307"/>
    </row>
    <row r="35" ht="18.0" customHeight="1">
      <c r="A35" s="355">
        <v>45101.0</v>
      </c>
      <c r="B35" s="289"/>
      <c r="C35" s="388" t="s">
        <v>997</v>
      </c>
      <c r="D35" s="388" t="s">
        <v>998</v>
      </c>
      <c r="E35" s="356" t="s">
        <v>518</v>
      </c>
      <c r="F35" s="357" t="s">
        <v>545</v>
      </c>
      <c r="G35" s="374">
        <v>450.0</v>
      </c>
      <c r="H35" s="375">
        <v>330.0</v>
      </c>
      <c r="I35" s="295">
        <f t="shared" si="1"/>
        <v>0.7333333333</v>
      </c>
      <c r="J35" s="295">
        <f t="shared" si="2"/>
        <v>0.8553654743</v>
      </c>
      <c r="K35" s="295">
        <f t="shared" si="5"/>
        <v>0.01710730949</v>
      </c>
      <c r="L35" s="295">
        <f t="shared" si="6"/>
        <v>0.2977190254</v>
      </c>
      <c r="M35" s="296">
        <f t="shared" si="7"/>
        <v>5743</v>
      </c>
      <c r="N35" s="296">
        <f t="shared" si="8"/>
        <v>25033</v>
      </c>
      <c r="O35" s="304"/>
      <c r="P35" s="307"/>
      <c r="T35" s="307"/>
    </row>
    <row r="36" ht="18.0" customHeight="1">
      <c r="A36" s="355">
        <v>45102.0</v>
      </c>
      <c r="B36" s="289"/>
      <c r="C36" s="388" t="s">
        <v>999</v>
      </c>
      <c r="D36" s="388" t="s">
        <v>945</v>
      </c>
      <c r="E36" s="356" t="s">
        <v>518</v>
      </c>
      <c r="F36" s="357" t="s">
        <v>667</v>
      </c>
      <c r="G36" s="374">
        <v>450.0</v>
      </c>
      <c r="H36" s="377">
        <v>-450.0</v>
      </c>
      <c r="I36" s="295">
        <f t="shared" si="1"/>
        <v>-1</v>
      </c>
      <c r="J36" s="295">
        <f t="shared" si="2"/>
        <v>-1.166407465</v>
      </c>
      <c r="K36" s="295">
        <f t="shared" si="5"/>
        <v>-0.0233281493</v>
      </c>
      <c r="L36" s="295">
        <f t="shared" si="6"/>
        <v>0.2743908761</v>
      </c>
      <c r="M36" s="296">
        <f t="shared" si="7"/>
        <v>5293</v>
      </c>
      <c r="N36" s="296">
        <f t="shared" si="8"/>
        <v>24583</v>
      </c>
      <c r="O36" s="304"/>
      <c r="P36" s="307"/>
      <c r="T36" s="307"/>
    </row>
    <row r="37" ht="18.0" customHeight="1">
      <c r="A37" s="355">
        <v>45102.0</v>
      </c>
      <c r="B37" s="289"/>
      <c r="C37" s="389" t="s">
        <v>416</v>
      </c>
      <c r="D37" s="389" t="s">
        <v>1000</v>
      </c>
      <c r="E37" s="356" t="s">
        <v>518</v>
      </c>
      <c r="F37" s="357" t="s">
        <v>584</v>
      </c>
      <c r="G37" s="374">
        <v>450.0</v>
      </c>
      <c r="H37" s="375">
        <v>380.0</v>
      </c>
      <c r="I37" s="295">
        <f t="shared" si="1"/>
        <v>0.8444444444</v>
      </c>
      <c r="J37" s="295">
        <f t="shared" si="2"/>
        <v>0.9849663038</v>
      </c>
      <c r="K37" s="295">
        <f t="shared" si="5"/>
        <v>0.01969932608</v>
      </c>
      <c r="L37" s="295">
        <f t="shared" si="6"/>
        <v>0.2940902022</v>
      </c>
      <c r="M37" s="296">
        <f t="shared" si="7"/>
        <v>5673</v>
      </c>
      <c r="N37" s="296">
        <f t="shared" si="8"/>
        <v>24963</v>
      </c>
      <c r="O37" s="304"/>
      <c r="P37" s="307"/>
      <c r="T37" s="307"/>
    </row>
    <row r="38" ht="18.0" customHeight="1">
      <c r="A38" s="355">
        <v>45102.0</v>
      </c>
      <c r="B38" s="289"/>
      <c r="C38" s="390" t="s">
        <v>1001</v>
      </c>
      <c r="D38" s="390" t="s">
        <v>1002</v>
      </c>
      <c r="E38" s="356" t="s">
        <v>518</v>
      </c>
      <c r="F38" s="357" t="s">
        <v>747</v>
      </c>
      <c r="G38" s="374">
        <v>450.0</v>
      </c>
      <c r="H38" s="375">
        <v>280.0</v>
      </c>
      <c r="I38" s="295">
        <f t="shared" si="1"/>
        <v>0.6222222222</v>
      </c>
      <c r="J38" s="295">
        <f t="shared" si="2"/>
        <v>0.7257646449</v>
      </c>
      <c r="K38" s="295">
        <f t="shared" si="5"/>
        <v>0.0145152929</v>
      </c>
      <c r="L38" s="295">
        <f t="shared" si="6"/>
        <v>0.3086054951</v>
      </c>
      <c r="M38" s="296">
        <f t="shared" si="7"/>
        <v>5953</v>
      </c>
      <c r="N38" s="296">
        <f t="shared" si="8"/>
        <v>25243</v>
      </c>
      <c r="O38" s="304"/>
      <c r="P38" s="307"/>
      <c r="T38" s="307"/>
    </row>
    <row r="39" ht="18.0" customHeight="1">
      <c r="A39" s="355">
        <v>45102.0</v>
      </c>
      <c r="B39" s="289"/>
      <c r="C39" s="369" t="s">
        <v>380</v>
      </c>
      <c r="D39" s="369" t="s">
        <v>351</v>
      </c>
      <c r="E39" s="356" t="s">
        <v>518</v>
      </c>
      <c r="F39" s="357" t="s">
        <v>626</v>
      </c>
      <c r="G39" s="374">
        <v>450.0</v>
      </c>
      <c r="H39" s="375">
        <v>400.0</v>
      </c>
      <c r="I39" s="295">
        <f t="shared" si="1"/>
        <v>0.8888888889</v>
      </c>
      <c r="J39" s="295">
        <f t="shared" si="2"/>
        <v>1.036806636</v>
      </c>
      <c r="K39" s="295">
        <f t="shared" si="5"/>
        <v>0.02073613271</v>
      </c>
      <c r="L39" s="295">
        <f t="shared" si="6"/>
        <v>0.3293416278</v>
      </c>
      <c r="M39" s="296">
        <f t="shared" si="7"/>
        <v>6353</v>
      </c>
      <c r="N39" s="296">
        <f t="shared" si="8"/>
        <v>25643</v>
      </c>
      <c r="O39" s="304"/>
      <c r="P39" s="307"/>
      <c r="T39" s="307"/>
    </row>
    <row r="40" ht="18.0" customHeight="1">
      <c r="A40" s="355">
        <v>45104.0</v>
      </c>
      <c r="B40" s="362"/>
      <c r="C40" s="369" t="s">
        <v>1003</v>
      </c>
      <c r="D40" s="369" t="s">
        <v>1004</v>
      </c>
      <c r="E40" s="356" t="s">
        <v>518</v>
      </c>
      <c r="F40" s="357" t="s">
        <v>589</v>
      </c>
      <c r="G40" s="374">
        <v>200.0</v>
      </c>
      <c r="H40" s="374">
        <v>180.0</v>
      </c>
      <c r="I40" s="295">
        <f t="shared" si="1"/>
        <v>0.9</v>
      </c>
      <c r="J40" s="295">
        <f t="shared" si="2"/>
        <v>0.466562986</v>
      </c>
      <c r="K40" s="295">
        <f t="shared" si="5"/>
        <v>0.00933125972</v>
      </c>
      <c r="L40" s="295">
        <f t="shared" si="6"/>
        <v>0.3386728875</v>
      </c>
      <c r="M40" s="296">
        <f t="shared" si="7"/>
        <v>6533</v>
      </c>
      <c r="N40" s="296">
        <f t="shared" si="8"/>
        <v>25823</v>
      </c>
      <c r="O40" s="304"/>
      <c r="P40" s="307"/>
      <c r="T40" s="307"/>
    </row>
    <row r="41" ht="18.0" customHeight="1">
      <c r="A41" s="355">
        <v>45104.0</v>
      </c>
      <c r="B41" s="362"/>
      <c r="C41" s="369" t="s">
        <v>1005</v>
      </c>
      <c r="D41" s="369" t="s">
        <v>1006</v>
      </c>
      <c r="E41" s="356" t="s">
        <v>518</v>
      </c>
      <c r="F41" s="357" t="s">
        <v>519</v>
      </c>
      <c r="G41" s="374">
        <v>450.0</v>
      </c>
      <c r="H41" s="374">
        <v>290.0</v>
      </c>
      <c r="I41" s="295">
        <f t="shared" si="1"/>
        <v>0.6444444444</v>
      </c>
      <c r="J41" s="295">
        <f t="shared" si="2"/>
        <v>0.7516848108</v>
      </c>
      <c r="K41" s="295">
        <f t="shared" si="5"/>
        <v>0.01503369622</v>
      </c>
      <c r="L41" s="295">
        <f t="shared" si="6"/>
        <v>0.3537065837</v>
      </c>
      <c r="M41" s="296">
        <f t="shared" si="7"/>
        <v>6823</v>
      </c>
      <c r="N41" s="296">
        <f t="shared" si="8"/>
        <v>26113</v>
      </c>
      <c r="O41" s="304"/>
      <c r="P41" s="307"/>
      <c r="T41" s="307"/>
    </row>
    <row r="42" ht="18.0" customHeight="1">
      <c r="A42" s="355">
        <v>45104.0</v>
      </c>
      <c r="B42" s="362"/>
      <c r="C42" s="369" t="s">
        <v>1007</v>
      </c>
      <c r="D42" s="369" t="s">
        <v>1008</v>
      </c>
      <c r="E42" s="356" t="s">
        <v>518</v>
      </c>
      <c r="F42" s="357" t="s">
        <v>747</v>
      </c>
      <c r="G42" s="374">
        <v>450.0</v>
      </c>
      <c r="H42" s="374">
        <v>270.0</v>
      </c>
      <c r="I42" s="295">
        <f t="shared" si="1"/>
        <v>0.6</v>
      </c>
      <c r="J42" s="295">
        <f t="shared" si="2"/>
        <v>0.699844479</v>
      </c>
      <c r="K42" s="295">
        <f t="shared" si="5"/>
        <v>0.01399688958</v>
      </c>
      <c r="L42" s="295">
        <f t="shared" si="6"/>
        <v>0.3677034733</v>
      </c>
      <c r="M42" s="296">
        <f t="shared" si="7"/>
        <v>7093</v>
      </c>
      <c r="N42" s="296">
        <f t="shared" si="8"/>
        <v>26383</v>
      </c>
      <c r="O42" s="304"/>
      <c r="P42" s="307"/>
      <c r="T42" s="307"/>
    </row>
    <row r="43" ht="18.0" customHeight="1">
      <c r="A43" s="355">
        <v>45104.0</v>
      </c>
      <c r="B43" s="362"/>
      <c r="C43" s="369" t="s">
        <v>1009</v>
      </c>
      <c r="D43" s="369" t="s">
        <v>456</v>
      </c>
      <c r="E43" s="356" t="s">
        <v>518</v>
      </c>
      <c r="F43" s="357" t="s">
        <v>536</v>
      </c>
      <c r="G43" s="374">
        <v>450.0</v>
      </c>
      <c r="H43" s="374">
        <v>240.0</v>
      </c>
      <c r="I43" s="295">
        <f t="shared" si="1"/>
        <v>0.5333333333</v>
      </c>
      <c r="J43" s="295">
        <f t="shared" si="2"/>
        <v>0.6220839813</v>
      </c>
      <c r="K43" s="295">
        <f t="shared" si="5"/>
        <v>0.01244167963</v>
      </c>
      <c r="L43" s="295">
        <f t="shared" si="6"/>
        <v>0.3801451529</v>
      </c>
      <c r="M43" s="296">
        <f t="shared" si="7"/>
        <v>7333</v>
      </c>
      <c r="N43" s="296">
        <f t="shared" si="8"/>
        <v>26623</v>
      </c>
      <c r="O43" s="304"/>
      <c r="P43" s="307"/>
      <c r="T43" s="307"/>
    </row>
    <row r="44" ht="18.0" customHeight="1">
      <c r="A44" s="355">
        <v>45104.0</v>
      </c>
      <c r="B44" s="362"/>
      <c r="C44" s="369" t="s">
        <v>1010</v>
      </c>
      <c r="D44" s="369" t="s">
        <v>1011</v>
      </c>
      <c r="E44" s="356" t="s">
        <v>518</v>
      </c>
      <c r="F44" s="357" t="s">
        <v>626</v>
      </c>
      <c r="G44" s="374">
        <v>450.0</v>
      </c>
      <c r="H44" s="374">
        <v>400.0</v>
      </c>
      <c r="I44" s="295">
        <f t="shared" si="1"/>
        <v>0.8888888889</v>
      </c>
      <c r="J44" s="295">
        <f t="shared" si="2"/>
        <v>1.036806636</v>
      </c>
      <c r="K44" s="295">
        <f t="shared" si="5"/>
        <v>0.02073613271</v>
      </c>
      <c r="L44" s="295">
        <f t="shared" si="6"/>
        <v>0.4008812856</v>
      </c>
      <c r="M44" s="296">
        <f t="shared" si="7"/>
        <v>7733</v>
      </c>
      <c r="N44" s="296">
        <f t="shared" si="8"/>
        <v>27023</v>
      </c>
      <c r="O44" s="304"/>
      <c r="P44" s="307"/>
      <c r="T44" s="307"/>
    </row>
    <row r="45" ht="18.0" customHeight="1">
      <c r="A45" s="355">
        <v>45104.0</v>
      </c>
      <c r="B45" s="362"/>
      <c r="C45" s="369" t="s">
        <v>1012</v>
      </c>
      <c r="D45" s="369" t="s">
        <v>1013</v>
      </c>
      <c r="E45" s="356" t="s">
        <v>518</v>
      </c>
      <c r="F45" s="357" t="s">
        <v>563</v>
      </c>
      <c r="G45" s="374">
        <v>450.0</v>
      </c>
      <c r="H45" s="374">
        <v>-450.0</v>
      </c>
      <c r="I45" s="295">
        <f t="shared" si="1"/>
        <v>-1</v>
      </c>
      <c r="J45" s="295">
        <f t="shared" si="2"/>
        <v>-1.166407465</v>
      </c>
      <c r="K45" s="295">
        <f t="shared" si="5"/>
        <v>-0.0233281493</v>
      </c>
      <c r="L45" s="295">
        <f t="shared" si="6"/>
        <v>0.3775531363</v>
      </c>
      <c r="M45" s="296">
        <f t="shared" si="7"/>
        <v>7283</v>
      </c>
      <c r="N45" s="296">
        <f t="shared" si="8"/>
        <v>26573</v>
      </c>
      <c r="O45" s="304"/>
      <c r="P45" s="307"/>
      <c r="T45" s="307"/>
    </row>
    <row r="46" ht="18.0" customHeight="1">
      <c r="A46" s="355">
        <v>45105.0</v>
      </c>
      <c r="B46" s="362"/>
      <c r="C46" s="369" t="s">
        <v>370</v>
      </c>
      <c r="D46" s="369" t="s">
        <v>1014</v>
      </c>
      <c r="E46" s="356" t="s">
        <v>518</v>
      </c>
      <c r="F46" s="357" t="s">
        <v>519</v>
      </c>
      <c r="G46" s="374">
        <v>450.0</v>
      </c>
      <c r="H46" s="374">
        <v>-450.0</v>
      </c>
      <c r="I46" s="295">
        <f t="shared" si="1"/>
        <v>-1</v>
      </c>
      <c r="J46" s="295">
        <f t="shared" si="2"/>
        <v>-1.166407465</v>
      </c>
      <c r="K46" s="295">
        <f t="shared" si="5"/>
        <v>-0.0233281493</v>
      </c>
      <c r="L46" s="295">
        <f t="shared" si="6"/>
        <v>0.354224987</v>
      </c>
      <c r="M46" s="296">
        <f t="shared" si="7"/>
        <v>6833</v>
      </c>
      <c r="N46" s="296">
        <f t="shared" si="8"/>
        <v>26123</v>
      </c>
      <c r="O46" s="304"/>
      <c r="P46" s="307"/>
      <c r="T46" s="307"/>
    </row>
    <row r="47" ht="18.0" customHeight="1">
      <c r="A47" s="355">
        <v>45105.0</v>
      </c>
      <c r="B47" s="362"/>
      <c r="C47" s="369" t="s">
        <v>350</v>
      </c>
      <c r="D47" s="369" t="s">
        <v>399</v>
      </c>
      <c r="E47" s="356" t="s">
        <v>518</v>
      </c>
      <c r="F47" s="357" t="s">
        <v>592</v>
      </c>
      <c r="G47" s="374">
        <v>450.0</v>
      </c>
      <c r="H47" s="374">
        <v>-450.0</v>
      </c>
      <c r="I47" s="295">
        <f t="shared" si="1"/>
        <v>-1</v>
      </c>
      <c r="J47" s="295">
        <f t="shared" si="2"/>
        <v>-1.166407465</v>
      </c>
      <c r="K47" s="295">
        <f t="shared" si="5"/>
        <v>-0.0233281493</v>
      </c>
      <c r="L47" s="295">
        <f t="shared" si="6"/>
        <v>0.3308968377</v>
      </c>
      <c r="M47" s="296">
        <f t="shared" si="7"/>
        <v>6383</v>
      </c>
      <c r="N47" s="296">
        <f t="shared" si="8"/>
        <v>25673</v>
      </c>
      <c r="O47" s="304"/>
      <c r="P47" s="307"/>
      <c r="T47" s="307"/>
    </row>
    <row r="48" ht="18.0" customHeight="1">
      <c r="A48" s="355">
        <v>45106.0</v>
      </c>
      <c r="B48" s="362"/>
      <c r="C48" s="369" t="s">
        <v>627</v>
      </c>
      <c r="D48" s="369" t="s">
        <v>1015</v>
      </c>
      <c r="E48" s="356" t="s">
        <v>518</v>
      </c>
      <c r="F48" s="357" t="s">
        <v>747</v>
      </c>
      <c r="G48" s="374">
        <v>450.0</v>
      </c>
      <c r="H48" s="374">
        <v>280.0</v>
      </c>
      <c r="I48" s="295">
        <f t="shared" si="1"/>
        <v>0.6222222222</v>
      </c>
      <c r="J48" s="295">
        <f t="shared" si="2"/>
        <v>0.7257646449</v>
      </c>
      <c r="K48" s="295">
        <f t="shared" si="5"/>
        <v>0.0145152929</v>
      </c>
      <c r="L48" s="295">
        <f t="shared" si="6"/>
        <v>0.3454121306</v>
      </c>
      <c r="M48" s="296">
        <f t="shared" si="7"/>
        <v>6663</v>
      </c>
      <c r="N48" s="296">
        <f t="shared" si="8"/>
        <v>25953</v>
      </c>
      <c r="O48" s="304"/>
      <c r="P48" s="307"/>
      <c r="T48" s="307"/>
    </row>
    <row r="49" ht="18.0" customHeight="1">
      <c r="A49" s="355">
        <v>45106.0</v>
      </c>
      <c r="B49" s="362"/>
      <c r="C49" s="369" t="s">
        <v>1016</v>
      </c>
      <c r="D49" s="369" t="s">
        <v>1017</v>
      </c>
      <c r="E49" s="356" t="s">
        <v>518</v>
      </c>
      <c r="F49" s="357" t="s">
        <v>536</v>
      </c>
      <c r="G49" s="374">
        <v>450.0</v>
      </c>
      <c r="H49" s="374">
        <v>340.0</v>
      </c>
      <c r="I49" s="295">
        <f t="shared" si="1"/>
        <v>0.7555555556</v>
      </c>
      <c r="J49" s="295">
        <f t="shared" si="2"/>
        <v>0.8812856402</v>
      </c>
      <c r="K49" s="295">
        <f t="shared" si="5"/>
        <v>0.0176257128</v>
      </c>
      <c r="L49" s="295">
        <f t="shared" si="6"/>
        <v>0.3630378434</v>
      </c>
      <c r="M49" s="296">
        <f t="shared" si="7"/>
        <v>7003</v>
      </c>
      <c r="N49" s="296">
        <f t="shared" si="8"/>
        <v>26293</v>
      </c>
      <c r="O49" s="304"/>
      <c r="P49" s="307"/>
      <c r="T49" s="307"/>
    </row>
    <row r="50" ht="18.0" customHeight="1">
      <c r="A50" s="288"/>
      <c r="B50" s="289"/>
      <c r="C50" s="290"/>
      <c r="D50" s="290"/>
      <c r="E50" s="335"/>
      <c r="F50" s="292"/>
      <c r="G50" s="293"/>
      <c r="H50" s="294"/>
      <c r="I50" s="295" t="str">
        <f t="shared" si="1"/>
        <v/>
      </c>
      <c r="J50" s="295" t="str">
        <f t="shared" si="2"/>
        <v/>
      </c>
      <c r="K50" s="295" t="str">
        <f t="shared" si="5"/>
        <v/>
      </c>
      <c r="L50" s="295" t="str">
        <f t="shared" si="6"/>
        <v/>
      </c>
      <c r="M50" s="296" t="str">
        <f t="shared" si="7"/>
        <v/>
      </c>
      <c r="N50" s="296" t="str">
        <f t="shared" si="8"/>
        <v/>
      </c>
      <c r="O50" s="304"/>
      <c r="P50" s="307"/>
      <c r="T50" s="307"/>
    </row>
    <row r="51" ht="18.0" customHeight="1">
      <c r="A51" s="288"/>
      <c r="B51" s="289"/>
      <c r="C51" s="290"/>
      <c r="D51" s="290"/>
      <c r="E51" s="335"/>
      <c r="F51" s="292"/>
      <c r="G51" s="293"/>
      <c r="H51" s="294"/>
      <c r="I51" s="295" t="str">
        <f t="shared" si="1"/>
        <v/>
      </c>
      <c r="J51" s="295" t="str">
        <f t="shared" si="2"/>
        <v/>
      </c>
      <c r="K51" s="295" t="str">
        <f t="shared" si="5"/>
        <v/>
      </c>
      <c r="L51" s="295" t="str">
        <f t="shared" si="6"/>
        <v/>
      </c>
      <c r="M51" s="296" t="str">
        <f t="shared" si="7"/>
        <v/>
      </c>
      <c r="N51" s="296" t="str">
        <f t="shared" si="8"/>
        <v/>
      </c>
      <c r="O51" s="304"/>
      <c r="P51" s="307"/>
      <c r="T51" s="307"/>
    </row>
    <row r="52" ht="18.0" customHeight="1">
      <c r="A52" s="336"/>
      <c r="B52" s="337"/>
      <c r="C52" s="338"/>
      <c r="D52" s="338"/>
      <c r="E52" s="339"/>
      <c r="F52" s="340"/>
      <c r="G52" s="341"/>
      <c r="H52" s="342"/>
      <c r="I52" s="343" t="str">
        <f t="shared" si="1"/>
        <v/>
      </c>
      <c r="J52" s="343" t="str">
        <f t="shared" si="2"/>
        <v/>
      </c>
      <c r="K52" s="343" t="str">
        <f t="shared" si="5"/>
        <v/>
      </c>
      <c r="L52" s="343" t="str">
        <f t="shared" si="6"/>
        <v/>
      </c>
      <c r="M52" s="344" t="str">
        <f t="shared" si="7"/>
        <v/>
      </c>
      <c r="N52" s="344" t="str">
        <f t="shared" si="8"/>
        <v/>
      </c>
      <c r="O52" s="72"/>
      <c r="P52" s="345"/>
      <c r="T52" s="345"/>
    </row>
    <row r="53" ht="18.0" customHeight="1">
      <c r="A53" s="288"/>
      <c r="B53" s="289"/>
      <c r="C53" s="290"/>
      <c r="D53" s="290"/>
      <c r="E53" s="335"/>
      <c r="F53" s="292"/>
      <c r="G53" s="293"/>
      <c r="H53" s="294"/>
      <c r="I53" s="295" t="str">
        <f t="shared" si="1"/>
        <v/>
      </c>
      <c r="J53" s="295" t="str">
        <f t="shared" si="2"/>
        <v/>
      </c>
      <c r="K53" s="295" t="str">
        <f t="shared" si="5"/>
        <v/>
      </c>
      <c r="L53" s="295" t="str">
        <f t="shared" si="6"/>
        <v/>
      </c>
      <c r="M53" s="296" t="str">
        <f t="shared" si="7"/>
        <v/>
      </c>
      <c r="N53" s="296" t="str">
        <f t="shared" si="8"/>
        <v/>
      </c>
      <c r="O53" s="304"/>
      <c r="P53" s="307"/>
      <c r="T53" s="307"/>
    </row>
    <row r="54" ht="18.0" customHeight="1">
      <c r="A54" s="336"/>
      <c r="B54" s="337"/>
      <c r="C54" s="338"/>
      <c r="D54" s="338"/>
      <c r="E54" s="339"/>
      <c r="F54" s="340"/>
      <c r="G54" s="341"/>
      <c r="H54" s="342"/>
      <c r="I54" s="343" t="str">
        <f t="shared" si="1"/>
        <v/>
      </c>
      <c r="J54" s="343" t="str">
        <f t="shared" si="2"/>
        <v/>
      </c>
      <c r="K54" s="343" t="str">
        <f t="shared" si="5"/>
        <v/>
      </c>
      <c r="L54" s="343" t="str">
        <f t="shared" si="6"/>
        <v/>
      </c>
      <c r="M54" s="344" t="str">
        <f t="shared" si="7"/>
        <v/>
      </c>
      <c r="N54" s="344" t="str">
        <f t="shared" si="8"/>
        <v/>
      </c>
      <c r="O54" s="72"/>
      <c r="P54" s="345"/>
      <c r="T54" s="345"/>
    </row>
    <row r="55" ht="18.0" customHeight="1">
      <c r="A55" s="288"/>
      <c r="B55" s="289"/>
      <c r="C55" s="290"/>
      <c r="D55" s="290"/>
      <c r="E55" s="335"/>
      <c r="F55" s="292"/>
      <c r="G55" s="293"/>
      <c r="H55" s="294"/>
      <c r="I55" s="295" t="str">
        <f t="shared" si="1"/>
        <v/>
      </c>
      <c r="J55" s="295" t="str">
        <f t="shared" si="2"/>
        <v/>
      </c>
      <c r="K55" s="295" t="str">
        <f t="shared" si="5"/>
        <v/>
      </c>
      <c r="L55" s="295" t="str">
        <f t="shared" si="6"/>
        <v/>
      </c>
      <c r="M55" s="296" t="str">
        <f t="shared" si="7"/>
        <v/>
      </c>
      <c r="N55" s="296" t="str">
        <f t="shared" si="8"/>
        <v/>
      </c>
      <c r="O55" s="304"/>
      <c r="P55" s="307"/>
      <c r="T55" s="307"/>
    </row>
    <row r="56" ht="18.0" customHeight="1">
      <c r="A56" s="336"/>
      <c r="B56" s="337"/>
      <c r="C56" s="338"/>
      <c r="D56" s="338"/>
      <c r="E56" s="339"/>
      <c r="F56" s="340"/>
      <c r="G56" s="341"/>
      <c r="H56" s="342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336"/>
      <c r="B57" s="337"/>
      <c r="C57" s="346"/>
      <c r="D57" s="346"/>
      <c r="E57" s="339"/>
      <c r="F57" s="340"/>
      <c r="G57" s="341"/>
      <c r="H57" s="342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336"/>
      <c r="B58" s="337"/>
      <c r="C58" s="346"/>
      <c r="D58" s="346"/>
      <c r="E58" s="339"/>
      <c r="F58" s="340"/>
      <c r="G58" s="341"/>
      <c r="H58" s="342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336"/>
      <c r="B59" s="337"/>
      <c r="C59" s="346"/>
      <c r="D59" s="346"/>
      <c r="E59" s="339"/>
      <c r="F59" s="340"/>
      <c r="G59" s="341"/>
      <c r="H59" s="342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3:W300"/>
  </mergeCells>
  <conditionalFormatting sqref="V3:W32">
    <cfRule type="cellIs" dxfId="0" priority="1" operator="greaterThan">
      <formula>0</formula>
    </cfRule>
  </conditionalFormatting>
  <conditionalFormatting sqref="V3:W32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qref="A3:A300">
      <formula1>Junho!$U$3:$U$33</formula1>
    </dataValidation>
    <dataValidation type="list" allowBlank="1" showDropDown="1" sqref="C3:D300">
      <formula1>Equipes!$C$2:$C$400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1018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8" t="s">
        <v>506</v>
      </c>
      <c r="H2" s="278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91"/>
      <c r="B3" s="289"/>
      <c r="C3" s="369" t="s">
        <v>1019</v>
      </c>
      <c r="D3" s="369" t="s">
        <v>1020</v>
      </c>
      <c r="E3" s="381" t="s">
        <v>518</v>
      </c>
      <c r="F3" s="354" t="s">
        <v>536</v>
      </c>
      <c r="G3" s="371">
        <v>450.0</v>
      </c>
      <c r="H3" s="392">
        <v>340.0</v>
      </c>
      <c r="I3" s="295">
        <f t="shared" ref="I3:I258" si="1">IF(H3="","",H3/G3)</f>
        <v>0.7555555556</v>
      </c>
      <c r="J3" s="295">
        <f t="shared" ref="J3:J299" si="2">IF(H3="","",H3/$R$13)</f>
        <v>0.6465599209</v>
      </c>
      <c r="K3" s="295">
        <f>IF(H3="","",H3/P3)</f>
        <v>0.01293119842</v>
      </c>
      <c r="L3" s="295">
        <f>IF(K3="","",K3)</f>
        <v>0.01293119842</v>
      </c>
      <c r="M3" s="296">
        <f>IF(H3="","",H3)</f>
        <v>340</v>
      </c>
      <c r="N3" s="296">
        <f>IF(H3="","",P3+H3)</f>
        <v>26633</v>
      </c>
      <c r="O3" s="297"/>
      <c r="P3" s="393">
        <f>Painel!B8</f>
        <v>26293</v>
      </c>
      <c r="Q3" s="299"/>
      <c r="R3" s="393">
        <f>P3+(SUM(H3:H299))</f>
        <v>29917</v>
      </c>
      <c r="S3" s="299"/>
      <c r="T3" s="300"/>
      <c r="U3" s="301">
        <v>44743.0</v>
      </c>
      <c r="V3" s="394">
        <f t="shared" ref="V3:V33" si="3">SUMIF($A$3:$A$299,U3,$H$3:$H$299)</f>
        <v>0</v>
      </c>
      <c r="W3" s="303">
        <f t="shared" ref="W3:W33" si="4">V3/$R$13</f>
        <v>0</v>
      </c>
    </row>
    <row r="4" ht="18.0" customHeight="1">
      <c r="A4" s="391"/>
      <c r="B4" s="289"/>
      <c r="C4" s="369" t="s">
        <v>1021</v>
      </c>
      <c r="D4" s="369" t="s">
        <v>628</v>
      </c>
      <c r="E4" s="356" t="s">
        <v>518</v>
      </c>
      <c r="F4" s="357" t="s">
        <v>519</v>
      </c>
      <c r="G4" s="374">
        <v>450.0</v>
      </c>
      <c r="H4" s="395">
        <v>-450.0</v>
      </c>
      <c r="I4" s="295">
        <f t="shared" si="1"/>
        <v>-1</v>
      </c>
      <c r="J4" s="295">
        <f t="shared" si="2"/>
        <v>-0.8557410718</v>
      </c>
      <c r="K4" s="295">
        <f t="shared" ref="K4:K300" si="5">IF(H4="","",H4/$P$3)</f>
        <v>-0.01711482144</v>
      </c>
      <c r="L4" s="295">
        <f t="shared" ref="L4:L300" si="6">IF(K4="","",L3+K4)</f>
        <v>-0.004183623018</v>
      </c>
      <c r="M4" s="296">
        <f t="shared" ref="M4:M299" si="7">IF(H4="","",H4+M3)</f>
        <v>-110</v>
      </c>
      <c r="N4" s="296">
        <f t="shared" ref="N4:N299" si="8">IF(H4="","",H4+N3)</f>
        <v>26183</v>
      </c>
      <c r="O4" s="304"/>
      <c r="P4" s="305"/>
      <c r="Q4" s="306"/>
      <c r="R4" s="305"/>
      <c r="S4" s="306"/>
      <c r="T4" s="307"/>
      <c r="U4" s="301">
        <f t="shared" ref="U4:U33" si="9">U3+1</f>
        <v>44744</v>
      </c>
      <c r="V4" s="394">
        <f t="shared" si="3"/>
        <v>0</v>
      </c>
      <c r="W4" s="303">
        <f t="shared" si="4"/>
        <v>0</v>
      </c>
    </row>
    <row r="5" ht="18.0" customHeight="1">
      <c r="A5" s="391"/>
      <c r="B5" s="289"/>
      <c r="C5" s="369" t="s">
        <v>1022</v>
      </c>
      <c r="D5" s="369" t="s">
        <v>1023</v>
      </c>
      <c r="E5" s="356" t="s">
        <v>518</v>
      </c>
      <c r="F5" s="357">
        <v>2.05</v>
      </c>
      <c r="G5" s="374">
        <v>450.0</v>
      </c>
      <c r="H5" s="396">
        <v>480.0</v>
      </c>
      <c r="I5" s="295">
        <f t="shared" si="1"/>
        <v>1.066666667</v>
      </c>
      <c r="J5" s="295">
        <f t="shared" si="2"/>
        <v>0.9127904766</v>
      </c>
      <c r="K5" s="295">
        <f t="shared" si="5"/>
        <v>0.01825580953</v>
      </c>
      <c r="L5" s="295">
        <f t="shared" si="6"/>
        <v>0.01407218651</v>
      </c>
      <c r="M5" s="296">
        <f t="shared" si="7"/>
        <v>370</v>
      </c>
      <c r="N5" s="296">
        <f t="shared" si="8"/>
        <v>26663</v>
      </c>
      <c r="O5" s="304"/>
      <c r="P5" s="308" t="s">
        <v>526</v>
      </c>
      <c r="Q5" s="309"/>
      <c r="R5" s="309"/>
      <c r="S5" s="310"/>
      <c r="T5" s="307"/>
      <c r="U5" s="301">
        <f t="shared" si="9"/>
        <v>44745</v>
      </c>
      <c r="V5" s="394">
        <f t="shared" si="3"/>
        <v>0</v>
      </c>
      <c r="W5" s="303">
        <f t="shared" si="4"/>
        <v>0</v>
      </c>
    </row>
    <row r="6" ht="18.0" customHeight="1">
      <c r="A6" s="391"/>
      <c r="B6" s="289"/>
      <c r="C6" s="369" t="s">
        <v>1024</v>
      </c>
      <c r="D6" s="369" t="s">
        <v>1025</v>
      </c>
      <c r="E6" s="356" t="s">
        <v>518</v>
      </c>
      <c r="F6" s="357" t="s">
        <v>667</v>
      </c>
      <c r="G6" s="374">
        <v>450.0</v>
      </c>
      <c r="H6" s="395">
        <v>-450.0</v>
      </c>
      <c r="I6" s="295">
        <f t="shared" si="1"/>
        <v>-1</v>
      </c>
      <c r="J6" s="295">
        <f t="shared" si="2"/>
        <v>-0.8557410718</v>
      </c>
      <c r="K6" s="295">
        <f t="shared" si="5"/>
        <v>-0.01711482144</v>
      </c>
      <c r="L6" s="295">
        <f t="shared" si="6"/>
        <v>-0.003042634922</v>
      </c>
      <c r="M6" s="296">
        <f t="shared" si="7"/>
        <v>-80</v>
      </c>
      <c r="N6" s="296">
        <f t="shared" si="8"/>
        <v>26213</v>
      </c>
      <c r="O6" s="304"/>
      <c r="P6" s="397">
        <f>SUM(R3-P3)</f>
        <v>3624</v>
      </c>
      <c r="T6" s="307"/>
      <c r="U6" s="301">
        <f t="shared" si="9"/>
        <v>44746</v>
      </c>
      <c r="V6" s="394">
        <f t="shared" si="3"/>
        <v>0</v>
      </c>
      <c r="W6" s="303">
        <f t="shared" si="4"/>
        <v>0</v>
      </c>
    </row>
    <row r="7" ht="18.0" customHeight="1">
      <c r="A7" s="391"/>
      <c r="B7" s="289"/>
      <c r="C7" s="369" t="s">
        <v>1026</v>
      </c>
      <c r="D7" s="369" t="s">
        <v>1027</v>
      </c>
      <c r="E7" s="356" t="s">
        <v>518</v>
      </c>
      <c r="F7" s="357" t="s">
        <v>572</v>
      </c>
      <c r="G7" s="374">
        <v>450.0</v>
      </c>
      <c r="H7" s="396">
        <v>275.0</v>
      </c>
      <c r="I7" s="295">
        <f t="shared" si="1"/>
        <v>0.6111111111</v>
      </c>
      <c r="J7" s="295">
        <f t="shared" si="2"/>
        <v>0.5229528772</v>
      </c>
      <c r="K7" s="295">
        <f t="shared" si="5"/>
        <v>0.01045905754</v>
      </c>
      <c r="L7" s="295">
        <f t="shared" si="6"/>
        <v>0.007416422622</v>
      </c>
      <c r="M7" s="296">
        <f t="shared" si="7"/>
        <v>195</v>
      </c>
      <c r="N7" s="296">
        <f t="shared" si="8"/>
        <v>26488</v>
      </c>
      <c r="O7" s="304"/>
      <c r="T7" s="307"/>
      <c r="U7" s="301">
        <f t="shared" si="9"/>
        <v>44747</v>
      </c>
      <c r="V7" s="394">
        <f t="shared" si="3"/>
        <v>0</v>
      </c>
      <c r="W7" s="303">
        <f t="shared" si="4"/>
        <v>0</v>
      </c>
    </row>
    <row r="8" ht="18.0" customHeight="1">
      <c r="A8" s="391"/>
      <c r="B8" s="289"/>
      <c r="C8" s="369" t="s">
        <v>1028</v>
      </c>
      <c r="D8" s="369" t="s">
        <v>1029</v>
      </c>
      <c r="E8" s="356" t="s">
        <v>518</v>
      </c>
      <c r="F8" s="357" t="s">
        <v>584</v>
      </c>
      <c r="G8" s="374">
        <v>450.0</v>
      </c>
      <c r="H8" s="395">
        <v>-450.0</v>
      </c>
      <c r="I8" s="295">
        <f t="shared" si="1"/>
        <v>-1</v>
      </c>
      <c r="J8" s="295">
        <f t="shared" si="2"/>
        <v>-0.8557410718</v>
      </c>
      <c r="K8" s="295">
        <f t="shared" si="5"/>
        <v>-0.01711482144</v>
      </c>
      <c r="L8" s="295">
        <f t="shared" si="6"/>
        <v>-0.009698398813</v>
      </c>
      <c r="M8" s="296">
        <f t="shared" si="7"/>
        <v>-255</v>
      </c>
      <c r="N8" s="296">
        <f t="shared" si="8"/>
        <v>26038</v>
      </c>
      <c r="O8" s="304"/>
      <c r="T8" s="307"/>
      <c r="U8" s="301">
        <f t="shared" si="9"/>
        <v>44748</v>
      </c>
      <c r="V8" s="394">
        <f t="shared" si="3"/>
        <v>0</v>
      </c>
      <c r="W8" s="303">
        <f t="shared" si="4"/>
        <v>0</v>
      </c>
    </row>
    <row r="9" ht="18.0" customHeight="1">
      <c r="A9" s="391"/>
      <c r="B9" s="289"/>
      <c r="C9" s="369" t="s">
        <v>1030</v>
      </c>
      <c r="D9" s="369" t="s">
        <v>1031</v>
      </c>
      <c r="E9" s="356" t="s">
        <v>518</v>
      </c>
      <c r="F9" s="357" t="s">
        <v>1032</v>
      </c>
      <c r="G9" s="374">
        <v>200.0</v>
      </c>
      <c r="H9" s="395">
        <v>-200.0</v>
      </c>
      <c r="I9" s="295">
        <f t="shared" si="1"/>
        <v>-1</v>
      </c>
      <c r="J9" s="295">
        <f t="shared" si="2"/>
        <v>-0.3803293652</v>
      </c>
      <c r="K9" s="295">
        <f t="shared" si="5"/>
        <v>-0.007606587305</v>
      </c>
      <c r="L9" s="295">
        <f t="shared" si="6"/>
        <v>-0.01730498612</v>
      </c>
      <c r="M9" s="296">
        <f t="shared" si="7"/>
        <v>-455</v>
      </c>
      <c r="N9" s="296">
        <f t="shared" si="8"/>
        <v>25838</v>
      </c>
      <c r="O9" s="304"/>
      <c r="P9" s="308" t="s">
        <v>516</v>
      </c>
      <c r="Q9" s="309"/>
      <c r="R9" s="309"/>
      <c r="S9" s="310"/>
      <c r="T9" s="307"/>
      <c r="U9" s="301">
        <f t="shared" si="9"/>
        <v>44749</v>
      </c>
      <c r="V9" s="394">
        <f t="shared" si="3"/>
        <v>0</v>
      </c>
      <c r="W9" s="303">
        <f t="shared" si="4"/>
        <v>0</v>
      </c>
    </row>
    <row r="10" ht="18.0" customHeight="1">
      <c r="A10" s="391"/>
      <c r="B10" s="289"/>
      <c r="C10" s="369" t="s">
        <v>1033</v>
      </c>
      <c r="D10" s="369" t="s">
        <v>962</v>
      </c>
      <c r="E10" s="356" t="s">
        <v>518</v>
      </c>
      <c r="F10" s="357" t="s">
        <v>536</v>
      </c>
      <c r="G10" s="374">
        <v>450.0</v>
      </c>
      <c r="H10" s="395">
        <v>-450.0</v>
      </c>
      <c r="I10" s="295">
        <f t="shared" si="1"/>
        <v>-1</v>
      </c>
      <c r="J10" s="295">
        <f t="shared" si="2"/>
        <v>-0.8557410718</v>
      </c>
      <c r="K10" s="295">
        <f t="shared" si="5"/>
        <v>-0.01711482144</v>
      </c>
      <c r="L10" s="295">
        <f t="shared" si="6"/>
        <v>-0.03441980755</v>
      </c>
      <c r="M10" s="296">
        <f t="shared" si="7"/>
        <v>-905</v>
      </c>
      <c r="N10" s="296">
        <f t="shared" si="8"/>
        <v>25388</v>
      </c>
      <c r="O10" s="304"/>
      <c r="P10" s="312">
        <f>P6/P3</f>
        <v>0.137831362</v>
      </c>
      <c r="Q10" s="313"/>
      <c r="R10" s="312">
        <f>SUM((H3:H299))/SUM((G3:G299))</f>
        <v>0.16</v>
      </c>
      <c r="S10" s="313"/>
      <c r="T10" s="307"/>
      <c r="U10" s="301">
        <f t="shared" si="9"/>
        <v>44750</v>
      </c>
      <c r="V10" s="394">
        <f t="shared" si="3"/>
        <v>0</v>
      </c>
      <c r="W10" s="303">
        <f t="shared" si="4"/>
        <v>0</v>
      </c>
    </row>
    <row r="11" ht="18.0" customHeight="1">
      <c r="A11" s="391"/>
      <c r="B11" s="289"/>
      <c r="C11" s="369" t="s">
        <v>99</v>
      </c>
      <c r="D11" s="369" t="s">
        <v>1034</v>
      </c>
      <c r="E11" s="356" t="s">
        <v>518</v>
      </c>
      <c r="F11" s="357" t="s">
        <v>572</v>
      </c>
      <c r="G11" s="374">
        <v>450.0</v>
      </c>
      <c r="H11" s="396">
        <v>275.0</v>
      </c>
      <c r="I11" s="295">
        <f t="shared" si="1"/>
        <v>0.6111111111</v>
      </c>
      <c r="J11" s="295">
        <f t="shared" si="2"/>
        <v>0.5229528772</v>
      </c>
      <c r="K11" s="295">
        <f t="shared" si="5"/>
        <v>0.01045905754</v>
      </c>
      <c r="L11" s="295">
        <f t="shared" si="6"/>
        <v>-0.02396075001</v>
      </c>
      <c r="M11" s="296">
        <f t="shared" si="7"/>
        <v>-630</v>
      </c>
      <c r="N11" s="296">
        <f t="shared" si="8"/>
        <v>25663</v>
      </c>
      <c r="O11" s="304"/>
      <c r="P11" s="305"/>
      <c r="Q11" s="306"/>
      <c r="R11" s="305"/>
      <c r="S11" s="306"/>
      <c r="T11" s="307"/>
      <c r="U11" s="301">
        <f t="shared" si="9"/>
        <v>44751</v>
      </c>
      <c r="V11" s="394">
        <f t="shared" si="3"/>
        <v>0</v>
      </c>
      <c r="W11" s="303">
        <f t="shared" si="4"/>
        <v>0</v>
      </c>
    </row>
    <row r="12" ht="18.0" customHeight="1">
      <c r="A12" s="391"/>
      <c r="B12" s="289"/>
      <c r="C12" s="369" t="s">
        <v>1035</v>
      </c>
      <c r="D12" s="369" t="s">
        <v>1036</v>
      </c>
      <c r="E12" s="356" t="s">
        <v>518</v>
      </c>
      <c r="F12" s="357" t="s">
        <v>1037</v>
      </c>
      <c r="G12" s="374">
        <v>450.0</v>
      </c>
      <c r="H12" s="396">
        <v>315.0</v>
      </c>
      <c r="I12" s="295">
        <f t="shared" si="1"/>
        <v>0.7</v>
      </c>
      <c r="J12" s="295">
        <f t="shared" si="2"/>
        <v>0.5990187502</v>
      </c>
      <c r="K12" s="295">
        <f t="shared" si="5"/>
        <v>0.011980375</v>
      </c>
      <c r="L12" s="295">
        <f t="shared" si="6"/>
        <v>-0.011980375</v>
      </c>
      <c r="M12" s="296">
        <f t="shared" si="7"/>
        <v>-315</v>
      </c>
      <c r="N12" s="296">
        <f t="shared" si="8"/>
        <v>25978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44752</v>
      </c>
      <c r="V12" s="394">
        <f t="shared" si="3"/>
        <v>0</v>
      </c>
      <c r="W12" s="303">
        <f t="shared" si="4"/>
        <v>0</v>
      </c>
    </row>
    <row r="13" ht="18.0" customHeight="1">
      <c r="A13" s="391"/>
      <c r="B13" s="289"/>
      <c r="C13" s="369" t="s">
        <v>1038</v>
      </c>
      <c r="D13" s="369" t="s">
        <v>1039</v>
      </c>
      <c r="E13" s="356" t="s">
        <v>518</v>
      </c>
      <c r="F13" s="357">
        <v>2.02</v>
      </c>
      <c r="G13" s="374">
        <v>200.0</v>
      </c>
      <c r="H13" s="395">
        <v>-200.0</v>
      </c>
      <c r="I13" s="295">
        <f t="shared" si="1"/>
        <v>-1</v>
      </c>
      <c r="J13" s="295">
        <f t="shared" si="2"/>
        <v>-0.3803293652</v>
      </c>
      <c r="K13" s="295">
        <f t="shared" si="5"/>
        <v>-0.007606587305</v>
      </c>
      <c r="L13" s="295">
        <f t="shared" si="6"/>
        <v>-0.01958696231</v>
      </c>
      <c r="M13" s="296">
        <f t="shared" si="7"/>
        <v>-515</v>
      </c>
      <c r="N13" s="296">
        <f t="shared" si="8"/>
        <v>25778</v>
      </c>
      <c r="O13" s="304"/>
      <c r="P13" s="314">
        <v>0.02</v>
      </c>
      <c r="Q13" s="313"/>
      <c r="R13" s="398">
        <f>P3*P13</f>
        <v>525.86</v>
      </c>
      <c r="S13" s="313"/>
      <c r="T13" s="307"/>
      <c r="U13" s="301">
        <f t="shared" si="9"/>
        <v>44753</v>
      </c>
      <c r="V13" s="394">
        <f t="shared" si="3"/>
        <v>0</v>
      </c>
      <c r="W13" s="303">
        <f t="shared" si="4"/>
        <v>0</v>
      </c>
    </row>
    <row r="14" ht="18.0" customHeight="1">
      <c r="A14" s="391"/>
      <c r="B14" s="289"/>
      <c r="C14" s="369" t="s">
        <v>1040</v>
      </c>
      <c r="D14" s="369" t="s">
        <v>1041</v>
      </c>
      <c r="E14" s="356" t="s">
        <v>518</v>
      </c>
      <c r="F14" s="357" t="s">
        <v>533</v>
      </c>
      <c r="G14" s="374">
        <v>450.0</v>
      </c>
      <c r="H14" s="395">
        <v>-450.0</v>
      </c>
      <c r="I14" s="295">
        <f t="shared" si="1"/>
        <v>-1</v>
      </c>
      <c r="J14" s="295">
        <f t="shared" si="2"/>
        <v>-0.8557410718</v>
      </c>
      <c r="K14" s="295">
        <f t="shared" si="5"/>
        <v>-0.01711482144</v>
      </c>
      <c r="L14" s="295">
        <f t="shared" si="6"/>
        <v>-0.03670178374</v>
      </c>
      <c r="M14" s="296">
        <f t="shared" si="7"/>
        <v>-965</v>
      </c>
      <c r="N14" s="296">
        <f t="shared" si="8"/>
        <v>25328</v>
      </c>
      <c r="O14" s="304"/>
      <c r="P14" s="305"/>
      <c r="Q14" s="306"/>
      <c r="R14" s="305"/>
      <c r="S14" s="306"/>
      <c r="T14" s="307"/>
      <c r="U14" s="301">
        <f t="shared" si="9"/>
        <v>44754</v>
      </c>
      <c r="V14" s="394">
        <f t="shared" si="3"/>
        <v>0</v>
      </c>
      <c r="W14" s="303">
        <f t="shared" si="4"/>
        <v>0</v>
      </c>
    </row>
    <row r="15" ht="18.0" customHeight="1">
      <c r="A15" s="391"/>
      <c r="B15" s="289"/>
      <c r="C15" s="369" t="s">
        <v>1042</v>
      </c>
      <c r="D15" s="369" t="s">
        <v>1043</v>
      </c>
      <c r="E15" s="356" t="s">
        <v>518</v>
      </c>
      <c r="F15" s="357" t="s">
        <v>1044</v>
      </c>
      <c r="G15" s="374">
        <v>450.0</v>
      </c>
      <c r="H15" s="396">
        <v>455.0</v>
      </c>
      <c r="I15" s="295">
        <f t="shared" si="1"/>
        <v>1.011111111</v>
      </c>
      <c r="J15" s="295">
        <f t="shared" si="2"/>
        <v>0.8652493059</v>
      </c>
      <c r="K15" s="295">
        <f t="shared" si="5"/>
        <v>0.01730498612</v>
      </c>
      <c r="L15" s="295">
        <f t="shared" si="6"/>
        <v>-0.01939679763</v>
      </c>
      <c r="M15" s="296">
        <f t="shared" si="7"/>
        <v>-510</v>
      </c>
      <c r="N15" s="296">
        <f t="shared" si="8"/>
        <v>25783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44755</v>
      </c>
      <c r="V15" s="394">
        <f t="shared" si="3"/>
        <v>0</v>
      </c>
      <c r="W15" s="303">
        <f t="shared" si="4"/>
        <v>0</v>
      </c>
    </row>
    <row r="16" ht="18.0" customHeight="1">
      <c r="A16" s="391"/>
      <c r="B16" s="289"/>
      <c r="C16" s="369" t="s">
        <v>1045</v>
      </c>
      <c r="D16" s="369" t="s">
        <v>1046</v>
      </c>
      <c r="E16" s="356" t="s">
        <v>518</v>
      </c>
      <c r="F16" s="357" t="s">
        <v>522</v>
      </c>
      <c r="G16" s="374">
        <v>450.0</v>
      </c>
      <c r="H16" s="396">
        <v>320.0</v>
      </c>
      <c r="I16" s="295">
        <f t="shared" si="1"/>
        <v>0.7111111111</v>
      </c>
      <c r="J16" s="295">
        <f t="shared" si="2"/>
        <v>0.6085269844</v>
      </c>
      <c r="K16" s="295">
        <f t="shared" si="5"/>
        <v>0.01217053969</v>
      </c>
      <c r="L16" s="295">
        <f t="shared" si="6"/>
        <v>-0.007226257939</v>
      </c>
      <c r="M16" s="296">
        <f t="shared" si="7"/>
        <v>-190</v>
      </c>
      <c r="N16" s="296">
        <f t="shared" si="8"/>
        <v>26103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44756</v>
      </c>
      <c r="V16" s="394">
        <f t="shared" si="3"/>
        <v>0</v>
      </c>
      <c r="W16" s="303">
        <f t="shared" si="4"/>
        <v>0</v>
      </c>
    </row>
    <row r="17" ht="18.0" customHeight="1">
      <c r="A17" s="391"/>
      <c r="B17" s="289"/>
      <c r="C17" s="369" t="s">
        <v>1047</v>
      </c>
      <c r="D17" s="369" t="s">
        <v>1048</v>
      </c>
      <c r="E17" s="356" t="s">
        <v>518</v>
      </c>
      <c r="F17" s="357" t="s">
        <v>519</v>
      </c>
      <c r="G17" s="374">
        <v>450.0</v>
      </c>
      <c r="H17" s="396">
        <v>300.0</v>
      </c>
      <c r="I17" s="295">
        <f t="shared" si="1"/>
        <v>0.6666666667</v>
      </c>
      <c r="J17" s="295">
        <f t="shared" si="2"/>
        <v>0.5704940478</v>
      </c>
      <c r="K17" s="295">
        <f t="shared" si="5"/>
        <v>0.01140988096</v>
      </c>
      <c r="L17" s="295">
        <f t="shared" si="6"/>
        <v>0.004183623018</v>
      </c>
      <c r="M17" s="296">
        <f t="shared" si="7"/>
        <v>110</v>
      </c>
      <c r="N17" s="296">
        <f t="shared" si="8"/>
        <v>26403</v>
      </c>
      <c r="O17" s="304"/>
      <c r="P17" s="320">
        <f>COUNTIF(V3:V35,"&gt;0")</f>
        <v>0</v>
      </c>
      <c r="Q17" s="321" t="str">
        <f>P17/(P17+R17)</f>
        <v>#DIV/0!</v>
      </c>
      <c r="R17" s="322">
        <f>COUNTIF(V3:V36,"&lt;0")</f>
        <v>0</v>
      </c>
      <c r="S17" s="323" t="str">
        <f>R17/(P17+R17)</f>
        <v>#DIV/0!</v>
      </c>
      <c r="T17" s="307"/>
      <c r="U17" s="301">
        <f t="shared" si="9"/>
        <v>44757</v>
      </c>
      <c r="V17" s="394">
        <f t="shared" si="3"/>
        <v>0</v>
      </c>
      <c r="W17" s="303">
        <f t="shared" si="4"/>
        <v>0</v>
      </c>
    </row>
    <row r="18" ht="18.0" customHeight="1">
      <c r="A18" s="391"/>
      <c r="B18" s="289"/>
      <c r="C18" s="369" t="s">
        <v>1049</v>
      </c>
      <c r="D18" s="369" t="s">
        <v>1050</v>
      </c>
      <c r="E18" s="356" t="s">
        <v>518</v>
      </c>
      <c r="F18" s="357" t="s">
        <v>572</v>
      </c>
      <c r="G18" s="374">
        <v>450.0</v>
      </c>
      <c r="H18" s="395">
        <v>-450.0</v>
      </c>
      <c r="I18" s="295">
        <f t="shared" si="1"/>
        <v>-1</v>
      </c>
      <c r="J18" s="295">
        <f t="shared" si="2"/>
        <v>-0.8557410718</v>
      </c>
      <c r="K18" s="295">
        <f t="shared" si="5"/>
        <v>-0.01711482144</v>
      </c>
      <c r="L18" s="295">
        <f t="shared" si="6"/>
        <v>-0.01293119842</v>
      </c>
      <c r="M18" s="296">
        <f t="shared" si="7"/>
        <v>-340</v>
      </c>
      <c r="N18" s="296">
        <f t="shared" si="8"/>
        <v>25953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44758</v>
      </c>
      <c r="V18" s="394">
        <f t="shared" si="3"/>
        <v>0</v>
      </c>
      <c r="W18" s="303">
        <f t="shared" si="4"/>
        <v>0</v>
      </c>
    </row>
    <row r="19" ht="18.0" customHeight="1">
      <c r="A19" s="391"/>
      <c r="B19" s="289"/>
      <c r="C19" s="369" t="s">
        <v>643</v>
      </c>
      <c r="D19" s="369" t="s">
        <v>371</v>
      </c>
      <c r="E19" s="356" t="s">
        <v>518</v>
      </c>
      <c r="F19" s="357">
        <v>2.02</v>
      </c>
      <c r="G19" s="374">
        <v>450.0</v>
      </c>
      <c r="H19" s="396">
        <v>455.0</v>
      </c>
      <c r="I19" s="295">
        <f t="shared" si="1"/>
        <v>1.011111111</v>
      </c>
      <c r="J19" s="295">
        <f t="shared" si="2"/>
        <v>0.8652493059</v>
      </c>
      <c r="K19" s="295">
        <f t="shared" si="5"/>
        <v>0.01730498612</v>
      </c>
      <c r="L19" s="295">
        <f t="shared" si="6"/>
        <v>0.0043737877</v>
      </c>
      <c r="M19" s="296">
        <f t="shared" si="7"/>
        <v>115</v>
      </c>
      <c r="N19" s="296">
        <f t="shared" si="8"/>
        <v>26408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44759</v>
      </c>
      <c r="V19" s="394">
        <f t="shared" si="3"/>
        <v>0</v>
      </c>
      <c r="W19" s="303">
        <f t="shared" si="4"/>
        <v>0</v>
      </c>
    </row>
    <row r="20" ht="18.0" customHeight="1">
      <c r="A20" s="391"/>
      <c r="B20" s="289"/>
      <c r="C20" s="369" t="s">
        <v>1051</v>
      </c>
      <c r="D20" s="369" t="s">
        <v>1052</v>
      </c>
      <c r="E20" s="356" t="s">
        <v>518</v>
      </c>
      <c r="F20" s="357" t="s">
        <v>1053</v>
      </c>
      <c r="G20" s="374">
        <v>450.0</v>
      </c>
      <c r="H20" s="396">
        <v>495.0</v>
      </c>
      <c r="I20" s="295">
        <f t="shared" si="1"/>
        <v>1.1</v>
      </c>
      <c r="J20" s="295">
        <f t="shared" si="2"/>
        <v>0.9413151789</v>
      </c>
      <c r="K20" s="295">
        <f t="shared" si="5"/>
        <v>0.01882630358</v>
      </c>
      <c r="L20" s="295">
        <f t="shared" si="6"/>
        <v>0.02320009128</v>
      </c>
      <c r="M20" s="296">
        <f t="shared" si="7"/>
        <v>610</v>
      </c>
      <c r="N20" s="296">
        <f t="shared" si="8"/>
        <v>26903</v>
      </c>
      <c r="O20" s="304"/>
      <c r="P20" s="320">
        <f>COUNTIF(H3:H299,"&gt;0")</f>
        <v>33</v>
      </c>
      <c r="Q20" s="321">
        <f>P20/(P20+R20)</f>
        <v>0.6346153846</v>
      </c>
      <c r="R20" s="322">
        <f>COUNTIF(H2:H299,"&lt;0")</f>
        <v>19</v>
      </c>
      <c r="S20" s="323">
        <f>R20/(P20+R20)</f>
        <v>0.3653846154</v>
      </c>
      <c r="T20" s="307"/>
      <c r="U20" s="301">
        <f t="shared" si="9"/>
        <v>44760</v>
      </c>
      <c r="V20" s="394">
        <f t="shared" si="3"/>
        <v>0</v>
      </c>
      <c r="W20" s="303">
        <f t="shared" si="4"/>
        <v>0</v>
      </c>
    </row>
    <row r="21" ht="18.0" customHeight="1">
      <c r="A21" s="391"/>
      <c r="B21" s="289"/>
      <c r="C21" s="369" t="s">
        <v>350</v>
      </c>
      <c r="D21" s="369" t="s">
        <v>1028</v>
      </c>
      <c r="E21" s="356" t="s">
        <v>518</v>
      </c>
      <c r="F21" s="357" t="s">
        <v>536</v>
      </c>
      <c r="G21" s="374">
        <v>450.0</v>
      </c>
      <c r="H21" s="396">
        <v>340.0</v>
      </c>
      <c r="I21" s="295">
        <f t="shared" si="1"/>
        <v>0.7555555556</v>
      </c>
      <c r="J21" s="295">
        <f t="shared" si="2"/>
        <v>0.6465599209</v>
      </c>
      <c r="K21" s="295">
        <f t="shared" si="5"/>
        <v>0.01293119842</v>
      </c>
      <c r="L21" s="295">
        <f t="shared" si="6"/>
        <v>0.0361312897</v>
      </c>
      <c r="M21" s="296">
        <f t="shared" si="7"/>
        <v>950</v>
      </c>
      <c r="N21" s="296">
        <f t="shared" si="8"/>
        <v>27243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44761</v>
      </c>
      <c r="V21" s="394">
        <f t="shared" si="3"/>
        <v>0</v>
      </c>
      <c r="W21" s="303">
        <f t="shared" si="4"/>
        <v>0</v>
      </c>
    </row>
    <row r="22" ht="18.0" customHeight="1">
      <c r="A22" s="391"/>
      <c r="B22" s="289"/>
      <c r="C22" s="369" t="s">
        <v>1054</v>
      </c>
      <c r="D22" s="369" t="s">
        <v>1055</v>
      </c>
      <c r="E22" s="356" t="s">
        <v>518</v>
      </c>
      <c r="F22" s="357" t="s">
        <v>1056</v>
      </c>
      <c r="G22" s="374">
        <v>450.0</v>
      </c>
      <c r="H22" s="395">
        <v>-450.0</v>
      </c>
      <c r="I22" s="295">
        <f t="shared" si="1"/>
        <v>-1</v>
      </c>
      <c r="J22" s="295">
        <f t="shared" si="2"/>
        <v>-0.8557410718</v>
      </c>
      <c r="K22" s="295">
        <f t="shared" si="5"/>
        <v>-0.01711482144</v>
      </c>
      <c r="L22" s="295">
        <f t="shared" si="6"/>
        <v>0.01901646826</v>
      </c>
      <c r="M22" s="296">
        <f t="shared" si="7"/>
        <v>500</v>
      </c>
      <c r="N22" s="296">
        <f t="shared" si="8"/>
        <v>26793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44762</v>
      </c>
      <c r="V22" s="394">
        <f t="shared" si="3"/>
        <v>0</v>
      </c>
      <c r="W22" s="303">
        <f t="shared" si="4"/>
        <v>0</v>
      </c>
    </row>
    <row r="23" ht="18.0" customHeight="1">
      <c r="A23" s="391"/>
      <c r="B23" s="289"/>
      <c r="C23" s="369" t="s">
        <v>1057</v>
      </c>
      <c r="D23" s="369" t="s">
        <v>1058</v>
      </c>
      <c r="E23" s="356" t="s">
        <v>518</v>
      </c>
      <c r="F23" s="357" t="s">
        <v>531</v>
      </c>
      <c r="G23" s="374">
        <v>450.0</v>
      </c>
      <c r="H23" s="395">
        <v>-450.0</v>
      </c>
      <c r="I23" s="295">
        <f t="shared" si="1"/>
        <v>-1</v>
      </c>
      <c r="J23" s="295">
        <f t="shared" si="2"/>
        <v>-0.8557410718</v>
      </c>
      <c r="K23" s="295">
        <f t="shared" si="5"/>
        <v>-0.01711482144</v>
      </c>
      <c r="L23" s="295">
        <f t="shared" si="6"/>
        <v>0.001901646826</v>
      </c>
      <c r="M23" s="296">
        <f t="shared" si="7"/>
        <v>50</v>
      </c>
      <c r="N23" s="296">
        <f t="shared" si="8"/>
        <v>26343</v>
      </c>
      <c r="O23" s="304"/>
      <c r="P23" s="328">
        <f>SUM(P20+R20)</f>
        <v>52</v>
      </c>
      <c r="Q23" s="310"/>
      <c r="R23" s="328">
        <f>COUNTA(V3:V33)-COUNTIFS(V3:V33,"=0")</f>
        <v>0</v>
      </c>
      <c r="S23" s="310"/>
      <c r="T23" s="307"/>
      <c r="U23" s="301">
        <f t="shared" si="9"/>
        <v>44763</v>
      </c>
      <c r="V23" s="394">
        <f t="shared" si="3"/>
        <v>0</v>
      </c>
      <c r="W23" s="303">
        <f t="shared" si="4"/>
        <v>0</v>
      </c>
    </row>
    <row r="24" ht="18.0" customHeight="1">
      <c r="A24" s="391"/>
      <c r="B24" s="289"/>
      <c r="C24" s="369" t="s">
        <v>1059</v>
      </c>
      <c r="D24" s="369" t="s">
        <v>1060</v>
      </c>
      <c r="E24" s="356" t="s">
        <v>518</v>
      </c>
      <c r="F24" s="357" t="s">
        <v>572</v>
      </c>
      <c r="G24" s="374">
        <v>450.0</v>
      </c>
      <c r="H24" s="396">
        <v>270.0</v>
      </c>
      <c r="I24" s="295">
        <f t="shared" si="1"/>
        <v>0.6</v>
      </c>
      <c r="J24" s="295">
        <f t="shared" si="2"/>
        <v>0.5134446431</v>
      </c>
      <c r="K24" s="295">
        <f t="shared" si="5"/>
        <v>0.01026889286</v>
      </c>
      <c r="L24" s="295">
        <f t="shared" si="6"/>
        <v>0.01217053969</v>
      </c>
      <c r="M24" s="296">
        <f t="shared" si="7"/>
        <v>320</v>
      </c>
      <c r="N24" s="296">
        <f t="shared" si="8"/>
        <v>26613</v>
      </c>
      <c r="O24" s="304"/>
      <c r="P24" s="331"/>
      <c r="Q24" s="332"/>
      <c r="R24" s="332"/>
      <c r="S24" s="332"/>
      <c r="T24" s="307"/>
      <c r="U24" s="301">
        <f t="shared" si="9"/>
        <v>44764</v>
      </c>
      <c r="V24" s="394">
        <f t="shared" si="3"/>
        <v>0</v>
      </c>
      <c r="W24" s="303">
        <f t="shared" si="4"/>
        <v>0</v>
      </c>
    </row>
    <row r="25" ht="18.0" customHeight="1">
      <c r="A25" s="391"/>
      <c r="B25" s="289"/>
      <c r="C25" s="369" t="s">
        <v>416</v>
      </c>
      <c r="D25" s="369" t="s">
        <v>441</v>
      </c>
      <c r="E25" s="356" t="s">
        <v>518</v>
      </c>
      <c r="F25" s="357" t="s">
        <v>545</v>
      </c>
      <c r="G25" s="374">
        <v>450.0</v>
      </c>
      <c r="H25" s="396">
        <v>330.0</v>
      </c>
      <c r="I25" s="295">
        <f t="shared" si="1"/>
        <v>0.7333333333</v>
      </c>
      <c r="J25" s="295">
        <f t="shared" si="2"/>
        <v>0.6275434526</v>
      </c>
      <c r="K25" s="295">
        <f t="shared" si="5"/>
        <v>0.01255086905</v>
      </c>
      <c r="L25" s="295">
        <f t="shared" si="6"/>
        <v>0.02472140874</v>
      </c>
      <c r="M25" s="296">
        <f t="shared" si="7"/>
        <v>650</v>
      </c>
      <c r="N25" s="296">
        <f t="shared" si="8"/>
        <v>26943</v>
      </c>
      <c r="O25" s="304"/>
      <c r="P25" s="307"/>
      <c r="T25" s="307"/>
      <c r="U25" s="301">
        <f t="shared" si="9"/>
        <v>44765</v>
      </c>
      <c r="V25" s="394">
        <f t="shared" si="3"/>
        <v>0</v>
      </c>
      <c r="W25" s="303">
        <f t="shared" si="4"/>
        <v>0</v>
      </c>
    </row>
    <row r="26" ht="18.0" customHeight="1">
      <c r="A26" s="391"/>
      <c r="B26" s="289"/>
      <c r="C26" s="369" t="s">
        <v>1061</v>
      </c>
      <c r="D26" s="369" t="s">
        <v>945</v>
      </c>
      <c r="E26" s="356" t="s">
        <v>518</v>
      </c>
      <c r="F26" s="357" t="s">
        <v>522</v>
      </c>
      <c r="G26" s="374">
        <v>450.0</v>
      </c>
      <c r="H26" s="396">
        <v>320.0</v>
      </c>
      <c r="I26" s="295">
        <f t="shared" si="1"/>
        <v>0.7111111111</v>
      </c>
      <c r="J26" s="295">
        <f t="shared" si="2"/>
        <v>0.6085269844</v>
      </c>
      <c r="K26" s="295">
        <f t="shared" si="5"/>
        <v>0.01217053969</v>
      </c>
      <c r="L26" s="295">
        <f t="shared" si="6"/>
        <v>0.03689194843</v>
      </c>
      <c r="M26" s="296">
        <f t="shared" si="7"/>
        <v>970</v>
      </c>
      <c r="N26" s="296">
        <f t="shared" si="8"/>
        <v>27263</v>
      </c>
      <c r="O26" s="304"/>
      <c r="P26" s="307"/>
      <c r="T26" s="307"/>
      <c r="U26" s="301">
        <f t="shared" si="9"/>
        <v>44766</v>
      </c>
      <c r="V26" s="394">
        <f t="shared" si="3"/>
        <v>0</v>
      </c>
      <c r="W26" s="303">
        <f t="shared" si="4"/>
        <v>0</v>
      </c>
    </row>
    <row r="27" ht="18.0" customHeight="1">
      <c r="A27" s="391"/>
      <c r="B27" s="289"/>
      <c r="C27" s="369" t="s">
        <v>1062</v>
      </c>
      <c r="D27" s="369" t="s">
        <v>1063</v>
      </c>
      <c r="E27" s="356" t="s">
        <v>518</v>
      </c>
      <c r="F27" s="357" t="s">
        <v>747</v>
      </c>
      <c r="G27" s="374">
        <v>450.0</v>
      </c>
      <c r="H27" s="395">
        <v>-450.0</v>
      </c>
      <c r="I27" s="295">
        <f t="shared" si="1"/>
        <v>-1</v>
      </c>
      <c r="J27" s="295">
        <f t="shared" si="2"/>
        <v>-0.8557410718</v>
      </c>
      <c r="K27" s="295">
        <f t="shared" si="5"/>
        <v>-0.01711482144</v>
      </c>
      <c r="L27" s="295">
        <f t="shared" si="6"/>
        <v>0.01977712699</v>
      </c>
      <c r="M27" s="296">
        <f t="shared" si="7"/>
        <v>520</v>
      </c>
      <c r="N27" s="296">
        <f t="shared" si="8"/>
        <v>26813</v>
      </c>
      <c r="O27" s="304"/>
      <c r="P27" s="307"/>
      <c r="T27" s="307"/>
      <c r="U27" s="301">
        <f t="shared" si="9"/>
        <v>44767</v>
      </c>
      <c r="V27" s="394">
        <f t="shared" si="3"/>
        <v>0</v>
      </c>
      <c r="W27" s="303">
        <f t="shared" si="4"/>
        <v>0</v>
      </c>
    </row>
    <row r="28" ht="18.0" customHeight="1">
      <c r="A28" s="391"/>
      <c r="B28" s="289"/>
      <c r="C28" s="369" t="s">
        <v>1064</v>
      </c>
      <c r="D28" s="369" t="s">
        <v>1065</v>
      </c>
      <c r="E28" s="356" t="s">
        <v>518</v>
      </c>
      <c r="F28" s="357" t="s">
        <v>519</v>
      </c>
      <c r="G28" s="374">
        <v>450.0</v>
      </c>
      <c r="H28" s="395">
        <v>-450.0</v>
      </c>
      <c r="I28" s="295">
        <f t="shared" si="1"/>
        <v>-1</v>
      </c>
      <c r="J28" s="295">
        <f t="shared" si="2"/>
        <v>-0.8557410718</v>
      </c>
      <c r="K28" s="295">
        <f t="shared" si="5"/>
        <v>-0.01711482144</v>
      </c>
      <c r="L28" s="295">
        <f t="shared" si="6"/>
        <v>0.002662305557</v>
      </c>
      <c r="M28" s="296">
        <f t="shared" si="7"/>
        <v>70</v>
      </c>
      <c r="N28" s="296">
        <f t="shared" si="8"/>
        <v>26363</v>
      </c>
      <c r="O28" s="304"/>
      <c r="P28" s="307"/>
      <c r="T28" s="307"/>
      <c r="U28" s="301">
        <f t="shared" si="9"/>
        <v>44768</v>
      </c>
      <c r="V28" s="394">
        <f t="shared" si="3"/>
        <v>0</v>
      </c>
      <c r="W28" s="303">
        <f t="shared" si="4"/>
        <v>0</v>
      </c>
    </row>
    <row r="29" ht="18.0" customHeight="1">
      <c r="A29" s="391"/>
      <c r="B29" s="289"/>
      <c r="C29" s="369" t="s">
        <v>353</v>
      </c>
      <c r="D29" s="369" t="s">
        <v>351</v>
      </c>
      <c r="E29" s="356" t="s">
        <v>518</v>
      </c>
      <c r="F29" s="357" t="s">
        <v>536</v>
      </c>
      <c r="G29" s="374">
        <v>450.0</v>
      </c>
      <c r="H29" s="396">
        <v>340.0</v>
      </c>
      <c r="I29" s="295">
        <f t="shared" si="1"/>
        <v>0.7555555556</v>
      </c>
      <c r="J29" s="295">
        <f t="shared" si="2"/>
        <v>0.6465599209</v>
      </c>
      <c r="K29" s="295">
        <f t="shared" si="5"/>
        <v>0.01293119842</v>
      </c>
      <c r="L29" s="295">
        <f t="shared" si="6"/>
        <v>0.01559350397</v>
      </c>
      <c r="M29" s="296">
        <f t="shared" si="7"/>
        <v>410</v>
      </c>
      <c r="N29" s="296">
        <f t="shared" si="8"/>
        <v>26703</v>
      </c>
      <c r="O29" s="304"/>
      <c r="P29" s="307"/>
      <c r="T29" s="307"/>
      <c r="U29" s="301">
        <f t="shared" si="9"/>
        <v>44769</v>
      </c>
      <c r="V29" s="394">
        <f t="shared" si="3"/>
        <v>0</v>
      </c>
      <c r="W29" s="303">
        <f t="shared" si="4"/>
        <v>0</v>
      </c>
    </row>
    <row r="30" ht="18.0" customHeight="1">
      <c r="A30" s="391"/>
      <c r="B30" s="289"/>
      <c r="C30" s="369" t="s">
        <v>1066</v>
      </c>
      <c r="D30" s="369" t="s">
        <v>786</v>
      </c>
      <c r="E30" s="356" t="s">
        <v>518</v>
      </c>
      <c r="F30" s="357" t="s">
        <v>519</v>
      </c>
      <c r="G30" s="374">
        <v>450.0</v>
      </c>
      <c r="H30" s="396">
        <v>300.0</v>
      </c>
      <c r="I30" s="295">
        <f t="shared" si="1"/>
        <v>0.6666666667</v>
      </c>
      <c r="J30" s="295">
        <f t="shared" si="2"/>
        <v>0.5704940478</v>
      </c>
      <c r="K30" s="295">
        <f t="shared" si="5"/>
        <v>0.01140988096</v>
      </c>
      <c r="L30" s="295">
        <f t="shared" si="6"/>
        <v>0.02700338493</v>
      </c>
      <c r="M30" s="296">
        <f t="shared" si="7"/>
        <v>710</v>
      </c>
      <c r="N30" s="296">
        <f t="shared" si="8"/>
        <v>27003</v>
      </c>
      <c r="O30" s="304"/>
      <c r="P30" s="307"/>
      <c r="T30" s="307"/>
      <c r="U30" s="301">
        <f t="shared" si="9"/>
        <v>44770</v>
      </c>
      <c r="V30" s="394">
        <f t="shared" si="3"/>
        <v>0</v>
      </c>
      <c r="W30" s="303">
        <f t="shared" si="4"/>
        <v>0</v>
      </c>
    </row>
    <row r="31" ht="18.0" customHeight="1">
      <c r="A31" s="391"/>
      <c r="B31" s="289"/>
      <c r="C31" s="369" t="s">
        <v>1021</v>
      </c>
      <c r="D31" s="369" t="s">
        <v>1067</v>
      </c>
      <c r="E31" s="356" t="s">
        <v>518</v>
      </c>
      <c r="F31" s="357" t="s">
        <v>584</v>
      </c>
      <c r="G31" s="374">
        <v>450.0</v>
      </c>
      <c r="H31" s="395">
        <v>-450.0</v>
      </c>
      <c r="I31" s="295">
        <f t="shared" si="1"/>
        <v>-1</v>
      </c>
      <c r="J31" s="295">
        <f t="shared" si="2"/>
        <v>-0.8557410718</v>
      </c>
      <c r="K31" s="295">
        <f t="shared" si="5"/>
        <v>-0.01711482144</v>
      </c>
      <c r="L31" s="295">
        <f t="shared" si="6"/>
        <v>0.009888563496</v>
      </c>
      <c r="M31" s="296">
        <f t="shared" si="7"/>
        <v>260</v>
      </c>
      <c r="N31" s="296">
        <f t="shared" si="8"/>
        <v>26553</v>
      </c>
      <c r="O31" s="304"/>
      <c r="P31" s="307"/>
      <c r="T31" s="307"/>
      <c r="U31" s="301">
        <f t="shared" si="9"/>
        <v>44771</v>
      </c>
      <c r="V31" s="394">
        <f t="shared" si="3"/>
        <v>0</v>
      </c>
      <c r="W31" s="303">
        <f t="shared" si="4"/>
        <v>0</v>
      </c>
    </row>
    <row r="32" ht="18.0" customHeight="1">
      <c r="A32" s="391"/>
      <c r="B32" s="289"/>
      <c r="C32" s="369" t="s">
        <v>464</v>
      </c>
      <c r="D32" s="369" t="s">
        <v>1068</v>
      </c>
      <c r="E32" s="356" t="s">
        <v>518</v>
      </c>
      <c r="F32" s="359">
        <v>44959.0</v>
      </c>
      <c r="G32" s="374">
        <v>450.0</v>
      </c>
      <c r="H32" s="396">
        <v>500.0</v>
      </c>
      <c r="I32" s="295">
        <f t="shared" si="1"/>
        <v>1.111111111</v>
      </c>
      <c r="J32" s="295">
        <f t="shared" si="2"/>
        <v>0.9508234131</v>
      </c>
      <c r="K32" s="295">
        <f t="shared" si="5"/>
        <v>0.01901646826</v>
      </c>
      <c r="L32" s="295">
        <f t="shared" si="6"/>
        <v>0.02890503176</v>
      </c>
      <c r="M32" s="296">
        <f t="shared" si="7"/>
        <v>760</v>
      </c>
      <c r="N32" s="296">
        <f t="shared" si="8"/>
        <v>27053</v>
      </c>
      <c r="O32" s="304"/>
      <c r="P32" s="307"/>
      <c r="T32" s="307"/>
      <c r="U32" s="301">
        <f t="shared" si="9"/>
        <v>44772</v>
      </c>
      <c r="V32" s="394">
        <f t="shared" si="3"/>
        <v>0</v>
      </c>
      <c r="W32" s="303">
        <f t="shared" si="4"/>
        <v>0</v>
      </c>
    </row>
    <row r="33" ht="18.0" customHeight="1">
      <c r="A33" s="391"/>
      <c r="B33" s="289"/>
      <c r="C33" s="369" t="s">
        <v>1069</v>
      </c>
      <c r="D33" s="369" t="s">
        <v>1070</v>
      </c>
      <c r="E33" s="356" t="s">
        <v>518</v>
      </c>
      <c r="F33" s="357" t="s">
        <v>572</v>
      </c>
      <c r="G33" s="374">
        <v>450.0</v>
      </c>
      <c r="H33" s="396">
        <v>270.0</v>
      </c>
      <c r="I33" s="295">
        <f t="shared" si="1"/>
        <v>0.6</v>
      </c>
      <c r="J33" s="295">
        <f t="shared" si="2"/>
        <v>0.5134446431</v>
      </c>
      <c r="K33" s="295">
        <f t="shared" si="5"/>
        <v>0.01026889286</v>
      </c>
      <c r="L33" s="295">
        <f t="shared" si="6"/>
        <v>0.03917392462</v>
      </c>
      <c r="M33" s="296">
        <f t="shared" si="7"/>
        <v>1030</v>
      </c>
      <c r="N33" s="296">
        <f t="shared" si="8"/>
        <v>27323</v>
      </c>
      <c r="O33" s="304"/>
      <c r="P33" s="307"/>
      <c r="T33" s="307"/>
      <c r="U33" s="301">
        <f t="shared" si="9"/>
        <v>44773</v>
      </c>
      <c r="V33" s="394">
        <f t="shared" si="3"/>
        <v>0</v>
      </c>
      <c r="W33" s="303">
        <f t="shared" si="4"/>
        <v>0</v>
      </c>
    </row>
    <row r="34" ht="18.0" customHeight="1">
      <c r="A34" s="391"/>
      <c r="B34" s="289"/>
      <c r="C34" s="369" t="s">
        <v>1071</v>
      </c>
      <c r="D34" s="369" t="s">
        <v>1072</v>
      </c>
      <c r="E34" s="356" t="s">
        <v>518</v>
      </c>
      <c r="F34" s="357" t="s">
        <v>545</v>
      </c>
      <c r="G34" s="399">
        <v>200.0</v>
      </c>
      <c r="H34" s="396">
        <v>144.0</v>
      </c>
      <c r="I34" s="295">
        <f t="shared" si="1"/>
        <v>0.72</v>
      </c>
      <c r="J34" s="295">
        <f t="shared" si="2"/>
        <v>0.273837143</v>
      </c>
      <c r="K34" s="295">
        <f t="shared" si="5"/>
        <v>0.005476742859</v>
      </c>
      <c r="L34" s="295">
        <f t="shared" si="6"/>
        <v>0.04465066748</v>
      </c>
      <c r="M34" s="296">
        <f t="shared" si="7"/>
        <v>1174</v>
      </c>
      <c r="N34" s="296">
        <f t="shared" si="8"/>
        <v>27467</v>
      </c>
      <c r="O34" s="304"/>
      <c r="P34" s="307"/>
      <c r="T34" s="307"/>
      <c r="U34" s="334"/>
    </row>
    <row r="35" ht="18.0" customHeight="1">
      <c r="A35" s="391"/>
      <c r="B35" s="289"/>
      <c r="C35" s="369" t="s">
        <v>1073</v>
      </c>
      <c r="D35" s="369" t="s">
        <v>1074</v>
      </c>
      <c r="E35" s="356" t="s">
        <v>518</v>
      </c>
      <c r="F35" s="357">
        <v>2.06</v>
      </c>
      <c r="G35" s="399">
        <v>450.0</v>
      </c>
      <c r="H35" s="396">
        <v>470.0</v>
      </c>
      <c r="I35" s="295">
        <f t="shared" si="1"/>
        <v>1.044444444</v>
      </c>
      <c r="J35" s="295">
        <f t="shared" si="2"/>
        <v>0.8937740083</v>
      </c>
      <c r="K35" s="295">
        <f t="shared" si="5"/>
        <v>0.01787548017</v>
      </c>
      <c r="L35" s="295">
        <f t="shared" si="6"/>
        <v>0.06252614764</v>
      </c>
      <c r="M35" s="296">
        <f t="shared" si="7"/>
        <v>1644</v>
      </c>
      <c r="N35" s="296">
        <f t="shared" si="8"/>
        <v>27937</v>
      </c>
      <c r="O35" s="304"/>
      <c r="P35" s="307"/>
      <c r="T35" s="307"/>
    </row>
    <row r="36" ht="18.0" customHeight="1">
      <c r="A36" s="391"/>
      <c r="B36" s="289"/>
      <c r="C36" s="369" t="s">
        <v>1075</v>
      </c>
      <c r="D36" s="369" t="s">
        <v>1076</v>
      </c>
      <c r="E36" s="356" t="s">
        <v>518</v>
      </c>
      <c r="F36" s="357" t="s">
        <v>522</v>
      </c>
      <c r="G36" s="399">
        <v>450.0</v>
      </c>
      <c r="H36" s="395">
        <v>-450.0</v>
      </c>
      <c r="I36" s="295">
        <f t="shared" si="1"/>
        <v>-1</v>
      </c>
      <c r="J36" s="295">
        <f t="shared" si="2"/>
        <v>-0.8557410718</v>
      </c>
      <c r="K36" s="295">
        <f t="shared" si="5"/>
        <v>-0.01711482144</v>
      </c>
      <c r="L36" s="295">
        <f t="shared" si="6"/>
        <v>0.04541132621</v>
      </c>
      <c r="M36" s="296">
        <f t="shared" si="7"/>
        <v>1194</v>
      </c>
      <c r="N36" s="296">
        <f t="shared" si="8"/>
        <v>27487</v>
      </c>
      <c r="O36" s="304"/>
      <c r="P36" s="307"/>
      <c r="T36" s="307"/>
    </row>
    <row r="37" ht="18.0" customHeight="1">
      <c r="A37" s="391"/>
      <c r="B37" s="289"/>
      <c r="C37" s="369" t="s">
        <v>1077</v>
      </c>
      <c r="D37" s="369" t="s">
        <v>1078</v>
      </c>
      <c r="E37" s="356" t="s">
        <v>518</v>
      </c>
      <c r="F37" s="357" t="s">
        <v>572</v>
      </c>
      <c r="G37" s="399">
        <v>450.0</v>
      </c>
      <c r="H37" s="396">
        <v>270.0</v>
      </c>
      <c r="I37" s="295">
        <f t="shared" si="1"/>
        <v>0.6</v>
      </c>
      <c r="J37" s="295">
        <f t="shared" si="2"/>
        <v>0.5134446431</v>
      </c>
      <c r="K37" s="295">
        <f t="shared" si="5"/>
        <v>0.01026889286</v>
      </c>
      <c r="L37" s="295">
        <f t="shared" si="6"/>
        <v>0.05568021907</v>
      </c>
      <c r="M37" s="296">
        <f t="shared" si="7"/>
        <v>1464</v>
      </c>
      <c r="N37" s="296">
        <f t="shared" si="8"/>
        <v>27757</v>
      </c>
      <c r="O37" s="304"/>
      <c r="P37" s="307"/>
      <c r="T37" s="307"/>
    </row>
    <row r="38" ht="18.0" customHeight="1">
      <c r="A38" s="391"/>
      <c r="B38" s="289"/>
      <c r="C38" s="369" t="s">
        <v>1079</v>
      </c>
      <c r="D38" s="369" t="s">
        <v>1080</v>
      </c>
      <c r="E38" s="356" t="s">
        <v>518</v>
      </c>
      <c r="F38" s="357" t="s">
        <v>667</v>
      </c>
      <c r="G38" s="399">
        <v>450.0</v>
      </c>
      <c r="H38" s="395">
        <v>-450.0</v>
      </c>
      <c r="I38" s="295">
        <f t="shared" si="1"/>
        <v>-1</v>
      </c>
      <c r="J38" s="295">
        <f t="shared" si="2"/>
        <v>-0.8557410718</v>
      </c>
      <c r="K38" s="295">
        <f t="shared" si="5"/>
        <v>-0.01711482144</v>
      </c>
      <c r="L38" s="295">
        <f t="shared" si="6"/>
        <v>0.03856539763</v>
      </c>
      <c r="M38" s="296">
        <f t="shared" si="7"/>
        <v>1014</v>
      </c>
      <c r="N38" s="296">
        <f t="shared" si="8"/>
        <v>27307</v>
      </c>
      <c r="O38" s="304"/>
      <c r="P38" s="307"/>
      <c r="T38" s="307"/>
    </row>
    <row r="39" ht="18.0" customHeight="1">
      <c r="A39" s="391"/>
      <c r="B39" s="289"/>
      <c r="C39" s="369" t="s">
        <v>1081</v>
      </c>
      <c r="D39" s="369" t="s">
        <v>1082</v>
      </c>
      <c r="E39" s="356" t="s">
        <v>518</v>
      </c>
      <c r="F39" s="360">
        <v>45048.0</v>
      </c>
      <c r="G39" s="399">
        <v>450.0</v>
      </c>
      <c r="H39" s="396">
        <v>480.0</v>
      </c>
      <c r="I39" s="295">
        <f t="shared" si="1"/>
        <v>1.066666667</v>
      </c>
      <c r="J39" s="295">
        <f t="shared" si="2"/>
        <v>0.9127904766</v>
      </c>
      <c r="K39" s="295">
        <f t="shared" si="5"/>
        <v>0.01825580953</v>
      </c>
      <c r="L39" s="295">
        <f t="shared" si="6"/>
        <v>0.05682120717</v>
      </c>
      <c r="M39" s="296">
        <f t="shared" si="7"/>
        <v>1494</v>
      </c>
      <c r="N39" s="296">
        <f t="shared" si="8"/>
        <v>27787</v>
      </c>
      <c r="O39" s="304"/>
      <c r="P39" s="307"/>
      <c r="T39" s="307"/>
    </row>
    <row r="40" ht="18.0" customHeight="1">
      <c r="A40" s="391"/>
      <c r="B40" s="289"/>
      <c r="C40" s="369" t="s">
        <v>1083</v>
      </c>
      <c r="D40" s="369" t="s">
        <v>945</v>
      </c>
      <c r="E40" s="356" t="s">
        <v>518</v>
      </c>
      <c r="F40" s="357" t="s">
        <v>747</v>
      </c>
      <c r="G40" s="399">
        <v>450.0</v>
      </c>
      <c r="H40" s="396">
        <v>280.0</v>
      </c>
      <c r="I40" s="295">
        <f t="shared" si="1"/>
        <v>0.6222222222</v>
      </c>
      <c r="J40" s="295">
        <f t="shared" si="2"/>
        <v>0.5324611113</v>
      </c>
      <c r="K40" s="295">
        <f t="shared" si="5"/>
        <v>0.01064922223</v>
      </c>
      <c r="L40" s="295">
        <f t="shared" si="6"/>
        <v>0.06747042939</v>
      </c>
      <c r="M40" s="296">
        <f t="shared" si="7"/>
        <v>1774</v>
      </c>
      <c r="N40" s="296">
        <f t="shared" si="8"/>
        <v>28067</v>
      </c>
      <c r="O40" s="304"/>
      <c r="P40" s="307"/>
      <c r="T40" s="307"/>
    </row>
    <row r="41" ht="18.0" customHeight="1">
      <c r="A41" s="391"/>
      <c r="B41" s="289"/>
      <c r="C41" s="369" t="s">
        <v>1084</v>
      </c>
      <c r="D41" s="369" t="s">
        <v>378</v>
      </c>
      <c r="E41" s="356" t="s">
        <v>518</v>
      </c>
      <c r="F41" s="357" t="s">
        <v>536</v>
      </c>
      <c r="G41" s="399">
        <v>450.0</v>
      </c>
      <c r="H41" s="396">
        <v>340.0</v>
      </c>
      <c r="I41" s="295">
        <f t="shared" si="1"/>
        <v>0.7555555556</v>
      </c>
      <c r="J41" s="295">
        <f t="shared" si="2"/>
        <v>0.6465599209</v>
      </c>
      <c r="K41" s="295">
        <f t="shared" si="5"/>
        <v>0.01293119842</v>
      </c>
      <c r="L41" s="295">
        <f t="shared" si="6"/>
        <v>0.08040162781</v>
      </c>
      <c r="M41" s="296">
        <f t="shared" si="7"/>
        <v>2114</v>
      </c>
      <c r="N41" s="296">
        <f t="shared" si="8"/>
        <v>28407</v>
      </c>
      <c r="O41" s="304"/>
      <c r="P41" s="307"/>
      <c r="T41" s="307"/>
    </row>
    <row r="42" ht="18.0" customHeight="1">
      <c r="A42" s="391"/>
      <c r="B42" s="289"/>
      <c r="C42" s="369" t="s">
        <v>1085</v>
      </c>
      <c r="D42" s="369" t="s">
        <v>1086</v>
      </c>
      <c r="E42" s="356" t="s">
        <v>518</v>
      </c>
      <c r="F42" s="357" t="s">
        <v>584</v>
      </c>
      <c r="G42" s="399">
        <v>450.0</v>
      </c>
      <c r="H42" s="396">
        <v>380.0</v>
      </c>
      <c r="I42" s="295">
        <f t="shared" si="1"/>
        <v>0.8444444444</v>
      </c>
      <c r="J42" s="295">
        <f t="shared" si="2"/>
        <v>0.7226257939</v>
      </c>
      <c r="K42" s="295">
        <f t="shared" si="5"/>
        <v>0.01445251588</v>
      </c>
      <c r="L42" s="295">
        <f t="shared" si="6"/>
        <v>0.09485414369</v>
      </c>
      <c r="M42" s="296">
        <f t="shared" si="7"/>
        <v>2494</v>
      </c>
      <c r="N42" s="296">
        <f t="shared" si="8"/>
        <v>28787</v>
      </c>
      <c r="O42" s="304"/>
      <c r="P42" s="307"/>
      <c r="T42" s="307"/>
    </row>
    <row r="43" ht="18.0" customHeight="1">
      <c r="A43" s="391"/>
      <c r="B43" s="289"/>
      <c r="C43" s="369" t="s">
        <v>1087</v>
      </c>
      <c r="D43" s="369" t="s">
        <v>1088</v>
      </c>
      <c r="E43" s="356" t="s">
        <v>518</v>
      </c>
      <c r="F43" s="357" t="s">
        <v>542</v>
      </c>
      <c r="G43" s="399">
        <v>450.0</v>
      </c>
      <c r="H43" s="396">
        <v>390.0</v>
      </c>
      <c r="I43" s="295">
        <f t="shared" si="1"/>
        <v>0.8666666667</v>
      </c>
      <c r="J43" s="295">
        <f t="shared" si="2"/>
        <v>0.7416422622</v>
      </c>
      <c r="K43" s="295">
        <f t="shared" si="5"/>
        <v>0.01483284524</v>
      </c>
      <c r="L43" s="295">
        <f t="shared" si="6"/>
        <v>0.1096869889</v>
      </c>
      <c r="M43" s="296">
        <f t="shared" si="7"/>
        <v>2884</v>
      </c>
      <c r="N43" s="296">
        <f t="shared" si="8"/>
        <v>29177</v>
      </c>
      <c r="O43" s="304"/>
      <c r="P43" s="307"/>
      <c r="T43" s="307"/>
    </row>
    <row r="44" ht="18.0" customHeight="1">
      <c r="A44" s="391"/>
      <c r="B44" s="289"/>
      <c r="C44" s="369" t="s">
        <v>1089</v>
      </c>
      <c r="D44" s="369" t="s">
        <v>1090</v>
      </c>
      <c r="E44" s="356" t="s">
        <v>518</v>
      </c>
      <c r="F44" s="357" t="s">
        <v>533</v>
      </c>
      <c r="G44" s="399">
        <v>450.0</v>
      </c>
      <c r="H44" s="395">
        <v>-450.0</v>
      </c>
      <c r="I44" s="295">
        <f t="shared" si="1"/>
        <v>-1</v>
      </c>
      <c r="J44" s="295">
        <f t="shared" si="2"/>
        <v>-0.8557410718</v>
      </c>
      <c r="K44" s="295">
        <f t="shared" si="5"/>
        <v>-0.01711482144</v>
      </c>
      <c r="L44" s="295">
        <f t="shared" si="6"/>
        <v>0.0925721675</v>
      </c>
      <c r="M44" s="296">
        <f t="shared" si="7"/>
        <v>2434</v>
      </c>
      <c r="N44" s="296">
        <f t="shared" si="8"/>
        <v>28727</v>
      </c>
      <c r="O44" s="304"/>
      <c r="P44" s="307"/>
      <c r="T44" s="307"/>
    </row>
    <row r="45" ht="18.0" customHeight="1">
      <c r="A45" s="400">
        <v>45132.0</v>
      </c>
      <c r="B45" s="362"/>
      <c r="C45" s="369" t="s">
        <v>1091</v>
      </c>
      <c r="D45" s="386" t="s">
        <v>374</v>
      </c>
      <c r="E45" s="356" t="s">
        <v>518</v>
      </c>
      <c r="F45" s="357" t="s">
        <v>589</v>
      </c>
      <c r="G45" s="399">
        <v>450.0</v>
      </c>
      <c r="H45" s="396">
        <v>405.0</v>
      </c>
      <c r="I45" s="295">
        <f t="shared" si="1"/>
        <v>0.9</v>
      </c>
      <c r="J45" s="295">
        <f t="shared" si="2"/>
        <v>0.7701669646</v>
      </c>
      <c r="K45" s="295">
        <f t="shared" si="5"/>
        <v>0.01540333929</v>
      </c>
      <c r="L45" s="295">
        <f t="shared" si="6"/>
        <v>0.1079755068</v>
      </c>
      <c r="M45" s="296">
        <f t="shared" si="7"/>
        <v>2839</v>
      </c>
      <c r="N45" s="296">
        <f t="shared" si="8"/>
        <v>29132</v>
      </c>
      <c r="O45" s="304"/>
      <c r="P45" s="307"/>
      <c r="T45" s="307"/>
    </row>
    <row r="46" ht="18.0" customHeight="1">
      <c r="A46" s="400">
        <v>45134.0</v>
      </c>
      <c r="B46" s="362"/>
      <c r="C46" s="369" t="s">
        <v>1092</v>
      </c>
      <c r="D46" s="369" t="s">
        <v>1093</v>
      </c>
      <c r="E46" s="356" t="s">
        <v>518</v>
      </c>
      <c r="F46" s="357" t="s">
        <v>572</v>
      </c>
      <c r="G46" s="399">
        <v>450.0</v>
      </c>
      <c r="H46" s="396">
        <v>270.0</v>
      </c>
      <c r="I46" s="295">
        <f t="shared" si="1"/>
        <v>0.6</v>
      </c>
      <c r="J46" s="295">
        <f t="shared" si="2"/>
        <v>0.5134446431</v>
      </c>
      <c r="K46" s="295">
        <f t="shared" si="5"/>
        <v>0.01026889286</v>
      </c>
      <c r="L46" s="295">
        <f t="shared" si="6"/>
        <v>0.1182443997</v>
      </c>
      <c r="M46" s="296">
        <f t="shared" si="7"/>
        <v>3109</v>
      </c>
      <c r="N46" s="296">
        <f t="shared" si="8"/>
        <v>29402</v>
      </c>
      <c r="O46" s="304"/>
      <c r="P46" s="307"/>
      <c r="T46" s="307"/>
    </row>
    <row r="47" ht="18.0" customHeight="1">
      <c r="A47" s="400">
        <v>45134.0</v>
      </c>
      <c r="B47" s="362"/>
      <c r="C47" s="369" t="s">
        <v>1094</v>
      </c>
      <c r="D47" s="369" t="s">
        <v>1095</v>
      </c>
      <c r="E47" s="356" t="s">
        <v>518</v>
      </c>
      <c r="F47" s="357" t="s">
        <v>589</v>
      </c>
      <c r="G47" s="399">
        <v>450.0</v>
      </c>
      <c r="H47" s="396">
        <v>405.0</v>
      </c>
      <c r="I47" s="295">
        <f t="shared" si="1"/>
        <v>0.9</v>
      </c>
      <c r="J47" s="295">
        <f t="shared" si="2"/>
        <v>0.7701669646</v>
      </c>
      <c r="K47" s="295">
        <f t="shared" si="5"/>
        <v>0.01540333929</v>
      </c>
      <c r="L47" s="295">
        <f t="shared" si="6"/>
        <v>0.1336477389</v>
      </c>
      <c r="M47" s="296">
        <f t="shared" si="7"/>
        <v>3514</v>
      </c>
      <c r="N47" s="296">
        <f t="shared" si="8"/>
        <v>29807</v>
      </c>
      <c r="O47" s="304"/>
      <c r="P47" s="307"/>
      <c r="T47" s="307"/>
    </row>
    <row r="48" ht="18.0" customHeight="1">
      <c r="A48" s="400">
        <v>45134.0</v>
      </c>
      <c r="B48" s="362"/>
      <c r="C48" s="369" t="s">
        <v>1096</v>
      </c>
      <c r="D48" s="369" t="s">
        <v>1097</v>
      </c>
      <c r="E48" s="356" t="s">
        <v>518</v>
      </c>
      <c r="F48" s="357" t="s">
        <v>536</v>
      </c>
      <c r="G48" s="399">
        <v>450.0</v>
      </c>
      <c r="H48" s="395">
        <v>-450.0</v>
      </c>
      <c r="I48" s="295">
        <f t="shared" si="1"/>
        <v>-1</v>
      </c>
      <c r="J48" s="295">
        <f t="shared" si="2"/>
        <v>-0.8557410718</v>
      </c>
      <c r="K48" s="295">
        <f t="shared" si="5"/>
        <v>-0.01711482144</v>
      </c>
      <c r="L48" s="295">
        <f t="shared" si="6"/>
        <v>0.1165329175</v>
      </c>
      <c r="M48" s="296">
        <f t="shared" si="7"/>
        <v>3064</v>
      </c>
      <c r="N48" s="296">
        <f t="shared" si="8"/>
        <v>29357</v>
      </c>
      <c r="O48" s="304"/>
      <c r="P48" s="307"/>
      <c r="T48" s="307"/>
    </row>
    <row r="49" ht="18.0" customHeight="1">
      <c r="A49" s="400">
        <v>45135.0</v>
      </c>
      <c r="B49" s="362"/>
      <c r="C49" s="369" t="s">
        <v>1098</v>
      </c>
      <c r="D49" s="369" t="s">
        <v>1099</v>
      </c>
      <c r="E49" s="356" t="s">
        <v>518</v>
      </c>
      <c r="F49" s="357" t="s">
        <v>536</v>
      </c>
      <c r="G49" s="399">
        <v>450.0</v>
      </c>
      <c r="H49" s="396">
        <v>340.0</v>
      </c>
      <c r="I49" s="295">
        <f t="shared" si="1"/>
        <v>0.7555555556</v>
      </c>
      <c r="J49" s="295">
        <f t="shared" si="2"/>
        <v>0.6465599209</v>
      </c>
      <c r="K49" s="295">
        <f t="shared" si="5"/>
        <v>0.01293119842</v>
      </c>
      <c r="L49" s="295">
        <f t="shared" si="6"/>
        <v>0.1294641159</v>
      </c>
      <c r="M49" s="296">
        <f t="shared" si="7"/>
        <v>3404</v>
      </c>
      <c r="N49" s="296">
        <f t="shared" si="8"/>
        <v>29697</v>
      </c>
      <c r="O49" s="304"/>
      <c r="P49" s="307"/>
      <c r="T49" s="307"/>
    </row>
    <row r="50" ht="18.0" customHeight="1">
      <c r="A50" s="400">
        <v>45135.0</v>
      </c>
      <c r="B50" s="362"/>
      <c r="C50" s="369" t="s">
        <v>1100</v>
      </c>
      <c r="D50" s="369" t="s">
        <v>1101</v>
      </c>
      <c r="E50" s="356" t="s">
        <v>518</v>
      </c>
      <c r="F50" s="357" t="s">
        <v>519</v>
      </c>
      <c r="G50" s="399">
        <v>450.0</v>
      </c>
      <c r="H50" s="396">
        <v>300.0</v>
      </c>
      <c r="I50" s="295">
        <f t="shared" si="1"/>
        <v>0.6666666667</v>
      </c>
      <c r="J50" s="295">
        <f t="shared" si="2"/>
        <v>0.5704940478</v>
      </c>
      <c r="K50" s="295">
        <f t="shared" si="5"/>
        <v>0.01140988096</v>
      </c>
      <c r="L50" s="295">
        <f t="shared" si="6"/>
        <v>0.1408739969</v>
      </c>
      <c r="M50" s="296">
        <f t="shared" si="7"/>
        <v>3704</v>
      </c>
      <c r="N50" s="296">
        <f t="shared" si="8"/>
        <v>29997</v>
      </c>
      <c r="O50" s="304"/>
      <c r="P50" s="307"/>
      <c r="T50" s="307"/>
    </row>
    <row r="51" ht="18.0" customHeight="1">
      <c r="A51" s="400">
        <v>45135.0</v>
      </c>
      <c r="B51" s="362"/>
      <c r="C51" s="369" t="s">
        <v>1102</v>
      </c>
      <c r="D51" s="369" t="s">
        <v>1103</v>
      </c>
      <c r="E51" s="356" t="s">
        <v>518</v>
      </c>
      <c r="F51" s="357" t="s">
        <v>572</v>
      </c>
      <c r="G51" s="399">
        <v>450.0</v>
      </c>
      <c r="H51" s="396">
        <v>270.0</v>
      </c>
      <c r="I51" s="295">
        <f t="shared" si="1"/>
        <v>0.6</v>
      </c>
      <c r="J51" s="295">
        <f t="shared" si="2"/>
        <v>0.5134446431</v>
      </c>
      <c r="K51" s="295">
        <f t="shared" si="5"/>
        <v>0.01026889286</v>
      </c>
      <c r="L51" s="295">
        <f t="shared" si="6"/>
        <v>0.1511428897</v>
      </c>
      <c r="M51" s="296">
        <f t="shared" si="7"/>
        <v>3974</v>
      </c>
      <c r="N51" s="296">
        <f t="shared" si="8"/>
        <v>30267</v>
      </c>
      <c r="O51" s="304"/>
      <c r="P51" s="307"/>
      <c r="T51" s="307"/>
    </row>
    <row r="52" ht="18.0" customHeight="1">
      <c r="A52" s="400">
        <v>45136.0</v>
      </c>
      <c r="B52" s="362"/>
      <c r="C52" s="369" t="s">
        <v>1104</v>
      </c>
      <c r="D52" s="369" t="s">
        <v>1105</v>
      </c>
      <c r="E52" s="356" t="s">
        <v>518</v>
      </c>
      <c r="F52" s="357" t="s">
        <v>667</v>
      </c>
      <c r="G52" s="399">
        <v>450.0</v>
      </c>
      <c r="H52" s="395">
        <v>-450.0</v>
      </c>
      <c r="I52" s="343">
        <f t="shared" si="1"/>
        <v>-1</v>
      </c>
      <c r="J52" s="343">
        <f t="shared" si="2"/>
        <v>-0.8557410718</v>
      </c>
      <c r="K52" s="343">
        <f t="shared" si="5"/>
        <v>-0.01711482144</v>
      </c>
      <c r="L52" s="343">
        <f t="shared" si="6"/>
        <v>0.1340280683</v>
      </c>
      <c r="M52" s="344">
        <f t="shared" si="7"/>
        <v>3524</v>
      </c>
      <c r="N52" s="344">
        <f t="shared" si="8"/>
        <v>29817</v>
      </c>
      <c r="O52" s="72"/>
      <c r="P52" s="345"/>
      <c r="T52" s="345"/>
    </row>
    <row r="53" ht="18.0" customHeight="1">
      <c r="A53" s="385">
        <v>45137.0</v>
      </c>
      <c r="B53" s="362"/>
      <c r="C53" s="369" t="s">
        <v>1106</v>
      </c>
      <c r="D53" s="369" t="s">
        <v>351</v>
      </c>
      <c r="E53" s="356" t="s">
        <v>518</v>
      </c>
      <c r="F53" s="357" t="s">
        <v>519</v>
      </c>
      <c r="G53" s="399">
        <v>450.0</v>
      </c>
      <c r="H53" s="396">
        <v>300.0</v>
      </c>
      <c r="I53" s="295">
        <f t="shared" si="1"/>
        <v>0.6666666667</v>
      </c>
      <c r="J53" s="295">
        <f t="shared" si="2"/>
        <v>0.5704940478</v>
      </c>
      <c r="K53" s="295">
        <f t="shared" si="5"/>
        <v>0.01140988096</v>
      </c>
      <c r="L53" s="295">
        <f t="shared" si="6"/>
        <v>0.1454379493</v>
      </c>
      <c r="M53" s="296">
        <f t="shared" si="7"/>
        <v>3824</v>
      </c>
      <c r="N53" s="296">
        <f t="shared" si="8"/>
        <v>30117</v>
      </c>
      <c r="O53" s="304"/>
      <c r="P53" s="307"/>
      <c r="T53" s="307"/>
    </row>
    <row r="54" ht="18.0" customHeight="1">
      <c r="A54" s="400">
        <v>45137.0</v>
      </c>
      <c r="B54" s="362"/>
      <c r="C54" s="369" t="s">
        <v>1107</v>
      </c>
      <c r="D54" s="369" t="s">
        <v>1108</v>
      </c>
      <c r="E54" s="356" t="s">
        <v>518</v>
      </c>
      <c r="F54" s="357" t="s">
        <v>522</v>
      </c>
      <c r="G54" s="399">
        <v>450.0</v>
      </c>
      <c r="H54" s="395">
        <v>-200.0</v>
      </c>
      <c r="I54" s="343">
        <f t="shared" si="1"/>
        <v>-0.4444444444</v>
      </c>
      <c r="J54" s="343">
        <f t="shared" si="2"/>
        <v>-0.3803293652</v>
      </c>
      <c r="K54" s="343">
        <f t="shared" si="5"/>
        <v>-0.007606587305</v>
      </c>
      <c r="L54" s="343">
        <f t="shared" si="6"/>
        <v>0.137831362</v>
      </c>
      <c r="M54" s="344">
        <f t="shared" si="7"/>
        <v>3624</v>
      </c>
      <c r="N54" s="344">
        <f t="shared" si="8"/>
        <v>29917</v>
      </c>
      <c r="O54" s="72"/>
      <c r="P54" s="345"/>
      <c r="T54" s="345"/>
    </row>
    <row r="55" ht="18.0" customHeight="1">
      <c r="A55" s="391"/>
      <c r="B55" s="289"/>
      <c r="C55" s="369"/>
      <c r="D55" s="369"/>
      <c r="E55" s="335"/>
      <c r="F55" s="292"/>
      <c r="G55" s="401"/>
      <c r="H55" s="402"/>
      <c r="I55" s="295" t="str">
        <f t="shared" si="1"/>
        <v/>
      </c>
      <c r="J55" s="295" t="str">
        <f t="shared" si="2"/>
        <v/>
      </c>
      <c r="K55" s="295" t="str">
        <f t="shared" si="5"/>
        <v/>
      </c>
      <c r="L55" s="295" t="str">
        <f t="shared" si="6"/>
        <v/>
      </c>
      <c r="M55" s="296" t="str">
        <f t="shared" si="7"/>
        <v/>
      </c>
      <c r="N55" s="296" t="str">
        <f t="shared" si="8"/>
        <v/>
      </c>
      <c r="O55" s="304"/>
      <c r="P55" s="307"/>
      <c r="T55" s="307"/>
    </row>
    <row r="56" ht="18.0" customHeight="1">
      <c r="A56" s="403"/>
      <c r="B56" s="337"/>
      <c r="C56" s="369"/>
      <c r="D56" s="369"/>
      <c r="E56" s="339"/>
      <c r="F56" s="340"/>
      <c r="G56" s="404"/>
      <c r="H56" s="405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403"/>
      <c r="B57" s="337"/>
      <c r="C57" s="369"/>
      <c r="D57" s="369"/>
      <c r="E57" s="339"/>
      <c r="F57" s="340"/>
      <c r="G57" s="404"/>
      <c r="H57" s="405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403"/>
      <c r="B58" s="337"/>
      <c r="C58" s="346"/>
      <c r="D58" s="346"/>
      <c r="E58" s="339"/>
      <c r="F58" s="340"/>
      <c r="G58" s="404"/>
      <c r="H58" s="405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403"/>
      <c r="B59" s="337"/>
      <c r="C59" s="346"/>
      <c r="D59" s="346"/>
      <c r="E59" s="339"/>
      <c r="F59" s="340"/>
      <c r="G59" s="404"/>
      <c r="H59" s="405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403"/>
      <c r="B60" s="337"/>
      <c r="C60" s="346"/>
      <c r="D60" s="346"/>
      <c r="E60" s="339"/>
      <c r="F60" s="340"/>
      <c r="G60" s="406"/>
      <c r="H60" s="405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403"/>
      <c r="B61" s="337"/>
      <c r="C61" s="346"/>
      <c r="D61" s="346"/>
      <c r="E61" s="339"/>
      <c r="F61" s="340"/>
      <c r="G61" s="406"/>
      <c r="H61" s="405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403"/>
      <c r="B62" s="337"/>
      <c r="C62" s="346"/>
      <c r="D62" s="346"/>
      <c r="E62" s="339"/>
      <c r="F62" s="340"/>
      <c r="G62" s="406"/>
      <c r="H62" s="405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403"/>
      <c r="B63" s="337"/>
      <c r="C63" s="346"/>
      <c r="D63" s="346"/>
      <c r="E63" s="339"/>
      <c r="F63" s="340"/>
      <c r="G63" s="406"/>
      <c r="H63" s="405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403"/>
      <c r="B64" s="337"/>
      <c r="C64" s="346"/>
      <c r="D64" s="346"/>
      <c r="E64" s="339"/>
      <c r="F64" s="340"/>
      <c r="G64" s="406"/>
      <c r="H64" s="405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403"/>
      <c r="B65" s="337"/>
      <c r="C65" s="346"/>
      <c r="D65" s="346"/>
      <c r="E65" s="339"/>
      <c r="F65" s="340"/>
      <c r="G65" s="404"/>
      <c r="H65" s="405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403"/>
      <c r="B66" s="337"/>
      <c r="C66" s="346"/>
      <c r="D66" s="346"/>
      <c r="E66" s="339"/>
      <c r="F66" s="340"/>
      <c r="G66" s="404"/>
      <c r="H66" s="405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403"/>
      <c r="B67" s="337"/>
      <c r="C67" s="346"/>
      <c r="D67" s="346"/>
      <c r="E67" s="339"/>
      <c r="F67" s="340"/>
      <c r="G67" s="404"/>
      <c r="H67" s="405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403"/>
      <c r="B68" s="337"/>
      <c r="C68" s="346"/>
      <c r="D68" s="346"/>
      <c r="E68" s="339"/>
      <c r="F68" s="340"/>
      <c r="G68" s="404"/>
      <c r="H68" s="405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403"/>
      <c r="B69" s="337"/>
      <c r="C69" s="346"/>
      <c r="D69" s="346"/>
      <c r="E69" s="339"/>
      <c r="F69" s="340"/>
      <c r="G69" s="404"/>
      <c r="H69" s="405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403"/>
      <c r="B70" s="337"/>
      <c r="C70" s="346"/>
      <c r="D70" s="346"/>
      <c r="E70" s="339"/>
      <c r="F70" s="340"/>
      <c r="G70" s="404"/>
      <c r="H70" s="405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403"/>
      <c r="B71" s="337"/>
      <c r="C71" s="346"/>
      <c r="D71" s="346"/>
      <c r="E71" s="339"/>
      <c r="F71" s="340"/>
      <c r="G71" s="404"/>
      <c r="H71" s="405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403"/>
      <c r="B72" s="337"/>
      <c r="C72" s="346"/>
      <c r="D72" s="346"/>
      <c r="E72" s="339"/>
      <c r="F72" s="340"/>
      <c r="G72" s="404"/>
      <c r="H72" s="405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403"/>
      <c r="B73" s="337"/>
      <c r="C73" s="346"/>
      <c r="D73" s="346"/>
      <c r="E73" s="339"/>
      <c r="F73" s="340"/>
      <c r="G73" s="404"/>
      <c r="H73" s="405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403"/>
      <c r="B74" s="337"/>
      <c r="C74" s="346"/>
      <c r="D74" s="346"/>
      <c r="E74" s="339"/>
      <c r="F74" s="340"/>
      <c r="G74" s="404"/>
      <c r="H74" s="405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403"/>
      <c r="B75" s="337"/>
      <c r="C75" s="346"/>
      <c r="D75" s="346"/>
      <c r="E75" s="339"/>
      <c r="F75" s="340"/>
      <c r="G75" s="404"/>
      <c r="H75" s="405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403"/>
      <c r="B76" s="337"/>
      <c r="C76" s="346"/>
      <c r="D76" s="346"/>
      <c r="E76" s="339"/>
      <c r="F76" s="340"/>
      <c r="G76" s="404"/>
      <c r="H76" s="405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403"/>
      <c r="B77" s="337"/>
      <c r="C77" s="346"/>
      <c r="D77" s="346"/>
      <c r="E77" s="339"/>
      <c r="F77" s="340"/>
      <c r="G77" s="404"/>
      <c r="H77" s="405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403"/>
      <c r="B78" s="337"/>
      <c r="C78" s="346"/>
      <c r="D78" s="338"/>
      <c r="E78" s="339"/>
      <c r="F78" s="340"/>
      <c r="G78" s="404"/>
      <c r="H78" s="405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403"/>
      <c r="B79" s="337"/>
      <c r="C79" s="346"/>
      <c r="D79" s="338"/>
      <c r="E79" s="339"/>
      <c r="F79" s="340"/>
      <c r="G79" s="404"/>
      <c r="H79" s="405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403"/>
      <c r="B80" s="337"/>
      <c r="C80" s="346"/>
      <c r="D80" s="338"/>
      <c r="E80" s="339"/>
      <c r="F80" s="340"/>
      <c r="G80" s="404"/>
      <c r="H80" s="405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403"/>
      <c r="B81" s="337"/>
      <c r="C81" s="346"/>
      <c r="D81" s="338"/>
      <c r="E81" s="339"/>
      <c r="F81" s="340"/>
      <c r="G81" s="404"/>
      <c r="H81" s="405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403"/>
      <c r="B82" s="337"/>
      <c r="C82" s="346"/>
      <c r="D82" s="338"/>
      <c r="E82" s="339"/>
      <c r="F82" s="340"/>
      <c r="G82" s="404"/>
      <c r="H82" s="405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403"/>
      <c r="B83" s="337"/>
      <c r="C83" s="346"/>
      <c r="D83" s="338"/>
      <c r="E83" s="339"/>
      <c r="F83" s="340"/>
      <c r="G83" s="404"/>
      <c r="H83" s="405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403"/>
      <c r="B84" s="337"/>
      <c r="C84" s="346"/>
      <c r="D84" s="346"/>
      <c r="E84" s="339"/>
      <c r="F84" s="340"/>
      <c r="G84" s="404"/>
      <c r="H84" s="405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403"/>
      <c r="B85" s="337"/>
      <c r="C85" s="346"/>
      <c r="D85" s="346"/>
      <c r="E85" s="339"/>
      <c r="F85" s="340"/>
      <c r="G85" s="404"/>
      <c r="H85" s="405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403"/>
      <c r="B86" s="337"/>
      <c r="C86" s="346"/>
      <c r="D86" s="346"/>
      <c r="E86" s="339"/>
      <c r="F86" s="340"/>
      <c r="G86" s="404"/>
      <c r="H86" s="405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403"/>
      <c r="B87" s="337"/>
      <c r="C87" s="346"/>
      <c r="D87" s="346"/>
      <c r="E87" s="339"/>
      <c r="F87" s="340"/>
      <c r="G87" s="404"/>
      <c r="H87" s="405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403"/>
      <c r="B88" s="337"/>
      <c r="C88" s="346"/>
      <c r="D88" s="346"/>
      <c r="E88" s="339"/>
      <c r="F88" s="340"/>
      <c r="G88" s="404"/>
      <c r="H88" s="405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403"/>
      <c r="B89" s="337"/>
      <c r="C89" s="346"/>
      <c r="D89" s="346"/>
      <c r="E89" s="339"/>
      <c r="F89" s="340"/>
      <c r="G89" s="404"/>
      <c r="H89" s="405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403"/>
      <c r="B90" s="337"/>
      <c r="C90" s="346"/>
      <c r="D90" s="346"/>
      <c r="E90" s="339"/>
      <c r="F90" s="340"/>
      <c r="G90" s="404"/>
      <c r="H90" s="405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403"/>
      <c r="B91" s="337"/>
      <c r="C91" s="346"/>
      <c r="D91" s="346"/>
      <c r="E91" s="339"/>
      <c r="F91" s="340"/>
      <c r="G91" s="404"/>
      <c r="H91" s="405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403"/>
      <c r="B92" s="337"/>
      <c r="C92" s="346"/>
      <c r="D92" s="346"/>
      <c r="E92" s="339"/>
      <c r="F92" s="340"/>
      <c r="G92" s="404"/>
      <c r="H92" s="405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403"/>
      <c r="B93" s="337"/>
      <c r="C93" s="346"/>
      <c r="D93" s="346"/>
      <c r="E93" s="339"/>
      <c r="F93" s="340"/>
      <c r="G93" s="404"/>
      <c r="H93" s="405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403"/>
      <c r="B94" s="337"/>
      <c r="C94" s="346"/>
      <c r="D94" s="346"/>
      <c r="E94" s="339"/>
      <c r="F94" s="340"/>
      <c r="G94" s="404"/>
      <c r="H94" s="405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403"/>
      <c r="B95" s="337"/>
      <c r="C95" s="346"/>
      <c r="D95" s="346"/>
      <c r="E95" s="339"/>
      <c r="F95" s="340"/>
      <c r="G95" s="404"/>
      <c r="H95" s="405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403"/>
      <c r="B96" s="337"/>
      <c r="C96" s="346"/>
      <c r="D96" s="346"/>
      <c r="E96" s="339"/>
      <c r="F96" s="340"/>
      <c r="G96" s="404"/>
      <c r="H96" s="405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403"/>
      <c r="B97" s="337"/>
      <c r="C97" s="346"/>
      <c r="D97" s="346"/>
      <c r="E97" s="339"/>
      <c r="F97" s="340"/>
      <c r="G97" s="404"/>
      <c r="H97" s="405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403"/>
      <c r="B98" s="337"/>
      <c r="C98" s="346"/>
      <c r="D98" s="346"/>
      <c r="E98" s="339"/>
      <c r="F98" s="340"/>
      <c r="G98" s="404"/>
      <c r="H98" s="405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403"/>
      <c r="B99" s="337"/>
      <c r="C99" s="346"/>
      <c r="D99" s="346"/>
      <c r="E99" s="339"/>
      <c r="F99" s="340"/>
      <c r="G99" s="404"/>
      <c r="H99" s="405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403"/>
      <c r="B100" s="337"/>
      <c r="C100" s="346"/>
      <c r="D100" s="346"/>
      <c r="E100" s="339"/>
      <c r="F100" s="340"/>
      <c r="G100" s="404"/>
      <c r="H100" s="405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403"/>
      <c r="B101" s="337"/>
      <c r="C101" s="346"/>
      <c r="D101" s="346"/>
      <c r="E101" s="339"/>
      <c r="F101" s="340"/>
      <c r="G101" s="404"/>
      <c r="H101" s="405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403"/>
      <c r="B102" s="337"/>
      <c r="C102" s="346"/>
      <c r="D102" s="346"/>
      <c r="E102" s="339"/>
      <c r="F102" s="340"/>
      <c r="G102" s="404"/>
      <c r="H102" s="405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403"/>
      <c r="B103" s="337"/>
      <c r="C103" s="346"/>
      <c r="D103" s="346"/>
      <c r="E103" s="339"/>
      <c r="F103" s="340"/>
      <c r="G103" s="404"/>
      <c r="H103" s="405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403"/>
      <c r="B104" s="337"/>
      <c r="C104" s="346"/>
      <c r="D104" s="346"/>
      <c r="E104" s="339"/>
      <c r="F104" s="340"/>
      <c r="G104" s="404"/>
      <c r="H104" s="405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403"/>
      <c r="B105" s="337"/>
      <c r="C105" s="346"/>
      <c r="D105" s="346"/>
      <c r="E105" s="339"/>
      <c r="F105" s="340"/>
      <c r="G105" s="404"/>
      <c r="H105" s="405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403"/>
      <c r="B106" s="337"/>
      <c r="C106" s="346"/>
      <c r="D106" s="346"/>
      <c r="E106" s="339"/>
      <c r="F106" s="340"/>
      <c r="G106" s="404"/>
      <c r="H106" s="405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403"/>
      <c r="B107" s="337"/>
      <c r="C107" s="346"/>
      <c r="D107" s="346"/>
      <c r="E107" s="339"/>
      <c r="F107" s="340"/>
      <c r="G107" s="404"/>
      <c r="H107" s="405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403"/>
      <c r="B108" s="337"/>
      <c r="C108" s="346"/>
      <c r="D108" s="346"/>
      <c r="E108" s="339"/>
      <c r="F108" s="340"/>
      <c r="G108" s="404"/>
      <c r="H108" s="405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403"/>
      <c r="B109" s="337"/>
      <c r="C109" s="346"/>
      <c r="D109" s="346"/>
      <c r="E109" s="339"/>
      <c r="F109" s="340"/>
      <c r="G109" s="404"/>
      <c r="H109" s="405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403"/>
      <c r="B110" s="337"/>
      <c r="C110" s="346"/>
      <c r="D110" s="346"/>
      <c r="E110" s="339"/>
      <c r="F110" s="340"/>
      <c r="G110" s="404"/>
      <c r="H110" s="405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403"/>
      <c r="B111" s="337"/>
      <c r="C111" s="346"/>
      <c r="D111" s="338"/>
      <c r="E111" s="339"/>
      <c r="F111" s="340"/>
      <c r="G111" s="404"/>
      <c r="H111" s="405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403"/>
      <c r="B112" s="337"/>
      <c r="C112" s="346"/>
      <c r="D112" s="346"/>
      <c r="E112" s="339"/>
      <c r="F112" s="340"/>
      <c r="G112" s="404"/>
      <c r="H112" s="405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403"/>
      <c r="B113" s="337"/>
      <c r="C113" s="346"/>
      <c r="D113" s="346"/>
      <c r="E113" s="339"/>
      <c r="F113" s="340"/>
      <c r="G113" s="404"/>
      <c r="H113" s="405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403"/>
      <c r="B114" s="337"/>
      <c r="C114" s="346"/>
      <c r="D114" s="346"/>
      <c r="E114" s="339"/>
      <c r="F114" s="340"/>
      <c r="G114" s="404"/>
      <c r="H114" s="405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403"/>
      <c r="B115" s="337"/>
      <c r="C115" s="346"/>
      <c r="D115" s="346"/>
      <c r="E115" s="339"/>
      <c r="F115" s="340"/>
      <c r="G115" s="404"/>
      <c r="H115" s="405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403"/>
      <c r="B116" s="337"/>
      <c r="C116" s="346"/>
      <c r="D116" s="346"/>
      <c r="E116" s="339"/>
      <c r="F116" s="340"/>
      <c r="G116" s="404"/>
      <c r="H116" s="405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403"/>
      <c r="B117" s="337"/>
      <c r="C117" s="346"/>
      <c r="D117" s="346"/>
      <c r="E117" s="339"/>
      <c r="F117" s="340"/>
      <c r="G117" s="404"/>
      <c r="H117" s="405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403"/>
      <c r="B118" s="337"/>
      <c r="C118" s="346"/>
      <c r="D118" s="346"/>
      <c r="E118" s="339"/>
      <c r="F118" s="340"/>
      <c r="G118" s="404"/>
      <c r="H118" s="405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403"/>
      <c r="B119" s="337"/>
      <c r="C119" s="346"/>
      <c r="D119" s="346"/>
      <c r="E119" s="339"/>
      <c r="F119" s="340"/>
      <c r="G119" s="404"/>
      <c r="H119" s="405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403"/>
      <c r="B120" s="337"/>
      <c r="C120" s="346"/>
      <c r="D120" s="346"/>
      <c r="E120" s="339"/>
      <c r="F120" s="340"/>
      <c r="G120" s="404"/>
      <c r="H120" s="405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403"/>
      <c r="B121" s="337"/>
      <c r="C121" s="346"/>
      <c r="D121" s="346"/>
      <c r="E121" s="339"/>
      <c r="F121" s="340"/>
      <c r="G121" s="404"/>
      <c r="H121" s="405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403"/>
      <c r="B122" s="337"/>
      <c r="C122" s="346"/>
      <c r="D122" s="346"/>
      <c r="E122" s="339"/>
      <c r="F122" s="340"/>
      <c r="G122" s="404"/>
      <c r="H122" s="405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403"/>
      <c r="B123" s="337"/>
      <c r="C123" s="346"/>
      <c r="D123" s="346"/>
      <c r="E123" s="339"/>
      <c r="F123" s="340"/>
      <c r="G123" s="404"/>
      <c r="H123" s="405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403"/>
      <c r="B124" s="337"/>
      <c r="C124" s="346"/>
      <c r="D124" s="346"/>
      <c r="E124" s="339"/>
      <c r="F124" s="340"/>
      <c r="G124" s="404"/>
      <c r="H124" s="405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403"/>
      <c r="B125" s="337"/>
      <c r="C125" s="346"/>
      <c r="D125" s="346"/>
      <c r="E125" s="339"/>
      <c r="F125" s="340"/>
      <c r="G125" s="404"/>
      <c r="H125" s="405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403"/>
      <c r="B126" s="337"/>
      <c r="C126" s="346"/>
      <c r="D126" s="346"/>
      <c r="E126" s="339"/>
      <c r="F126" s="340"/>
      <c r="G126" s="404"/>
      <c r="H126" s="405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403"/>
      <c r="B127" s="337"/>
      <c r="C127" s="346"/>
      <c r="D127" s="346"/>
      <c r="E127" s="339"/>
      <c r="F127" s="340"/>
      <c r="G127" s="404"/>
      <c r="H127" s="405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403"/>
      <c r="B128" s="337"/>
      <c r="C128" s="346"/>
      <c r="D128" s="346"/>
      <c r="E128" s="339"/>
      <c r="F128" s="340"/>
      <c r="G128" s="404"/>
      <c r="H128" s="405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403"/>
      <c r="B129" s="337"/>
      <c r="C129" s="346"/>
      <c r="D129" s="346"/>
      <c r="E129" s="339"/>
      <c r="F129" s="340"/>
      <c r="G129" s="404"/>
      <c r="H129" s="405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403"/>
      <c r="B130" s="337"/>
      <c r="C130" s="346"/>
      <c r="D130" s="346"/>
      <c r="E130" s="339"/>
      <c r="F130" s="340"/>
      <c r="G130" s="404"/>
      <c r="H130" s="405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403"/>
      <c r="B131" s="337"/>
      <c r="C131" s="346"/>
      <c r="D131" s="346"/>
      <c r="E131" s="339"/>
      <c r="F131" s="340"/>
      <c r="G131" s="404"/>
      <c r="H131" s="405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403"/>
      <c r="B132" s="337"/>
      <c r="C132" s="346"/>
      <c r="D132" s="346"/>
      <c r="E132" s="339"/>
      <c r="F132" s="340"/>
      <c r="G132" s="404"/>
      <c r="H132" s="405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403"/>
      <c r="B133" s="337"/>
      <c r="C133" s="346"/>
      <c r="D133" s="346"/>
      <c r="E133" s="339"/>
      <c r="F133" s="340"/>
      <c r="G133" s="404"/>
      <c r="H133" s="405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407"/>
      <c r="B134" s="337"/>
      <c r="C134" s="346"/>
      <c r="D134" s="346"/>
      <c r="E134" s="339"/>
      <c r="F134" s="340"/>
      <c r="G134" s="404"/>
      <c r="H134" s="405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403"/>
      <c r="B135" s="337"/>
      <c r="C135" s="346"/>
      <c r="D135" s="346"/>
      <c r="E135" s="339"/>
      <c r="F135" s="340"/>
      <c r="G135" s="404"/>
      <c r="H135" s="405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403"/>
      <c r="B136" s="337"/>
      <c r="C136" s="346"/>
      <c r="D136" s="346"/>
      <c r="E136" s="339"/>
      <c r="F136" s="340"/>
      <c r="G136" s="404"/>
      <c r="H136" s="405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403"/>
      <c r="B137" s="337"/>
      <c r="C137" s="346"/>
      <c r="D137" s="346"/>
      <c r="E137" s="339"/>
      <c r="F137" s="340"/>
      <c r="G137" s="404"/>
      <c r="H137" s="405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403"/>
      <c r="B138" s="337"/>
      <c r="C138" s="346"/>
      <c r="D138" s="346"/>
      <c r="E138" s="339"/>
      <c r="F138" s="340"/>
      <c r="G138" s="404"/>
      <c r="H138" s="405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403"/>
      <c r="B139" s="337"/>
      <c r="C139" s="346"/>
      <c r="D139" s="346"/>
      <c r="E139" s="339"/>
      <c r="F139" s="340"/>
      <c r="G139" s="404"/>
      <c r="H139" s="405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403"/>
      <c r="B140" s="337"/>
      <c r="C140" s="346"/>
      <c r="D140" s="346"/>
      <c r="E140" s="339"/>
      <c r="F140" s="340"/>
      <c r="G140" s="404"/>
      <c r="H140" s="405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403"/>
      <c r="B141" s="337"/>
      <c r="C141" s="346"/>
      <c r="D141" s="346"/>
      <c r="E141" s="339"/>
      <c r="F141" s="340"/>
      <c r="G141" s="404"/>
      <c r="H141" s="405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403"/>
      <c r="B142" s="337"/>
      <c r="C142" s="346"/>
      <c r="D142" s="346"/>
      <c r="E142" s="339"/>
      <c r="F142" s="340"/>
      <c r="G142" s="404"/>
      <c r="H142" s="405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403"/>
      <c r="B143" s="337"/>
      <c r="C143" s="346"/>
      <c r="D143" s="346"/>
      <c r="E143" s="339"/>
      <c r="F143" s="340"/>
      <c r="G143" s="404"/>
      <c r="H143" s="405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403"/>
      <c r="B144" s="337"/>
      <c r="C144" s="346"/>
      <c r="D144" s="346"/>
      <c r="E144" s="339"/>
      <c r="F144" s="340"/>
      <c r="G144" s="404"/>
      <c r="H144" s="405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407"/>
      <c r="B145" s="337"/>
      <c r="C145" s="346"/>
      <c r="D145" s="346"/>
      <c r="E145" s="339"/>
      <c r="F145" s="340"/>
      <c r="G145" s="404"/>
      <c r="H145" s="405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408"/>
      <c r="B146" s="337"/>
      <c r="C146" s="346"/>
      <c r="D146" s="346"/>
      <c r="E146" s="339"/>
      <c r="F146" s="340"/>
      <c r="G146" s="404"/>
      <c r="H146" s="405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408"/>
      <c r="B147" s="337"/>
      <c r="C147" s="346"/>
      <c r="D147" s="346"/>
      <c r="E147" s="339"/>
      <c r="F147" s="340"/>
      <c r="G147" s="404"/>
      <c r="H147" s="405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408"/>
      <c r="B148" s="337"/>
      <c r="C148" s="346"/>
      <c r="D148" s="346"/>
      <c r="E148" s="339"/>
      <c r="F148" s="340"/>
      <c r="G148" s="404"/>
      <c r="H148" s="405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408"/>
      <c r="B149" s="337"/>
      <c r="C149" s="346"/>
      <c r="D149" s="346"/>
      <c r="E149" s="339"/>
      <c r="F149" s="340"/>
      <c r="G149" s="404"/>
      <c r="H149" s="405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408"/>
      <c r="B150" s="337"/>
      <c r="C150" s="346"/>
      <c r="D150" s="346"/>
      <c r="E150" s="339"/>
      <c r="F150" s="340"/>
      <c r="G150" s="404"/>
      <c r="H150" s="405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408"/>
      <c r="B151" s="337"/>
      <c r="C151" s="346"/>
      <c r="D151" s="346"/>
      <c r="E151" s="339"/>
      <c r="F151" s="340"/>
      <c r="G151" s="404"/>
      <c r="H151" s="405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408"/>
      <c r="B152" s="337"/>
      <c r="C152" s="346"/>
      <c r="D152" s="346"/>
      <c r="E152" s="339"/>
      <c r="F152" s="340"/>
      <c r="G152" s="404"/>
      <c r="H152" s="405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408"/>
      <c r="B153" s="337"/>
      <c r="C153" s="346"/>
      <c r="D153" s="346"/>
      <c r="E153" s="339"/>
      <c r="F153" s="340"/>
      <c r="G153" s="404"/>
      <c r="H153" s="405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408"/>
      <c r="B154" s="337"/>
      <c r="C154" s="346"/>
      <c r="D154" s="346"/>
      <c r="E154" s="339"/>
      <c r="F154" s="340"/>
      <c r="G154" s="404"/>
      <c r="H154" s="405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408"/>
      <c r="B155" s="337"/>
      <c r="C155" s="346"/>
      <c r="D155" s="346"/>
      <c r="E155" s="339"/>
      <c r="F155" s="340"/>
      <c r="G155" s="404"/>
      <c r="H155" s="405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408"/>
      <c r="B156" s="337"/>
      <c r="C156" s="346"/>
      <c r="D156" s="346"/>
      <c r="E156" s="339"/>
      <c r="F156" s="340"/>
      <c r="G156" s="404"/>
      <c r="H156" s="405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408"/>
      <c r="B157" s="337"/>
      <c r="C157" s="346"/>
      <c r="D157" s="346"/>
      <c r="E157" s="339"/>
      <c r="F157" s="340"/>
      <c r="G157" s="404"/>
      <c r="H157" s="405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408"/>
      <c r="B158" s="337"/>
      <c r="C158" s="346"/>
      <c r="D158" s="346"/>
      <c r="E158" s="339"/>
      <c r="F158" s="340"/>
      <c r="G158" s="404"/>
      <c r="H158" s="405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408"/>
      <c r="B159" s="337"/>
      <c r="C159" s="346"/>
      <c r="D159" s="346"/>
      <c r="E159" s="339"/>
      <c r="F159" s="340"/>
      <c r="G159" s="404"/>
      <c r="H159" s="405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408"/>
      <c r="B160" s="337"/>
      <c r="C160" s="346"/>
      <c r="D160" s="346"/>
      <c r="E160" s="339"/>
      <c r="F160" s="340"/>
      <c r="G160" s="404"/>
      <c r="H160" s="405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408"/>
      <c r="B161" s="337"/>
      <c r="C161" s="346"/>
      <c r="D161" s="346"/>
      <c r="E161" s="339"/>
      <c r="F161" s="340"/>
      <c r="G161" s="404"/>
      <c r="H161" s="405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408"/>
      <c r="B162" s="337"/>
      <c r="C162" s="346"/>
      <c r="D162" s="346"/>
      <c r="E162" s="339"/>
      <c r="F162" s="340"/>
      <c r="G162" s="404"/>
      <c r="H162" s="405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408"/>
      <c r="B163" s="337"/>
      <c r="C163" s="346"/>
      <c r="D163" s="346"/>
      <c r="E163" s="339"/>
      <c r="F163" s="340"/>
      <c r="G163" s="404"/>
      <c r="H163" s="405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408"/>
      <c r="B164" s="337"/>
      <c r="C164" s="346"/>
      <c r="D164" s="346"/>
      <c r="E164" s="339"/>
      <c r="F164" s="340"/>
      <c r="G164" s="404"/>
      <c r="H164" s="405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408"/>
      <c r="B165" s="337"/>
      <c r="C165" s="346"/>
      <c r="D165" s="346"/>
      <c r="E165" s="339"/>
      <c r="F165" s="340"/>
      <c r="G165" s="404"/>
      <c r="H165" s="405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408"/>
      <c r="B166" s="337"/>
      <c r="C166" s="346"/>
      <c r="D166" s="346"/>
      <c r="E166" s="339"/>
      <c r="F166" s="340"/>
      <c r="G166" s="404"/>
      <c r="H166" s="405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408"/>
      <c r="B167" s="337"/>
      <c r="C167" s="346"/>
      <c r="D167" s="346"/>
      <c r="E167" s="339"/>
      <c r="F167" s="340"/>
      <c r="G167" s="404"/>
      <c r="H167" s="405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408"/>
      <c r="B168" s="337"/>
      <c r="C168" s="346"/>
      <c r="D168" s="346"/>
      <c r="E168" s="339"/>
      <c r="F168" s="340"/>
      <c r="G168" s="404"/>
      <c r="H168" s="405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408"/>
      <c r="B169" s="337"/>
      <c r="C169" s="346"/>
      <c r="D169" s="346"/>
      <c r="E169" s="339"/>
      <c r="F169" s="340"/>
      <c r="G169" s="404"/>
      <c r="H169" s="405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408"/>
      <c r="B170" s="337"/>
      <c r="C170" s="346"/>
      <c r="D170" s="346"/>
      <c r="E170" s="339"/>
      <c r="F170" s="340"/>
      <c r="G170" s="404"/>
      <c r="H170" s="405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408"/>
      <c r="B171" s="337"/>
      <c r="C171" s="346"/>
      <c r="D171" s="346"/>
      <c r="E171" s="339"/>
      <c r="F171" s="340"/>
      <c r="G171" s="404"/>
      <c r="H171" s="405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408"/>
      <c r="B172" s="337"/>
      <c r="C172" s="346"/>
      <c r="D172" s="346"/>
      <c r="E172" s="339"/>
      <c r="F172" s="340"/>
      <c r="G172" s="404"/>
      <c r="H172" s="405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408"/>
      <c r="B173" s="337"/>
      <c r="C173" s="346"/>
      <c r="D173" s="346"/>
      <c r="E173" s="339"/>
      <c r="F173" s="340"/>
      <c r="G173" s="404"/>
      <c r="H173" s="405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403"/>
      <c r="B174" s="337"/>
      <c r="C174" s="346"/>
      <c r="D174" s="346"/>
      <c r="E174" s="339"/>
      <c r="F174" s="340"/>
      <c r="G174" s="404"/>
      <c r="H174" s="405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403"/>
      <c r="B175" s="337"/>
      <c r="C175" s="346"/>
      <c r="D175" s="346"/>
      <c r="E175" s="339"/>
      <c r="F175" s="340"/>
      <c r="G175" s="404"/>
      <c r="H175" s="405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403"/>
      <c r="B176" s="337"/>
      <c r="C176" s="346"/>
      <c r="D176" s="346"/>
      <c r="E176" s="339"/>
      <c r="F176" s="340"/>
      <c r="G176" s="404"/>
      <c r="H176" s="405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403"/>
      <c r="B177" s="337"/>
      <c r="C177" s="346"/>
      <c r="D177" s="346"/>
      <c r="E177" s="339"/>
      <c r="F177" s="340"/>
      <c r="G177" s="404"/>
      <c r="H177" s="405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403"/>
      <c r="B178" s="337"/>
      <c r="C178" s="346"/>
      <c r="D178" s="346"/>
      <c r="E178" s="339"/>
      <c r="F178" s="340"/>
      <c r="G178" s="404"/>
      <c r="H178" s="405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403"/>
      <c r="B179" s="337"/>
      <c r="C179" s="346"/>
      <c r="D179" s="346"/>
      <c r="E179" s="339"/>
      <c r="F179" s="340"/>
      <c r="G179" s="404"/>
      <c r="H179" s="405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403"/>
      <c r="B180" s="337"/>
      <c r="C180" s="346"/>
      <c r="D180" s="346"/>
      <c r="E180" s="339"/>
      <c r="F180" s="340"/>
      <c r="G180" s="404"/>
      <c r="H180" s="405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403"/>
      <c r="B181" s="337"/>
      <c r="C181" s="346"/>
      <c r="D181" s="346"/>
      <c r="E181" s="339"/>
      <c r="F181" s="340"/>
      <c r="G181" s="404"/>
      <c r="H181" s="405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403"/>
      <c r="B182" s="337"/>
      <c r="C182" s="346"/>
      <c r="D182" s="346"/>
      <c r="E182" s="339"/>
      <c r="F182" s="340"/>
      <c r="G182" s="404"/>
      <c r="H182" s="405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403"/>
      <c r="B183" s="337"/>
      <c r="C183" s="346"/>
      <c r="D183" s="346"/>
      <c r="E183" s="339"/>
      <c r="F183" s="340"/>
      <c r="G183" s="404"/>
      <c r="H183" s="405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403"/>
      <c r="B184" s="337"/>
      <c r="C184" s="346"/>
      <c r="D184" s="346"/>
      <c r="E184" s="339"/>
      <c r="F184" s="340"/>
      <c r="G184" s="404"/>
      <c r="H184" s="405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403"/>
      <c r="B185" s="337"/>
      <c r="C185" s="346"/>
      <c r="D185" s="346"/>
      <c r="E185" s="339"/>
      <c r="F185" s="340"/>
      <c r="G185" s="404"/>
      <c r="H185" s="405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403"/>
      <c r="B186" s="337"/>
      <c r="C186" s="346"/>
      <c r="D186" s="346"/>
      <c r="E186" s="339"/>
      <c r="F186" s="340"/>
      <c r="G186" s="404"/>
      <c r="H186" s="405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403"/>
      <c r="B187" s="337"/>
      <c r="C187" s="346"/>
      <c r="D187" s="346"/>
      <c r="E187" s="339"/>
      <c r="F187" s="340"/>
      <c r="G187" s="404"/>
      <c r="H187" s="405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403"/>
      <c r="B188" s="337"/>
      <c r="C188" s="346"/>
      <c r="D188" s="346"/>
      <c r="E188" s="339"/>
      <c r="F188" s="340"/>
      <c r="G188" s="404"/>
      <c r="H188" s="405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403"/>
      <c r="B189" s="337"/>
      <c r="C189" s="346"/>
      <c r="D189" s="346"/>
      <c r="E189" s="339"/>
      <c r="F189" s="340"/>
      <c r="G189" s="404"/>
      <c r="H189" s="405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403"/>
      <c r="B190" s="337"/>
      <c r="C190" s="346"/>
      <c r="D190" s="346"/>
      <c r="E190" s="339"/>
      <c r="F190" s="350"/>
      <c r="G190" s="404"/>
      <c r="H190" s="405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403"/>
      <c r="B191" s="337"/>
      <c r="C191" s="338"/>
      <c r="D191" s="338"/>
      <c r="E191" s="339"/>
      <c r="F191" s="350"/>
      <c r="G191" s="404"/>
      <c r="H191" s="405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403"/>
      <c r="B192" s="337"/>
      <c r="C192" s="338"/>
      <c r="D192" s="338"/>
      <c r="E192" s="339"/>
      <c r="F192" s="350"/>
      <c r="G192" s="404"/>
      <c r="H192" s="405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403"/>
      <c r="B193" s="337"/>
      <c r="C193" s="338"/>
      <c r="D193" s="338"/>
      <c r="E193" s="339"/>
      <c r="F193" s="350"/>
      <c r="G193" s="404"/>
      <c r="H193" s="405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403"/>
      <c r="B194" s="337"/>
      <c r="C194" s="338"/>
      <c r="D194" s="338"/>
      <c r="E194" s="339"/>
      <c r="F194" s="350"/>
      <c r="G194" s="406"/>
      <c r="H194" s="405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403"/>
      <c r="B195" s="337"/>
      <c r="C195" s="338"/>
      <c r="D195" s="338"/>
      <c r="E195" s="339"/>
      <c r="F195" s="350"/>
      <c r="G195" s="406"/>
      <c r="H195" s="405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403"/>
      <c r="B196" s="337"/>
      <c r="C196" s="338"/>
      <c r="D196" s="338"/>
      <c r="E196" s="339"/>
      <c r="F196" s="350"/>
      <c r="G196" s="404"/>
      <c r="H196" s="405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403"/>
      <c r="B197" s="337"/>
      <c r="C197" s="337"/>
      <c r="D197" s="338"/>
      <c r="E197" s="339"/>
      <c r="F197" s="350"/>
      <c r="G197" s="404"/>
      <c r="H197" s="405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403"/>
      <c r="B198" s="337"/>
      <c r="C198" s="337"/>
      <c r="D198" s="338"/>
      <c r="E198" s="339"/>
      <c r="F198" s="350"/>
      <c r="G198" s="406"/>
      <c r="H198" s="405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403"/>
      <c r="B199" s="337"/>
      <c r="C199" s="338"/>
      <c r="D199" s="338"/>
      <c r="E199" s="339"/>
      <c r="F199" s="350"/>
      <c r="G199" s="406"/>
      <c r="H199" s="405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403"/>
      <c r="B200" s="337"/>
      <c r="C200" s="338"/>
      <c r="D200" s="338"/>
      <c r="E200" s="339"/>
      <c r="F200" s="350"/>
      <c r="G200" s="406"/>
      <c r="H200" s="405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403"/>
      <c r="B201" s="337"/>
      <c r="C201" s="338"/>
      <c r="D201" s="338"/>
      <c r="E201" s="339"/>
      <c r="F201" s="350"/>
      <c r="G201" s="406"/>
      <c r="H201" s="405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403"/>
      <c r="B202" s="337"/>
      <c r="C202" s="338"/>
      <c r="D202" s="338"/>
      <c r="E202" s="339"/>
      <c r="F202" s="350"/>
      <c r="G202" s="406"/>
      <c r="H202" s="405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403"/>
      <c r="B203" s="337"/>
      <c r="C203" s="338"/>
      <c r="D203" s="338"/>
      <c r="E203" s="339"/>
      <c r="F203" s="350"/>
      <c r="G203" s="406"/>
      <c r="H203" s="405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403"/>
      <c r="B204" s="337"/>
      <c r="C204" s="338"/>
      <c r="D204" s="338"/>
      <c r="E204" s="339"/>
      <c r="F204" s="350"/>
      <c r="G204" s="406"/>
      <c r="H204" s="405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403"/>
      <c r="B205" s="337"/>
      <c r="C205" s="338"/>
      <c r="D205" s="338"/>
      <c r="E205" s="339"/>
      <c r="F205" s="350"/>
      <c r="G205" s="406"/>
      <c r="H205" s="405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403"/>
      <c r="B206" s="337"/>
      <c r="C206" s="338"/>
      <c r="D206" s="338"/>
      <c r="E206" s="339"/>
      <c r="F206" s="350"/>
      <c r="G206" s="406"/>
      <c r="H206" s="405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403"/>
      <c r="B207" s="337"/>
      <c r="C207" s="338"/>
      <c r="D207" s="338"/>
      <c r="E207" s="339"/>
      <c r="F207" s="350"/>
      <c r="G207" s="406"/>
      <c r="H207" s="405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403"/>
      <c r="B208" s="337"/>
      <c r="C208" s="338"/>
      <c r="D208" s="338"/>
      <c r="E208" s="339"/>
      <c r="F208" s="350"/>
      <c r="G208" s="406"/>
      <c r="H208" s="405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403"/>
      <c r="B209" s="337"/>
      <c r="C209" s="338"/>
      <c r="D209" s="338"/>
      <c r="E209" s="339"/>
      <c r="F209" s="350"/>
      <c r="G209" s="406"/>
      <c r="H209" s="405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403"/>
      <c r="B210" s="337"/>
      <c r="C210" s="338"/>
      <c r="D210" s="338"/>
      <c r="E210" s="339"/>
      <c r="F210" s="350"/>
      <c r="G210" s="406"/>
      <c r="H210" s="405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403"/>
      <c r="B211" s="337"/>
      <c r="C211" s="338"/>
      <c r="D211" s="338"/>
      <c r="E211" s="339"/>
      <c r="F211" s="350"/>
      <c r="G211" s="406"/>
      <c r="H211" s="405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403"/>
      <c r="B212" s="337"/>
      <c r="C212" s="338"/>
      <c r="D212" s="338"/>
      <c r="E212" s="339"/>
      <c r="F212" s="350"/>
      <c r="G212" s="406"/>
      <c r="H212" s="405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403"/>
      <c r="B213" s="337"/>
      <c r="C213" s="338"/>
      <c r="D213" s="338"/>
      <c r="E213" s="339"/>
      <c r="F213" s="350"/>
      <c r="G213" s="406"/>
      <c r="H213" s="405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403"/>
      <c r="B214" s="337"/>
      <c r="C214" s="338"/>
      <c r="D214" s="338"/>
      <c r="E214" s="339"/>
      <c r="F214" s="350"/>
      <c r="G214" s="406"/>
      <c r="H214" s="405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403"/>
      <c r="B215" s="337"/>
      <c r="C215" s="338"/>
      <c r="D215" s="338"/>
      <c r="E215" s="339"/>
      <c r="F215" s="350"/>
      <c r="G215" s="406"/>
      <c r="H215" s="405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403"/>
      <c r="B216" s="337"/>
      <c r="C216" s="338"/>
      <c r="D216" s="338"/>
      <c r="E216" s="339"/>
      <c r="F216" s="350"/>
      <c r="G216" s="406"/>
      <c r="H216" s="405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403"/>
      <c r="B217" s="337"/>
      <c r="C217" s="338"/>
      <c r="D217" s="338"/>
      <c r="E217" s="339"/>
      <c r="F217" s="350"/>
      <c r="G217" s="406"/>
      <c r="H217" s="405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403"/>
      <c r="B218" s="337"/>
      <c r="C218" s="338"/>
      <c r="D218" s="338"/>
      <c r="E218" s="339"/>
      <c r="F218" s="350"/>
      <c r="G218" s="406"/>
      <c r="H218" s="405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403"/>
      <c r="B219" s="337"/>
      <c r="C219" s="338"/>
      <c r="D219" s="338"/>
      <c r="E219" s="339"/>
      <c r="F219" s="350"/>
      <c r="G219" s="406"/>
      <c r="H219" s="405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403"/>
      <c r="B220" s="337"/>
      <c r="C220" s="338"/>
      <c r="D220" s="338"/>
      <c r="E220" s="339"/>
      <c r="F220" s="350"/>
      <c r="G220" s="406"/>
      <c r="H220" s="405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403"/>
      <c r="B221" s="337"/>
      <c r="C221" s="338"/>
      <c r="D221" s="338"/>
      <c r="E221" s="339"/>
      <c r="F221" s="350"/>
      <c r="G221" s="406"/>
      <c r="H221" s="405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403"/>
      <c r="B222" s="337"/>
      <c r="C222" s="338"/>
      <c r="D222" s="338"/>
      <c r="E222" s="339"/>
      <c r="F222" s="350"/>
      <c r="G222" s="406"/>
      <c r="H222" s="405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403"/>
      <c r="B223" s="337"/>
      <c r="C223" s="338"/>
      <c r="D223" s="338"/>
      <c r="E223" s="339"/>
      <c r="F223" s="350"/>
      <c r="G223" s="406"/>
      <c r="H223" s="405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403"/>
      <c r="B224" s="337"/>
      <c r="C224" s="338"/>
      <c r="D224" s="338"/>
      <c r="E224" s="339"/>
      <c r="F224" s="350"/>
      <c r="G224" s="406"/>
      <c r="H224" s="405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403"/>
      <c r="B225" s="337"/>
      <c r="C225" s="338"/>
      <c r="D225" s="338"/>
      <c r="E225" s="339"/>
      <c r="F225" s="350"/>
      <c r="G225" s="406"/>
      <c r="H225" s="405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403"/>
      <c r="B226" s="337"/>
      <c r="C226" s="338"/>
      <c r="D226" s="338"/>
      <c r="E226" s="339"/>
      <c r="F226" s="350"/>
      <c r="G226" s="406"/>
      <c r="H226" s="405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403"/>
      <c r="B227" s="337"/>
      <c r="C227" s="338"/>
      <c r="D227" s="338"/>
      <c r="E227" s="339"/>
      <c r="F227" s="350"/>
      <c r="G227" s="406"/>
      <c r="H227" s="405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403"/>
      <c r="B228" s="337"/>
      <c r="C228" s="338"/>
      <c r="D228" s="338"/>
      <c r="E228" s="339"/>
      <c r="F228" s="350"/>
      <c r="G228" s="406"/>
      <c r="H228" s="405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403"/>
      <c r="B229" s="337"/>
      <c r="C229" s="338"/>
      <c r="D229" s="338"/>
      <c r="E229" s="339"/>
      <c r="F229" s="350"/>
      <c r="G229" s="406"/>
      <c r="H229" s="405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403"/>
      <c r="B230" s="337"/>
      <c r="C230" s="338"/>
      <c r="D230" s="338"/>
      <c r="E230" s="339"/>
      <c r="F230" s="350"/>
      <c r="G230" s="406"/>
      <c r="H230" s="405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403"/>
      <c r="B231" s="337"/>
      <c r="C231" s="338"/>
      <c r="D231" s="338"/>
      <c r="E231" s="339"/>
      <c r="F231" s="350"/>
      <c r="G231" s="406"/>
      <c r="H231" s="405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403"/>
      <c r="B232" s="337"/>
      <c r="C232" s="338"/>
      <c r="D232" s="338"/>
      <c r="E232" s="339"/>
      <c r="F232" s="350"/>
      <c r="G232" s="406"/>
      <c r="H232" s="405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403"/>
      <c r="B233" s="337"/>
      <c r="C233" s="338"/>
      <c r="D233" s="338"/>
      <c r="E233" s="339"/>
      <c r="F233" s="350"/>
      <c r="G233" s="406"/>
      <c r="H233" s="405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403"/>
      <c r="B234" s="337"/>
      <c r="C234" s="338"/>
      <c r="D234" s="338"/>
      <c r="E234" s="339"/>
      <c r="F234" s="350"/>
      <c r="G234" s="406"/>
      <c r="H234" s="405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403"/>
      <c r="B235" s="337"/>
      <c r="C235" s="338"/>
      <c r="D235" s="338"/>
      <c r="E235" s="339"/>
      <c r="F235" s="350"/>
      <c r="G235" s="406"/>
      <c r="H235" s="405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403"/>
      <c r="B236" s="337"/>
      <c r="C236" s="338"/>
      <c r="D236" s="338"/>
      <c r="E236" s="339"/>
      <c r="F236" s="350"/>
      <c r="G236" s="406"/>
      <c r="H236" s="405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403"/>
      <c r="B237" s="337"/>
      <c r="C237" s="338"/>
      <c r="D237" s="338"/>
      <c r="E237" s="339"/>
      <c r="F237" s="350"/>
      <c r="G237" s="406"/>
      <c r="H237" s="405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403"/>
      <c r="B238" s="337"/>
      <c r="C238" s="338"/>
      <c r="D238" s="338"/>
      <c r="E238" s="339"/>
      <c r="F238" s="350"/>
      <c r="G238" s="406"/>
      <c r="H238" s="405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403"/>
      <c r="B239" s="337"/>
      <c r="C239" s="338"/>
      <c r="D239" s="338"/>
      <c r="E239" s="339"/>
      <c r="F239" s="350"/>
      <c r="G239" s="406"/>
      <c r="H239" s="405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403"/>
      <c r="B240" s="337"/>
      <c r="C240" s="338"/>
      <c r="D240" s="338"/>
      <c r="E240" s="339"/>
      <c r="F240" s="350"/>
      <c r="G240" s="406"/>
      <c r="H240" s="405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403"/>
      <c r="B241" s="337"/>
      <c r="C241" s="338"/>
      <c r="D241" s="338"/>
      <c r="E241" s="339"/>
      <c r="F241" s="350"/>
      <c r="G241" s="406"/>
      <c r="H241" s="405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403"/>
      <c r="B242" s="337"/>
      <c r="C242" s="338"/>
      <c r="D242" s="338"/>
      <c r="E242" s="339"/>
      <c r="F242" s="350"/>
      <c r="G242" s="406"/>
      <c r="H242" s="405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403"/>
      <c r="B243" s="337"/>
      <c r="C243" s="338"/>
      <c r="D243" s="338"/>
      <c r="E243" s="339"/>
      <c r="F243" s="350"/>
      <c r="G243" s="406"/>
      <c r="H243" s="405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403"/>
      <c r="B244" s="337"/>
      <c r="C244" s="338"/>
      <c r="D244" s="338"/>
      <c r="E244" s="339"/>
      <c r="F244" s="350"/>
      <c r="G244" s="406"/>
      <c r="H244" s="405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403"/>
      <c r="B245" s="337"/>
      <c r="C245" s="338"/>
      <c r="D245" s="338"/>
      <c r="E245" s="339"/>
      <c r="F245" s="350"/>
      <c r="G245" s="406"/>
      <c r="H245" s="405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403"/>
      <c r="B246" s="337"/>
      <c r="C246" s="338"/>
      <c r="D246" s="338"/>
      <c r="E246" s="339"/>
      <c r="F246" s="350"/>
      <c r="G246" s="406"/>
      <c r="H246" s="405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403"/>
      <c r="B247" s="337"/>
      <c r="C247" s="338"/>
      <c r="D247" s="338"/>
      <c r="E247" s="339"/>
      <c r="F247" s="350"/>
      <c r="G247" s="406"/>
      <c r="H247" s="405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403"/>
      <c r="B248" s="337"/>
      <c r="C248" s="338"/>
      <c r="D248" s="338"/>
      <c r="E248" s="339"/>
      <c r="F248" s="350"/>
      <c r="G248" s="406"/>
      <c r="H248" s="405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403"/>
      <c r="B249" s="337"/>
      <c r="C249" s="338"/>
      <c r="D249" s="338"/>
      <c r="E249" s="339"/>
      <c r="F249" s="350"/>
      <c r="G249" s="406"/>
      <c r="H249" s="405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403"/>
      <c r="B250" s="337"/>
      <c r="C250" s="338"/>
      <c r="D250" s="338"/>
      <c r="E250" s="339"/>
      <c r="F250" s="350"/>
      <c r="G250" s="406"/>
      <c r="H250" s="405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403"/>
      <c r="B251" s="337"/>
      <c r="C251" s="338"/>
      <c r="D251" s="338"/>
      <c r="E251" s="339"/>
      <c r="F251" s="350"/>
      <c r="G251" s="406"/>
      <c r="H251" s="405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403"/>
      <c r="B252" s="337"/>
      <c r="C252" s="338"/>
      <c r="D252" s="338"/>
      <c r="E252" s="339"/>
      <c r="F252" s="350"/>
      <c r="G252" s="406"/>
      <c r="H252" s="405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403"/>
      <c r="B253" s="337"/>
      <c r="C253" s="338"/>
      <c r="D253" s="338"/>
      <c r="E253" s="339"/>
      <c r="F253" s="350"/>
      <c r="G253" s="406"/>
      <c r="H253" s="405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403"/>
      <c r="B254" s="337"/>
      <c r="C254" s="338"/>
      <c r="D254" s="338"/>
      <c r="E254" s="339"/>
      <c r="F254" s="350"/>
      <c r="G254" s="406"/>
      <c r="H254" s="405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403"/>
      <c r="B255" s="337"/>
      <c r="C255" s="338"/>
      <c r="D255" s="338"/>
      <c r="E255" s="339"/>
      <c r="F255" s="350"/>
      <c r="G255" s="406"/>
      <c r="H255" s="405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403"/>
      <c r="B256" s="337"/>
      <c r="C256" s="338"/>
      <c r="D256" s="338"/>
      <c r="E256" s="339"/>
      <c r="F256" s="350"/>
      <c r="G256" s="406"/>
      <c r="H256" s="405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403"/>
      <c r="B257" s="337"/>
      <c r="C257" s="338"/>
      <c r="D257" s="338"/>
      <c r="E257" s="339"/>
      <c r="F257" s="350"/>
      <c r="G257" s="406"/>
      <c r="H257" s="405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403"/>
      <c r="B258" s="337"/>
      <c r="C258" s="338"/>
      <c r="D258" s="338"/>
      <c r="E258" s="339"/>
      <c r="F258" s="350"/>
      <c r="G258" s="406"/>
      <c r="H258" s="405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403"/>
      <c r="B259" s="337"/>
      <c r="C259" s="338"/>
      <c r="D259" s="338"/>
      <c r="E259" s="339"/>
      <c r="F259" s="350"/>
      <c r="G259" s="406"/>
      <c r="H259" s="405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403"/>
      <c r="B260" s="337"/>
      <c r="C260" s="338"/>
      <c r="D260" s="338"/>
      <c r="E260" s="339"/>
      <c r="F260" s="350"/>
      <c r="G260" s="406"/>
      <c r="H260" s="405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403"/>
      <c r="B261" s="337"/>
      <c r="C261" s="338"/>
      <c r="D261" s="338"/>
      <c r="E261" s="339"/>
      <c r="F261" s="350"/>
      <c r="G261" s="406"/>
      <c r="H261" s="405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403"/>
      <c r="B262" s="337"/>
      <c r="C262" s="338"/>
      <c r="D262" s="338"/>
      <c r="E262" s="339"/>
      <c r="F262" s="350"/>
      <c r="G262" s="406"/>
      <c r="H262" s="405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403"/>
      <c r="B263" s="337"/>
      <c r="C263" s="338"/>
      <c r="D263" s="338"/>
      <c r="E263" s="339"/>
      <c r="F263" s="350"/>
      <c r="G263" s="406"/>
      <c r="H263" s="405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403"/>
      <c r="B264" s="337"/>
      <c r="C264" s="338"/>
      <c r="D264" s="338"/>
      <c r="E264" s="339"/>
      <c r="F264" s="350"/>
      <c r="G264" s="406"/>
      <c r="H264" s="405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403"/>
      <c r="B265" s="337"/>
      <c r="C265" s="338"/>
      <c r="D265" s="338"/>
      <c r="E265" s="339"/>
      <c r="F265" s="350"/>
      <c r="G265" s="406"/>
      <c r="H265" s="405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403"/>
      <c r="B266" s="337"/>
      <c r="C266" s="338"/>
      <c r="D266" s="338"/>
      <c r="E266" s="339"/>
      <c r="F266" s="350"/>
      <c r="G266" s="406"/>
      <c r="H266" s="405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403"/>
      <c r="B267" s="337"/>
      <c r="C267" s="338"/>
      <c r="D267" s="338"/>
      <c r="E267" s="339"/>
      <c r="F267" s="350"/>
      <c r="G267" s="406"/>
      <c r="H267" s="405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403"/>
      <c r="B268" s="337"/>
      <c r="C268" s="338"/>
      <c r="D268" s="338"/>
      <c r="E268" s="339"/>
      <c r="F268" s="350"/>
      <c r="G268" s="406"/>
      <c r="H268" s="405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403"/>
      <c r="B269" s="337"/>
      <c r="C269" s="338"/>
      <c r="D269" s="338"/>
      <c r="E269" s="339"/>
      <c r="F269" s="350"/>
      <c r="G269" s="406"/>
      <c r="H269" s="405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403"/>
      <c r="B270" s="337"/>
      <c r="C270" s="338"/>
      <c r="D270" s="338"/>
      <c r="E270" s="339"/>
      <c r="F270" s="350"/>
      <c r="G270" s="406"/>
      <c r="H270" s="405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403"/>
      <c r="B271" s="337"/>
      <c r="C271" s="338"/>
      <c r="D271" s="338"/>
      <c r="E271" s="339"/>
      <c r="F271" s="350"/>
      <c r="G271" s="406"/>
      <c r="H271" s="405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403"/>
      <c r="B272" s="337"/>
      <c r="C272" s="338"/>
      <c r="D272" s="338"/>
      <c r="E272" s="339"/>
      <c r="F272" s="350"/>
      <c r="G272" s="406"/>
      <c r="H272" s="405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403"/>
      <c r="B273" s="337"/>
      <c r="C273" s="338"/>
      <c r="D273" s="338"/>
      <c r="E273" s="339"/>
      <c r="F273" s="350"/>
      <c r="G273" s="406"/>
      <c r="H273" s="405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403"/>
      <c r="B274" s="337"/>
      <c r="C274" s="338"/>
      <c r="D274" s="338"/>
      <c r="E274" s="339"/>
      <c r="F274" s="350"/>
      <c r="G274" s="406"/>
      <c r="H274" s="405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403"/>
      <c r="B275" s="337"/>
      <c r="C275" s="338"/>
      <c r="D275" s="338"/>
      <c r="E275" s="339"/>
      <c r="F275" s="350"/>
      <c r="G275" s="406"/>
      <c r="H275" s="405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403"/>
      <c r="B276" s="337"/>
      <c r="C276" s="338"/>
      <c r="D276" s="338"/>
      <c r="E276" s="339"/>
      <c r="F276" s="350"/>
      <c r="G276" s="406"/>
      <c r="H276" s="405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403"/>
      <c r="B277" s="337"/>
      <c r="C277" s="338"/>
      <c r="D277" s="338"/>
      <c r="E277" s="339"/>
      <c r="F277" s="350"/>
      <c r="G277" s="406"/>
      <c r="H277" s="405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403"/>
      <c r="B278" s="337"/>
      <c r="C278" s="338"/>
      <c r="D278" s="338"/>
      <c r="E278" s="339"/>
      <c r="F278" s="350"/>
      <c r="G278" s="406"/>
      <c r="H278" s="405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403"/>
      <c r="B279" s="337"/>
      <c r="C279" s="338"/>
      <c r="D279" s="338"/>
      <c r="E279" s="339"/>
      <c r="F279" s="350"/>
      <c r="G279" s="406"/>
      <c r="H279" s="405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403"/>
      <c r="B280" s="337"/>
      <c r="C280" s="338"/>
      <c r="D280" s="338"/>
      <c r="E280" s="339"/>
      <c r="F280" s="350"/>
      <c r="G280" s="406"/>
      <c r="H280" s="405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403"/>
      <c r="B281" s="337"/>
      <c r="C281" s="338"/>
      <c r="D281" s="338"/>
      <c r="E281" s="339"/>
      <c r="F281" s="350"/>
      <c r="G281" s="406"/>
      <c r="H281" s="405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403"/>
      <c r="B282" s="337"/>
      <c r="C282" s="338"/>
      <c r="D282" s="338"/>
      <c r="E282" s="339"/>
      <c r="F282" s="350"/>
      <c r="G282" s="406"/>
      <c r="H282" s="405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403"/>
      <c r="B283" s="337"/>
      <c r="C283" s="338"/>
      <c r="D283" s="338"/>
      <c r="E283" s="339"/>
      <c r="F283" s="350"/>
      <c r="G283" s="406"/>
      <c r="H283" s="405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403"/>
      <c r="B284" s="337"/>
      <c r="C284" s="338"/>
      <c r="D284" s="338"/>
      <c r="E284" s="339"/>
      <c r="F284" s="350"/>
      <c r="G284" s="406"/>
      <c r="H284" s="405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403"/>
      <c r="B285" s="337"/>
      <c r="C285" s="338"/>
      <c r="D285" s="338"/>
      <c r="E285" s="339"/>
      <c r="F285" s="350"/>
      <c r="G285" s="406"/>
      <c r="H285" s="405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403"/>
      <c r="B286" s="337"/>
      <c r="C286" s="338"/>
      <c r="D286" s="338"/>
      <c r="E286" s="339"/>
      <c r="F286" s="350"/>
      <c r="G286" s="406"/>
      <c r="H286" s="405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403"/>
      <c r="B287" s="337"/>
      <c r="C287" s="338"/>
      <c r="D287" s="338"/>
      <c r="E287" s="339"/>
      <c r="F287" s="350"/>
      <c r="G287" s="406"/>
      <c r="H287" s="405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403"/>
      <c r="B288" s="337"/>
      <c r="C288" s="338"/>
      <c r="D288" s="338"/>
      <c r="E288" s="339"/>
      <c r="F288" s="350"/>
      <c r="G288" s="406"/>
      <c r="H288" s="405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403"/>
      <c r="B289" s="337"/>
      <c r="C289" s="338"/>
      <c r="D289" s="338"/>
      <c r="E289" s="339"/>
      <c r="F289" s="350"/>
      <c r="G289" s="406"/>
      <c r="H289" s="405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403"/>
      <c r="B290" s="337"/>
      <c r="C290" s="338"/>
      <c r="D290" s="338"/>
      <c r="E290" s="339"/>
      <c r="F290" s="350"/>
      <c r="G290" s="406"/>
      <c r="H290" s="405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403"/>
      <c r="B291" s="337"/>
      <c r="C291" s="338"/>
      <c r="D291" s="338"/>
      <c r="E291" s="339"/>
      <c r="F291" s="350"/>
      <c r="G291" s="406"/>
      <c r="H291" s="405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403"/>
      <c r="B292" s="337"/>
      <c r="C292" s="338"/>
      <c r="D292" s="338"/>
      <c r="E292" s="339"/>
      <c r="F292" s="350"/>
      <c r="G292" s="406"/>
      <c r="H292" s="405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403"/>
      <c r="B293" s="337"/>
      <c r="C293" s="338"/>
      <c r="D293" s="338"/>
      <c r="E293" s="339"/>
      <c r="F293" s="350"/>
      <c r="G293" s="406"/>
      <c r="H293" s="405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403"/>
      <c r="B294" s="337"/>
      <c r="C294" s="338"/>
      <c r="D294" s="338"/>
      <c r="E294" s="339"/>
      <c r="F294" s="350"/>
      <c r="G294" s="406"/>
      <c r="H294" s="405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403"/>
      <c r="B295" s="337"/>
      <c r="C295" s="338"/>
      <c r="D295" s="338"/>
      <c r="E295" s="339"/>
      <c r="F295" s="350"/>
      <c r="G295" s="406"/>
      <c r="H295" s="405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403"/>
      <c r="B296" s="337"/>
      <c r="C296" s="338"/>
      <c r="D296" s="338"/>
      <c r="E296" s="339"/>
      <c r="F296" s="350"/>
      <c r="G296" s="406"/>
      <c r="H296" s="405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403"/>
      <c r="B297" s="337"/>
      <c r="C297" s="338"/>
      <c r="D297" s="338"/>
      <c r="E297" s="339"/>
      <c r="F297" s="350"/>
      <c r="G297" s="406"/>
      <c r="H297" s="405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403"/>
      <c r="B298" s="337"/>
      <c r="C298" s="338"/>
      <c r="D298" s="338"/>
      <c r="E298" s="339"/>
      <c r="F298" s="350"/>
      <c r="G298" s="406"/>
      <c r="H298" s="405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403"/>
      <c r="B299" s="337"/>
      <c r="C299" s="338"/>
      <c r="D299" s="338"/>
      <c r="E299" s="339"/>
      <c r="F299" s="350"/>
      <c r="G299" s="406"/>
      <c r="H299" s="405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403"/>
      <c r="B300" s="337"/>
      <c r="C300" s="338"/>
      <c r="D300" s="338"/>
      <c r="E300" s="339"/>
      <c r="F300" s="350"/>
      <c r="G300" s="406"/>
      <c r="H300" s="405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qref="A3:A44 A55:A300">
      <formula1>Julho!$U$3:$U$33</formula1>
    </dataValidation>
    <dataValidation type="list" allowBlank="1" showDropDown="1" sqref="C3:D300">
      <formula1>Equipes!$C$2:$C$400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  <dataValidation type="list" allowBlank="1" sqref="A45:A54">
      <formula1>Julho!$U$3:$U$34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/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409">
        <v>44774.0</v>
      </c>
      <c r="B3" s="368"/>
      <c r="C3" s="369" t="s">
        <v>1109</v>
      </c>
      <c r="D3" s="410" t="s">
        <v>1110</v>
      </c>
      <c r="E3" s="370"/>
      <c r="F3" s="354" t="s">
        <v>723</v>
      </c>
      <c r="G3" s="371">
        <v>500.0</v>
      </c>
      <c r="H3" s="372">
        <v>-500.0</v>
      </c>
      <c r="I3" s="411">
        <f t="shared" ref="I3:I258" si="1">IF(H3="","",H3/G3)</f>
        <v>-1</v>
      </c>
      <c r="J3" s="295">
        <f t="shared" ref="J3:J299" si="2">IF(H3="","",H3/$R$13)</f>
        <v>-0.8356452853</v>
      </c>
      <c r="K3" s="295">
        <f>IF(H3="","",H3/P3)</f>
        <v>-0.01671290571</v>
      </c>
      <c r="L3" s="295">
        <f>IF(K3="","",K3)</f>
        <v>-0.01671290571</v>
      </c>
      <c r="M3" s="296">
        <f>IF(H3="","",H3)</f>
        <v>-500</v>
      </c>
      <c r="N3" s="296">
        <f>IF(H3="","",P3+H3)</f>
        <v>29417</v>
      </c>
      <c r="O3" s="297"/>
      <c r="P3" s="298">
        <f>Painel!B9</f>
        <v>29917</v>
      </c>
      <c r="Q3" s="299"/>
      <c r="R3" s="298">
        <f>P3+(SUM(H3:H299))</f>
        <v>34861</v>
      </c>
      <c r="S3" s="299"/>
      <c r="T3" s="300"/>
      <c r="U3" s="301">
        <v>44774.0</v>
      </c>
      <c r="V3" s="302">
        <f t="shared" ref="V3:V33" si="3">SUMIF($A$3:$A$299,U3,$H$3:$H$299)</f>
        <v>150</v>
      </c>
      <c r="W3" s="303">
        <f t="shared" ref="W3:W33" si="4">V3/$R$13</f>
        <v>0.2506935856</v>
      </c>
    </row>
    <row r="4" ht="18.0" customHeight="1">
      <c r="A4" s="412">
        <v>44774.0</v>
      </c>
      <c r="B4" s="362"/>
      <c r="C4" s="369" t="s">
        <v>1111</v>
      </c>
      <c r="D4" s="410" t="s">
        <v>999</v>
      </c>
      <c r="E4" s="373"/>
      <c r="F4" s="357" t="s">
        <v>572</v>
      </c>
      <c r="G4" s="374">
        <v>500.0</v>
      </c>
      <c r="H4" s="375">
        <v>300.0</v>
      </c>
      <c r="I4" s="413">
        <f t="shared" si="1"/>
        <v>0.6</v>
      </c>
      <c r="J4" s="295">
        <f t="shared" si="2"/>
        <v>0.5013871712</v>
      </c>
      <c r="K4" s="295">
        <f t="shared" ref="K4:K300" si="5">IF(H4="","",H4/$P$3)</f>
        <v>0.01002774342</v>
      </c>
      <c r="L4" s="295">
        <f t="shared" ref="L4:L300" si="6">IF(K4="","",L3+K4)</f>
        <v>-0.006685162282</v>
      </c>
      <c r="M4" s="296">
        <f t="shared" ref="M4:M299" si="7">IF(H4="","",H4+M3)</f>
        <v>-200</v>
      </c>
      <c r="N4" s="296">
        <f t="shared" ref="N4:N299" si="8">IF(H4="","",H4+N3)</f>
        <v>29717</v>
      </c>
      <c r="O4" s="304"/>
      <c r="P4" s="305"/>
      <c r="Q4" s="306"/>
      <c r="R4" s="305"/>
      <c r="S4" s="306"/>
      <c r="T4" s="307"/>
      <c r="U4" s="301">
        <f t="shared" ref="U4:U33" si="9">U3+1</f>
        <v>44775</v>
      </c>
      <c r="V4" s="302">
        <f t="shared" si="3"/>
        <v>0</v>
      </c>
      <c r="W4" s="303">
        <f t="shared" si="4"/>
        <v>0</v>
      </c>
    </row>
    <row r="5" ht="18.0" customHeight="1">
      <c r="A5" s="412">
        <v>44774.0</v>
      </c>
      <c r="B5" s="362"/>
      <c r="C5" s="369" t="s">
        <v>790</v>
      </c>
      <c r="D5" s="410" t="s">
        <v>389</v>
      </c>
      <c r="E5" s="376"/>
      <c r="F5" s="357" t="s">
        <v>522</v>
      </c>
      <c r="G5" s="374">
        <v>500.0</v>
      </c>
      <c r="H5" s="375">
        <v>350.0</v>
      </c>
      <c r="I5" s="413">
        <f t="shared" si="1"/>
        <v>0.7</v>
      </c>
      <c r="J5" s="295">
        <f t="shared" si="2"/>
        <v>0.5849516997</v>
      </c>
      <c r="K5" s="295">
        <f t="shared" si="5"/>
        <v>0.01169903399</v>
      </c>
      <c r="L5" s="295">
        <f t="shared" si="6"/>
        <v>0.005013871712</v>
      </c>
      <c r="M5" s="296">
        <f t="shared" si="7"/>
        <v>150</v>
      </c>
      <c r="N5" s="296">
        <f t="shared" si="8"/>
        <v>30067</v>
      </c>
      <c r="O5" s="304"/>
      <c r="P5" s="308" t="s">
        <v>526</v>
      </c>
      <c r="Q5" s="309"/>
      <c r="R5" s="309"/>
      <c r="S5" s="310"/>
      <c r="T5" s="307"/>
      <c r="U5" s="301">
        <f t="shared" si="9"/>
        <v>44776</v>
      </c>
      <c r="V5" s="302">
        <f t="shared" si="3"/>
        <v>0</v>
      </c>
      <c r="W5" s="303">
        <f t="shared" si="4"/>
        <v>0</v>
      </c>
    </row>
    <row r="6" ht="18.0" customHeight="1">
      <c r="A6" s="412">
        <v>45140.0</v>
      </c>
      <c r="B6" s="362"/>
      <c r="C6" s="369" t="s">
        <v>1112</v>
      </c>
      <c r="D6" s="410" t="s">
        <v>1113</v>
      </c>
      <c r="E6" s="376"/>
      <c r="F6" s="357" t="s">
        <v>545</v>
      </c>
      <c r="G6" s="374">
        <v>500.0</v>
      </c>
      <c r="H6" s="377">
        <v>-500.0</v>
      </c>
      <c r="I6" s="411">
        <f t="shared" si="1"/>
        <v>-1</v>
      </c>
      <c r="J6" s="295">
        <f t="shared" si="2"/>
        <v>-0.8356452853</v>
      </c>
      <c r="K6" s="295">
        <f t="shared" si="5"/>
        <v>-0.01671290571</v>
      </c>
      <c r="L6" s="295">
        <f t="shared" si="6"/>
        <v>-0.01169903399</v>
      </c>
      <c r="M6" s="296">
        <f t="shared" si="7"/>
        <v>-350</v>
      </c>
      <c r="N6" s="296">
        <f t="shared" si="8"/>
        <v>29567</v>
      </c>
      <c r="O6" s="304"/>
      <c r="P6" s="311">
        <f>SUM(R3-P3)</f>
        <v>4944</v>
      </c>
      <c r="T6" s="307"/>
      <c r="U6" s="301">
        <f t="shared" si="9"/>
        <v>44777</v>
      </c>
      <c r="V6" s="302">
        <f t="shared" si="3"/>
        <v>0</v>
      </c>
      <c r="W6" s="303">
        <f t="shared" si="4"/>
        <v>0</v>
      </c>
    </row>
    <row r="7" ht="18.0" customHeight="1">
      <c r="A7" s="412">
        <v>45140.0</v>
      </c>
      <c r="B7" s="362"/>
      <c r="C7" s="369" t="s">
        <v>1114</v>
      </c>
      <c r="D7" s="410" t="s">
        <v>1064</v>
      </c>
      <c r="E7" s="373"/>
      <c r="F7" s="357" t="s">
        <v>545</v>
      </c>
      <c r="G7" s="374">
        <v>500.0</v>
      </c>
      <c r="H7" s="377">
        <v>-500.0</v>
      </c>
      <c r="I7" s="411">
        <f t="shared" si="1"/>
        <v>-1</v>
      </c>
      <c r="J7" s="295">
        <f t="shared" si="2"/>
        <v>-0.8356452853</v>
      </c>
      <c r="K7" s="295">
        <f t="shared" si="5"/>
        <v>-0.01671290571</v>
      </c>
      <c r="L7" s="295">
        <f t="shared" si="6"/>
        <v>-0.0284119397</v>
      </c>
      <c r="M7" s="296">
        <f t="shared" si="7"/>
        <v>-850</v>
      </c>
      <c r="N7" s="296">
        <f t="shared" si="8"/>
        <v>29067</v>
      </c>
      <c r="O7" s="304"/>
      <c r="T7" s="307"/>
      <c r="U7" s="301">
        <f t="shared" si="9"/>
        <v>44778</v>
      </c>
      <c r="V7" s="302">
        <f t="shared" si="3"/>
        <v>0</v>
      </c>
      <c r="W7" s="303">
        <f t="shared" si="4"/>
        <v>0</v>
      </c>
    </row>
    <row r="8" ht="18.0" customHeight="1">
      <c r="A8" s="412">
        <v>45140.0</v>
      </c>
      <c r="B8" s="362"/>
      <c r="C8" s="369" t="s">
        <v>1115</v>
      </c>
      <c r="D8" s="410" t="s">
        <v>1116</v>
      </c>
      <c r="E8" s="373"/>
      <c r="F8" s="357" t="s">
        <v>572</v>
      </c>
      <c r="G8" s="374">
        <v>500.0</v>
      </c>
      <c r="H8" s="375">
        <v>300.0</v>
      </c>
      <c r="I8" s="413">
        <f t="shared" si="1"/>
        <v>0.6</v>
      </c>
      <c r="J8" s="295">
        <f t="shared" si="2"/>
        <v>0.5013871712</v>
      </c>
      <c r="K8" s="295">
        <f t="shared" si="5"/>
        <v>0.01002774342</v>
      </c>
      <c r="L8" s="295">
        <f t="shared" si="6"/>
        <v>-0.01838419628</v>
      </c>
      <c r="M8" s="296">
        <f t="shared" si="7"/>
        <v>-550</v>
      </c>
      <c r="N8" s="296">
        <f t="shared" si="8"/>
        <v>29367</v>
      </c>
      <c r="O8" s="304"/>
      <c r="T8" s="307"/>
      <c r="U8" s="301">
        <f t="shared" si="9"/>
        <v>44779</v>
      </c>
      <c r="V8" s="302">
        <f t="shared" si="3"/>
        <v>0</v>
      </c>
      <c r="W8" s="303">
        <f t="shared" si="4"/>
        <v>0</v>
      </c>
    </row>
    <row r="9" ht="18.0" customHeight="1">
      <c r="A9" s="412">
        <v>45140.0</v>
      </c>
      <c r="B9" s="362"/>
      <c r="C9" s="369" t="s">
        <v>1117</v>
      </c>
      <c r="D9" s="410" t="s">
        <v>1118</v>
      </c>
      <c r="E9" s="376"/>
      <c r="F9" s="357" t="s">
        <v>572</v>
      </c>
      <c r="G9" s="374">
        <v>500.0</v>
      </c>
      <c r="H9" s="375">
        <v>300.0</v>
      </c>
      <c r="I9" s="413">
        <f t="shared" si="1"/>
        <v>0.6</v>
      </c>
      <c r="J9" s="295">
        <f t="shared" si="2"/>
        <v>0.5013871712</v>
      </c>
      <c r="K9" s="295">
        <f t="shared" si="5"/>
        <v>0.01002774342</v>
      </c>
      <c r="L9" s="295">
        <f t="shared" si="6"/>
        <v>-0.008356452853</v>
      </c>
      <c r="M9" s="296">
        <f t="shared" si="7"/>
        <v>-250</v>
      </c>
      <c r="N9" s="296">
        <f t="shared" si="8"/>
        <v>29667</v>
      </c>
      <c r="O9" s="304"/>
      <c r="P9" s="308" t="s">
        <v>516</v>
      </c>
      <c r="Q9" s="309"/>
      <c r="R9" s="309"/>
      <c r="S9" s="310"/>
      <c r="T9" s="307"/>
      <c r="U9" s="301">
        <f t="shared" si="9"/>
        <v>44780</v>
      </c>
      <c r="V9" s="302">
        <f t="shared" si="3"/>
        <v>0</v>
      </c>
      <c r="W9" s="303">
        <f t="shared" si="4"/>
        <v>0</v>
      </c>
    </row>
    <row r="10" ht="18.0" customHeight="1">
      <c r="A10" s="412">
        <v>45140.0</v>
      </c>
      <c r="B10" s="362"/>
      <c r="C10" s="369" t="s">
        <v>1119</v>
      </c>
      <c r="D10" s="410" t="s">
        <v>1120</v>
      </c>
      <c r="E10" s="376"/>
      <c r="F10" s="357" t="s">
        <v>1121</v>
      </c>
      <c r="G10" s="374">
        <v>500.0</v>
      </c>
      <c r="H10" s="375">
        <v>366.0</v>
      </c>
      <c r="I10" s="413">
        <f t="shared" si="1"/>
        <v>0.732</v>
      </c>
      <c r="J10" s="295">
        <f t="shared" si="2"/>
        <v>0.6116923488</v>
      </c>
      <c r="K10" s="295">
        <f t="shared" si="5"/>
        <v>0.01223384698</v>
      </c>
      <c r="L10" s="295">
        <f t="shared" si="6"/>
        <v>0.003877394124</v>
      </c>
      <c r="M10" s="296">
        <f t="shared" si="7"/>
        <v>116</v>
      </c>
      <c r="N10" s="296">
        <f t="shared" si="8"/>
        <v>30033</v>
      </c>
      <c r="O10" s="304"/>
      <c r="P10" s="312">
        <f>P6/P3</f>
        <v>0.1652572116</v>
      </c>
      <c r="Q10" s="313"/>
      <c r="R10" s="312">
        <f>SUM((H3:H299))/SUM((G3:G299))</f>
        <v>0.125164557</v>
      </c>
      <c r="S10" s="313"/>
      <c r="T10" s="307"/>
      <c r="U10" s="301">
        <f t="shared" si="9"/>
        <v>44781</v>
      </c>
      <c r="V10" s="302">
        <f t="shared" si="3"/>
        <v>0</v>
      </c>
      <c r="W10" s="303">
        <f t="shared" si="4"/>
        <v>0</v>
      </c>
    </row>
    <row r="11" ht="18.0" customHeight="1">
      <c r="A11" s="412">
        <v>45141.0</v>
      </c>
      <c r="B11" s="362"/>
      <c r="C11" s="369" t="s">
        <v>1122</v>
      </c>
      <c r="D11" s="410" t="s">
        <v>1123</v>
      </c>
      <c r="E11" s="376"/>
      <c r="F11" s="357" t="s">
        <v>563</v>
      </c>
      <c r="G11" s="374">
        <v>500.0</v>
      </c>
      <c r="H11" s="377">
        <v>-500.0</v>
      </c>
      <c r="I11" s="411">
        <f t="shared" si="1"/>
        <v>-1</v>
      </c>
      <c r="J11" s="295">
        <f t="shared" si="2"/>
        <v>-0.8356452853</v>
      </c>
      <c r="K11" s="295">
        <f t="shared" si="5"/>
        <v>-0.01671290571</v>
      </c>
      <c r="L11" s="295">
        <f t="shared" si="6"/>
        <v>-0.01283551158</v>
      </c>
      <c r="M11" s="296">
        <f t="shared" si="7"/>
        <v>-384</v>
      </c>
      <c r="N11" s="296">
        <f t="shared" si="8"/>
        <v>29533</v>
      </c>
      <c r="O11" s="304"/>
      <c r="P11" s="305"/>
      <c r="Q11" s="306"/>
      <c r="R11" s="305"/>
      <c r="S11" s="306"/>
      <c r="T11" s="307"/>
      <c r="U11" s="301">
        <f t="shared" si="9"/>
        <v>44782</v>
      </c>
      <c r="V11" s="302">
        <f t="shared" si="3"/>
        <v>0</v>
      </c>
      <c r="W11" s="303">
        <f t="shared" si="4"/>
        <v>0</v>
      </c>
    </row>
    <row r="12" ht="18.0" customHeight="1">
      <c r="A12" s="412">
        <v>45143.0</v>
      </c>
      <c r="B12" s="362"/>
      <c r="C12" s="369" t="s">
        <v>1124</v>
      </c>
      <c r="D12" s="410" t="s">
        <v>565</v>
      </c>
      <c r="E12" s="376"/>
      <c r="F12" s="357" t="s">
        <v>556</v>
      </c>
      <c r="G12" s="374">
        <v>500.0</v>
      </c>
      <c r="H12" s="377">
        <v>-500.0</v>
      </c>
      <c r="I12" s="411">
        <f t="shared" si="1"/>
        <v>-1</v>
      </c>
      <c r="J12" s="295">
        <f t="shared" si="2"/>
        <v>-0.8356452853</v>
      </c>
      <c r="K12" s="295">
        <f t="shared" si="5"/>
        <v>-0.01671290571</v>
      </c>
      <c r="L12" s="295">
        <f t="shared" si="6"/>
        <v>-0.02954841729</v>
      </c>
      <c r="M12" s="296">
        <f t="shared" si="7"/>
        <v>-884</v>
      </c>
      <c r="N12" s="296">
        <f t="shared" si="8"/>
        <v>29033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44783</v>
      </c>
      <c r="V12" s="302">
        <f t="shared" si="3"/>
        <v>440</v>
      </c>
      <c r="W12" s="303">
        <f t="shared" si="4"/>
        <v>0.7353678511</v>
      </c>
    </row>
    <row r="13" ht="18.0" customHeight="1">
      <c r="A13" s="412">
        <v>45143.0</v>
      </c>
      <c r="B13" s="362"/>
      <c r="C13" s="369" t="s">
        <v>1125</v>
      </c>
      <c r="D13" s="410" t="s">
        <v>1126</v>
      </c>
      <c r="E13" s="376"/>
      <c r="F13" s="357" t="s">
        <v>533</v>
      </c>
      <c r="G13" s="374">
        <v>500.0</v>
      </c>
      <c r="H13" s="377">
        <v>-500.0</v>
      </c>
      <c r="I13" s="411">
        <f t="shared" si="1"/>
        <v>-1</v>
      </c>
      <c r="J13" s="295">
        <f t="shared" si="2"/>
        <v>-0.8356452853</v>
      </c>
      <c r="K13" s="295">
        <f t="shared" si="5"/>
        <v>-0.01671290571</v>
      </c>
      <c r="L13" s="295">
        <f t="shared" si="6"/>
        <v>-0.04626132299</v>
      </c>
      <c r="M13" s="296">
        <f t="shared" si="7"/>
        <v>-1384</v>
      </c>
      <c r="N13" s="296">
        <f t="shared" si="8"/>
        <v>28533</v>
      </c>
      <c r="O13" s="304"/>
      <c r="P13" s="314">
        <v>0.02</v>
      </c>
      <c r="Q13" s="313"/>
      <c r="R13" s="315">
        <f>P3*P13</f>
        <v>598.34</v>
      </c>
      <c r="S13" s="313"/>
      <c r="T13" s="307"/>
      <c r="U13" s="301">
        <f t="shared" si="9"/>
        <v>44784</v>
      </c>
      <c r="V13" s="302">
        <f t="shared" si="3"/>
        <v>0</v>
      </c>
      <c r="W13" s="303">
        <f t="shared" si="4"/>
        <v>0</v>
      </c>
    </row>
    <row r="14" ht="18.0" customHeight="1">
      <c r="A14" s="412">
        <v>45144.0</v>
      </c>
      <c r="B14" s="362"/>
      <c r="C14" s="369" t="s">
        <v>1127</v>
      </c>
      <c r="D14" s="410" t="s">
        <v>1128</v>
      </c>
      <c r="E14" s="376"/>
      <c r="F14" s="357" t="s">
        <v>522</v>
      </c>
      <c r="G14" s="374">
        <v>500.0</v>
      </c>
      <c r="H14" s="377">
        <v>-500.0</v>
      </c>
      <c r="I14" s="411">
        <f t="shared" si="1"/>
        <v>-1</v>
      </c>
      <c r="J14" s="295">
        <f t="shared" si="2"/>
        <v>-0.8356452853</v>
      </c>
      <c r="K14" s="295">
        <f t="shared" si="5"/>
        <v>-0.01671290571</v>
      </c>
      <c r="L14" s="295">
        <f t="shared" si="6"/>
        <v>-0.0629742287</v>
      </c>
      <c r="M14" s="296">
        <f t="shared" si="7"/>
        <v>-1884</v>
      </c>
      <c r="N14" s="296">
        <f t="shared" si="8"/>
        <v>28033</v>
      </c>
      <c r="O14" s="304"/>
      <c r="P14" s="305"/>
      <c r="Q14" s="306"/>
      <c r="R14" s="305"/>
      <c r="S14" s="306"/>
      <c r="T14" s="307"/>
      <c r="U14" s="301">
        <f t="shared" si="9"/>
        <v>44785</v>
      </c>
      <c r="V14" s="302">
        <f t="shared" si="3"/>
        <v>300</v>
      </c>
      <c r="W14" s="303">
        <f t="shared" si="4"/>
        <v>0.5013871712</v>
      </c>
    </row>
    <row r="15" ht="18.0" customHeight="1">
      <c r="A15" s="412">
        <v>45144.0</v>
      </c>
      <c r="B15" s="362"/>
      <c r="C15" s="369" t="s">
        <v>792</v>
      </c>
      <c r="D15" s="410" t="s">
        <v>1129</v>
      </c>
      <c r="E15" s="376"/>
      <c r="F15" s="357" t="s">
        <v>519</v>
      </c>
      <c r="G15" s="374">
        <v>500.0</v>
      </c>
      <c r="H15" s="375">
        <v>325.0</v>
      </c>
      <c r="I15" s="413">
        <f t="shared" si="1"/>
        <v>0.65</v>
      </c>
      <c r="J15" s="295">
        <f t="shared" si="2"/>
        <v>0.5431694354</v>
      </c>
      <c r="K15" s="295">
        <f t="shared" si="5"/>
        <v>0.01086338871</v>
      </c>
      <c r="L15" s="295">
        <f t="shared" si="6"/>
        <v>-0.05211083999</v>
      </c>
      <c r="M15" s="296">
        <f t="shared" si="7"/>
        <v>-1559</v>
      </c>
      <c r="N15" s="296">
        <f t="shared" si="8"/>
        <v>28358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44786</v>
      </c>
      <c r="V15" s="302">
        <f t="shared" si="3"/>
        <v>0</v>
      </c>
      <c r="W15" s="303">
        <f t="shared" si="4"/>
        <v>0</v>
      </c>
    </row>
    <row r="16" ht="18.0" customHeight="1">
      <c r="A16" s="412">
        <v>45145.0</v>
      </c>
      <c r="B16" s="362"/>
      <c r="C16" s="369" t="s">
        <v>655</v>
      </c>
      <c r="D16" s="410" t="s">
        <v>1130</v>
      </c>
      <c r="E16" s="376"/>
      <c r="F16" s="357" t="s">
        <v>584</v>
      </c>
      <c r="G16" s="374">
        <v>500.0</v>
      </c>
      <c r="H16" s="377">
        <v>-500.0</v>
      </c>
      <c r="I16" s="411">
        <f t="shared" si="1"/>
        <v>-1</v>
      </c>
      <c r="J16" s="295">
        <f t="shared" si="2"/>
        <v>-0.8356452853</v>
      </c>
      <c r="K16" s="295">
        <f t="shared" si="5"/>
        <v>-0.01671290571</v>
      </c>
      <c r="L16" s="295">
        <f t="shared" si="6"/>
        <v>-0.0688237457</v>
      </c>
      <c r="M16" s="296">
        <f t="shared" si="7"/>
        <v>-2059</v>
      </c>
      <c r="N16" s="296">
        <f t="shared" si="8"/>
        <v>27858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44787</v>
      </c>
      <c r="V16" s="302">
        <f t="shared" si="3"/>
        <v>-280</v>
      </c>
      <c r="W16" s="303">
        <f t="shared" si="4"/>
        <v>-0.4679613598</v>
      </c>
    </row>
    <row r="17" ht="18.0" customHeight="1">
      <c r="A17" s="412">
        <v>45145.0</v>
      </c>
      <c r="B17" s="362"/>
      <c r="C17" s="369" t="s">
        <v>1131</v>
      </c>
      <c r="D17" s="410" t="s">
        <v>1132</v>
      </c>
      <c r="E17" s="376"/>
      <c r="F17" s="357" t="s">
        <v>592</v>
      </c>
      <c r="G17" s="374">
        <v>500.0</v>
      </c>
      <c r="H17" s="375">
        <v>475.0</v>
      </c>
      <c r="I17" s="413">
        <f t="shared" si="1"/>
        <v>0.95</v>
      </c>
      <c r="J17" s="295">
        <f t="shared" si="2"/>
        <v>0.793863021</v>
      </c>
      <c r="K17" s="295">
        <f t="shared" si="5"/>
        <v>0.01587726042</v>
      </c>
      <c r="L17" s="295">
        <f t="shared" si="6"/>
        <v>-0.05294648528</v>
      </c>
      <c r="M17" s="296">
        <f t="shared" si="7"/>
        <v>-1584</v>
      </c>
      <c r="N17" s="296">
        <f t="shared" si="8"/>
        <v>28333</v>
      </c>
      <c r="O17" s="304"/>
      <c r="P17" s="320">
        <f>COUNTIF(V3:V35,"&gt;0")</f>
        <v>4</v>
      </c>
      <c r="Q17" s="321">
        <f>P17/(P17+R17)</f>
        <v>0.8</v>
      </c>
      <c r="R17" s="322">
        <f>COUNTIF(V3:V36,"&lt;0")</f>
        <v>1</v>
      </c>
      <c r="S17" s="323">
        <f>R17/(P17+R17)</f>
        <v>0.2</v>
      </c>
      <c r="T17" s="307"/>
      <c r="U17" s="301">
        <f t="shared" si="9"/>
        <v>44788</v>
      </c>
      <c r="V17" s="302">
        <f t="shared" si="3"/>
        <v>300</v>
      </c>
      <c r="W17" s="303">
        <f t="shared" si="4"/>
        <v>0.5013871712</v>
      </c>
    </row>
    <row r="18" ht="18.0" customHeight="1">
      <c r="A18" s="412">
        <v>45145.0</v>
      </c>
      <c r="B18" s="362"/>
      <c r="C18" s="369" t="s">
        <v>1133</v>
      </c>
      <c r="D18" s="410" t="s">
        <v>1134</v>
      </c>
      <c r="E18" s="376"/>
      <c r="F18" s="357" t="s">
        <v>522</v>
      </c>
      <c r="G18" s="374">
        <v>500.0</v>
      </c>
      <c r="H18" s="377">
        <v>-500.0</v>
      </c>
      <c r="I18" s="411">
        <f t="shared" si="1"/>
        <v>-1</v>
      </c>
      <c r="J18" s="295">
        <f t="shared" si="2"/>
        <v>-0.8356452853</v>
      </c>
      <c r="K18" s="295">
        <f t="shared" si="5"/>
        <v>-0.01671290571</v>
      </c>
      <c r="L18" s="295">
        <f t="shared" si="6"/>
        <v>-0.06965939098</v>
      </c>
      <c r="M18" s="296">
        <f t="shared" si="7"/>
        <v>-2084</v>
      </c>
      <c r="N18" s="296">
        <f t="shared" si="8"/>
        <v>27833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44789</v>
      </c>
      <c r="V18" s="302">
        <f t="shared" si="3"/>
        <v>0</v>
      </c>
      <c r="W18" s="303">
        <f t="shared" si="4"/>
        <v>0</v>
      </c>
    </row>
    <row r="19" ht="18.0" customHeight="1">
      <c r="A19" s="412">
        <v>45145.0</v>
      </c>
      <c r="B19" s="362"/>
      <c r="C19" s="369" t="s">
        <v>1135</v>
      </c>
      <c r="D19" s="410" t="s">
        <v>1136</v>
      </c>
      <c r="E19" s="376"/>
      <c r="F19" s="357" t="s">
        <v>572</v>
      </c>
      <c r="G19" s="374">
        <v>500.0</v>
      </c>
      <c r="H19" s="375">
        <v>300.0</v>
      </c>
      <c r="I19" s="413">
        <f t="shared" si="1"/>
        <v>0.6</v>
      </c>
      <c r="J19" s="295">
        <f t="shared" si="2"/>
        <v>0.5013871712</v>
      </c>
      <c r="K19" s="295">
        <f t="shared" si="5"/>
        <v>0.01002774342</v>
      </c>
      <c r="L19" s="295">
        <f t="shared" si="6"/>
        <v>-0.05963164756</v>
      </c>
      <c r="M19" s="296">
        <f t="shared" si="7"/>
        <v>-1784</v>
      </c>
      <c r="N19" s="296">
        <f t="shared" si="8"/>
        <v>28133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44790</v>
      </c>
      <c r="V19" s="302">
        <f t="shared" si="3"/>
        <v>0</v>
      </c>
      <c r="W19" s="303">
        <f t="shared" si="4"/>
        <v>0</v>
      </c>
    </row>
    <row r="20" ht="18.0" customHeight="1">
      <c r="A20" s="412">
        <v>45145.0</v>
      </c>
      <c r="B20" s="362"/>
      <c r="C20" s="369" t="s">
        <v>1137</v>
      </c>
      <c r="D20" s="410" t="s">
        <v>749</v>
      </c>
      <c r="E20" s="376"/>
      <c r="F20" s="357" t="s">
        <v>747</v>
      </c>
      <c r="G20" s="374">
        <v>500.0</v>
      </c>
      <c r="H20" s="375">
        <v>310.0</v>
      </c>
      <c r="I20" s="413">
        <f t="shared" si="1"/>
        <v>0.62</v>
      </c>
      <c r="J20" s="295">
        <f t="shared" si="2"/>
        <v>0.5181000769</v>
      </c>
      <c r="K20" s="295">
        <f t="shared" si="5"/>
        <v>0.01036200154</v>
      </c>
      <c r="L20" s="295">
        <f t="shared" si="6"/>
        <v>-0.04926964602</v>
      </c>
      <c r="M20" s="296">
        <f t="shared" si="7"/>
        <v>-1474</v>
      </c>
      <c r="N20" s="296">
        <f t="shared" si="8"/>
        <v>28443</v>
      </c>
      <c r="O20" s="304"/>
      <c r="P20" s="320">
        <f>COUNTIF(H3:H299,"&gt;0")</f>
        <v>51</v>
      </c>
      <c r="Q20" s="321">
        <f>P20/(P20+R20)</f>
        <v>0.6455696203</v>
      </c>
      <c r="R20" s="322">
        <f>COUNTIF(H2:H299,"&lt;0")</f>
        <v>28</v>
      </c>
      <c r="S20" s="323">
        <f>R20/(P20+R20)</f>
        <v>0.3544303797</v>
      </c>
      <c r="T20" s="307"/>
      <c r="U20" s="301">
        <f t="shared" si="9"/>
        <v>44791</v>
      </c>
      <c r="V20" s="302">
        <f t="shared" si="3"/>
        <v>0</v>
      </c>
      <c r="W20" s="303">
        <f t="shared" si="4"/>
        <v>0</v>
      </c>
    </row>
    <row r="21" ht="18.0" customHeight="1">
      <c r="A21" s="412">
        <v>45145.0</v>
      </c>
      <c r="B21" s="362"/>
      <c r="C21" s="369" t="s">
        <v>1138</v>
      </c>
      <c r="D21" s="410" t="s">
        <v>974</v>
      </c>
      <c r="E21" s="376"/>
      <c r="F21" s="357" t="s">
        <v>592</v>
      </c>
      <c r="G21" s="374">
        <v>500.0</v>
      </c>
      <c r="H21" s="375">
        <v>475.0</v>
      </c>
      <c r="I21" s="413">
        <f t="shared" si="1"/>
        <v>0.95</v>
      </c>
      <c r="J21" s="295">
        <f t="shared" si="2"/>
        <v>0.793863021</v>
      </c>
      <c r="K21" s="295">
        <f t="shared" si="5"/>
        <v>0.01587726042</v>
      </c>
      <c r="L21" s="295">
        <f t="shared" si="6"/>
        <v>-0.0333923856</v>
      </c>
      <c r="M21" s="296">
        <f t="shared" si="7"/>
        <v>-999</v>
      </c>
      <c r="N21" s="296">
        <f t="shared" si="8"/>
        <v>28918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44792</v>
      </c>
      <c r="V21" s="302">
        <f t="shared" si="3"/>
        <v>0</v>
      </c>
      <c r="W21" s="303">
        <f t="shared" si="4"/>
        <v>0</v>
      </c>
    </row>
    <row r="22" ht="18.0" customHeight="1">
      <c r="A22" s="412">
        <v>45146.0</v>
      </c>
      <c r="B22" s="362"/>
      <c r="C22" s="369" t="s">
        <v>1139</v>
      </c>
      <c r="D22" s="410" t="s">
        <v>1140</v>
      </c>
      <c r="E22" s="376"/>
      <c r="F22" s="357" t="s">
        <v>589</v>
      </c>
      <c r="G22" s="374">
        <v>500.0</v>
      </c>
      <c r="H22" s="377">
        <v>-500.0</v>
      </c>
      <c r="I22" s="411">
        <f t="shared" si="1"/>
        <v>-1</v>
      </c>
      <c r="J22" s="295">
        <f t="shared" si="2"/>
        <v>-0.8356452853</v>
      </c>
      <c r="K22" s="295">
        <f t="shared" si="5"/>
        <v>-0.01671290571</v>
      </c>
      <c r="L22" s="295">
        <f t="shared" si="6"/>
        <v>-0.05010529131</v>
      </c>
      <c r="M22" s="296">
        <f t="shared" si="7"/>
        <v>-1499</v>
      </c>
      <c r="N22" s="296">
        <f t="shared" si="8"/>
        <v>28418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44793</v>
      </c>
      <c r="V22" s="302">
        <f t="shared" si="3"/>
        <v>0</v>
      </c>
      <c r="W22" s="303">
        <f t="shared" si="4"/>
        <v>0</v>
      </c>
    </row>
    <row r="23" ht="18.0" customHeight="1">
      <c r="A23" s="412">
        <v>45146.0</v>
      </c>
      <c r="B23" s="362"/>
      <c r="C23" s="369" t="s">
        <v>1141</v>
      </c>
      <c r="D23" s="410" t="s">
        <v>1142</v>
      </c>
      <c r="E23" s="376"/>
      <c r="F23" s="357" t="s">
        <v>522</v>
      </c>
      <c r="G23" s="374">
        <v>500.0</v>
      </c>
      <c r="H23" s="375">
        <v>350.0</v>
      </c>
      <c r="I23" s="413">
        <f t="shared" si="1"/>
        <v>0.7</v>
      </c>
      <c r="J23" s="295">
        <f t="shared" si="2"/>
        <v>0.5849516997</v>
      </c>
      <c r="K23" s="295">
        <f t="shared" si="5"/>
        <v>0.01169903399</v>
      </c>
      <c r="L23" s="295">
        <f t="shared" si="6"/>
        <v>-0.03840625731</v>
      </c>
      <c r="M23" s="296">
        <f t="shared" si="7"/>
        <v>-1149</v>
      </c>
      <c r="N23" s="296">
        <f t="shared" si="8"/>
        <v>28768</v>
      </c>
      <c r="O23" s="304"/>
      <c r="P23" s="328">
        <f>SUM(P20+R20)</f>
        <v>79</v>
      </c>
      <c r="Q23" s="310"/>
      <c r="R23" s="328">
        <f>COUNTA(V3:V33)-COUNTIFS(V3:V33,"=0")</f>
        <v>5</v>
      </c>
      <c r="S23" s="310"/>
      <c r="T23" s="307"/>
      <c r="U23" s="301">
        <f t="shared" si="9"/>
        <v>44794</v>
      </c>
      <c r="V23" s="302">
        <f t="shared" si="3"/>
        <v>0</v>
      </c>
      <c r="W23" s="303">
        <f t="shared" si="4"/>
        <v>0</v>
      </c>
    </row>
    <row r="24" ht="18.0" customHeight="1">
      <c r="A24" s="412">
        <v>45147.0</v>
      </c>
      <c r="B24" s="362"/>
      <c r="C24" s="369" t="s">
        <v>1143</v>
      </c>
      <c r="D24" s="410" t="s">
        <v>1144</v>
      </c>
      <c r="E24" s="376"/>
      <c r="F24" s="357" t="s">
        <v>635</v>
      </c>
      <c r="G24" s="374">
        <v>500.0</v>
      </c>
      <c r="H24" s="375">
        <v>335.0</v>
      </c>
      <c r="I24" s="413">
        <f t="shared" si="1"/>
        <v>0.67</v>
      </c>
      <c r="J24" s="295">
        <f t="shared" si="2"/>
        <v>0.5598823411</v>
      </c>
      <c r="K24" s="295">
        <f t="shared" si="5"/>
        <v>0.01119764682</v>
      </c>
      <c r="L24" s="295">
        <f t="shared" si="6"/>
        <v>-0.02720861049</v>
      </c>
      <c r="M24" s="296">
        <f t="shared" si="7"/>
        <v>-814</v>
      </c>
      <c r="N24" s="296">
        <f t="shared" si="8"/>
        <v>29103</v>
      </c>
      <c r="O24" s="304"/>
      <c r="P24" s="331"/>
      <c r="Q24" s="332"/>
      <c r="R24" s="332"/>
      <c r="S24" s="332"/>
      <c r="T24" s="307"/>
      <c r="U24" s="301">
        <f t="shared" si="9"/>
        <v>44795</v>
      </c>
      <c r="V24" s="302">
        <f t="shared" si="3"/>
        <v>0</v>
      </c>
      <c r="W24" s="303">
        <f t="shared" si="4"/>
        <v>0</v>
      </c>
    </row>
    <row r="25" ht="18.0" customHeight="1">
      <c r="A25" s="412">
        <v>45147.0</v>
      </c>
      <c r="B25" s="362"/>
      <c r="C25" s="369" t="s">
        <v>1145</v>
      </c>
      <c r="D25" s="410" t="s">
        <v>1146</v>
      </c>
      <c r="E25" s="376"/>
      <c r="F25" s="357" t="s">
        <v>584</v>
      </c>
      <c r="G25" s="374">
        <v>500.0</v>
      </c>
      <c r="H25" s="377">
        <v>-500.0</v>
      </c>
      <c r="I25" s="411">
        <f t="shared" si="1"/>
        <v>-1</v>
      </c>
      <c r="J25" s="295">
        <f t="shared" si="2"/>
        <v>-0.8356452853</v>
      </c>
      <c r="K25" s="295">
        <f t="shared" si="5"/>
        <v>-0.01671290571</v>
      </c>
      <c r="L25" s="295">
        <f t="shared" si="6"/>
        <v>-0.04392151619</v>
      </c>
      <c r="M25" s="296">
        <f t="shared" si="7"/>
        <v>-1314</v>
      </c>
      <c r="N25" s="296">
        <f t="shared" si="8"/>
        <v>28603</v>
      </c>
      <c r="O25" s="304"/>
      <c r="P25" s="307"/>
      <c r="T25" s="307"/>
      <c r="U25" s="301">
        <f t="shared" si="9"/>
        <v>44796</v>
      </c>
      <c r="V25" s="302">
        <f t="shared" si="3"/>
        <v>0</v>
      </c>
      <c r="W25" s="303">
        <f t="shared" si="4"/>
        <v>0</v>
      </c>
    </row>
    <row r="26" ht="18.0" customHeight="1">
      <c r="A26" s="412">
        <v>45148.0</v>
      </c>
      <c r="B26" s="362"/>
      <c r="C26" s="369" t="s">
        <v>1147</v>
      </c>
      <c r="D26" s="410" t="s">
        <v>1148</v>
      </c>
      <c r="E26" s="376"/>
      <c r="F26" s="357" t="s">
        <v>589</v>
      </c>
      <c r="G26" s="374">
        <v>500.0</v>
      </c>
      <c r="H26" s="375">
        <v>450.0</v>
      </c>
      <c r="I26" s="413">
        <f t="shared" si="1"/>
        <v>0.9</v>
      </c>
      <c r="J26" s="295">
        <f t="shared" si="2"/>
        <v>0.7520807568</v>
      </c>
      <c r="K26" s="295">
        <f t="shared" si="5"/>
        <v>0.01504161514</v>
      </c>
      <c r="L26" s="295">
        <f t="shared" si="6"/>
        <v>-0.02887990106</v>
      </c>
      <c r="M26" s="296">
        <f t="shared" si="7"/>
        <v>-864</v>
      </c>
      <c r="N26" s="296">
        <f t="shared" si="8"/>
        <v>29053</v>
      </c>
      <c r="O26" s="304"/>
      <c r="P26" s="307"/>
      <c r="T26" s="307"/>
      <c r="U26" s="301">
        <f t="shared" si="9"/>
        <v>44797</v>
      </c>
      <c r="V26" s="302">
        <f t="shared" si="3"/>
        <v>0</v>
      </c>
      <c r="W26" s="303">
        <f t="shared" si="4"/>
        <v>0</v>
      </c>
    </row>
    <row r="27" ht="18.0" customHeight="1">
      <c r="A27" s="412">
        <v>45148.0</v>
      </c>
      <c r="B27" s="362"/>
      <c r="C27" s="369" t="s">
        <v>1149</v>
      </c>
      <c r="D27" s="410" t="s">
        <v>439</v>
      </c>
      <c r="E27" s="376"/>
      <c r="F27" s="357" t="s">
        <v>626</v>
      </c>
      <c r="G27" s="374">
        <v>500.0</v>
      </c>
      <c r="H27" s="377">
        <v>-500.0</v>
      </c>
      <c r="I27" s="411">
        <f t="shared" si="1"/>
        <v>-1</v>
      </c>
      <c r="J27" s="295">
        <f t="shared" si="2"/>
        <v>-0.8356452853</v>
      </c>
      <c r="K27" s="295">
        <f t="shared" si="5"/>
        <v>-0.01671290571</v>
      </c>
      <c r="L27" s="295">
        <f t="shared" si="6"/>
        <v>-0.04559280677</v>
      </c>
      <c r="M27" s="296">
        <f t="shared" si="7"/>
        <v>-1364</v>
      </c>
      <c r="N27" s="296">
        <f t="shared" si="8"/>
        <v>28553</v>
      </c>
      <c r="O27" s="304"/>
      <c r="P27" s="307"/>
      <c r="T27" s="307"/>
      <c r="U27" s="301">
        <f t="shared" si="9"/>
        <v>44798</v>
      </c>
      <c r="V27" s="302">
        <f t="shared" si="3"/>
        <v>0</v>
      </c>
      <c r="W27" s="303">
        <f t="shared" si="4"/>
        <v>0</v>
      </c>
    </row>
    <row r="28" ht="18.0" customHeight="1">
      <c r="A28" s="412">
        <v>44783.0</v>
      </c>
      <c r="B28" s="362"/>
      <c r="C28" s="369" t="s">
        <v>1150</v>
      </c>
      <c r="D28" s="410" t="s">
        <v>1151</v>
      </c>
      <c r="E28" s="376"/>
      <c r="F28" s="357" t="s">
        <v>626</v>
      </c>
      <c r="G28" s="374">
        <v>500.0</v>
      </c>
      <c r="H28" s="375">
        <v>440.0</v>
      </c>
      <c r="I28" s="413">
        <f t="shared" si="1"/>
        <v>0.88</v>
      </c>
      <c r="J28" s="295">
        <f t="shared" si="2"/>
        <v>0.7353678511</v>
      </c>
      <c r="K28" s="295">
        <f t="shared" si="5"/>
        <v>0.01470735702</v>
      </c>
      <c r="L28" s="295">
        <f t="shared" si="6"/>
        <v>-0.03088544974</v>
      </c>
      <c r="M28" s="296">
        <f t="shared" si="7"/>
        <v>-924</v>
      </c>
      <c r="N28" s="296">
        <f t="shared" si="8"/>
        <v>28993</v>
      </c>
      <c r="O28" s="304"/>
      <c r="P28" s="307"/>
      <c r="T28" s="307"/>
      <c r="U28" s="301">
        <f t="shared" si="9"/>
        <v>44799</v>
      </c>
      <c r="V28" s="302">
        <f t="shared" si="3"/>
        <v>0</v>
      </c>
      <c r="W28" s="303">
        <f t="shared" si="4"/>
        <v>0</v>
      </c>
    </row>
    <row r="29" ht="18.0" customHeight="1">
      <c r="A29" s="412">
        <v>45148.0</v>
      </c>
      <c r="B29" s="362"/>
      <c r="C29" s="369" t="s">
        <v>1152</v>
      </c>
      <c r="D29" s="410" t="s">
        <v>1132</v>
      </c>
      <c r="E29" s="376"/>
      <c r="F29" s="357" t="s">
        <v>531</v>
      </c>
      <c r="G29" s="374">
        <v>500.0</v>
      </c>
      <c r="H29" s="375">
        <v>410.0</v>
      </c>
      <c r="I29" s="413">
        <f t="shared" si="1"/>
        <v>0.82</v>
      </c>
      <c r="J29" s="295">
        <f t="shared" si="2"/>
        <v>0.6852291339</v>
      </c>
      <c r="K29" s="295">
        <f t="shared" si="5"/>
        <v>0.01370458268</v>
      </c>
      <c r="L29" s="295">
        <f t="shared" si="6"/>
        <v>-0.01718086707</v>
      </c>
      <c r="M29" s="296">
        <f t="shared" si="7"/>
        <v>-514</v>
      </c>
      <c r="N29" s="296">
        <f t="shared" si="8"/>
        <v>29403</v>
      </c>
      <c r="O29" s="304"/>
      <c r="P29" s="307"/>
      <c r="T29" s="307"/>
      <c r="U29" s="301">
        <f t="shared" si="9"/>
        <v>44800</v>
      </c>
      <c r="V29" s="302">
        <f t="shared" si="3"/>
        <v>0</v>
      </c>
      <c r="W29" s="303">
        <f t="shared" si="4"/>
        <v>0</v>
      </c>
    </row>
    <row r="30" ht="18.0" customHeight="1">
      <c r="A30" s="412">
        <v>45150.0</v>
      </c>
      <c r="B30" s="362"/>
      <c r="C30" s="369" t="s">
        <v>1153</v>
      </c>
      <c r="D30" s="410" t="s">
        <v>1154</v>
      </c>
      <c r="E30" s="376"/>
      <c r="F30" s="357" t="s">
        <v>533</v>
      </c>
      <c r="G30" s="374">
        <v>500.0</v>
      </c>
      <c r="H30" s="377">
        <v>-500.0</v>
      </c>
      <c r="I30" s="411">
        <f t="shared" si="1"/>
        <v>-1</v>
      </c>
      <c r="J30" s="295">
        <f t="shared" si="2"/>
        <v>-0.8356452853</v>
      </c>
      <c r="K30" s="295">
        <f t="shared" si="5"/>
        <v>-0.01671290571</v>
      </c>
      <c r="L30" s="295">
        <f t="shared" si="6"/>
        <v>-0.03389377277</v>
      </c>
      <c r="M30" s="296">
        <f t="shared" si="7"/>
        <v>-1014</v>
      </c>
      <c r="N30" s="296">
        <f t="shared" si="8"/>
        <v>28903</v>
      </c>
      <c r="O30" s="304"/>
      <c r="P30" s="307"/>
      <c r="T30" s="307"/>
      <c r="U30" s="301">
        <f t="shared" si="9"/>
        <v>44801</v>
      </c>
      <c r="V30" s="302">
        <f t="shared" si="3"/>
        <v>0</v>
      </c>
      <c r="W30" s="303">
        <f t="shared" si="4"/>
        <v>0</v>
      </c>
    </row>
    <row r="31" ht="18.0" customHeight="1">
      <c r="A31" s="412">
        <v>45150.0</v>
      </c>
      <c r="B31" s="362"/>
      <c r="C31" s="369" t="s">
        <v>1155</v>
      </c>
      <c r="D31" s="410" t="s">
        <v>1156</v>
      </c>
      <c r="E31" s="376"/>
      <c r="F31" s="357">
        <v>2.01</v>
      </c>
      <c r="G31" s="374">
        <v>500.0</v>
      </c>
      <c r="H31" s="375">
        <v>500.0</v>
      </c>
      <c r="I31" s="413">
        <f t="shared" si="1"/>
        <v>1</v>
      </c>
      <c r="J31" s="295">
        <f t="shared" si="2"/>
        <v>0.8356452853</v>
      </c>
      <c r="K31" s="295">
        <f t="shared" si="5"/>
        <v>0.01671290571</v>
      </c>
      <c r="L31" s="295">
        <f t="shared" si="6"/>
        <v>-0.01718086707</v>
      </c>
      <c r="M31" s="296">
        <f t="shared" si="7"/>
        <v>-514</v>
      </c>
      <c r="N31" s="296">
        <f t="shared" si="8"/>
        <v>29403</v>
      </c>
      <c r="O31" s="304"/>
      <c r="P31" s="307"/>
      <c r="T31" s="307"/>
      <c r="U31" s="301">
        <f t="shared" si="9"/>
        <v>44802</v>
      </c>
      <c r="V31" s="302">
        <f t="shared" si="3"/>
        <v>0</v>
      </c>
      <c r="W31" s="303">
        <f t="shared" si="4"/>
        <v>0</v>
      </c>
    </row>
    <row r="32" ht="18.0" customHeight="1">
      <c r="A32" s="412">
        <v>45150.0</v>
      </c>
      <c r="B32" s="362"/>
      <c r="C32" s="369" t="s">
        <v>1157</v>
      </c>
      <c r="D32" s="410" t="s">
        <v>1158</v>
      </c>
      <c r="E32" s="376"/>
      <c r="F32" s="357" t="s">
        <v>589</v>
      </c>
      <c r="G32" s="374">
        <v>500.0</v>
      </c>
      <c r="H32" s="375">
        <v>450.0</v>
      </c>
      <c r="I32" s="413">
        <f t="shared" si="1"/>
        <v>0.9</v>
      </c>
      <c r="J32" s="295">
        <f t="shared" si="2"/>
        <v>0.7520807568</v>
      </c>
      <c r="K32" s="295">
        <f t="shared" si="5"/>
        <v>0.01504161514</v>
      </c>
      <c r="L32" s="295">
        <f t="shared" si="6"/>
        <v>-0.00213925193</v>
      </c>
      <c r="M32" s="296">
        <f t="shared" si="7"/>
        <v>-64</v>
      </c>
      <c r="N32" s="296">
        <f t="shared" si="8"/>
        <v>29853</v>
      </c>
      <c r="O32" s="304"/>
      <c r="P32" s="307"/>
      <c r="T32" s="307"/>
      <c r="U32" s="301">
        <f t="shared" si="9"/>
        <v>44803</v>
      </c>
      <c r="V32" s="302">
        <f t="shared" si="3"/>
        <v>0</v>
      </c>
      <c r="W32" s="303">
        <f t="shared" si="4"/>
        <v>0</v>
      </c>
    </row>
    <row r="33" ht="18.0" customHeight="1">
      <c r="A33" s="412">
        <v>44785.0</v>
      </c>
      <c r="B33" s="362"/>
      <c r="C33" s="369" t="s">
        <v>1159</v>
      </c>
      <c r="D33" s="410" t="s">
        <v>875</v>
      </c>
      <c r="E33" s="376"/>
      <c r="F33" s="357" t="s">
        <v>572</v>
      </c>
      <c r="G33" s="374">
        <v>500.0</v>
      </c>
      <c r="H33" s="375">
        <v>300.0</v>
      </c>
      <c r="I33" s="413">
        <f t="shared" si="1"/>
        <v>0.6</v>
      </c>
      <c r="J33" s="295">
        <f t="shared" si="2"/>
        <v>0.5013871712</v>
      </c>
      <c r="K33" s="295">
        <f t="shared" si="5"/>
        <v>0.01002774342</v>
      </c>
      <c r="L33" s="295">
        <f t="shared" si="6"/>
        <v>0.007888491493</v>
      </c>
      <c r="M33" s="296">
        <f t="shared" si="7"/>
        <v>236</v>
      </c>
      <c r="N33" s="296">
        <f t="shared" si="8"/>
        <v>30153</v>
      </c>
      <c r="O33" s="304"/>
      <c r="P33" s="307"/>
      <c r="T33" s="307"/>
      <c r="U33" s="301">
        <f t="shared" si="9"/>
        <v>44804</v>
      </c>
      <c r="V33" s="302">
        <f t="shared" si="3"/>
        <v>0</v>
      </c>
      <c r="W33" s="303">
        <f t="shared" si="4"/>
        <v>0</v>
      </c>
    </row>
    <row r="34" ht="18.0" customHeight="1">
      <c r="A34" s="412">
        <v>45151.0</v>
      </c>
      <c r="B34" s="362"/>
      <c r="C34" s="369" t="s">
        <v>785</v>
      </c>
      <c r="D34" s="410" t="s">
        <v>1160</v>
      </c>
      <c r="E34" s="376"/>
      <c r="F34" s="357" t="s">
        <v>747</v>
      </c>
      <c r="G34" s="374">
        <v>500.0</v>
      </c>
      <c r="H34" s="375">
        <v>310.0</v>
      </c>
      <c r="I34" s="413">
        <f t="shared" si="1"/>
        <v>0.62</v>
      </c>
      <c r="J34" s="295">
        <f t="shared" si="2"/>
        <v>0.5181000769</v>
      </c>
      <c r="K34" s="295">
        <f t="shared" si="5"/>
        <v>0.01036200154</v>
      </c>
      <c r="L34" s="295">
        <f t="shared" si="6"/>
        <v>0.01825049303</v>
      </c>
      <c r="M34" s="296">
        <f t="shared" si="7"/>
        <v>546</v>
      </c>
      <c r="N34" s="296">
        <f t="shared" si="8"/>
        <v>30463</v>
      </c>
      <c r="O34" s="304"/>
      <c r="P34" s="307"/>
      <c r="T34" s="307"/>
      <c r="U34" s="334"/>
    </row>
    <row r="35" ht="18.0" customHeight="1">
      <c r="A35" s="412">
        <v>45151.0</v>
      </c>
      <c r="B35" s="362"/>
      <c r="C35" s="369" t="s">
        <v>1161</v>
      </c>
      <c r="D35" s="410" t="s">
        <v>1162</v>
      </c>
      <c r="E35" s="376"/>
      <c r="F35" s="357" t="s">
        <v>960</v>
      </c>
      <c r="G35" s="374">
        <v>500.0</v>
      </c>
      <c r="H35" s="375">
        <v>480.0</v>
      </c>
      <c r="I35" s="413">
        <f t="shared" si="1"/>
        <v>0.96</v>
      </c>
      <c r="J35" s="295">
        <f t="shared" si="2"/>
        <v>0.8022194739</v>
      </c>
      <c r="K35" s="295">
        <f t="shared" si="5"/>
        <v>0.01604438948</v>
      </c>
      <c r="L35" s="295">
        <f t="shared" si="6"/>
        <v>0.03429488251</v>
      </c>
      <c r="M35" s="296">
        <f t="shared" si="7"/>
        <v>1026</v>
      </c>
      <c r="N35" s="296">
        <f t="shared" si="8"/>
        <v>30943</v>
      </c>
      <c r="O35" s="304"/>
      <c r="P35" s="307"/>
      <c r="T35" s="307"/>
    </row>
    <row r="36" ht="18.0" customHeight="1">
      <c r="A36" s="412">
        <v>45151.0</v>
      </c>
      <c r="B36" s="362"/>
      <c r="C36" s="369" t="s">
        <v>1163</v>
      </c>
      <c r="D36" s="410" t="s">
        <v>1164</v>
      </c>
      <c r="E36" s="376"/>
      <c r="F36" s="357" t="s">
        <v>1165</v>
      </c>
      <c r="G36" s="374">
        <v>500.0</v>
      </c>
      <c r="H36" s="375">
        <v>388.0</v>
      </c>
      <c r="I36" s="413">
        <f t="shared" si="1"/>
        <v>0.776</v>
      </c>
      <c r="J36" s="295">
        <f t="shared" si="2"/>
        <v>0.6484607414</v>
      </c>
      <c r="K36" s="295">
        <f t="shared" si="5"/>
        <v>0.01296921483</v>
      </c>
      <c r="L36" s="295">
        <f t="shared" si="6"/>
        <v>0.04726409734</v>
      </c>
      <c r="M36" s="296">
        <f t="shared" si="7"/>
        <v>1414</v>
      </c>
      <c r="N36" s="296">
        <f t="shared" si="8"/>
        <v>31331</v>
      </c>
      <c r="O36" s="304"/>
      <c r="P36" s="307"/>
      <c r="T36" s="307"/>
    </row>
    <row r="37" ht="18.0" customHeight="1">
      <c r="A37" s="412">
        <v>45151.0</v>
      </c>
      <c r="B37" s="362"/>
      <c r="C37" s="369" t="s">
        <v>1166</v>
      </c>
      <c r="D37" s="410" t="s">
        <v>1167</v>
      </c>
      <c r="E37" s="376"/>
      <c r="F37" s="357" t="s">
        <v>542</v>
      </c>
      <c r="G37" s="374">
        <v>500.0</v>
      </c>
      <c r="H37" s="377">
        <v>-500.0</v>
      </c>
      <c r="I37" s="411">
        <f t="shared" si="1"/>
        <v>-1</v>
      </c>
      <c r="J37" s="295">
        <f t="shared" si="2"/>
        <v>-0.8356452853</v>
      </c>
      <c r="K37" s="295">
        <f t="shared" si="5"/>
        <v>-0.01671290571</v>
      </c>
      <c r="L37" s="295">
        <f t="shared" si="6"/>
        <v>0.03055119163</v>
      </c>
      <c r="M37" s="296">
        <f t="shared" si="7"/>
        <v>914</v>
      </c>
      <c r="N37" s="296">
        <f t="shared" si="8"/>
        <v>30831</v>
      </c>
      <c r="O37" s="304"/>
      <c r="P37" s="307"/>
      <c r="T37" s="307"/>
    </row>
    <row r="38" ht="18.0" customHeight="1">
      <c r="A38" s="412">
        <v>44787.0</v>
      </c>
      <c r="B38" s="362"/>
      <c r="C38" s="369" t="s">
        <v>1168</v>
      </c>
      <c r="D38" s="410" t="s">
        <v>1169</v>
      </c>
      <c r="E38" s="376"/>
      <c r="F38" s="357" t="s">
        <v>723</v>
      </c>
      <c r="G38" s="374">
        <v>500.0</v>
      </c>
      <c r="H38" s="377">
        <v>-500.0</v>
      </c>
      <c r="I38" s="411">
        <f t="shared" si="1"/>
        <v>-1</v>
      </c>
      <c r="J38" s="295">
        <f t="shared" si="2"/>
        <v>-0.8356452853</v>
      </c>
      <c r="K38" s="295">
        <f t="shared" si="5"/>
        <v>-0.01671290571</v>
      </c>
      <c r="L38" s="295">
        <f t="shared" si="6"/>
        <v>0.01383828592</v>
      </c>
      <c r="M38" s="296">
        <f t="shared" si="7"/>
        <v>414</v>
      </c>
      <c r="N38" s="296">
        <f t="shared" si="8"/>
        <v>30331</v>
      </c>
      <c r="O38" s="304"/>
      <c r="P38" s="307"/>
      <c r="T38" s="307"/>
    </row>
    <row r="39" ht="18.0" customHeight="1">
      <c r="A39" s="412">
        <v>44787.0</v>
      </c>
      <c r="B39" s="362"/>
      <c r="C39" s="369" t="s">
        <v>1170</v>
      </c>
      <c r="D39" s="410" t="s">
        <v>1171</v>
      </c>
      <c r="E39" s="376"/>
      <c r="F39" s="357" t="s">
        <v>747</v>
      </c>
      <c r="G39" s="374">
        <v>500.0</v>
      </c>
      <c r="H39" s="377">
        <v>-500.0</v>
      </c>
      <c r="I39" s="411">
        <f t="shared" si="1"/>
        <v>-1</v>
      </c>
      <c r="J39" s="295">
        <f t="shared" si="2"/>
        <v>-0.8356452853</v>
      </c>
      <c r="K39" s="295">
        <f t="shared" si="5"/>
        <v>-0.01671290571</v>
      </c>
      <c r="L39" s="295">
        <f t="shared" si="6"/>
        <v>-0.002874619781</v>
      </c>
      <c r="M39" s="296">
        <f t="shared" si="7"/>
        <v>-86</v>
      </c>
      <c r="N39" s="296">
        <f t="shared" si="8"/>
        <v>29831</v>
      </c>
      <c r="O39" s="304"/>
      <c r="P39" s="307"/>
      <c r="T39" s="307"/>
    </row>
    <row r="40" ht="18.0" customHeight="1">
      <c r="A40" s="412">
        <v>44787.0</v>
      </c>
      <c r="B40" s="362"/>
      <c r="C40" s="369" t="s">
        <v>407</v>
      </c>
      <c r="D40" s="410" t="s">
        <v>1172</v>
      </c>
      <c r="E40" s="376"/>
      <c r="F40" s="357" t="s">
        <v>525</v>
      </c>
      <c r="G40" s="374">
        <v>500.0</v>
      </c>
      <c r="H40" s="375">
        <v>420.0</v>
      </c>
      <c r="I40" s="413">
        <f t="shared" si="1"/>
        <v>0.84</v>
      </c>
      <c r="J40" s="295">
        <f t="shared" si="2"/>
        <v>0.7019420396</v>
      </c>
      <c r="K40" s="295">
        <f t="shared" si="5"/>
        <v>0.01403884079</v>
      </c>
      <c r="L40" s="295">
        <f t="shared" si="6"/>
        <v>0.01116422101</v>
      </c>
      <c r="M40" s="296">
        <f t="shared" si="7"/>
        <v>334</v>
      </c>
      <c r="N40" s="296">
        <f t="shared" si="8"/>
        <v>30251</v>
      </c>
      <c r="O40" s="304"/>
      <c r="P40" s="307"/>
      <c r="T40" s="307"/>
    </row>
    <row r="41" ht="18.0" customHeight="1">
      <c r="A41" s="412">
        <v>44787.0</v>
      </c>
      <c r="B41" s="362"/>
      <c r="C41" s="369" t="s">
        <v>1173</v>
      </c>
      <c r="D41" s="410" t="s">
        <v>338</v>
      </c>
      <c r="E41" s="376"/>
      <c r="F41" s="357" t="s">
        <v>572</v>
      </c>
      <c r="G41" s="374">
        <v>500.0</v>
      </c>
      <c r="H41" s="375">
        <v>300.0</v>
      </c>
      <c r="I41" s="413">
        <f t="shared" si="1"/>
        <v>0.6</v>
      </c>
      <c r="J41" s="295">
        <f t="shared" si="2"/>
        <v>0.5013871712</v>
      </c>
      <c r="K41" s="295">
        <f t="shared" si="5"/>
        <v>0.01002774342</v>
      </c>
      <c r="L41" s="295">
        <f t="shared" si="6"/>
        <v>0.02119196443</v>
      </c>
      <c r="M41" s="296">
        <f t="shared" si="7"/>
        <v>634</v>
      </c>
      <c r="N41" s="296">
        <f t="shared" si="8"/>
        <v>30551</v>
      </c>
      <c r="O41" s="304"/>
      <c r="P41" s="307"/>
      <c r="T41" s="307"/>
    </row>
    <row r="42" ht="18.0" customHeight="1">
      <c r="A42" s="412">
        <v>44788.0</v>
      </c>
      <c r="B42" s="362"/>
      <c r="C42" s="369" t="s">
        <v>374</v>
      </c>
      <c r="D42" s="410" t="s">
        <v>1051</v>
      </c>
      <c r="E42" s="376"/>
      <c r="F42" s="357" t="s">
        <v>572</v>
      </c>
      <c r="G42" s="374">
        <v>500.0</v>
      </c>
      <c r="H42" s="375">
        <v>300.0</v>
      </c>
      <c r="I42" s="413">
        <f t="shared" si="1"/>
        <v>0.6</v>
      </c>
      <c r="J42" s="295">
        <f t="shared" si="2"/>
        <v>0.5013871712</v>
      </c>
      <c r="K42" s="295">
        <f t="shared" si="5"/>
        <v>0.01002774342</v>
      </c>
      <c r="L42" s="295">
        <f t="shared" si="6"/>
        <v>0.03121970786</v>
      </c>
      <c r="M42" s="296">
        <f t="shared" si="7"/>
        <v>934</v>
      </c>
      <c r="N42" s="296">
        <f t="shared" si="8"/>
        <v>30851</v>
      </c>
      <c r="O42" s="304"/>
      <c r="P42" s="307"/>
      <c r="T42" s="307"/>
    </row>
    <row r="43" ht="18.0" customHeight="1">
      <c r="A43" s="412">
        <v>45155.0</v>
      </c>
      <c r="B43" s="362"/>
      <c r="C43" s="369" t="s">
        <v>1174</v>
      </c>
      <c r="D43" s="410" t="s">
        <v>1175</v>
      </c>
      <c r="E43" s="376"/>
      <c r="F43" s="357" t="s">
        <v>572</v>
      </c>
      <c r="G43" s="374">
        <v>500.0</v>
      </c>
      <c r="H43" s="375">
        <v>300.0</v>
      </c>
      <c r="I43" s="413">
        <f t="shared" si="1"/>
        <v>0.6</v>
      </c>
      <c r="J43" s="295">
        <f t="shared" si="2"/>
        <v>0.5013871712</v>
      </c>
      <c r="K43" s="295">
        <f t="shared" si="5"/>
        <v>0.01002774342</v>
      </c>
      <c r="L43" s="295">
        <f t="shared" si="6"/>
        <v>0.04124745128</v>
      </c>
      <c r="M43" s="296">
        <f t="shared" si="7"/>
        <v>1234</v>
      </c>
      <c r="N43" s="296">
        <f t="shared" si="8"/>
        <v>31151</v>
      </c>
      <c r="O43" s="304"/>
      <c r="P43" s="307"/>
      <c r="T43" s="307"/>
    </row>
    <row r="44" ht="18.0" customHeight="1">
      <c r="A44" s="412">
        <v>45156.0</v>
      </c>
      <c r="B44" s="362"/>
      <c r="C44" s="369" t="s">
        <v>1176</v>
      </c>
      <c r="D44" s="410" t="s">
        <v>1177</v>
      </c>
      <c r="E44" s="376"/>
      <c r="F44" s="357" t="s">
        <v>589</v>
      </c>
      <c r="G44" s="374">
        <v>500.0</v>
      </c>
      <c r="H44" s="375">
        <v>450.0</v>
      </c>
      <c r="I44" s="413">
        <f t="shared" si="1"/>
        <v>0.9</v>
      </c>
      <c r="J44" s="295">
        <f t="shared" si="2"/>
        <v>0.7520807568</v>
      </c>
      <c r="K44" s="295">
        <f t="shared" si="5"/>
        <v>0.01504161514</v>
      </c>
      <c r="L44" s="295">
        <f t="shared" si="6"/>
        <v>0.05628906642</v>
      </c>
      <c r="M44" s="296">
        <f t="shared" si="7"/>
        <v>1684</v>
      </c>
      <c r="N44" s="296">
        <f t="shared" si="8"/>
        <v>31601</v>
      </c>
      <c r="O44" s="304"/>
      <c r="P44" s="307"/>
      <c r="T44" s="307"/>
    </row>
    <row r="45" ht="18.0" customHeight="1">
      <c r="A45" s="412">
        <v>45156.0</v>
      </c>
      <c r="B45" s="362"/>
      <c r="C45" s="369" t="s">
        <v>1178</v>
      </c>
      <c r="D45" s="410" t="s">
        <v>763</v>
      </c>
      <c r="E45" s="376"/>
      <c r="F45" s="357" t="s">
        <v>519</v>
      </c>
      <c r="G45" s="374">
        <v>500.0</v>
      </c>
      <c r="H45" s="375">
        <v>325.0</v>
      </c>
      <c r="I45" s="413">
        <f t="shared" si="1"/>
        <v>0.65</v>
      </c>
      <c r="J45" s="295">
        <f t="shared" si="2"/>
        <v>0.5431694354</v>
      </c>
      <c r="K45" s="295">
        <f t="shared" si="5"/>
        <v>0.01086338871</v>
      </c>
      <c r="L45" s="295">
        <f t="shared" si="6"/>
        <v>0.06715245513</v>
      </c>
      <c r="M45" s="296">
        <f t="shared" si="7"/>
        <v>2009</v>
      </c>
      <c r="N45" s="296">
        <f t="shared" si="8"/>
        <v>31926</v>
      </c>
      <c r="O45" s="304"/>
      <c r="P45" s="307"/>
      <c r="T45" s="307"/>
    </row>
    <row r="46" ht="18.0" customHeight="1">
      <c r="A46" s="412">
        <v>45156.0</v>
      </c>
      <c r="B46" s="362"/>
      <c r="C46" s="369" t="s">
        <v>1179</v>
      </c>
      <c r="D46" s="410" t="s">
        <v>453</v>
      </c>
      <c r="E46" s="376"/>
      <c r="F46" s="357" t="s">
        <v>635</v>
      </c>
      <c r="G46" s="374">
        <v>500.0</v>
      </c>
      <c r="H46" s="375">
        <v>335.0</v>
      </c>
      <c r="I46" s="413">
        <f t="shared" si="1"/>
        <v>0.67</v>
      </c>
      <c r="J46" s="295">
        <f t="shared" si="2"/>
        <v>0.5598823411</v>
      </c>
      <c r="K46" s="295">
        <f t="shared" si="5"/>
        <v>0.01119764682</v>
      </c>
      <c r="L46" s="295">
        <f t="shared" si="6"/>
        <v>0.07835010195</v>
      </c>
      <c r="M46" s="296">
        <f t="shared" si="7"/>
        <v>2344</v>
      </c>
      <c r="N46" s="296">
        <f t="shared" si="8"/>
        <v>32261</v>
      </c>
      <c r="O46" s="304"/>
      <c r="P46" s="307"/>
      <c r="T46" s="307"/>
    </row>
    <row r="47" ht="18.0" customHeight="1">
      <c r="A47" s="412">
        <v>45157.0</v>
      </c>
      <c r="B47" s="362"/>
      <c r="C47" s="369" t="s">
        <v>1180</v>
      </c>
      <c r="D47" s="410" t="s">
        <v>1181</v>
      </c>
      <c r="E47" s="376"/>
      <c r="F47" s="357" t="s">
        <v>626</v>
      </c>
      <c r="G47" s="374">
        <v>500.0</v>
      </c>
      <c r="H47" s="377">
        <v>-500.0</v>
      </c>
      <c r="I47" s="411">
        <f t="shared" si="1"/>
        <v>-1</v>
      </c>
      <c r="J47" s="295">
        <f t="shared" si="2"/>
        <v>-0.8356452853</v>
      </c>
      <c r="K47" s="295">
        <f t="shared" si="5"/>
        <v>-0.01671290571</v>
      </c>
      <c r="L47" s="295">
        <f t="shared" si="6"/>
        <v>0.06163719624</v>
      </c>
      <c r="M47" s="296">
        <f t="shared" si="7"/>
        <v>1844</v>
      </c>
      <c r="N47" s="296">
        <f t="shared" si="8"/>
        <v>31761</v>
      </c>
      <c r="O47" s="304"/>
      <c r="P47" s="307"/>
      <c r="T47" s="307"/>
    </row>
    <row r="48" ht="18.0" customHeight="1">
      <c r="A48" s="412">
        <v>45157.0</v>
      </c>
      <c r="B48" s="362"/>
      <c r="C48" s="369" t="s">
        <v>1182</v>
      </c>
      <c r="D48" s="410" t="s">
        <v>1183</v>
      </c>
      <c r="E48" s="376"/>
      <c r="F48" s="357" t="s">
        <v>531</v>
      </c>
      <c r="G48" s="374">
        <v>500.0</v>
      </c>
      <c r="H48" s="377">
        <v>-500.0</v>
      </c>
      <c r="I48" s="411">
        <f t="shared" si="1"/>
        <v>-1</v>
      </c>
      <c r="J48" s="295">
        <f t="shared" si="2"/>
        <v>-0.8356452853</v>
      </c>
      <c r="K48" s="295">
        <f t="shared" si="5"/>
        <v>-0.01671290571</v>
      </c>
      <c r="L48" s="295">
        <f t="shared" si="6"/>
        <v>0.04492429054</v>
      </c>
      <c r="M48" s="296">
        <f t="shared" si="7"/>
        <v>1344</v>
      </c>
      <c r="N48" s="296">
        <f t="shared" si="8"/>
        <v>31261</v>
      </c>
      <c r="O48" s="304"/>
      <c r="P48" s="307"/>
      <c r="T48" s="307"/>
    </row>
    <row r="49" ht="18.0" customHeight="1">
      <c r="A49" s="412">
        <v>45158.0</v>
      </c>
      <c r="B49" s="362"/>
      <c r="C49" s="369" t="s">
        <v>792</v>
      </c>
      <c r="D49" s="410" t="s">
        <v>1184</v>
      </c>
      <c r="E49" s="376"/>
      <c r="F49" s="357" t="s">
        <v>572</v>
      </c>
      <c r="G49" s="374">
        <v>500.0</v>
      </c>
      <c r="H49" s="377">
        <v>-500.0</v>
      </c>
      <c r="I49" s="411">
        <f t="shared" si="1"/>
        <v>-1</v>
      </c>
      <c r="J49" s="295">
        <f t="shared" si="2"/>
        <v>-0.8356452853</v>
      </c>
      <c r="K49" s="295">
        <f t="shared" si="5"/>
        <v>-0.01671290571</v>
      </c>
      <c r="L49" s="295">
        <f t="shared" si="6"/>
        <v>0.02821138483</v>
      </c>
      <c r="M49" s="296">
        <f t="shared" si="7"/>
        <v>844</v>
      </c>
      <c r="N49" s="296">
        <f t="shared" si="8"/>
        <v>30761</v>
      </c>
      <c r="O49" s="304"/>
      <c r="P49" s="307"/>
      <c r="T49" s="307"/>
    </row>
    <row r="50" ht="18.0" customHeight="1">
      <c r="A50" s="412">
        <v>45158.0</v>
      </c>
      <c r="B50" s="362"/>
      <c r="C50" s="369" t="s">
        <v>1185</v>
      </c>
      <c r="D50" s="410" t="s">
        <v>1186</v>
      </c>
      <c r="E50" s="376"/>
      <c r="F50" s="357" t="s">
        <v>545</v>
      </c>
      <c r="G50" s="374">
        <v>500.0</v>
      </c>
      <c r="H50" s="375">
        <v>364.0</v>
      </c>
      <c r="I50" s="413">
        <f t="shared" si="1"/>
        <v>0.728</v>
      </c>
      <c r="J50" s="295">
        <f t="shared" si="2"/>
        <v>0.6083497677</v>
      </c>
      <c r="K50" s="295">
        <f t="shared" si="5"/>
        <v>0.01216699535</v>
      </c>
      <c r="L50" s="295">
        <f t="shared" si="6"/>
        <v>0.04037838019</v>
      </c>
      <c r="M50" s="296">
        <f t="shared" si="7"/>
        <v>1208</v>
      </c>
      <c r="N50" s="296">
        <f t="shared" si="8"/>
        <v>31125</v>
      </c>
      <c r="O50" s="304"/>
      <c r="P50" s="307"/>
      <c r="T50" s="307"/>
    </row>
    <row r="51" ht="18.0" customHeight="1">
      <c r="A51" s="412">
        <v>45161.0</v>
      </c>
      <c r="B51" s="362"/>
      <c r="C51" s="369" t="s">
        <v>1187</v>
      </c>
      <c r="D51" s="410" t="s">
        <v>1188</v>
      </c>
      <c r="E51" s="376"/>
      <c r="F51" s="357" t="s">
        <v>572</v>
      </c>
      <c r="G51" s="374">
        <v>500.0</v>
      </c>
      <c r="H51" s="375">
        <v>300.0</v>
      </c>
      <c r="I51" s="413">
        <f t="shared" si="1"/>
        <v>0.6</v>
      </c>
      <c r="J51" s="295">
        <f t="shared" si="2"/>
        <v>0.5013871712</v>
      </c>
      <c r="K51" s="295">
        <f t="shared" si="5"/>
        <v>0.01002774342</v>
      </c>
      <c r="L51" s="295">
        <f t="shared" si="6"/>
        <v>0.05040612361</v>
      </c>
      <c r="M51" s="296">
        <f t="shared" si="7"/>
        <v>1508</v>
      </c>
      <c r="N51" s="296">
        <f t="shared" si="8"/>
        <v>31425</v>
      </c>
      <c r="O51" s="304"/>
      <c r="P51" s="307"/>
      <c r="T51" s="307"/>
    </row>
    <row r="52" ht="18.0" customHeight="1">
      <c r="A52" s="412">
        <v>45161.0</v>
      </c>
      <c r="B52" s="362"/>
      <c r="C52" s="369" t="s">
        <v>726</v>
      </c>
      <c r="D52" s="410" t="s">
        <v>367</v>
      </c>
      <c r="E52" s="376"/>
      <c r="F52" s="357" t="s">
        <v>525</v>
      </c>
      <c r="G52" s="374">
        <v>500.0</v>
      </c>
      <c r="H52" s="377">
        <v>-500.0</v>
      </c>
      <c r="I52" s="414">
        <f t="shared" si="1"/>
        <v>-1</v>
      </c>
      <c r="J52" s="343">
        <f t="shared" si="2"/>
        <v>-0.8356452853</v>
      </c>
      <c r="K52" s="343">
        <f t="shared" si="5"/>
        <v>-0.01671290571</v>
      </c>
      <c r="L52" s="343">
        <f t="shared" si="6"/>
        <v>0.0336932179</v>
      </c>
      <c r="M52" s="344">
        <f t="shared" si="7"/>
        <v>1008</v>
      </c>
      <c r="N52" s="344">
        <f t="shared" si="8"/>
        <v>30925</v>
      </c>
      <c r="O52" s="72"/>
      <c r="P52" s="345"/>
      <c r="T52" s="345"/>
    </row>
    <row r="53" ht="18.0" customHeight="1">
      <c r="A53" s="412">
        <v>45162.0</v>
      </c>
      <c r="B53" s="362"/>
      <c r="C53" s="369" t="s">
        <v>1189</v>
      </c>
      <c r="D53" s="410" t="s">
        <v>1190</v>
      </c>
      <c r="E53" s="376"/>
      <c r="F53" s="357" t="s">
        <v>533</v>
      </c>
      <c r="G53" s="374">
        <v>500.0</v>
      </c>
      <c r="H53" s="377">
        <v>-500.0</v>
      </c>
      <c r="I53" s="411">
        <f t="shared" si="1"/>
        <v>-1</v>
      </c>
      <c r="J53" s="295">
        <f t="shared" si="2"/>
        <v>-0.8356452853</v>
      </c>
      <c r="K53" s="295">
        <f t="shared" si="5"/>
        <v>-0.01671290571</v>
      </c>
      <c r="L53" s="295">
        <f t="shared" si="6"/>
        <v>0.0169803122</v>
      </c>
      <c r="M53" s="296">
        <f t="shared" si="7"/>
        <v>508</v>
      </c>
      <c r="N53" s="296">
        <f t="shared" si="8"/>
        <v>30425</v>
      </c>
      <c r="O53" s="304"/>
      <c r="P53" s="307"/>
      <c r="T53" s="307"/>
    </row>
    <row r="54" ht="18.0" customHeight="1">
      <c r="A54" s="412">
        <v>45162.0</v>
      </c>
      <c r="B54" s="362"/>
      <c r="C54" s="369" t="s">
        <v>372</v>
      </c>
      <c r="D54" s="410" t="s">
        <v>1191</v>
      </c>
      <c r="E54" s="376"/>
      <c r="F54" s="357" t="s">
        <v>525</v>
      </c>
      <c r="G54" s="374">
        <v>500.0</v>
      </c>
      <c r="H54" s="377">
        <v>-500.0</v>
      </c>
      <c r="I54" s="414">
        <f t="shared" si="1"/>
        <v>-1</v>
      </c>
      <c r="J54" s="343">
        <f t="shared" si="2"/>
        <v>-0.8356452853</v>
      </c>
      <c r="K54" s="343">
        <f t="shared" si="5"/>
        <v>-0.01671290571</v>
      </c>
      <c r="L54" s="343">
        <f t="shared" si="6"/>
        <v>0.0002674064913</v>
      </c>
      <c r="M54" s="344">
        <f t="shared" si="7"/>
        <v>8</v>
      </c>
      <c r="N54" s="344">
        <f t="shared" si="8"/>
        <v>29925</v>
      </c>
      <c r="O54" s="72"/>
      <c r="P54" s="345"/>
      <c r="T54" s="345"/>
    </row>
    <row r="55" ht="18.0" customHeight="1">
      <c r="A55" s="412">
        <v>45162.0</v>
      </c>
      <c r="B55" s="362"/>
      <c r="C55" s="369" t="s">
        <v>1170</v>
      </c>
      <c r="D55" s="410" t="s">
        <v>1169</v>
      </c>
      <c r="E55" s="376"/>
      <c r="F55" s="357" t="s">
        <v>533</v>
      </c>
      <c r="G55" s="374">
        <v>500.0</v>
      </c>
      <c r="H55" s="375">
        <v>386.0</v>
      </c>
      <c r="I55" s="413">
        <f t="shared" si="1"/>
        <v>0.772</v>
      </c>
      <c r="J55" s="295">
        <f t="shared" si="2"/>
        <v>0.6451181602</v>
      </c>
      <c r="K55" s="295">
        <f t="shared" si="5"/>
        <v>0.0129023632</v>
      </c>
      <c r="L55" s="295">
        <f t="shared" si="6"/>
        <v>0.0131697697</v>
      </c>
      <c r="M55" s="296">
        <f t="shared" si="7"/>
        <v>394</v>
      </c>
      <c r="N55" s="296">
        <f t="shared" si="8"/>
        <v>30311</v>
      </c>
      <c r="O55" s="304"/>
      <c r="P55" s="307"/>
      <c r="T55" s="307"/>
    </row>
    <row r="56" ht="18.0" customHeight="1">
      <c r="A56" s="412">
        <v>45162.0</v>
      </c>
      <c r="B56" s="362"/>
      <c r="C56" s="369" t="s">
        <v>1192</v>
      </c>
      <c r="D56" s="410" t="s">
        <v>1193</v>
      </c>
      <c r="E56" s="376"/>
      <c r="F56" s="357" t="s">
        <v>519</v>
      </c>
      <c r="G56" s="374">
        <v>500.0</v>
      </c>
      <c r="H56" s="375">
        <v>325.0</v>
      </c>
      <c r="I56" s="415">
        <f t="shared" si="1"/>
        <v>0.65</v>
      </c>
      <c r="J56" s="343">
        <f t="shared" si="2"/>
        <v>0.5431694354</v>
      </c>
      <c r="K56" s="343">
        <f t="shared" si="5"/>
        <v>0.01086338871</v>
      </c>
      <c r="L56" s="343">
        <f t="shared" si="6"/>
        <v>0.0240331584</v>
      </c>
      <c r="M56" s="344">
        <f t="shared" si="7"/>
        <v>719</v>
      </c>
      <c r="N56" s="344">
        <f t="shared" si="8"/>
        <v>30636</v>
      </c>
      <c r="O56" s="72"/>
      <c r="P56" s="345"/>
      <c r="T56" s="345"/>
    </row>
    <row r="57" ht="18.0" customHeight="1">
      <c r="A57" s="412">
        <v>45163.0</v>
      </c>
      <c r="B57" s="362"/>
      <c r="C57" s="369" t="s">
        <v>1194</v>
      </c>
      <c r="D57" s="410" t="s">
        <v>1195</v>
      </c>
      <c r="E57" s="376"/>
      <c r="F57" s="357" t="s">
        <v>522</v>
      </c>
      <c r="G57" s="374">
        <v>500.0</v>
      </c>
      <c r="H57" s="377">
        <v>-500.0</v>
      </c>
      <c r="I57" s="414">
        <f t="shared" si="1"/>
        <v>-1</v>
      </c>
      <c r="J57" s="343">
        <f t="shared" si="2"/>
        <v>-0.8356452853</v>
      </c>
      <c r="K57" s="343">
        <f t="shared" si="5"/>
        <v>-0.01671290571</v>
      </c>
      <c r="L57" s="343">
        <f t="shared" si="6"/>
        <v>0.007320252699</v>
      </c>
      <c r="M57" s="344">
        <f t="shared" si="7"/>
        <v>219</v>
      </c>
      <c r="N57" s="344">
        <f t="shared" si="8"/>
        <v>30136</v>
      </c>
      <c r="O57" s="72"/>
      <c r="P57" s="345"/>
      <c r="T57" s="345"/>
    </row>
    <row r="58" ht="18.0" customHeight="1">
      <c r="A58" s="412">
        <v>45163.0</v>
      </c>
      <c r="B58" s="362"/>
      <c r="C58" s="369" t="s">
        <v>1102</v>
      </c>
      <c r="D58" s="410" t="s">
        <v>1027</v>
      </c>
      <c r="E58" s="376"/>
      <c r="F58" s="357" t="s">
        <v>747</v>
      </c>
      <c r="G58" s="374">
        <v>500.0</v>
      </c>
      <c r="H58" s="375">
        <v>310.0</v>
      </c>
      <c r="I58" s="415">
        <f t="shared" si="1"/>
        <v>0.62</v>
      </c>
      <c r="J58" s="343">
        <f t="shared" si="2"/>
        <v>0.5181000769</v>
      </c>
      <c r="K58" s="343">
        <f t="shared" si="5"/>
        <v>0.01036200154</v>
      </c>
      <c r="L58" s="343">
        <f t="shared" si="6"/>
        <v>0.01768225424</v>
      </c>
      <c r="M58" s="344">
        <f t="shared" si="7"/>
        <v>529</v>
      </c>
      <c r="N58" s="344">
        <f t="shared" si="8"/>
        <v>30446</v>
      </c>
      <c r="O58" s="72"/>
      <c r="P58" s="345"/>
      <c r="T58" s="345"/>
    </row>
    <row r="59" ht="18.0" customHeight="1">
      <c r="A59" s="412">
        <v>45164.0</v>
      </c>
      <c r="B59" s="362"/>
      <c r="C59" s="369" t="s">
        <v>1196</v>
      </c>
      <c r="D59" s="410" t="s">
        <v>908</v>
      </c>
      <c r="E59" s="376"/>
      <c r="F59" s="357" t="s">
        <v>522</v>
      </c>
      <c r="G59" s="374">
        <v>500.0</v>
      </c>
      <c r="H59" s="377">
        <v>-500.0</v>
      </c>
      <c r="I59" s="414">
        <f t="shared" si="1"/>
        <v>-1</v>
      </c>
      <c r="J59" s="343">
        <f t="shared" si="2"/>
        <v>-0.8356452853</v>
      </c>
      <c r="K59" s="343">
        <f t="shared" si="5"/>
        <v>-0.01671290571</v>
      </c>
      <c r="L59" s="343">
        <f t="shared" si="6"/>
        <v>0.0009693485309</v>
      </c>
      <c r="M59" s="344">
        <f t="shared" si="7"/>
        <v>29</v>
      </c>
      <c r="N59" s="344">
        <f t="shared" si="8"/>
        <v>29946</v>
      </c>
      <c r="O59" s="72"/>
      <c r="P59" s="345"/>
      <c r="T59" s="345"/>
    </row>
    <row r="60" ht="18.0" customHeight="1">
      <c r="A60" s="412">
        <v>45164.0</v>
      </c>
      <c r="B60" s="362"/>
      <c r="C60" s="369" t="s">
        <v>695</v>
      </c>
      <c r="D60" s="410" t="s">
        <v>1197</v>
      </c>
      <c r="E60" s="376"/>
      <c r="F60" s="357" t="s">
        <v>1198</v>
      </c>
      <c r="G60" s="374">
        <v>500.0</v>
      </c>
      <c r="H60" s="375">
        <v>360.0</v>
      </c>
      <c r="I60" s="415">
        <f t="shared" si="1"/>
        <v>0.72</v>
      </c>
      <c r="J60" s="343">
        <f t="shared" si="2"/>
        <v>0.6016646054</v>
      </c>
      <c r="K60" s="343">
        <f t="shared" si="5"/>
        <v>0.01203329211</v>
      </c>
      <c r="L60" s="343">
        <f t="shared" si="6"/>
        <v>0.01300264064</v>
      </c>
      <c r="M60" s="344">
        <f t="shared" si="7"/>
        <v>389</v>
      </c>
      <c r="N60" s="344">
        <f t="shared" si="8"/>
        <v>30306</v>
      </c>
      <c r="O60" s="72"/>
      <c r="P60" s="345"/>
      <c r="T60" s="345"/>
    </row>
    <row r="61" ht="18.0" customHeight="1">
      <c r="A61" s="412">
        <v>45164.0</v>
      </c>
      <c r="B61" s="362"/>
      <c r="C61" s="369" t="s">
        <v>905</v>
      </c>
      <c r="D61" s="410" t="s">
        <v>1199</v>
      </c>
      <c r="E61" s="376"/>
      <c r="F61" s="357" t="s">
        <v>533</v>
      </c>
      <c r="G61" s="374">
        <v>500.0</v>
      </c>
      <c r="H61" s="375">
        <v>386.0</v>
      </c>
      <c r="I61" s="415">
        <f t="shared" si="1"/>
        <v>0.772</v>
      </c>
      <c r="J61" s="343">
        <f t="shared" si="2"/>
        <v>0.6451181602</v>
      </c>
      <c r="K61" s="343">
        <f t="shared" si="5"/>
        <v>0.0129023632</v>
      </c>
      <c r="L61" s="343">
        <f t="shared" si="6"/>
        <v>0.02590500384</v>
      </c>
      <c r="M61" s="344">
        <f t="shared" si="7"/>
        <v>775</v>
      </c>
      <c r="N61" s="344">
        <f t="shared" si="8"/>
        <v>30692</v>
      </c>
      <c r="O61" s="72"/>
      <c r="P61" s="345"/>
      <c r="T61" s="345"/>
    </row>
    <row r="62" ht="18.0" customHeight="1">
      <c r="A62" s="412">
        <v>45164.0</v>
      </c>
      <c r="B62" s="362"/>
      <c r="C62" s="369" t="s">
        <v>776</v>
      </c>
      <c r="D62" s="410" t="s">
        <v>859</v>
      </c>
      <c r="E62" s="376"/>
      <c r="F62" s="357">
        <v>2.07</v>
      </c>
      <c r="G62" s="374">
        <v>500.0</v>
      </c>
      <c r="H62" s="375">
        <v>514.0</v>
      </c>
      <c r="I62" s="415">
        <f t="shared" si="1"/>
        <v>1.028</v>
      </c>
      <c r="J62" s="343">
        <f t="shared" si="2"/>
        <v>0.8590433533</v>
      </c>
      <c r="K62" s="343">
        <f t="shared" si="5"/>
        <v>0.01718086707</v>
      </c>
      <c r="L62" s="343">
        <f t="shared" si="6"/>
        <v>0.04308587091</v>
      </c>
      <c r="M62" s="344">
        <f t="shared" si="7"/>
        <v>1289</v>
      </c>
      <c r="N62" s="344">
        <f t="shared" si="8"/>
        <v>31206</v>
      </c>
      <c r="O62" s="72"/>
      <c r="P62" s="345"/>
      <c r="T62" s="345"/>
    </row>
    <row r="63" ht="18.0" customHeight="1">
      <c r="A63" s="412">
        <v>45164.0</v>
      </c>
      <c r="B63" s="362"/>
      <c r="C63" s="369" t="s">
        <v>837</v>
      </c>
      <c r="D63" s="410" t="s">
        <v>615</v>
      </c>
      <c r="E63" s="376"/>
      <c r="F63" s="357" t="s">
        <v>572</v>
      </c>
      <c r="G63" s="374">
        <v>500.0</v>
      </c>
      <c r="H63" s="375">
        <v>300.0</v>
      </c>
      <c r="I63" s="415">
        <f t="shared" si="1"/>
        <v>0.6</v>
      </c>
      <c r="J63" s="343">
        <f t="shared" si="2"/>
        <v>0.5013871712</v>
      </c>
      <c r="K63" s="343">
        <f t="shared" si="5"/>
        <v>0.01002774342</v>
      </c>
      <c r="L63" s="343">
        <f t="shared" si="6"/>
        <v>0.05311361433</v>
      </c>
      <c r="M63" s="344">
        <f t="shared" si="7"/>
        <v>1589</v>
      </c>
      <c r="N63" s="344">
        <f t="shared" si="8"/>
        <v>31506</v>
      </c>
      <c r="O63" s="72"/>
      <c r="P63" s="345"/>
      <c r="T63" s="345"/>
    </row>
    <row r="64" ht="18.0" customHeight="1">
      <c r="A64" s="412">
        <v>45164.0</v>
      </c>
      <c r="B64" s="362"/>
      <c r="C64" s="369" t="s">
        <v>1200</v>
      </c>
      <c r="D64" s="410" t="s">
        <v>457</v>
      </c>
      <c r="E64" s="376"/>
      <c r="F64" s="357" t="s">
        <v>522</v>
      </c>
      <c r="G64" s="374">
        <v>500.0</v>
      </c>
      <c r="H64" s="377">
        <v>-500.0</v>
      </c>
      <c r="I64" s="414">
        <f t="shared" si="1"/>
        <v>-1</v>
      </c>
      <c r="J64" s="343">
        <f t="shared" si="2"/>
        <v>-0.8356452853</v>
      </c>
      <c r="K64" s="343">
        <f t="shared" si="5"/>
        <v>-0.01671290571</v>
      </c>
      <c r="L64" s="343">
        <f t="shared" si="6"/>
        <v>0.03640070863</v>
      </c>
      <c r="M64" s="344">
        <f t="shared" si="7"/>
        <v>1089</v>
      </c>
      <c r="N64" s="344">
        <f t="shared" si="8"/>
        <v>31006</v>
      </c>
      <c r="O64" s="72"/>
      <c r="P64" s="345"/>
      <c r="T64" s="345"/>
    </row>
    <row r="65" ht="18.0" customHeight="1">
      <c r="A65" s="412">
        <v>45165.0</v>
      </c>
      <c r="B65" s="362"/>
      <c r="C65" s="369" t="s">
        <v>899</v>
      </c>
      <c r="D65" s="410" t="s">
        <v>1201</v>
      </c>
      <c r="E65" s="376"/>
      <c r="F65" s="359">
        <v>45170.0</v>
      </c>
      <c r="G65" s="374">
        <v>500.0</v>
      </c>
      <c r="H65" s="375">
        <v>450.0</v>
      </c>
      <c r="I65" s="415">
        <f t="shared" si="1"/>
        <v>0.9</v>
      </c>
      <c r="J65" s="343">
        <f t="shared" si="2"/>
        <v>0.7520807568</v>
      </c>
      <c r="K65" s="343">
        <f t="shared" si="5"/>
        <v>0.01504161514</v>
      </c>
      <c r="L65" s="343">
        <f t="shared" si="6"/>
        <v>0.05144232376</v>
      </c>
      <c r="M65" s="344">
        <f t="shared" si="7"/>
        <v>1539</v>
      </c>
      <c r="N65" s="344">
        <f t="shared" si="8"/>
        <v>31456</v>
      </c>
      <c r="O65" s="72"/>
      <c r="P65" s="345"/>
      <c r="T65" s="345"/>
    </row>
    <row r="66" ht="18.0" customHeight="1">
      <c r="A66" s="412">
        <v>45165.0</v>
      </c>
      <c r="B66" s="362"/>
      <c r="C66" s="369" t="s">
        <v>800</v>
      </c>
      <c r="D66" s="410" t="s">
        <v>351</v>
      </c>
      <c r="E66" s="376"/>
      <c r="F66" s="357" t="s">
        <v>747</v>
      </c>
      <c r="G66" s="374">
        <v>500.0</v>
      </c>
      <c r="H66" s="375">
        <v>310.0</v>
      </c>
      <c r="I66" s="415">
        <f t="shared" si="1"/>
        <v>0.62</v>
      </c>
      <c r="J66" s="343">
        <f t="shared" si="2"/>
        <v>0.5181000769</v>
      </c>
      <c r="K66" s="343">
        <f t="shared" si="5"/>
        <v>0.01036200154</v>
      </c>
      <c r="L66" s="343">
        <f t="shared" si="6"/>
        <v>0.0618043253</v>
      </c>
      <c r="M66" s="344">
        <f t="shared" si="7"/>
        <v>1849</v>
      </c>
      <c r="N66" s="344">
        <f t="shared" si="8"/>
        <v>31766</v>
      </c>
      <c r="O66" s="72"/>
      <c r="P66" s="345"/>
      <c r="T66" s="345"/>
    </row>
    <row r="67" ht="18.0" customHeight="1">
      <c r="A67" s="412">
        <v>45165.0</v>
      </c>
      <c r="B67" s="362"/>
      <c r="C67" s="369" t="s">
        <v>1202</v>
      </c>
      <c r="D67" s="410" t="s">
        <v>1203</v>
      </c>
      <c r="E67" s="376"/>
      <c r="F67" s="357" t="s">
        <v>635</v>
      </c>
      <c r="G67" s="374">
        <v>500.0</v>
      </c>
      <c r="H67" s="375">
        <v>340.0</v>
      </c>
      <c r="I67" s="415">
        <f t="shared" si="1"/>
        <v>0.68</v>
      </c>
      <c r="J67" s="343">
        <f t="shared" si="2"/>
        <v>0.568238794</v>
      </c>
      <c r="K67" s="343">
        <f t="shared" si="5"/>
        <v>0.01136477588</v>
      </c>
      <c r="L67" s="343">
        <f t="shared" si="6"/>
        <v>0.07316910118</v>
      </c>
      <c r="M67" s="344">
        <f t="shared" si="7"/>
        <v>2189</v>
      </c>
      <c r="N67" s="344">
        <f t="shared" si="8"/>
        <v>32106</v>
      </c>
      <c r="O67" s="72"/>
      <c r="P67" s="345"/>
      <c r="T67" s="345"/>
    </row>
    <row r="68" ht="18.0" customHeight="1">
      <c r="A68" s="412">
        <v>45165.0</v>
      </c>
      <c r="B68" s="362"/>
      <c r="C68" s="369" t="s">
        <v>1204</v>
      </c>
      <c r="D68" s="410" t="s">
        <v>569</v>
      </c>
      <c r="E68" s="376"/>
      <c r="F68" s="357" t="s">
        <v>572</v>
      </c>
      <c r="G68" s="374">
        <v>500.0</v>
      </c>
      <c r="H68" s="375">
        <v>300.0</v>
      </c>
      <c r="I68" s="415">
        <f t="shared" si="1"/>
        <v>0.6</v>
      </c>
      <c r="J68" s="343">
        <f t="shared" si="2"/>
        <v>0.5013871712</v>
      </c>
      <c r="K68" s="343">
        <f t="shared" si="5"/>
        <v>0.01002774342</v>
      </c>
      <c r="L68" s="343">
        <f t="shared" si="6"/>
        <v>0.0831968446</v>
      </c>
      <c r="M68" s="344">
        <f t="shared" si="7"/>
        <v>2489</v>
      </c>
      <c r="N68" s="344">
        <f t="shared" si="8"/>
        <v>32406</v>
      </c>
      <c r="O68" s="72"/>
      <c r="P68" s="345"/>
      <c r="T68" s="345"/>
    </row>
    <row r="69" ht="18.0" customHeight="1">
      <c r="A69" s="412">
        <v>45165.0</v>
      </c>
      <c r="B69" s="362"/>
      <c r="C69" s="369" t="s">
        <v>1205</v>
      </c>
      <c r="D69" s="410" t="s">
        <v>1206</v>
      </c>
      <c r="E69" s="376"/>
      <c r="F69" s="357" t="s">
        <v>572</v>
      </c>
      <c r="G69" s="374">
        <v>500.0</v>
      </c>
      <c r="H69" s="375">
        <v>300.0</v>
      </c>
      <c r="I69" s="415">
        <f t="shared" si="1"/>
        <v>0.6</v>
      </c>
      <c r="J69" s="343">
        <f t="shared" si="2"/>
        <v>0.5013871712</v>
      </c>
      <c r="K69" s="343">
        <f t="shared" si="5"/>
        <v>0.01002774342</v>
      </c>
      <c r="L69" s="343">
        <f t="shared" si="6"/>
        <v>0.09322458803</v>
      </c>
      <c r="M69" s="344">
        <f t="shared" si="7"/>
        <v>2789</v>
      </c>
      <c r="N69" s="344">
        <f t="shared" si="8"/>
        <v>32706</v>
      </c>
      <c r="O69" s="72"/>
      <c r="P69" s="345"/>
      <c r="T69" s="345"/>
    </row>
    <row r="70" ht="18.0" customHeight="1">
      <c r="A70" s="412">
        <v>45165.0</v>
      </c>
      <c r="B70" s="362"/>
      <c r="C70" s="369" t="s">
        <v>1207</v>
      </c>
      <c r="D70" s="410" t="s">
        <v>1151</v>
      </c>
      <c r="E70" s="376"/>
      <c r="F70" s="357" t="s">
        <v>533</v>
      </c>
      <c r="G70" s="374">
        <v>500.0</v>
      </c>
      <c r="H70" s="375">
        <v>386.0</v>
      </c>
      <c r="I70" s="415">
        <f t="shared" si="1"/>
        <v>0.772</v>
      </c>
      <c r="J70" s="343">
        <f t="shared" si="2"/>
        <v>0.6451181602</v>
      </c>
      <c r="K70" s="343">
        <f t="shared" si="5"/>
        <v>0.0129023632</v>
      </c>
      <c r="L70" s="343">
        <f t="shared" si="6"/>
        <v>0.1061269512</v>
      </c>
      <c r="M70" s="344">
        <f t="shared" si="7"/>
        <v>3175</v>
      </c>
      <c r="N70" s="344">
        <f t="shared" si="8"/>
        <v>33092</v>
      </c>
      <c r="O70" s="72"/>
      <c r="P70" s="345"/>
      <c r="T70" s="345"/>
    </row>
    <row r="71" ht="18.0" customHeight="1">
      <c r="A71" s="412">
        <v>45166.0</v>
      </c>
      <c r="B71" s="362"/>
      <c r="C71" s="369" t="s">
        <v>668</v>
      </c>
      <c r="D71" s="410" t="s">
        <v>1208</v>
      </c>
      <c r="E71" s="376"/>
      <c r="F71" s="357" t="s">
        <v>604</v>
      </c>
      <c r="G71" s="374">
        <v>500.0</v>
      </c>
      <c r="H71" s="375">
        <v>494.0</v>
      </c>
      <c r="I71" s="415">
        <f t="shared" si="1"/>
        <v>0.988</v>
      </c>
      <c r="J71" s="343">
        <f t="shared" si="2"/>
        <v>0.8256175419</v>
      </c>
      <c r="K71" s="343">
        <f t="shared" si="5"/>
        <v>0.01651235084</v>
      </c>
      <c r="L71" s="343">
        <f t="shared" si="6"/>
        <v>0.1226393021</v>
      </c>
      <c r="M71" s="344">
        <f t="shared" si="7"/>
        <v>3669</v>
      </c>
      <c r="N71" s="344">
        <f t="shared" si="8"/>
        <v>33586</v>
      </c>
      <c r="O71" s="72"/>
      <c r="P71" s="345"/>
      <c r="T71" s="345"/>
    </row>
    <row r="72" ht="18.0" customHeight="1">
      <c r="A72" s="412">
        <v>45166.0</v>
      </c>
      <c r="B72" s="362"/>
      <c r="C72" s="369" t="s">
        <v>1209</v>
      </c>
      <c r="D72" s="410" t="s">
        <v>1210</v>
      </c>
      <c r="E72" s="376"/>
      <c r="F72" s="357" t="s">
        <v>747</v>
      </c>
      <c r="G72" s="374">
        <v>500.0</v>
      </c>
      <c r="H72" s="375">
        <v>310.0</v>
      </c>
      <c r="I72" s="415">
        <f t="shared" si="1"/>
        <v>0.62</v>
      </c>
      <c r="J72" s="343">
        <f t="shared" si="2"/>
        <v>0.5181000769</v>
      </c>
      <c r="K72" s="343">
        <f t="shared" si="5"/>
        <v>0.01036200154</v>
      </c>
      <c r="L72" s="343">
        <f t="shared" si="6"/>
        <v>0.1330013036</v>
      </c>
      <c r="M72" s="344">
        <f t="shared" si="7"/>
        <v>3979</v>
      </c>
      <c r="N72" s="344">
        <f t="shared" si="8"/>
        <v>33896</v>
      </c>
      <c r="O72" s="72"/>
      <c r="P72" s="345"/>
      <c r="T72" s="345"/>
    </row>
    <row r="73" ht="18.0" customHeight="1">
      <c r="A73" s="412" t="s">
        <v>1211</v>
      </c>
      <c r="B73" s="362"/>
      <c r="C73" s="369" t="s">
        <v>1212</v>
      </c>
      <c r="D73" s="410" t="s">
        <v>1213</v>
      </c>
      <c r="E73" s="376"/>
      <c r="F73" s="357" t="s">
        <v>667</v>
      </c>
      <c r="G73" s="374">
        <v>500.0</v>
      </c>
      <c r="H73" s="375">
        <v>400.0</v>
      </c>
      <c r="I73" s="415">
        <f t="shared" si="1"/>
        <v>0.8</v>
      </c>
      <c r="J73" s="343">
        <f t="shared" si="2"/>
        <v>0.6685162282</v>
      </c>
      <c r="K73" s="343">
        <f t="shared" si="5"/>
        <v>0.01337032456</v>
      </c>
      <c r="L73" s="343">
        <f t="shared" si="6"/>
        <v>0.1463716282</v>
      </c>
      <c r="M73" s="344">
        <f t="shared" si="7"/>
        <v>4379</v>
      </c>
      <c r="N73" s="344">
        <f t="shared" si="8"/>
        <v>34296</v>
      </c>
      <c r="O73" s="72"/>
      <c r="P73" s="345"/>
      <c r="T73" s="345"/>
    </row>
    <row r="74" ht="18.0" customHeight="1">
      <c r="A74" s="412">
        <v>45169.0</v>
      </c>
      <c r="B74" s="362"/>
      <c r="C74" s="369" t="s">
        <v>835</v>
      </c>
      <c r="D74" s="410" t="s">
        <v>1214</v>
      </c>
      <c r="E74" s="376"/>
      <c r="F74" s="357" t="s">
        <v>519</v>
      </c>
      <c r="G74" s="374">
        <v>500.0</v>
      </c>
      <c r="H74" s="375">
        <v>330.0</v>
      </c>
      <c r="I74" s="415">
        <f t="shared" si="1"/>
        <v>0.66</v>
      </c>
      <c r="J74" s="343">
        <f t="shared" si="2"/>
        <v>0.5515258883</v>
      </c>
      <c r="K74" s="343">
        <f t="shared" si="5"/>
        <v>0.01103051777</v>
      </c>
      <c r="L74" s="343">
        <f t="shared" si="6"/>
        <v>0.1574021459</v>
      </c>
      <c r="M74" s="344">
        <f t="shared" si="7"/>
        <v>4709</v>
      </c>
      <c r="N74" s="344">
        <f t="shared" si="8"/>
        <v>34626</v>
      </c>
      <c r="O74" s="72"/>
      <c r="P74" s="345"/>
      <c r="T74" s="345"/>
    </row>
    <row r="75" ht="18.0" customHeight="1">
      <c r="A75" s="412">
        <v>45171.0</v>
      </c>
      <c r="B75" s="362"/>
      <c r="C75" s="369" t="s">
        <v>1215</v>
      </c>
      <c r="D75" s="410" t="s">
        <v>1216</v>
      </c>
      <c r="E75" s="376"/>
      <c r="F75" s="357" t="s">
        <v>681</v>
      </c>
      <c r="G75" s="374">
        <v>500.0</v>
      </c>
      <c r="H75" s="375">
        <v>600.0</v>
      </c>
      <c r="I75" s="415">
        <f t="shared" si="1"/>
        <v>1.2</v>
      </c>
      <c r="J75" s="343">
        <f t="shared" si="2"/>
        <v>1.002774342</v>
      </c>
      <c r="K75" s="343">
        <f t="shared" si="5"/>
        <v>0.02005548685</v>
      </c>
      <c r="L75" s="343">
        <f t="shared" si="6"/>
        <v>0.1774576328</v>
      </c>
      <c r="M75" s="344">
        <f t="shared" si="7"/>
        <v>5309</v>
      </c>
      <c r="N75" s="344">
        <f t="shared" si="8"/>
        <v>35226</v>
      </c>
      <c r="O75" s="72"/>
      <c r="P75" s="345"/>
      <c r="T75" s="345"/>
    </row>
    <row r="76" ht="18.0" customHeight="1">
      <c r="A76" s="412">
        <v>45171.0</v>
      </c>
      <c r="B76" s="362"/>
      <c r="C76" s="369" t="s">
        <v>1194</v>
      </c>
      <c r="D76" s="410" t="s">
        <v>1217</v>
      </c>
      <c r="E76" s="376"/>
      <c r="F76" s="357" t="s">
        <v>584</v>
      </c>
      <c r="G76" s="374">
        <v>500.0</v>
      </c>
      <c r="H76" s="377">
        <v>-500.0</v>
      </c>
      <c r="I76" s="414">
        <f t="shared" si="1"/>
        <v>-1</v>
      </c>
      <c r="J76" s="343">
        <f t="shared" si="2"/>
        <v>-0.8356452853</v>
      </c>
      <c r="K76" s="343">
        <f t="shared" si="5"/>
        <v>-0.01671290571</v>
      </c>
      <c r="L76" s="343">
        <f t="shared" si="6"/>
        <v>0.1607447271</v>
      </c>
      <c r="M76" s="344">
        <f t="shared" si="7"/>
        <v>4809</v>
      </c>
      <c r="N76" s="344">
        <f t="shared" si="8"/>
        <v>34726</v>
      </c>
      <c r="O76" s="72"/>
      <c r="P76" s="345"/>
      <c r="T76" s="345"/>
    </row>
    <row r="77" ht="18.0" customHeight="1">
      <c r="A77" s="412">
        <v>45171.0</v>
      </c>
      <c r="B77" s="362"/>
      <c r="C77" s="369" t="s">
        <v>1218</v>
      </c>
      <c r="D77" s="410" t="s">
        <v>1219</v>
      </c>
      <c r="E77" s="376"/>
      <c r="F77" s="357" t="s">
        <v>667</v>
      </c>
      <c r="G77" s="374">
        <v>500.0</v>
      </c>
      <c r="H77" s="377">
        <v>-500.0</v>
      </c>
      <c r="I77" s="414">
        <f t="shared" si="1"/>
        <v>-1</v>
      </c>
      <c r="J77" s="343">
        <f t="shared" si="2"/>
        <v>-0.8356452853</v>
      </c>
      <c r="K77" s="343">
        <f t="shared" si="5"/>
        <v>-0.01671290571</v>
      </c>
      <c r="L77" s="343">
        <f t="shared" si="6"/>
        <v>0.1440318214</v>
      </c>
      <c r="M77" s="344">
        <f t="shared" si="7"/>
        <v>4309</v>
      </c>
      <c r="N77" s="344">
        <f t="shared" si="8"/>
        <v>34226</v>
      </c>
      <c r="O77" s="72"/>
      <c r="P77" s="345"/>
      <c r="T77" s="345"/>
    </row>
    <row r="78" ht="18.0" customHeight="1">
      <c r="A78" s="412">
        <v>45171.0</v>
      </c>
      <c r="B78" s="362"/>
      <c r="C78" s="369" t="s">
        <v>1220</v>
      </c>
      <c r="D78" s="410" t="s">
        <v>1221</v>
      </c>
      <c r="E78" s="376"/>
      <c r="F78" s="357" t="s">
        <v>545</v>
      </c>
      <c r="G78" s="374">
        <v>500.0</v>
      </c>
      <c r="H78" s="377">
        <v>-500.0</v>
      </c>
      <c r="I78" s="414">
        <f t="shared" si="1"/>
        <v>-1</v>
      </c>
      <c r="J78" s="343">
        <f t="shared" si="2"/>
        <v>-0.8356452853</v>
      </c>
      <c r="K78" s="343">
        <f t="shared" si="5"/>
        <v>-0.01671290571</v>
      </c>
      <c r="L78" s="343">
        <f t="shared" si="6"/>
        <v>0.1273189157</v>
      </c>
      <c r="M78" s="344">
        <f t="shared" si="7"/>
        <v>3809</v>
      </c>
      <c r="N78" s="344">
        <f t="shared" si="8"/>
        <v>33726</v>
      </c>
      <c r="O78" s="72"/>
      <c r="P78" s="345"/>
      <c r="T78" s="345"/>
    </row>
    <row r="79" ht="18.0" customHeight="1">
      <c r="A79" s="382">
        <v>45172.0</v>
      </c>
      <c r="B79" s="362"/>
      <c r="C79" s="369" t="s">
        <v>447</v>
      </c>
      <c r="D79" s="410" t="s">
        <v>340</v>
      </c>
      <c r="E79" s="376"/>
      <c r="F79" s="357" t="s">
        <v>723</v>
      </c>
      <c r="G79" s="374">
        <v>500.0</v>
      </c>
      <c r="H79" s="375">
        <v>420.0</v>
      </c>
      <c r="I79" s="415">
        <f t="shared" si="1"/>
        <v>0.84</v>
      </c>
      <c r="J79" s="343">
        <f t="shared" si="2"/>
        <v>0.7019420396</v>
      </c>
      <c r="K79" s="343">
        <f t="shared" si="5"/>
        <v>0.01403884079</v>
      </c>
      <c r="L79" s="343">
        <f t="shared" si="6"/>
        <v>0.1413577565</v>
      </c>
      <c r="M79" s="344">
        <f t="shared" si="7"/>
        <v>4229</v>
      </c>
      <c r="N79" s="344">
        <f t="shared" si="8"/>
        <v>34146</v>
      </c>
      <c r="O79" s="72"/>
      <c r="P79" s="345"/>
      <c r="T79" s="345"/>
    </row>
    <row r="80" ht="18.0" customHeight="1">
      <c r="A80" s="412">
        <v>45172.0</v>
      </c>
      <c r="B80" s="362"/>
      <c r="C80" s="369" t="s">
        <v>1222</v>
      </c>
      <c r="D80" s="410" t="s">
        <v>549</v>
      </c>
      <c r="E80" s="376"/>
      <c r="F80" s="357" t="s">
        <v>1223</v>
      </c>
      <c r="G80" s="374">
        <v>500.0</v>
      </c>
      <c r="H80" s="375">
        <v>315.0</v>
      </c>
      <c r="I80" s="415">
        <f t="shared" si="1"/>
        <v>0.63</v>
      </c>
      <c r="J80" s="343">
        <f t="shared" si="2"/>
        <v>0.5264565297</v>
      </c>
      <c r="K80" s="343">
        <f t="shared" si="5"/>
        <v>0.01052913059</v>
      </c>
      <c r="L80" s="343">
        <f t="shared" si="6"/>
        <v>0.1518868871</v>
      </c>
      <c r="M80" s="344">
        <f t="shared" si="7"/>
        <v>4544</v>
      </c>
      <c r="N80" s="344">
        <f t="shared" si="8"/>
        <v>34461</v>
      </c>
      <c r="O80" s="72"/>
      <c r="P80" s="345"/>
      <c r="T80" s="345"/>
    </row>
    <row r="81" ht="18.0" customHeight="1">
      <c r="A81" s="412">
        <v>45172.0</v>
      </c>
      <c r="B81" s="362"/>
      <c r="C81" s="369" t="s">
        <v>1224</v>
      </c>
      <c r="D81" s="410" t="s">
        <v>1225</v>
      </c>
      <c r="E81" s="376"/>
      <c r="F81" s="357" t="s">
        <v>667</v>
      </c>
      <c r="G81" s="374">
        <v>500.0</v>
      </c>
      <c r="H81" s="375">
        <v>400.0</v>
      </c>
      <c r="I81" s="415">
        <f t="shared" si="1"/>
        <v>0.8</v>
      </c>
      <c r="J81" s="343">
        <f t="shared" si="2"/>
        <v>0.6685162282</v>
      </c>
      <c r="K81" s="343">
        <f t="shared" si="5"/>
        <v>0.01337032456</v>
      </c>
      <c r="L81" s="343">
        <f t="shared" si="6"/>
        <v>0.1652572116</v>
      </c>
      <c r="M81" s="344">
        <f t="shared" si="7"/>
        <v>4944</v>
      </c>
      <c r="N81" s="344">
        <f t="shared" si="8"/>
        <v>34861</v>
      </c>
      <c r="O81" s="72"/>
      <c r="P81" s="345"/>
      <c r="T81" s="345"/>
    </row>
    <row r="82" ht="18.0" customHeight="1">
      <c r="A82" s="412"/>
      <c r="B82" s="362"/>
      <c r="C82" s="369"/>
      <c r="D82" s="410"/>
      <c r="E82" s="376"/>
      <c r="F82" s="357"/>
      <c r="G82" s="374"/>
      <c r="H82" s="416"/>
      <c r="I82" s="417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412"/>
      <c r="B83" s="362"/>
      <c r="C83" s="369"/>
      <c r="D83" s="410"/>
      <c r="E83" s="376"/>
      <c r="F83" s="357"/>
      <c r="G83" s="374"/>
      <c r="H83" s="416"/>
      <c r="I83" s="417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412"/>
      <c r="B84" s="362"/>
      <c r="C84" s="369"/>
      <c r="D84" s="410"/>
      <c r="E84" s="376"/>
      <c r="F84" s="357"/>
      <c r="G84" s="374"/>
      <c r="H84" s="416"/>
      <c r="I84" s="417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412"/>
      <c r="B85" s="362"/>
      <c r="C85" s="369" t="s">
        <v>1226</v>
      </c>
      <c r="D85" s="369"/>
      <c r="E85" s="376"/>
      <c r="F85" s="357"/>
      <c r="G85" s="374"/>
      <c r="H85" s="375"/>
      <c r="I85" s="417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418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418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418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418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418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418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418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418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418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418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418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418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418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418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418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418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418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418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418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418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418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418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418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418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418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418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418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418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418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418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418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418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418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418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418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418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418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418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418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418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418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418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418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418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418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418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418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418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419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418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418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418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418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418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418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418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418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418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418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419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420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420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420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420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420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420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420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420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420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420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420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420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420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420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420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420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420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420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420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420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420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420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420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420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420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420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420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420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418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418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418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418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418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418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418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418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418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418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418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418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418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418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418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418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418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418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418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418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418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418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418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418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418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418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418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418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418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418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418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418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418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418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418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418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418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418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418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418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418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418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418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418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418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418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418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418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418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418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418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418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418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418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418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418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418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418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418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418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418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418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418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418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418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418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418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418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418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418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418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418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418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418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418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418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418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418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418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418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418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418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418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418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418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418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418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418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418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418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418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418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418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418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418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418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418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418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418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418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418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418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418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418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418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418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418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418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418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418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418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418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418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418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418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418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418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418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418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418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418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418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418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418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418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418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418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Agosto!$U$3:$U$33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1227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369" t="s">
        <v>502</v>
      </c>
      <c r="D2" s="369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44808.0</v>
      </c>
      <c r="B3" s="368"/>
      <c r="C3" s="369" t="s">
        <v>1228</v>
      </c>
      <c r="D3" s="369" t="s">
        <v>1229</v>
      </c>
      <c r="E3" s="381" t="s">
        <v>518</v>
      </c>
      <c r="F3" s="354" t="s">
        <v>747</v>
      </c>
      <c r="G3" s="371">
        <v>900.0</v>
      </c>
      <c r="H3" s="384">
        <v>560.0</v>
      </c>
      <c r="I3" s="295">
        <f t="shared" ref="I3:I258" si="1">IF(H3="","",H3/G3)</f>
        <v>0.6222222222</v>
      </c>
      <c r="J3" s="295">
        <f t="shared" ref="J3:J299" si="2">IF(H3="","",H3/$R$13)</f>
        <v>0.803189811</v>
      </c>
      <c r="K3" s="295">
        <f>IF(H3="","",H3/P3)</f>
        <v>0.01606379622</v>
      </c>
      <c r="L3" s="295">
        <f>IF(K3="","",K3)</f>
        <v>0.01606379622</v>
      </c>
      <c r="M3" s="296">
        <f>IF(H3="","",H3)</f>
        <v>560</v>
      </c>
      <c r="N3" s="296">
        <f>IF(H3="","",P3+H3)</f>
        <v>35421</v>
      </c>
      <c r="O3" s="297"/>
      <c r="P3" s="298">
        <f>Painel!B10</f>
        <v>34861</v>
      </c>
      <c r="Q3" s="299"/>
      <c r="R3" s="298">
        <f>P3+(SUM(H3:H299))</f>
        <v>41111</v>
      </c>
      <c r="S3" s="299"/>
      <c r="T3" s="300"/>
      <c r="U3" s="301">
        <v>44805.0</v>
      </c>
      <c r="V3" s="302">
        <f t="shared" ref="V3:V32" si="3">SUMIF($A$3:$A$299,U3,$H$3:$H$299)</f>
        <v>0</v>
      </c>
      <c r="W3" s="303">
        <f t="shared" ref="W3:W32" si="4">V3/$R$13</f>
        <v>0</v>
      </c>
    </row>
    <row r="4" ht="18.0" customHeight="1">
      <c r="A4" s="355">
        <v>45178.0</v>
      </c>
      <c r="B4" s="362"/>
      <c r="C4" s="369" t="s">
        <v>1230</v>
      </c>
      <c r="D4" s="369" t="s">
        <v>1231</v>
      </c>
      <c r="E4" s="356" t="s">
        <v>518</v>
      </c>
      <c r="F4" s="357" t="s">
        <v>572</v>
      </c>
      <c r="G4" s="374">
        <v>900.0</v>
      </c>
      <c r="H4" s="375">
        <v>540.0</v>
      </c>
      <c r="I4" s="295">
        <f t="shared" si="1"/>
        <v>0.6</v>
      </c>
      <c r="J4" s="295">
        <f t="shared" si="2"/>
        <v>0.7745044606</v>
      </c>
      <c r="K4" s="295">
        <f t="shared" ref="K4:K300" si="5">IF(H4="","",H4/$P$3)</f>
        <v>0.01549008921</v>
      </c>
      <c r="L4" s="295">
        <f t="shared" ref="L4:L300" si="6">IF(K4="","",L3+K4)</f>
        <v>0.03155388543</v>
      </c>
      <c r="M4" s="296">
        <f t="shared" ref="M4:M299" si="7">IF(H4="","",H4+M3)</f>
        <v>1100</v>
      </c>
      <c r="N4" s="296">
        <f t="shared" ref="N4:N299" si="8">IF(H4="","",H4+N3)</f>
        <v>35961</v>
      </c>
      <c r="O4" s="304"/>
      <c r="P4" s="305"/>
      <c r="Q4" s="306"/>
      <c r="R4" s="305"/>
      <c r="S4" s="306"/>
      <c r="T4" s="307"/>
      <c r="U4" s="301">
        <f t="shared" ref="U4:U32" si="9">U3+1</f>
        <v>44806</v>
      </c>
      <c r="V4" s="302">
        <f t="shared" si="3"/>
        <v>0</v>
      </c>
      <c r="W4" s="303">
        <f t="shared" si="4"/>
        <v>0</v>
      </c>
    </row>
    <row r="5" ht="18.0" customHeight="1">
      <c r="A5" s="355">
        <v>45179.0</v>
      </c>
      <c r="B5" s="362"/>
      <c r="C5" s="388" t="s">
        <v>1232</v>
      </c>
      <c r="D5" s="388" t="s">
        <v>910</v>
      </c>
      <c r="E5" s="356" t="s">
        <v>518</v>
      </c>
      <c r="F5" s="357" t="s">
        <v>536</v>
      </c>
      <c r="G5" s="374">
        <v>900.0</v>
      </c>
      <c r="H5" s="377">
        <v>-900.0</v>
      </c>
      <c r="I5" s="295">
        <f t="shared" si="1"/>
        <v>-1</v>
      </c>
      <c r="J5" s="295">
        <f t="shared" si="2"/>
        <v>-1.290840768</v>
      </c>
      <c r="K5" s="295">
        <f t="shared" si="5"/>
        <v>-0.02581681535</v>
      </c>
      <c r="L5" s="295">
        <f t="shared" si="6"/>
        <v>0.005737070078</v>
      </c>
      <c r="M5" s="296">
        <f t="shared" si="7"/>
        <v>200</v>
      </c>
      <c r="N5" s="296">
        <f t="shared" si="8"/>
        <v>35061</v>
      </c>
      <c r="O5" s="304"/>
      <c r="P5" s="308" t="s">
        <v>526</v>
      </c>
      <c r="Q5" s="309"/>
      <c r="R5" s="309"/>
      <c r="S5" s="310"/>
      <c r="T5" s="307"/>
      <c r="U5" s="301">
        <f t="shared" si="9"/>
        <v>44807</v>
      </c>
      <c r="V5" s="302">
        <f t="shared" si="3"/>
        <v>0</v>
      </c>
      <c r="W5" s="303">
        <f t="shared" si="4"/>
        <v>0</v>
      </c>
    </row>
    <row r="6" ht="18.0" customHeight="1">
      <c r="A6" s="355">
        <v>45183.0</v>
      </c>
      <c r="B6" s="362"/>
      <c r="C6" s="369" t="s">
        <v>1233</v>
      </c>
      <c r="D6" s="369" t="s">
        <v>1171</v>
      </c>
      <c r="E6" s="356" t="s">
        <v>518</v>
      </c>
      <c r="F6" s="357" t="s">
        <v>519</v>
      </c>
      <c r="G6" s="374">
        <v>900.0</v>
      </c>
      <c r="H6" s="375">
        <v>590.0</v>
      </c>
      <c r="I6" s="295">
        <f t="shared" si="1"/>
        <v>0.6555555556</v>
      </c>
      <c r="J6" s="295">
        <f t="shared" si="2"/>
        <v>0.8462178366</v>
      </c>
      <c r="K6" s="295">
        <f t="shared" si="5"/>
        <v>0.01692435673</v>
      </c>
      <c r="L6" s="295">
        <f t="shared" si="6"/>
        <v>0.02266142681</v>
      </c>
      <c r="M6" s="296">
        <f t="shared" si="7"/>
        <v>790</v>
      </c>
      <c r="N6" s="296">
        <f t="shared" si="8"/>
        <v>35651</v>
      </c>
      <c r="O6" s="304"/>
      <c r="P6" s="311">
        <f>SUM(R3-P3)</f>
        <v>6250</v>
      </c>
      <c r="T6" s="307"/>
      <c r="U6" s="301">
        <f t="shared" si="9"/>
        <v>44808</v>
      </c>
      <c r="V6" s="302">
        <f t="shared" si="3"/>
        <v>560</v>
      </c>
      <c r="W6" s="303">
        <f t="shared" si="4"/>
        <v>0.803189811</v>
      </c>
    </row>
    <row r="7" ht="18.0" customHeight="1">
      <c r="A7" s="355">
        <v>45183.0</v>
      </c>
      <c r="B7" s="362"/>
      <c r="C7" s="369" t="s">
        <v>1016</v>
      </c>
      <c r="D7" s="369" t="s">
        <v>1234</v>
      </c>
      <c r="E7" s="356" t="s">
        <v>518</v>
      </c>
      <c r="F7" s="357" t="s">
        <v>1235</v>
      </c>
      <c r="G7" s="374">
        <v>900.0</v>
      </c>
      <c r="H7" s="375">
        <v>810.0</v>
      </c>
      <c r="I7" s="295">
        <f t="shared" si="1"/>
        <v>0.9</v>
      </c>
      <c r="J7" s="295">
        <f t="shared" si="2"/>
        <v>1.161756691</v>
      </c>
      <c r="K7" s="295">
        <f t="shared" si="5"/>
        <v>0.02323513382</v>
      </c>
      <c r="L7" s="295">
        <f t="shared" si="6"/>
        <v>0.04589656063</v>
      </c>
      <c r="M7" s="296">
        <f t="shared" si="7"/>
        <v>1600</v>
      </c>
      <c r="N7" s="296">
        <f t="shared" si="8"/>
        <v>36461</v>
      </c>
      <c r="O7" s="304"/>
      <c r="T7" s="307"/>
      <c r="U7" s="301">
        <f t="shared" si="9"/>
        <v>44809</v>
      </c>
      <c r="V7" s="302">
        <f t="shared" si="3"/>
        <v>0</v>
      </c>
      <c r="W7" s="303">
        <f t="shared" si="4"/>
        <v>0</v>
      </c>
    </row>
    <row r="8" ht="18.0" customHeight="1">
      <c r="A8" s="355">
        <v>44819.0</v>
      </c>
      <c r="B8" s="362"/>
      <c r="C8" s="369" t="s">
        <v>1236</v>
      </c>
      <c r="D8" s="369" t="s">
        <v>1237</v>
      </c>
      <c r="E8" s="356" t="s">
        <v>518</v>
      </c>
      <c r="F8" s="357" t="s">
        <v>592</v>
      </c>
      <c r="G8" s="374">
        <v>900.0</v>
      </c>
      <c r="H8" s="375">
        <v>860.0</v>
      </c>
      <c r="I8" s="295">
        <f t="shared" si="1"/>
        <v>0.9555555556</v>
      </c>
      <c r="J8" s="295">
        <f t="shared" si="2"/>
        <v>1.233470067</v>
      </c>
      <c r="K8" s="295">
        <f t="shared" si="5"/>
        <v>0.02466940134</v>
      </c>
      <c r="L8" s="295">
        <f t="shared" si="6"/>
        <v>0.07056596196</v>
      </c>
      <c r="M8" s="296">
        <f t="shared" si="7"/>
        <v>2460</v>
      </c>
      <c r="N8" s="296">
        <f t="shared" si="8"/>
        <v>37321</v>
      </c>
      <c r="O8" s="304"/>
      <c r="T8" s="307"/>
      <c r="U8" s="301">
        <f t="shared" si="9"/>
        <v>44810</v>
      </c>
      <c r="V8" s="302">
        <f t="shared" si="3"/>
        <v>0</v>
      </c>
      <c r="W8" s="303">
        <f t="shared" si="4"/>
        <v>0</v>
      </c>
    </row>
    <row r="9" ht="18.0" customHeight="1">
      <c r="A9" s="355">
        <v>44819.0</v>
      </c>
      <c r="B9" s="362"/>
      <c r="C9" s="388" t="s">
        <v>587</v>
      </c>
      <c r="D9" s="388" t="s">
        <v>1238</v>
      </c>
      <c r="E9" s="356" t="s">
        <v>518</v>
      </c>
      <c r="F9" s="357" t="s">
        <v>644</v>
      </c>
      <c r="G9" s="374">
        <v>900.0</v>
      </c>
      <c r="H9" s="375">
        <v>900.0</v>
      </c>
      <c r="I9" s="295">
        <f t="shared" si="1"/>
        <v>1</v>
      </c>
      <c r="J9" s="295">
        <f t="shared" si="2"/>
        <v>1.290840768</v>
      </c>
      <c r="K9" s="295">
        <f t="shared" si="5"/>
        <v>0.02581681535</v>
      </c>
      <c r="L9" s="295">
        <f t="shared" si="6"/>
        <v>0.09638277732</v>
      </c>
      <c r="M9" s="296">
        <f t="shared" si="7"/>
        <v>3360</v>
      </c>
      <c r="N9" s="296">
        <f t="shared" si="8"/>
        <v>38221</v>
      </c>
      <c r="O9" s="304"/>
      <c r="P9" s="308" t="s">
        <v>516</v>
      </c>
      <c r="Q9" s="309"/>
      <c r="R9" s="309"/>
      <c r="S9" s="310"/>
      <c r="T9" s="307"/>
      <c r="U9" s="301">
        <f t="shared" si="9"/>
        <v>44811</v>
      </c>
      <c r="V9" s="302">
        <f t="shared" si="3"/>
        <v>0</v>
      </c>
      <c r="W9" s="303">
        <f t="shared" si="4"/>
        <v>0</v>
      </c>
    </row>
    <row r="10" ht="18.0" customHeight="1">
      <c r="A10" s="355">
        <v>45185.0</v>
      </c>
      <c r="B10" s="362"/>
      <c r="C10" s="369" t="s">
        <v>755</v>
      </c>
      <c r="D10" s="369" t="s">
        <v>711</v>
      </c>
      <c r="E10" s="356" t="s">
        <v>518</v>
      </c>
      <c r="F10" s="357" t="s">
        <v>589</v>
      </c>
      <c r="G10" s="374">
        <v>900.0</v>
      </c>
      <c r="H10" s="375">
        <v>800.0</v>
      </c>
      <c r="I10" s="295">
        <f t="shared" si="1"/>
        <v>0.8888888889</v>
      </c>
      <c r="J10" s="295">
        <f t="shared" si="2"/>
        <v>1.147414016</v>
      </c>
      <c r="K10" s="295">
        <f t="shared" si="5"/>
        <v>0.02294828031</v>
      </c>
      <c r="L10" s="295">
        <f t="shared" si="6"/>
        <v>0.1193310576</v>
      </c>
      <c r="M10" s="296">
        <f t="shared" si="7"/>
        <v>4160</v>
      </c>
      <c r="N10" s="296">
        <f t="shared" si="8"/>
        <v>39021</v>
      </c>
      <c r="O10" s="304"/>
      <c r="P10" s="312">
        <f>P6/P3</f>
        <v>0.1792834399</v>
      </c>
      <c r="Q10" s="313"/>
      <c r="R10" s="312">
        <f>SUM((H3:H299))/SUM((G3:G299))</f>
        <v>0.1102292769</v>
      </c>
      <c r="S10" s="313"/>
      <c r="T10" s="307"/>
      <c r="U10" s="301">
        <f t="shared" si="9"/>
        <v>44812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45185.0</v>
      </c>
      <c r="B11" s="362"/>
      <c r="C11" s="369" t="s">
        <v>636</v>
      </c>
      <c r="D11" s="369" t="s">
        <v>1239</v>
      </c>
      <c r="E11" s="356" t="s">
        <v>518</v>
      </c>
      <c r="F11" s="357" t="s">
        <v>667</v>
      </c>
      <c r="G11" s="374">
        <v>900.0</v>
      </c>
      <c r="H11" s="377">
        <v>-900.0</v>
      </c>
      <c r="I11" s="295">
        <f t="shared" si="1"/>
        <v>-1</v>
      </c>
      <c r="J11" s="295">
        <f t="shared" si="2"/>
        <v>-1.290840768</v>
      </c>
      <c r="K11" s="295">
        <f t="shared" si="5"/>
        <v>-0.02581681535</v>
      </c>
      <c r="L11" s="295">
        <f t="shared" si="6"/>
        <v>0.09351424228</v>
      </c>
      <c r="M11" s="296">
        <f t="shared" si="7"/>
        <v>3260</v>
      </c>
      <c r="N11" s="296">
        <f t="shared" si="8"/>
        <v>38121</v>
      </c>
      <c r="O11" s="304"/>
      <c r="P11" s="305"/>
      <c r="Q11" s="306"/>
      <c r="R11" s="305"/>
      <c r="S11" s="306"/>
      <c r="T11" s="307"/>
      <c r="U11" s="301">
        <f t="shared" si="9"/>
        <v>44813</v>
      </c>
      <c r="V11" s="302">
        <f t="shared" si="3"/>
        <v>0</v>
      </c>
      <c r="W11" s="303">
        <f t="shared" si="4"/>
        <v>0</v>
      </c>
    </row>
    <row r="12" ht="18.0" customHeight="1">
      <c r="A12" s="355">
        <v>45185.0</v>
      </c>
      <c r="B12" s="362"/>
      <c r="C12" s="369" t="s">
        <v>1240</v>
      </c>
      <c r="D12" s="369" t="s">
        <v>1241</v>
      </c>
      <c r="E12" s="356" t="s">
        <v>518</v>
      </c>
      <c r="F12" s="357" t="s">
        <v>572</v>
      </c>
      <c r="G12" s="374">
        <v>900.0</v>
      </c>
      <c r="H12" s="375">
        <v>540.0</v>
      </c>
      <c r="I12" s="295">
        <f t="shared" si="1"/>
        <v>0.6</v>
      </c>
      <c r="J12" s="295">
        <f t="shared" si="2"/>
        <v>0.7745044606</v>
      </c>
      <c r="K12" s="295">
        <f t="shared" si="5"/>
        <v>0.01549008921</v>
      </c>
      <c r="L12" s="295">
        <f t="shared" si="6"/>
        <v>0.1090043315</v>
      </c>
      <c r="M12" s="296">
        <f t="shared" si="7"/>
        <v>3800</v>
      </c>
      <c r="N12" s="296">
        <f t="shared" si="8"/>
        <v>38661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44814</v>
      </c>
      <c r="V12" s="302">
        <f t="shared" si="3"/>
        <v>0</v>
      </c>
      <c r="W12" s="303">
        <f t="shared" si="4"/>
        <v>0</v>
      </c>
    </row>
    <row r="13" ht="18.0" customHeight="1">
      <c r="A13" s="355">
        <v>45185.0</v>
      </c>
      <c r="B13" s="362"/>
      <c r="C13" s="388" t="s">
        <v>1242</v>
      </c>
      <c r="D13" s="388" t="s">
        <v>1243</v>
      </c>
      <c r="E13" s="356" t="s">
        <v>518</v>
      </c>
      <c r="F13" s="357" t="s">
        <v>681</v>
      </c>
      <c r="G13" s="374">
        <v>900.0</v>
      </c>
      <c r="H13" s="377">
        <v>-900.0</v>
      </c>
      <c r="I13" s="295">
        <f t="shared" si="1"/>
        <v>-1</v>
      </c>
      <c r="J13" s="295">
        <f t="shared" si="2"/>
        <v>-1.290840768</v>
      </c>
      <c r="K13" s="295">
        <f t="shared" si="5"/>
        <v>-0.02581681535</v>
      </c>
      <c r="L13" s="295">
        <f t="shared" si="6"/>
        <v>0.08318751614</v>
      </c>
      <c r="M13" s="296">
        <f t="shared" si="7"/>
        <v>2900</v>
      </c>
      <c r="N13" s="296">
        <f t="shared" si="8"/>
        <v>37761</v>
      </c>
      <c r="O13" s="304"/>
      <c r="P13" s="314">
        <v>0.02</v>
      </c>
      <c r="Q13" s="313"/>
      <c r="R13" s="315">
        <f>P3*P13</f>
        <v>697.22</v>
      </c>
      <c r="S13" s="313"/>
      <c r="T13" s="307"/>
      <c r="U13" s="301">
        <f t="shared" si="9"/>
        <v>44815</v>
      </c>
      <c r="V13" s="302">
        <f t="shared" si="3"/>
        <v>0</v>
      </c>
      <c r="W13" s="303">
        <f t="shared" si="4"/>
        <v>0</v>
      </c>
    </row>
    <row r="14" ht="18.0" customHeight="1">
      <c r="A14" s="355">
        <v>45185.0</v>
      </c>
      <c r="B14" s="362"/>
      <c r="C14" s="369" t="s">
        <v>1244</v>
      </c>
      <c r="D14" s="369" t="s">
        <v>1245</v>
      </c>
      <c r="E14" s="356" t="s">
        <v>518</v>
      </c>
      <c r="F14" s="359">
        <v>45201.0</v>
      </c>
      <c r="G14" s="374">
        <v>900.0</v>
      </c>
      <c r="H14" s="377">
        <v>-900.0</v>
      </c>
      <c r="I14" s="295">
        <f t="shared" si="1"/>
        <v>-1</v>
      </c>
      <c r="J14" s="295">
        <f t="shared" si="2"/>
        <v>-1.290840768</v>
      </c>
      <c r="K14" s="295">
        <f t="shared" si="5"/>
        <v>-0.02581681535</v>
      </c>
      <c r="L14" s="295">
        <f t="shared" si="6"/>
        <v>0.05737070078</v>
      </c>
      <c r="M14" s="296">
        <f t="shared" si="7"/>
        <v>2000</v>
      </c>
      <c r="N14" s="296">
        <f t="shared" si="8"/>
        <v>36861</v>
      </c>
      <c r="O14" s="304"/>
      <c r="P14" s="305"/>
      <c r="Q14" s="306"/>
      <c r="R14" s="305"/>
      <c r="S14" s="306"/>
      <c r="T14" s="307"/>
      <c r="U14" s="301">
        <f t="shared" si="9"/>
        <v>44816</v>
      </c>
      <c r="V14" s="302">
        <f t="shared" si="3"/>
        <v>0</v>
      </c>
      <c r="W14" s="303">
        <f t="shared" si="4"/>
        <v>0</v>
      </c>
    </row>
    <row r="15" ht="18.0" customHeight="1">
      <c r="A15" s="355">
        <v>45185.0</v>
      </c>
      <c r="B15" s="362"/>
      <c r="C15" s="369" t="s">
        <v>1246</v>
      </c>
      <c r="D15" s="369" t="s">
        <v>1247</v>
      </c>
      <c r="E15" s="356" t="s">
        <v>518</v>
      </c>
      <c r="F15" s="357" t="s">
        <v>1121</v>
      </c>
      <c r="G15" s="374">
        <v>900.0</v>
      </c>
      <c r="H15" s="375">
        <v>660.0</v>
      </c>
      <c r="I15" s="295">
        <f t="shared" si="1"/>
        <v>0.7333333333</v>
      </c>
      <c r="J15" s="295">
        <f t="shared" si="2"/>
        <v>0.9466165629</v>
      </c>
      <c r="K15" s="295">
        <f t="shared" si="5"/>
        <v>0.01893233126</v>
      </c>
      <c r="L15" s="295">
        <f t="shared" si="6"/>
        <v>0.07630303204</v>
      </c>
      <c r="M15" s="296">
        <f t="shared" si="7"/>
        <v>2660</v>
      </c>
      <c r="N15" s="296">
        <f t="shared" si="8"/>
        <v>37521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44817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45186.0</v>
      </c>
      <c r="B16" s="362"/>
      <c r="C16" s="369" t="s">
        <v>1248</v>
      </c>
      <c r="D16" s="369" t="s">
        <v>322</v>
      </c>
      <c r="E16" s="356" t="s">
        <v>518</v>
      </c>
      <c r="F16" s="357" t="s">
        <v>667</v>
      </c>
      <c r="G16" s="374">
        <v>900.0</v>
      </c>
      <c r="H16" s="377">
        <v>-900.0</v>
      </c>
      <c r="I16" s="295">
        <f t="shared" si="1"/>
        <v>-1</v>
      </c>
      <c r="J16" s="295">
        <f t="shared" si="2"/>
        <v>-1.290840768</v>
      </c>
      <c r="K16" s="295">
        <f t="shared" si="5"/>
        <v>-0.02581681535</v>
      </c>
      <c r="L16" s="295">
        <f t="shared" si="6"/>
        <v>0.05048621669</v>
      </c>
      <c r="M16" s="296">
        <f t="shared" si="7"/>
        <v>1760</v>
      </c>
      <c r="N16" s="296">
        <f t="shared" si="8"/>
        <v>36621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44818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45186.0</v>
      </c>
      <c r="B17" s="362"/>
      <c r="C17" s="388" t="s">
        <v>1249</v>
      </c>
      <c r="D17" s="388" t="s">
        <v>1250</v>
      </c>
      <c r="E17" s="356" t="s">
        <v>518</v>
      </c>
      <c r="F17" s="357" t="s">
        <v>519</v>
      </c>
      <c r="G17" s="374">
        <v>900.0</v>
      </c>
      <c r="H17" s="377">
        <v>-900.0</v>
      </c>
      <c r="I17" s="295">
        <f t="shared" si="1"/>
        <v>-1</v>
      </c>
      <c r="J17" s="295">
        <f t="shared" si="2"/>
        <v>-1.290840768</v>
      </c>
      <c r="K17" s="295">
        <f t="shared" si="5"/>
        <v>-0.02581681535</v>
      </c>
      <c r="L17" s="295">
        <f t="shared" si="6"/>
        <v>0.02466940134</v>
      </c>
      <c r="M17" s="296">
        <f t="shared" si="7"/>
        <v>860</v>
      </c>
      <c r="N17" s="296">
        <f t="shared" si="8"/>
        <v>35721</v>
      </c>
      <c r="O17" s="304"/>
      <c r="P17" s="320">
        <f>COUNTIF(V3:V35,"&gt;0")</f>
        <v>4</v>
      </c>
      <c r="Q17" s="321">
        <f>P17/(P17+R17)</f>
        <v>1</v>
      </c>
      <c r="R17" s="322">
        <f>COUNTIF(V3:V36,"&lt;0")</f>
        <v>0</v>
      </c>
      <c r="S17" s="323">
        <f>R17/(P17+R17)</f>
        <v>0</v>
      </c>
      <c r="T17" s="307"/>
      <c r="U17" s="301">
        <f t="shared" si="9"/>
        <v>44819</v>
      </c>
      <c r="V17" s="302">
        <f t="shared" si="3"/>
        <v>1760</v>
      </c>
      <c r="W17" s="303">
        <f t="shared" si="4"/>
        <v>2.524310834</v>
      </c>
    </row>
    <row r="18" ht="18.0" customHeight="1">
      <c r="A18" s="355">
        <v>45187.0</v>
      </c>
      <c r="B18" s="362"/>
      <c r="C18" s="369" t="s">
        <v>1251</v>
      </c>
      <c r="D18" s="369" t="s">
        <v>1252</v>
      </c>
      <c r="E18" s="356" t="s">
        <v>518</v>
      </c>
      <c r="F18" s="357" t="s">
        <v>533</v>
      </c>
      <c r="G18" s="374">
        <v>900.0</v>
      </c>
      <c r="H18" s="377">
        <v>-900.0</v>
      </c>
      <c r="I18" s="295">
        <f t="shared" si="1"/>
        <v>-1</v>
      </c>
      <c r="J18" s="295">
        <f t="shared" si="2"/>
        <v>-1.290840768</v>
      </c>
      <c r="K18" s="295">
        <f t="shared" si="5"/>
        <v>-0.02581681535</v>
      </c>
      <c r="L18" s="295">
        <f t="shared" si="6"/>
        <v>-0.001147414016</v>
      </c>
      <c r="M18" s="296">
        <f t="shared" si="7"/>
        <v>-40</v>
      </c>
      <c r="N18" s="296">
        <f t="shared" si="8"/>
        <v>34821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44820</v>
      </c>
      <c r="V18" s="302">
        <f t="shared" si="3"/>
        <v>0</v>
      </c>
      <c r="W18" s="303">
        <f t="shared" si="4"/>
        <v>0</v>
      </c>
    </row>
    <row r="19" ht="18.0" customHeight="1">
      <c r="A19" s="355">
        <v>45188.0</v>
      </c>
      <c r="B19" s="362"/>
      <c r="C19" s="369" t="s">
        <v>636</v>
      </c>
      <c r="D19" s="369" t="s">
        <v>346</v>
      </c>
      <c r="E19" s="356" t="s">
        <v>518</v>
      </c>
      <c r="F19" s="357" t="s">
        <v>522</v>
      </c>
      <c r="G19" s="374">
        <v>900.0</v>
      </c>
      <c r="H19" s="375">
        <v>630.0</v>
      </c>
      <c r="I19" s="295">
        <f t="shared" si="1"/>
        <v>0.7</v>
      </c>
      <c r="J19" s="295">
        <f t="shared" si="2"/>
        <v>0.9035885373</v>
      </c>
      <c r="K19" s="295">
        <f t="shared" si="5"/>
        <v>0.01807177075</v>
      </c>
      <c r="L19" s="295">
        <f t="shared" si="6"/>
        <v>0.01692435673</v>
      </c>
      <c r="M19" s="296">
        <f t="shared" si="7"/>
        <v>590</v>
      </c>
      <c r="N19" s="296">
        <f t="shared" si="8"/>
        <v>35451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44821</v>
      </c>
      <c r="V19" s="302">
        <f t="shared" si="3"/>
        <v>0</v>
      </c>
      <c r="W19" s="303">
        <f t="shared" si="4"/>
        <v>0</v>
      </c>
    </row>
    <row r="20" ht="18.0" customHeight="1">
      <c r="A20" s="355">
        <v>45189.0</v>
      </c>
      <c r="B20" s="362"/>
      <c r="C20" s="369" t="s">
        <v>1253</v>
      </c>
      <c r="D20" s="369" t="s">
        <v>1254</v>
      </c>
      <c r="E20" s="356" t="s">
        <v>518</v>
      </c>
      <c r="F20" s="357" t="s">
        <v>1255</v>
      </c>
      <c r="G20" s="374">
        <v>900.0</v>
      </c>
      <c r="H20" s="375">
        <v>550.0</v>
      </c>
      <c r="I20" s="295">
        <f t="shared" si="1"/>
        <v>0.6111111111</v>
      </c>
      <c r="J20" s="295">
        <f t="shared" si="2"/>
        <v>0.7888471358</v>
      </c>
      <c r="K20" s="295">
        <f t="shared" si="5"/>
        <v>0.01577694272</v>
      </c>
      <c r="L20" s="295">
        <f t="shared" si="6"/>
        <v>0.03270129945</v>
      </c>
      <c r="M20" s="296">
        <f t="shared" si="7"/>
        <v>1140</v>
      </c>
      <c r="N20" s="296">
        <f t="shared" si="8"/>
        <v>36001</v>
      </c>
      <c r="O20" s="304"/>
      <c r="P20" s="320">
        <f>COUNTIF(H3:H299,"&gt;0")</f>
        <v>40</v>
      </c>
      <c r="Q20" s="321">
        <f>P20/(P20+R20)</f>
        <v>0.6349206349</v>
      </c>
      <c r="R20" s="322">
        <f>COUNTIF(H2:H299,"&lt;0")</f>
        <v>23</v>
      </c>
      <c r="S20" s="323">
        <f>R20/(P20+R20)</f>
        <v>0.3650793651</v>
      </c>
      <c r="T20" s="307"/>
      <c r="U20" s="301">
        <f t="shared" si="9"/>
        <v>44822</v>
      </c>
      <c r="V20" s="302">
        <f t="shared" si="3"/>
        <v>0</v>
      </c>
      <c r="W20" s="303">
        <f t="shared" si="4"/>
        <v>0</v>
      </c>
    </row>
    <row r="21" ht="18.0" customHeight="1">
      <c r="A21" s="355">
        <v>45189.0</v>
      </c>
      <c r="B21" s="362"/>
      <c r="C21" s="388" t="s">
        <v>338</v>
      </c>
      <c r="D21" s="388" t="s">
        <v>1256</v>
      </c>
      <c r="E21" s="356" t="s">
        <v>518</v>
      </c>
      <c r="F21" s="357" t="s">
        <v>1255</v>
      </c>
      <c r="G21" s="374">
        <v>900.0</v>
      </c>
      <c r="H21" s="375">
        <v>550.0</v>
      </c>
      <c r="I21" s="295">
        <f t="shared" si="1"/>
        <v>0.6111111111</v>
      </c>
      <c r="J21" s="295">
        <f t="shared" si="2"/>
        <v>0.7888471358</v>
      </c>
      <c r="K21" s="295">
        <f t="shared" si="5"/>
        <v>0.01577694272</v>
      </c>
      <c r="L21" s="295">
        <f t="shared" si="6"/>
        <v>0.04847824216</v>
      </c>
      <c r="M21" s="296">
        <f t="shared" si="7"/>
        <v>1690</v>
      </c>
      <c r="N21" s="296">
        <f t="shared" si="8"/>
        <v>36551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44823</v>
      </c>
      <c r="V21" s="302">
        <f t="shared" si="3"/>
        <v>0</v>
      </c>
      <c r="W21" s="303">
        <f t="shared" si="4"/>
        <v>0</v>
      </c>
    </row>
    <row r="22" ht="18.0" customHeight="1">
      <c r="A22" s="355">
        <v>45190.0</v>
      </c>
      <c r="B22" s="362"/>
      <c r="C22" s="369" t="s">
        <v>1257</v>
      </c>
      <c r="D22" s="369" t="s">
        <v>786</v>
      </c>
      <c r="E22" s="356" t="s">
        <v>518</v>
      </c>
      <c r="F22" s="357">
        <v>2.0</v>
      </c>
      <c r="G22" s="374">
        <v>900.0</v>
      </c>
      <c r="H22" s="375">
        <v>900.0</v>
      </c>
      <c r="I22" s="295">
        <f t="shared" si="1"/>
        <v>1</v>
      </c>
      <c r="J22" s="295">
        <f t="shared" si="2"/>
        <v>1.290840768</v>
      </c>
      <c r="K22" s="295">
        <f t="shared" si="5"/>
        <v>0.02581681535</v>
      </c>
      <c r="L22" s="295">
        <f t="shared" si="6"/>
        <v>0.07429505751</v>
      </c>
      <c r="M22" s="296">
        <f t="shared" si="7"/>
        <v>2590</v>
      </c>
      <c r="N22" s="296">
        <f t="shared" si="8"/>
        <v>37451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44824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45191.0</v>
      </c>
      <c r="B23" s="362"/>
      <c r="C23" s="369" t="s">
        <v>1162</v>
      </c>
      <c r="D23" s="369" t="s">
        <v>427</v>
      </c>
      <c r="E23" s="356" t="s">
        <v>518</v>
      </c>
      <c r="F23" s="357" t="s">
        <v>667</v>
      </c>
      <c r="G23" s="374">
        <v>900.0</v>
      </c>
      <c r="H23" s="377">
        <v>-900.0</v>
      </c>
      <c r="I23" s="295">
        <f t="shared" si="1"/>
        <v>-1</v>
      </c>
      <c r="J23" s="295">
        <f t="shared" si="2"/>
        <v>-1.290840768</v>
      </c>
      <c r="K23" s="295">
        <f t="shared" si="5"/>
        <v>-0.02581681535</v>
      </c>
      <c r="L23" s="295">
        <f t="shared" si="6"/>
        <v>0.04847824216</v>
      </c>
      <c r="M23" s="296">
        <f t="shared" si="7"/>
        <v>1690</v>
      </c>
      <c r="N23" s="296">
        <f t="shared" si="8"/>
        <v>36551</v>
      </c>
      <c r="O23" s="304"/>
      <c r="P23" s="328">
        <f>SUM(P20+R20)</f>
        <v>63</v>
      </c>
      <c r="Q23" s="310"/>
      <c r="R23" s="328">
        <f>COUNTA(V3:V33)-COUNTIFS(V3:V33,"=0")</f>
        <v>4</v>
      </c>
      <c r="S23" s="310"/>
      <c r="T23" s="307"/>
      <c r="U23" s="301">
        <f t="shared" si="9"/>
        <v>44825</v>
      </c>
      <c r="V23" s="302">
        <f t="shared" si="3"/>
        <v>0</v>
      </c>
      <c r="W23" s="303">
        <f t="shared" si="4"/>
        <v>0</v>
      </c>
    </row>
    <row r="24" ht="18.0" customHeight="1">
      <c r="A24" s="355">
        <v>45191.0</v>
      </c>
      <c r="B24" s="362"/>
      <c r="C24" s="369" t="s">
        <v>1258</v>
      </c>
      <c r="D24" s="369" t="s">
        <v>1259</v>
      </c>
      <c r="E24" s="356" t="s">
        <v>518</v>
      </c>
      <c r="F24" s="357" t="s">
        <v>747</v>
      </c>
      <c r="G24" s="374">
        <v>900.0</v>
      </c>
      <c r="H24" s="375">
        <v>560.0</v>
      </c>
      <c r="I24" s="295">
        <f t="shared" si="1"/>
        <v>0.6222222222</v>
      </c>
      <c r="J24" s="295">
        <f t="shared" si="2"/>
        <v>0.803189811</v>
      </c>
      <c r="K24" s="295">
        <f t="shared" si="5"/>
        <v>0.01606379622</v>
      </c>
      <c r="L24" s="295">
        <f t="shared" si="6"/>
        <v>0.06454203838</v>
      </c>
      <c r="M24" s="296">
        <f t="shared" si="7"/>
        <v>2250</v>
      </c>
      <c r="N24" s="296">
        <f t="shared" si="8"/>
        <v>37111</v>
      </c>
      <c r="O24" s="304"/>
      <c r="P24" s="331"/>
      <c r="Q24" s="332"/>
      <c r="R24" s="332"/>
      <c r="S24" s="332"/>
      <c r="T24" s="307"/>
      <c r="U24" s="301">
        <f t="shared" si="9"/>
        <v>44826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45191.0</v>
      </c>
      <c r="B25" s="362"/>
      <c r="C25" s="388" t="s">
        <v>1260</v>
      </c>
      <c r="D25" s="388" t="s">
        <v>1261</v>
      </c>
      <c r="E25" s="356" t="s">
        <v>518</v>
      </c>
      <c r="F25" s="357" t="s">
        <v>545</v>
      </c>
      <c r="G25" s="374">
        <v>900.0</v>
      </c>
      <c r="H25" s="375">
        <v>650.0</v>
      </c>
      <c r="I25" s="295">
        <f t="shared" si="1"/>
        <v>0.7222222222</v>
      </c>
      <c r="J25" s="295">
        <f t="shared" si="2"/>
        <v>0.9322738877</v>
      </c>
      <c r="K25" s="295">
        <f t="shared" si="5"/>
        <v>0.01864547775</v>
      </c>
      <c r="L25" s="295">
        <f t="shared" si="6"/>
        <v>0.08318751614</v>
      </c>
      <c r="M25" s="296">
        <f t="shared" si="7"/>
        <v>2900</v>
      </c>
      <c r="N25" s="296">
        <f t="shared" si="8"/>
        <v>37761</v>
      </c>
      <c r="O25" s="304"/>
      <c r="P25" s="307"/>
      <c r="T25" s="307"/>
      <c r="U25" s="301">
        <f t="shared" si="9"/>
        <v>44827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45191.0</v>
      </c>
      <c r="B26" s="362"/>
      <c r="C26" s="369" t="s">
        <v>1262</v>
      </c>
      <c r="D26" s="369" t="s">
        <v>1263</v>
      </c>
      <c r="E26" s="356" t="s">
        <v>518</v>
      </c>
      <c r="F26" s="357" t="s">
        <v>1264</v>
      </c>
      <c r="G26" s="374">
        <v>900.0</v>
      </c>
      <c r="H26" s="377">
        <v>-900.0</v>
      </c>
      <c r="I26" s="295">
        <f t="shared" si="1"/>
        <v>-1</v>
      </c>
      <c r="J26" s="295">
        <f t="shared" si="2"/>
        <v>-1.290840768</v>
      </c>
      <c r="K26" s="295">
        <f t="shared" si="5"/>
        <v>-0.02581681535</v>
      </c>
      <c r="L26" s="295">
        <f t="shared" si="6"/>
        <v>0.05737070078</v>
      </c>
      <c r="M26" s="296">
        <f t="shared" si="7"/>
        <v>2000</v>
      </c>
      <c r="N26" s="296">
        <f t="shared" si="8"/>
        <v>36861</v>
      </c>
      <c r="O26" s="304"/>
      <c r="P26" s="307"/>
      <c r="T26" s="307"/>
      <c r="U26" s="301">
        <f t="shared" si="9"/>
        <v>44828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45191.0</v>
      </c>
      <c r="B27" s="362"/>
      <c r="C27" s="369" t="s">
        <v>394</v>
      </c>
      <c r="D27" s="369" t="s">
        <v>1265</v>
      </c>
      <c r="E27" s="356" t="s">
        <v>518</v>
      </c>
      <c r="F27" s="357" t="s">
        <v>1255</v>
      </c>
      <c r="G27" s="374">
        <v>900.0</v>
      </c>
      <c r="H27" s="377">
        <v>-900.0</v>
      </c>
      <c r="I27" s="295">
        <f t="shared" si="1"/>
        <v>-1</v>
      </c>
      <c r="J27" s="295">
        <f t="shared" si="2"/>
        <v>-1.290840768</v>
      </c>
      <c r="K27" s="295">
        <f t="shared" si="5"/>
        <v>-0.02581681535</v>
      </c>
      <c r="L27" s="295">
        <f t="shared" si="6"/>
        <v>0.03155388543</v>
      </c>
      <c r="M27" s="296">
        <f t="shared" si="7"/>
        <v>1100</v>
      </c>
      <c r="N27" s="296">
        <f t="shared" si="8"/>
        <v>35961</v>
      </c>
      <c r="O27" s="304"/>
      <c r="P27" s="307"/>
      <c r="T27" s="307"/>
      <c r="U27" s="301">
        <f t="shared" si="9"/>
        <v>44829</v>
      </c>
      <c r="V27" s="302">
        <f t="shared" si="3"/>
        <v>820</v>
      </c>
      <c r="W27" s="303">
        <f t="shared" si="4"/>
        <v>1.176099366</v>
      </c>
    </row>
    <row r="28" ht="18.0" customHeight="1">
      <c r="A28" s="355">
        <v>45192.0</v>
      </c>
      <c r="B28" s="362"/>
      <c r="C28" s="369" t="s">
        <v>1266</v>
      </c>
      <c r="D28" s="369" t="s">
        <v>1267</v>
      </c>
      <c r="E28" s="356" t="s">
        <v>518</v>
      </c>
      <c r="F28" s="357" t="s">
        <v>1264</v>
      </c>
      <c r="G28" s="374">
        <v>900.0</v>
      </c>
      <c r="H28" s="375">
        <v>580.0</v>
      </c>
      <c r="I28" s="295">
        <f t="shared" si="1"/>
        <v>0.6444444444</v>
      </c>
      <c r="J28" s="295">
        <f t="shared" si="2"/>
        <v>0.8318751614</v>
      </c>
      <c r="K28" s="295">
        <f t="shared" si="5"/>
        <v>0.01663750323</v>
      </c>
      <c r="L28" s="295">
        <f t="shared" si="6"/>
        <v>0.04819138866</v>
      </c>
      <c r="M28" s="296">
        <f t="shared" si="7"/>
        <v>1680</v>
      </c>
      <c r="N28" s="296">
        <f t="shared" si="8"/>
        <v>36541</v>
      </c>
      <c r="O28" s="304"/>
      <c r="P28" s="307"/>
      <c r="T28" s="307"/>
      <c r="U28" s="301">
        <f t="shared" si="9"/>
        <v>44830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45192.0</v>
      </c>
      <c r="B29" s="362"/>
      <c r="C29" s="388" t="s">
        <v>1268</v>
      </c>
      <c r="D29" s="388" t="s">
        <v>1269</v>
      </c>
      <c r="E29" s="356" t="s">
        <v>518</v>
      </c>
      <c r="F29" s="357" t="s">
        <v>572</v>
      </c>
      <c r="G29" s="374">
        <v>900.0</v>
      </c>
      <c r="H29" s="375">
        <v>540.0</v>
      </c>
      <c r="I29" s="295">
        <f t="shared" si="1"/>
        <v>0.6</v>
      </c>
      <c r="J29" s="295">
        <f t="shared" si="2"/>
        <v>0.7745044606</v>
      </c>
      <c r="K29" s="295">
        <f t="shared" si="5"/>
        <v>0.01549008921</v>
      </c>
      <c r="L29" s="295">
        <f t="shared" si="6"/>
        <v>0.06368147787</v>
      </c>
      <c r="M29" s="296">
        <f t="shared" si="7"/>
        <v>2220</v>
      </c>
      <c r="N29" s="296">
        <f t="shared" si="8"/>
        <v>37081</v>
      </c>
      <c r="O29" s="304"/>
      <c r="P29" s="307"/>
      <c r="T29" s="307"/>
      <c r="U29" s="301">
        <f t="shared" si="9"/>
        <v>44831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45192.0</v>
      </c>
      <c r="B30" s="362"/>
      <c r="C30" s="369" t="s">
        <v>423</v>
      </c>
      <c r="D30" s="369" t="s">
        <v>952</v>
      </c>
      <c r="E30" s="356" t="s">
        <v>518</v>
      </c>
      <c r="F30" s="357" t="s">
        <v>533</v>
      </c>
      <c r="G30" s="374">
        <v>900.0</v>
      </c>
      <c r="H30" s="377">
        <v>-900.0</v>
      </c>
      <c r="I30" s="295">
        <f t="shared" si="1"/>
        <v>-1</v>
      </c>
      <c r="J30" s="295">
        <f t="shared" si="2"/>
        <v>-1.290840768</v>
      </c>
      <c r="K30" s="295">
        <f t="shared" si="5"/>
        <v>-0.02581681535</v>
      </c>
      <c r="L30" s="295">
        <f t="shared" si="6"/>
        <v>0.03786466252</v>
      </c>
      <c r="M30" s="296">
        <f t="shared" si="7"/>
        <v>1320</v>
      </c>
      <c r="N30" s="296">
        <f t="shared" si="8"/>
        <v>36181</v>
      </c>
      <c r="O30" s="304"/>
      <c r="P30" s="307"/>
      <c r="T30" s="307"/>
      <c r="U30" s="301">
        <f t="shared" si="9"/>
        <v>44832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45192.0</v>
      </c>
      <c r="B31" s="362"/>
      <c r="C31" s="369" t="s">
        <v>1270</v>
      </c>
      <c r="D31" s="369" t="s">
        <v>1128</v>
      </c>
      <c r="E31" s="356" t="s">
        <v>518</v>
      </c>
      <c r="F31" s="357" t="s">
        <v>531</v>
      </c>
      <c r="G31" s="374">
        <v>900.0</v>
      </c>
      <c r="H31" s="375">
        <v>740.0</v>
      </c>
      <c r="I31" s="295">
        <f t="shared" si="1"/>
        <v>0.8222222222</v>
      </c>
      <c r="J31" s="295">
        <f t="shared" si="2"/>
        <v>1.061357964</v>
      </c>
      <c r="K31" s="295">
        <f t="shared" si="5"/>
        <v>0.02122715929</v>
      </c>
      <c r="L31" s="295">
        <f t="shared" si="6"/>
        <v>0.05909182181</v>
      </c>
      <c r="M31" s="296">
        <f t="shared" si="7"/>
        <v>2060</v>
      </c>
      <c r="N31" s="296">
        <f t="shared" si="8"/>
        <v>36921</v>
      </c>
      <c r="O31" s="304"/>
      <c r="P31" s="307"/>
      <c r="T31" s="307"/>
      <c r="U31" s="301">
        <f t="shared" si="9"/>
        <v>44833</v>
      </c>
      <c r="V31" s="302">
        <f t="shared" si="3"/>
        <v>560</v>
      </c>
      <c r="W31" s="303">
        <f t="shared" si="4"/>
        <v>0.803189811</v>
      </c>
    </row>
    <row r="32" ht="18.0" customHeight="1">
      <c r="A32" s="355">
        <v>45192.0</v>
      </c>
      <c r="B32" s="362"/>
      <c r="C32" s="369" t="s">
        <v>1271</v>
      </c>
      <c r="D32" s="369" t="s">
        <v>683</v>
      </c>
      <c r="E32" s="356" t="s">
        <v>518</v>
      </c>
      <c r="F32" s="357" t="s">
        <v>667</v>
      </c>
      <c r="G32" s="374">
        <v>900.0</v>
      </c>
      <c r="H32" s="375">
        <v>720.0</v>
      </c>
      <c r="I32" s="295">
        <f t="shared" si="1"/>
        <v>0.8</v>
      </c>
      <c r="J32" s="295">
        <f t="shared" si="2"/>
        <v>1.032672614</v>
      </c>
      <c r="K32" s="295">
        <f t="shared" si="5"/>
        <v>0.02065345228</v>
      </c>
      <c r="L32" s="295">
        <f t="shared" si="6"/>
        <v>0.07974527409</v>
      </c>
      <c r="M32" s="296">
        <f t="shared" si="7"/>
        <v>2780</v>
      </c>
      <c r="N32" s="296">
        <f t="shared" si="8"/>
        <v>37641</v>
      </c>
      <c r="O32" s="304"/>
      <c r="P32" s="307"/>
      <c r="T32" s="307"/>
      <c r="U32" s="301">
        <f t="shared" si="9"/>
        <v>44834</v>
      </c>
      <c r="V32" s="302">
        <f t="shared" si="3"/>
        <v>0</v>
      </c>
      <c r="W32" s="303">
        <f t="shared" si="4"/>
        <v>0</v>
      </c>
    </row>
    <row r="33" ht="18.0" customHeight="1">
      <c r="A33" s="355">
        <v>45193.0</v>
      </c>
      <c r="B33" s="362"/>
      <c r="C33" s="388" t="s">
        <v>771</v>
      </c>
      <c r="D33" s="388" t="s">
        <v>1181</v>
      </c>
      <c r="E33" s="356" t="s">
        <v>518</v>
      </c>
      <c r="F33" s="357" t="s">
        <v>522</v>
      </c>
      <c r="G33" s="374">
        <v>900.0</v>
      </c>
      <c r="H33" s="377">
        <v>-900.0</v>
      </c>
      <c r="I33" s="295">
        <f t="shared" si="1"/>
        <v>-1</v>
      </c>
      <c r="J33" s="295">
        <f t="shared" si="2"/>
        <v>-1.290840768</v>
      </c>
      <c r="K33" s="295">
        <f t="shared" si="5"/>
        <v>-0.02581681535</v>
      </c>
      <c r="L33" s="295">
        <f t="shared" si="6"/>
        <v>0.05392845874</v>
      </c>
      <c r="M33" s="296">
        <f t="shared" si="7"/>
        <v>1880</v>
      </c>
      <c r="N33" s="296">
        <f t="shared" si="8"/>
        <v>36741</v>
      </c>
      <c r="O33" s="304"/>
      <c r="P33" s="307"/>
      <c r="T33" s="307"/>
      <c r="U33" s="361"/>
    </row>
    <row r="34" ht="18.0" customHeight="1">
      <c r="A34" s="355">
        <v>45193.0</v>
      </c>
      <c r="B34" s="362"/>
      <c r="C34" s="369" t="s">
        <v>1092</v>
      </c>
      <c r="D34" s="369" t="s">
        <v>1272</v>
      </c>
      <c r="E34" s="356" t="s">
        <v>518</v>
      </c>
      <c r="F34" s="357" t="s">
        <v>545</v>
      </c>
      <c r="G34" s="374">
        <v>900.0</v>
      </c>
      <c r="H34" s="375">
        <v>650.0</v>
      </c>
      <c r="I34" s="295">
        <f t="shared" si="1"/>
        <v>0.7222222222</v>
      </c>
      <c r="J34" s="295">
        <f t="shared" si="2"/>
        <v>0.9322738877</v>
      </c>
      <c r="K34" s="295">
        <f t="shared" si="5"/>
        <v>0.01864547775</v>
      </c>
      <c r="L34" s="295">
        <f t="shared" si="6"/>
        <v>0.07257393649</v>
      </c>
      <c r="M34" s="296">
        <f t="shared" si="7"/>
        <v>2530</v>
      </c>
      <c r="N34" s="296">
        <f t="shared" si="8"/>
        <v>37391</v>
      </c>
      <c r="O34" s="304"/>
      <c r="P34" s="307"/>
      <c r="T34" s="307"/>
    </row>
    <row r="35" ht="18.0" customHeight="1">
      <c r="A35" s="355">
        <v>45193.0</v>
      </c>
      <c r="B35" s="362"/>
      <c r="C35" s="369" t="s">
        <v>1273</v>
      </c>
      <c r="D35" s="369" t="s">
        <v>1274</v>
      </c>
      <c r="E35" s="356" t="s">
        <v>518</v>
      </c>
      <c r="F35" s="357" t="s">
        <v>667</v>
      </c>
      <c r="G35" s="374">
        <v>900.0</v>
      </c>
      <c r="H35" s="377">
        <v>-900.0</v>
      </c>
      <c r="I35" s="295">
        <f t="shared" si="1"/>
        <v>-1</v>
      </c>
      <c r="J35" s="295">
        <f t="shared" si="2"/>
        <v>-1.290840768</v>
      </c>
      <c r="K35" s="295">
        <f t="shared" si="5"/>
        <v>-0.02581681535</v>
      </c>
      <c r="L35" s="295">
        <f t="shared" si="6"/>
        <v>0.04675712114</v>
      </c>
      <c r="M35" s="296">
        <f t="shared" si="7"/>
        <v>1630</v>
      </c>
      <c r="N35" s="296">
        <f t="shared" si="8"/>
        <v>36491</v>
      </c>
      <c r="O35" s="304"/>
      <c r="P35" s="307"/>
      <c r="T35" s="307"/>
    </row>
    <row r="36" ht="18.0" customHeight="1">
      <c r="A36" s="355">
        <v>45193.0</v>
      </c>
      <c r="B36" s="362"/>
      <c r="C36" s="369" t="s">
        <v>340</v>
      </c>
      <c r="D36" s="369" t="s">
        <v>1275</v>
      </c>
      <c r="E36" s="356" t="s">
        <v>518</v>
      </c>
      <c r="F36" s="357" t="s">
        <v>522</v>
      </c>
      <c r="G36" s="374">
        <v>900.0</v>
      </c>
      <c r="H36" s="377">
        <v>-900.0</v>
      </c>
      <c r="I36" s="295">
        <f t="shared" si="1"/>
        <v>-1</v>
      </c>
      <c r="J36" s="295">
        <f t="shared" si="2"/>
        <v>-1.290840768</v>
      </c>
      <c r="K36" s="295">
        <f t="shared" si="5"/>
        <v>-0.02581681535</v>
      </c>
      <c r="L36" s="295">
        <f t="shared" si="6"/>
        <v>0.02094030579</v>
      </c>
      <c r="M36" s="296">
        <f t="shared" si="7"/>
        <v>730</v>
      </c>
      <c r="N36" s="296">
        <f t="shared" si="8"/>
        <v>35591</v>
      </c>
      <c r="O36" s="304"/>
      <c r="P36" s="307"/>
      <c r="T36" s="307"/>
    </row>
    <row r="37" ht="18.0" customHeight="1">
      <c r="A37" s="355">
        <v>45193.0</v>
      </c>
      <c r="B37" s="362"/>
      <c r="C37" s="388" t="s">
        <v>648</v>
      </c>
      <c r="D37" s="388" t="s">
        <v>726</v>
      </c>
      <c r="E37" s="356" t="s">
        <v>518</v>
      </c>
      <c r="F37" s="357" t="s">
        <v>667</v>
      </c>
      <c r="G37" s="374">
        <v>900.0</v>
      </c>
      <c r="H37" s="377">
        <v>-900.0</v>
      </c>
      <c r="I37" s="295">
        <f t="shared" si="1"/>
        <v>-1</v>
      </c>
      <c r="J37" s="295">
        <f t="shared" si="2"/>
        <v>-1.290840768</v>
      </c>
      <c r="K37" s="295">
        <f t="shared" si="5"/>
        <v>-0.02581681535</v>
      </c>
      <c r="L37" s="295">
        <f t="shared" si="6"/>
        <v>-0.004876509567</v>
      </c>
      <c r="M37" s="296">
        <f t="shared" si="7"/>
        <v>-170</v>
      </c>
      <c r="N37" s="296">
        <f t="shared" si="8"/>
        <v>34691</v>
      </c>
      <c r="O37" s="304"/>
      <c r="P37" s="307"/>
      <c r="T37" s="307"/>
    </row>
    <row r="38" ht="18.0" customHeight="1">
      <c r="A38" s="355">
        <v>45193.0</v>
      </c>
      <c r="B38" s="362"/>
      <c r="C38" s="369" t="s">
        <v>325</v>
      </c>
      <c r="D38" s="369" t="s">
        <v>1276</v>
      </c>
      <c r="E38" s="356" t="s">
        <v>518</v>
      </c>
      <c r="F38" s="357" t="s">
        <v>519</v>
      </c>
      <c r="G38" s="374">
        <v>900.0</v>
      </c>
      <c r="H38" s="375">
        <v>580.0</v>
      </c>
      <c r="I38" s="295">
        <f t="shared" si="1"/>
        <v>0.6444444444</v>
      </c>
      <c r="J38" s="295">
        <f t="shared" si="2"/>
        <v>0.8318751614</v>
      </c>
      <c r="K38" s="295">
        <f t="shared" si="5"/>
        <v>0.01663750323</v>
      </c>
      <c r="L38" s="295">
        <f t="shared" si="6"/>
        <v>0.01176099366</v>
      </c>
      <c r="M38" s="296">
        <f t="shared" si="7"/>
        <v>410</v>
      </c>
      <c r="N38" s="296">
        <f t="shared" si="8"/>
        <v>35271</v>
      </c>
      <c r="O38" s="304"/>
      <c r="P38" s="307"/>
      <c r="T38" s="307"/>
    </row>
    <row r="39" ht="18.0" customHeight="1">
      <c r="A39" s="355">
        <v>45193.0</v>
      </c>
      <c r="B39" s="362"/>
      <c r="C39" s="369" t="s">
        <v>1277</v>
      </c>
      <c r="D39" s="369" t="s">
        <v>1143</v>
      </c>
      <c r="E39" s="356" t="s">
        <v>518</v>
      </c>
      <c r="F39" s="357" t="s">
        <v>572</v>
      </c>
      <c r="G39" s="374">
        <v>900.0</v>
      </c>
      <c r="H39" s="375">
        <v>550.0</v>
      </c>
      <c r="I39" s="295">
        <f t="shared" si="1"/>
        <v>0.6111111111</v>
      </c>
      <c r="J39" s="295">
        <f t="shared" si="2"/>
        <v>0.7888471358</v>
      </c>
      <c r="K39" s="295">
        <f t="shared" si="5"/>
        <v>0.01577694272</v>
      </c>
      <c r="L39" s="295">
        <f t="shared" si="6"/>
        <v>0.02753793638</v>
      </c>
      <c r="M39" s="296">
        <f t="shared" si="7"/>
        <v>960</v>
      </c>
      <c r="N39" s="296">
        <f t="shared" si="8"/>
        <v>35821</v>
      </c>
      <c r="O39" s="304"/>
      <c r="P39" s="307"/>
      <c r="T39" s="307"/>
    </row>
    <row r="40" ht="18.0" customHeight="1">
      <c r="A40" s="355">
        <v>45193.0</v>
      </c>
      <c r="B40" s="362"/>
      <c r="C40" s="369" t="s">
        <v>338</v>
      </c>
      <c r="D40" s="369" t="s">
        <v>895</v>
      </c>
      <c r="E40" s="356" t="s">
        <v>518</v>
      </c>
      <c r="F40" s="357" t="s">
        <v>522</v>
      </c>
      <c r="G40" s="374">
        <v>900.0</v>
      </c>
      <c r="H40" s="375">
        <v>630.0</v>
      </c>
      <c r="I40" s="295">
        <f t="shared" si="1"/>
        <v>0.7</v>
      </c>
      <c r="J40" s="295">
        <f t="shared" si="2"/>
        <v>0.9035885373</v>
      </c>
      <c r="K40" s="295">
        <f t="shared" si="5"/>
        <v>0.01807177075</v>
      </c>
      <c r="L40" s="295">
        <f t="shared" si="6"/>
        <v>0.04560970712</v>
      </c>
      <c r="M40" s="296">
        <f t="shared" si="7"/>
        <v>1590</v>
      </c>
      <c r="N40" s="296">
        <f t="shared" si="8"/>
        <v>36451</v>
      </c>
      <c r="O40" s="304"/>
      <c r="P40" s="307"/>
      <c r="T40" s="307"/>
    </row>
    <row r="41" ht="18.0" customHeight="1">
      <c r="A41" s="385">
        <v>44829.0</v>
      </c>
      <c r="B41" s="362"/>
      <c r="C41" s="388" t="s">
        <v>1278</v>
      </c>
      <c r="D41" s="388" t="s">
        <v>977</v>
      </c>
      <c r="E41" s="356" t="s">
        <v>518</v>
      </c>
      <c r="F41" s="357" t="s">
        <v>633</v>
      </c>
      <c r="G41" s="374">
        <v>900.0</v>
      </c>
      <c r="H41" s="375">
        <v>820.0</v>
      </c>
      <c r="I41" s="295">
        <f t="shared" si="1"/>
        <v>0.9111111111</v>
      </c>
      <c r="J41" s="295">
        <f t="shared" si="2"/>
        <v>1.176099366</v>
      </c>
      <c r="K41" s="295">
        <f t="shared" si="5"/>
        <v>0.02352198732</v>
      </c>
      <c r="L41" s="295">
        <f t="shared" si="6"/>
        <v>0.06913169444</v>
      </c>
      <c r="M41" s="296">
        <f t="shared" si="7"/>
        <v>2410</v>
      </c>
      <c r="N41" s="296">
        <f t="shared" si="8"/>
        <v>37271</v>
      </c>
      <c r="O41" s="304"/>
      <c r="P41" s="307"/>
      <c r="T41" s="307"/>
    </row>
    <row r="42" ht="18.0" customHeight="1">
      <c r="A42" s="355">
        <v>45194.0</v>
      </c>
      <c r="B42" s="362"/>
      <c r="C42" s="369" t="s">
        <v>453</v>
      </c>
      <c r="D42" s="369" t="s">
        <v>1279</v>
      </c>
      <c r="E42" s="356" t="s">
        <v>518</v>
      </c>
      <c r="F42" s="357" t="s">
        <v>1121</v>
      </c>
      <c r="G42" s="374">
        <v>900.0</v>
      </c>
      <c r="H42" s="375">
        <v>660.0</v>
      </c>
      <c r="I42" s="295">
        <f t="shared" si="1"/>
        <v>0.7333333333</v>
      </c>
      <c r="J42" s="295">
        <f t="shared" si="2"/>
        <v>0.9466165629</v>
      </c>
      <c r="K42" s="295">
        <f t="shared" si="5"/>
        <v>0.01893233126</v>
      </c>
      <c r="L42" s="295">
        <f t="shared" si="6"/>
        <v>0.0880640257</v>
      </c>
      <c r="M42" s="296">
        <f t="shared" si="7"/>
        <v>3070</v>
      </c>
      <c r="N42" s="296">
        <f t="shared" si="8"/>
        <v>37931</v>
      </c>
      <c r="O42" s="304"/>
      <c r="P42" s="307"/>
      <c r="T42" s="307"/>
    </row>
    <row r="43" ht="18.0" customHeight="1">
      <c r="A43" s="355">
        <v>45195.0</v>
      </c>
      <c r="B43" s="362"/>
      <c r="C43" s="369" t="s">
        <v>391</v>
      </c>
      <c r="D43" s="369" t="s">
        <v>1280</v>
      </c>
      <c r="E43" s="356" t="s">
        <v>518</v>
      </c>
      <c r="F43" s="357" t="s">
        <v>522</v>
      </c>
      <c r="G43" s="374">
        <v>900.0</v>
      </c>
      <c r="H43" s="375">
        <v>630.0</v>
      </c>
      <c r="I43" s="295">
        <f t="shared" si="1"/>
        <v>0.7</v>
      </c>
      <c r="J43" s="295">
        <f t="shared" si="2"/>
        <v>0.9035885373</v>
      </c>
      <c r="K43" s="295">
        <f t="shared" si="5"/>
        <v>0.01807177075</v>
      </c>
      <c r="L43" s="295">
        <f t="shared" si="6"/>
        <v>0.1061357964</v>
      </c>
      <c r="M43" s="296">
        <f t="shared" si="7"/>
        <v>3700</v>
      </c>
      <c r="N43" s="296">
        <f t="shared" si="8"/>
        <v>38561</v>
      </c>
      <c r="O43" s="304"/>
      <c r="P43" s="307"/>
      <c r="T43" s="307"/>
    </row>
    <row r="44" ht="18.0" customHeight="1">
      <c r="A44" s="355">
        <v>45195.0</v>
      </c>
      <c r="B44" s="362"/>
      <c r="C44" s="369" t="s">
        <v>443</v>
      </c>
      <c r="D44" s="369" t="s">
        <v>1281</v>
      </c>
      <c r="E44" s="356" t="s">
        <v>518</v>
      </c>
      <c r="F44" s="357">
        <v>2.05</v>
      </c>
      <c r="G44" s="374">
        <v>900.0</v>
      </c>
      <c r="H44" s="377">
        <v>-900.0</v>
      </c>
      <c r="I44" s="295">
        <f t="shared" si="1"/>
        <v>-1</v>
      </c>
      <c r="J44" s="295">
        <f t="shared" si="2"/>
        <v>-1.290840768</v>
      </c>
      <c r="K44" s="295">
        <f t="shared" si="5"/>
        <v>-0.02581681535</v>
      </c>
      <c r="L44" s="295">
        <f t="shared" si="6"/>
        <v>0.0803189811</v>
      </c>
      <c r="M44" s="296">
        <f t="shared" si="7"/>
        <v>2800</v>
      </c>
      <c r="N44" s="296">
        <f t="shared" si="8"/>
        <v>37661</v>
      </c>
      <c r="O44" s="304"/>
      <c r="P44" s="307"/>
      <c r="T44" s="307"/>
    </row>
    <row r="45" ht="18.0" customHeight="1">
      <c r="A45" s="355">
        <v>45195.0</v>
      </c>
      <c r="B45" s="362"/>
      <c r="C45" s="388" t="s">
        <v>1282</v>
      </c>
      <c r="D45" s="388" t="s">
        <v>796</v>
      </c>
      <c r="E45" s="356" t="s">
        <v>518</v>
      </c>
      <c r="F45" s="357" t="s">
        <v>536</v>
      </c>
      <c r="G45" s="374">
        <v>900.0</v>
      </c>
      <c r="H45" s="375">
        <v>680.0</v>
      </c>
      <c r="I45" s="295">
        <f t="shared" si="1"/>
        <v>0.7555555556</v>
      </c>
      <c r="J45" s="295">
        <f t="shared" si="2"/>
        <v>0.9753019133</v>
      </c>
      <c r="K45" s="295">
        <f t="shared" si="5"/>
        <v>0.01950603827</v>
      </c>
      <c r="L45" s="295">
        <f t="shared" si="6"/>
        <v>0.09982501936</v>
      </c>
      <c r="M45" s="296">
        <f t="shared" si="7"/>
        <v>3480</v>
      </c>
      <c r="N45" s="296">
        <f t="shared" si="8"/>
        <v>38341</v>
      </c>
      <c r="O45" s="304"/>
      <c r="P45" s="307"/>
      <c r="T45" s="307"/>
    </row>
    <row r="46" ht="18.0" customHeight="1">
      <c r="A46" s="355">
        <v>45196.0</v>
      </c>
      <c r="B46" s="362"/>
      <c r="C46" s="369" t="s">
        <v>1283</v>
      </c>
      <c r="D46" s="369" t="s">
        <v>1284</v>
      </c>
      <c r="E46" s="356" t="s">
        <v>518</v>
      </c>
      <c r="F46" s="357" t="s">
        <v>747</v>
      </c>
      <c r="G46" s="374">
        <v>900.0</v>
      </c>
      <c r="H46" s="377">
        <v>-900.0</v>
      </c>
      <c r="I46" s="295">
        <f t="shared" si="1"/>
        <v>-1</v>
      </c>
      <c r="J46" s="295">
        <f t="shared" si="2"/>
        <v>-1.290840768</v>
      </c>
      <c r="K46" s="295">
        <f t="shared" si="5"/>
        <v>-0.02581681535</v>
      </c>
      <c r="L46" s="295">
        <f t="shared" si="6"/>
        <v>0.07400820401</v>
      </c>
      <c r="M46" s="296">
        <f t="shared" si="7"/>
        <v>2580</v>
      </c>
      <c r="N46" s="296">
        <f t="shared" si="8"/>
        <v>37441</v>
      </c>
      <c r="O46" s="304"/>
      <c r="P46" s="307"/>
      <c r="T46" s="307"/>
    </row>
    <row r="47" ht="18.0" customHeight="1">
      <c r="A47" s="355">
        <v>45196.0</v>
      </c>
      <c r="B47" s="362"/>
      <c r="C47" s="369" t="s">
        <v>1285</v>
      </c>
      <c r="D47" s="369" t="s">
        <v>1286</v>
      </c>
      <c r="E47" s="356" t="s">
        <v>518</v>
      </c>
      <c r="F47" s="357" t="s">
        <v>531</v>
      </c>
      <c r="G47" s="374">
        <v>900.0</v>
      </c>
      <c r="H47" s="375">
        <v>740.0</v>
      </c>
      <c r="I47" s="295">
        <f t="shared" si="1"/>
        <v>0.8222222222</v>
      </c>
      <c r="J47" s="295">
        <f t="shared" si="2"/>
        <v>1.061357964</v>
      </c>
      <c r="K47" s="295">
        <f t="shared" si="5"/>
        <v>0.02122715929</v>
      </c>
      <c r="L47" s="295">
        <f t="shared" si="6"/>
        <v>0.0952353633</v>
      </c>
      <c r="M47" s="296">
        <f t="shared" si="7"/>
        <v>3320</v>
      </c>
      <c r="N47" s="296">
        <f t="shared" si="8"/>
        <v>38181</v>
      </c>
      <c r="O47" s="304"/>
      <c r="P47" s="307"/>
      <c r="T47" s="307"/>
    </row>
    <row r="48" ht="18.0" customHeight="1">
      <c r="A48" s="355">
        <v>45197.0</v>
      </c>
      <c r="B48" s="362"/>
      <c r="C48" s="369" t="s">
        <v>946</v>
      </c>
      <c r="D48" s="369" t="s">
        <v>1287</v>
      </c>
      <c r="E48" s="356" t="s">
        <v>518</v>
      </c>
      <c r="F48" s="357" t="s">
        <v>536</v>
      </c>
      <c r="G48" s="374">
        <v>900.0</v>
      </c>
      <c r="H48" s="377">
        <v>-900.0</v>
      </c>
      <c r="I48" s="295">
        <f t="shared" si="1"/>
        <v>-1</v>
      </c>
      <c r="J48" s="295">
        <f t="shared" si="2"/>
        <v>-1.290840768</v>
      </c>
      <c r="K48" s="295">
        <f t="shared" si="5"/>
        <v>-0.02581681535</v>
      </c>
      <c r="L48" s="295">
        <f t="shared" si="6"/>
        <v>0.06941854795</v>
      </c>
      <c r="M48" s="296">
        <f t="shared" si="7"/>
        <v>2420</v>
      </c>
      <c r="N48" s="296">
        <f t="shared" si="8"/>
        <v>37281</v>
      </c>
      <c r="O48" s="304"/>
      <c r="P48" s="307"/>
      <c r="T48" s="307"/>
    </row>
    <row r="49" ht="18.0" customHeight="1">
      <c r="A49" s="355">
        <v>45197.0</v>
      </c>
      <c r="B49" s="362"/>
      <c r="C49" s="388" t="s">
        <v>1288</v>
      </c>
      <c r="D49" s="388" t="s">
        <v>1289</v>
      </c>
      <c r="E49" s="356" t="s">
        <v>518</v>
      </c>
      <c r="F49" s="357" t="s">
        <v>536</v>
      </c>
      <c r="G49" s="374">
        <v>900.0</v>
      </c>
      <c r="H49" s="375">
        <v>680.0</v>
      </c>
      <c r="I49" s="295">
        <f t="shared" si="1"/>
        <v>0.7555555556</v>
      </c>
      <c r="J49" s="295">
        <f t="shared" si="2"/>
        <v>0.9753019133</v>
      </c>
      <c r="K49" s="295">
        <f t="shared" si="5"/>
        <v>0.01950603827</v>
      </c>
      <c r="L49" s="295">
        <f t="shared" si="6"/>
        <v>0.08892458621</v>
      </c>
      <c r="M49" s="296">
        <f t="shared" si="7"/>
        <v>3100</v>
      </c>
      <c r="N49" s="296">
        <f t="shared" si="8"/>
        <v>37961</v>
      </c>
      <c r="O49" s="304"/>
      <c r="P49" s="307"/>
      <c r="T49" s="307"/>
    </row>
    <row r="50" ht="18.0" customHeight="1">
      <c r="A50" s="355">
        <v>45197.0</v>
      </c>
      <c r="B50" s="362"/>
      <c r="C50" s="369" t="s">
        <v>1127</v>
      </c>
      <c r="D50" s="369" t="s">
        <v>1290</v>
      </c>
      <c r="E50" s="356" t="s">
        <v>518</v>
      </c>
      <c r="F50" s="357" t="s">
        <v>747</v>
      </c>
      <c r="G50" s="374">
        <v>900.0</v>
      </c>
      <c r="H50" s="375">
        <v>560.0</v>
      </c>
      <c r="I50" s="295">
        <f t="shared" si="1"/>
        <v>0.6222222222</v>
      </c>
      <c r="J50" s="295">
        <f t="shared" si="2"/>
        <v>0.803189811</v>
      </c>
      <c r="K50" s="295">
        <f t="shared" si="5"/>
        <v>0.01606379622</v>
      </c>
      <c r="L50" s="295">
        <f t="shared" si="6"/>
        <v>0.1049883824</v>
      </c>
      <c r="M50" s="296">
        <f t="shared" si="7"/>
        <v>3660</v>
      </c>
      <c r="N50" s="296">
        <f t="shared" si="8"/>
        <v>38521</v>
      </c>
      <c r="O50" s="304"/>
      <c r="P50" s="307"/>
      <c r="T50" s="307"/>
    </row>
    <row r="51" ht="18.0" customHeight="1">
      <c r="A51" s="355">
        <v>45198.0</v>
      </c>
      <c r="B51" s="362"/>
      <c r="C51" s="369" t="s">
        <v>1291</v>
      </c>
      <c r="D51" s="369" t="s">
        <v>1292</v>
      </c>
      <c r="E51" s="356" t="s">
        <v>518</v>
      </c>
      <c r="F51" s="357" t="s">
        <v>522</v>
      </c>
      <c r="G51" s="374">
        <v>900.0</v>
      </c>
      <c r="H51" s="377">
        <v>-900.0</v>
      </c>
      <c r="I51" s="295">
        <f t="shared" si="1"/>
        <v>-1</v>
      </c>
      <c r="J51" s="295">
        <f t="shared" si="2"/>
        <v>-1.290840768</v>
      </c>
      <c r="K51" s="295">
        <f t="shared" si="5"/>
        <v>-0.02581681535</v>
      </c>
      <c r="L51" s="295">
        <f t="shared" si="6"/>
        <v>0.07917156708</v>
      </c>
      <c r="M51" s="296">
        <f t="shared" si="7"/>
        <v>2760</v>
      </c>
      <c r="N51" s="296">
        <f t="shared" si="8"/>
        <v>37621</v>
      </c>
      <c r="O51" s="304"/>
      <c r="P51" s="307"/>
      <c r="T51" s="307"/>
    </row>
    <row r="52" ht="18.0" customHeight="1">
      <c r="A52" s="355">
        <v>44833.0</v>
      </c>
      <c r="B52" s="362"/>
      <c r="C52" s="369" t="s">
        <v>997</v>
      </c>
      <c r="D52" s="369" t="s">
        <v>1293</v>
      </c>
      <c r="E52" s="356" t="s">
        <v>518</v>
      </c>
      <c r="F52" s="357" t="s">
        <v>747</v>
      </c>
      <c r="G52" s="374">
        <v>900.0</v>
      </c>
      <c r="H52" s="375">
        <v>560.0</v>
      </c>
      <c r="I52" s="343">
        <f t="shared" si="1"/>
        <v>0.6222222222</v>
      </c>
      <c r="J52" s="343">
        <f t="shared" si="2"/>
        <v>0.803189811</v>
      </c>
      <c r="K52" s="343">
        <f t="shared" si="5"/>
        <v>0.01606379622</v>
      </c>
      <c r="L52" s="343">
        <f t="shared" si="6"/>
        <v>0.0952353633</v>
      </c>
      <c r="M52" s="344">
        <f t="shared" si="7"/>
        <v>3320</v>
      </c>
      <c r="N52" s="344">
        <f t="shared" si="8"/>
        <v>38181</v>
      </c>
      <c r="O52" s="72"/>
      <c r="P52" s="345"/>
      <c r="T52" s="345"/>
    </row>
    <row r="53" ht="18.0" customHeight="1">
      <c r="A53" s="355">
        <v>45199.0</v>
      </c>
      <c r="B53" s="362"/>
      <c r="C53" s="388" t="s">
        <v>636</v>
      </c>
      <c r="D53" s="388" t="s">
        <v>1294</v>
      </c>
      <c r="E53" s="356" t="s">
        <v>518</v>
      </c>
      <c r="F53" s="357" t="s">
        <v>1264</v>
      </c>
      <c r="G53" s="374">
        <v>900.0</v>
      </c>
      <c r="H53" s="375">
        <v>580.0</v>
      </c>
      <c r="I53" s="295">
        <f t="shared" si="1"/>
        <v>0.6444444444</v>
      </c>
      <c r="J53" s="295">
        <f t="shared" si="2"/>
        <v>0.8318751614</v>
      </c>
      <c r="K53" s="295">
        <f t="shared" si="5"/>
        <v>0.01663750323</v>
      </c>
      <c r="L53" s="295">
        <f t="shared" si="6"/>
        <v>0.1118728665</v>
      </c>
      <c r="M53" s="296">
        <f t="shared" si="7"/>
        <v>3900</v>
      </c>
      <c r="N53" s="296">
        <f t="shared" si="8"/>
        <v>38761</v>
      </c>
      <c r="O53" s="304"/>
      <c r="P53" s="307"/>
      <c r="T53" s="307"/>
    </row>
    <row r="54" ht="18.0" customHeight="1">
      <c r="A54" s="355">
        <v>45199.0</v>
      </c>
      <c r="B54" s="362"/>
      <c r="C54" s="324" t="s">
        <v>638</v>
      </c>
      <c r="D54" s="324" t="s">
        <v>669</v>
      </c>
      <c r="E54" s="356" t="s">
        <v>518</v>
      </c>
      <c r="F54" s="357" t="s">
        <v>572</v>
      </c>
      <c r="G54" s="374">
        <v>900.0</v>
      </c>
      <c r="H54" s="375">
        <v>540.0</v>
      </c>
      <c r="I54" s="343">
        <f t="shared" si="1"/>
        <v>0.6</v>
      </c>
      <c r="J54" s="343">
        <f t="shared" si="2"/>
        <v>0.7745044606</v>
      </c>
      <c r="K54" s="343">
        <f t="shared" si="5"/>
        <v>0.01549008921</v>
      </c>
      <c r="L54" s="343">
        <f t="shared" si="6"/>
        <v>0.1273629557</v>
      </c>
      <c r="M54" s="344">
        <f t="shared" si="7"/>
        <v>4440</v>
      </c>
      <c r="N54" s="344">
        <f t="shared" si="8"/>
        <v>39301</v>
      </c>
      <c r="O54" s="72"/>
      <c r="P54" s="345"/>
      <c r="T54" s="345"/>
    </row>
    <row r="55" ht="18.0" customHeight="1">
      <c r="A55" s="355">
        <v>45199.0</v>
      </c>
      <c r="B55" s="362"/>
      <c r="C55" s="324" t="s">
        <v>1295</v>
      </c>
      <c r="D55" s="324" t="s">
        <v>759</v>
      </c>
      <c r="E55" s="356" t="s">
        <v>518</v>
      </c>
      <c r="F55" s="357" t="s">
        <v>531</v>
      </c>
      <c r="G55" s="374">
        <v>900.0</v>
      </c>
      <c r="H55" s="377">
        <v>-900.0</v>
      </c>
      <c r="I55" s="295">
        <f t="shared" si="1"/>
        <v>-1</v>
      </c>
      <c r="J55" s="295">
        <f t="shared" si="2"/>
        <v>-1.290840768</v>
      </c>
      <c r="K55" s="295">
        <f t="shared" si="5"/>
        <v>-0.02581681535</v>
      </c>
      <c r="L55" s="295">
        <f t="shared" si="6"/>
        <v>0.1015461404</v>
      </c>
      <c r="M55" s="296">
        <f t="shared" si="7"/>
        <v>3540</v>
      </c>
      <c r="N55" s="296">
        <f t="shared" si="8"/>
        <v>38401</v>
      </c>
      <c r="O55" s="304"/>
      <c r="P55" s="307"/>
      <c r="T55" s="307"/>
    </row>
    <row r="56" ht="18.0" customHeight="1">
      <c r="A56" s="355">
        <v>45199.0</v>
      </c>
      <c r="B56" s="362"/>
      <c r="C56" s="369" t="s">
        <v>601</v>
      </c>
      <c r="D56" s="369" t="s">
        <v>1296</v>
      </c>
      <c r="E56" s="356" t="s">
        <v>518</v>
      </c>
      <c r="F56" s="357" t="s">
        <v>545</v>
      </c>
      <c r="G56" s="374">
        <v>900.0</v>
      </c>
      <c r="H56" s="377">
        <v>-900.0</v>
      </c>
      <c r="I56" s="343">
        <f t="shared" si="1"/>
        <v>-1</v>
      </c>
      <c r="J56" s="343">
        <f t="shared" si="2"/>
        <v>-1.290840768</v>
      </c>
      <c r="K56" s="343">
        <f t="shared" si="5"/>
        <v>-0.02581681535</v>
      </c>
      <c r="L56" s="343">
        <f t="shared" si="6"/>
        <v>0.07572932503</v>
      </c>
      <c r="M56" s="344">
        <f t="shared" si="7"/>
        <v>2640</v>
      </c>
      <c r="N56" s="344">
        <f t="shared" si="8"/>
        <v>37501</v>
      </c>
      <c r="O56" s="72"/>
      <c r="P56" s="345"/>
      <c r="T56" s="345"/>
    </row>
    <row r="57" ht="18.0" customHeight="1">
      <c r="A57" s="355">
        <v>45199.0</v>
      </c>
      <c r="B57" s="362"/>
      <c r="C57" s="388" t="s">
        <v>937</v>
      </c>
      <c r="D57" s="388" t="s">
        <v>1297</v>
      </c>
      <c r="E57" s="356" t="s">
        <v>518</v>
      </c>
      <c r="F57" s="359">
        <v>45048.0</v>
      </c>
      <c r="G57" s="374">
        <v>900.0</v>
      </c>
      <c r="H57" s="375">
        <v>1350.0</v>
      </c>
      <c r="I57" s="343">
        <f t="shared" si="1"/>
        <v>1.5</v>
      </c>
      <c r="J57" s="343">
        <f t="shared" si="2"/>
        <v>1.936261151</v>
      </c>
      <c r="K57" s="343">
        <f t="shared" si="5"/>
        <v>0.03872522303</v>
      </c>
      <c r="L57" s="343">
        <f t="shared" si="6"/>
        <v>0.1144545481</v>
      </c>
      <c r="M57" s="344">
        <f t="shared" si="7"/>
        <v>3990</v>
      </c>
      <c r="N57" s="344">
        <f t="shared" si="8"/>
        <v>38851</v>
      </c>
      <c r="O57" s="72"/>
      <c r="P57" s="345"/>
      <c r="T57" s="345"/>
    </row>
    <row r="58" ht="18.0" customHeight="1">
      <c r="A58" s="355">
        <v>45199.0</v>
      </c>
      <c r="B58" s="362"/>
      <c r="C58" s="369" t="s">
        <v>1154</v>
      </c>
      <c r="D58" s="369" t="s">
        <v>1162</v>
      </c>
      <c r="E58" s="356" t="s">
        <v>518</v>
      </c>
      <c r="F58" s="357" t="s">
        <v>667</v>
      </c>
      <c r="G58" s="374">
        <v>900.0</v>
      </c>
      <c r="H58" s="377">
        <v>-900.0</v>
      </c>
      <c r="I58" s="343">
        <f t="shared" si="1"/>
        <v>-1</v>
      </c>
      <c r="J58" s="343">
        <f t="shared" si="2"/>
        <v>-1.290840768</v>
      </c>
      <c r="K58" s="343">
        <f t="shared" si="5"/>
        <v>-0.02581681535</v>
      </c>
      <c r="L58" s="343">
        <f t="shared" si="6"/>
        <v>0.08863773271</v>
      </c>
      <c r="M58" s="344">
        <f t="shared" si="7"/>
        <v>3090</v>
      </c>
      <c r="N58" s="344">
        <f t="shared" si="8"/>
        <v>37951</v>
      </c>
      <c r="O58" s="72"/>
      <c r="P58" s="345"/>
      <c r="T58" s="345"/>
    </row>
    <row r="59" ht="18.0" customHeight="1">
      <c r="A59" s="355">
        <v>45199.0</v>
      </c>
      <c r="B59" s="362"/>
      <c r="C59" s="369" t="s">
        <v>427</v>
      </c>
      <c r="D59" s="369" t="s">
        <v>1298</v>
      </c>
      <c r="E59" s="356" t="s">
        <v>518</v>
      </c>
      <c r="F59" s="357" t="s">
        <v>536</v>
      </c>
      <c r="G59" s="374">
        <v>900.0</v>
      </c>
      <c r="H59" s="375">
        <v>680.0</v>
      </c>
      <c r="I59" s="343">
        <f t="shared" si="1"/>
        <v>0.7555555556</v>
      </c>
      <c r="J59" s="343">
        <f t="shared" si="2"/>
        <v>0.9753019133</v>
      </c>
      <c r="K59" s="343">
        <f t="shared" si="5"/>
        <v>0.01950603827</v>
      </c>
      <c r="L59" s="343">
        <f t="shared" si="6"/>
        <v>0.108143771</v>
      </c>
      <c r="M59" s="344">
        <f t="shared" si="7"/>
        <v>3770</v>
      </c>
      <c r="N59" s="344">
        <f t="shared" si="8"/>
        <v>38631</v>
      </c>
      <c r="O59" s="72"/>
      <c r="P59" s="345"/>
      <c r="T59" s="345"/>
    </row>
    <row r="60" ht="18.0" customHeight="1">
      <c r="A60" s="355">
        <v>45199.0</v>
      </c>
      <c r="B60" s="362"/>
      <c r="C60" s="369" t="s">
        <v>1299</v>
      </c>
      <c r="D60" s="369" t="s">
        <v>1300</v>
      </c>
      <c r="E60" s="356" t="s">
        <v>518</v>
      </c>
      <c r="F60" s="357">
        <v>2.0</v>
      </c>
      <c r="G60" s="374">
        <v>900.0</v>
      </c>
      <c r="H60" s="375">
        <v>900.0</v>
      </c>
      <c r="I60" s="343">
        <f t="shared" si="1"/>
        <v>1</v>
      </c>
      <c r="J60" s="343">
        <f t="shared" si="2"/>
        <v>1.290840768</v>
      </c>
      <c r="K60" s="343">
        <f t="shared" si="5"/>
        <v>0.02581681535</v>
      </c>
      <c r="L60" s="343">
        <f t="shared" si="6"/>
        <v>0.1339605863</v>
      </c>
      <c r="M60" s="344">
        <f t="shared" si="7"/>
        <v>4670</v>
      </c>
      <c r="N60" s="344">
        <f t="shared" si="8"/>
        <v>39531</v>
      </c>
      <c r="O60" s="72"/>
      <c r="P60" s="345"/>
      <c r="T60" s="345"/>
    </row>
    <row r="61" ht="18.0" customHeight="1">
      <c r="A61" s="355">
        <v>45200.0</v>
      </c>
      <c r="B61" s="362"/>
      <c r="C61" s="388" t="s">
        <v>1301</v>
      </c>
      <c r="D61" s="388" t="s">
        <v>1302</v>
      </c>
      <c r="E61" s="356" t="s">
        <v>518</v>
      </c>
      <c r="F61" s="357" t="s">
        <v>519</v>
      </c>
      <c r="G61" s="374">
        <v>900.0</v>
      </c>
      <c r="H61" s="375">
        <v>590.0</v>
      </c>
      <c r="I61" s="343">
        <f t="shared" si="1"/>
        <v>0.6555555556</v>
      </c>
      <c r="J61" s="343">
        <f t="shared" si="2"/>
        <v>0.8462178366</v>
      </c>
      <c r="K61" s="343">
        <f t="shared" si="5"/>
        <v>0.01692435673</v>
      </c>
      <c r="L61" s="343">
        <f t="shared" si="6"/>
        <v>0.1508849431</v>
      </c>
      <c r="M61" s="344">
        <f t="shared" si="7"/>
        <v>5260</v>
      </c>
      <c r="N61" s="344">
        <f t="shared" si="8"/>
        <v>40121</v>
      </c>
      <c r="O61" s="72"/>
      <c r="P61" s="345"/>
      <c r="T61" s="345"/>
    </row>
    <row r="62" ht="18.0" customHeight="1">
      <c r="A62" s="355">
        <v>45200.0</v>
      </c>
      <c r="B62" s="362"/>
      <c r="C62" s="369" t="s">
        <v>899</v>
      </c>
      <c r="D62" s="369" t="s">
        <v>1303</v>
      </c>
      <c r="E62" s="356" t="s">
        <v>518</v>
      </c>
      <c r="F62" s="357" t="s">
        <v>667</v>
      </c>
      <c r="G62" s="374">
        <v>900.0</v>
      </c>
      <c r="H62" s="375">
        <v>720.0</v>
      </c>
      <c r="I62" s="343">
        <f t="shared" si="1"/>
        <v>0.8</v>
      </c>
      <c r="J62" s="343">
        <f t="shared" si="2"/>
        <v>1.032672614</v>
      </c>
      <c r="K62" s="343">
        <f t="shared" si="5"/>
        <v>0.02065345228</v>
      </c>
      <c r="L62" s="343">
        <f t="shared" si="6"/>
        <v>0.1715383953</v>
      </c>
      <c r="M62" s="344">
        <f t="shared" si="7"/>
        <v>5980</v>
      </c>
      <c r="N62" s="344">
        <f t="shared" si="8"/>
        <v>40841</v>
      </c>
      <c r="O62" s="72"/>
      <c r="P62" s="345"/>
      <c r="T62" s="345"/>
    </row>
    <row r="63" ht="18.0" customHeight="1">
      <c r="A63" s="355">
        <v>45200.0</v>
      </c>
      <c r="B63" s="362"/>
      <c r="C63" s="369" t="s">
        <v>1046</v>
      </c>
      <c r="D63" s="369" t="s">
        <v>1304</v>
      </c>
      <c r="E63" s="356" t="s">
        <v>518</v>
      </c>
      <c r="F63" s="357" t="s">
        <v>522</v>
      </c>
      <c r="G63" s="374">
        <v>900.0</v>
      </c>
      <c r="H63" s="377">
        <v>-900.0</v>
      </c>
      <c r="I63" s="343">
        <f t="shared" si="1"/>
        <v>-1</v>
      </c>
      <c r="J63" s="343">
        <f t="shared" si="2"/>
        <v>-1.290840768</v>
      </c>
      <c r="K63" s="343">
        <f t="shared" si="5"/>
        <v>-0.02581681535</v>
      </c>
      <c r="L63" s="343">
        <f t="shared" si="6"/>
        <v>0.14572158</v>
      </c>
      <c r="M63" s="344">
        <f t="shared" si="7"/>
        <v>5080</v>
      </c>
      <c r="N63" s="344">
        <f t="shared" si="8"/>
        <v>39941</v>
      </c>
      <c r="O63" s="72"/>
      <c r="P63" s="345"/>
      <c r="T63" s="345"/>
    </row>
    <row r="64" ht="18.0" customHeight="1">
      <c r="A64" s="355">
        <v>45200.0</v>
      </c>
      <c r="B64" s="362"/>
      <c r="C64" s="369" t="s">
        <v>435</v>
      </c>
      <c r="D64" s="369" t="s">
        <v>1305</v>
      </c>
      <c r="E64" s="356" t="s">
        <v>518</v>
      </c>
      <c r="F64" s="357" t="s">
        <v>522</v>
      </c>
      <c r="G64" s="374">
        <v>900.0</v>
      </c>
      <c r="H64" s="375">
        <v>630.0</v>
      </c>
      <c r="I64" s="343">
        <f t="shared" si="1"/>
        <v>0.7</v>
      </c>
      <c r="J64" s="343">
        <f t="shared" si="2"/>
        <v>0.9035885373</v>
      </c>
      <c r="K64" s="343">
        <f t="shared" si="5"/>
        <v>0.01807177075</v>
      </c>
      <c r="L64" s="343">
        <f t="shared" si="6"/>
        <v>0.1637933507</v>
      </c>
      <c r="M64" s="344">
        <f t="shared" si="7"/>
        <v>5710</v>
      </c>
      <c r="N64" s="344">
        <f t="shared" si="8"/>
        <v>40571</v>
      </c>
      <c r="O64" s="72"/>
      <c r="P64" s="345"/>
      <c r="T64" s="345"/>
    </row>
    <row r="65" ht="18.0" customHeight="1">
      <c r="A65" s="355">
        <v>45200.0</v>
      </c>
      <c r="B65" s="362"/>
      <c r="C65" s="388" t="s">
        <v>1123</v>
      </c>
      <c r="D65" s="388" t="s">
        <v>1306</v>
      </c>
      <c r="E65" s="356" t="s">
        <v>518</v>
      </c>
      <c r="F65" s="357" t="s">
        <v>572</v>
      </c>
      <c r="G65" s="374">
        <v>900.0</v>
      </c>
      <c r="H65" s="375">
        <v>540.0</v>
      </c>
      <c r="I65" s="343">
        <f t="shared" si="1"/>
        <v>0.6</v>
      </c>
      <c r="J65" s="343">
        <f t="shared" si="2"/>
        <v>0.7745044606</v>
      </c>
      <c r="K65" s="343">
        <f t="shared" si="5"/>
        <v>0.01549008921</v>
      </c>
      <c r="L65" s="343">
        <f t="shared" si="6"/>
        <v>0.1792834399</v>
      </c>
      <c r="M65" s="344">
        <f t="shared" si="7"/>
        <v>6250</v>
      </c>
      <c r="N65" s="344">
        <f t="shared" si="8"/>
        <v>41111</v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3:W300"/>
  </mergeCells>
  <conditionalFormatting sqref="V3:W32">
    <cfRule type="cellIs" dxfId="0" priority="1" operator="greaterThan">
      <formula>0</formula>
    </cfRule>
  </conditionalFormatting>
  <conditionalFormatting sqref="V3:W32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Setembro!$U$3:$U$33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1307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45200.0</v>
      </c>
      <c r="B3" s="368"/>
      <c r="C3" s="319" t="s">
        <v>1308</v>
      </c>
      <c r="D3" s="319" t="s">
        <v>1303</v>
      </c>
      <c r="E3" s="381" t="s">
        <v>518</v>
      </c>
      <c r="F3" s="421">
        <v>45139.0</v>
      </c>
      <c r="G3" s="371">
        <v>1000.0</v>
      </c>
      <c r="H3" s="384">
        <v>800.0</v>
      </c>
      <c r="I3" s="295">
        <f t="shared" ref="I3:I258" si="1">IF(H3="","",H3/G3)</f>
        <v>0.8</v>
      </c>
      <c r="J3" s="295">
        <f t="shared" ref="J3:J299" si="2">IF(H3="","",H3/$R$13)</f>
        <v>0.9729756026</v>
      </c>
      <c r="K3" s="295">
        <f>IF(H3="","",H3/P3)</f>
        <v>0.01945951205</v>
      </c>
      <c r="L3" s="295">
        <f>IF(K3="","",K3)</f>
        <v>0.01945951205</v>
      </c>
      <c r="M3" s="296">
        <f>IF(H3="","",H3)</f>
        <v>800</v>
      </c>
      <c r="N3" s="296">
        <f>IF(H3="","",P3+H3)</f>
        <v>41911</v>
      </c>
      <c r="O3" s="297"/>
      <c r="P3" s="298">
        <f>Painel!B11</f>
        <v>41111</v>
      </c>
      <c r="Q3" s="299"/>
      <c r="R3" s="298">
        <f>P3+(SUM(H3:H299))</f>
        <v>46681</v>
      </c>
      <c r="S3" s="299"/>
      <c r="T3" s="300"/>
      <c r="U3" s="301">
        <v>44835.0</v>
      </c>
      <c r="V3" s="302">
        <f t="shared" ref="V3:V33" si="3">SUMIF($A$3:$A$299,U3,$H$3:$H$299)</f>
        <v>0</v>
      </c>
      <c r="W3" s="303">
        <f t="shared" ref="W3:W33" si="4">V3/$R$13</f>
        <v>0</v>
      </c>
    </row>
    <row r="4" ht="18.0" customHeight="1">
      <c r="A4" s="355">
        <v>45200.0</v>
      </c>
      <c r="B4" s="362"/>
      <c r="C4" s="369" t="s">
        <v>349</v>
      </c>
      <c r="D4" s="369" t="s">
        <v>1309</v>
      </c>
      <c r="E4" s="356" t="s">
        <v>518</v>
      </c>
      <c r="F4" s="357" t="s">
        <v>519</v>
      </c>
      <c r="G4" s="374">
        <v>1000.0</v>
      </c>
      <c r="H4" s="375">
        <v>650.0</v>
      </c>
      <c r="I4" s="295">
        <f t="shared" si="1"/>
        <v>0.65</v>
      </c>
      <c r="J4" s="295">
        <f t="shared" si="2"/>
        <v>0.7905426771</v>
      </c>
      <c r="K4" s="295">
        <f t="shared" ref="K4:K300" si="5">IF(H4="","",H4/$P$3)</f>
        <v>0.01581085354</v>
      </c>
      <c r="L4" s="295">
        <f t="shared" ref="L4:L300" si="6">IF(K4="","",L3+K4)</f>
        <v>0.0352703656</v>
      </c>
      <c r="M4" s="296">
        <f t="shared" ref="M4:M299" si="7">IF(H4="","",H4+M3)</f>
        <v>1450</v>
      </c>
      <c r="N4" s="296">
        <f t="shared" ref="N4:N299" si="8">IF(H4="","",H4+N3)</f>
        <v>42561</v>
      </c>
      <c r="O4" s="304"/>
      <c r="P4" s="305"/>
      <c r="Q4" s="306"/>
      <c r="R4" s="305"/>
      <c r="S4" s="306"/>
      <c r="T4" s="307"/>
      <c r="U4" s="301">
        <f t="shared" ref="U4:U33" si="9">U3+1</f>
        <v>44836</v>
      </c>
      <c r="V4" s="302">
        <f t="shared" si="3"/>
        <v>0</v>
      </c>
      <c r="W4" s="303">
        <f t="shared" si="4"/>
        <v>0</v>
      </c>
    </row>
    <row r="5" ht="18.0" customHeight="1">
      <c r="A5" s="355">
        <v>45200.0</v>
      </c>
      <c r="B5" s="362"/>
      <c r="C5" s="369" t="s">
        <v>1310</v>
      </c>
      <c r="D5" s="369" t="s">
        <v>1311</v>
      </c>
      <c r="E5" s="356" t="s">
        <v>518</v>
      </c>
      <c r="F5" s="357" t="s">
        <v>765</v>
      </c>
      <c r="G5" s="374">
        <v>1000.0</v>
      </c>
      <c r="H5" s="377">
        <v>-1000.0</v>
      </c>
      <c r="I5" s="295">
        <f t="shared" si="1"/>
        <v>-1</v>
      </c>
      <c r="J5" s="295">
        <f t="shared" si="2"/>
        <v>-1.216219503</v>
      </c>
      <c r="K5" s="295">
        <f t="shared" si="5"/>
        <v>-0.02432439007</v>
      </c>
      <c r="L5" s="295">
        <f t="shared" si="6"/>
        <v>0.01094597553</v>
      </c>
      <c r="M5" s="296">
        <f t="shared" si="7"/>
        <v>450</v>
      </c>
      <c r="N5" s="296">
        <f t="shared" si="8"/>
        <v>41561</v>
      </c>
      <c r="O5" s="304"/>
      <c r="P5" s="308" t="s">
        <v>526</v>
      </c>
      <c r="Q5" s="309"/>
      <c r="R5" s="309"/>
      <c r="S5" s="310"/>
      <c r="T5" s="307"/>
      <c r="U5" s="301">
        <f t="shared" si="9"/>
        <v>44837</v>
      </c>
      <c r="V5" s="302">
        <f t="shared" si="3"/>
        <v>0</v>
      </c>
      <c r="W5" s="303">
        <f t="shared" si="4"/>
        <v>0</v>
      </c>
    </row>
    <row r="6" ht="18.0" customHeight="1">
      <c r="A6" s="355">
        <v>45200.0</v>
      </c>
      <c r="B6" s="362"/>
      <c r="C6" s="369" t="s">
        <v>435</v>
      </c>
      <c r="D6" s="369" t="s">
        <v>1312</v>
      </c>
      <c r="E6" s="356" t="s">
        <v>518</v>
      </c>
      <c r="F6" s="357" t="s">
        <v>522</v>
      </c>
      <c r="G6" s="374">
        <v>1000.0</v>
      </c>
      <c r="H6" s="375">
        <v>700.0</v>
      </c>
      <c r="I6" s="295">
        <f t="shared" si="1"/>
        <v>0.7</v>
      </c>
      <c r="J6" s="295">
        <f t="shared" si="2"/>
        <v>0.8513536523</v>
      </c>
      <c r="K6" s="295">
        <f t="shared" si="5"/>
        <v>0.01702707305</v>
      </c>
      <c r="L6" s="295">
        <f t="shared" si="6"/>
        <v>0.02797304858</v>
      </c>
      <c r="M6" s="296">
        <f t="shared" si="7"/>
        <v>1150</v>
      </c>
      <c r="N6" s="296">
        <f t="shared" si="8"/>
        <v>42261</v>
      </c>
      <c r="O6" s="304"/>
      <c r="P6" s="311">
        <f>SUM(R3-P3)</f>
        <v>5570</v>
      </c>
      <c r="T6" s="307"/>
      <c r="U6" s="301">
        <f t="shared" si="9"/>
        <v>44838</v>
      </c>
      <c r="V6" s="302">
        <f t="shared" si="3"/>
        <v>0</v>
      </c>
      <c r="W6" s="303">
        <f t="shared" si="4"/>
        <v>0</v>
      </c>
    </row>
    <row r="7" ht="18.0" customHeight="1">
      <c r="A7" s="355">
        <v>45201.0</v>
      </c>
      <c r="B7" s="362"/>
      <c r="C7" s="369" t="s">
        <v>1313</v>
      </c>
      <c r="D7" s="369" t="s">
        <v>1314</v>
      </c>
      <c r="E7" s="356" t="s">
        <v>518</v>
      </c>
      <c r="F7" s="357">
        <v>2.0</v>
      </c>
      <c r="G7" s="374">
        <v>1000.0</v>
      </c>
      <c r="H7" s="375">
        <v>1000.0</v>
      </c>
      <c r="I7" s="295">
        <f t="shared" si="1"/>
        <v>1</v>
      </c>
      <c r="J7" s="295">
        <f t="shared" si="2"/>
        <v>1.216219503</v>
      </c>
      <c r="K7" s="295">
        <f t="shared" si="5"/>
        <v>0.02432439007</v>
      </c>
      <c r="L7" s="295">
        <f t="shared" si="6"/>
        <v>0.05229743864</v>
      </c>
      <c r="M7" s="296">
        <f t="shared" si="7"/>
        <v>2150</v>
      </c>
      <c r="N7" s="296">
        <f t="shared" si="8"/>
        <v>43261</v>
      </c>
      <c r="O7" s="304"/>
      <c r="T7" s="307"/>
      <c r="U7" s="301">
        <f t="shared" si="9"/>
        <v>44839</v>
      </c>
      <c r="V7" s="302">
        <f t="shared" si="3"/>
        <v>0</v>
      </c>
      <c r="W7" s="303">
        <f t="shared" si="4"/>
        <v>0</v>
      </c>
    </row>
    <row r="8" ht="18.0" customHeight="1">
      <c r="A8" s="355">
        <v>45205.0</v>
      </c>
      <c r="B8" s="362"/>
      <c r="C8" s="369" t="s">
        <v>904</v>
      </c>
      <c r="D8" s="369" t="s">
        <v>1315</v>
      </c>
      <c r="E8" s="356" t="s">
        <v>518</v>
      </c>
      <c r="F8" s="359">
        <v>45170.0</v>
      </c>
      <c r="G8" s="374">
        <v>1000.0</v>
      </c>
      <c r="H8" s="377">
        <v>-1000.0</v>
      </c>
      <c r="I8" s="295">
        <f t="shared" si="1"/>
        <v>-1</v>
      </c>
      <c r="J8" s="295">
        <f t="shared" si="2"/>
        <v>-1.216219503</v>
      </c>
      <c r="K8" s="295">
        <f t="shared" si="5"/>
        <v>-0.02432439007</v>
      </c>
      <c r="L8" s="295">
        <f t="shared" si="6"/>
        <v>0.02797304858</v>
      </c>
      <c r="M8" s="296">
        <f t="shared" si="7"/>
        <v>1150</v>
      </c>
      <c r="N8" s="296">
        <f t="shared" si="8"/>
        <v>42261</v>
      </c>
      <c r="O8" s="304"/>
      <c r="T8" s="307"/>
      <c r="U8" s="301">
        <f t="shared" si="9"/>
        <v>44840</v>
      </c>
      <c r="V8" s="302">
        <f t="shared" si="3"/>
        <v>0</v>
      </c>
      <c r="W8" s="303">
        <f t="shared" si="4"/>
        <v>0</v>
      </c>
    </row>
    <row r="9" ht="18.0" customHeight="1">
      <c r="A9" s="355">
        <v>45205.0</v>
      </c>
      <c r="B9" s="362"/>
      <c r="C9" s="369" t="s">
        <v>1283</v>
      </c>
      <c r="D9" s="369" t="s">
        <v>1316</v>
      </c>
      <c r="E9" s="356" t="s">
        <v>518</v>
      </c>
      <c r="F9" s="359">
        <v>45108.0</v>
      </c>
      <c r="G9" s="374">
        <v>1000.0</v>
      </c>
      <c r="H9" s="377">
        <v>-1000.0</v>
      </c>
      <c r="I9" s="295">
        <f t="shared" si="1"/>
        <v>-1</v>
      </c>
      <c r="J9" s="295">
        <f t="shared" si="2"/>
        <v>-1.216219503</v>
      </c>
      <c r="K9" s="295">
        <f t="shared" si="5"/>
        <v>-0.02432439007</v>
      </c>
      <c r="L9" s="295">
        <f t="shared" si="6"/>
        <v>0.00364865851</v>
      </c>
      <c r="M9" s="296">
        <f t="shared" si="7"/>
        <v>150</v>
      </c>
      <c r="N9" s="296">
        <f t="shared" si="8"/>
        <v>41261</v>
      </c>
      <c r="O9" s="304"/>
      <c r="P9" s="308" t="s">
        <v>516</v>
      </c>
      <c r="Q9" s="309"/>
      <c r="R9" s="309"/>
      <c r="S9" s="310"/>
      <c r="T9" s="307"/>
      <c r="U9" s="301">
        <f t="shared" si="9"/>
        <v>44841</v>
      </c>
      <c r="V9" s="302">
        <f t="shared" si="3"/>
        <v>0</v>
      </c>
      <c r="W9" s="303">
        <f t="shared" si="4"/>
        <v>0</v>
      </c>
    </row>
    <row r="10" ht="18.0" customHeight="1">
      <c r="A10" s="355">
        <v>45206.0</v>
      </c>
      <c r="B10" s="362"/>
      <c r="C10" s="369" t="s">
        <v>453</v>
      </c>
      <c r="D10" s="369" t="s">
        <v>1279</v>
      </c>
      <c r="E10" s="356" t="s">
        <v>518</v>
      </c>
      <c r="F10" s="357" t="s">
        <v>589</v>
      </c>
      <c r="G10" s="374">
        <v>1000.0</v>
      </c>
      <c r="H10" s="375">
        <v>900.0</v>
      </c>
      <c r="I10" s="295">
        <f t="shared" si="1"/>
        <v>0.9</v>
      </c>
      <c r="J10" s="295">
        <f t="shared" si="2"/>
        <v>1.094597553</v>
      </c>
      <c r="K10" s="295">
        <f t="shared" si="5"/>
        <v>0.02189195106</v>
      </c>
      <c r="L10" s="295">
        <f t="shared" si="6"/>
        <v>0.02554060957</v>
      </c>
      <c r="M10" s="296">
        <f t="shared" si="7"/>
        <v>1050</v>
      </c>
      <c r="N10" s="296">
        <f t="shared" si="8"/>
        <v>42161</v>
      </c>
      <c r="O10" s="304"/>
      <c r="P10" s="312">
        <f>P6/P3</f>
        <v>0.1354868527</v>
      </c>
      <c r="Q10" s="313"/>
      <c r="R10" s="312">
        <f>SUM((H3:H299))/SUM((G3:G299))</f>
        <v>0.1687878788</v>
      </c>
      <c r="S10" s="313"/>
      <c r="T10" s="307"/>
      <c r="U10" s="301">
        <f t="shared" si="9"/>
        <v>44842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45206.0</v>
      </c>
      <c r="B11" s="362"/>
      <c r="C11" s="369" t="s">
        <v>1317</v>
      </c>
      <c r="D11" s="369" t="s">
        <v>1088</v>
      </c>
      <c r="E11" s="356" t="s">
        <v>518</v>
      </c>
      <c r="F11" s="359">
        <v>45078.0</v>
      </c>
      <c r="G11" s="374">
        <v>1000.0</v>
      </c>
      <c r="H11" s="375">
        <v>600.0</v>
      </c>
      <c r="I11" s="295">
        <f t="shared" si="1"/>
        <v>0.6</v>
      </c>
      <c r="J11" s="295">
        <f t="shared" si="2"/>
        <v>0.729731702</v>
      </c>
      <c r="K11" s="295">
        <f t="shared" si="5"/>
        <v>0.01459463404</v>
      </c>
      <c r="L11" s="295">
        <f t="shared" si="6"/>
        <v>0.04013524361</v>
      </c>
      <c r="M11" s="296">
        <f t="shared" si="7"/>
        <v>1650</v>
      </c>
      <c r="N11" s="296">
        <f t="shared" si="8"/>
        <v>42761</v>
      </c>
      <c r="O11" s="304"/>
      <c r="P11" s="305"/>
      <c r="Q11" s="306"/>
      <c r="R11" s="305"/>
      <c r="S11" s="306"/>
      <c r="T11" s="307"/>
      <c r="U11" s="301">
        <f t="shared" si="9"/>
        <v>44843</v>
      </c>
      <c r="V11" s="302">
        <f t="shared" si="3"/>
        <v>0</v>
      </c>
      <c r="W11" s="303">
        <f t="shared" si="4"/>
        <v>0</v>
      </c>
    </row>
    <row r="12" ht="18.0" customHeight="1">
      <c r="A12" s="355">
        <v>45206.0</v>
      </c>
      <c r="B12" s="362"/>
      <c r="C12" s="369" t="s">
        <v>364</v>
      </c>
      <c r="D12" s="369" t="s">
        <v>816</v>
      </c>
      <c r="E12" s="356" t="s">
        <v>518</v>
      </c>
      <c r="F12" s="357" t="s">
        <v>531</v>
      </c>
      <c r="G12" s="374">
        <v>1000.0</v>
      </c>
      <c r="H12" s="375">
        <v>820.0</v>
      </c>
      <c r="I12" s="295">
        <f t="shared" si="1"/>
        <v>0.82</v>
      </c>
      <c r="J12" s="295">
        <f t="shared" si="2"/>
        <v>0.9972999927</v>
      </c>
      <c r="K12" s="295">
        <f t="shared" si="5"/>
        <v>0.01994599985</v>
      </c>
      <c r="L12" s="295">
        <f t="shared" si="6"/>
        <v>0.06008124346</v>
      </c>
      <c r="M12" s="296">
        <f t="shared" si="7"/>
        <v>2470</v>
      </c>
      <c r="N12" s="296">
        <f t="shared" si="8"/>
        <v>43581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44844</v>
      </c>
      <c r="V12" s="302">
        <f t="shared" si="3"/>
        <v>0</v>
      </c>
      <c r="W12" s="303">
        <f t="shared" si="4"/>
        <v>0</v>
      </c>
    </row>
    <row r="13" ht="18.0" customHeight="1">
      <c r="A13" s="355">
        <v>45206.0</v>
      </c>
      <c r="B13" s="362"/>
      <c r="C13" s="369" t="s">
        <v>1318</v>
      </c>
      <c r="D13" s="369" t="s">
        <v>1319</v>
      </c>
      <c r="E13" s="356" t="s">
        <v>518</v>
      </c>
      <c r="F13" s="357" t="s">
        <v>1320</v>
      </c>
      <c r="G13" s="374">
        <v>1000.0</v>
      </c>
      <c r="H13" s="375">
        <v>740.0</v>
      </c>
      <c r="I13" s="295">
        <f t="shared" si="1"/>
        <v>0.74</v>
      </c>
      <c r="J13" s="295">
        <f t="shared" si="2"/>
        <v>0.9000024324</v>
      </c>
      <c r="K13" s="295">
        <f t="shared" si="5"/>
        <v>0.01800004865</v>
      </c>
      <c r="L13" s="295">
        <f t="shared" si="6"/>
        <v>0.07808129211</v>
      </c>
      <c r="M13" s="296">
        <f t="shared" si="7"/>
        <v>3210</v>
      </c>
      <c r="N13" s="296">
        <f t="shared" si="8"/>
        <v>44321</v>
      </c>
      <c r="O13" s="304"/>
      <c r="P13" s="314">
        <v>0.02</v>
      </c>
      <c r="Q13" s="313"/>
      <c r="R13" s="315">
        <f>P3*P13</f>
        <v>822.22</v>
      </c>
      <c r="S13" s="313"/>
      <c r="T13" s="307"/>
      <c r="U13" s="301">
        <f t="shared" si="9"/>
        <v>44845</v>
      </c>
      <c r="V13" s="302">
        <f t="shared" si="3"/>
        <v>0</v>
      </c>
      <c r="W13" s="303">
        <f t="shared" si="4"/>
        <v>0</v>
      </c>
    </row>
    <row r="14" ht="18.0" customHeight="1">
      <c r="A14" s="355">
        <v>45207.0</v>
      </c>
      <c r="B14" s="362"/>
      <c r="C14" s="369" t="s">
        <v>1321</v>
      </c>
      <c r="D14" s="369" t="s">
        <v>1322</v>
      </c>
      <c r="E14" s="356" t="s">
        <v>518</v>
      </c>
      <c r="F14" s="359">
        <v>44959.0</v>
      </c>
      <c r="G14" s="374">
        <v>1000.0</v>
      </c>
      <c r="H14" s="377">
        <v>-1000.0</v>
      </c>
      <c r="I14" s="295">
        <f t="shared" si="1"/>
        <v>-1</v>
      </c>
      <c r="J14" s="295">
        <f t="shared" si="2"/>
        <v>-1.216219503</v>
      </c>
      <c r="K14" s="295">
        <f t="shared" si="5"/>
        <v>-0.02432439007</v>
      </c>
      <c r="L14" s="295">
        <f t="shared" si="6"/>
        <v>0.05375690205</v>
      </c>
      <c r="M14" s="296">
        <f t="shared" si="7"/>
        <v>2210</v>
      </c>
      <c r="N14" s="296">
        <f t="shared" si="8"/>
        <v>43321</v>
      </c>
      <c r="O14" s="304"/>
      <c r="P14" s="305"/>
      <c r="Q14" s="306"/>
      <c r="R14" s="305"/>
      <c r="S14" s="306"/>
      <c r="T14" s="307"/>
      <c r="U14" s="301">
        <f t="shared" si="9"/>
        <v>44846</v>
      </c>
      <c r="V14" s="302">
        <f t="shared" si="3"/>
        <v>0</v>
      </c>
      <c r="W14" s="303">
        <f t="shared" si="4"/>
        <v>0</v>
      </c>
    </row>
    <row r="15" ht="18.0" customHeight="1">
      <c r="A15" s="355">
        <v>45207.0</v>
      </c>
      <c r="B15" s="362"/>
      <c r="C15" s="369" t="s">
        <v>1323</v>
      </c>
      <c r="D15" s="369" t="s">
        <v>1324</v>
      </c>
      <c r="E15" s="356" t="s">
        <v>518</v>
      </c>
      <c r="F15" s="357" t="s">
        <v>635</v>
      </c>
      <c r="G15" s="374">
        <v>1000.0</v>
      </c>
      <c r="H15" s="375">
        <v>670.0</v>
      </c>
      <c r="I15" s="295">
        <f t="shared" si="1"/>
        <v>0.67</v>
      </c>
      <c r="J15" s="295">
        <f t="shared" si="2"/>
        <v>0.8148670672</v>
      </c>
      <c r="K15" s="295">
        <f t="shared" si="5"/>
        <v>0.01629734134</v>
      </c>
      <c r="L15" s="295">
        <f t="shared" si="6"/>
        <v>0.07005424339</v>
      </c>
      <c r="M15" s="296">
        <f t="shared" si="7"/>
        <v>2880</v>
      </c>
      <c r="N15" s="296">
        <f t="shared" si="8"/>
        <v>43991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44847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45212.0</v>
      </c>
      <c r="B16" s="362"/>
      <c r="C16" s="369" t="s">
        <v>1325</v>
      </c>
      <c r="D16" s="369" t="s">
        <v>1326</v>
      </c>
      <c r="E16" s="356" t="s">
        <v>518</v>
      </c>
      <c r="F16" s="357" t="s">
        <v>747</v>
      </c>
      <c r="G16" s="374">
        <v>1000.0</v>
      </c>
      <c r="H16" s="375">
        <v>620.0</v>
      </c>
      <c r="I16" s="295">
        <f t="shared" si="1"/>
        <v>0.62</v>
      </c>
      <c r="J16" s="295">
        <f t="shared" si="2"/>
        <v>0.754056092</v>
      </c>
      <c r="K16" s="295">
        <f t="shared" si="5"/>
        <v>0.01508112184</v>
      </c>
      <c r="L16" s="295">
        <f t="shared" si="6"/>
        <v>0.08513536523</v>
      </c>
      <c r="M16" s="296">
        <f t="shared" si="7"/>
        <v>3500</v>
      </c>
      <c r="N16" s="296">
        <f t="shared" si="8"/>
        <v>44611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44848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45212.0</v>
      </c>
      <c r="B17" s="362"/>
      <c r="C17" s="369" t="s">
        <v>1327</v>
      </c>
      <c r="D17" s="369" t="s">
        <v>1328</v>
      </c>
      <c r="E17" s="356" t="s">
        <v>518</v>
      </c>
      <c r="F17" s="357" t="s">
        <v>572</v>
      </c>
      <c r="G17" s="374">
        <v>1000.0</v>
      </c>
      <c r="H17" s="375">
        <v>600.0</v>
      </c>
      <c r="I17" s="295">
        <f t="shared" si="1"/>
        <v>0.6</v>
      </c>
      <c r="J17" s="295">
        <f t="shared" si="2"/>
        <v>0.729731702</v>
      </c>
      <c r="K17" s="295">
        <f t="shared" si="5"/>
        <v>0.01459463404</v>
      </c>
      <c r="L17" s="295">
        <f t="shared" si="6"/>
        <v>0.09972999927</v>
      </c>
      <c r="M17" s="296">
        <f t="shared" si="7"/>
        <v>4100</v>
      </c>
      <c r="N17" s="296">
        <f t="shared" si="8"/>
        <v>45211</v>
      </c>
      <c r="O17" s="304"/>
      <c r="P17" s="320">
        <f>COUNTIF(V3:V35,"&gt;0")</f>
        <v>0</v>
      </c>
      <c r="Q17" s="321">
        <f>P17/(P17+R17)</f>
        <v>0</v>
      </c>
      <c r="R17" s="322">
        <f>COUNTIF(V3:V36,"&lt;0")</f>
        <v>1</v>
      </c>
      <c r="S17" s="323">
        <f>R17/(P17+R17)</f>
        <v>1</v>
      </c>
      <c r="T17" s="307"/>
      <c r="U17" s="301">
        <f t="shared" si="9"/>
        <v>44849</v>
      </c>
      <c r="V17" s="302">
        <f t="shared" si="3"/>
        <v>0</v>
      </c>
      <c r="W17" s="303">
        <f t="shared" si="4"/>
        <v>0</v>
      </c>
    </row>
    <row r="18" ht="18.0" customHeight="1">
      <c r="A18" s="355">
        <v>45213.0</v>
      </c>
      <c r="B18" s="362"/>
      <c r="C18" s="369" t="s">
        <v>1329</v>
      </c>
      <c r="D18" s="369" t="s">
        <v>1330</v>
      </c>
      <c r="E18" s="356" t="s">
        <v>518</v>
      </c>
      <c r="F18" s="357" t="s">
        <v>522</v>
      </c>
      <c r="G18" s="374">
        <v>1000.0</v>
      </c>
      <c r="H18" s="377">
        <v>-1000.0</v>
      </c>
      <c r="I18" s="295">
        <f t="shared" si="1"/>
        <v>-1</v>
      </c>
      <c r="J18" s="295">
        <f t="shared" si="2"/>
        <v>-1.216219503</v>
      </c>
      <c r="K18" s="295">
        <f t="shared" si="5"/>
        <v>-0.02432439007</v>
      </c>
      <c r="L18" s="295">
        <f t="shared" si="6"/>
        <v>0.0754056092</v>
      </c>
      <c r="M18" s="296">
        <f t="shared" si="7"/>
        <v>3100</v>
      </c>
      <c r="N18" s="296">
        <f t="shared" si="8"/>
        <v>44211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44850</v>
      </c>
      <c r="V18" s="302">
        <f t="shared" si="3"/>
        <v>0</v>
      </c>
      <c r="W18" s="303">
        <f t="shared" si="4"/>
        <v>0</v>
      </c>
    </row>
    <row r="19" ht="18.0" customHeight="1">
      <c r="A19" s="355">
        <v>45214.0</v>
      </c>
      <c r="B19" s="362"/>
      <c r="C19" s="369" t="s">
        <v>1331</v>
      </c>
      <c r="D19" s="369" t="s">
        <v>1332</v>
      </c>
      <c r="E19" s="356" t="s">
        <v>518</v>
      </c>
      <c r="F19" s="357" t="s">
        <v>1333</v>
      </c>
      <c r="G19" s="374">
        <v>1000.0</v>
      </c>
      <c r="H19" s="375">
        <v>680.0</v>
      </c>
      <c r="I19" s="295">
        <f t="shared" si="1"/>
        <v>0.68</v>
      </c>
      <c r="J19" s="295">
        <f t="shared" si="2"/>
        <v>0.8270292622</v>
      </c>
      <c r="K19" s="295">
        <f t="shared" si="5"/>
        <v>0.01654058524</v>
      </c>
      <c r="L19" s="295">
        <f t="shared" si="6"/>
        <v>0.09194619445</v>
      </c>
      <c r="M19" s="296">
        <f t="shared" si="7"/>
        <v>3780</v>
      </c>
      <c r="N19" s="296">
        <f t="shared" si="8"/>
        <v>44891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44851</v>
      </c>
      <c r="V19" s="302">
        <f t="shared" si="3"/>
        <v>0</v>
      </c>
      <c r="W19" s="303">
        <f t="shared" si="4"/>
        <v>0</v>
      </c>
    </row>
    <row r="20" ht="18.0" customHeight="1">
      <c r="A20" s="355">
        <v>45215.0</v>
      </c>
      <c r="B20" s="362"/>
      <c r="C20" s="369" t="s">
        <v>1328</v>
      </c>
      <c r="D20" s="369" t="s">
        <v>251</v>
      </c>
      <c r="E20" s="356" t="s">
        <v>518</v>
      </c>
      <c r="F20" s="357" t="s">
        <v>545</v>
      </c>
      <c r="G20" s="374">
        <v>1000.0</v>
      </c>
      <c r="H20" s="375">
        <v>720.0</v>
      </c>
      <c r="I20" s="295">
        <f t="shared" si="1"/>
        <v>0.72</v>
      </c>
      <c r="J20" s="295">
        <f t="shared" si="2"/>
        <v>0.8756780424</v>
      </c>
      <c r="K20" s="295">
        <f t="shared" si="5"/>
        <v>0.01751356085</v>
      </c>
      <c r="L20" s="295">
        <f t="shared" si="6"/>
        <v>0.1094597553</v>
      </c>
      <c r="M20" s="296">
        <f t="shared" si="7"/>
        <v>4500</v>
      </c>
      <c r="N20" s="296">
        <f t="shared" si="8"/>
        <v>45611</v>
      </c>
      <c r="O20" s="304"/>
      <c r="P20" s="320">
        <f>COUNTIF(H3:H299,"&gt;0")</f>
        <v>21</v>
      </c>
      <c r="Q20" s="321">
        <f>P20/(P20+R20)</f>
        <v>0.6363636364</v>
      </c>
      <c r="R20" s="322">
        <f>COUNTIF(H2:H299,"&lt;0")</f>
        <v>12</v>
      </c>
      <c r="S20" s="323">
        <f>R20/(P20+R20)</f>
        <v>0.3636363636</v>
      </c>
      <c r="T20" s="307"/>
      <c r="U20" s="301">
        <f t="shared" si="9"/>
        <v>44852</v>
      </c>
      <c r="V20" s="302">
        <f t="shared" si="3"/>
        <v>0</v>
      </c>
      <c r="W20" s="303">
        <f t="shared" si="4"/>
        <v>0</v>
      </c>
    </row>
    <row r="21" ht="18.0" customHeight="1">
      <c r="A21" s="355">
        <v>45215.0</v>
      </c>
      <c r="B21" s="362"/>
      <c r="C21" s="369" t="s">
        <v>1334</v>
      </c>
      <c r="D21" s="369" t="s">
        <v>1327</v>
      </c>
      <c r="E21" s="356" t="s">
        <v>518</v>
      </c>
      <c r="F21" s="357" t="s">
        <v>747</v>
      </c>
      <c r="G21" s="374">
        <v>1000.0</v>
      </c>
      <c r="H21" s="375">
        <v>620.0</v>
      </c>
      <c r="I21" s="295">
        <f t="shared" si="1"/>
        <v>0.62</v>
      </c>
      <c r="J21" s="295">
        <f t="shared" si="2"/>
        <v>0.754056092</v>
      </c>
      <c r="K21" s="295">
        <f t="shared" si="5"/>
        <v>0.01508112184</v>
      </c>
      <c r="L21" s="295">
        <f t="shared" si="6"/>
        <v>0.1245408771</v>
      </c>
      <c r="M21" s="296">
        <f t="shared" si="7"/>
        <v>5120</v>
      </c>
      <c r="N21" s="296">
        <f t="shared" si="8"/>
        <v>46231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44853</v>
      </c>
      <c r="V21" s="302">
        <f t="shared" si="3"/>
        <v>0</v>
      </c>
      <c r="W21" s="303">
        <f t="shared" si="4"/>
        <v>0</v>
      </c>
    </row>
    <row r="22" ht="18.0" customHeight="1">
      <c r="A22" s="355">
        <v>45215.0</v>
      </c>
      <c r="B22" s="362"/>
      <c r="C22" s="369" t="s">
        <v>1335</v>
      </c>
      <c r="D22" s="369" t="s">
        <v>178</v>
      </c>
      <c r="E22" s="356" t="s">
        <v>518</v>
      </c>
      <c r="F22" s="357">
        <v>2.01</v>
      </c>
      <c r="G22" s="374">
        <v>1000.0</v>
      </c>
      <c r="H22" s="375">
        <v>1010.0</v>
      </c>
      <c r="I22" s="295">
        <f t="shared" si="1"/>
        <v>1.01</v>
      </c>
      <c r="J22" s="295">
        <f t="shared" si="2"/>
        <v>1.228381698</v>
      </c>
      <c r="K22" s="295">
        <f t="shared" si="5"/>
        <v>0.02456763397</v>
      </c>
      <c r="L22" s="295">
        <f t="shared" si="6"/>
        <v>0.1491085111</v>
      </c>
      <c r="M22" s="296">
        <f t="shared" si="7"/>
        <v>6130</v>
      </c>
      <c r="N22" s="296">
        <f t="shared" si="8"/>
        <v>47241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44854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45219.0</v>
      </c>
      <c r="B23" s="362"/>
      <c r="C23" s="369" t="s">
        <v>1336</v>
      </c>
      <c r="D23" s="388" t="s">
        <v>1337</v>
      </c>
      <c r="E23" s="356" t="s">
        <v>518</v>
      </c>
      <c r="F23" s="357" t="s">
        <v>1053</v>
      </c>
      <c r="G23" s="374">
        <v>1000.0</v>
      </c>
      <c r="H23" s="377">
        <v>-1000.0</v>
      </c>
      <c r="I23" s="295">
        <f t="shared" si="1"/>
        <v>-1</v>
      </c>
      <c r="J23" s="295">
        <f t="shared" si="2"/>
        <v>-1.216219503</v>
      </c>
      <c r="K23" s="295">
        <f t="shared" si="5"/>
        <v>-0.02432439007</v>
      </c>
      <c r="L23" s="295">
        <f t="shared" si="6"/>
        <v>0.124784121</v>
      </c>
      <c r="M23" s="296">
        <f t="shared" si="7"/>
        <v>5130</v>
      </c>
      <c r="N23" s="296">
        <f t="shared" si="8"/>
        <v>46241</v>
      </c>
      <c r="O23" s="304"/>
      <c r="P23" s="328">
        <f>SUM(P20+R20)</f>
        <v>33</v>
      </c>
      <c r="Q23" s="310"/>
      <c r="R23" s="328">
        <f>COUNTA(V3:V33)-COUNTIFS(V3:V33,"=0")</f>
        <v>1</v>
      </c>
      <c r="S23" s="310"/>
      <c r="T23" s="307"/>
      <c r="U23" s="301">
        <f t="shared" si="9"/>
        <v>44855</v>
      </c>
      <c r="V23" s="302">
        <f t="shared" si="3"/>
        <v>0</v>
      </c>
      <c r="W23" s="303">
        <f t="shared" si="4"/>
        <v>0</v>
      </c>
    </row>
    <row r="24" ht="18.0" customHeight="1">
      <c r="A24" s="355">
        <v>45219.0</v>
      </c>
      <c r="B24" s="362"/>
      <c r="C24" s="388" t="s">
        <v>1338</v>
      </c>
      <c r="D24" s="388" t="s">
        <v>1339</v>
      </c>
      <c r="E24" s="356" t="s">
        <v>518</v>
      </c>
      <c r="F24" s="357" t="s">
        <v>1223</v>
      </c>
      <c r="G24" s="374">
        <v>1000.0</v>
      </c>
      <c r="H24" s="377">
        <v>-1000.0</v>
      </c>
      <c r="I24" s="295">
        <f t="shared" si="1"/>
        <v>-1</v>
      </c>
      <c r="J24" s="295">
        <f t="shared" si="2"/>
        <v>-1.216219503</v>
      </c>
      <c r="K24" s="295">
        <f t="shared" si="5"/>
        <v>-0.02432439007</v>
      </c>
      <c r="L24" s="295">
        <f t="shared" si="6"/>
        <v>0.100459731</v>
      </c>
      <c r="M24" s="296">
        <f t="shared" si="7"/>
        <v>4130</v>
      </c>
      <c r="N24" s="296">
        <f t="shared" si="8"/>
        <v>45241</v>
      </c>
      <c r="O24" s="304"/>
      <c r="P24" s="331"/>
      <c r="Q24" s="332"/>
      <c r="R24" s="332"/>
      <c r="S24" s="332"/>
      <c r="T24" s="307"/>
      <c r="U24" s="301">
        <f t="shared" si="9"/>
        <v>44856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45220.0</v>
      </c>
      <c r="B25" s="362"/>
      <c r="C25" s="388" t="s">
        <v>937</v>
      </c>
      <c r="D25" s="388" t="s">
        <v>1204</v>
      </c>
      <c r="E25" s="356" t="s">
        <v>518</v>
      </c>
      <c r="F25" s="357">
        <v>2.03</v>
      </c>
      <c r="G25" s="374">
        <v>1000.0</v>
      </c>
      <c r="H25" s="375">
        <v>2030.0</v>
      </c>
      <c r="I25" s="295">
        <f t="shared" si="1"/>
        <v>2.03</v>
      </c>
      <c r="J25" s="295">
        <f t="shared" si="2"/>
        <v>2.468925592</v>
      </c>
      <c r="K25" s="295">
        <f t="shared" si="5"/>
        <v>0.04937851183</v>
      </c>
      <c r="L25" s="295">
        <f t="shared" si="6"/>
        <v>0.1498382428</v>
      </c>
      <c r="M25" s="296">
        <f t="shared" si="7"/>
        <v>6160</v>
      </c>
      <c r="N25" s="296">
        <f t="shared" si="8"/>
        <v>47271</v>
      </c>
      <c r="O25" s="304"/>
      <c r="P25" s="307"/>
      <c r="T25" s="307"/>
      <c r="U25" s="301">
        <f t="shared" si="9"/>
        <v>44857</v>
      </c>
      <c r="V25" s="302">
        <f t="shared" si="3"/>
        <v>0</v>
      </c>
      <c r="W25" s="303">
        <f t="shared" si="4"/>
        <v>0</v>
      </c>
    </row>
    <row r="26" ht="18.0" customHeight="1">
      <c r="A26" s="422">
        <v>45220.0</v>
      </c>
      <c r="B26" s="362"/>
      <c r="C26" s="388" t="s">
        <v>331</v>
      </c>
      <c r="D26" s="388" t="s">
        <v>1340</v>
      </c>
      <c r="E26" s="356" t="s">
        <v>518</v>
      </c>
      <c r="F26" s="357" t="s">
        <v>626</v>
      </c>
      <c r="G26" s="374">
        <v>1000.0</v>
      </c>
      <c r="H26" s="375">
        <v>880.0</v>
      </c>
      <c r="I26" s="295">
        <f t="shared" si="1"/>
        <v>0.88</v>
      </c>
      <c r="J26" s="295">
        <f t="shared" si="2"/>
        <v>1.070273163</v>
      </c>
      <c r="K26" s="295">
        <f t="shared" si="5"/>
        <v>0.02140546326</v>
      </c>
      <c r="L26" s="295">
        <f t="shared" si="6"/>
        <v>0.1712437061</v>
      </c>
      <c r="M26" s="296">
        <f t="shared" si="7"/>
        <v>7040</v>
      </c>
      <c r="N26" s="296">
        <f t="shared" si="8"/>
        <v>48151</v>
      </c>
      <c r="O26" s="304"/>
      <c r="P26" s="307"/>
      <c r="T26" s="307"/>
      <c r="U26" s="301">
        <f t="shared" si="9"/>
        <v>44858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45220.0</v>
      </c>
      <c r="B27" s="362"/>
      <c r="C27" s="388" t="s">
        <v>1322</v>
      </c>
      <c r="D27" s="388" t="s">
        <v>1341</v>
      </c>
      <c r="E27" s="356" t="s">
        <v>518</v>
      </c>
      <c r="F27" s="357" t="s">
        <v>589</v>
      </c>
      <c r="G27" s="374">
        <v>1000.0</v>
      </c>
      <c r="H27" s="375">
        <v>900.0</v>
      </c>
      <c r="I27" s="295">
        <f t="shared" si="1"/>
        <v>0.9</v>
      </c>
      <c r="J27" s="295">
        <f t="shared" si="2"/>
        <v>1.094597553</v>
      </c>
      <c r="K27" s="295">
        <f t="shared" si="5"/>
        <v>0.02189195106</v>
      </c>
      <c r="L27" s="295">
        <f t="shared" si="6"/>
        <v>0.1931356571</v>
      </c>
      <c r="M27" s="296">
        <f t="shared" si="7"/>
        <v>7940</v>
      </c>
      <c r="N27" s="296">
        <f t="shared" si="8"/>
        <v>49051</v>
      </c>
      <c r="O27" s="304"/>
      <c r="P27" s="307"/>
      <c r="T27" s="307"/>
      <c r="U27" s="301">
        <f t="shared" si="9"/>
        <v>44859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45221.0</v>
      </c>
      <c r="B28" s="362"/>
      <c r="C28" s="369" t="s">
        <v>1342</v>
      </c>
      <c r="D28" s="369" t="s">
        <v>1281</v>
      </c>
      <c r="E28" s="356" t="s">
        <v>518</v>
      </c>
      <c r="F28" s="357" t="s">
        <v>536</v>
      </c>
      <c r="G28" s="374">
        <v>1000.0</v>
      </c>
      <c r="H28" s="375">
        <v>750.0</v>
      </c>
      <c r="I28" s="295">
        <f t="shared" si="1"/>
        <v>0.75</v>
      </c>
      <c r="J28" s="295">
        <f t="shared" si="2"/>
        <v>0.9121646275</v>
      </c>
      <c r="K28" s="295">
        <f t="shared" si="5"/>
        <v>0.01824329255</v>
      </c>
      <c r="L28" s="295">
        <f t="shared" si="6"/>
        <v>0.2113789497</v>
      </c>
      <c r="M28" s="296">
        <f t="shared" si="7"/>
        <v>8690</v>
      </c>
      <c r="N28" s="296">
        <f t="shared" si="8"/>
        <v>49801</v>
      </c>
      <c r="O28" s="304"/>
      <c r="P28" s="307"/>
      <c r="T28" s="307"/>
      <c r="U28" s="301">
        <f t="shared" si="9"/>
        <v>44860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45221.0</v>
      </c>
      <c r="B29" s="362"/>
      <c r="C29" s="369" t="s">
        <v>325</v>
      </c>
      <c r="D29" s="369" t="s">
        <v>1343</v>
      </c>
      <c r="E29" s="356" t="s">
        <v>518</v>
      </c>
      <c r="F29" s="357" t="s">
        <v>519</v>
      </c>
      <c r="G29" s="374">
        <v>1000.0</v>
      </c>
      <c r="H29" s="377">
        <v>-1000.0</v>
      </c>
      <c r="I29" s="295">
        <f t="shared" si="1"/>
        <v>-1</v>
      </c>
      <c r="J29" s="295">
        <f t="shared" si="2"/>
        <v>-1.216219503</v>
      </c>
      <c r="K29" s="295">
        <f t="shared" si="5"/>
        <v>-0.02432439007</v>
      </c>
      <c r="L29" s="295">
        <f t="shared" si="6"/>
        <v>0.1870545596</v>
      </c>
      <c r="M29" s="296">
        <f t="shared" si="7"/>
        <v>7690</v>
      </c>
      <c r="N29" s="296">
        <f t="shared" si="8"/>
        <v>48801</v>
      </c>
      <c r="O29" s="304"/>
      <c r="P29" s="307"/>
      <c r="T29" s="307"/>
      <c r="U29" s="301">
        <f t="shared" si="9"/>
        <v>44861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45221.0</v>
      </c>
      <c r="B30" s="362"/>
      <c r="C30" s="369" t="s">
        <v>524</v>
      </c>
      <c r="D30" s="369" t="s">
        <v>1344</v>
      </c>
      <c r="E30" s="356" t="s">
        <v>518</v>
      </c>
      <c r="F30" s="357">
        <v>2.0</v>
      </c>
      <c r="G30" s="374">
        <v>1000.0</v>
      </c>
      <c r="H30" s="375">
        <v>1000.0</v>
      </c>
      <c r="I30" s="295">
        <f t="shared" si="1"/>
        <v>1</v>
      </c>
      <c r="J30" s="295">
        <f t="shared" si="2"/>
        <v>1.216219503</v>
      </c>
      <c r="K30" s="295">
        <f t="shared" si="5"/>
        <v>0.02432439007</v>
      </c>
      <c r="L30" s="295">
        <f t="shared" si="6"/>
        <v>0.2113789497</v>
      </c>
      <c r="M30" s="296">
        <f t="shared" si="7"/>
        <v>8690</v>
      </c>
      <c r="N30" s="296">
        <f t="shared" si="8"/>
        <v>49801</v>
      </c>
      <c r="O30" s="304"/>
      <c r="P30" s="307"/>
      <c r="T30" s="307"/>
      <c r="U30" s="301">
        <f t="shared" si="9"/>
        <v>44862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45221.0</v>
      </c>
      <c r="B31" s="362"/>
      <c r="C31" s="369" t="s">
        <v>1345</v>
      </c>
      <c r="D31" s="369" t="s">
        <v>547</v>
      </c>
      <c r="E31" s="356" t="s">
        <v>518</v>
      </c>
      <c r="F31" s="357" t="s">
        <v>584</v>
      </c>
      <c r="G31" s="374">
        <v>1000.0</v>
      </c>
      <c r="H31" s="377">
        <v>-1000.0</v>
      </c>
      <c r="I31" s="295">
        <f t="shared" si="1"/>
        <v>-1</v>
      </c>
      <c r="J31" s="295">
        <f t="shared" si="2"/>
        <v>-1.216219503</v>
      </c>
      <c r="K31" s="295">
        <f t="shared" si="5"/>
        <v>-0.02432439007</v>
      </c>
      <c r="L31" s="295">
        <f t="shared" si="6"/>
        <v>0.1870545596</v>
      </c>
      <c r="M31" s="296">
        <f t="shared" si="7"/>
        <v>7690</v>
      </c>
      <c r="N31" s="296">
        <f t="shared" si="8"/>
        <v>48801</v>
      </c>
      <c r="O31" s="304"/>
      <c r="P31" s="307"/>
      <c r="T31" s="307"/>
      <c r="U31" s="301">
        <f t="shared" si="9"/>
        <v>44863</v>
      </c>
      <c r="V31" s="302">
        <f t="shared" si="3"/>
        <v>0</v>
      </c>
      <c r="W31" s="303">
        <f t="shared" si="4"/>
        <v>0</v>
      </c>
    </row>
    <row r="32" ht="18.0" customHeight="1">
      <c r="A32" s="422">
        <v>45228.0</v>
      </c>
      <c r="B32" s="362"/>
      <c r="C32" s="369" t="s">
        <v>1346</v>
      </c>
      <c r="D32" s="369" t="s">
        <v>946</v>
      </c>
      <c r="E32" s="356" t="s">
        <v>518</v>
      </c>
      <c r="F32" s="357" t="s">
        <v>536</v>
      </c>
      <c r="G32" s="374">
        <v>1000.0</v>
      </c>
      <c r="H32" s="377">
        <v>-1000.0</v>
      </c>
      <c r="I32" s="295">
        <f t="shared" si="1"/>
        <v>-1</v>
      </c>
      <c r="J32" s="295">
        <f t="shared" si="2"/>
        <v>-1.216219503</v>
      </c>
      <c r="K32" s="295">
        <f t="shared" si="5"/>
        <v>-0.02432439007</v>
      </c>
      <c r="L32" s="295">
        <f t="shared" si="6"/>
        <v>0.1627301695</v>
      </c>
      <c r="M32" s="296">
        <f t="shared" si="7"/>
        <v>6690</v>
      </c>
      <c r="N32" s="296">
        <f t="shared" si="8"/>
        <v>47801</v>
      </c>
      <c r="O32" s="304"/>
      <c r="P32" s="307"/>
      <c r="T32" s="307"/>
      <c r="U32" s="301">
        <f t="shared" si="9"/>
        <v>44864</v>
      </c>
      <c r="V32" s="302">
        <f t="shared" si="3"/>
        <v>0</v>
      </c>
      <c r="W32" s="303">
        <f t="shared" si="4"/>
        <v>0</v>
      </c>
    </row>
    <row r="33" ht="18.0" customHeight="1">
      <c r="A33" s="422">
        <v>45228.0</v>
      </c>
      <c r="B33" s="362"/>
      <c r="C33" s="369" t="s">
        <v>549</v>
      </c>
      <c r="D33" s="369" t="s">
        <v>1347</v>
      </c>
      <c r="E33" s="356" t="s">
        <v>518</v>
      </c>
      <c r="F33" s="357" t="s">
        <v>667</v>
      </c>
      <c r="G33" s="374">
        <v>1000.0</v>
      </c>
      <c r="H33" s="377">
        <v>-1000.0</v>
      </c>
      <c r="I33" s="295">
        <f t="shared" si="1"/>
        <v>-1</v>
      </c>
      <c r="J33" s="295">
        <f t="shared" si="2"/>
        <v>-1.216219503</v>
      </c>
      <c r="K33" s="295">
        <f t="shared" si="5"/>
        <v>-0.02432439007</v>
      </c>
      <c r="L33" s="295">
        <f t="shared" si="6"/>
        <v>0.1384057795</v>
      </c>
      <c r="M33" s="296">
        <f t="shared" si="7"/>
        <v>5690</v>
      </c>
      <c r="N33" s="296">
        <f t="shared" si="8"/>
        <v>46801</v>
      </c>
      <c r="O33" s="304"/>
      <c r="P33" s="307"/>
      <c r="T33" s="307"/>
      <c r="U33" s="301">
        <f t="shared" si="9"/>
        <v>44865</v>
      </c>
      <c r="V33" s="302">
        <f t="shared" si="3"/>
        <v>-120</v>
      </c>
      <c r="W33" s="303">
        <f t="shared" si="4"/>
        <v>-0.1459463404</v>
      </c>
    </row>
    <row r="34" ht="18.0" customHeight="1">
      <c r="A34" s="355">
        <v>44865.0</v>
      </c>
      <c r="B34" s="362"/>
      <c r="C34" s="369" t="s">
        <v>399</v>
      </c>
      <c r="D34" s="369" t="s">
        <v>1348</v>
      </c>
      <c r="E34" s="356" t="s">
        <v>518</v>
      </c>
      <c r="F34" s="357" t="s">
        <v>545</v>
      </c>
      <c r="G34" s="374">
        <v>1000.0</v>
      </c>
      <c r="H34" s="377">
        <v>-1000.0</v>
      </c>
      <c r="I34" s="295">
        <f t="shared" si="1"/>
        <v>-1</v>
      </c>
      <c r="J34" s="295">
        <f t="shared" si="2"/>
        <v>-1.216219503</v>
      </c>
      <c r="K34" s="295">
        <f t="shared" si="5"/>
        <v>-0.02432439007</v>
      </c>
      <c r="L34" s="295">
        <f t="shared" si="6"/>
        <v>0.1140813894</v>
      </c>
      <c r="M34" s="296">
        <f t="shared" si="7"/>
        <v>4690</v>
      </c>
      <c r="N34" s="296">
        <f t="shared" si="8"/>
        <v>45801</v>
      </c>
      <c r="O34" s="304"/>
      <c r="P34" s="307"/>
      <c r="T34" s="307"/>
      <c r="U34" s="334"/>
    </row>
    <row r="35" ht="18.0" customHeight="1">
      <c r="A35" s="355">
        <v>44865.0</v>
      </c>
      <c r="B35" s="362"/>
      <c r="C35" s="369" t="s">
        <v>331</v>
      </c>
      <c r="D35" s="369" t="s">
        <v>372</v>
      </c>
      <c r="E35" s="356" t="s">
        <v>518</v>
      </c>
      <c r="F35" s="357" t="s">
        <v>626</v>
      </c>
      <c r="G35" s="374">
        <v>1000.0</v>
      </c>
      <c r="H35" s="375">
        <v>880.0</v>
      </c>
      <c r="I35" s="295">
        <f t="shared" si="1"/>
        <v>0.88</v>
      </c>
      <c r="J35" s="295">
        <f t="shared" si="2"/>
        <v>1.070273163</v>
      </c>
      <c r="K35" s="295">
        <f t="shared" si="5"/>
        <v>0.02140546326</v>
      </c>
      <c r="L35" s="295">
        <f t="shared" si="6"/>
        <v>0.1354868527</v>
      </c>
      <c r="M35" s="296">
        <f t="shared" si="7"/>
        <v>5570</v>
      </c>
      <c r="N35" s="296">
        <f t="shared" si="8"/>
        <v>46681</v>
      </c>
      <c r="O35" s="304"/>
      <c r="P35" s="307"/>
      <c r="T35" s="307"/>
    </row>
    <row r="36" ht="18.0" customHeight="1">
      <c r="A36" s="288"/>
      <c r="B36" s="289"/>
      <c r="C36" s="290"/>
      <c r="D36" s="290"/>
      <c r="E36" s="335"/>
      <c r="F36" s="292"/>
      <c r="G36" s="293"/>
      <c r="H36" s="294"/>
      <c r="I36" s="295" t="str">
        <f t="shared" si="1"/>
        <v/>
      </c>
      <c r="J36" s="295" t="str">
        <f t="shared" si="2"/>
        <v/>
      </c>
      <c r="K36" s="295" t="str">
        <f t="shared" si="5"/>
        <v/>
      </c>
      <c r="L36" s="295" t="str">
        <f t="shared" si="6"/>
        <v/>
      </c>
      <c r="M36" s="296" t="str">
        <f t="shared" si="7"/>
        <v/>
      </c>
      <c r="N36" s="296" t="str">
        <f t="shared" si="8"/>
        <v/>
      </c>
      <c r="O36" s="304"/>
      <c r="P36" s="307"/>
      <c r="T36" s="307"/>
    </row>
    <row r="37" ht="18.0" customHeight="1">
      <c r="A37" s="288"/>
      <c r="B37" s="289"/>
      <c r="C37" s="290"/>
      <c r="D37" s="290"/>
      <c r="E37" s="335"/>
      <c r="F37" s="292"/>
      <c r="G37" s="293"/>
      <c r="H37" s="294"/>
      <c r="I37" s="295" t="str">
        <f t="shared" si="1"/>
        <v/>
      </c>
      <c r="J37" s="295" t="str">
        <f t="shared" si="2"/>
        <v/>
      </c>
      <c r="K37" s="295" t="str">
        <f t="shared" si="5"/>
        <v/>
      </c>
      <c r="L37" s="295" t="str">
        <f t="shared" si="6"/>
        <v/>
      </c>
      <c r="M37" s="296" t="str">
        <f t="shared" si="7"/>
        <v/>
      </c>
      <c r="N37" s="296" t="str">
        <f t="shared" si="8"/>
        <v/>
      </c>
      <c r="O37" s="304"/>
      <c r="P37" s="307"/>
      <c r="T37" s="307"/>
    </row>
    <row r="38" ht="18.0" customHeight="1">
      <c r="A38" s="288"/>
      <c r="B38" s="289"/>
      <c r="C38" s="290"/>
      <c r="D38" s="290"/>
      <c r="E38" s="335"/>
      <c r="F38" s="292"/>
      <c r="G38" s="293"/>
      <c r="H38" s="294"/>
      <c r="I38" s="295" t="str">
        <f t="shared" si="1"/>
        <v/>
      </c>
      <c r="J38" s="295" t="str">
        <f t="shared" si="2"/>
        <v/>
      </c>
      <c r="K38" s="295" t="str">
        <f t="shared" si="5"/>
        <v/>
      </c>
      <c r="L38" s="295" t="str">
        <f t="shared" si="6"/>
        <v/>
      </c>
      <c r="M38" s="296" t="str">
        <f t="shared" si="7"/>
        <v/>
      </c>
      <c r="N38" s="296" t="str">
        <f t="shared" si="8"/>
        <v/>
      </c>
      <c r="O38" s="304"/>
      <c r="P38" s="307"/>
      <c r="T38" s="307"/>
    </row>
    <row r="39" ht="18.0" customHeight="1">
      <c r="A39" s="288"/>
      <c r="B39" s="289"/>
      <c r="C39" s="290"/>
      <c r="D39" s="290"/>
      <c r="E39" s="335"/>
      <c r="F39" s="292"/>
      <c r="G39" s="293"/>
      <c r="H39" s="294"/>
      <c r="I39" s="295" t="str">
        <f t="shared" si="1"/>
        <v/>
      </c>
      <c r="J39" s="295" t="str">
        <f t="shared" si="2"/>
        <v/>
      </c>
      <c r="K39" s="295" t="str">
        <f t="shared" si="5"/>
        <v/>
      </c>
      <c r="L39" s="295" t="str">
        <f t="shared" si="6"/>
        <v/>
      </c>
      <c r="M39" s="296" t="str">
        <f t="shared" si="7"/>
        <v/>
      </c>
      <c r="N39" s="296" t="str">
        <f t="shared" si="8"/>
        <v/>
      </c>
      <c r="O39" s="304"/>
      <c r="P39" s="307"/>
      <c r="T39" s="307"/>
    </row>
    <row r="40" ht="18.0" customHeight="1">
      <c r="A40" s="288"/>
      <c r="B40" s="289"/>
      <c r="C40" s="290"/>
      <c r="D40" s="290"/>
      <c r="E40" s="335"/>
      <c r="F40" s="292"/>
      <c r="G40" s="293"/>
      <c r="H40" s="294"/>
      <c r="I40" s="295" t="str">
        <f t="shared" si="1"/>
        <v/>
      </c>
      <c r="J40" s="295" t="str">
        <f t="shared" si="2"/>
        <v/>
      </c>
      <c r="K40" s="295" t="str">
        <f t="shared" si="5"/>
        <v/>
      </c>
      <c r="L40" s="295" t="str">
        <f t="shared" si="6"/>
        <v/>
      </c>
      <c r="M40" s="296" t="str">
        <f t="shared" si="7"/>
        <v/>
      </c>
      <c r="N40" s="296" t="str">
        <f t="shared" si="8"/>
        <v/>
      </c>
      <c r="O40" s="304"/>
      <c r="P40" s="307"/>
      <c r="T40" s="307"/>
    </row>
    <row r="41" ht="18.0" customHeight="1">
      <c r="A41" s="288"/>
      <c r="B41" s="289"/>
      <c r="C41" s="290"/>
      <c r="D41" s="290"/>
      <c r="E41" s="335"/>
      <c r="F41" s="292"/>
      <c r="G41" s="293"/>
      <c r="H41" s="294"/>
      <c r="I41" s="295" t="str">
        <f t="shared" si="1"/>
        <v/>
      </c>
      <c r="J41" s="295" t="str">
        <f t="shared" si="2"/>
        <v/>
      </c>
      <c r="K41" s="295" t="str">
        <f t="shared" si="5"/>
        <v/>
      </c>
      <c r="L41" s="295" t="str">
        <f t="shared" si="6"/>
        <v/>
      </c>
      <c r="M41" s="296" t="str">
        <f t="shared" si="7"/>
        <v/>
      </c>
      <c r="N41" s="296" t="str">
        <f t="shared" si="8"/>
        <v/>
      </c>
      <c r="O41" s="304"/>
      <c r="P41" s="307"/>
      <c r="T41" s="307"/>
    </row>
    <row r="42" ht="18.0" customHeight="1">
      <c r="A42" s="288"/>
      <c r="B42" s="289"/>
      <c r="C42" s="290"/>
      <c r="D42" s="290"/>
      <c r="E42" s="335"/>
      <c r="F42" s="292"/>
      <c r="G42" s="293"/>
      <c r="H42" s="294"/>
      <c r="I42" s="295" t="str">
        <f t="shared" si="1"/>
        <v/>
      </c>
      <c r="J42" s="295" t="str">
        <f t="shared" si="2"/>
        <v/>
      </c>
      <c r="K42" s="295" t="str">
        <f t="shared" si="5"/>
        <v/>
      </c>
      <c r="L42" s="295" t="str">
        <f t="shared" si="6"/>
        <v/>
      </c>
      <c r="M42" s="296" t="str">
        <f t="shared" si="7"/>
        <v/>
      </c>
      <c r="N42" s="296" t="str">
        <f t="shared" si="8"/>
        <v/>
      </c>
      <c r="O42" s="304"/>
      <c r="P42" s="307"/>
      <c r="T42" s="307"/>
    </row>
    <row r="43" ht="18.0" customHeight="1">
      <c r="A43" s="288"/>
      <c r="B43" s="289"/>
      <c r="C43" s="290"/>
      <c r="D43" s="290"/>
      <c r="E43" s="335"/>
      <c r="F43" s="292"/>
      <c r="G43" s="293"/>
      <c r="H43" s="294"/>
      <c r="I43" s="295" t="str">
        <f t="shared" si="1"/>
        <v/>
      </c>
      <c r="J43" s="295" t="str">
        <f t="shared" si="2"/>
        <v/>
      </c>
      <c r="K43" s="295" t="str">
        <f t="shared" si="5"/>
        <v/>
      </c>
      <c r="L43" s="295" t="str">
        <f t="shared" si="6"/>
        <v/>
      </c>
      <c r="M43" s="296" t="str">
        <f t="shared" si="7"/>
        <v/>
      </c>
      <c r="N43" s="296" t="str">
        <f t="shared" si="8"/>
        <v/>
      </c>
      <c r="O43" s="304"/>
      <c r="P43" s="307"/>
      <c r="T43" s="307"/>
    </row>
    <row r="44" ht="18.0" customHeight="1">
      <c r="A44" s="288"/>
      <c r="B44" s="289"/>
      <c r="C44" s="290"/>
      <c r="D44" s="290"/>
      <c r="E44" s="335"/>
      <c r="F44" s="292"/>
      <c r="G44" s="293"/>
      <c r="H44" s="294"/>
      <c r="I44" s="295" t="str">
        <f t="shared" si="1"/>
        <v/>
      </c>
      <c r="J44" s="295" t="str">
        <f t="shared" si="2"/>
        <v/>
      </c>
      <c r="K44" s="295" t="str">
        <f t="shared" si="5"/>
        <v/>
      </c>
      <c r="L44" s="295" t="str">
        <f t="shared" si="6"/>
        <v/>
      </c>
      <c r="M44" s="296" t="str">
        <f t="shared" si="7"/>
        <v/>
      </c>
      <c r="N44" s="296" t="str">
        <f t="shared" si="8"/>
        <v/>
      </c>
      <c r="O44" s="304"/>
      <c r="P44" s="307"/>
      <c r="T44" s="307"/>
    </row>
    <row r="45" ht="18.0" customHeight="1">
      <c r="A45" s="288"/>
      <c r="B45" s="289"/>
      <c r="C45" s="290"/>
      <c r="D45" s="290"/>
      <c r="E45" s="335"/>
      <c r="F45" s="292"/>
      <c r="G45" s="293"/>
      <c r="H45" s="294"/>
      <c r="I45" s="295" t="str">
        <f t="shared" si="1"/>
        <v/>
      </c>
      <c r="J45" s="295" t="str">
        <f t="shared" si="2"/>
        <v/>
      </c>
      <c r="K45" s="295" t="str">
        <f t="shared" si="5"/>
        <v/>
      </c>
      <c r="L45" s="295" t="str">
        <f t="shared" si="6"/>
        <v/>
      </c>
      <c r="M45" s="296" t="str">
        <f t="shared" si="7"/>
        <v/>
      </c>
      <c r="N45" s="296" t="str">
        <f t="shared" si="8"/>
        <v/>
      </c>
      <c r="O45" s="304"/>
      <c r="P45" s="307"/>
      <c r="T45" s="307"/>
    </row>
    <row r="46" ht="18.0" customHeight="1">
      <c r="A46" s="288"/>
      <c r="B46" s="289"/>
      <c r="C46" s="290"/>
      <c r="D46" s="290"/>
      <c r="E46" s="335"/>
      <c r="F46" s="292"/>
      <c r="G46" s="293"/>
      <c r="H46" s="294"/>
      <c r="I46" s="295" t="str">
        <f t="shared" si="1"/>
        <v/>
      </c>
      <c r="J46" s="295" t="str">
        <f t="shared" si="2"/>
        <v/>
      </c>
      <c r="K46" s="295" t="str">
        <f t="shared" si="5"/>
        <v/>
      </c>
      <c r="L46" s="295" t="str">
        <f t="shared" si="6"/>
        <v/>
      </c>
      <c r="M46" s="296" t="str">
        <f t="shared" si="7"/>
        <v/>
      </c>
      <c r="N46" s="296" t="str">
        <f t="shared" si="8"/>
        <v/>
      </c>
      <c r="O46" s="304"/>
      <c r="P46" s="307"/>
      <c r="T46" s="307"/>
    </row>
    <row r="47" ht="18.0" customHeight="1">
      <c r="A47" s="288"/>
      <c r="B47" s="289"/>
      <c r="C47" s="290"/>
      <c r="D47" s="290"/>
      <c r="E47" s="335"/>
      <c r="F47" s="292"/>
      <c r="G47" s="293"/>
      <c r="H47" s="294"/>
      <c r="I47" s="295" t="str">
        <f t="shared" si="1"/>
        <v/>
      </c>
      <c r="J47" s="295" t="str">
        <f t="shared" si="2"/>
        <v/>
      </c>
      <c r="K47" s="295" t="str">
        <f t="shared" si="5"/>
        <v/>
      </c>
      <c r="L47" s="295" t="str">
        <f t="shared" si="6"/>
        <v/>
      </c>
      <c r="M47" s="296" t="str">
        <f t="shared" si="7"/>
        <v/>
      </c>
      <c r="N47" s="296" t="str">
        <f t="shared" si="8"/>
        <v/>
      </c>
      <c r="O47" s="304"/>
      <c r="P47" s="307"/>
      <c r="T47" s="307"/>
    </row>
    <row r="48" ht="18.0" customHeight="1">
      <c r="A48" s="288"/>
      <c r="B48" s="289"/>
      <c r="C48" s="290"/>
      <c r="D48" s="290"/>
      <c r="E48" s="335"/>
      <c r="F48" s="292"/>
      <c r="G48" s="293"/>
      <c r="H48" s="294"/>
      <c r="I48" s="295" t="str">
        <f t="shared" si="1"/>
        <v/>
      </c>
      <c r="J48" s="295" t="str">
        <f t="shared" si="2"/>
        <v/>
      </c>
      <c r="K48" s="295" t="str">
        <f t="shared" si="5"/>
        <v/>
      </c>
      <c r="L48" s="295" t="str">
        <f t="shared" si="6"/>
        <v/>
      </c>
      <c r="M48" s="296" t="str">
        <f t="shared" si="7"/>
        <v/>
      </c>
      <c r="N48" s="296" t="str">
        <f t="shared" si="8"/>
        <v/>
      </c>
      <c r="O48" s="304"/>
      <c r="P48" s="307"/>
      <c r="T48" s="307"/>
    </row>
    <row r="49" ht="18.0" customHeight="1">
      <c r="A49" s="288"/>
      <c r="B49" s="289"/>
      <c r="C49" s="290"/>
      <c r="D49" s="290"/>
      <c r="E49" s="335"/>
      <c r="F49" s="292"/>
      <c r="G49" s="293"/>
      <c r="H49" s="294"/>
      <c r="I49" s="295" t="str">
        <f t="shared" si="1"/>
        <v/>
      </c>
      <c r="J49" s="295" t="str">
        <f t="shared" si="2"/>
        <v/>
      </c>
      <c r="K49" s="295" t="str">
        <f t="shared" si="5"/>
        <v/>
      </c>
      <c r="L49" s="295" t="str">
        <f t="shared" si="6"/>
        <v/>
      </c>
      <c r="M49" s="296" t="str">
        <f t="shared" si="7"/>
        <v/>
      </c>
      <c r="N49" s="296" t="str">
        <f t="shared" si="8"/>
        <v/>
      </c>
      <c r="O49" s="304"/>
      <c r="P49" s="307"/>
      <c r="T49" s="307"/>
    </row>
    <row r="50" ht="18.0" customHeight="1">
      <c r="A50" s="288"/>
      <c r="B50" s="289"/>
      <c r="C50" s="290"/>
      <c r="D50" s="290"/>
      <c r="E50" s="335"/>
      <c r="F50" s="292"/>
      <c r="G50" s="293"/>
      <c r="H50" s="294"/>
      <c r="I50" s="295" t="str">
        <f t="shared" si="1"/>
        <v/>
      </c>
      <c r="J50" s="295" t="str">
        <f t="shared" si="2"/>
        <v/>
      </c>
      <c r="K50" s="295" t="str">
        <f t="shared" si="5"/>
        <v/>
      </c>
      <c r="L50" s="295" t="str">
        <f t="shared" si="6"/>
        <v/>
      </c>
      <c r="M50" s="296" t="str">
        <f t="shared" si="7"/>
        <v/>
      </c>
      <c r="N50" s="296" t="str">
        <f t="shared" si="8"/>
        <v/>
      </c>
      <c r="O50" s="304"/>
      <c r="P50" s="307"/>
      <c r="T50" s="307"/>
    </row>
    <row r="51" ht="18.0" customHeight="1">
      <c r="A51" s="288"/>
      <c r="B51" s="289"/>
      <c r="C51" s="290"/>
      <c r="D51" s="290"/>
      <c r="E51" s="335"/>
      <c r="F51" s="292"/>
      <c r="G51" s="293"/>
      <c r="H51" s="294"/>
      <c r="I51" s="295" t="str">
        <f t="shared" si="1"/>
        <v/>
      </c>
      <c r="J51" s="295" t="str">
        <f t="shared" si="2"/>
        <v/>
      </c>
      <c r="K51" s="295" t="str">
        <f t="shared" si="5"/>
        <v/>
      </c>
      <c r="L51" s="295" t="str">
        <f t="shared" si="6"/>
        <v/>
      </c>
      <c r="M51" s="296" t="str">
        <f t="shared" si="7"/>
        <v/>
      </c>
      <c r="N51" s="296" t="str">
        <f t="shared" si="8"/>
        <v/>
      </c>
      <c r="O51" s="304"/>
      <c r="P51" s="307"/>
      <c r="T51" s="307"/>
    </row>
    <row r="52" ht="18.0" customHeight="1">
      <c r="A52" s="336"/>
      <c r="B52" s="337"/>
      <c r="C52" s="338"/>
      <c r="D52" s="338"/>
      <c r="E52" s="339"/>
      <c r="F52" s="340"/>
      <c r="G52" s="341"/>
      <c r="H52" s="342"/>
      <c r="I52" s="343" t="str">
        <f t="shared" si="1"/>
        <v/>
      </c>
      <c r="J52" s="343" t="str">
        <f t="shared" si="2"/>
        <v/>
      </c>
      <c r="K52" s="343" t="str">
        <f t="shared" si="5"/>
        <v/>
      </c>
      <c r="L52" s="343" t="str">
        <f t="shared" si="6"/>
        <v/>
      </c>
      <c r="M52" s="344" t="str">
        <f t="shared" si="7"/>
        <v/>
      </c>
      <c r="N52" s="344" t="str">
        <f t="shared" si="8"/>
        <v/>
      </c>
      <c r="O52" s="72"/>
      <c r="P52" s="345"/>
      <c r="T52" s="345"/>
    </row>
    <row r="53" ht="18.0" customHeight="1">
      <c r="A53" s="288"/>
      <c r="B53" s="289"/>
      <c r="C53" s="290"/>
      <c r="D53" s="290"/>
      <c r="E53" s="335"/>
      <c r="F53" s="292"/>
      <c r="G53" s="293"/>
      <c r="H53" s="294"/>
      <c r="I53" s="295" t="str">
        <f t="shared" si="1"/>
        <v/>
      </c>
      <c r="J53" s="295" t="str">
        <f t="shared" si="2"/>
        <v/>
      </c>
      <c r="K53" s="295" t="str">
        <f t="shared" si="5"/>
        <v/>
      </c>
      <c r="L53" s="295" t="str">
        <f t="shared" si="6"/>
        <v/>
      </c>
      <c r="M53" s="296" t="str">
        <f t="shared" si="7"/>
        <v/>
      </c>
      <c r="N53" s="296" t="str">
        <f t="shared" si="8"/>
        <v/>
      </c>
      <c r="O53" s="304"/>
      <c r="P53" s="307"/>
      <c r="T53" s="307"/>
    </row>
    <row r="54" ht="18.0" customHeight="1">
      <c r="A54" s="336"/>
      <c r="B54" s="337"/>
      <c r="C54" s="338"/>
      <c r="D54" s="338"/>
      <c r="E54" s="339"/>
      <c r="F54" s="340"/>
      <c r="G54" s="341"/>
      <c r="H54" s="342"/>
      <c r="I54" s="343" t="str">
        <f t="shared" si="1"/>
        <v/>
      </c>
      <c r="J54" s="343" t="str">
        <f t="shared" si="2"/>
        <v/>
      </c>
      <c r="K54" s="343" t="str">
        <f t="shared" si="5"/>
        <v/>
      </c>
      <c r="L54" s="343" t="str">
        <f t="shared" si="6"/>
        <v/>
      </c>
      <c r="M54" s="344" t="str">
        <f t="shared" si="7"/>
        <v/>
      </c>
      <c r="N54" s="344" t="str">
        <f t="shared" si="8"/>
        <v/>
      </c>
      <c r="O54" s="72"/>
      <c r="P54" s="345"/>
      <c r="T54" s="345"/>
    </row>
    <row r="55" ht="18.0" customHeight="1">
      <c r="A55" s="288"/>
      <c r="B55" s="289"/>
      <c r="C55" s="290"/>
      <c r="D55" s="290"/>
      <c r="E55" s="335"/>
      <c r="F55" s="292"/>
      <c r="G55" s="293"/>
      <c r="H55" s="294"/>
      <c r="I55" s="295" t="str">
        <f t="shared" si="1"/>
        <v/>
      </c>
      <c r="J55" s="295" t="str">
        <f t="shared" si="2"/>
        <v/>
      </c>
      <c r="K55" s="295" t="str">
        <f t="shared" si="5"/>
        <v/>
      </c>
      <c r="L55" s="295" t="str">
        <f t="shared" si="6"/>
        <v/>
      </c>
      <c r="M55" s="296" t="str">
        <f t="shared" si="7"/>
        <v/>
      </c>
      <c r="N55" s="296" t="str">
        <f t="shared" si="8"/>
        <v/>
      </c>
      <c r="O55" s="304"/>
      <c r="P55" s="307"/>
      <c r="T55" s="307"/>
    </row>
    <row r="56" ht="18.0" customHeight="1">
      <c r="A56" s="336"/>
      <c r="B56" s="337"/>
      <c r="C56" s="338"/>
      <c r="D56" s="338"/>
      <c r="E56" s="339"/>
      <c r="F56" s="340"/>
      <c r="G56" s="341"/>
      <c r="H56" s="342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336"/>
      <c r="B57" s="337"/>
      <c r="C57" s="346"/>
      <c r="D57" s="346"/>
      <c r="E57" s="339"/>
      <c r="F57" s="340"/>
      <c r="G57" s="341"/>
      <c r="H57" s="342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336"/>
      <c r="B58" s="337"/>
      <c r="C58" s="346"/>
      <c r="D58" s="346"/>
      <c r="E58" s="339"/>
      <c r="F58" s="340"/>
      <c r="G58" s="341"/>
      <c r="H58" s="342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336"/>
      <c r="B59" s="337"/>
      <c r="C59" s="346"/>
      <c r="D59" s="346"/>
      <c r="E59" s="339"/>
      <c r="F59" s="340"/>
      <c r="G59" s="341"/>
      <c r="H59" s="342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howDropDown="1" sqref="B3:B300">
      <formula1>'Competições'!$B$2:$B$161</formula1>
    </dataValidation>
    <dataValidation type="list" allowBlank="1" sqref="A3:A300">
      <formula1>Outubro!$U$3:$U$33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1349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45235.0</v>
      </c>
      <c r="B3" s="368"/>
      <c r="C3" s="319" t="s">
        <v>746</v>
      </c>
      <c r="D3" s="319" t="s">
        <v>428</v>
      </c>
      <c r="E3" s="381" t="s">
        <v>518</v>
      </c>
      <c r="F3" s="354" t="s">
        <v>589</v>
      </c>
      <c r="G3" s="371">
        <v>1000.0</v>
      </c>
      <c r="H3" s="384">
        <v>900.0</v>
      </c>
      <c r="I3" s="295">
        <f t="shared" ref="I3:I258" si="1">IF(H3="","",H3/G3)</f>
        <v>0.9</v>
      </c>
      <c r="J3" s="295">
        <f t="shared" ref="J3:J299" si="2">IF(H3="","",H3/$R$13)</f>
        <v>0.9639896318</v>
      </c>
      <c r="K3" s="295">
        <f>IF(H3="","",H3/P3)</f>
        <v>0.01927979264</v>
      </c>
      <c r="L3" s="295">
        <f>IF(K3="","",K3)</f>
        <v>0.01927979264</v>
      </c>
      <c r="M3" s="296">
        <f>IF(H3="","",H3)</f>
        <v>900</v>
      </c>
      <c r="N3" s="296">
        <f>IF(H3="","",P3+H3)</f>
        <v>47581</v>
      </c>
      <c r="O3" s="297"/>
      <c r="P3" s="298">
        <f>Painel!B12</f>
        <v>46681</v>
      </c>
      <c r="Q3" s="299"/>
      <c r="R3" s="298">
        <f>P3+(SUM(H3:H299))</f>
        <v>55081</v>
      </c>
      <c r="S3" s="299"/>
      <c r="T3" s="300"/>
      <c r="U3" s="301">
        <v>44866.0</v>
      </c>
      <c r="V3" s="302">
        <f t="shared" ref="V3:V32" si="3">SUMIF($A$3:$A$299,U3,$H$3:$H$299)</f>
        <v>0</v>
      </c>
      <c r="W3" s="303">
        <f t="shared" ref="W3:W32" si="4">V3/$R$13</f>
        <v>0</v>
      </c>
    </row>
    <row r="4" ht="18.0" customHeight="1">
      <c r="A4" s="355">
        <v>45235.0</v>
      </c>
      <c r="B4" s="362"/>
      <c r="C4" s="369" t="s">
        <v>1350</v>
      </c>
      <c r="D4" s="369" t="s">
        <v>1216</v>
      </c>
      <c r="E4" s="356" t="s">
        <v>518</v>
      </c>
      <c r="F4" s="357" t="s">
        <v>960</v>
      </c>
      <c r="G4" s="374">
        <v>1000.0</v>
      </c>
      <c r="H4" s="375">
        <v>960.0</v>
      </c>
      <c r="I4" s="295">
        <f t="shared" si="1"/>
        <v>0.96</v>
      </c>
      <c r="J4" s="295">
        <f t="shared" si="2"/>
        <v>1.028255607</v>
      </c>
      <c r="K4" s="295">
        <f t="shared" ref="K4:K300" si="5">IF(H4="","",H4/$P$3)</f>
        <v>0.02056511214</v>
      </c>
      <c r="L4" s="295">
        <f t="shared" ref="L4:L300" si="6">IF(K4="","",L3+K4)</f>
        <v>0.03984490478</v>
      </c>
      <c r="M4" s="296">
        <f t="shared" ref="M4:M299" si="7">IF(H4="","",H4+M3)</f>
        <v>1860</v>
      </c>
      <c r="N4" s="296">
        <f t="shared" ref="N4:N299" si="8">IF(H4="","",H4+N3)</f>
        <v>48541</v>
      </c>
      <c r="O4" s="304"/>
      <c r="P4" s="305"/>
      <c r="Q4" s="306"/>
      <c r="R4" s="305"/>
      <c r="S4" s="306"/>
      <c r="T4" s="307"/>
      <c r="U4" s="301">
        <f t="shared" ref="U4:U32" si="9">U3+1</f>
        <v>44867</v>
      </c>
      <c r="V4" s="302">
        <f t="shared" si="3"/>
        <v>0</v>
      </c>
      <c r="W4" s="303">
        <f t="shared" si="4"/>
        <v>0</v>
      </c>
    </row>
    <row r="5" ht="18.0" customHeight="1">
      <c r="A5" s="355">
        <v>45235.0</v>
      </c>
      <c r="B5" s="362"/>
      <c r="C5" s="369" t="s">
        <v>1351</v>
      </c>
      <c r="D5" s="369" t="s">
        <v>1352</v>
      </c>
      <c r="E5" s="356" t="s">
        <v>518</v>
      </c>
      <c r="F5" s="357" t="s">
        <v>633</v>
      </c>
      <c r="G5" s="374">
        <v>1000.0</v>
      </c>
      <c r="H5" s="375">
        <v>920.0</v>
      </c>
      <c r="I5" s="295">
        <f t="shared" si="1"/>
        <v>0.92</v>
      </c>
      <c r="J5" s="295">
        <f t="shared" si="2"/>
        <v>0.9854116236</v>
      </c>
      <c r="K5" s="295">
        <f t="shared" si="5"/>
        <v>0.01970823247</v>
      </c>
      <c r="L5" s="295">
        <f t="shared" si="6"/>
        <v>0.05955313725</v>
      </c>
      <c r="M5" s="296">
        <f t="shared" si="7"/>
        <v>2780</v>
      </c>
      <c r="N5" s="296">
        <f t="shared" si="8"/>
        <v>49461</v>
      </c>
      <c r="O5" s="304"/>
      <c r="P5" s="308" t="s">
        <v>526</v>
      </c>
      <c r="Q5" s="309"/>
      <c r="R5" s="309"/>
      <c r="S5" s="310"/>
      <c r="T5" s="307"/>
      <c r="U5" s="301">
        <f t="shared" si="9"/>
        <v>44868</v>
      </c>
      <c r="V5" s="302">
        <f t="shared" si="3"/>
        <v>0</v>
      </c>
      <c r="W5" s="303">
        <f t="shared" si="4"/>
        <v>0</v>
      </c>
    </row>
    <row r="6" ht="18.0" customHeight="1">
      <c r="A6" s="355">
        <v>45235.0</v>
      </c>
      <c r="B6" s="362"/>
      <c r="C6" s="369" t="s">
        <v>435</v>
      </c>
      <c r="D6" s="369" t="s">
        <v>1280</v>
      </c>
      <c r="E6" s="356" t="s">
        <v>518</v>
      </c>
      <c r="F6" s="357" t="s">
        <v>589</v>
      </c>
      <c r="G6" s="374">
        <v>1000.0</v>
      </c>
      <c r="H6" s="375">
        <v>900.0</v>
      </c>
      <c r="I6" s="295">
        <f t="shared" si="1"/>
        <v>0.9</v>
      </c>
      <c r="J6" s="295">
        <f t="shared" si="2"/>
        <v>0.9639896318</v>
      </c>
      <c r="K6" s="295">
        <f t="shared" si="5"/>
        <v>0.01927979264</v>
      </c>
      <c r="L6" s="295">
        <f t="shared" si="6"/>
        <v>0.07883292989</v>
      </c>
      <c r="M6" s="296">
        <f t="shared" si="7"/>
        <v>3680</v>
      </c>
      <c r="N6" s="296">
        <f t="shared" si="8"/>
        <v>50361</v>
      </c>
      <c r="O6" s="304"/>
      <c r="P6" s="311">
        <f>SUM(R3-P3)</f>
        <v>8400</v>
      </c>
      <c r="T6" s="307"/>
      <c r="U6" s="301">
        <f t="shared" si="9"/>
        <v>44869</v>
      </c>
      <c r="V6" s="302">
        <f t="shared" si="3"/>
        <v>0</v>
      </c>
      <c r="W6" s="303">
        <f t="shared" si="4"/>
        <v>0</v>
      </c>
    </row>
    <row r="7" ht="18.0" customHeight="1">
      <c r="A7" s="355">
        <v>45235.0</v>
      </c>
      <c r="B7" s="362"/>
      <c r="C7" s="369" t="s">
        <v>1353</v>
      </c>
      <c r="D7" s="369" t="s">
        <v>1354</v>
      </c>
      <c r="E7" s="356" t="s">
        <v>518</v>
      </c>
      <c r="F7" s="357" t="s">
        <v>916</v>
      </c>
      <c r="G7" s="374">
        <v>1000.0</v>
      </c>
      <c r="H7" s="377">
        <v>-1000.0</v>
      </c>
      <c r="I7" s="295">
        <f t="shared" si="1"/>
        <v>-1</v>
      </c>
      <c r="J7" s="295">
        <f t="shared" si="2"/>
        <v>-1.071099591</v>
      </c>
      <c r="K7" s="295">
        <f t="shared" si="5"/>
        <v>-0.02142199182</v>
      </c>
      <c r="L7" s="295">
        <f t="shared" si="6"/>
        <v>0.05741093807</v>
      </c>
      <c r="M7" s="296">
        <f t="shared" si="7"/>
        <v>2680</v>
      </c>
      <c r="N7" s="296">
        <f t="shared" si="8"/>
        <v>49361</v>
      </c>
      <c r="O7" s="304"/>
      <c r="T7" s="307"/>
      <c r="U7" s="301">
        <f t="shared" si="9"/>
        <v>44870</v>
      </c>
      <c r="V7" s="302">
        <f t="shared" si="3"/>
        <v>0</v>
      </c>
      <c r="W7" s="303">
        <f t="shared" si="4"/>
        <v>0</v>
      </c>
    </row>
    <row r="8" ht="18.0" customHeight="1">
      <c r="A8" s="355">
        <v>45235.0</v>
      </c>
      <c r="B8" s="362"/>
      <c r="C8" s="369" t="s">
        <v>432</v>
      </c>
      <c r="D8" s="369" t="s">
        <v>1355</v>
      </c>
      <c r="E8" s="356" t="s">
        <v>518</v>
      </c>
      <c r="F8" s="357" t="s">
        <v>545</v>
      </c>
      <c r="G8" s="374">
        <v>1000.0</v>
      </c>
      <c r="H8" s="375">
        <v>720.0</v>
      </c>
      <c r="I8" s="295">
        <f t="shared" si="1"/>
        <v>0.72</v>
      </c>
      <c r="J8" s="295">
        <f t="shared" si="2"/>
        <v>0.7711917054</v>
      </c>
      <c r="K8" s="295">
        <f t="shared" si="5"/>
        <v>0.01542383411</v>
      </c>
      <c r="L8" s="295">
        <f t="shared" si="6"/>
        <v>0.07283477218</v>
      </c>
      <c r="M8" s="296">
        <f t="shared" si="7"/>
        <v>3400</v>
      </c>
      <c r="N8" s="296">
        <f t="shared" si="8"/>
        <v>50081</v>
      </c>
      <c r="O8" s="304"/>
      <c r="T8" s="307"/>
      <c r="U8" s="301">
        <f t="shared" si="9"/>
        <v>44871</v>
      </c>
      <c r="V8" s="302">
        <f t="shared" si="3"/>
        <v>0</v>
      </c>
      <c r="W8" s="303">
        <f t="shared" si="4"/>
        <v>0</v>
      </c>
    </row>
    <row r="9" ht="18.0" customHeight="1">
      <c r="A9" s="355">
        <v>45235.0</v>
      </c>
      <c r="B9" s="362"/>
      <c r="C9" s="369" t="s">
        <v>549</v>
      </c>
      <c r="D9" s="369" t="s">
        <v>1356</v>
      </c>
      <c r="E9" s="356" t="s">
        <v>518</v>
      </c>
      <c r="F9" s="357" t="s">
        <v>522</v>
      </c>
      <c r="G9" s="374">
        <v>1000.0</v>
      </c>
      <c r="H9" s="375">
        <v>700.0</v>
      </c>
      <c r="I9" s="295">
        <f t="shared" si="1"/>
        <v>0.7</v>
      </c>
      <c r="J9" s="295">
        <f t="shared" si="2"/>
        <v>0.7497697136</v>
      </c>
      <c r="K9" s="295">
        <f t="shared" si="5"/>
        <v>0.01499539427</v>
      </c>
      <c r="L9" s="295">
        <f t="shared" si="6"/>
        <v>0.08783016645</v>
      </c>
      <c r="M9" s="296">
        <f t="shared" si="7"/>
        <v>4100</v>
      </c>
      <c r="N9" s="296">
        <f t="shared" si="8"/>
        <v>50781</v>
      </c>
      <c r="O9" s="304"/>
      <c r="P9" s="308" t="s">
        <v>516</v>
      </c>
      <c r="Q9" s="309"/>
      <c r="R9" s="309"/>
      <c r="S9" s="310"/>
      <c r="T9" s="307"/>
      <c r="U9" s="301">
        <f t="shared" si="9"/>
        <v>44872</v>
      </c>
      <c r="V9" s="302">
        <f t="shared" si="3"/>
        <v>0</v>
      </c>
      <c r="W9" s="303">
        <f t="shared" si="4"/>
        <v>0</v>
      </c>
    </row>
    <row r="10" ht="18.0" customHeight="1">
      <c r="A10" s="355">
        <v>45235.0</v>
      </c>
      <c r="B10" s="362"/>
      <c r="C10" s="369" t="s">
        <v>410</v>
      </c>
      <c r="D10" s="369" t="s">
        <v>1357</v>
      </c>
      <c r="E10" s="356" t="s">
        <v>518</v>
      </c>
      <c r="F10" s="357" t="s">
        <v>1333</v>
      </c>
      <c r="G10" s="374">
        <v>1000.0</v>
      </c>
      <c r="H10" s="375">
        <v>680.0</v>
      </c>
      <c r="I10" s="295">
        <f t="shared" si="1"/>
        <v>0.68</v>
      </c>
      <c r="J10" s="295">
        <f t="shared" si="2"/>
        <v>0.7283477218</v>
      </c>
      <c r="K10" s="295">
        <f t="shared" si="5"/>
        <v>0.01456695444</v>
      </c>
      <c r="L10" s="295">
        <f t="shared" si="6"/>
        <v>0.1023971209</v>
      </c>
      <c r="M10" s="296">
        <f t="shared" si="7"/>
        <v>4780</v>
      </c>
      <c r="N10" s="296">
        <f t="shared" si="8"/>
        <v>51461</v>
      </c>
      <c r="O10" s="304"/>
      <c r="P10" s="312">
        <f>P6/P3</f>
        <v>0.1799447313</v>
      </c>
      <c r="Q10" s="313"/>
      <c r="R10" s="312">
        <f>SUM((H3:H299))/SUM((G3:G299))</f>
        <v>0.135483871</v>
      </c>
      <c r="S10" s="313"/>
      <c r="T10" s="307"/>
      <c r="U10" s="301">
        <f t="shared" si="9"/>
        <v>44873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45235.0</v>
      </c>
      <c r="B11" s="362"/>
      <c r="C11" s="369" t="s">
        <v>1358</v>
      </c>
      <c r="D11" s="369" t="s">
        <v>1359</v>
      </c>
      <c r="E11" s="356" t="s">
        <v>518</v>
      </c>
      <c r="F11" s="357" t="s">
        <v>522</v>
      </c>
      <c r="G11" s="374">
        <v>1000.0</v>
      </c>
      <c r="H11" s="377">
        <v>-1000.0</v>
      </c>
      <c r="I11" s="295">
        <f t="shared" si="1"/>
        <v>-1</v>
      </c>
      <c r="J11" s="295">
        <f t="shared" si="2"/>
        <v>-1.071099591</v>
      </c>
      <c r="K11" s="295">
        <f t="shared" si="5"/>
        <v>-0.02142199182</v>
      </c>
      <c r="L11" s="295">
        <f t="shared" si="6"/>
        <v>0.08097512907</v>
      </c>
      <c r="M11" s="296">
        <f t="shared" si="7"/>
        <v>3780</v>
      </c>
      <c r="N11" s="296">
        <f t="shared" si="8"/>
        <v>50461</v>
      </c>
      <c r="O11" s="304"/>
      <c r="P11" s="305"/>
      <c r="Q11" s="306"/>
      <c r="R11" s="305"/>
      <c r="S11" s="306"/>
      <c r="T11" s="307"/>
      <c r="U11" s="301">
        <f t="shared" si="9"/>
        <v>44874</v>
      </c>
      <c r="V11" s="302">
        <f t="shared" si="3"/>
        <v>0</v>
      </c>
      <c r="W11" s="303">
        <f t="shared" si="4"/>
        <v>0</v>
      </c>
    </row>
    <row r="12" ht="18.0" customHeight="1">
      <c r="A12" s="355">
        <v>45237.0</v>
      </c>
      <c r="B12" s="362"/>
      <c r="C12" s="369" t="s">
        <v>1360</v>
      </c>
      <c r="D12" s="369" t="s">
        <v>1361</v>
      </c>
      <c r="E12" s="356" t="s">
        <v>518</v>
      </c>
      <c r="F12" s="357" t="s">
        <v>545</v>
      </c>
      <c r="G12" s="374">
        <v>1000.0</v>
      </c>
      <c r="H12" s="375">
        <v>720.0</v>
      </c>
      <c r="I12" s="295">
        <f t="shared" si="1"/>
        <v>0.72</v>
      </c>
      <c r="J12" s="295">
        <f t="shared" si="2"/>
        <v>0.7711917054</v>
      </c>
      <c r="K12" s="295">
        <f t="shared" si="5"/>
        <v>0.01542383411</v>
      </c>
      <c r="L12" s="295">
        <f t="shared" si="6"/>
        <v>0.09639896318</v>
      </c>
      <c r="M12" s="296">
        <f t="shared" si="7"/>
        <v>4500</v>
      </c>
      <c r="N12" s="296">
        <f t="shared" si="8"/>
        <v>51181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44875</v>
      </c>
      <c r="V12" s="302">
        <f t="shared" si="3"/>
        <v>0</v>
      </c>
      <c r="W12" s="303">
        <f t="shared" si="4"/>
        <v>0</v>
      </c>
    </row>
    <row r="13" ht="18.0" customHeight="1">
      <c r="A13" s="355">
        <v>45238.0</v>
      </c>
      <c r="B13" s="362"/>
      <c r="C13" s="369" t="s">
        <v>1362</v>
      </c>
      <c r="D13" s="369" t="s">
        <v>1363</v>
      </c>
      <c r="E13" s="356" t="s">
        <v>518</v>
      </c>
      <c r="F13" s="357" t="s">
        <v>522</v>
      </c>
      <c r="G13" s="374">
        <v>1000.0</v>
      </c>
      <c r="H13" s="375">
        <v>700.0</v>
      </c>
      <c r="I13" s="295">
        <f t="shared" si="1"/>
        <v>0.7</v>
      </c>
      <c r="J13" s="295">
        <f t="shared" si="2"/>
        <v>0.7497697136</v>
      </c>
      <c r="K13" s="295">
        <f t="shared" si="5"/>
        <v>0.01499539427</v>
      </c>
      <c r="L13" s="295">
        <f t="shared" si="6"/>
        <v>0.1113943574</v>
      </c>
      <c r="M13" s="296">
        <f t="shared" si="7"/>
        <v>5200</v>
      </c>
      <c r="N13" s="296">
        <f t="shared" si="8"/>
        <v>51881</v>
      </c>
      <c r="O13" s="304"/>
      <c r="P13" s="314">
        <v>0.02</v>
      </c>
      <c r="Q13" s="313"/>
      <c r="R13" s="315">
        <f>P3*P13</f>
        <v>933.62</v>
      </c>
      <c r="S13" s="313"/>
      <c r="T13" s="307"/>
      <c r="U13" s="301">
        <f t="shared" si="9"/>
        <v>44876</v>
      </c>
      <c r="V13" s="302">
        <f t="shared" si="3"/>
        <v>0</v>
      </c>
      <c r="W13" s="303">
        <f t="shared" si="4"/>
        <v>0</v>
      </c>
    </row>
    <row r="14" ht="18.0" customHeight="1">
      <c r="A14" s="355">
        <v>45238.0</v>
      </c>
      <c r="B14" s="362"/>
      <c r="C14" s="369" t="s">
        <v>1364</v>
      </c>
      <c r="D14" s="369" t="s">
        <v>1365</v>
      </c>
      <c r="E14" s="356" t="s">
        <v>518</v>
      </c>
      <c r="F14" s="357" t="s">
        <v>1333</v>
      </c>
      <c r="G14" s="374">
        <v>1000.0</v>
      </c>
      <c r="H14" s="375">
        <v>680.0</v>
      </c>
      <c r="I14" s="295">
        <f t="shared" si="1"/>
        <v>0.68</v>
      </c>
      <c r="J14" s="295">
        <f t="shared" si="2"/>
        <v>0.7283477218</v>
      </c>
      <c r="K14" s="295">
        <f t="shared" si="5"/>
        <v>0.01456695444</v>
      </c>
      <c r="L14" s="295">
        <f t="shared" si="6"/>
        <v>0.1259613119</v>
      </c>
      <c r="M14" s="296">
        <f t="shared" si="7"/>
        <v>5880</v>
      </c>
      <c r="N14" s="296">
        <f t="shared" si="8"/>
        <v>52561</v>
      </c>
      <c r="O14" s="304"/>
      <c r="P14" s="305"/>
      <c r="Q14" s="306"/>
      <c r="R14" s="305"/>
      <c r="S14" s="306"/>
      <c r="T14" s="307"/>
      <c r="U14" s="301">
        <f t="shared" si="9"/>
        <v>44877</v>
      </c>
      <c r="V14" s="302">
        <f t="shared" si="3"/>
        <v>0</v>
      </c>
      <c r="W14" s="303">
        <f t="shared" si="4"/>
        <v>0</v>
      </c>
    </row>
    <row r="15" ht="18.0" customHeight="1">
      <c r="A15" s="355">
        <v>45238.0</v>
      </c>
      <c r="B15" s="362"/>
      <c r="C15" s="369" t="s">
        <v>1366</v>
      </c>
      <c r="D15" s="369" t="s">
        <v>374</v>
      </c>
      <c r="E15" s="356" t="s">
        <v>518</v>
      </c>
      <c r="F15" s="357" t="s">
        <v>572</v>
      </c>
      <c r="G15" s="374">
        <v>1000.0</v>
      </c>
      <c r="H15" s="375">
        <v>600.0</v>
      </c>
      <c r="I15" s="295">
        <f t="shared" si="1"/>
        <v>0.6</v>
      </c>
      <c r="J15" s="295">
        <f t="shared" si="2"/>
        <v>0.6426597545</v>
      </c>
      <c r="K15" s="295">
        <f t="shared" si="5"/>
        <v>0.01285319509</v>
      </c>
      <c r="L15" s="295">
        <f t="shared" si="6"/>
        <v>0.138814507</v>
      </c>
      <c r="M15" s="296">
        <f t="shared" si="7"/>
        <v>6480</v>
      </c>
      <c r="N15" s="296">
        <f t="shared" si="8"/>
        <v>53161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44878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45238.0</v>
      </c>
      <c r="B16" s="362"/>
      <c r="C16" s="369" t="s">
        <v>322</v>
      </c>
      <c r="D16" s="369" t="s">
        <v>443</v>
      </c>
      <c r="E16" s="356" t="s">
        <v>518</v>
      </c>
      <c r="F16" s="357" t="s">
        <v>572</v>
      </c>
      <c r="G16" s="374">
        <v>1000.0</v>
      </c>
      <c r="H16" s="375">
        <v>600.0</v>
      </c>
      <c r="I16" s="295">
        <f t="shared" si="1"/>
        <v>0.6</v>
      </c>
      <c r="J16" s="295">
        <f t="shared" si="2"/>
        <v>0.6426597545</v>
      </c>
      <c r="K16" s="295">
        <f t="shared" si="5"/>
        <v>0.01285319509</v>
      </c>
      <c r="L16" s="295">
        <f t="shared" si="6"/>
        <v>0.1516677021</v>
      </c>
      <c r="M16" s="296">
        <f t="shared" si="7"/>
        <v>7080</v>
      </c>
      <c r="N16" s="296">
        <f t="shared" si="8"/>
        <v>53761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44879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45238.0</v>
      </c>
      <c r="B17" s="362"/>
      <c r="C17" s="369" t="s">
        <v>1285</v>
      </c>
      <c r="D17" s="369" t="s">
        <v>1367</v>
      </c>
      <c r="E17" s="356" t="s">
        <v>518</v>
      </c>
      <c r="F17" s="357" t="s">
        <v>667</v>
      </c>
      <c r="G17" s="374">
        <v>1000.0</v>
      </c>
      <c r="H17" s="377">
        <v>-1000.0</v>
      </c>
      <c r="I17" s="295">
        <f t="shared" si="1"/>
        <v>-1</v>
      </c>
      <c r="J17" s="295">
        <f t="shared" si="2"/>
        <v>-1.071099591</v>
      </c>
      <c r="K17" s="295">
        <f t="shared" si="5"/>
        <v>-0.02142199182</v>
      </c>
      <c r="L17" s="295">
        <f t="shared" si="6"/>
        <v>0.1302457102</v>
      </c>
      <c r="M17" s="296">
        <f t="shared" si="7"/>
        <v>6080</v>
      </c>
      <c r="N17" s="296">
        <f t="shared" si="8"/>
        <v>52761</v>
      </c>
      <c r="O17" s="304"/>
      <c r="P17" s="320">
        <f>COUNTIF(V3:V35,"&gt;0")</f>
        <v>1</v>
      </c>
      <c r="Q17" s="321">
        <f>P17/(P17+R17)</f>
        <v>1</v>
      </c>
      <c r="R17" s="322">
        <f>COUNTIF(V3:V36,"&lt;0")</f>
        <v>0</v>
      </c>
      <c r="S17" s="323">
        <f>R17/(P17+R17)</f>
        <v>0</v>
      </c>
      <c r="T17" s="307"/>
      <c r="U17" s="301">
        <f t="shared" si="9"/>
        <v>44880</v>
      </c>
      <c r="V17" s="302">
        <f t="shared" si="3"/>
        <v>0</v>
      </c>
      <c r="W17" s="303">
        <f t="shared" si="4"/>
        <v>0</v>
      </c>
    </row>
    <row r="18" ht="18.0" customHeight="1">
      <c r="A18" s="355">
        <v>45239.0</v>
      </c>
      <c r="B18" s="362"/>
      <c r="C18" s="369" t="s">
        <v>1368</v>
      </c>
      <c r="D18" s="369" t="s">
        <v>1369</v>
      </c>
      <c r="E18" s="356" t="s">
        <v>518</v>
      </c>
      <c r="F18" s="357" t="s">
        <v>545</v>
      </c>
      <c r="G18" s="374">
        <v>1000.0</v>
      </c>
      <c r="H18" s="377">
        <v>-1000.0</v>
      </c>
      <c r="I18" s="295">
        <f t="shared" si="1"/>
        <v>-1</v>
      </c>
      <c r="J18" s="295">
        <f t="shared" si="2"/>
        <v>-1.071099591</v>
      </c>
      <c r="K18" s="295">
        <f t="shared" si="5"/>
        <v>-0.02142199182</v>
      </c>
      <c r="L18" s="295">
        <f t="shared" si="6"/>
        <v>0.1088237184</v>
      </c>
      <c r="M18" s="296">
        <f t="shared" si="7"/>
        <v>5080</v>
      </c>
      <c r="N18" s="296">
        <f t="shared" si="8"/>
        <v>51761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44881</v>
      </c>
      <c r="V18" s="302">
        <f t="shared" si="3"/>
        <v>0</v>
      </c>
      <c r="W18" s="303">
        <f t="shared" si="4"/>
        <v>0</v>
      </c>
    </row>
    <row r="19" ht="18.0" customHeight="1">
      <c r="A19" s="355">
        <v>45239.0</v>
      </c>
      <c r="B19" s="362"/>
      <c r="C19" s="369" t="s">
        <v>341</v>
      </c>
      <c r="D19" s="369" t="s">
        <v>549</v>
      </c>
      <c r="E19" s="356" t="s">
        <v>518</v>
      </c>
      <c r="F19" s="357" t="s">
        <v>1333</v>
      </c>
      <c r="G19" s="374">
        <v>1000.0</v>
      </c>
      <c r="H19" s="377">
        <v>-1000.0</v>
      </c>
      <c r="I19" s="295">
        <f t="shared" si="1"/>
        <v>-1</v>
      </c>
      <c r="J19" s="295">
        <f t="shared" si="2"/>
        <v>-1.071099591</v>
      </c>
      <c r="K19" s="295">
        <f t="shared" si="5"/>
        <v>-0.02142199182</v>
      </c>
      <c r="L19" s="295">
        <f t="shared" si="6"/>
        <v>0.08740172661</v>
      </c>
      <c r="M19" s="296">
        <f t="shared" si="7"/>
        <v>4080</v>
      </c>
      <c r="N19" s="296">
        <f t="shared" si="8"/>
        <v>50761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44882</v>
      </c>
      <c r="V19" s="302">
        <f t="shared" si="3"/>
        <v>0</v>
      </c>
      <c r="W19" s="303">
        <f t="shared" si="4"/>
        <v>0</v>
      </c>
    </row>
    <row r="20" ht="18.0" customHeight="1">
      <c r="A20" s="355">
        <v>45239.0</v>
      </c>
      <c r="B20" s="362"/>
      <c r="C20" s="369" t="s">
        <v>1370</v>
      </c>
      <c r="D20" s="369" t="s">
        <v>1143</v>
      </c>
      <c r="E20" s="356" t="s">
        <v>518</v>
      </c>
      <c r="F20" s="357" t="s">
        <v>519</v>
      </c>
      <c r="G20" s="374">
        <v>1000.0</v>
      </c>
      <c r="H20" s="377">
        <v>-1000.0</v>
      </c>
      <c r="I20" s="295">
        <f t="shared" si="1"/>
        <v>-1</v>
      </c>
      <c r="J20" s="295">
        <f t="shared" si="2"/>
        <v>-1.071099591</v>
      </c>
      <c r="K20" s="295">
        <f t="shared" si="5"/>
        <v>-0.02142199182</v>
      </c>
      <c r="L20" s="295">
        <f t="shared" si="6"/>
        <v>0.0659797348</v>
      </c>
      <c r="M20" s="296">
        <f t="shared" si="7"/>
        <v>3080</v>
      </c>
      <c r="N20" s="296">
        <f t="shared" si="8"/>
        <v>49761</v>
      </c>
      <c r="O20" s="304"/>
      <c r="P20" s="320">
        <f>COUNTIF(H3:H299,"&gt;0")</f>
        <v>38</v>
      </c>
      <c r="Q20" s="321">
        <f>P20/(P20+R20)</f>
        <v>0.6440677966</v>
      </c>
      <c r="R20" s="322">
        <f>COUNTIF(H2:H299,"&lt;0")</f>
        <v>21</v>
      </c>
      <c r="S20" s="323">
        <f>R20/(P20+R20)</f>
        <v>0.3559322034</v>
      </c>
      <c r="T20" s="307"/>
      <c r="U20" s="301">
        <f t="shared" si="9"/>
        <v>44883</v>
      </c>
      <c r="V20" s="302">
        <f t="shared" si="3"/>
        <v>0</v>
      </c>
      <c r="W20" s="303">
        <f t="shared" si="4"/>
        <v>0</v>
      </c>
    </row>
    <row r="21" ht="18.0" customHeight="1">
      <c r="A21" s="355">
        <v>45240.0</v>
      </c>
      <c r="B21" s="362"/>
      <c r="C21" s="369" t="s">
        <v>1366</v>
      </c>
      <c r="D21" s="369" t="s">
        <v>1371</v>
      </c>
      <c r="E21" s="356" t="s">
        <v>518</v>
      </c>
      <c r="F21" s="357" t="s">
        <v>1333</v>
      </c>
      <c r="G21" s="374">
        <v>1000.0</v>
      </c>
      <c r="H21" s="377">
        <v>-1000.0</v>
      </c>
      <c r="I21" s="295">
        <f t="shared" si="1"/>
        <v>-1</v>
      </c>
      <c r="J21" s="295">
        <f t="shared" si="2"/>
        <v>-1.071099591</v>
      </c>
      <c r="K21" s="295">
        <f t="shared" si="5"/>
        <v>-0.02142199182</v>
      </c>
      <c r="L21" s="295">
        <f t="shared" si="6"/>
        <v>0.04455774298</v>
      </c>
      <c r="M21" s="296">
        <f t="shared" si="7"/>
        <v>2080</v>
      </c>
      <c r="N21" s="296">
        <f t="shared" si="8"/>
        <v>48761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44884</v>
      </c>
      <c r="V21" s="302">
        <f t="shared" si="3"/>
        <v>0</v>
      </c>
      <c r="W21" s="303">
        <f t="shared" si="4"/>
        <v>0</v>
      </c>
    </row>
    <row r="22" ht="18.0" customHeight="1">
      <c r="A22" s="355">
        <v>45241.0</v>
      </c>
      <c r="B22" s="362"/>
      <c r="C22" s="369" t="s">
        <v>322</v>
      </c>
      <c r="D22" s="369" t="s">
        <v>1372</v>
      </c>
      <c r="E22" s="356" t="s">
        <v>518</v>
      </c>
      <c r="F22" s="357" t="s">
        <v>522</v>
      </c>
      <c r="G22" s="374">
        <v>1000.0</v>
      </c>
      <c r="H22" s="375">
        <v>700.0</v>
      </c>
      <c r="I22" s="295">
        <f t="shared" si="1"/>
        <v>0.7</v>
      </c>
      <c r="J22" s="295">
        <f t="shared" si="2"/>
        <v>0.7497697136</v>
      </c>
      <c r="K22" s="295">
        <f t="shared" si="5"/>
        <v>0.01499539427</v>
      </c>
      <c r="L22" s="295">
        <f t="shared" si="6"/>
        <v>0.05955313725</v>
      </c>
      <c r="M22" s="296">
        <f t="shared" si="7"/>
        <v>2780</v>
      </c>
      <c r="N22" s="296">
        <f t="shared" si="8"/>
        <v>49461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44885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45241.0</v>
      </c>
      <c r="B23" s="362"/>
      <c r="C23" s="369" t="s">
        <v>1373</v>
      </c>
      <c r="D23" s="388" t="s">
        <v>1374</v>
      </c>
      <c r="E23" s="356" t="s">
        <v>518</v>
      </c>
      <c r="F23" s="357" t="s">
        <v>1198</v>
      </c>
      <c r="G23" s="374">
        <v>1000.0</v>
      </c>
      <c r="H23" s="375">
        <v>710.0</v>
      </c>
      <c r="I23" s="295">
        <f t="shared" si="1"/>
        <v>0.71</v>
      </c>
      <c r="J23" s="295">
        <f t="shared" si="2"/>
        <v>0.7604807095</v>
      </c>
      <c r="K23" s="295">
        <f t="shared" si="5"/>
        <v>0.01520961419</v>
      </c>
      <c r="L23" s="295">
        <f t="shared" si="6"/>
        <v>0.07476275144</v>
      </c>
      <c r="M23" s="296">
        <f t="shared" si="7"/>
        <v>3490</v>
      </c>
      <c r="N23" s="296">
        <f t="shared" si="8"/>
        <v>50171</v>
      </c>
      <c r="O23" s="304"/>
      <c r="P23" s="328">
        <f>SUM(P20+R20)</f>
        <v>59</v>
      </c>
      <c r="Q23" s="310"/>
      <c r="R23" s="328">
        <f>COUNTA(V3:V33)-COUNTIFS(V3:V33,"=0")</f>
        <v>1</v>
      </c>
      <c r="S23" s="310"/>
      <c r="T23" s="307"/>
      <c r="U23" s="301">
        <f t="shared" si="9"/>
        <v>44886</v>
      </c>
      <c r="V23" s="302">
        <f t="shared" si="3"/>
        <v>0</v>
      </c>
      <c r="W23" s="303">
        <f t="shared" si="4"/>
        <v>0</v>
      </c>
    </row>
    <row r="24" ht="18.0" customHeight="1">
      <c r="A24" s="355">
        <v>45241.0</v>
      </c>
      <c r="B24" s="362"/>
      <c r="C24" s="388" t="s">
        <v>1368</v>
      </c>
      <c r="D24" s="388" t="s">
        <v>1375</v>
      </c>
      <c r="E24" s="356" t="s">
        <v>518</v>
      </c>
      <c r="F24" s="357" t="s">
        <v>533</v>
      </c>
      <c r="G24" s="374">
        <v>1000.0</v>
      </c>
      <c r="H24" s="377">
        <v>-1000.0</v>
      </c>
      <c r="I24" s="295">
        <f t="shared" si="1"/>
        <v>-1</v>
      </c>
      <c r="J24" s="295">
        <f t="shared" si="2"/>
        <v>-1.071099591</v>
      </c>
      <c r="K24" s="295">
        <f t="shared" si="5"/>
        <v>-0.02142199182</v>
      </c>
      <c r="L24" s="295">
        <f t="shared" si="6"/>
        <v>0.05334075962</v>
      </c>
      <c r="M24" s="296">
        <f t="shared" si="7"/>
        <v>2490</v>
      </c>
      <c r="N24" s="296">
        <f t="shared" si="8"/>
        <v>49171</v>
      </c>
      <c r="O24" s="304"/>
      <c r="P24" s="331"/>
      <c r="Q24" s="332"/>
      <c r="R24" s="332"/>
      <c r="S24" s="332"/>
      <c r="T24" s="307"/>
      <c r="U24" s="301">
        <f t="shared" si="9"/>
        <v>44887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45241.0</v>
      </c>
      <c r="B25" s="362"/>
      <c r="C25" s="388" t="s">
        <v>1338</v>
      </c>
      <c r="D25" s="388" t="s">
        <v>1323</v>
      </c>
      <c r="E25" s="356" t="s">
        <v>518</v>
      </c>
      <c r="F25" s="357" t="s">
        <v>1255</v>
      </c>
      <c r="G25" s="374">
        <v>1000.0</v>
      </c>
      <c r="H25" s="375">
        <v>610.0</v>
      </c>
      <c r="I25" s="295">
        <f t="shared" si="1"/>
        <v>0.61</v>
      </c>
      <c r="J25" s="295">
        <f t="shared" si="2"/>
        <v>0.6533707504</v>
      </c>
      <c r="K25" s="295">
        <f t="shared" si="5"/>
        <v>0.01306741501</v>
      </c>
      <c r="L25" s="295">
        <f t="shared" si="6"/>
        <v>0.06640817463</v>
      </c>
      <c r="M25" s="296">
        <f t="shared" si="7"/>
        <v>3100</v>
      </c>
      <c r="N25" s="296">
        <f t="shared" si="8"/>
        <v>49781</v>
      </c>
      <c r="O25" s="304"/>
      <c r="P25" s="307"/>
      <c r="T25" s="307"/>
      <c r="U25" s="301">
        <f t="shared" si="9"/>
        <v>44888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45241.0</v>
      </c>
      <c r="B26" s="362"/>
      <c r="C26" s="388" t="s">
        <v>1376</v>
      </c>
      <c r="D26" s="388" t="s">
        <v>816</v>
      </c>
      <c r="E26" s="356" t="s">
        <v>518</v>
      </c>
      <c r="F26" s="357" t="s">
        <v>1333</v>
      </c>
      <c r="G26" s="374">
        <v>1000.0</v>
      </c>
      <c r="H26" s="377">
        <v>-1000.0</v>
      </c>
      <c r="I26" s="295">
        <f t="shared" si="1"/>
        <v>-1</v>
      </c>
      <c r="J26" s="295">
        <f t="shared" si="2"/>
        <v>-1.071099591</v>
      </c>
      <c r="K26" s="295">
        <f t="shared" si="5"/>
        <v>-0.02142199182</v>
      </c>
      <c r="L26" s="295">
        <f t="shared" si="6"/>
        <v>0.04498618282</v>
      </c>
      <c r="M26" s="296">
        <f t="shared" si="7"/>
        <v>2100</v>
      </c>
      <c r="N26" s="296">
        <f t="shared" si="8"/>
        <v>48781</v>
      </c>
      <c r="O26" s="304"/>
      <c r="P26" s="307"/>
      <c r="T26" s="307"/>
      <c r="U26" s="301">
        <f t="shared" si="9"/>
        <v>44889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45241.0</v>
      </c>
      <c r="B27" s="362"/>
      <c r="C27" s="388" t="s">
        <v>1377</v>
      </c>
      <c r="D27" s="388" t="s">
        <v>1378</v>
      </c>
      <c r="E27" s="356" t="s">
        <v>518</v>
      </c>
      <c r="F27" s="357" t="s">
        <v>667</v>
      </c>
      <c r="G27" s="374">
        <v>1000.0</v>
      </c>
      <c r="H27" s="377">
        <v>-1000.0</v>
      </c>
      <c r="I27" s="295">
        <f t="shared" si="1"/>
        <v>-1</v>
      </c>
      <c r="J27" s="295">
        <f t="shared" si="2"/>
        <v>-1.071099591</v>
      </c>
      <c r="K27" s="295">
        <f t="shared" si="5"/>
        <v>-0.02142199182</v>
      </c>
      <c r="L27" s="295">
        <f t="shared" si="6"/>
        <v>0.023564191</v>
      </c>
      <c r="M27" s="296">
        <f t="shared" si="7"/>
        <v>1100</v>
      </c>
      <c r="N27" s="296">
        <f t="shared" si="8"/>
        <v>47781</v>
      </c>
      <c r="O27" s="304"/>
      <c r="P27" s="307"/>
      <c r="T27" s="307"/>
      <c r="U27" s="301">
        <f t="shared" si="9"/>
        <v>44890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45242.0</v>
      </c>
      <c r="B28" s="362"/>
      <c r="C28" s="369" t="s">
        <v>1379</v>
      </c>
      <c r="D28" s="369" t="s">
        <v>1380</v>
      </c>
      <c r="E28" s="356" t="s">
        <v>518</v>
      </c>
      <c r="F28" s="357" t="s">
        <v>592</v>
      </c>
      <c r="G28" s="374">
        <v>1000.0</v>
      </c>
      <c r="H28" s="375">
        <v>950.0</v>
      </c>
      <c r="I28" s="295">
        <f t="shared" si="1"/>
        <v>0.95</v>
      </c>
      <c r="J28" s="295">
        <f t="shared" si="2"/>
        <v>1.017544611</v>
      </c>
      <c r="K28" s="295">
        <f t="shared" si="5"/>
        <v>0.02035089223</v>
      </c>
      <c r="L28" s="295">
        <f t="shared" si="6"/>
        <v>0.04391508322</v>
      </c>
      <c r="M28" s="296">
        <f t="shared" si="7"/>
        <v>2050</v>
      </c>
      <c r="N28" s="296">
        <f t="shared" si="8"/>
        <v>48731</v>
      </c>
      <c r="O28" s="304"/>
      <c r="P28" s="307"/>
      <c r="T28" s="307"/>
      <c r="U28" s="301">
        <f t="shared" si="9"/>
        <v>44891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45242.0</v>
      </c>
      <c r="B29" s="362"/>
      <c r="C29" s="369" t="s">
        <v>1381</v>
      </c>
      <c r="D29" s="369" t="s">
        <v>547</v>
      </c>
      <c r="E29" s="356" t="s">
        <v>518</v>
      </c>
      <c r="F29" s="357" t="s">
        <v>533</v>
      </c>
      <c r="G29" s="374">
        <v>1000.0</v>
      </c>
      <c r="H29" s="375">
        <v>780.0</v>
      </c>
      <c r="I29" s="295">
        <f t="shared" si="1"/>
        <v>0.78</v>
      </c>
      <c r="J29" s="295">
        <f t="shared" si="2"/>
        <v>0.8354576809</v>
      </c>
      <c r="K29" s="295">
        <f t="shared" si="5"/>
        <v>0.01670915362</v>
      </c>
      <c r="L29" s="295">
        <f t="shared" si="6"/>
        <v>0.06062423684</v>
      </c>
      <c r="M29" s="296">
        <f t="shared" si="7"/>
        <v>2830</v>
      </c>
      <c r="N29" s="296">
        <f t="shared" si="8"/>
        <v>49511</v>
      </c>
      <c r="O29" s="304"/>
      <c r="P29" s="307"/>
      <c r="T29" s="307"/>
      <c r="U29" s="301">
        <f t="shared" si="9"/>
        <v>44892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45242.0</v>
      </c>
      <c r="B30" s="362"/>
      <c r="C30" s="369" t="s">
        <v>399</v>
      </c>
      <c r="D30" s="369" t="s">
        <v>1213</v>
      </c>
      <c r="E30" s="356" t="s">
        <v>518</v>
      </c>
      <c r="F30" s="357" t="s">
        <v>916</v>
      </c>
      <c r="G30" s="374">
        <v>1000.0</v>
      </c>
      <c r="H30" s="375">
        <v>770.0</v>
      </c>
      <c r="I30" s="295">
        <f t="shared" si="1"/>
        <v>0.77</v>
      </c>
      <c r="J30" s="295">
        <f t="shared" si="2"/>
        <v>0.8247466849</v>
      </c>
      <c r="K30" s="295">
        <f t="shared" si="5"/>
        <v>0.0164949337</v>
      </c>
      <c r="L30" s="295">
        <f t="shared" si="6"/>
        <v>0.07711917054</v>
      </c>
      <c r="M30" s="296">
        <f t="shared" si="7"/>
        <v>3600</v>
      </c>
      <c r="N30" s="296">
        <f t="shared" si="8"/>
        <v>50281</v>
      </c>
      <c r="O30" s="304"/>
      <c r="P30" s="307"/>
      <c r="T30" s="307"/>
      <c r="U30" s="301">
        <f t="shared" si="9"/>
        <v>44893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45242.0</v>
      </c>
      <c r="B31" s="362"/>
      <c r="C31" s="369" t="s">
        <v>1382</v>
      </c>
      <c r="D31" s="369" t="s">
        <v>1383</v>
      </c>
      <c r="E31" s="356" t="s">
        <v>518</v>
      </c>
      <c r="F31" s="357" t="s">
        <v>545</v>
      </c>
      <c r="G31" s="374">
        <v>1000.0</v>
      </c>
      <c r="H31" s="377">
        <v>-1000.0</v>
      </c>
      <c r="I31" s="295">
        <f t="shared" si="1"/>
        <v>-1</v>
      </c>
      <c r="J31" s="295">
        <f t="shared" si="2"/>
        <v>-1.071099591</v>
      </c>
      <c r="K31" s="295">
        <f t="shared" si="5"/>
        <v>-0.02142199182</v>
      </c>
      <c r="L31" s="295">
        <f t="shared" si="6"/>
        <v>0.05569717872</v>
      </c>
      <c r="M31" s="296">
        <f t="shared" si="7"/>
        <v>2600</v>
      </c>
      <c r="N31" s="296">
        <f t="shared" si="8"/>
        <v>49281</v>
      </c>
      <c r="O31" s="304"/>
      <c r="P31" s="307"/>
      <c r="T31" s="307"/>
      <c r="U31" s="301">
        <f t="shared" si="9"/>
        <v>44894</v>
      </c>
      <c r="V31" s="302">
        <f t="shared" si="3"/>
        <v>1410</v>
      </c>
      <c r="W31" s="303">
        <f t="shared" si="4"/>
        <v>1.510250423</v>
      </c>
    </row>
    <row r="32" ht="18.0" customHeight="1">
      <c r="A32" s="355">
        <v>45242.0</v>
      </c>
      <c r="B32" s="362"/>
      <c r="C32" s="369" t="s">
        <v>1384</v>
      </c>
      <c r="D32" s="369" t="s">
        <v>1385</v>
      </c>
      <c r="E32" s="356" t="s">
        <v>518</v>
      </c>
      <c r="F32" s="357" t="s">
        <v>556</v>
      </c>
      <c r="G32" s="374">
        <v>1000.0</v>
      </c>
      <c r="H32" s="377">
        <v>-1000.0</v>
      </c>
      <c r="I32" s="295">
        <f t="shared" si="1"/>
        <v>-1</v>
      </c>
      <c r="J32" s="295">
        <f t="shared" si="2"/>
        <v>-1.071099591</v>
      </c>
      <c r="K32" s="295">
        <f t="shared" si="5"/>
        <v>-0.02142199182</v>
      </c>
      <c r="L32" s="295">
        <f t="shared" si="6"/>
        <v>0.03427518691</v>
      </c>
      <c r="M32" s="296">
        <f t="shared" si="7"/>
        <v>1600</v>
      </c>
      <c r="N32" s="296">
        <f t="shared" si="8"/>
        <v>48281</v>
      </c>
      <c r="O32" s="304"/>
      <c r="P32" s="307"/>
      <c r="T32" s="307"/>
      <c r="U32" s="301">
        <f t="shared" si="9"/>
        <v>44895</v>
      </c>
      <c r="V32" s="302">
        <f t="shared" si="3"/>
        <v>0</v>
      </c>
      <c r="W32" s="303">
        <f t="shared" si="4"/>
        <v>0</v>
      </c>
    </row>
    <row r="33" ht="18.0" customHeight="1">
      <c r="A33" s="355">
        <v>45242.0</v>
      </c>
      <c r="B33" s="362"/>
      <c r="C33" s="369" t="s">
        <v>1386</v>
      </c>
      <c r="D33" s="369" t="s">
        <v>1387</v>
      </c>
      <c r="E33" s="356" t="s">
        <v>518</v>
      </c>
      <c r="F33" s="357" t="s">
        <v>525</v>
      </c>
      <c r="G33" s="374">
        <v>1000.0</v>
      </c>
      <c r="H33" s="375">
        <v>840.0</v>
      </c>
      <c r="I33" s="295">
        <f t="shared" si="1"/>
        <v>0.84</v>
      </c>
      <c r="J33" s="295">
        <f t="shared" si="2"/>
        <v>0.8997236563</v>
      </c>
      <c r="K33" s="295">
        <f t="shared" si="5"/>
        <v>0.01799447313</v>
      </c>
      <c r="L33" s="295">
        <f t="shared" si="6"/>
        <v>0.05226966003</v>
      </c>
      <c r="M33" s="296">
        <f t="shared" si="7"/>
        <v>2440</v>
      </c>
      <c r="N33" s="296">
        <f t="shared" si="8"/>
        <v>49121</v>
      </c>
      <c r="O33" s="304"/>
      <c r="P33" s="307"/>
      <c r="T33" s="307"/>
      <c r="U33" s="361"/>
    </row>
    <row r="34" ht="18.0" customHeight="1">
      <c r="A34" s="355">
        <v>45242.0</v>
      </c>
      <c r="B34" s="362"/>
      <c r="C34" s="369" t="s">
        <v>1388</v>
      </c>
      <c r="D34" s="369" t="s">
        <v>1389</v>
      </c>
      <c r="E34" s="356" t="s">
        <v>518</v>
      </c>
      <c r="F34" s="357">
        <v>2.06</v>
      </c>
      <c r="G34" s="374">
        <v>1000.0</v>
      </c>
      <c r="H34" s="375">
        <v>1060.0</v>
      </c>
      <c r="I34" s="295">
        <f t="shared" si="1"/>
        <v>1.06</v>
      </c>
      <c r="J34" s="295">
        <f t="shared" si="2"/>
        <v>1.135365566</v>
      </c>
      <c r="K34" s="295">
        <f t="shared" si="5"/>
        <v>0.02270731133</v>
      </c>
      <c r="L34" s="295">
        <f t="shared" si="6"/>
        <v>0.07497697136</v>
      </c>
      <c r="M34" s="296">
        <f t="shared" si="7"/>
        <v>3500</v>
      </c>
      <c r="N34" s="296">
        <f t="shared" si="8"/>
        <v>50181</v>
      </c>
      <c r="O34" s="304"/>
      <c r="P34" s="307"/>
      <c r="T34" s="307"/>
    </row>
    <row r="35" ht="18.0" customHeight="1">
      <c r="A35" s="355">
        <v>45242.0</v>
      </c>
      <c r="B35" s="362"/>
      <c r="C35" s="369" t="s">
        <v>1390</v>
      </c>
      <c r="D35" s="369" t="s">
        <v>1391</v>
      </c>
      <c r="E35" s="356" t="s">
        <v>518</v>
      </c>
      <c r="F35" s="357" t="s">
        <v>667</v>
      </c>
      <c r="G35" s="374">
        <v>1000.0</v>
      </c>
      <c r="H35" s="375">
        <v>800.0</v>
      </c>
      <c r="I35" s="295">
        <f t="shared" si="1"/>
        <v>0.8</v>
      </c>
      <c r="J35" s="295">
        <f t="shared" si="2"/>
        <v>0.8568796727</v>
      </c>
      <c r="K35" s="295">
        <f t="shared" si="5"/>
        <v>0.01713759345</v>
      </c>
      <c r="L35" s="295">
        <f t="shared" si="6"/>
        <v>0.09211456481</v>
      </c>
      <c r="M35" s="296">
        <f t="shared" si="7"/>
        <v>4300</v>
      </c>
      <c r="N35" s="296">
        <f t="shared" si="8"/>
        <v>50981</v>
      </c>
      <c r="O35" s="304"/>
      <c r="P35" s="307"/>
      <c r="T35" s="307"/>
    </row>
    <row r="36" ht="18.0" customHeight="1">
      <c r="A36" s="355">
        <v>45242.0</v>
      </c>
      <c r="B36" s="362"/>
      <c r="C36" s="369" t="s">
        <v>1392</v>
      </c>
      <c r="D36" s="369" t="s">
        <v>1393</v>
      </c>
      <c r="E36" s="356" t="s">
        <v>518</v>
      </c>
      <c r="F36" s="357" t="s">
        <v>747</v>
      </c>
      <c r="G36" s="374">
        <v>1000.0</v>
      </c>
      <c r="H36" s="375">
        <v>620.0</v>
      </c>
      <c r="I36" s="295">
        <f t="shared" si="1"/>
        <v>0.62</v>
      </c>
      <c r="J36" s="295">
        <f t="shared" si="2"/>
        <v>0.6640817463</v>
      </c>
      <c r="K36" s="295">
        <f t="shared" si="5"/>
        <v>0.01328163493</v>
      </c>
      <c r="L36" s="295">
        <f t="shared" si="6"/>
        <v>0.1053961997</v>
      </c>
      <c r="M36" s="296">
        <f t="shared" si="7"/>
        <v>4920</v>
      </c>
      <c r="N36" s="296">
        <f t="shared" si="8"/>
        <v>51601</v>
      </c>
      <c r="O36" s="304"/>
      <c r="P36" s="307"/>
      <c r="T36" s="307"/>
    </row>
    <row r="37" ht="18.0" customHeight="1">
      <c r="A37" s="355">
        <v>45245.0</v>
      </c>
      <c r="B37" s="362"/>
      <c r="C37" s="369" t="s">
        <v>1394</v>
      </c>
      <c r="D37" s="369" t="s">
        <v>1395</v>
      </c>
      <c r="E37" s="356" t="s">
        <v>518</v>
      </c>
      <c r="F37" s="357" t="s">
        <v>545</v>
      </c>
      <c r="G37" s="374">
        <v>1000.0</v>
      </c>
      <c r="H37" s="375">
        <v>720.0</v>
      </c>
      <c r="I37" s="295">
        <f t="shared" si="1"/>
        <v>0.72</v>
      </c>
      <c r="J37" s="295">
        <f t="shared" si="2"/>
        <v>0.7711917054</v>
      </c>
      <c r="K37" s="295">
        <f t="shared" si="5"/>
        <v>0.01542383411</v>
      </c>
      <c r="L37" s="295">
        <f t="shared" si="6"/>
        <v>0.1208200338</v>
      </c>
      <c r="M37" s="296">
        <f t="shared" si="7"/>
        <v>5640</v>
      </c>
      <c r="N37" s="296">
        <f t="shared" si="8"/>
        <v>52321</v>
      </c>
      <c r="O37" s="304"/>
      <c r="P37" s="307"/>
      <c r="T37" s="307"/>
    </row>
    <row r="38" ht="18.0" customHeight="1">
      <c r="A38" s="355">
        <v>45246.0</v>
      </c>
      <c r="B38" s="362"/>
      <c r="C38" s="369" t="s">
        <v>55</v>
      </c>
      <c r="D38" s="369" t="s">
        <v>1396</v>
      </c>
      <c r="E38" s="356" t="s">
        <v>518</v>
      </c>
      <c r="F38" s="357" t="s">
        <v>533</v>
      </c>
      <c r="G38" s="374">
        <v>1000.0</v>
      </c>
      <c r="H38" s="377">
        <v>-1000.0</v>
      </c>
      <c r="I38" s="295">
        <f t="shared" si="1"/>
        <v>-1</v>
      </c>
      <c r="J38" s="295">
        <f t="shared" si="2"/>
        <v>-1.071099591</v>
      </c>
      <c r="K38" s="295">
        <f t="shared" si="5"/>
        <v>-0.02142199182</v>
      </c>
      <c r="L38" s="295">
        <f t="shared" si="6"/>
        <v>0.09939804203</v>
      </c>
      <c r="M38" s="296">
        <f t="shared" si="7"/>
        <v>4640</v>
      </c>
      <c r="N38" s="296">
        <f t="shared" si="8"/>
        <v>51321</v>
      </c>
      <c r="O38" s="304"/>
      <c r="P38" s="307"/>
      <c r="T38" s="307"/>
    </row>
    <row r="39" ht="18.0" customHeight="1">
      <c r="A39" s="355">
        <v>45248.0</v>
      </c>
      <c r="B39" s="362"/>
      <c r="C39" s="369" t="s">
        <v>1397</v>
      </c>
      <c r="D39" s="369" t="s">
        <v>1398</v>
      </c>
      <c r="E39" s="356" t="s">
        <v>518</v>
      </c>
      <c r="F39" s="357" t="s">
        <v>635</v>
      </c>
      <c r="G39" s="374">
        <v>1000.0</v>
      </c>
      <c r="H39" s="375">
        <v>670.0</v>
      </c>
      <c r="I39" s="295">
        <f t="shared" si="1"/>
        <v>0.67</v>
      </c>
      <c r="J39" s="295">
        <f t="shared" si="2"/>
        <v>0.7176367259</v>
      </c>
      <c r="K39" s="295">
        <f t="shared" si="5"/>
        <v>0.01435273452</v>
      </c>
      <c r="L39" s="295">
        <f t="shared" si="6"/>
        <v>0.1137507765</v>
      </c>
      <c r="M39" s="296">
        <f t="shared" si="7"/>
        <v>5310</v>
      </c>
      <c r="N39" s="296">
        <f t="shared" si="8"/>
        <v>51991</v>
      </c>
      <c r="O39" s="304"/>
      <c r="P39" s="307"/>
      <c r="T39" s="307"/>
    </row>
    <row r="40" ht="18.0" customHeight="1">
      <c r="A40" s="355">
        <v>45248.0</v>
      </c>
      <c r="B40" s="362"/>
      <c r="C40" s="369" t="s">
        <v>171</v>
      </c>
      <c r="D40" s="369" t="s">
        <v>195</v>
      </c>
      <c r="E40" s="356" t="s">
        <v>518</v>
      </c>
      <c r="F40" s="357" t="s">
        <v>635</v>
      </c>
      <c r="G40" s="374">
        <v>1000.0</v>
      </c>
      <c r="H40" s="375">
        <v>670.0</v>
      </c>
      <c r="I40" s="295">
        <f t="shared" si="1"/>
        <v>0.67</v>
      </c>
      <c r="J40" s="295">
        <f t="shared" si="2"/>
        <v>0.7176367259</v>
      </c>
      <c r="K40" s="295">
        <f t="shared" si="5"/>
        <v>0.01435273452</v>
      </c>
      <c r="L40" s="295">
        <f t="shared" si="6"/>
        <v>0.1281035111</v>
      </c>
      <c r="M40" s="296">
        <f t="shared" si="7"/>
        <v>5980</v>
      </c>
      <c r="N40" s="296">
        <f t="shared" si="8"/>
        <v>52661</v>
      </c>
      <c r="O40" s="304"/>
      <c r="P40" s="307"/>
      <c r="T40" s="307"/>
    </row>
    <row r="41" ht="18.0" customHeight="1">
      <c r="A41" s="355">
        <v>45251.0</v>
      </c>
      <c r="B41" s="362"/>
      <c r="C41" s="369" t="s">
        <v>131</v>
      </c>
      <c r="D41" s="369" t="s">
        <v>105</v>
      </c>
      <c r="E41" s="356" t="s">
        <v>518</v>
      </c>
      <c r="F41" s="357" t="s">
        <v>556</v>
      </c>
      <c r="G41" s="374">
        <v>1000.0</v>
      </c>
      <c r="H41" s="377">
        <v>-1000.0</v>
      </c>
      <c r="I41" s="295">
        <f t="shared" si="1"/>
        <v>-1</v>
      </c>
      <c r="J41" s="295">
        <f t="shared" si="2"/>
        <v>-1.071099591</v>
      </c>
      <c r="K41" s="295">
        <f t="shared" si="5"/>
        <v>-0.02142199182</v>
      </c>
      <c r="L41" s="295">
        <f t="shared" si="6"/>
        <v>0.1066815192</v>
      </c>
      <c r="M41" s="296">
        <f t="shared" si="7"/>
        <v>4980</v>
      </c>
      <c r="N41" s="296">
        <f t="shared" si="8"/>
        <v>51661</v>
      </c>
      <c r="O41" s="304"/>
      <c r="P41" s="307"/>
      <c r="T41" s="307"/>
    </row>
    <row r="42" ht="18.0" customHeight="1">
      <c r="A42" s="355">
        <v>45254.0</v>
      </c>
      <c r="B42" s="362"/>
      <c r="C42" s="369" t="s">
        <v>420</v>
      </c>
      <c r="D42" s="369" t="s">
        <v>1399</v>
      </c>
      <c r="E42" s="356" t="s">
        <v>518</v>
      </c>
      <c r="F42" s="357" t="s">
        <v>545</v>
      </c>
      <c r="G42" s="374">
        <v>1000.0</v>
      </c>
      <c r="H42" s="377">
        <v>-1000.0</v>
      </c>
      <c r="I42" s="295">
        <f t="shared" si="1"/>
        <v>-1</v>
      </c>
      <c r="J42" s="295">
        <f t="shared" si="2"/>
        <v>-1.071099591</v>
      </c>
      <c r="K42" s="295">
        <f t="shared" si="5"/>
        <v>-0.02142199182</v>
      </c>
      <c r="L42" s="295">
        <f t="shared" si="6"/>
        <v>0.08525952743</v>
      </c>
      <c r="M42" s="296">
        <f t="shared" si="7"/>
        <v>3980</v>
      </c>
      <c r="N42" s="296">
        <f t="shared" si="8"/>
        <v>50661</v>
      </c>
      <c r="O42" s="304"/>
      <c r="P42" s="307"/>
      <c r="T42" s="307"/>
    </row>
    <row r="43" ht="18.0" customHeight="1">
      <c r="A43" s="355">
        <v>45254.0</v>
      </c>
      <c r="B43" s="362"/>
      <c r="C43" s="369" t="s">
        <v>1400</v>
      </c>
      <c r="D43" s="369" t="s">
        <v>1401</v>
      </c>
      <c r="E43" s="356" t="s">
        <v>518</v>
      </c>
      <c r="F43" s="357" t="s">
        <v>589</v>
      </c>
      <c r="G43" s="374">
        <v>1000.0</v>
      </c>
      <c r="H43" s="375">
        <v>900.0</v>
      </c>
      <c r="I43" s="295">
        <f t="shared" si="1"/>
        <v>0.9</v>
      </c>
      <c r="J43" s="295">
        <f t="shared" si="2"/>
        <v>0.9639896318</v>
      </c>
      <c r="K43" s="295">
        <f t="shared" si="5"/>
        <v>0.01927979264</v>
      </c>
      <c r="L43" s="295">
        <f t="shared" si="6"/>
        <v>0.1045393201</v>
      </c>
      <c r="M43" s="296">
        <f t="shared" si="7"/>
        <v>4880</v>
      </c>
      <c r="N43" s="296">
        <f t="shared" si="8"/>
        <v>51561</v>
      </c>
      <c r="O43" s="304"/>
      <c r="P43" s="307"/>
      <c r="T43" s="307"/>
    </row>
    <row r="44" ht="18.0" customHeight="1">
      <c r="A44" s="355">
        <v>45254.0</v>
      </c>
      <c r="B44" s="362"/>
      <c r="C44" s="369" t="s">
        <v>1402</v>
      </c>
      <c r="D44" s="369" t="s">
        <v>1403</v>
      </c>
      <c r="E44" s="356" t="s">
        <v>518</v>
      </c>
      <c r="F44" s="357" t="s">
        <v>545</v>
      </c>
      <c r="G44" s="374">
        <v>1000.0</v>
      </c>
      <c r="H44" s="377">
        <v>-1000.0</v>
      </c>
      <c r="I44" s="295">
        <f t="shared" si="1"/>
        <v>-1</v>
      </c>
      <c r="J44" s="295">
        <f t="shared" si="2"/>
        <v>-1.071099591</v>
      </c>
      <c r="K44" s="295">
        <f t="shared" si="5"/>
        <v>-0.02142199182</v>
      </c>
      <c r="L44" s="295">
        <f t="shared" si="6"/>
        <v>0.08311732825</v>
      </c>
      <c r="M44" s="296">
        <f t="shared" si="7"/>
        <v>3880</v>
      </c>
      <c r="N44" s="296">
        <f t="shared" si="8"/>
        <v>50561</v>
      </c>
      <c r="O44" s="304"/>
      <c r="P44" s="307"/>
      <c r="T44" s="307"/>
    </row>
    <row r="45" ht="18.0" customHeight="1">
      <c r="A45" s="355">
        <v>45255.0</v>
      </c>
      <c r="B45" s="362"/>
      <c r="C45" s="369" t="s">
        <v>859</v>
      </c>
      <c r="D45" s="369" t="s">
        <v>1404</v>
      </c>
      <c r="E45" s="356" t="s">
        <v>518</v>
      </c>
      <c r="F45" s="357" t="s">
        <v>556</v>
      </c>
      <c r="G45" s="374">
        <v>1000.0</v>
      </c>
      <c r="H45" s="375">
        <v>910.0</v>
      </c>
      <c r="I45" s="295">
        <f t="shared" si="1"/>
        <v>0.91</v>
      </c>
      <c r="J45" s="295">
        <f t="shared" si="2"/>
        <v>0.9747006277</v>
      </c>
      <c r="K45" s="295">
        <f t="shared" si="5"/>
        <v>0.01949401255</v>
      </c>
      <c r="L45" s="295">
        <f t="shared" si="6"/>
        <v>0.1026113408</v>
      </c>
      <c r="M45" s="296">
        <f t="shared" si="7"/>
        <v>4790</v>
      </c>
      <c r="N45" s="296">
        <f t="shared" si="8"/>
        <v>51471</v>
      </c>
      <c r="O45" s="304"/>
      <c r="P45" s="307"/>
      <c r="T45" s="307"/>
    </row>
    <row r="46" ht="18.0" customHeight="1">
      <c r="A46" s="355">
        <v>45255.0</v>
      </c>
      <c r="B46" s="362"/>
      <c r="C46" s="369" t="s">
        <v>1277</v>
      </c>
      <c r="D46" s="369" t="s">
        <v>1405</v>
      </c>
      <c r="E46" s="356" t="s">
        <v>518</v>
      </c>
      <c r="F46" s="357" t="s">
        <v>1333</v>
      </c>
      <c r="G46" s="374">
        <v>1000.0</v>
      </c>
      <c r="H46" s="377">
        <v>-1000.0</v>
      </c>
      <c r="I46" s="295">
        <f t="shared" si="1"/>
        <v>-1</v>
      </c>
      <c r="J46" s="295">
        <f t="shared" si="2"/>
        <v>-1.071099591</v>
      </c>
      <c r="K46" s="295">
        <f t="shared" si="5"/>
        <v>-0.02142199182</v>
      </c>
      <c r="L46" s="295">
        <f t="shared" si="6"/>
        <v>0.08118934899</v>
      </c>
      <c r="M46" s="296">
        <f t="shared" si="7"/>
        <v>3790</v>
      </c>
      <c r="N46" s="296">
        <f t="shared" si="8"/>
        <v>50471</v>
      </c>
      <c r="O46" s="304"/>
      <c r="P46" s="307"/>
      <c r="T46" s="307"/>
    </row>
    <row r="47" ht="18.0" customHeight="1">
      <c r="A47" s="355">
        <v>45255.0</v>
      </c>
      <c r="B47" s="362"/>
      <c r="C47" s="369" t="s">
        <v>1388</v>
      </c>
      <c r="D47" s="369" t="s">
        <v>1282</v>
      </c>
      <c r="E47" s="356" t="s">
        <v>518</v>
      </c>
      <c r="F47" s="357" t="s">
        <v>667</v>
      </c>
      <c r="G47" s="374">
        <v>1000.0</v>
      </c>
      <c r="H47" s="377">
        <v>-1000.0</v>
      </c>
      <c r="I47" s="295">
        <f t="shared" si="1"/>
        <v>-1</v>
      </c>
      <c r="J47" s="295">
        <f t="shared" si="2"/>
        <v>-1.071099591</v>
      </c>
      <c r="K47" s="295">
        <f t="shared" si="5"/>
        <v>-0.02142199182</v>
      </c>
      <c r="L47" s="295">
        <f t="shared" si="6"/>
        <v>0.05976735717</v>
      </c>
      <c r="M47" s="296">
        <f t="shared" si="7"/>
        <v>2790</v>
      </c>
      <c r="N47" s="296">
        <f t="shared" si="8"/>
        <v>49471</v>
      </c>
      <c r="O47" s="304"/>
      <c r="P47" s="307"/>
      <c r="T47" s="307"/>
    </row>
    <row r="48" ht="18.0" customHeight="1">
      <c r="A48" s="355">
        <v>45256.0</v>
      </c>
      <c r="B48" s="362"/>
      <c r="C48" s="369" t="s">
        <v>435</v>
      </c>
      <c r="D48" s="369" t="s">
        <v>523</v>
      </c>
      <c r="E48" s="356" t="s">
        <v>518</v>
      </c>
      <c r="F48" s="357" t="s">
        <v>572</v>
      </c>
      <c r="G48" s="374">
        <v>1000.0</v>
      </c>
      <c r="H48" s="375">
        <v>600.0</v>
      </c>
      <c r="I48" s="295">
        <f t="shared" si="1"/>
        <v>0.6</v>
      </c>
      <c r="J48" s="295">
        <f t="shared" si="2"/>
        <v>0.6426597545</v>
      </c>
      <c r="K48" s="295">
        <f t="shared" si="5"/>
        <v>0.01285319509</v>
      </c>
      <c r="L48" s="295">
        <f t="shared" si="6"/>
        <v>0.07262055226</v>
      </c>
      <c r="M48" s="296">
        <f t="shared" si="7"/>
        <v>3390</v>
      </c>
      <c r="N48" s="296">
        <f t="shared" si="8"/>
        <v>50071</v>
      </c>
      <c r="O48" s="304"/>
      <c r="P48" s="307"/>
      <c r="T48" s="307"/>
    </row>
    <row r="49" ht="18.0" customHeight="1">
      <c r="A49" s="355">
        <v>45256.0</v>
      </c>
      <c r="B49" s="362"/>
      <c r="C49" s="369" t="s">
        <v>1406</v>
      </c>
      <c r="D49" s="369" t="s">
        <v>1407</v>
      </c>
      <c r="E49" s="356" t="s">
        <v>518</v>
      </c>
      <c r="F49" s="357" t="s">
        <v>522</v>
      </c>
      <c r="G49" s="374">
        <v>1000.0</v>
      </c>
      <c r="H49" s="375">
        <v>700.0</v>
      </c>
      <c r="I49" s="295">
        <f t="shared" si="1"/>
        <v>0.7</v>
      </c>
      <c r="J49" s="295">
        <f t="shared" si="2"/>
        <v>0.7497697136</v>
      </c>
      <c r="K49" s="295">
        <f t="shared" si="5"/>
        <v>0.01499539427</v>
      </c>
      <c r="L49" s="295">
        <f t="shared" si="6"/>
        <v>0.08761594653</v>
      </c>
      <c r="M49" s="296">
        <f t="shared" si="7"/>
        <v>4090</v>
      </c>
      <c r="N49" s="296">
        <f t="shared" si="8"/>
        <v>50771</v>
      </c>
      <c r="O49" s="304"/>
      <c r="P49" s="307"/>
      <c r="T49" s="307"/>
    </row>
    <row r="50" ht="18.0" customHeight="1">
      <c r="A50" s="355">
        <v>45256.0</v>
      </c>
      <c r="B50" s="362"/>
      <c r="C50" s="369" t="s">
        <v>1100</v>
      </c>
      <c r="D50" s="369" t="s">
        <v>1408</v>
      </c>
      <c r="E50" s="356" t="s">
        <v>518</v>
      </c>
      <c r="F50" s="357" t="s">
        <v>1223</v>
      </c>
      <c r="G50" s="374">
        <v>1000.0</v>
      </c>
      <c r="H50" s="375">
        <v>630.0</v>
      </c>
      <c r="I50" s="295">
        <f t="shared" si="1"/>
        <v>0.63</v>
      </c>
      <c r="J50" s="295">
        <f t="shared" si="2"/>
        <v>0.6747927422</v>
      </c>
      <c r="K50" s="295">
        <f t="shared" si="5"/>
        <v>0.01349585484</v>
      </c>
      <c r="L50" s="295">
        <f t="shared" si="6"/>
        <v>0.1011118014</v>
      </c>
      <c r="M50" s="296">
        <f t="shared" si="7"/>
        <v>4720</v>
      </c>
      <c r="N50" s="296">
        <f t="shared" si="8"/>
        <v>51401</v>
      </c>
      <c r="O50" s="304"/>
      <c r="P50" s="307"/>
      <c r="T50" s="307"/>
    </row>
    <row r="51" ht="18.0" customHeight="1">
      <c r="A51" s="355">
        <v>45257.0</v>
      </c>
      <c r="B51" s="362"/>
      <c r="C51" s="369" t="s">
        <v>1258</v>
      </c>
      <c r="D51" s="369" t="s">
        <v>1323</v>
      </c>
      <c r="E51" s="356" t="s">
        <v>518</v>
      </c>
      <c r="F51" s="357" t="s">
        <v>522</v>
      </c>
      <c r="G51" s="374">
        <v>1000.0</v>
      </c>
      <c r="H51" s="375">
        <v>700.0</v>
      </c>
      <c r="I51" s="295">
        <f t="shared" si="1"/>
        <v>0.7</v>
      </c>
      <c r="J51" s="295">
        <f t="shared" si="2"/>
        <v>0.7497697136</v>
      </c>
      <c r="K51" s="295">
        <f t="shared" si="5"/>
        <v>0.01499539427</v>
      </c>
      <c r="L51" s="295">
        <f t="shared" si="6"/>
        <v>0.1161071956</v>
      </c>
      <c r="M51" s="296">
        <f t="shared" si="7"/>
        <v>5420</v>
      </c>
      <c r="N51" s="296">
        <f t="shared" si="8"/>
        <v>52101</v>
      </c>
      <c r="O51" s="304"/>
      <c r="P51" s="307"/>
      <c r="T51" s="307"/>
    </row>
    <row r="52" ht="18.0" customHeight="1">
      <c r="A52" s="336">
        <v>44894.0</v>
      </c>
      <c r="B52" s="337"/>
      <c r="C52" s="338" t="s">
        <v>1409</v>
      </c>
      <c r="D52" s="338" t="s">
        <v>1410</v>
      </c>
      <c r="E52" s="356" t="s">
        <v>518</v>
      </c>
      <c r="F52" s="340" t="s">
        <v>885</v>
      </c>
      <c r="G52" s="374">
        <v>1000.0</v>
      </c>
      <c r="H52" s="342">
        <v>940.0</v>
      </c>
      <c r="I52" s="343">
        <f t="shared" si="1"/>
        <v>0.94</v>
      </c>
      <c r="J52" s="343">
        <f t="shared" si="2"/>
        <v>1.006833615</v>
      </c>
      <c r="K52" s="343">
        <f t="shared" si="5"/>
        <v>0.02013667231</v>
      </c>
      <c r="L52" s="343">
        <f t="shared" si="6"/>
        <v>0.136243868</v>
      </c>
      <c r="M52" s="344">
        <f t="shared" si="7"/>
        <v>6360</v>
      </c>
      <c r="N52" s="344">
        <f t="shared" si="8"/>
        <v>53041</v>
      </c>
      <c r="O52" s="72"/>
      <c r="P52" s="345"/>
      <c r="T52" s="345"/>
    </row>
    <row r="53" ht="18.0" customHeight="1">
      <c r="A53" s="288">
        <v>44894.0</v>
      </c>
      <c r="B53" s="289"/>
      <c r="C53" s="290" t="s">
        <v>322</v>
      </c>
      <c r="D53" s="290" t="s">
        <v>883</v>
      </c>
      <c r="E53" s="356" t="s">
        <v>518</v>
      </c>
      <c r="F53" s="292" t="s">
        <v>522</v>
      </c>
      <c r="G53" s="374">
        <v>1000.0</v>
      </c>
      <c r="H53" s="294">
        <v>700.0</v>
      </c>
      <c r="I53" s="295">
        <f t="shared" si="1"/>
        <v>0.7</v>
      </c>
      <c r="J53" s="295">
        <f t="shared" si="2"/>
        <v>0.7497697136</v>
      </c>
      <c r="K53" s="295">
        <f t="shared" si="5"/>
        <v>0.01499539427</v>
      </c>
      <c r="L53" s="295">
        <f t="shared" si="6"/>
        <v>0.1512392622</v>
      </c>
      <c r="M53" s="296">
        <f t="shared" si="7"/>
        <v>7060</v>
      </c>
      <c r="N53" s="296">
        <f t="shared" si="8"/>
        <v>53741</v>
      </c>
      <c r="O53" s="304"/>
      <c r="P53" s="307"/>
      <c r="T53" s="307"/>
    </row>
    <row r="54" ht="18.0" customHeight="1">
      <c r="A54" s="336">
        <v>44894.0</v>
      </c>
      <c r="B54" s="337"/>
      <c r="C54" s="338" t="s">
        <v>1373</v>
      </c>
      <c r="D54" s="338" t="s">
        <v>1411</v>
      </c>
      <c r="E54" s="356" t="s">
        <v>518</v>
      </c>
      <c r="F54" s="340" t="s">
        <v>916</v>
      </c>
      <c r="G54" s="374">
        <v>1000.0</v>
      </c>
      <c r="H54" s="342">
        <v>770.0</v>
      </c>
      <c r="I54" s="343">
        <f t="shared" si="1"/>
        <v>0.77</v>
      </c>
      <c r="J54" s="343">
        <f t="shared" si="2"/>
        <v>0.8247466849</v>
      </c>
      <c r="K54" s="343">
        <f t="shared" si="5"/>
        <v>0.0164949337</v>
      </c>
      <c r="L54" s="343">
        <f t="shared" si="6"/>
        <v>0.1677341959</v>
      </c>
      <c r="M54" s="344">
        <f t="shared" si="7"/>
        <v>7830</v>
      </c>
      <c r="N54" s="344">
        <f t="shared" si="8"/>
        <v>54511</v>
      </c>
      <c r="O54" s="72"/>
      <c r="P54" s="345"/>
      <c r="T54" s="345"/>
    </row>
    <row r="55" ht="18.0" customHeight="1">
      <c r="A55" s="288">
        <v>44894.0</v>
      </c>
      <c r="B55" s="289"/>
      <c r="C55" s="290" t="s">
        <v>433</v>
      </c>
      <c r="D55" s="290" t="s">
        <v>437</v>
      </c>
      <c r="E55" s="356" t="s">
        <v>518</v>
      </c>
      <c r="F55" s="292" t="s">
        <v>649</v>
      </c>
      <c r="G55" s="374">
        <v>1000.0</v>
      </c>
      <c r="H55" s="294">
        <v>-1000.0</v>
      </c>
      <c r="I55" s="295">
        <f t="shared" si="1"/>
        <v>-1</v>
      </c>
      <c r="J55" s="295">
        <f t="shared" si="2"/>
        <v>-1.071099591</v>
      </c>
      <c r="K55" s="295">
        <f t="shared" si="5"/>
        <v>-0.02142199182</v>
      </c>
      <c r="L55" s="295">
        <f t="shared" si="6"/>
        <v>0.1463122041</v>
      </c>
      <c r="M55" s="296">
        <f t="shared" si="7"/>
        <v>6830</v>
      </c>
      <c r="N55" s="296">
        <f t="shared" si="8"/>
        <v>53511</v>
      </c>
      <c r="O55" s="304"/>
      <c r="P55" s="307"/>
      <c r="T55" s="307"/>
    </row>
    <row r="56" ht="18.0" customHeight="1">
      <c r="A56" s="336">
        <v>45260.0</v>
      </c>
      <c r="B56" s="337"/>
      <c r="C56" s="338" t="s">
        <v>1412</v>
      </c>
      <c r="D56" s="338" t="s">
        <v>316</v>
      </c>
      <c r="E56" s="356" t="s">
        <v>518</v>
      </c>
      <c r="F56" s="340" t="s">
        <v>885</v>
      </c>
      <c r="G56" s="374">
        <v>1000.0</v>
      </c>
      <c r="H56" s="342">
        <v>940.0</v>
      </c>
      <c r="I56" s="343">
        <f t="shared" si="1"/>
        <v>0.94</v>
      </c>
      <c r="J56" s="343">
        <f t="shared" si="2"/>
        <v>1.006833615</v>
      </c>
      <c r="K56" s="343">
        <f t="shared" si="5"/>
        <v>0.02013667231</v>
      </c>
      <c r="L56" s="343">
        <f t="shared" si="6"/>
        <v>0.1664488764</v>
      </c>
      <c r="M56" s="344">
        <f t="shared" si="7"/>
        <v>7770</v>
      </c>
      <c r="N56" s="344">
        <f t="shared" si="8"/>
        <v>54451</v>
      </c>
      <c r="O56" s="72"/>
      <c r="P56" s="345"/>
      <c r="T56" s="345"/>
    </row>
    <row r="57" ht="18.0" customHeight="1">
      <c r="A57" s="336">
        <v>45260.0</v>
      </c>
      <c r="B57" s="337"/>
      <c r="C57" s="346" t="s">
        <v>1413</v>
      </c>
      <c r="D57" s="346" t="s">
        <v>946</v>
      </c>
      <c r="E57" s="356" t="s">
        <v>518</v>
      </c>
      <c r="F57" s="340" t="s">
        <v>916</v>
      </c>
      <c r="G57" s="374">
        <v>1000.0</v>
      </c>
      <c r="H57" s="342">
        <v>-1000.0</v>
      </c>
      <c r="I57" s="343">
        <f t="shared" si="1"/>
        <v>-1</v>
      </c>
      <c r="J57" s="343">
        <f t="shared" si="2"/>
        <v>-1.071099591</v>
      </c>
      <c r="K57" s="343">
        <f t="shared" si="5"/>
        <v>-0.02142199182</v>
      </c>
      <c r="L57" s="343">
        <f t="shared" si="6"/>
        <v>0.1450268846</v>
      </c>
      <c r="M57" s="344">
        <f t="shared" si="7"/>
        <v>6770</v>
      </c>
      <c r="N57" s="344">
        <f t="shared" si="8"/>
        <v>53451</v>
      </c>
      <c r="O57" s="72"/>
      <c r="P57" s="345"/>
      <c r="T57" s="345"/>
    </row>
    <row r="58" ht="18.0" customHeight="1">
      <c r="A58" s="336">
        <v>45260.0</v>
      </c>
      <c r="B58" s="337"/>
      <c r="C58" s="346" t="s">
        <v>1344</v>
      </c>
      <c r="D58" s="346" t="s">
        <v>1414</v>
      </c>
      <c r="E58" s="356" t="s">
        <v>518</v>
      </c>
      <c r="F58" s="340" t="s">
        <v>563</v>
      </c>
      <c r="G58" s="374">
        <v>1000.0</v>
      </c>
      <c r="H58" s="342">
        <v>930.0</v>
      </c>
      <c r="I58" s="343">
        <f t="shared" si="1"/>
        <v>0.93</v>
      </c>
      <c r="J58" s="343">
        <f t="shared" si="2"/>
        <v>0.9961226195</v>
      </c>
      <c r="K58" s="343">
        <f t="shared" si="5"/>
        <v>0.01992245239</v>
      </c>
      <c r="L58" s="343">
        <f t="shared" si="6"/>
        <v>0.164949337</v>
      </c>
      <c r="M58" s="344">
        <f t="shared" si="7"/>
        <v>7700</v>
      </c>
      <c r="N58" s="344">
        <f t="shared" si="8"/>
        <v>54381</v>
      </c>
      <c r="O58" s="72"/>
      <c r="P58" s="345"/>
      <c r="T58" s="345"/>
    </row>
    <row r="59" ht="18.0" customHeight="1">
      <c r="A59" s="336">
        <v>45260.0</v>
      </c>
      <c r="B59" s="337"/>
      <c r="C59" s="346" t="s">
        <v>1415</v>
      </c>
      <c r="D59" s="346" t="s">
        <v>1285</v>
      </c>
      <c r="E59" s="356" t="s">
        <v>518</v>
      </c>
      <c r="F59" s="340" t="s">
        <v>572</v>
      </c>
      <c r="G59" s="374">
        <v>1000.0</v>
      </c>
      <c r="H59" s="342">
        <v>-1000.0</v>
      </c>
      <c r="I59" s="343">
        <f t="shared" si="1"/>
        <v>-1</v>
      </c>
      <c r="J59" s="343">
        <f t="shared" si="2"/>
        <v>-1.071099591</v>
      </c>
      <c r="K59" s="343">
        <f t="shared" si="5"/>
        <v>-0.02142199182</v>
      </c>
      <c r="L59" s="343">
        <f t="shared" si="6"/>
        <v>0.1435273452</v>
      </c>
      <c r="M59" s="344">
        <f t="shared" si="7"/>
        <v>6700</v>
      </c>
      <c r="N59" s="344">
        <f t="shared" si="8"/>
        <v>53381</v>
      </c>
      <c r="O59" s="72"/>
      <c r="P59" s="345"/>
      <c r="T59" s="345"/>
    </row>
    <row r="60" ht="18.0" customHeight="1">
      <c r="A60" s="336">
        <v>45260.0</v>
      </c>
      <c r="B60" s="337"/>
      <c r="C60" s="346" t="s">
        <v>428</v>
      </c>
      <c r="D60" s="346" t="s">
        <v>549</v>
      </c>
      <c r="E60" s="356" t="s">
        <v>518</v>
      </c>
      <c r="F60" s="340" t="s">
        <v>589</v>
      </c>
      <c r="G60" s="374">
        <v>1000.0</v>
      </c>
      <c r="H60" s="342">
        <v>900.0</v>
      </c>
      <c r="I60" s="343">
        <f t="shared" si="1"/>
        <v>0.9</v>
      </c>
      <c r="J60" s="343">
        <f t="shared" si="2"/>
        <v>0.9639896318</v>
      </c>
      <c r="K60" s="343">
        <f t="shared" si="5"/>
        <v>0.01927979264</v>
      </c>
      <c r="L60" s="343">
        <f t="shared" si="6"/>
        <v>0.1628071378</v>
      </c>
      <c r="M60" s="344">
        <f t="shared" si="7"/>
        <v>7600</v>
      </c>
      <c r="N60" s="344">
        <f t="shared" si="8"/>
        <v>54281</v>
      </c>
      <c r="O60" s="72"/>
      <c r="P60" s="345"/>
      <c r="T60" s="345"/>
    </row>
    <row r="61" ht="18.0" customHeight="1">
      <c r="A61" s="336">
        <v>45260.0</v>
      </c>
      <c r="B61" s="337"/>
      <c r="C61" s="346" t="s">
        <v>342</v>
      </c>
      <c r="D61" s="346" t="s">
        <v>686</v>
      </c>
      <c r="E61" s="356" t="s">
        <v>518</v>
      </c>
      <c r="F61" s="340" t="s">
        <v>667</v>
      </c>
      <c r="G61" s="374">
        <v>1000.0</v>
      </c>
      <c r="H61" s="342">
        <v>800.0</v>
      </c>
      <c r="I61" s="343">
        <f t="shared" si="1"/>
        <v>0.8</v>
      </c>
      <c r="J61" s="343">
        <f t="shared" si="2"/>
        <v>0.8568796727</v>
      </c>
      <c r="K61" s="343">
        <f t="shared" si="5"/>
        <v>0.01713759345</v>
      </c>
      <c r="L61" s="343">
        <f t="shared" si="6"/>
        <v>0.1799447313</v>
      </c>
      <c r="M61" s="344">
        <f t="shared" si="7"/>
        <v>8400</v>
      </c>
      <c r="N61" s="344">
        <f t="shared" si="8"/>
        <v>55081</v>
      </c>
      <c r="O61" s="72"/>
      <c r="P61" s="345"/>
      <c r="T61" s="345"/>
    </row>
    <row r="62" ht="18.0" customHeight="1">
      <c r="A62" s="336">
        <v>45260.0</v>
      </c>
      <c r="B62" s="337"/>
      <c r="C62" s="346"/>
      <c r="D62" s="346"/>
      <c r="E62" s="356" t="s">
        <v>518</v>
      </c>
      <c r="F62" s="340"/>
      <c r="G62" s="374">
        <v>1000.0</v>
      </c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56" t="s">
        <v>518</v>
      </c>
      <c r="F63" s="340"/>
      <c r="G63" s="374">
        <v>1000.0</v>
      </c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56" t="s">
        <v>518</v>
      </c>
      <c r="F64" s="340"/>
      <c r="G64" s="374">
        <v>1000.0</v>
      </c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56" t="s">
        <v>518</v>
      </c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3:W300"/>
  </mergeCells>
  <conditionalFormatting sqref="V3:W32">
    <cfRule type="cellIs" dxfId="0" priority="1" operator="greaterThan">
      <formula>0</formula>
    </cfRule>
  </conditionalFormatting>
  <conditionalFormatting sqref="V3:W32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Novembro!$U$3:$U$33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1416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44897.0</v>
      </c>
      <c r="B3" s="368"/>
      <c r="C3" s="423" t="s">
        <v>1417</v>
      </c>
      <c r="D3" s="424" t="s">
        <v>1418</v>
      </c>
      <c r="E3" s="381" t="s">
        <v>518</v>
      </c>
      <c r="F3" s="354" t="s">
        <v>747</v>
      </c>
      <c r="G3" s="371">
        <v>1500.0</v>
      </c>
      <c r="H3" s="384">
        <v>930.0</v>
      </c>
      <c r="I3" s="295">
        <f t="shared" ref="I3:I258" si="1">IF(H3="","",H3/G3)</f>
        <v>0.62</v>
      </c>
      <c r="J3" s="295">
        <f t="shared" ref="J3:J299" si="2">IF(H3="","",H3/$R$13)</f>
        <v>0.8442112525</v>
      </c>
      <c r="K3" s="295">
        <f>IF(H3="","",H3/P3)</f>
        <v>0.01688422505</v>
      </c>
      <c r="L3" s="295">
        <f>IF(K3="","",K3)</f>
        <v>0.01688422505</v>
      </c>
      <c r="M3" s="296">
        <f>IF(H3="","",H3)</f>
        <v>930</v>
      </c>
      <c r="N3" s="296">
        <f>IF(H3="","",P3+H3)</f>
        <v>56011</v>
      </c>
      <c r="O3" s="297"/>
      <c r="P3" s="298">
        <f>Painel!B13</f>
        <v>55081</v>
      </c>
      <c r="Q3" s="299"/>
      <c r="R3" s="298">
        <f>P3+(SUM(H3:H299))</f>
        <v>58001</v>
      </c>
      <c r="S3" s="299"/>
      <c r="T3" s="300"/>
      <c r="U3" s="301">
        <v>44896.0</v>
      </c>
      <c r="V3" s="302">
        <f t="shared" ref="V3:V33" si="3">SUMIF($A$3:$A$299,U3,$H$3:$H$299)</f>
        <v>0</v>
      </c>
      <c r="W3" s="303">
        <f t="shared" ref="W3:W33" si="4">V3/$R$13</f>
        <v>0</v>
      </c>
    </row>
    <row r="4" ht="18.0" customHeight="1">
      <c r="A4" s="355">
        <v>44897.0</v>
      </c>
      <c r="B4" s="362"/>
      <c r="C4" s="425" t="s">
        <v>1419</v>
      </c>
      <c r="D4" s="426" t="s">
        <v>1420</v>
      </c>
      <c r="E4" s="356" t="s">
        <v>518</v>
      </c>
      <c r="F4" s="357" t="s">
        <v>522</v>
      </c>
      <c r="G4" s="374">
        <v>1500.0</v>
      </c>
      <c r="H4" s="377">
        <v>-1500.0</v>
      </c>
      <c r="I4" s="295">
        <f t="shared" si="1"/>
        <v>-1</v>
      </c>
      <c r="J4" s="295">
        <f t="shared" si="2"/>
        <v>-1.361631052</v>
      </c>
      <c r="K4" s="295">
        <f t="shared" ref="K4:K300" si="5">IF(H4="","",H4/$P$3)</f>
        <v>-0.02723262105</v>
      </c>
      <c r="L4" s="295">
        <f t="shared" ref="L4:L300" si="6">IF(K4="","",L3+K4)</f>
        <v>-0.010348396</v>
      </c>
      <c r="M4" s="296">
        <f t="shared" ref="M4:M299" si="7">IF(H4="","",H4+M3)</f>
        <v>-570</v>
      </c>
      <c r="N4" s="296">
        <f t="shared" ref="N4:N299" si="8">IF(H4="","",H4+N3)</f>
        <v>54511</v>
      </c>
      <c r="O4" s="304"/>
      <c r="P4" s="305"/>
      <c r="Q4" s="306"/>
      <c r="R4" s="305"/>
      <c r="S4" s="306"/>
      <c r="T4" s="307"/>
      <c r="U4" s="301">
        <f t="shared" ref="U4:U33" si="9">U3+1</f>
        <v>44897</v>
      </c>
      <c r="V4" s="302">
        <f t="shared" si="3"/>
        <v>-570</v>
      </c>
      <c r="W4" s="303">
        <f t="shared" si="4"/>
        <v>-0.5174197999</v>
      </c>
    </row>
    <row r="5" ht="18.0" customHeight="1">
      <c r="A5" s="355">
        <v>45262.0</v>
      </c>
      <c r="B5" s="362"/>
      <c r="C5" s="425" t="s">
        <v>1421</v>
      </c>
      <c r="D5" s="426" t="s">
        <v>441</v>
      </c>
      <c r="E5" s="356" t="s">
        <v>518</v>
      </c>
      <c r="F5" s="357" t="s">
        <v>667</v>
      </c>
      <c r="G5" s="374">
        <v>1500.0</v>
      </c>
      <c r="H5" s="377">
        <v>-1500.0</v>
      </c>
      <c r="I5" s="295">
        <f t="shared" si="1"/>
        <v>-1</v>
      </c>
      <c r="J5" s="295">
        <f t="shared" si="2"/>
        <v>-1.361631052</v>
      </c>
      <c r="K5" s="295">
        <f t="shared" si="5"/>
        <v>-0.02723262105</v>
      </c>
      <c r="L5" s="295">
        <f t="shared" si="6"/>
        <v>-0.03758101705</v>
      </c>
      <c r="M5" s="296">
        <f t="shared" si="7"/>
        <v>-2070</v>
      </c>
      <c r="N5" s="296">
        <f t="shared" si="8"/>
        <v>53011</v>
      </c>
      <c r="O5" s="304"/>
      <c r="P5" s="308" t="s">
        <v>526</v>
      </c>
      <c r="Q5" s="309"/>
      <c r="R5" s="309"/>
      <c r="S5" s="310"/>
      <c r="T5" s="307"/>
      <c r="U5" s="301">
        <f t="shared" si="9"/>
        <v>44898</v>
      </c>
      <c r="V5" s="302">
        <f t="shared" si="3"/>
        <v>0</v>
      </c>
      <c r="W5" s="303">
        <f t="shared" si="4"/>
        <v>0</v>
      </c>
    </row>
    <row r="6" ht="18.0" customHeight="1">
      <c r="A6" s="355">
        <v>45263.0</v>
      </c>
      <c r="B6" s="362"/>
      <c r="C6" s="425" t="s">
        <v>1422</v>
      </c>
      <c r="D6" s="426" t="s">
        <v>1208</v>
      </c>
      <c r="E6" s="356" t="s">
        <v>518</v>
      </c>
      <c r="F6" s="357" t="s">
        <v>747</v>
      </c>
      <c r="G6" s="374">
        <v>1500.0</v>
      </c>
      <c r="H6" s="375">
        <v>930.0</v>
      </c>
      <c r="I6" s="295">
        <f t="shared" si="1"/>
        <v>0.62</v>
      </c>
      <c r="J6" s="295">
        <f t="shared" si="2"/>
        <v>0.8442112525</v>
      </c>
      <c r="K6" s="295">
        <f t="shared" si="5"/>
        <v>0.01688422505</v>
      </c>
      <c r="L6" s="295">
        <f t="shared" si="6"/>
        <v>-0.020696792</v>
      </c>
      <c r="M6" s="296">
        <f t="shared" si="7"/>
        <v>-1140</v>
      </c>
      <c r="N6" s="296">
        <f t="shared" si="8"/>
        <v>53941</v>
      </c>
      <c r="O6" s="304"/>
      <c r="P6" s="311">
        <f>SUM(R3-P3)</f>
        <v>2920</v>
      </c>
      <c r="T6" s="307"/>
      <c r="U6" s="301">
        <f t="shared" si="9"/>
        <v>44899</v>
      </c>
      <c r="V6" s="302">
        <f t="shared" si="3"/>
        <v>0</v>
      </c>
      <c r="W6" s="303">
        <f t="shared" si="4"/>
        <v>0</v>
      </c>
    </row>
    <row r="7" ht="18.0" customHeight="1">
      <c r="A7" s="355">
        <v>45263.0</v>
      </c>
      <c r="B7" s="362"/>
      <c r="C7" s="425" t="s">
        <v>1423</v>
      </c>
      <c r="D7" s="426" t="s">
        <v>1130</v>
      </c>
      <c r="E7" s="356" t="s">
        <v>518</v>
      </c>
      <c r="F7" s="357" t="s">
        <v>1198</v>
      </c>
      <c r="G7" s="374">
        <v>1500.0</v>
      </c>
      <c r="H7" s="377">
        <v>-1500.0</v>
      </c>
      <c r="I7" s="295">
        <f t="shared" si="1"/>
        <v>-1</v>
      </c>
      <c r="J7" s="295">
        <f t="shared" si="2"/>
        <v>-1.361631052</v>
      </c>
      <c r="K7" s="295">
        <f t="shared" si="5"/>
        <v>-0.02723262105</v>
      </c>
      <c r="L7" s="295">
        <f t="shared" si="6"/>
        <v>-0.04792941305</v>
      </c>
      <c r="M7" s="296">
        <f t="shared" si="7"/>
        <v>-2640</v>
      </c>
      <c r="N7" s="296">
        <f t="shared" si="8"/>
        <v>52441</v>
      </c>
      <c r="O7" s="304"/>
      <c r="T7" s="307"/>
      <c r="U7" s="301">
        <f t="shared" si="9"/>
        <v>44900</v>
      </c>
      <c r="V7" s="302">
        <f t="shared" si="3"/>
        <v>0</v>
      </c>
      <c r="W7" s="303">
        <f t="shared" si="4"/>
        <v>0</v>
      </c>
    </row>
    <row r="8" ht="18.0" customHeight="1">
      <c r="A8" s="355">
        <v>45265.0</v>
      </c>
      <c r="B8" s="362"/>
      <c r="C8" s="425" t="s">
        <v>1424</v>
      </c>
      <c r="D8" s="426" t="s">
        <v>1425</v>
      </c>
      <c r="E8" s="356" t="s">
        <v>518</v>
      </c>
      <c r="F8" s="357" t="s">
        <v>545</v>
      </c>
      <c r="G8" s="374">
        <v>1500.0</v>
      </c>
      <c r="H8" s="377">
        <v>-1500.0</v>
      </c>
      <c r="I8" s="295">
        <f t="shared" si="1"/>
        <v>-1</v>
      </c>
      <c r="J8" s="295">
        <f t="shared" si="2"/>
        <v>-1.361631052</v>
      </c>
      <c r="K8" s="295">
        <f t="shared" si="5"/>
        <v>-0.02723262105</v>
      </c>
      <c r="L8" s="295">
        <f t="shared" si="6"/>
        <v>-0.0751620341</v>
      </c>
      <c r="M8" s="296">
        <f t="shared" si="7"/>
        <v>-4140</v>
      </c>
      <c r="N8" s="296">
        <f t="shared" si="8"/>
        <v>50941</v>
      </c>
      <c r="O8" s="304"/>
      <c r="T8" s="307"/>
      <c r="U8" s="301">
        <f t="shared" si="9"/>
        <v>44901</v>
      </c>
      <c r="V8" s="302">
        <f t="shared" si="3"/>
        <v>0</v>
      </c>
      <c r="W8" s="303">
        <f t="shared" si="4"/>
        <v>0</v>
      </c>
    </row>
    <row r="9" ht="18.0" customHeight="1">
      <c r="A9" s="355">
        <v>45269.0</v>
      </c>
      <c r="B9" s="362"/>
      <c r="C9" s="425" t="s">
        <v>1426</v>
      </c>
      <c r="D9" s="426" t="s">
        <v>1128</v>
      </c>
      <c r="E9" s="356" t="s">
        <v>518</v>
      </c>
      <c r="F9" s="357" t="s">
        <v>747</v>
      </c>
      <c r="G9" s="374">
        <v>1500.0</v>
      </c>
      <c r="H9" s="375">
        <v>930.0</v>
      </c>
      <c r="I9" s="295">
        <f t="shared" si="1"/>
        <v>0.62</v>
      </c>
      <c r="J9" s="295">
        <f t="shared" si="2"/>
        <v>0.8442112525</v>
      </c>
      <c r="K9" s="295">
        <f t="shared" si="5"/>
        <v>0.01688422505</v>
      </c>
      <c r="L9" s="295">
        <f t="shared" si="6"/>
        <v>-0.05827780904</v>
      </c>
      <c r="M9" s="296">
        <f t="shared" si="7"/>
        <v>-3210</v>
      </c>
      <c r="N9" s="296">
        <f t="shared" si="8"/>
        <v>51871</v>
      </c>
      <c r="O9" s="304"/>
      <c r="P9" s="308" t="s">
        <v>516</v>
      </c>
      <c r="Q9" s="309"/>
      <c r="R9" s="309"/>
      <c r="S9" s="310"/>
      <c r="T9" s="307"/>
      <c r="U9" s="301">
        <f t="shared" si="9"/>
        <v>44902</v>
      </c>
      <c r="V9" s="302">
        <f t="shared" si="3"/>
        <v>0</v>
      </c>
      <c r="W9" s="303">
        <f t="shared" si="4"/>
        <v>0</v>
      </c>
    </row>
    <row r="10" ht="18.0" customHeight="1">
      <c r="A10" s="355">
        <v>45269.0</v>
      </c>
      <c r="B10" s="362"/>
      <c r="C10" s="425" t="s">
        <v>1427</v>
      </c>
      <c r="D10" s="426" t="s">
        <v>1428</v>
      </c>
      <c r="E10" s="356" t="s">
        <v>518</v>
      </c>
      <c r="F10" s="357" t="s">
        <v>545</v>
      </c>
      <c r="G10" s="374">
        <v>1500.0</v>
      </c>
      <c r="H10" s="377">
        <v>-1500.0</v>
      </c>
      <c r="I10" s="295">
        <f t="shared" si="1"/>
        <v>-1</v>
      </c>
      <c r="J10" s="295">
        <f t="shared" si="2"/>
        <v>-1.361631052</v>
      </c>
      <c r="K10" s="295">
        <f t="shared" si="5"/>
        <v>-0.02723262105</v>
      </c>
      <c r="L10" s="295">
        <f t="shared" si="6"/>
        <v>-0.08551043009</v>
      </c>
      <c r="M10" s="296">
        <f t="shared" si="7"/>
        <v>-4710</v>
      </c>
      <c r="N10" s="296">
        <f t="shared" si="8"/>
        <v>50371</v>
      </c>
      <c r="O10" s="304"/>
      <c r="P10" s="312">
        <f>P6/P3</f>
        <v>0.05301283564</v>
      </c>
      <c r="Q10" s="313"/>
      <c r="R10" s="312">
        <f>SUM((H3:H299))/SUM((G3:G299))</f>
        <v>0.03415204678</v>
      </c>
      <c r="S10" s="313"/>
      <c r="T10" s="307"/>
      <c r="U10" s="301">
        <f t="shared" si="9"/>
        <v>44903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45269.0</v>
      </c>
      <c r="B11" s="362"/>
      <c r="C11" s="427" t="s">
        <v>1429</v>
      </c>
      <c r="D11" s="428" t="s">
        <v>1430</v>
      </c>
      <c r="E11" s="356" t="s">
        <v>518</v>
      </c>
      <c r="F11" s="357" t="s">
        <v>522</v>
      </c>
      <c r="G11" s="374">
        <v>1500.0</v>
      </c>
      <c r="H11" s="375">
        <v>1050.0</v>
      </c>
      <c r="I11" s="295">
        <f t="shared" si="1"/>
        <v>0.7</v>
      </c>
      <c r="J11" s="295">
        <f t="shared" si="2"/>
        <v>0.9531417367</v>
      </c>
      <c r="K11" s="295">
        <f t="shared" si="5"/>
        <v>0.01906283473</v>
      </c>
      <c r="L11" s="295">
        <f t="shared" si="6"/>
        <v>-0.06644759536</v>
      </c>
      <c r="M11" s="296">
        <f t="shared" si="7"/>
        <v>-3660</v>
      </c>
      <c r="N11" s="296">
        <f t="shared" si="8"/>
        <v>51421</v>
      </c>
      <c r="O11" s="304"/>
      <c r="P11" s="305"/>
      <c r="Q11" s="306"/>
      <c r="R11" s="305"/>
      <c r="S11" s="306"/>
      <c r="T11" s="307"/>
      <c r="U11" s="301">
        <f t="shared" si="9"/>
        <v>44904</v>
      </c>
      <c r="V11" s="302">
        <f t="shared" si="3"/>
        <v>0</v>
      </c>
      <c r="W11" s="303">
        <f t="shared" si="4"/>
        <v>0</v>
      </c>
    </row>
    <row r="12" ht="18.0" customHeight="1">
      <c r="A12" s="355">
        <v>45269.0</v>
      </c>
      <c r="B12" s="362"/>
      <c r="C12" s="425" t="s">
        <v>1431</v>
      </c>
      <c r="D12" s="426" t="s">
        <v>1432</v>
      </c>
      <c r="E12" s="356" t="s">
        <v>518</v>
      </c>
      <c r="F12" s="357" t="s">
        <v>747</v>
      </c>
      <c r="G12" s="374">
        <v>1500.0</v>
      </c>
      <c r="H12" s="377">
        <v>-1500.0</v>
      </c>
      <c r="I12" s="295">
        <f t="shared" si="1"/>
        <v>-1</v>
      </c>
      <c r="J12" s="295">
        <f t="shared" si="2"/>
        <v>-1.361631052</v>
      </c>
      <c r="K12" s="295">
        <f t="shared" si="5"/>
        <v>-0.02723262105</v>
      </c>
      <c r="L12" s="295">
        <f t="shared" si="6"/>
        <v>-0.09368021641</v>
      </c>
      <c r="M12" s="296">
        <f t="shared" si="7"/>
        <v>-5160</v>
      </c>
      <c r="N12" s="296">
        <f t="shared" si="8"/>
        <v>49921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44905</v>
      </c>
      <c r="V12" s="302">
        <f t="shared" si="3"/>
        <v>0</v>
      </c>
      <c r="W12" s="303">
        <f t="shared" si="4"/>
        <v>0</v>
      </c>
    </row>
    <row r="13" ht="18.0" customHeight="1">
      <c r="A13" s="355">
        <v>45269.0</v>
      </c>
      <c r="B13" s="362"/>
      <c r="C13" s="425" t="s">
        <v>1433</v>
      </c>
      <c r="D13" s="426" t="s">
        <v>1208</v>
      </c>
      <c r="E13" s="356" t="s">
        <v>518</v>
      </c>
      <c r="F13" s="357" t="s">
        <v>747</v>
      </c>
      <c r="G13" s="374">
        <v>1500.0</v>
      </c>
      <c r="H13" s="375">
        <v>930.0</v>
      </c>
      <c r="I13" s="295">
        <f t="shared" si="1"/>
        <v>0.62</v>
      </c>
      <c r="J13" s="295">
        <f t="shared" si="2"/>
        <v>0.8442112525</v>
      </c>
      <c r="K13" s="295">
        <f t="shared" si="5"/>
        <v>0.01688422505</v>
      </c>
      <c r="L13" s="295">
        <f t="shared" si="6"/>
        <v>-0.07679599136</v>
      </c>
      <c r="M13" s="296">
        <f t="shared" si="7"/>
        <v>-4230</v>
      </c>
      <c r="N13" s="296">
        <f t="shared" si="8"/>
        <v>50851</v>
      </c>
      <c r="O13" s="304"/>
      <c r="P13" s="314">
        <v>0.02</v>
      </c>
      <c r="Q13" s="313"/>
      <c r="R13" s="315">
        <f>P3*P13</f>
        <v>1101.62</v>
      </c>
      <c r="S13" s="313"/>
      <c r="T13" s="307"/>
      <c r="U13" s="301">
        <f t="shared" si="9"/>
        <v>44906</v>
      </c>
      <c r="V13" s="302">
        <f t="shared" si="3"/>
        <v>0</v>
      </c>
      <c r="W13" s="303">
        <f t="shared" si="4"/>
        <v>0</v>
      </c>
    </row>
    <row r="14" ht="18.0" customHeight="1">
      <c r="A14" s="355">
        <v>45269.0</v>
      </c>
      <c r="B14" s="362"/>
      <c r="C14" s="425" t="s">
        <v>1434</v>
      </c>
      <c r="D14" s="426" t="s">
        <v>523</v>
      </c>
      <c r="E14" s="356" t="s">
        <v>518</v>
      </c>
      <c r="F14" s="357" t="s">
        <v>536</v>
      </c>
      <c r="G14" s="374">
        <v>1500.0</v>
      </c>
      <c r="H14" s="375">
        <v>1125.0</v>
      </c>
      <c r="I14" s="295">
        <f t="shared" si="1"/>
        <v>0.75</v>
      </c>
      <c r="J14" s="295">
        <f t="shared" si="2"/>
        <v>1.021223289</v>
      </c>
      <c r="K14" s="295">
        <f t="shared" si="5"/>
        <v>0.02042446579</v>
      </c>
      <c r="L14" s="295">
        <f t="shared" si="6"/>
        <v>-0.05637152557</v>
      </c>
      <c r="M14" s="296">
        <f t="shared" si="7"/>
        <v>-3105</v>
      </c>
      <c r="N14" s="296">
        <f t="shared" si="8"/>
        <v>51976</v>
      </c>
      <c r="O14" s="304"/>
      <c r="P14" s="305"/>
      <c r="Q14" s="306"/>
      <c r="R14" s="305"/>
      <c r="S14" s="306"/>
      <c r="T14" s="307"/>
      <c r="U14" s="301">
        <f t="shared" si="9"/>
        <v>44907</v>
      </c>
      <c r="V14" s="302">
        <f t="shared" si="3"/>
        <v>0</v>
      </c>
      <c r="W14" s="303">
        <f t="shared" si="4"/>
        <v>0</v>
      </c>
    </row>
    <row r="15" ht="18.0" customHeight="1">
      <c r="A15" s="355">
        <v>45269.0</v>
      </c>
      <c r="B15" s="362"/>
      <c r="C15" s="425" t="s">
        <v>1435</v>
      </c>
      <c r="D15" s="426" t="s">
        <v>1436</v>
      </c>
      <c r="E15" s="356" t="s">
        <v>518</v>
      </c>
      <c r="F15" s="357" t="s">
        <v>522</v>
      </c>
      <c r="G15" s="374">
        <v>1500.0</v>
      </c>
      <c r="H15" s="377">
        <v>-1500.0</v>
      </c>
      <c r="I15" s="295">
        <f t="shared" si="1"/>
        <v>-1</v>
      </c>
      <c r="J15" s="295">
        <f t="shared" si="2"/>
        <v>-1.361631052</v>
      </c>
      <c r="K15" s="295">
        <f t="shared" si="5"/>
        <v>-0.02723262105</v>
      </c>
      <c r="L15" s="295">
        <f t="shared" si="6"/>
        <v>-0.08360414662</v>
      </c>
      <c r="M15" s="296">
        <f t="shared" si="7"/>
        <v>-4605</v>
      </c>
      <c r="N15" s="296">
        <f t="shared" si="8"/>
        <v>50476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44908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45269.0</v>
      </c>
      <c r="B16" s="362"/>
      <c r="C16" s="369" t="s">
        <v>908</v>
      </c>
      <c r="D16" s="369" t="s">
        <v>1374</v>
      </c>
      <c r="E16" s="356" t="s">
        <v>518</v>
      </c>
      <c r="F16" s="359">
        <v>45078.0</v>
      </c>
      <c r="G16" s="374">
        <v>1500.0</v>
      </c>
      <c r="H16" s="375">
        <v>900.0</v>
      </c>
      <c r="I16" s="295">
        <f t="shared" si="1"/>
        <v>0.6</v>
      </c>
      <c r="J16" s="295">
        <f t="shared" si="2"/>
        <v>0.8169786315</v>
      </c>
      <c r="K16" s="295">
        <f t="shared" si="5"/>
        <v>0.01633957263</v>
      </c>
      <c r="L16" s="295">
        <f t="shared" si="6"/>
        <v>-0.06726457399</v>
      </c>
      <c r="M16" s="296">
        <f t="shared" si="7"/>
        <v>-3705</v>
      </c>
      <c r="N16" s="296">
        <f t="shared" si="8"/>
        <v>51376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44909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45269.0</v>
      </c>
      <c r="B17" s="362"/>
      <c r="C17" s="369" t="s">
        <v>1143</v>
      </c>
      <c r="D17" s="369" t="s">
        <v>1437</v>
      </c>
      <c r="E17" s="356" t="s">
        <v>518</v>
      </c>
      <c r="F17" s="357" t="s">
        <v>572</v>
      </c>
      <c r="G17" s="374">
        <v>1500.0</v>
      </c>
      <c r="H17" s="375">
        <v>900.0</v>
      </c>
      <c r="I17" s="295">
        <f t="shared" si="1"/>
        <v>0.6</v>
      </c>
      <c r="J17" s="295">
        <f t="shared" si="2"/>
        <v>0.8169786315</v>
      </c>
      <c r="K17" s="295">
        <f t="shared" si="5"/>
        <v>0.01633957263</v>
      </c>
      <c r="L17" s="295">
        <f t="shared" si="6"/>
        <v>-0.05092500136</v>
      </c>
      <c r="M17" s="296">
        <f t="shared" si="7"/>
        <v>-2805</v>
      </c>
      <c r="N17" s="296">
        <f t="shared" si="8"/>
        <v>52276</v>
      </c>
      <c r="O17" s="304"/>
      <c r="P17" s="320">
        <f>COUNTIF(V3:V35,"&gt;0")</f>
        <v>0</v>
      </c>
      <c r="Q17" s="321">
        <f>P17/(P17+R17)</f>
        <v>0</v>
      </c>
      <c r="R17" s="322">
        <f>COUNTIF(V3:V36,"&lt;0")</f>
        <v>1</v>
      </c>
      <c r="S17" s="323">
        <f>R17/(P17+R17)</f>
        <v>1</v>
      </c>
      <c r="T17" s="307"/>
      <c r="U17" s="301">
        <f t="shared" si="9"/>
        <v>44910</v>
      </c>
      <c r="V17" s="302">
        <f t="shared" si="3"/>
        <v>0</v>
      </c>
      <c r="W17" s="303">
        <f t="shared" si="4"/>
        <v>0</v>
      </c>
    </row>
    <row r="18" ht="18.0" customHeight="1">
      <c r="A18" s="355">
        <v>45269.0</v>
      </c>
      <c r="B18" s="362"/>
      <c r="C18" s="369" t="s">
        <v>424</v>
      </c>
      <c r="D18" s="369" t="s">
        <v>1438</v>
      </c>
      <c r="E18" s="356" t="s">
        <v>518</v>
      </c>
      <c r="F18" s="357" t="s">
        <v>667</v>
      </c>
      <c r="G18" s="374">
        <v>1500.0</v>
      </c>
      <c r="H18" s="377">
        <v>-1500.0</v>
      </c>
      <c r="I18" s="295">
        <f t="shared" si="1"/>
        <v>-1</v>
      </c>
      <c r="J18" s="295">
        <f t="shared" si="2"/>
        <v>-1.361631052</v>
      </c>
      <c r="K18" s="295">
        <f t="shared" si="5"/>
        <v>-0.02723262105</v>
      </c>
      <c r="L18" s="295">
        <f t="shared" si="6"/>
        <v>-0.07815762241</v>
      </c>
      <c r="M18" s="296">
        <f t="shared" si="7"/>
        <v>-4305</v>
      </c>
      <c r="N18" s="296">
        <f t="shared" si="8"/>
        <v>50776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44911</v>
      </c>
      <c r="V18" s="302">
        <f t="shared" si="3"/>
        <v>0</v>
      </c>
      <c r="W18" s="303">
        <f t="shared" si="4"/>
        <v>0</v>
      </c>
    </row>
    <row r="19" ht="18.0" customHeight="1">
      <c r="A19" s="355">
        <v>45270.0</v>
      </c>
      <c r="B19" s="362"/>
      <c r="C19" s="425" t="s">
        <v>1439</v>
      </c>
      <c r="D19" s="426" t="s">
        <v>822</v>
      </c>
      <c r="E19" s="356" t="s">
        <v>518</v>
      </c>
      <c r="F19" s="357" t="s">
        <v>545</v>
      </c>
      <c r="G19" s="374">
        <v>1500.0</v>
      </c>
      <c r="H19" s="377">
        <v>-1500.0</v>
      </c>
      <c r="I19" s="295">
        <f t="shared" si="1"/>
        <v>-1</v>
      </c>
      <c r="J19" s="295">
        <f t="shared" si="2"/>
        <v>-1.361631052</v>
      </c>
      <c r="K19" s="295">
        <f t="shared" si="5"/>
        <v>-0.02723262105</v>
      </c>
      <c r="L19" s="295">
        <f t="shared" si="6"/>
        <v>-0.1053902435</v>
      </c>
      <c r="M19" s="296">
        <f t="shared" si="7"/>
        <v>-5805</v>
      </c>
      <c r="N19" s="296">
        <f t="shared" si="8"/>
        <v>49276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44912</v>
      </c>
      <c r="V19" s="302">
        <f t="shared" si="3"/>
        <v>0</v>
      </c>
      <c r="W19" s="303">
        <f t="shared" si="4"/>
        <v>0</v>
      </c>
    </row>
    <row r="20" ht="18.0" customHeight="1">
      <c r="A20" s="355">
        <v>45270.0</v>
      </c>
      <c r="B20" s="362"/>
      <c r="C20" s="369" t="s">
        <v>1440</v>
      </c>
      <c r="D20" s="369" t="s">
        <v>406</v>
      </c>
      <c r="E20" s="356" t="s">
        <v>518</v>
      </c>
      <c r="F20" s="357" t="s">
        <v>519</v>
      </c>
      <c r="G20" s="374">
        <v>1500.0</v>
      </c>
      <c r="H20" s="375">
        <v>990.0</v>
      </c>
      <c r="I20" s="295">
        <f t="shared" si="1"/>
        <v>0.66</v>
      </c>
      <c r="J20" s="295">
        <f t="shared" si="2"/>
        <v>0.8986764946</v>
      </c>
      <c r="K20" s="295">
        <f t="shared" si="5"/>
        <v>0.01797352989</v>
      </c>
      <c r="L20" s="295">
        <f t="shared" si="6"/>
        <v>-0.08741671357</v>
      </c>
      <c r="M20" s="296">
        <f t="shared" si="7"/>
        <v>-4815</v>
      </c>
      <c r="N20" s="296">
        <f t="shared" si="8"/>
        <v>50266</v>
      </c>
      <c r="O20" s="304"/>
      <c r="P20" s="320">
        <f>COUNTIF(H3:H299,"&gt;0")</f>
        <v>34</v>
      </c>
      <c r="Q20" s="321">
        <f>P20/(P20+R20)</f>
        <v>0.5964912281</v>
      </c>
      <c r="R20" s="322">
        <f>COUNTIF(H2:H299,"&lt;0")</f>
        <v>23</v>
      </c>
      <c r="S20" s="323">
        <f>R20/(P20+R20)</f>
        <v>0.4035087719</v>
      </c>
      <c r="T20" s="307"/>
      <c r="U20" s="301">
        <f t="shared" si="9"/>
        <v>44913</v>
      </c>
      <c r="V20" s="302">
        <f t="shared" si="3"/>
        <v>0</v>
      </c>
      <c r="W20" s="303">
        <f t="shared" si="4"/>
        <v>0</v>
      </c>
    </row>
    <row r="21" ht="18.0" customHeight="1">
      <c r="A21" s="355">
        <v>45272.0</v>
      </c>
      <c r="B21" s="362"/>
      <c r="C21" s="369" t="s">
        <v>1441</v>
      </c>
      <c r="D21" s="369" t="s">
        <v>1087</v>
      </c>
      <c r="E21" s="356" t="s">
        <v>518</v>
      </c>
      <c r="F21" s="357" t="s">
        <v>531</v>
      </c>
      <c r="G21" s="374">
        <v>1500.0</v>
      </c>
      <c r="H21" s="375">
        <v>1240.0</v>
      </c>
      <c r="I21" s="295">
        <f t="shared" si="1"/>
        <v>0.8266666667</v>
      </c>
      <c r="J21" s="295">
        <f t="shared" si="2"/>
        <v>1.125615003</v>
      </c>
      <c r="K21" s="295">
        <f t="shared" si="5"/>
        <v>0.02251230007</v>
      </c>
      <c r="L21" s="295">
        <f t="shared" si="6"/>
        <v>-0.0649044135</v>
      </c>
      <c r="M21" s="296">
        <f t="shared" si="7"/>
        <v>-3575</v>
      </c>
      <c r="N21" s="296">
        <f t="shared" si="8"/>
        <v>51506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44914</v>
      </c>
      <c r="V21" s="302">
        <f t="shared" si="3"/>
        <v>0</v>
      </c>
      <c r="W21" s="303">
        <f t="shared" si="4"/>
        <v>0</v>
      </c>
    </row>
    <row r="22" ht="18.0" customHeight="1">
      <c r="A22" s="355">
        <v>45273.0</v>
      </c>
      <c r="B22" s="362"/>
      <c r="C22" s="369" t="s">
        <v>424</v>
      </c>
      <c r="D22" s="390" t="s">
        <v>444</v>
      </c>
      <c r="E22" s="356" t="s">
        <v>518</v>
      </c>
      <c r="F22" s="357" t="s">
        <v>536</v>
      </c>
      <c r="G22" s="374">
        <v>1500.0</v>
      </c>
      <c r="H22" s="375">
        <v>1125.0</v>
      </c>
      <c r="I22" s="295">
        <f t="shared" si="1"/>
        <v>0.75</v>
      </c>
      <c r="J22" s="295">
        <f t="shared" si="2"/>
        <v>1.021223289</v>
      </c>
      <c r="K22" s="295">
        <f t="shared" si="5"/>
        <v>0.02042446579</v>
      </c>
      <c r="L22" s="295">
        <f t="shared" si="6"/>
        <v>-0.04447994771</v>
      </c>
      <c r="M22" s="296">
        <f t="shared" si="7"/>
        <v>-2450</v>
      </c>
      <c r="N22" s="296">
        <f t="shared" si="8"/>
        <v>52631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44915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45274.0</v>
      </c>
      <c r="B23" s="362"/>
      <c r="C23" s="390" t="s">
        <v>1442</v>
      </c>
      <c r="D23" s="388" t="s">
        <v>1443</v>
      </c>
      <c r="E23" s="356" t="s">
        <v>518</v>
      </c>
      <c r="F23" s="357" t="s">
        <v>1444</v>
      </c>
      <c r="G23" s="374">
        <v>1500.0</v>
      </c>
      <c r="H23" s="377">
        <v>-1500.0</v>
      </c>
      <c r="I23" s="295">
        <f t="shared" si="1"/>
        <v>-1</v>
      </c>
      <c r="J23" s="295">
        <f t="shared" si="2"/>
        <v>-1.361631052</v>
      </c>
      <c r="K23" s="295">
        <f t="shared" si="5"/>
        <v>-0.02723262105</v>
      </c>
      <c r="L23" s="295">
        <f t="shared" si="6"/>
        <v>-0.07171256876</v>
      </c>
      <c r="M23" s="296">
        <f t="shared" si="7"/>
        <v>-3950</v>
      </c>
      <c r="N23" s="296">
        <f t="shared" si="8"/>
        <v>51131</v>
      </c>
      <c r="O23" s="304"/>
      <c r="P23" s="328">
        <f>SUM(P20+R20)</f>
        <v>57</v>
      </c>
      <c r="Q23" s="310"/>
      <c r="R23" s="328">
        <f>COUNTA(V3:V33)-COUNTIFS(V3:V33,"=0")</f>
        <v>1</v>
      </c>
      <c r="S23" s="310"/>
      <c r="T23" s="307"/>
      <c r="U23" s="301">
        <f t="shared" si="9"/>
        <v>44916</v>
      </c>
      <c r="V23" s="302">
        <f t="shared" si="3"/>
        <v>0</v>
      </c>
      <c r="W23" s="303">
        <f t="shared" si="4"/>
        <v>0</v>
      </c>
    </row>
    <row r="24" ht="18.0" customHeight="1">
      <c r="A24" s="355">
        <v>45274.0</v>
      </c>
      <c r="B24" s="362"/>
      <c r="C24" s="388" t="s">
        <v>1379</v>
      </c>
      <c r="D24" s="388" t="s">
        <v>1445</v>
      </c>
      <c r="E24" s="356" t="s">
        <v>518</v>
      </c>
      <c r="F24" s="357" t="s">
        <v>522</v>
      </c>
      <c r="G24" s="374">
        <v>1500.0</v>
      </c>
      <c r="H24" s="375">
        <v>1050.0</v>
      </c>
      <c r="I24" s="295">
        <f t="shared" si="1"/>
        <v>0.7</v>
      </c>
      <c r="J24" s="295">
        <f t="shared" si="2"/>
        <v>0.9531417367</v>
      </c>
      <c r="K24" s="295">
        <f t="shared" si="5"/>
        <v>0.01906283473</v>
      </c>
      <c r="L24" s="295">
        <f t="shared" si="6"/>
        <v>-0.05264973403</v>
      </c>
      <c r="M24" s="296">
        <f t="shared" si="7"/>
        <v>-2900</v>
      </c>
      <c r="N24" s="296">
        <f t="shared" si="8"/>
        <v>52181</v>
      </c>
      <c r="O24" s="304"/>
      <c r="P24" s="331"/>
      <c r="Q24" s="332"/>
      <c r="R24" s="332"/>
      <c r="S24" s="332"/>
      <c r="T24" s="307"/>
      <c r="U24" s="301">
        <f t="shared" si="9"/>
        <v>44917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45274.0</v>
      </c>
      <c r="B25" s="362"/>
      <c r="C25" s="388" t="s">
        <v>1446</v>
      </c>
      <c r="D25" s="388" t="s">
        <v>408</v>
      </c>
      <c r="E25" s="356" t="s">
        <v>518</v>
      </c>
      <c r="F25" s="357" t="s">
        <v>667</v>
      </c>
      <c r="G25" s="374">
        <v>1500.0</v>
      </c>
      <c r="H25" s="377">
        <v>-1500.0</v>
      </c>
      <c r="I25" s="295">
        <f t="shared" si="1"/>
        <v>-1</v>
      </c>
      <c r="J25" s="295">
        <f t="shared" si="2"/>
        <v>-1.361631052</v>
      </c>
      <c r="K25" s="295">
        <f t="shared" si="5"/>
        <v>-0.02723262105</v>
      </c>
      <c r="L25" s="295">
        <f t="shared" si="6"/>
        <v>-0.07988235508</v>
      </c>
      <c r="M25" s="296">
        <f t="shared" si="7"/>
        <v>-4400</v>
      </c>
      <c r="N25" s="296">
        <f t="shared" si="8"/>
        <v>50681</v>
      </c>
      <c r="O25" s="304"/>
      <c r="P25" s="307"/>
      <c r="T25" s="307"/>
      <c r="U25" s="301">
        <f t="shared" si="9"/>
        <v>44918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45276.0</v>
      </c>
      <c r="B26" s="362"/>
      <c r="C26" s="388" t="s">
        <v>1154</v>
      </c>
      <c r="D26" s="388" t="s">
        <v>1447</v>
      </c>
      <c r="E26" s="356" t="s">
        <v>518</v>
      </c>
      <c r="F26" s="357" t="s">
        <v>542</v>
      </c>
      <c r="G26" s="374">
        <v>1500.0</v>
      </c>
      <c r="H26" s="375">
        <v>1300.0</v>
      </c>
      <c r="I26" s="295">
        <f t="shared" si="1"/>
        <v>0.8666666667</v>
      </c>
      <c r="J26" s="295">
        <f t="shared" si="2"/>
        <v>1.180080245</v>
      </c>
      <c r="K26" s="295">
        <f t="shared" si="5"/>
        <v>0.02360160491</v>
      </c>
      <c r="L26" s="295">
        <f t="shared" si="6"/>
        <v>-0.05628075017</v>
      </c>
      <c r="M26" s="296">
        <f t="shared" si="7"/>
        <v>-3100</v>
      </c>
      <c r="N26" s="296">
        <f t="shared" si="8"/>
        <v>51981</v>
      </c>
      <c r="O26" s="304"/>
      <c r="P26" s="307"/>
      <c r="T26" s="307"/>
      <c r="U26" s="301">
        <f t="shared" si="9"/>
        <v>44919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45276.0</v>
      </c>
      <c r="B27" s="362"/>
      <c r="C27" s="369" t="s">
        <v>410</v>
      </c>
      <c r="D27" s="369" t="s">
        <v>1448</v>
      </c>
      <c r="E27" s="356" t="s">
        <v>518</v>
      </c>
      <c r="F27" s="357" t="s">
        <v>667</v>
      </c>
      <c r="G27" s="374">
        <v>1500.0</v>
      </c>
      <c r="H27" s="377">
        <v>-1500.0</v>
      </c>
      <c r="I27" s="295">
        <f t="shared" si="1"/>
        <v>-1</v>
      </c>
      <c r="J27" s="295">
        <f t="shared" si="2"/>
        <v>-1.361631052</v>
      </c>
      <c r="K27" s="295">
        <f t="shared" si="5"/>
        <v>-0.02723262105</v>
      </c>
      <c r="L27" s="295">
        <f t="shared" si="6"/>
        <v>-0.08351337122</v>
      </c>
      <c r="M27" s="296">
        <f t="shared" si="7"/>
        <v>-4600</v>
      </c>
      <c r="N27" s="296">
        <f t="shared" si="8"/>
        <v>50481</v>
      </c>
      <c r="O27" s="304"/>
      <c r="P27" s="307"/>
      <c r="T27" s="307"/>
      <c r="U27" s="301">
        <f t="shared" si="9"/>
        <v>44920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45276.0</v>
      </c>
      <c r="B28" s="362"/>
      <c r="C28" s="369" t="s">
        <v>1449</v>
      </c>
      <c r="D28" s="369" t="s">
        <v>524</v>
      </c>
      <c r="E28" s="356" t="s">
        <v>518</v>
      </c>
      <c r="F28" s="357" t="s">
        <v>536</v>
      </c>
      <c r="G28" s="374">
        <v>1500.0</v>
      </c>
      <c r="H28" s="377">
        <v>-1500.0</v>
      </c>
      <c r="I28" s="295">
        <f t="shared" si="1"/>
        <v>-1</v>
      </c>
      <c r="J28" s="295">
        <f t="shared" si="2"/>
        <v>-1.361631052</v>
      </c>
      <c r="K28" s="295">
        <f t="shared" si="5"/>
        <v>-0.02723262105</v>
      </c>
      <c r="L28" s="295">
        <f t="shared" si="6"/>
        <v>-0.1107459923</v>
      </c>
      <c r="M28" s="296">
        <f t="shared" si="7"/>
        <v>-6100</v>
      </c>
      <c r="N28" s="296">
        <f t="shared" si="8"/>
        <v>48981</v>
      </c>
      <c r="O28" s="304"/>
      <c r="P28" s="307"/>
      <c r="T28" s="307"/>
      <c r="U28" s="301">
        <f t="shared" si="9"/>
        <v>44921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45276.0</v>
      </c>
      <c r="B29" s="362"/>
      <c r="C29" s="369" t="s">
        <v>1450</v>
      </c>
      <c r="D29" s="369" t="s">
        <v>1354</v>
      </c>
      <c r="E29" s="356" t="s">
        <v>518</v>
      </c>
      <c r="F29" s="357" t="s">
        <v>1451</v>
      </c>
      <c r="G29" s="374">
        <v>1500.0</v>
      </c>
      <c r="H29" s="375">
        <v>1300.0</v>
      </c>
      <c r="I29" s="295">
        <f t="shared" si="1"/>
        <v>0.8666666667</v>
      </c>
      <c r="J29" s="295">
        <f t="shared" si="2"/>
        <v>1.180080245</v>
      </c>
      <c r="K29" s="295">
        <f t="shared" si="5"/>
        <v>0.02360160491</v>
      </c>
      <c r="L29" s="295">
        <f t="shared" si="6"/>
        <v>-0.08714438736</v>
      </c>
      <c r="M29" s="296">
        <f t="shared" si="7"/>
        <v>-4800</v>
      </c>
      <c r="N29" s="296">
        <f t="shared" si="8"/>
        <v>50281</v>
      </c>
      <c r="O29" s="304"/>
      <c r="P29" s="307"/>
      <c r="T29" s="307"/>
      <c r="U29" s="301">
        <f t="shared" si="9"/>
        <v>44922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45276.0</v>
      </c>
      <c r="B30" s="362"/>
      <c r="C30" s="369" t="s">
        <v>905</v>
      </c>
      <c r="D30" s="369" t="s">
        <v>1452</v>
      </c>
      <c r="E30" s="356" t="s">
        <v>518</v>
      </c>
      <c r="F30" s="357" t="s">
        <v>1320</v>
      </c>
      <c r="G30" s="374">
        <v>1500.0</v>
      </c>
      <c r="H30" s="375">
        <v>1110.0</v>
      </c>
      <c r="I30" s="295">
        <f t="shared" si="1"/>
        <v>0.74</v>
      </c>
      <c r="J30" s="295">
        <f t="shared" si="2"/>
        <v>1.007606979</v>
      </c>
      <c r="K30" s="295">
        <f t="shared" si="5"/>
        <v>0.02015213958</v>
      </c>
      <c r="L30" s="295">
        <f t="shared" si="6"/>
        <v>-0.06699224778</v>
      </c>
      <c r="M30" s="296">
        <f t="shared" si="7"/>
        <v>-3690</v>
      </c>
      <c r="N30" s="296">
        <f t="shared" si="8"/>
        <v>51391</v>
      </c>
      <c r="O30" s="304"/>
      <c r="P30" s="307"/>
      <c r="T30" s="307"/>
      <c r="U30" s="301">
        <f t="shared" si="9"/>
        <v>44923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45277.0</v>
      </c>
      <c r="B31" s="362"/>
      <c r="C31" s="369" t="s">
        <v>399</v>
      </c>
      <c r="D31" s="369" t="s">
        <v>1453</v>
      </c>
      <c r="E31" s="356" t="s">
        <v>518</v>
      </c>
      <c r="F31" s="357" t="s">
        <v>545</v>
      </c>
      <c r="G31" s="374">
        <v>1500.0</v>
      </c>
      <c r="H31" s="375">
        <v>1080.0</v>
      </c>
      <c r="I31" s="295">
        <f t="shared" si="1"/>
        <v>0.72</v>
      </c>
      <c r="J31" s="295">
        <f t="shared" si="2"/>
        <v>0.9803743578</v>
      </c>
      <c r="K31" s="295">
        <f t="shared" si="5"/>
        <v>0.01960748716</v>
      </c>
      <c r="L31" s="295">
        <f t="shared" si="6"/>
        <v>-0.04738476063</v>
      </c>
      <c r="M31" s="296">
        <f t="shared" si="7"/>
        <v>-2610</v>
      </c>
      <c r="N31" s="296">
        <f t="shared" si="8"/>
        <v>52471</v>
      </c>
      <c r="O31" s="304"/>
      <c r="P31" s="307"/>
      <c r="T31" s="307"/>
      <c r="U31" s="301">
        <f t="shared" si="9"/>
        <v>44924</v>
      </c>
      <c r="V31" s="302">
        <f t="shared" si="3"/>
        <v>0</v>
      </c>
      <c r="W31" s="303">
        <f t="shared" si="4"/>
        <v>0</v>
      </c>
    </row>
    <row r="32" ht="18.0" customHeight="1">
      <c r="A32" s="355">
        <v>45277.0</v>
      </c>
      <c r="B32" s="362"/>
      <c r="C32" s="369" t="s">
        <v>1454</v>
      </c>
      <c r="D32" s="369" t="s">
        <v>1455</v>
      </c>
      <c r="E32" s="356" t="s">
        <v>518</v>
      </c>
      <c r="F32" s="357" t="s">
        <v>536</v>
      </c>
      <c r="G32" s="374">
        <v>1500.0</v>
      </c>
      <c r="H32" s="377">
        <v>-1500.0</v>
      </c>
      <c r="I32" s="295">
        <f t="shared" si="1"/>
        <v>-1</v>
      </c>
      <c r="J32" s="295">
        <f t="shared" si="2"/>
        <v>-1.361631052</v>
      </c>
      <c r="K32" s="295">
        <f t="shared" si="5"/>
        <v>-0.02723262105</v>
      </c>
      <c r="L32" s="295">
        <f t="shared" si="6"/>
        <v>-0.07461738167</v>
      </c>
      <c r="M32" s="296">
        <f t="shared" si="7"/>
        <v>-4110</v>
      </c>
      <c r="N32" s="296">
        <f t="shared" si="8"/>
        <v>50971</v>
      </c>
      <c r="O32" s="304"/>
      <c r="P32" s="307"/>
      <c r="T32" s="307"/>
      <c r="U32" s="301">
        <f t="shared" si="9"/>
        <v>44925</v>
      </c>
      <c r="V32" s="302">
        <f t="shared" si="3"/>
        <v>0</v>
      </c>
      <c r="W32" s="303">
        <f t="shared" si="4"/>
        <v>0</v>
      </c>
    </row>
    <row r="33" ht="18.0" customHeight="1">
      <c r="A33" s="355">
        <v>45278.0</v>
      </c>
      <c r="B33" s="362"/>
      <c r="C33" s="369" t="s">
        <v>1342</v>
      </c>
      <c r="D33" s="369" t="s">
        <v>319</v>
      </c>
      <c r="E33" s="356" t="s">
        <v>518</v>
      </c>
      <c r="F33" s="357">
        <v>2.0</v>
      </c>
      <c r="G33" s="374">
        <v>1500.0</v>
      </c>
      <c r="H33" s="375">
        <v>1500.0</v>
      </c>
      <c r="I33" s="295">
        <f t="shared" si="1"/>
        <v>1</v>
      </c>
      <c r="J33" s="295">
        <f t="shared" si="2"/>
        <v>1.361631052</v>
      </c>
      <c r="K33" s="295">
        <f t="shared" si="5"/>
        <v>0.02723262105</v>
      </c>
      <c r="L33" s="295">
        <f t="shared" si="6"/>
        <v>-0.04738476063</v>
      </c>
      <c r="M33" s="296">
        <f t="shared" si="7"/>
        <v>-2610</v>
      </c>
      <c r="N33" s="296">
        <f t="shared" si="8"/>
        <v>52471</v>
      </c>
      <c r="O33" s="304"/>
      <c r="P33" s="307"/>
      <c r="T33" s="307"/>
      <c r="U33" s="301">
        <f t="shared" si="9"/>
        <v>44926</v>
      </c>
      <c r="V33" s="302">
        <f t="shared" si="3"/>
        <v>0</v>
      </c>
      <c r="W33" s="303">
        <f t="shared" si="4"/>
        <v>0</v>
      </c>
    </row>
    <row r="34" ht="18.0" customHeight="1">
      <c r="A34" s="355">
        <v>45279.0</v>
      </c>
      <c r="B34" s="362"/>
      <c r="C34" s="369" t="s">
        <v>893</v>
      </c>
      <c r="D34" s="369" t="s">
        <v>937</v>
      </c>
      <c r="E34" s="356" t="s">
        <v>518</v>
      </c>
      <c r="F34" s="357" t="s">
        <v>649</v>
      </c>
      <c r="G34" s="374">
        <v>1500.0</v>
      </c>
      <c r="H34" s="375">
        <v>1000.0</v>
      </c>
      <c r="I34" s="295">
        <f t="shared" si="1"/>
        <v>0.6666666667</v>
      </c>
      <c r="J34" s="295">
        <f t="shared" si="2"/>
        <v>0.907754035</v>
      </c>
      <c r="K34" s="295">
        <f t="shared" si="5"/>
        <v>0.0181550807</v>
      </c>
      <c r="L34" s="295">
        <f t="shared" si="6"/>
        <v>-0.02922967993</v>
      </c>
      <c r="M34" s="296">
        <f t="shared" si="7"/>
        <v>-1610</v>
      </c>
      <c r="N34" s="296">
        <f t="shared" si="8"/>
        <v>53471</v>
      </c>
      <c r="O34" s="304"/>
      <c r="P34" s="307"/>
      <c r="T34" s="307"/>
      <c r="U34" s="334"/>
    </row>
    <row r="35" ht="18.0" customHeight="1">
      <c r="A35" s="355">
        <v>45279.0</v>
      </c>
      <c r="B35" s="362"/>
      <c r="C35" s="369" t="s">
        <v>1456</v>
      </c>
      <c r="D35" s="369" t="s">
        <v>1284</v>
      </c>
      <c r="E35" s="356" t="s">
        <v>518</v>
      </c>
      <c r="F35" s="357" t="s">
        <v>572</v>
      </c>
      <c r="G35" s="374">
        <v>1500.0</v>
      </c>
      <c r="H35" s="377">
        <v>-1500.0</v>
      </c>
      <c r="I35" s="295">
        <f t="shared" si="1"/>
        <v>-1</v>
      </c>
      <c r="J35" s="295">
        <f t="shared" si="2"/>
        <v>-1.361631052</v>
      </c>
      <c r="K35" s="295">
        <f t="shared" si="5"/>
        <v>-0.02723262105</v>
      </c>
      <c r="L35" s="295">
        <f t="shared" si="6"/>
        <v>-0.05646230097</v>
      </c>
      <c r="M35" s="296">
        <f t="shared" si="7"/>
        <v>-3110</v>
      </c>
      <c r="N35" s="296">
        <f t="shared" si="8"/>
        <v>51971</v>
      </c>
      <c r="O35" s="304"/>
      <c r="P35" s="307"/>
      <c r="T35" s="307"/>
    </row>
    <row r="36" ht="18.0" customHeight="1">
      <c r="A36" s="355">
        <v>45280.0</v>
      </c>
      <c r="B36" s="362"/>
      <c r="C36" s="369" t="s">
        <v>549</v>
      </c>
      <c r="D36" s="369" t="s">
        <v>1225</v>
      </c>
      <c r="E36" s="356" t="s">
        <v>518</v>
      </c>
      <c r="F36" s="357" t="s">
        <v>1320</v>
      </c>
      <c r="G36" s="374">
        <v>1500.0</v>
      </c>
      <c r="H36" s="375">
        <v>1120.0</v>
      </c>
      <c r="I36" s="295">
        <f t="shared" si="1"/>
        <v>0.7466666667</v>
      </c>
      <c r="J36" s="295">
        <f t="shared" si="2"/>
        <v>1.016684519</v>
      </c>
      <c r="K36" s="295">
        <f t="shared" si="5"/>
        <v>0.02033369038</v>
      </c>
      <c r="L36" s="295">
        <f t="shared" si="6"/>
        <v>-0.03612861059</v>
      </c>
      <c r="M36" s="296">
        <f t="shared" si="7"/>
        <v>-1990</v>
      </c>
      <c r="N36" s="296">
        <f t="shared" si="8"/>
        <v>53091</v>
      </c>
      <c r="O36" s="304"/>
      <c r="P36" s="307"/>
      <c r="T36" s="307"/>
    </row>
    <row r="37" ht="18.0" customHeight="1">
      <c r="A37" s="355">
        <v>45280.0</v>
      </c>
      <c r="B37" s="362"/>
      <c r="C37" s="378" t="s">
        <v>1457</v>
      </c>
      <c r="D37" s="378" t="s">
        <v>1458</v>
      </c>
      <c r="E37" s="363" t="s">
        <v>518</v>
      </c>
      <c r="F37" s="364" t="s">
        <v>1223</v>
      </c>
      <c r="G37" s="374">
        <v>1500.0</v>
      </c>
      <c r="H37" s="377">
        <v>-1500.0</v>
      </c>
      <c r="I37" s="295">
        <f t="shared" si="1"/>
        <v>-1</v>
      </c>
      <c r="J37" s="295">
        <f t="shared" si="2"/>
        <v>-1.361631052</v>
      </c>
      <c r="K37" s="295">
        <f t="shared" si="5"/>
        <v>-0.02723262105</v>
      </c>
      <c r="L37" s="295">
        <f t="shared" si="6"/>
        <v>-0.06336123164</v>
      </c>
      <c r="M37" s="296">
        <f t="shared" si="7"/>
        <v>-3490</v>
      </c>
      <c r="N37" s="296">
        <f t="shared" si="8"/>
        <v>51591</v>
      </c>
      <c r="O37" s="304"/>
      <c r="P37" s="307"/>
      <c r="T37" s="307"/>
    </row>
    <row r="38" ht="18.0" customHeight="1">
      <c r="A38" s="355">
        <v>45280.0</v>
      </c>
      <c r="B38" s="362"/>
      <c r="C38" s="369" t="s">
        <v>1446</v>
      </c>
      <c r="D38" s="369" t="s">
        <v>1459</v>
      </c>
      <c r="E38" s="356" t="s">
        <v>518</v>
      </c>
      <c r="F38" s="357" t="s">
        <v>1037</v>
      </c>
      <c r="G38" s="374">
        <v>1500.0</v>
      </c>
      <c r="H38" s="375">
        <v>1030.0</v>
      </c>
      <c r="I38" s="295">
        <f t="shared" si="1"/>
        <v>0.6866666667</v>
      </c>
      <c r="J38" s="295">
        <f t="shared" si="2"/>
        <v>0.934986656</v>
      </c>
      <c r="K38" s="295">
        <f t="shared" si="5"/>
        <v>0.01869973312</v>
      </c>
      <c r="L38" s="295">
        <f t="shared" si="6"/>
        <v>-0.04466149852</v>
      </c>
      <c r="M38" s="296">
        <f t="shared" si="7"/>
        <v>-2460</v>
      </c>
      <c r="N38" s="296">
        <f t="shared" si="8"/>
        <v>52621</v>
      </c>
      <c r="O38" s="304"/>
      <c r="P38" s="307"/>
      <c r="T38" s="307"/>
    </row>
    <row r="39" ht="18.0" customHeight="1">
      <c r="A39" s="355">
        <v>45280.0</v>
      </c>
      <c r="B39" s="362"/>
      <c r="C39" s="369" t="s">
        <v>1460</v>
      </c>
      <c r="D39" s="369" t="s">
        <v>569</v>
      </c>
      <c r="E39" s="356" t="s">
        <v>518</v>
      </c>
      <c r="F39" s="357" t="s">
        <v>916</v>
      </c>
      <c r="G39" s="374">
        <v>1500.0</v>
      </c>
      <c r="H39" s="375">
        <v>1160.0</v>
      </c>
      <c r="I39" s="295">
        <f t="shared" si="1"/>
        <v>0.7733333333</v>
      </c>
      <c r="J39" s="295">
        <f t="shared" si="2"/>
        <v>1.052994681</v>
      </c>
      <c r="K39" s="295">
        <f t="shared" si="5"/>
        <v>0.02105989361</v>
      </c>
      <c r="L39" s="295">
        <f t="shared" si="6"/>
        <v>-0.02360160491</v>
      </c>
      <c r="M39" s="296">
        <f t="shared" si="7"/>
        <v>-1300</v>
      </c>
      <c r="N39" s="296">
        <f t="shared" si="8"/>
        <v>53781</v>
      </c>
      <c r="O39" s="304"/>
      <c r="P39" s="307"/>
      <c r="T39" s="307"/>
    </row>
    <row r="40" ht="18.0" customHeight="1">
      <c r="A40" s="355">
        <v>45280.0</v>
      </c>
      <c r="B40" s="362"/>
      <c r="C40" s="369" t="s">
        <v>1461</v>
      </c>
      <c r="D40" s="369" t="s">
        <v>1462</v>
      </c>
      <c r="E40" s="356" t="s">
        <v>518</v>
      </c>
      <c r="F40" s="357" t="s">
        <v>1198</v>
      </c>
      <c r="G40" s="374">
        <v>1500.0</v>
      </c>
      <c r="H40" s="375">
        <v>1070.0</v>
      </c>
      <c r="I40" s="295">
        <f t="shared" si="1"/>
        <v>0.7133333333</v>
      </c>
      <c r="J40" s="295">
        <f t="shared" si="2"/>
        <v>0.9712968174</v>
      </c>
      <c r="K40" s="295">
        <f t="shared" si="5"/>
        <v>0.01942593635</v>
      </c>
      <c r="L40" s="295">
        <f t="shared" si="6"/>
        <v>-0.004175668561</v>
      </c>
      <c r="M40" s="296">
        <f t="shared" si="7"/>
        <v>-230</v>
      </c>
      <c r="N40" s="296">
        <f t="shared" si="8"/>
        <v>54851</v>
      </c>
      <c r="O40" s="304"/>
      <c r="P40" s="307"/>
      <c r="T40" s="307"/>
    </row>
    <row r="41" ht="18.0" customHeight="1">
      <c r="A41" s="355">
        <v>45281.0</v>
      </c>
      <c r="B41" s="362"/>
      <c r="C41" s="369" t="s">
        <v>1463</v>
      </c>
      <c r="D41" s="369" t="s">
        <v>1464</v>
      </c>
      <c r="E41" s="356" t="s">
        <v>518</v>
      </c>
      <c r="F41" s="357" t="s">
        <v>723</v>
      </c>
      <c r="G41" s="374">
        <v>1500.0</v>
      </c>
      <c r="H41" s="375">
        <v>1250.0</v>
      </c>
      <c r="I41" s="295">
        <f t="shared" si="1"/>
        <v>0.8333333333</v>
      </c>
      <c r="J41" s="295">
        <f t="shared" si="2"/>
        <v>1.134692544</v>
      </c>
      <c r="K41" s="295">
        <f t="shared" si="5"/>
        <v>0.02269385087</v>
      </c>
      <c r="L41" s="295">
        <f t="shared" si="6"/>
        <v>0.01851818231</v>
      </c>
      <c r="M41" s="296">
        <f t="shared" si="7"/>
        <v>1020</v>
      </c>
      <c r="N41" s="296">
        <f t="shared" si="8"/>
        <v>56101</v>
      </c>
      <c r="O41" s="304"/>
      <c r="P41" s="307"/>
      <c r="T41" s="307"/>
    </row>
    <row r="42" ht="18.0" customHeight="1">
      <c r="A42" s="355">
        <v>45282.0</v>
      </c>
      <c r="B42" s="362"/>
      <c r="C42" s="369" t="s">
        <v>1465</v>
      </c>
      <c r="D42" s="369" t="s">
        <v>1466</v>
      </c>
      <c r="E42" s="356" t="s">
        <v>518</v>
      </c>
      <c r="F42" s="357" t="s">
        <v>519</v>
      </c>
      <c r="G42" s="374">
        <v>1500.0</v>
      </c>
      <c r="H42" s="375">
        <v>980.0</v>
      </c>
      <c r="I42" s="295">
        <f t="shared" si="1"/>
        <v>0.6533333333</v>
      </c>
      <c r="J42" s="295">
        <f t="shared" si="2"/>
        <v>0.8895989543</v>
      </c>
      <c r="K42" s="295">
        <f t="shared" si="5"/>
        <v>0.01779197909</v>
      </c>
      <c r="L42" s="295">
        <f t="shared" si="6"/>
        <v>0.0363101614</v>
      </c>
      <c r="M42" s="296">
        <f t="shared" si="7"/>
        <v>2000</v>
      </c>
      <c r="N42" s="296">
        <f t="shared" si="8"/>
        <v>57081</v>
      </c>
      <c r="O42" s="304"/>
      <c r="P42" s="307"/>
      <c r="T42" s="307"/>
    </row>
    <row r="43" ht="18.0" customHeight="1">
      <c r="A43" s="355">
        <v>45282.0</v>
      </c>
      <c r="B43" s="362"/>
      <c r="C43" s="369" t="s">
        <v>1467</v>
      </c>
      <c r="D43" s="369" t="s">
        <v>1468</v>
      </c>
      <c r="E43" s="356" t="s">
        <v>518</v>
      </c>
      <c r="F43" s="359">
        <v>45078.0</v>
      </c>
      <c r="G43" s="374">
        <v>1500.0</v>
      </c>
      <c r="H43" s="377">
        <v>-1500.0</v>
      </c>
      <c r="I43" s="295">
        <f t="shared" si="1"/>
        <v>-1</v>
      </c>
      <c r="J43" s="295">
        <f t="shared" si="2"/>
        <v>-1.361631052</v>
      </c>
      <c r="K43" s="295">
        <f t="shared" si="5"/>
        <v>-0.02723262105</v>
      </c>
      <c r="L43" s="295">
        <f t="shared" si="6"/>
        <v>0.00907754035</v>
      </c>
      <c r="M43" s="296">
        <f t="shared" si="7"/>
        <v>500</v>
      </c>
      <c r="N43" s="296">
        <f t="shared" si="8"/>
        <v>55581</v>
      </c>
      <c r="O43" s="304"/>
      <c r="P43" s="307"/>
      <c r="T43" s="307"/>
    </row>
    <row r="44" ht="18.0" customHeight="1">
      <c r="A44" s="355">
        <v>45282.0</v>
      </c>
      <c r="B44" s="362"/>
      <c r="C44" s="369" t="s">
        <v>914</v>
      </c>
      <c r="D44" s="369" t="s">
        <v>372</v>
      </c>
      <c r="E44" s="356" t="s">
        <v>518</v>
      </c>
      <c r="F44" s="357" t="s">
        <v>572</v>
      </c>
      <c r="G44" s="374">
        <v>1500.0</v>
      </c>
      <c r="H44" s="377">
        <v>-1500.0</v>
      </c>
      <c r="I44" s="295">
        <f t="shared" si="1"/>
        <v>-1</v>
      </c>
      <c r="J44" s="295">
        <f t="shared" si="2"/>
        <v>-1.361631052</v>
      </c>
      <c r="K44" s="295">
        <f t="shared" si="5"/>
        <v>-0.02723262105</v>
      </c>
      <c r="L44" s="295">
        <f t="shared" si="6"/>
        <v>-0.0181550807</v>
      </c>
      <c r="M44" s="296">
        <f t="shared" si="7"/>
        <v>-1000</v>
      </c>
      <c r="N44" s="296">
        <f t="shared" si="8"/>
        <v>54081</v>
      </c>
      <c r="O44" s="304"/>
      <c r="P44" s="307"/>
      <c r="T44" s="307"/>
    </row>
    <row r="45" ht="18.0" customHeight="1">
      <c r="A45" s="355">
        <v>45283.0</v>
      </c>
      <c r="B45" s="362"/>
      <c r="C45" s="369" t="s">
        <v>896</v>
      </c>
      <c r="D45" s="369" t="s">
        <v>1280</v>
      </c>
      <c r="E45" s="356" t="s">
        <v>518</v>
      </c>
      <c r="F45" s="357" t="s">
        <v>519</v>
      </c>
      <c r="G45" s="374">
        <v>1500.0</v>
      </c>
      <c r="H45" s="375">
        <v>980.0</v>
      </c>
      <c r="I45" s="295">
        <f t="shared" si="1"/>
        <v>0.6533333333</v>
      </c>
      <c r="J45" s="295">
        <f t="shared" si="2"/>
        <v>0.8895989543</v>
      </c>
      <c r="K45" s="295">
        <f t="shared" si="5"/>
        <v>0.01779197909</v>
      </c>
      <c r="L45" s="295">
        <f t="shared" si="6"/>
        <v>-0.000363101614</v>
      </c>
      <c r="M45" s="296">
        <f t="shared" si="7"/>
        <v>-20</v>
      </c>
      <c r="N45" s="296">
        <f t="shared" si="8"/>
        <v>55061</v>
      </c>
      <c r="O45" s="304"/>
      <c r="P45" s="307"/>
      <c r="T45" s="307"/>
    </row>
    <row r="46" ht="18.0" customHeight="1">
      <c r="A46" s="355">
        <v>45284.0</v>
      </c>
      <c r="B46" s="362"/>
      <c r="C46" s="369" t="s">
        <v>1469</v>
      </c>
      <c r="D46" s="369" t="s">
        <v>1470</v>
      </c>
      <c r="E46" s="356" t="s">
        <v>518</v>
      </c>
      <c r="F46" s="357" t="s">
        <v>885</v>
      </c>
      <c r="G46" s="374">
        <v>1500.0</v>
      </c>
      <c r="H46" s="375">
        <v>1420.0</v>
      </c>
      <c r="I46" s="295">
        <f t="shared" si="1"/>
        <v>0.9466666667</v>
      </c>
      <c r="J46" s="295">
        <f t="shared" si="2"/>
        <v>1.28901073</v>
      </c>
      <c r="K46" s="295">
        <f t="shared" si="5"/>
        <v>0.02578021459</v>
      </c>
      <c r="L46" s="295">
        <f t="shared" si="6"/>
        <v>0.02541711298</v>
      </c>
      <c r="M46" s="296">
        <f t="shared" si="7"/>
        <v>1400</v>
      </c>
      <c r="N46" s="296">
        <f t="shared" si="8"/>
        <v>56481</v>
      </c>
      <c r="O46" s="304"/>
      <c r="P46" s="307"/>
      <c r="T46" s="307"/>
    </row>
    <row r="47" ht="18.0" customHeight="1">
      <c r="A47" s="422">
        <v>45284.0</v>
      </c>
      <c r="B47" s="362"/>
      <c r="C47" s="369" t="s">
        <v>428</v>
      </c>
      <c r="D47" s="369" t="s">
        <v>1471</v>
      </c>
      <c r="E47" s="356" t="s">
        <v>518</v>
      </c>
      <c r="F47" s="357" t="s">
        <v>542</v>
      </c>
      <c r="G47" s="374">
        <v>1500.0</v>
      </c>
      <c r="H47" s="375">
        <v>1300.0</v>
      </c>
      <c r="I47" s="295">
        <f t="shared" si="1"/>
        <v>0.8666666667</v>
      </c>
      <c r="J47" s="295">
        <f t="shared" si="2"/>
        <v>1.180080245</v>
      </c>
      <c r="K47" s="295">
        <f t="shared" si="5"/>
        <v>0.02360160491</v>
      </c>
      <c r="L47" s="295">
        <f t="shared" si="6"/>
        <v>0.04901871789</v>
      </c>
      <c r="M47" s="296">
        <f t="shared" si="7"/>
        <v>2700</v>
      </c>
      <c r="N47" s="296">
        <f t="shared" si="8"/>
        <v>57781</v>
      </c>
      <c r="O47" s="304"/>
      <c r="P47" s="307"/>
      <c r="T47" s="307"/>
    </row>
    <row r="48" ht="18.0" customHeight="1">
      <c r="A48" s="355">
        <v>45286.0</v>
      </c>
      <c r="B48" s="362"/>
      <c r="C48" s="369" t="s">
        <v>779</v>
      </c>
      <c r="D48" s="369" t="s">
        <v>1280</v>
      </c>
      <c r="E48" s="356" t="s">
        <v>518</v>
      </c>
      <c r="F48" s="357" t="s">
        <v>519</v>
      </c>
      <c r="G48" s="374">
        <v>1500.0</v>
      </c>
      <c r="H48" s="375">
        <v>980.0</v>
      </c>
      <c r="I48" s="295">
        <f t="shared" si="1"/>
        <v>0.6533333333</v>
      </c>
      <c r="J48" s="295">
        <f t="shared" si="2"/>
        <v>0.8895989543</v>
      </c>
      <c r="K48" s="295">
        <f t="shared" si="5"/>
        <v>0.01779197909</v>
      </c>
      <c r="L48" s="295">
        <f t="shared" si="6"/>
        <v>0.06681069697</v>
      </c>
      <c r="M48" s="296">
        <f t="shared" si="7"/>
        <v>3680</v>
      </c>
      <c r="N48" s="296">
        <f t="shared" si="8"/>
        <v>58761</v>
      </c>
      <c r="O48" s="304"/>
      <c r="P48" s="307"/>
      <c r="T48" s="307"/>
    </row>
    <row r="49" ht="18.0" customHeight="1">
      <c r="A49" s="355">
        <v>45286.0</v>
      </c>
      <c r="B49" s="362"/>
      <c r="C49" s="369" t="s">
        <v>927</v>
      </c>
      <c r="D49" s="369" t="s">
        <v>1472</v>
      </c>
      <c r="E49" s="356" t="s">
        <v>518</v>
      </c>
      <c r="F49" s="357" t="s">
        <v>667</v>
      </c>
      <c r="G49" s="374">
        <v>1500.0</v>
      </c>
      <c r="H49" s="377">
        <v>-1500.0</v>
      </c>
      <c r="I49" s="295">
        <f t="shared" si="1"/>
        <v>-1</v>
      </c>
      <c r="J49" s="295">
        <f t="shared" si="2"/>
        <v>-1.361631052</v>
      </c>
      <c r="K49" s="295">
        <f t="shared" si="5"/>
        <v>-0.02723262105</v>
      </c>
      <c r="L49" s="295">
        <f t="shared" si="6"/>
        <v>0.03957807592</v>
      </c>
      <c r="M49" s="296">
        <f t="shared" si="7"/>
        <v>2180</v>
      </c>
      <c r="N49" s="296">
        <f t="shared" si="8"/>
        <v>57261</v>
      </c>
      <c r="O49" s="304"/>
      <c r="P49" s="307"/>
      <c r="T49" s="307"/>
    </row>
    <row r="50" ht="18.0" customHeight="1">
      <c r="A50" s="355">
        <v>45287.0</v>
      </c>
      <c r="B50" s="362"/>
      <c r="C50" s="369" t="s">
        <v>365</v>
      </c>
      <c r="D50" s="369" t="s">
        <v>914</v>
      </c>
      <c r="E50" s="356" t="s">
        <v>518</v>
      </c>
      <c r="F50" s="357" t="s">
        <v>723</v>
      </c>
      <c r="G50" s="374">
        <v>1500.0</v>
      </c>
      <c r="H50" s="375">
        <v>1250.0</v>
      </c>
      <c r="I50" s="295">
        <f t="shared" si="1"/>
        <v>0.8333333333</v>
      </c>
      <c r="J50" s="295">
        <f t="shared" si="2"/>
        <v>1.134692544</v>
      </c>
      <c r="K50" s="295">
        <f t="shared" si="5"/>
        <v>0.02269385087</v>
      </c>
      <c r="L50" s="295">
        <f t="shared" si="6"/>
        <v>0.0622719268</v>
      </c>
      <c r="M50" s="296">
        <f t="shared" si="7"/>
        <v>3430</v>
      </c>
      <c r="N50" s="296">
        <f t="shared" si="8"/>
        <v>58511</v>
      </c>
      <c r="O50" s="304"/>
      <c r="P50" s="307"/>
      <c r="T50" s="307"/>
    </row>
    <row r="51" ht="18.0" customHeight="1">
      <c r="A51" s="355">
        <v>45288.0</v>
      </c>
      <c r="B51" s="362"/>
      <c r="C51" s="369" t="s">
        <v>322</v>
      </c>
      <c r="D51" s="369" t="s">
        <v>1473</v>
      </c>
      <c r="E51" s="356" t="s">
        <v>518</v>
      </c>
      <c r="F51" s="357" t="s">
        <v>572</v>
      </c>
      <c r="G51" s="374">
        <v>1500.0</v>
      </c>
      <c r="H51" s="377">
        <v>-1500.0</v>
      </c>
      <c r="I51" s="295">
        <f t="shared" si="1"/>
        <v>-1</v>
      </c>
      <c r="J51" s="295">
        <f t="shared" si="2"/>
        <v>-1.361631052</v>
      </c>
      <c r="K51" s="295">
        <f t="shared" si="5"/>
        <v>-0.02723262105</v>
      </c>
      <c r="L51" s="295">
        <f t="shared" si="6"/>
        <v>0.03503930575</v>
      </c>
      <c r="M51" s="296">
        <f t="shared" si="7"/>
        <v>1930</v>
      </c>
      <c r="N51" s="296">
        <f t="shared" si="8"/>
        <v>57011</v>
      </c>
      <c r="O51" s="304"/>
      <c r="P51" s="307"/>
      <c r="T51" s="307"/>
    </row>
    <row r="52" ht="18.0" customHeight="1">
      <c r="A52" s="355">
        <v>45289.0</v>
      </c>
      <c r="B52" s="362"/>
      <c r="C52" s="369" t="s">
        <v>1474</v>
      </c>
      <c r="D52" s="369" t="s">
        <v>896</v>
      </c>
      <c r="E52" s="356" t="s">
        <v>518</v>
      </c>
      <c r="F52" s="357" t="s">
        <v>522</v>
      </c>
      <c r="G52" s="374">
        <v>1500.0</v>
      </c>
      <c r="H52" s="377">
        <v>-1500.0</v>
      </c>
      <c r="I52" s="343">
        <f t="shared" si="1"/>
        <v>-1</v>
      </c>
      <c r="J52" s="343">
        <f t="shared" si="2"/>
        <v>-1.361631052</v>
      </c>
      <c r="K52" s="343">
        <f t="shared" si="5"/>
        <v>-0.02723262105</v>
      </c>
      <c r="L52" s="343">
        <f t="shared" si="6"/>
        <v>0.007806684701</v>
      </c>
      <c r="M52" s="344">
        <f t="shared" si="7"/>
        <v>430</v>
      </c>
      <c r="N52" s="344">
        <f t="shared" si="8"/>
        <v>55511</v>
      </c>
      <c r="O52" s="72"/>
      <c r="P52" s="345"/>
      <c r="T52" s="345"/>
    </row>
    <row r="53" ht="18.0" customHeight="1">
      <c r="A53" s="355">
        <v>45289.0</v>
      </c>
      <c r="B53" s="362"/>
      <c r="C53" s="369" t="s">
        <v>1341</v>
      </c>
      <c r="D53" s="369" t="s">
        <v>1475</v>
      </c>
      <c r="E53" s="356" t="s">
        <v>518</v>
      </c>
      <c r="F53" s="357" t="s">
        <v>572</v>
      </c>
      <c r="G53" s="374">
        <v>1500.0</v>
      </c>
      <c r="H53" s="375">
        <v>900.0</v>
      </c>
      <c r="I53" s="295">
        <f t="shared" si="1"/>
        <v>0.6</v>
      </c>
      <c r="J53" s="295">
        <f t="shared" si="2"/>
        <v>0.8169786315</v>
      </c>
      <c r="K53" s="295">
        <f t="shared" si="5"/>
        <v>0.01633957263</v>
      </c>
      <c r="L53" s="295">
        <f t="shared" si="6"/>
        <v>0.02414625733</v>
      </c>
      <c r="M53" s="296">
        <f t="shared" si="7"/>
        <v>1330</v>
      </c>
      <c r="N53" s="296">
        <f t="shared" si="8"/>
        <v>56411</v>
      </c>
      <c r="O53" s="304"/>
      <c r="P53" s="307"/>
      <c r="T53" s="307"/>
    </row>
    <row r="54" ht="18.0" customHeight="1">
      <c r="A54" s="355">
        <v>45289.0</v>
      </c>
      <c r="B54" s="362"/>
      <c r="C54" s="369" t="s">
        <v>1476</v>
      </c>
      <c r="D54" s="369" t="s">
        <v>1374</v>
      </c>
      <c r="E54" s="356" t="s">
        <v>518</v>
      </c>
      <c r="F54" s="357" t="s">
        <v>522</v>
      </c>
      <c r="G54" s="374">
        <v>1500.0</v>
      </c>
      <c r="H54" s="377">
        <v>-1500.0</v>
      </c>
      <c r="I54" s="343">
        <f t="shared" si="1"/>
        <v>-1</v>
      </c>
      <c r="J54" s="343">
        <f t="shared" si="2"/>
        <v>-1.361631052</v>
      </c>
      <c r="K54" s="343">
        <f t="shared" si="5"/>
        <v>-0.02723262105</v>
      </c>
      <c r="L54" s="343">
        <f t="shared" si="6"/>
        <v>-0.003086363719</v>
      </c>
      <c r="M54" s="344">
        <f t="shared" si="7"/>
        <v>-170</v>
      </c>
      <c r="N54" s="344">
        <f t="shared" si="8"/>
        <v>54911</v>
      </c>
      <c r="O54" s="72"/>
      <c r="P54" s="345"/>
      <c r="T54" s="345"/>
    </row>
    <row r="55" ht="18.0" customHeight="1">
      <c r="A55" s="355">
        <v>45289.0</v>
      </c>
      <c r="B55" s="362"/>
      <c r="C55" s="369" t="s">
        <v>424</v>
      </c>
      <c r="D55" s="369" t="s">
        <v>1477</v>
      </c>
      <c r="E55" s="356" t="s">
        <v>518</v>
      </c>
      <c r="F55" s="357" t="s">
        <v>1255</v>
      </c>
      <c r="G55" s="374">
        <v>1500.0</v>
      </c>
      <c r="H55" s="375">
        <v>920.0</v>
      </c>
      <c r="I55" s="295">
        <f t="shared" si="1"/>
        <v>0.6133333333</v>
      </c>
      <c r="J55" s="295">
        <f t="shared" si="2"/>
        <v>0.8351337122</v>
      </c>
      <c r="K55" s="295">
        <f t="shared" si="5"/>
        <v>0.01670267424</v>
      </c>
      <c r="L55" s="295">
        <f t="shared" si="6"/>
        <v>0.01361631052</v>
      </c>
      <c r="M55" s="296">
        <f t="shared" si="7"/>
        <v>750</v>
      </c>
      <c r="N55" s="296">
        <f t="shared" si="8"/>
        <v>55831</v>
      </c>
      <c r="O55" s="304"/>
      <c r="P55" s="307"/>
      <c r="T55" s="307"/>
    </row>
    <row r="56" ht="18.0" customHeight="1">
      <c r="A56" s="355">
        <v>45290.0</v>
      </c>
      <c r="B56" s="362"/>
      <c r="C56" s="369" t="s">
        <v>325</v>
      </c>
      <c r="D56" s="369" t="s">
        <v>1280</v>
      </c>
      <c r="E56" s="356" t="s">
        <v>518</v>
      </c>
      <c r="F56" s="357" t="s">
        <v>522</v>
      </c>
      <c r="G56" s="374">
        <v>1500.0</v>
      </c>
      <c r="H56" s="377">
        <v>-1500.0</v>
      </c>
      <c r="I56" s="343">
        <f t="shared" si="1"/>
        <v>-1</v>
      </c>
      <c r="J56" s="343">
        <f t="shared" si="2"/>
        <v>-1.361631052</v>
      </c>
      <c r="K56" s="343">
        <f t="shared" si="5"/>
        <v>-0.02723262105</v>
      </c>
      <c r="L56" s="343">
        <f t="shared" si="6"/>
        <v>-0.01361631052</v>
      </c>
      <c r="M56" s="344">
        <f t="shared" si="7"/>
        <v>-750</v>
      </c>
      <c r="N56" s="344">
        <f t="shared" si="8"/>
        <v>54331</v>
      </c>
      <c r="O56" s="72"/>
      <c r="P56" s="345"/>
      <c r="T56" s="345"/>
    </row>
    <row r="57" ht="18.0" customHeight="1">
      <c r="A57" s="355">
        <v>45290.0</v>
      </c>
      <c r="B57" s="362"/>
      <c r="C57" s="369" t="s">
        <v>895</v>
      </c>
      <c r="D57" s="369" t="s">
        <v>453</v>
      </c>
      <c r="E57" s="356" t="s">
        <v>518</v>
      </c>
      <c r="F57" s="357" t="s">
        <v>536</v>
      </c>
      <c r="G57" s="374">
        <v>1500.0</v>
      </c>
      <c r="H57" s="375">
        <v>1140.0</v>
      </c>
      <c r="I57" s="343">
        <f t="shared" si="1"/>
        <v>0.76</v>
      </c>
      <c r="J57" s="343">
        <f t="shared" si="2"/>
        <v>1.0348396</v>
      </c>
      <c r="K57" s="343">
        <f t="shared" si="5"/>
        <v>0.020696792</v>
      </c>
      <c r="L57" s="343">
        <f t="shared" si="6"/>
        <v>0.007080481473</v>
      </c>
      <c r="M57" s="344">
        <f t="shared" si="7"/>
        <v>390</v>
      </c>
      <c r="N57" s="344">
        <f t="shared" si="8"/>
        <v>55471</v>
      </c>
      <c r="O57" s="72"/>
      <c r="P57" s="345"/>
      <c r="T57" s="345"/>
    </row>
    <row r="58" ht="18.0" customHeight="1">
      <c r="A58" s="355">
        <v>45290.0</v>
      </c>
      <c r="B58" s="362"/>
      <c r="C58" s="369" t="s">
        <v>1260</v>
      </c>
      <c r="D58" s="369" t="s">
        <v>666</v>
      </c>
      <c r="E58" s="356" t="s">
        <v>518</v>
      </c>
      <c r="F58" s="357" t="s">
        <v>1320</v>
      </c>
      <c r="G58" s="374">
        <v>1500.0</v>
      </c>
      <c r="H58" s="375">
        <v>1110.0</v>
      </c>
      <c r="I58" s="343">
        <f t="shared" si="1"/>
        <v>0.74</v>
      </c>
      <c r="J58" s="343">
        <f t="shared" si="2"/>
        <v>1.007606979</v>
      </c>
      <c r="K58" s="343">
        <f t="shared" si="5"/>
        <v>0.02015213958</v>
      </c>
      <c r="L58" s="343">
        <f t="shared" si="6"/>
        <v>0.02723262105</v>
      </c>
      <c r="M58" s="344">
        <f t="shared" si="7"/>
        <v>1500</v>
      </c>
      <c r="N58" s="344">
        <f t="shared" si="8"/>
        <v>56581</v>
      </c>
      <c r="O58" s="72"/>
      <c r="P58" s="345"/>
      <c r="T58" s="345"/>
    </row>
    <row r="59" ht="18.0" customHeight="1">
      <c r="A59" s="355">
        <v>45291.0</v>
      </c>
      <c r="B59" s="362"/>
      <c r="C59" s="369" t="s">
        <v>547</v>
      </c>
      <c r="D59" s="369" t="s">
        <v>322</v>
      </c>
      <c r="E59" s="356" t="s">
        <v>518</v>
      </c>
      <c r="F59" s="357" t="s">
        <v>885</v>
      </c>
      <c r="G59" s="374">
        <v>1500.0</v>
      </c>
      <c r="H59" s="375">
        <v>1420.0</v>
      </c>
      <c r="I59" s="343">
        <f t="shared" si="1"/>
        <v>0.9466666667</v>
      </c>
      <c r="J59" s="343">
        <f t="shared" si="2"/>
        <v>1.28901073</v>
      </c>
      <c r="K59" s="343">
        <f t="shared" si="5"/>
        <v>0.02578021459</v>
      </c>
      <c r="L59" s="343">
        <f t="shared" si="6"/>
        <v>0.05301283564</v>
      </c>
      <c r="M59" s="344">
        <f t="shared" si="7"/>
        <v>2920</v>
      </c>
      <c r="N59" s="344">
        <f t="shared" si="8"/>
        <v>58001</v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59">
      <formula1>Dezembro!$U$3:$U$32</formula1>
    </dataValidation>
    <dataValidation type="list" allowBlank="1" sqref="A60:A300">
      <formula1>Dezembro!$U$3:$U$33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5.13" defaultRowHeight="15.0"/>
  <cols>
    <col customWidth="1" min="1" max="1" width="1.5"/>
    <col customWidth="1" min="7" max="7" width="1.5"/>
    <col customWidth="1" min="13" max="13" width="1.5"/>
    <col customWidth="1" min="19" max="19" width="1.5"/>
  </cols>
  <sheetData>
    <row r="1" ht="23.25" customHeight="1">
      <c r="A1" s="49"/>
      <c r="B1" s="50" t="s">
        <v>8</v>
      </c>
      <c r="G1" s="51"/>
      <c r="H1" s="50" t="s">
        <v>10</v>
      </c>
      <c r="M1" s="51"/>
      <c r="N1" s="50" t="s">
        <v>12</v>
      </c>
      <c r="S1" s="49"/>
    </row>
    <row r="2" ht="15.0" customHeight="1">
      <c r="B2" s="52"/>
      <c r="C2" s="52"/>
      <c r="D2" s="52"/>
      <c r="E2" s="52"/>
      <c r="F2" s="52"/>
      <c r="G2" s="53"/>
      <c r="H2" s="52"/>
      <c r="I2" s="52"/>
      <c r="J2" s="52"/>
      <c r="K2" s="52"/>
      <c r="L2" s="52"/>
      <c r="M2" s="53"/>
      <c r="N2" s="52"/>
      <c r="O2" s="52"/>
      <c r="P2" s="52"/>
      <c r="Q2" s="52"/>
      <c r="R2" s="52"/>
    </row>
    <row r="3" ht="15.0" customHeight="1">
      <c r="B3" s="54"/>
      <c r="C3" s="54"/>
      <c r="D3" s="54"/>
      <c r="E3" s="54"/>
      <c r="F3" s="54"/>
      <c r="G3" s="55"/>
      <c r="H3" s="54"/>
      <c r="I3" s="54"/>
      <c r="J3" s="54"/>
      <c r="K3" s="54"/>
      <c r="L3" s="54"/>
      <c r="M3" s="55"/>
      <c r="N3" s="54"/>
      <c r="O3" s="54"/>
      <c r="P3" s="54"/>
      <c r="Q3" s="54"/>
      <c r="R3" s="54"/>
    </row>
    <row r="4" ht="15.0" customHeight="1">
      <c r="B4" s="52"/>
      <c r="C4" s="52"/>
      <c r="D4" s="52"/>
      <c r="E4" s="52"/>
      <c r="F4" s="52"/>
      <c r="G4" s="53"/>
      <c r="H4" s="52"/>
      <c r="I4" s="52"/>
      <c r="J4" s="52"/>
      <c r="K4" s="52"/>
      <c r="L4" s="52"/>
      <c r="M4" s="53"/>
      <c r="N4" s="52"/>
      <c r="O4" s="52"/>
      <c r="P4" s="52"/>
      <c r="Q4" s="52"/>
      <c r="R4" s="52"/>
    </row>
    <row r="5" ht="15.0" customHeight="1">
      <c r="B5" s="54"/>
      <c r="C5" s="54"/>
      <c r="D5" s="54"/>
      <c r="E5" s="54"/>
      <c r="F5" s="54"/>
      <c r="G5" s="55"/>
      <c r="H5" s="54"/>
      <c r="I5" s="54"/>
      <c r="J5" s="54"/>
      <c r="K5" s="54"/>
      <c r="L5" s="54"/>
      <c r="M5" s="55"/>
      <c r="N5" s="54"/>
      <c r="O5" s="54"/>
      <c r="P5" s="54"/>
      <c r="Q5" s="54"/>
      <c r="R5" s="54"/>
    </row>
    <row r="6" ht="15.0" customHeight="1">
      <c r="B6" s="52"/>
      <c r="C6" s="52"/>
      <c r="D6" s="52"/>
      <c r="E6" s="52"/>
      <c r="F6" s="52"/>
      <c r="G6" s="53"/>
      <c r="H6" s="52"/>
      <c r="I6" s="52"/>
      <c r="J6" s="52"/>
      <c r="K6" s="52"/>
      <c r="L6" s="52"/>
      <c r="M6" s="53"/>
      <c r="N6" s="52"/>
      <c r="O6" s="52"/>
      <c r="P6" s="52"/>
      <c r="Q6" s="52"/>
      <c r="R6" s="52"/>
    </row>
    <row r="7" ht="15.0" customHeight="1">
      <c r="B7" s="54"/>
      <c r="C7" s="54"/>
      <c r="D7" s="54"/>
      <c r="E7" s="54"/>
      <c r="F7" s="54"/>
      <c r="G7" s="55"/>
      <c r="H7" s="54"/>
      <c r="I7" s="54"/>
      <c r="J7" s="54"/>
      <c r="K7" s="54"/>
      <c r="L7" s="54"/>
      <c r="M7" s="55"/>
      <c r="N7" s="54"/>
      <c r="O7" s="54"/>
      <c r="P7" s="54"/>
      <c r="Q7" s="54"/>
      <c r="R7" s="54"/>
    </row>
    <row r="8" ht="15.0" customHeight="1">
      <c r="B8" s="52"/>
      <c r="C8" s="52"/>
      <c r="D8" s="52"/>
      <c r="E8" s="52"/>
      <c r="F8" s="52"/>
      <c r="G8" s="53"/>
      <c r="H8" s="52"/>
      <c r="I8" s="52"/>
      <c r="J8" s="52"/>
      <c r="K8" s="52"/>
      <c r="L8" s="52"/>
      <c r="M8" s="53"/>
      <c r="N8" s="52"/>
      <c r="O8" s="52"/>
      <c r="P8" s="52"/>
      <c r="Q8" s="52"/>
      <c r="R8" s="52"/>
    </row>
    <row r="9" ht="15.0" customHeight="1">
      <c r="B9" s="54"/>
      <c r="C9" s="54"/>
      <c r="D9" s="54"/>
      <c r="E9" s="54"/>
      <c r="F9" s="54"/>
      <c r="G9" s="55"/>
      <c r="H9" s="54"/>
      <c r="I9" s="54"/>
      <c r="J9" s="54"/>
      <c r="K9" s="54"/>
      <c r="L9" s="54"/>
      <c r="M9" s="55"/>
      <c r="N9" s="54"/>
      <c r="O9" s="54"/>
      <c r="P9" s="54"/>
      <c r="Q9" s="54"/>
      <c r="R9" s="54"/>
    </row>
    <row r="10" ht="15.0" customHeight="1">
      <c r="B10" s="52"/>
      <c r="C10" s="52"/>
      <c r="D10" s="52"/>
      <c r="E10" s="52"/>
      <c r="F10" s="52"/>
      <c r="G10" s="53"/>
      <c r="H10" s="52"/>
      <c r="I10" s="52"/>
      <c r="J10" s="52"/>
      <c r="K10" s="52"/>
      <c r="L10" s="52"/>
      <c r="M10" s="53"/>
      <c r="N10" s="52"/>
      <c r="O10" s="52"/>
      <c r="P10" s="52"/>
      <c r="Q10" s="52"/>
      <c r="R10" s="52"/>
    </row>
    <row r="11" ht="15.0" customHeight="1">
      <c r="B11" s="54"/>
      <c r="C11" s="54"/>
      <c r="D11" s="54"/>
      <c r="E11" s="54"/>
      <c r="F11" s="54"/>
      <c r="G11" s="55"/>
      <c r="H11" s="54"/>
      <c r="I11" s="54"/>
      <c r="J11" s="54"/>
      <c r="K11" s="54"/>
      <c r="L11" s="54"/>
      <c r="M11" s="55"/>
      <c r="N11" s="54"/>
      <c r="O11" s="54"/>
      <c r="P11" s="54"/>
      <c r="Q11" s="54"/>
      <c r="R11" s="54"/>
    </row>
    <row r="12" ht="15.0" customHeight="1">
      <c r="B12" s="52"/>
      <c r="C12" s="52"/>
      <c r="D12" s="52"/>
      <c r="E12" s="52"/>
      <c r="F12" s="52"/>
      <c r="G12" s="53"/>
      <c r="H12" s="52"/>
      <c r="I12" s="52"/>
      <c r="J12" s="52"/>
      <c r="K12" s="52"/>
      <c r="L12" s="52"/>
      <c r="M12" s="53"/>
      <c r="N12" s="52"/>
      <c r="O12" s="52"/>
      <c r="P12" s="52"/>
      <c r="Q12" s="52"/>
      <c r="R12" s="52"/>
    </row>
    <row r="13" ht="15.0" customHeight="1">
      <c r="B13" s="54"/>
      <c r="C13" s="54"/>
      <c r="D13" s="54"/>
      <c r="E13" s="54"/>
      <c r="F13" s="54"/>
      <c r="G13" s="55"/>
      <c r="H13" s="54"/>
      <c r="I13" s="54"/>
      <c r="J13" s="54"/>
      <c r="K13" s="54"/>
      <c r="L13" s="54"/>
      <c r="M13" s="55"/>
      <c r="N13" s="54"/>
      <c r="O13" s="54"/>
      <c r="P13" s="54"/>
      <c r="Q13" s="54"/>
      <c r="R13" s="54"/>
    </row>
    <row r="14" ht="15.0" customHeight="1">
      <c r="B14" s="52"/>
      <c r="C14" s="52"/>
      <c r="D14" s="52"/>
      <c r="E14" s="52"/>
      <c r="F14" s="52"/>
      <c r="G14" s="53"/>
      <c r="H14" s="52"/>
      <c r="I14" s="52"/>
      <c r="J14" s="52"/>
      <c r="K14" s="52"/>
      <c r="L14" s="52"/>
      <c r="M14" s="53"/>
      <c r="N14" s="52"/>
      <c r="O14" s="52"/>
      <c r="P14" s="52"/>
      <c r="Q14" s="52"/>
      <c r="R14" s="52"/>
    </row>
    <row r="15" ht="15.0" customHeight="1">
      <c r="B15" s="54"/>
      <c r="C15" s="54"/>
      <c r="D15" s="54"/>
      <c r="E15" s="54"/>
      <c r="F15" s="54"/>
      <c r="G15" s="55"/>
      <c r="H15" s="54"/>
      <c r="I15" s="54"/>
      <c r="J15" s="54"/>
      <c r="K15" s="54"/>
      <c r="L15" s="54"/>
      <c r="M15" s="55"/>
      <c r="N15" s="54"/>
      <c r="O15" s="54"/>
      <c r="P15" s="54"/>
      <c r="Q15" s="54"/>
      <c r="R15" s="54"/>
    </row>
    <row r="16" ht="15.0" customHeight="1">
      <c r="B16" s="52"/>
      <c r="C16" s="52"/>
      <c r="D16" s="52"/>
      <c r="E16" s="52"/>
      <c r="F16" s="52"/>
      <c r="G16" s="53"/>
      <c r="H16" s="52"/>
      <c r="I16" s="52"/>
      <c r="J16" s="52"/>
      <c r="K16" s="52"/>
      <c r="L16" s="52"/>
      <c r="M16" s="53"/>
      <c r="N16" s="52"/>
      <c r="O16" s="52"/>
      <c r="P16" s="52"/>
      <c r="Q16" s="52"/>
      <c r="R16" s="52"/>
    </row>
    <row r="17" ht="15.0" customHeight="1">
      <c r="B17" s="54"/>
      <c r="C17" s="54"/>
      <c r="D17" s="54"/>
      <c r="E17" s="54"/>
      <c r="F17" s="54"/>
      <c r="G17" s="55"/>
      <c r="H17" s="54"/>
      <c r="I17" s="54"/>
      <c r="J17" s="54"/>
      <c r="K17" s="54"/>
      <c r="L17" s="54"/>
      <c r="M17" s="55"/>
      <c r="N17" s="54"/>
      <c r="O17" s="54"/>
      <c r="P17" s="54"/>
      <c r="Q17" s="54"/>
      <c r="R17" s="54"/>
    </row>
    <row r="18" ht="15.0" customHeight="1">
      <c r="B18" s="52"/>
      <c r="C18" s="52"/>
      <c r="D18" s="52"/>
      <c r="E18" s="52"/>
      <c r="F18" s="52"/>
      <c r="G18" s="53"/>
      <c r="H18" s="52"/>
      <c r="I18" s="52"/>
      <c r="J18" s="52"/>
      <c r="K18" s="52"/>
      <c r="L18" s="52"/>
      <c r="M18" s="53"/>
      <c r="N18" s="52"/>
      <c r="O18" s="52"/>
      <c r="P18" s="52"/>
      <c r="Q18" s="52"/>
      <c r="R18" s="52"/>
    </row>
    <row r="19" ht="15.0" customHeight="1">
      <c r="B19" s="54"/>
      <c r="C19" s="54"/>
      <c r="D19" s="54"/>
      <c r="E19" s="54"/>
      <c r="F19" s="54"/>
      <c r="G19" s="55"/>
      <c r="H19" s="54"/>
      <c r="I19" s="54"/>
      <c r="J19" s="54"/>
      <c r="K19" s="54"/>
      <c r="L19" s="54"/>
      <c r="M19" s="55"/>
      <c r="N19" s="54"/>
      <c r="O19" s="54"/>
      <c r="P19" s="54"/>
      <c r="Q19" s="54"/>
      <c r="R19" s="54"/>
    </row>
    <row r="20" ht="15.0" customHeight="1">
      <c r="B20" s="52"/>
      <c r="C20" s="52"/>
      <c r="D20" s="52"/>
      <c r="E20" s="52"/>
      <c r="F20" s="52"/>
      <c r="G20" s="53"/>
      <c r="H20" s="52"/>
      <c r="I20" s="52"/>
      <c r="J20" s="52"/>
      <c r="K20" s="52"/>
      <c r="L20" s="52"/>
      <c r="M20" s="53"/>
      <c r="N20" s="52"/>
      <c r="O20" s="52"/>
      <c r="P20" s="52"/>
      <c r="Q20" s="52"/>
      <c r="R20" s="52"/>
    </row>
    <row r="21" ht="23.25" customHeight="1">
      <c r="B21" s="50" t="s">
        <v>14</v>
      </c>
      <c r="G21" s="55"/>
      <c r="H21" s="50" t="s">
        <v>16</v>
      </c>
      <c r="M21" s="55"/>
      <c r="N21" s="50" t="s">
        <v>17</v>
      </c>
    </row>
    <row r="22" ht="15.0" customHeight="1">
      <c r="B22" s="52"/>
      <c r="C22" s="52"/>
      <c r="D22" s="52"/>
      <c r="E22" s="52"/>
      <c r="F22" s="52"/>
      <c r="G22" s="53"/>
      <c r="H22" s="52"/>
      <c r="I22" s="52"/>
      <c r="J22" s="52"/>
      <c r="K22" s="52"/>
      <c r="L22" s="52"/>
      <c r="M22" s="53"/>
      <c r="N22" s="52"/>
      <c r="O22" s="52"/>
      <c r="P22" s="52"/>
      <c r="Q22" s="52"/>
      <c r="R22" s="52"/>
    </row>
    <row r="23" ht="15.0" customHeight="1">
      <c r="B23" s="54"/>
      <c r="C23" s="54"/>
      <c r="D23" s="54"/>
      <c r="E23" s="54"/>
      <c r="F23" s="54"/>
      <c r="G23" s="55"/>
      <c r="H23" s="54"/>
      <c r="I23" s="54"/>
      <c r="J23" s="54"/>
      <c r="K23" s="54"/>
      <c r="L23" s="54"/>
      <c r="M23" s="55"/>
      <c r="N23" s="54"/>
      <c r="O23" s="54"/>
      <c r="P23" s="54"/>
      <c r="Q23" s="54"/>
      <c r="R23" s="54"/>
    </row>
    <row r="24" ht="15.0" customHeight="1">
      <c r="B24" s="52"/>
      <c r="C24" s="52"/>
      <c r="D24" s="52"/>
      <c r="E24" s="52"/>
      <c r="F24" s="52"/>
      <c r="G24" s="53"/>
      <c r="H24" s="52"/>
      <c r="I24" s="52"/>
      <c r="J24" s="52"/>
      <c r="K24" s="52"/>
      <c r="L24" s="52"/>
      <c r="M24" s="53"/>
      <c r="N24" s="52"/>
      <c r="O24" s="52"/>
      <c r="P24" s="52"/>
      <c r="Q24" s="52"/>
      <c r="R24" s="52"/>
    </row>
    <row r="25" ht="15.0" customHeight="1">
      <c r="B25" s="54"/>
      <c r="C25" s="54"/>
      <c r="D25" s="54"/>
      <c r="E25" s="54"/>
      <c r="F25" s="54"/>
      <c r="G25" s="55"/>
      <c r="H25" s="54"/>
      <c r="I25" s="54"/>
      <c r="J25" s="54"/>
      <c r="K25" s="54"/>
      <c r="L25" s="54"/>
      <c r="M25" s="55"/>
      <c r="N25" s="54"/>
      <c r="O25" s="54"/>
      <c r="P25" s="54"/>
      <c r="Q25" s="54"/>
      <c r="R25" s="54"/>
    </row>
    <row r="26" ht="15.0" customHeight="1">
      <c r="B26" s="52"/>
      <c r="C26" s="52"/>
      <c r="D26" s="52"/>
      <c r="E26" s="52"/>
      <c r="F26" s="52"/>
      <c r="G26" s="53"/>
      <c r="H26" s="52"/>
      <c r="I26" s="52"/>
      <c r="J26" s="52"/>
      <c r="K26" s="52"/>
      <c r="L26" s="52"/>
      <c r="M26" s="53"/>
      <c r="N26" s="52"/>
      <c r="O26" s="52"/>
      <c r="P26" s="52"/>
      <c r="Q26" s="52"/>
      <c r="R26" s="52"/>
    </row>
    <row r="27" ht="15.0" customHeight="1">
      <c r="B27" s="54"/>
      <c r="C27" s="54"/>
      <c r="D27" s="54"/>
      <c r="E27" s="54"/>
      <c r="F27" s="54"/>
      <c r="G27" s="55"/>
      <c r="H27" s="54"/>
      <c r="I27" s="54"/>
      <c r="J27" s="54"/>
      <c r="K27" s="54"/>
      <c r="L27" s="54"/>
      <c r="M27" s="55"/>
      <c r="N27" s="54"/>
      <c r="O27" s="54"/>
      <c r="P27" s="54"/>
      <c r="Q27" s="54"/>
      <c r="R27" s="54"/>
    </row>
    <row r="28" ht="15.0" customHeight="1">
      <c r="B28" s="52"/>
      <c r="C28" s="52"/>
      <c r="D28" s="52"/>
      <c r="E28" s="52"/>
      <c r="F28" s="52"/>
      <c r="G28" s="53"/>
      <c r="H28" s="52"/>
      <c r="I28" s="52"/>
      <c r="J28" s="52"/>
      <c r="K28" s="52"/>
      <c r="L28" s="52"/>
      <c r="M28" s="53"/>
      <c r="N28" s="52"/>
      <c r="O28" s="52"/>
      <c r="P28" s="52"/>
      <c r="Q28" s="52"/>
      <c r="R28" s="52"/>
    </row>
    <row r="29" ht="15.0" customHeight="1">
      <c r="B29" s="54"/>
      <c r="C29" s="54"/>
      <c r="D29" s="54"/>
      <c r="E29" s="54"/>
      <c r="F29" s="54"/>
      <c r="G29" s="55"/>
      <c r="H29" s="54"/>
      <c r="I29" s="54"/>
      <c r="J29" s="54"/>
      <c r="K29" s="54"/>
      <c r="L29" s="54"/>
      <c r="M29" s="55"/>
      <c r="N29" s="54"/>
      <c r="O29" s="54"/>
      <c r="P29" s="54"/>
      <c r="Q29" s="54"/>
      <c r="R29" s="54"/>
    </row>
    <row r="30" ht="15.0" customHeight="1">
      <c r="B30" s="52"/>
      <c r="C30" s="52"/>
      <c r="D30" s="52"/>
      <c r="E30" s="52"/>
      <c r="F30" s="52"/>
      <c r="G30" s="53"/>
      <c r="H30" s="52"/>
      <c r="I30" s="52"/>
      <c r="J30" s="52"/>
      <c r="K30" s="52"/>
      <c r="L30" s="52"/>
      <c r="M30" s="53"/>
      <c r="N30" s="52"/>
      <c r="O30" s="52"/>
      <c r="P30" s="52"/>
      <c r="Q30" s="52"/>
      <c r="R30" s="52"/>
    </row>
    <row r="31" ht="15.0" customHeight="1">
      <c r="B31" s="54"/>
      <c r="C31" s="54"/>
      <c r="D31" s="54"/>
      <c r="E31" s="54"/>
      <c r="F31" s="54"/>
      <c r="G31" s="55"/>
      <c r="H31" s="54"/>
      <c r="I31" s="54"/>
      <c r="J31" s="54"/>
      <c r="K31" s="54"/>
      <c r="L31" s="54"/>
      <c r="M31" s="55"/>
      <c r="N31" s="54"/>
      <c r="O31" s="54"/>
      <c r="P31" s="54"/>
      <c r="Q31" s="54"/>
      <c r="R31" s="54"/>
    </row>
    <row r="32" ht="15.0" customHeight="1">
      <c r="B32" s="52"/>
      <c r="C32" s="52"/>
      <c r="D32" s="52"/>
      <c r="E32" s="52"/>
      <c r="F32" s="52"/>
      <c r="G32" s="53"/>
      <c r="H32" s="52"/>
      <c r="I32" s="52"/>
      <c r="J32" s="52"/>
      <c r="K32" s="52"/>
      <c r="L32" s="52"/>
      <c r="M32" s="53"/>
      <c r="N32" s="52"/>
      <c r="O32" s="52"/>
      <c r="P32" s="52"/>
      <c r="Q32" s="52"/>
      <c r="R32" s="52"/>
    </row>
    <row r="33" ht="15.0" customHeight="1">
      <c r="B33" s="54"/>
      <c r="C33" s="54"/>
      <c r="D33" s="54"/>
      <c r="E33" s="54"/>
      <c r="F33" s="54"/>
      <c r="G33" s="55"/>
      <c r="H33" s="54"/>
      <c r="I33" s="54"/>
      <c r="J33" s="54"/>
      <c r="K33" s="54"/>
      <c r="L33" s="54"/>
      <c r="M33" s="55"/>
      <c r="N33" s="54"/>
      <c r="O33" s="54"/>
      <c r="P33" s="54"/>
      <c r="Q33" s="54"/>
      <c r="R33" s="54"/>
    </row>
    <row r="34" ht="15.0" customHeight="1">
      <c r="B34" s="52"/>
      <c r="C34" s="52"/>
      <c r="D34" s="52"/>
      <c r="E34" s="52"/>
      <c r="F34" s="52"/>
      <c r="G34" s="53"/>
      <c r="H34" s="52"/>
      <c r="I34" s="52"/>
      <c r="J34" s="52"/>
      <c r="K34" s="52"/>
      <c r="L34" s="52"/>
      <c r="M34" s="53"/>
      <c r="N34" s="52"/>
      <c r="O34" s="52"/>
      <c r="P34" s="52"/>
      <c r="Q34" s="52"/>
      <c r="R34" s="52"/>
    </row>
    <row r="35" ht="15.0" customHeight="1">
      <c r="B35" s="54"/>
      <c r="C35" s="54"/>
      <c r="D35" s="54"/>
      <c r="E35" s="54"/>
      <c r="F35" s="54"/>
      <c r="G35" s="55"/>
      <c r="H35" s="54"/>
      <c r="I35" s="54"/>
      <c r="J35" s="54"/>
      <c r="K35" s="54"/>
      <c r="L35" s="54"/>
      <c r="M35" s="55"/>
      <c r="N35" s="54"/>
      <c r="O35" s="54"/>
      <c r="P35" s="54"/>
      <c r="Q35" s="54"/>
      <c r="R35" s="54"/>
    </row>
    <row r="36" ht="15.0" customHeight="1">
      <c r="B36" s="52"/>
      <c r="C36" s="52"/>
      <c r="D36" s="52"/>
      <c r="E36" s="52"/>
      <c r="F36" s="52"/>
      <c r="G36" s="53"/>
      <c r="H36" s="52"/>
      <c r="I36" s="52"/>
      <c r="J36" s="52"/>
      <c r="K36" s="52"/>
      <c r="L36" s="52"/>
      <c r="M36" s="53"/>
      <c r="N36" s="52"/>
      <c r="O36" s="52"/>
      <c r="P36" s="52"/>
      <c r="Q36" s="52"/>
      <c r="R36" s="52"/>
    </row>
    <row r="37" ht="15.0" customHeight="1">
      <c r="B37" s="54"/>
      <c r="C37" s="54"/>
      <c r="D37" s="54"/>
      <c r="E37" s="54"/>
      <c r="F37" s="54"/>
      <c r="G37" s="55"/>
      <c r="H37" s="54"/>
      <c r="I37" s="54"/>
      <c r="J37" s="54"/>
      <c r="K37" s="54"/>
      <c r="L37" s="54"/>
      <c r="M37" s="55"/>
      <c r="N37" s="54"/>
      <c r="O37" s="54"/>
      <c r="P37" s="54"/>
      <c r="Q37" s="54"/>
      <c r="R37" s="54"/>
    </row>
    <row r="38" ht="15.0" customHeight="1">
      <c r="B38" s="52"/>
      <c r="C38" s="52"/>
      <c r="D38" s="52"/>
      <c r="E38" s="52"/>
      <c r="F38" s="52"/>
      <c r="G38" s="53"/>
      <c r="H38" s="52"/>
      <c r="I38" s="52"/>
      <c r="J38" s="52"/>
      <c r="K38" s="52"/>
      <c r="L38" s="52"/>
      <c r="M38" s="53"/>
      <c r="N38" s="52"/>
      <c r="O38" s="52"/>
      <c r="P38" s="52"/>
      <c r="Q38" s="52"/>
      <c r="R38" s="52"/>
    </row>
    <row r="39" ht="15.0" customHeight="1">
      <c r="B39" s="54"/>
      <c r="C39" s="54"/>
      <c r="D39" s="54"/>
      <c r="E39" s="54"/>
      <c r="F39" s="54"/>
      <c r="G39" s="55"/>
      <c r="H39" s="54"/>
      <c r="I39" s="54"/>
      <c r="J39" s="54"/>
      <c r="K39" s="54"/>
      <c r="L39" s="54"/>
      <c r="M39" s="55"/>
      <c r="N39" s="54"/>
      <c r="O39" s="54"/>
      <c r="P39" s="54"/>
      <c r="Q39" s="54"/>
      <c r="R39" s="54"/>
    </row>
    <row r="40" ht="15.0" customHeight="1">
      <c r="B40" s="52"/>
      <c r="C40" s="52"/>
      <c r="D40" s="52"/>
      <c r="E40" s="52"/>
      <c r="F40" s="52"/>
      <c r="G40" s="53"/>
      <c r="H40" s="52"/>
      <c r="I40" s="52"/>
      <c r="J40" s="52"/>
      <c r="K40" s="52"/>
      <c r="L40" s="52"/>
      <c r="M40" s="53"/>
      <c r="N40" s="52"/>
      <c r="O40" s="52"/>
      <c r="P40" s="52"/>
      <c r="Q40" s="52"/>
      <c r="R40" s="52"/>
    </row>
    <row r="41" ht="23.25" customHeight="1">
      <c r="B41" s="50" t="s">
        <v>19</v>
      </c>
      <c r="G41" s="55"/>
      <c r="H41" s="50" t="s">
        <v>20</v>
      </c>
      <c r="M41" s="55"/>
      <c r="N41" s="50" t="s">
        <v>21</v>
      </c>
    </row>
    <row r="42" ht="15.0" customHeight="1">
      <c r="B42" s="52"/>
      <c r="C42" s="52"/>
      <c r="D42" s="52"/>
      <c r="E42" s="52"/>
      <c r="F42" s="52"/>
      <c r="G42" s="53"/>
      <c r="H42" s="52"/>
      <c r="I42" s="52"/>
      <c r="J42" s="52"/>
      <c r="K42" s="52"/>
      <c r="L42" s="52"/>
      <c r="M42" s="53"/>
      <c r="N42" s="52"/>
      <c r="O42" s="52"/>
      <c r="P42" s="52"/>
      <c r="Q42" s="52"/>
      <c r="R42" s="52"/>
    </row>
    <row r="43" ht="15.0" customHeight="1">
      <c r="B43" s="54"/>
      <c r="C43" s="54"/>
      <c r="D43" s="54"/>
      <c r="E43" s="54"/>
      <c r="F43" s="54"/>
      <c r="G43" s="55"/>
      <c r="H43" s="54"/>
      <c r="I43" s="54"/>
      <c r="J43" s="54"/>
      <c r="K43" s="54"/>
      <c r="L43" s="54"/>
      <c r="M43" s="55"/>
      <c r="N43" s="54"/>
      <c r="O43" s="54"/>
      <c r="P43" s="54"/>
      <c r="Q43" s="54"/>
      <c r="R43" s="54"/>
    </row>
    <row r="44" ht="15.0" customHeight="1">
      <c r="B44" s="52"/>
      <c r="C44" s="52"/>
      <c r="D44" s="52"/>
      <c r="E44" s="52"/>
      <c r="F44" s="52"/>
      <c r="G44" s="53"/>
      <c r="H44" s="52"/>
      <c r="I44" s="52"/>
      <c r="J44" s="52"/>
      <c r="K44" s="52"/>
      <c r="L44" s="52"/>
      <c r="M44" s="53"/>
      <c r="N44" s="52"/>
      <c r="O44" s="52"/>
      <c r="P44" s="52"/>
      <c r="Q44" s="52"/>
      <c r="R44" s="52"/>
    </row>
    <row r="45" ht="15.0" customHeight="1">
      <c r="B45" s="54"/>
      <c r="C45" s="54"/>
      <c r="D45" s="54"/>
      <c r="E45" s="54"/>
      <c r="F45" s="54"/>
      <c r="G45" s="55"/>
      <c r="H45" s="54"/>
      <c r="I45" s="54"/>
      <c r="J45" s="54"/>
      <c r="K45" s="54"/>
      <c r="L45" s="54"/>
      <c r="M45" s="55"/>
      <c r="N45" s="54"/>
      <c r="O45" s="54"/>
      <c r="P45" s="54"/>
      <c r="Q45" s="54"/>
      <c r="R45" s="54"/>
    </row>
    <row r="46" ht="15.0" customHeight="1">
      <c r="B46" s="52"/>
      <c r="C46" s="52"/>
      <c r="D46" s="52"/>
      <c r="E46" s="52"/>
      <c r="F46" s="52"/>
      <c r="G46" s="53"/>
      <c r="H46" s="52"/>
      <c r="I46" s="52"/>
      <c r="J46" s="52"/>
      <c r="K46" s="52"/>
      <c r="L46" s="52"/>
      <c r="M46" s="53"/>
      <c r="N46" s="52"/>
      <c r="O46" s="52"/>
      <c r="P46" s="52"/>
      <c r="Q46" s="52"/>
      <c r="R46" s="52"/>
    </row>
    <row r="47" ht="15.0" customHeight="1">
      <c r="B47" s="54"/>
      <c r="C47" s="54"/>
      <c r="D47" s="54"/>
      <c r="E47" s="54"/>
      <c r="F47" s="54"/>
      <c r="G47" s="55"/>
      <c r="H47" s="54"/>
      <c r="I47" s="54"/>
      <c r="J47" s="54"/>
      <c r="K47" s="54"/>
      <c r="L47" s="54"/>
      <c r="M47" s="55"/>
      <c r="N47" s="54"/>
      <c r="O47" s="54"/>
      <c r="P47" s="54"/>
      <c r="Q47" s="54"/>
      <c r="R47" s="54"/>
    </row>
    <row r="48" ht="15.0" customHeight="1">
      <c r="B48" s="52"/>
      <c r="C48" s="52"/>
      <c r="D48" s="52"/>
      <c r="E48" s="52"/>
      <c r="F48" s="52"/>
      <c r="G48" s="53"/>
      <c r="H48" s="52"/>
      <c r="I48" s="52"/>
      <c r="J48" s="52"/>
      <c r="K48" s="52"/>
      <c r="L48" s="52"/>
      <c r="M48" s="53"/>
      <c r="N48" s="52"/>
      <c r="O48" s="52"/>
      <c r="P48" s="52"/>
      <c r="Q48" s="52"/>
      <c r="R48" s="52"/>
    </row>
    <row r="49" ht="15.0" customHeight="1">
      <c r="B49" s="54"/>
      <c r="C49" s="54"/>
      <c r="D49" s="54"/>
      <c r="E49" s="54"/>
      <c r="F49" s="54"/>
      <c r="G49" s="55"/>
      <c r="H49" s="54"/>
      <c r="I49" s="54"/>
      <c r="J49" s="54"/>
      <c r="K49" s="54"/>
      <c r="L49" s="54"/>
      <c r="M49" s="55"/>
      <c r="N49" s="54"/>
      <c r="O49" s="54"/>
      <c r="P49" s="54"/>
      <c r="Q49" s="54"/>
      <c r="R49" s="54"/>
    </row>
    <row r="50" ht="15.0" customHeight="1">
      <c r="B50" s="52"/>
      <c r="C50" s="52"/>
      <c r="D50" s="52"/>
      <c r="E50" s="52"/>
      <c r="F50" s="52"/>
      <c r="G50" s="53"/>
      <c r="H50" s="52"/>
      <c r="J50" s="52"/>
      <c r="K50" s="52"/>
      <c r="L50" s="52"/>
      <c r="M50" s="53"/>
      <c r="N50" s="52"/>
      <c r="O50" s="52"/>
      <c r="P50" s="52"/>
      <c r="Q50" s="52"/>
      <c r="R50" s="52"/>
    </row>
    <row r="51" ht="15.0" customHeight="1">
      <c r="B51" s="54"/>
      <c r="C51" s="54"/>
      <c r="D51" s="54"/>
      <c r="E51" s="54"/>
      <c r="F51" s="54"/>
      <c r="G51" s="55"/>
      <c r="H51" s="54"/>
      <c r="I51" s="54"/>
      <c r="J51" s="54"/>
      <c r="K51" s="54"/>
      <c r="L51" s="54"/>
      <c r="M51" s="55"/>
      <c r="N51" s="54"/>
      <c r="O51" s="54"/>
      <c r="P51" s="54"/>
      <c r="Q51" s="54"/>
      <c r="R51" s="54"/>
    </row>
    <row r="52" ht="15.0" customHeight="1">
      <c r="B52" s="52"/>
      <c r="C52" s="52"/>
      <c r="D52" s="52"/>
      <c r="E52" s="52"/>
      <c r="F52" s="52"/>
      <c r="G52" s="53"/>
      <c r="H52" s="52"/>
      <c r="I52" s="52"/>
      <c r="J52" s="52"/>
      <c r="K52" s="52"/>
      <c r="L52" s="52"/>
      <c r="M52" s="53"/>
      <c r="N52" s="52"/>
      <c r="O52" s="52"/>
      <c r="P52" s="52"/>
      <c r="Q52" s="52"/>
      <c r="R52" s="52"/>
    </row>
    <row r="53" ht="15.0" customHeight="1">
      <c r="B53" s="54"/>
      <c r="C53" s="54"/>
      <c r="D53" s="54"/>
      <c r="E53" s="54"/>
      <c r="F53" s="54"/>
      <c r="G53" s="55"/>
      <c r="H53" s="54"/>
      <c r="I53" s="54"/>
      <c r="J53" s="54"/>
      <c r="K53" s="54"/>
      <c r="L53" s="54"/>
      <c r="M53" s="55"/>
      <c r="N53" s="54"/>
      <c r="O53" s="54"/>
      <c r="P53" s="54"/>
      <c r="Q53" s="54"/>
      <c r="R53" s="54"/>
    </row>
    <row r="54" ht="15.0" customHeight="1">
      <c r="B54" s="52"/>
      <c r="C54" s="52"/>
      <c r="D54" s="52"/>
      <c r="E54" s="52"/>
      <c r="F54" s="52"/>
      <c r="G54" s="53"/>
      <c r="H54" s="52"/>
      <c r="I54" s="52"/>
      <c r="J54" s="52"/>
      <c r="K54" s="52"/>
      <c r="L54" s="52"/>
      <c r="M54" s="53"/>
      <c r="N54" s="52"/>
      <c r="O54" s="52"/>
      <c r="P54" s="52"/>
      <c r="Q54" s="52"/>
      <c r="R54" s="52"/>
    </row>
    <row r="55" ht="15.0" customHeight="1">
      <c r="B55" s="54"/>
      <c r="C55" s="54"/>
      <c r="D55" s="54"/>
      <c r="E55" s="54"/>
      <c r="F55" s="54"/>
      <c r="G55" s="55"/>
      <c r="H55" s="54"/>
      <c r="I55" s="54"/>
      <c r="J55" s="54"/>
      <c r="K55" s="54"/>
      <c r="L55" s="54"/>
      <c r="M55" s="55"/>
      <c r="N55" s="54"/>
      <c r="O55" s="54"/>
      <c r="P55" s="54"/>
      <c r="Q55" s="54"/>
      <c r="R55" s="54"/>
    </row>
    <row r="56" ht="15.0" customHeight="1">
      <c r="B56" s="52"/>
      <c r="C56" s="52"/>
      <c r="D56" s="52"/>
      <c r="E56" s="52"/>
      <c r="F56" s="52"/>
      <c r="G56" s="53"/>
      <c r="H56" s="52"/>
      <c r="I56" s="52"/>
      <c r="J56" s="52"/>
      <c r="K56" s="52"/>
      <c r="L56" s="52"/>
      <c r="M56" s="53"/>
      <c r="N56" s="52"/>
      <c r="O56" s="52"/>
      <c r="P56" s="52"/>
      <c r="Q56" s="52"/>
      <c r="R56" s="52"/>
    </row>
    <row r="57" ht="15.0" customHeight="1">
      <c r="B57" s="54"/>
      <c r="C57" s="54"/>
      <c r="D57" s="54"/>
      <c r="E57" s="54"/>
      <c r="F57" s="54"/>
      <c r="G57" s="55"/>
      <c r="H57" s="54"/>
      <c r="I57" s="54"/>
      <c r="J57" s="54"/>
      <c r="K57" s="54"/>
      <c r="L57" s="54"/>
      <c r="M57" s="55"/>
      <c r="N57" s="54"/>
      <c r="O57" s="54"/>
      <c r="P57" s="54"/>
      <c r="Q57" s="54"/>
      <c r="R57" s="54"/>
    </row>
    <row r="58" ht="15.0" customHeight="1">
      <c r="B58" s="52"/>
      <c r="C58" s="52"/>
      <c r="D58" s="52"/>
      <c r="E58" s="52"/>
      <c r="F58" s="52"/>
      <c r="G58" s="53"/>
      <c r="H58" s="52"/>
      <c r="I58" s="52"/>
      <c r="J58" s="52"/>
      <c r="K58" s="52"/>
      <c r="L58" s="52"/>
      <c r="M58" s="53"/>
      <c r="N58" s="52"/>
      <c r="O58" s="52"/>
      <c r="P58" s="52"/>
      <c r="Q58" s="52"/>
      <c r="R58" s="52"/>
    </row>
    <row r="59" ht="15.0" customHeight="1">
      <c r="B59" s="54"/>
      <c r="C59" s="54"/>
      <c r="D59" s="54"/>
      <c r="E59" s="54"/>
      <c r="F59" s="54"/>
      <c r="G59" s="55"/>
      <c r="H59" s="54"/>
      <c r="I59" s="54"/>
      <c r="J59" s="54"/>
      <c r="K59" s="54"/>
      <c r="L59" s="54"/>
      <c r="M59" s="55"/>
      <c r="N59" s="54"/>
      <c r="O59" s="54"/>
      <c r="P59" s="54"/>
      <c r="Q59" s="54"/>
      <c r="R59" s="54"/>
    </row>
    <row r="60" ht="15.0" customHeight="1">
      <c r="B60" s="52"/>
      <c r="C60" s="52"/>
      <c r="D60" s="52"/>
      <c r="E60" s="52"/>
      <c r="F60" s="52"/>
      <c r="G60" s="53"/>
      <c r="H60" s="52"/>
      <c r="I60" s="52"/>
      <c r="J60" s="52"/>
      <c r="K60" s="52"/>
      <c r="L60" s="52"/>
      <c r="M60" s="53"/>
      <c r="N60" s="52"/>
      <c r="O60" s="52"/>
      <c r="P60" s="52"/>
      <c r="Q60" s="52"/>
      <c r="R60" s="52"/>
    </row>
    <row r="61" ht="23.25" customHeight="1">
      <c r="B61" s="50" t="s">
        <v>22</v>
      </c>
      <c r="G61" s="55"/>
      <c r="H61" s="50" t="s">
        <v>24</v>
      </c>
      <c r="M61" s="55"/>
      <c r="N61" s="50" t="s">
        <v>25</v>
      </c>
    </row>
    <row r="62" ht="15.0" customHeight="1">
      <c r="B62" s="52"/>
      <c r="C62" s="52"/>
      <c r="D62" s="52"/>
      <c r="E62" s="52"/>
      <c r="F62" s="52"/>
      <c r="G62" s="53"/>
      <c r="H62" s="52"/>
      <c r="I62" s="52"/>
      <c r="J62" s="52"/>
      <c r="K62" s="52"/>
      <c r="L62" s="52"/>
      <c r="M62" s="53"/>
      <c r="N62" s="52"/>
      <c r="O62" s="52"/>
      <c r="P62" s="52"/>
      <c r="Q62" s="52"/>
      <c r="R62" s="52"/>
    </row>
    <row r="63" ht="15.0" customHeight="1">
      <c r="B63" s="54"/>
      <c r="C63" s="54"/>
      <c r="D63" s="54"/>
      <c r="E63" s="54"/>
      <c r="F63" s="54"/>
      <c r="G63" s="55"/>
      <c r="H63" s="54"/>
      <c r="I63" s="54"/>
      <c r="J63" s="54"/>
      <c r="K63" s="54"/>
      <c r="L63" s="54"/>
      <c r="M63" s="55"/>
      <c r="N63" s="54"/>
      <c r="O63" s="54"/>
      <c r="P63" s="54"/>
      <c r="Q63" s="54"/>
      <c r="R63" s="54"/>
    </row>
    <row r="64" ht="15.0" customHeight="1">
      <c r="B64" s="52"/>
      <c r="C64" s="52"/>
      <c r="D64" s="52"/>
      <c r="E64" s="52"/>
      <c r="F64" s="52"/>
      <c r="G64" s="53"/>
      <c r="H64" s="52"/>
      <c r="I64" s="52"/>
      <c r="J64" s="52"/>
      <c r="K64" s="52"/>
      <c r="L64" s="52"/>
      <c r="M64" s="53"/>
      <c r="N64" s="52"/>
      <c r="O64" s="52"/>
      <c r="P64" s="52"/>
      <c r="Q64" s="52"/>
      <c r="R64" s="52"/>
    </row>
    <row r="65" ht="15.0" customHeight="1">
      <c r="B65" s="54"/>
      <c r="C65" s="54"/>
      <c r="D65" s="54"/>
      <c r="E65" s="54"/>
      <c r="F65" s="54"/>
      <c r="G65" s="55"/>
      <c r="H65" s="54"/>
      <c r="I65" s="54"/>
      <c r="J65" s="54"/>
      <c r="K65" s="54"/>
      <c r="L65" s="54"/>
      <c r="M65" s="55"/>
      <c r="N65" s="54"/>
      <c r="O65" s="54"/>
      <c r="P65" s="54"/>
      <c r="Q65" s="54"/>
      <c r="R65" s="54"/>
    </row>
    <row r="66" ht="15.0" customHeight="1">
      <c r="B66" s="52"/>
      <c r="C66" s="52"/>
      <c r="D66" s="52"/>
      <c r="E66" s="52"/>
      <c r="F66" s="52"/>
      <c r="G66" s="53"/>
      <c r="H66" s="52"/>
      <c r="I66" s="52"/>
      <c r="J66" s="52"/>
      <c r="K66" s="52"/>
      <c r="L66" s="52"/>
      <c r="M66" s="53"/>
      <c r="N66" s="52"/>
      <c r="O66" s="52"/>
      <c r="P66" s="52"/>
      <c r="Q66" s="52"/>
      <c r="R66" s="52"/>
    </row>
    <row r="67" ht="15.0" customHeight="1">
      <c r="B67" s="54"/>
      <c r="C67" s="54"/>
      <c r="D67" s="54"/>
      <c r="E67" s="54"/>
      <c r="F67" s="54"/>
      <c r="G67" s="55"/>
      <c r="H67" s="54"/>
      <c r="I67" s="54"/>
      <c r="J67" s="54"/>
      <c r="K67" s="54"/>
      <c r="L67" s="54"/>
      <c r="M67" s="55"/>
      <c r="N67" s="54"/>
      <c r="O67" s="54"/>
      <c r="P67" s="54"/>
      <c r="Q67" s="54"/>
      <c r="R67" s="54"/>
    </row>
    <row r="68" ht="15.0" customHeight="1">
      <c r="B68" s="52"/>
      <c r="C68" s="52"/>
      <c r="D68" s="52"/>
      <c r="E68" s="52"/>
      <c r="F68" s="52"/>
      <c r="G68" s="53"/>
      <c r="H68" s="52"/>
      <c r="I68" s="52"/>
      <c r="J68" s="52"/>
      <c r="K68" s="52"/>
      <c r="L68" s="52"/>
      <c r="M68" s="53"/>
      <c r="N68" s="52"/>
      <c r="O68" s="52"/>
      <c r="P68" s="52"/>
      <c r="Q68" s="52"/>
      <c r="R68" s="52"/>
    </row>
    <row r="69" ht="15.0" customHeight="1">
      <c r="B69" s="54"/>
      <c r="C69" s="54"/>
      <c r="D69" s="54"/>
      <c r="E69" s="54"/>
      <c r="F69" s="54"/>
      <c r="G69" s="55"/>
      <c r="H69" s="54"/>
      <c r="I69" s="54"/>
      <c r="J69" s="54"/>
      <c r="K69" s="54"/>
      <c r="L69" s="54"/>
      <c r="M69" s="55"/>
      <c r="N69" s="54"/>
      <c r="O69" s="54"/>
      <c r="P69" s="54"/>
      <c r="Q69" s="54"/>
      <c r="R69" s="54"/>
    </row>
    <row r="70" ht="15.0" customHeight="1">
      <c r="B70" s="52"/>
      <c r="C70" s="52"/>
      <c r="D70" s="52"/>
      <c r="E70" s="52"/>
      <c r="F70" s="52"/>
      <c r="G70" s="53"/>
      <c r="H70" s="52"/>
      <c r="I70" s="52"/>
      <c r="J70" s="52"/>
      <c r="K70" s="52"/>
      <c r="L70" s="52"/>
      <c r="M70" s="53"/>
      <c r="N70" s="52"/>
      <c r="O70" s="52"/>
      <c r="P70" s="52"/>
      <c r="Q70" s="52"/>
      <c r="R70" s="52"/>
    </row>
    <row r="71" ht="15.0" customHeight="1">
      <c r="B71" s="54"/>
      <c r="C71" s="54"/>
      <c r="D71" s="54"/>
      <c r="E71" s="54"/>
      <c r="F71" s="54"/>
      <c r="G71" s="55"/>
      <c r="H71" s="54"/>
      <c r="I71" s="54"/>
      <c r="J71" s="54"/>
      <c r="K71" s="54"/>
      <c r="L71" s="54"/>
      <c r="M71" s="55"/>
      <c r="N71" s="54"/>
      <c r="O71" s="54"/>
      <c r="P71" s="54"/>
      <c r="Q71" s="54"/>
      <c r="R71" s="54"/>
    </row>
    <row r="72" ht="15.0" customHeight="1">
      <c r="B72" s="52"/>
      <c r="C72" s="52"/>
      <c r="D72" s="52"/>
      <c r="E72" s="52"/>
      <c r="F72" s="52"/>
      <c r="G72" s="53"/>
      <c r="H72" s="52"/>
      <c r="I72" s="52"/>
      <c r="J72" s="52"/>
      <c r="K72" s="52"/>
      <c r="L72" s="52"/>
      <c r="M72" s="53"/>
      <c r="N72" s="52"/>
      <c r="O72" s="52"/>
      <c r="P72" s="52"/>
      <c r="Q72" s="52"/>
      <c r="R72" s="52"/>
    </row>
    <row r="73" ht="15.0" customHeight="1">
      <c r="B73" s="54"/>
      <c r="C73" s="54"/>
      <c r="D73" s="54"/>
      <c r="E73" s="54"/>
      <c r="F73" s="54"/>
      <c r="G73" s="55"/>
      <c r="H73" s="54"/>
      <c r="I73" s="54"/>
      <c r="J73" s="54"/>
      <c r="K73" s="54"/>
      <c r="L73" s="54"/>
      <c r="M73" s="55"/>
      <c r="N73" s="54"/>
      <c r="O73" s="54"/>
      <c r="P73" s="54"/>
      <c r="Q73" s="54"/>
      <c r="R73" s="54"/>
    </row>
    <row r="74" ht="15.0" customHeight="1">
      <c r="B74" s="52"/>
      <c r="C74" s="52"/>
      <c r="D74" s="52"/>
      <c r="E74" s="52"/>
      <c r="F74" s="52"/>
      <c r="G74" s="53"/>
      <c r="H74" s="52"/>
      <c r="I74" s="52"/>
      <c r="J74" s="52"/>
      <c r="K74" s="52"/>
      <c r="L74" s="52"/>
      <c r="M74" s="53"/>
      <c r="N74" s="52"/>
      <c r="O74" s="52"/>
      <c r="P74" s="52"/>
      <c r="Q74" s="52"/>
      <c r="R74" s="52"/>
    </row>
    <row r="75" ht="15.0" customHeight="1">
      <c r="B75" s="54"/>
      <c r="C75" s="54"/>
      <c r="D75" s="54"/>
      <c r="E75" s="54"/>
      <c r="F75" s="54"/>
      <c r="G75" s="55"/>
      <c r="H75" s="54"/>
      <c r="I75" s="54"/>
      <c r="J75" s="54"/>
      <c r="K75" s="54"/>
      <c r="L75" s="54"/>
      <c r="M75" s="55"/>
      <c r="N75" s="54"/>
      <c r="O75" s="54"/>
      <c r="P75" s="54"/>
      <c r="Q75" s="54"/>
      <c r="R75" s="54"/>
    </row>
    <row r="76" ht="15.0" customHeight="1">
      <c r="B76" s="52"/>
      <c r="C76" s="52"/>
      <c r="D76" s="52"/>
      <c r="E76" s="52"/>
      <c r="F76" s="52"/>
      <c r="G76" s="53"/>
      <c r="H76" s="52"/>
      <c r="I76" s="52"/>
      <c r="J76" s="52"/>
      <c r="K76" s="52"/>
      <c r="L76" s="52"/>
      <c r="M76" s="53"/>
      <c r="N76" s="52"/>
      <c r="O76" s="52"/>
      <c r="P76" s="52"/>
      <c r="Q76" s="52"/>
      <c r="R76" s="52"/>
    </row>
    <row r="77" ht="15.0" customHeight="1">
      <c r="B77" s="54"/>
      <c r="C77" s="54"/>
      <c r="D77" s="54"/>
      <c r="E77" s="54"/>
      <c r="F77" s="54"/>
      <c r="G77" s="55"/>
      <c r="H77" s="54"/>
      <c r="I77" s="54"/>
      <c r="J77" s="54"/>
      <c r="K77" s="54"/>
      <c r="L77" s="54"/>
      <c r="M77" s="55"/>
      <c r="N77" s="54"/>
      <c r="O77" s="54"/>
      <c r="P77" s="54"/>
      <c r="Q77" s="54"/>
      <c r="R77" s="54"/>
    </row>
    <row r="78" ht="15.0" customHeight="1">
      <c r="B78" s="52"/>
      <c r="C78" s="52"/>
      <c r="D78" s="52"/>
      <c r="E78" s="52"/>
      <c r="F78" s="52"/>
      <c r="G78" s="53"/>
      <c r="H78" s="52"/>
      <c r="I78" s="52"/>
      <c r="J78" s="52"/>
      <c r="K78" s="52"/>
      <c r="L78" s="52"/>
      <c r="M78" s="53"/>
      <c r="N78" s="52"/>
      <c r="O78" s="52"/>
      <c r="P78" s="52"/>
      <c r="Q78" s="52"/>
      <c r="R78" s="52"/>
    </row>
    <row r="79" ht="15.0" customHeight="1">
      <c r="B79" s="54"/>
      <c r="C79" s="54"/>
      <c r="D79" s="54"/>
      <c r="E79" s="54"/>
      <c r="F79" s="54"/>
      <c r="G79" s="55"/>
      <c r="H79" s="54"/>
      <c r="I79" s="54"/>
      <c r="J79" s="54"/>
      <c r="K79" s="54"/>
      <c r="L79" s="54"/>
      <c r="M79" s="55"/>
      <c r="N79" s="54"/>
      <c r="O79" s="54"/>
      <c r="P79" s="54"/>
      <c r="Q79" s="54"/>
      <c r="R79" s="54"/>
    </row>
    <row r="80" ht="15.0" customHeight="1">
      <c r="B80" s="52"/>
      <c r="C80" s="52"/>
      <c r="D80" s="52"/>
      <c r="E80" s="52"/>
      <c r="F80" s="52"/>
      <c r="G80" s="53"/>
      <c r="H80" s="52"/>
      <c r="I80" s="52"/>
      <c r="J80" s="52"/>
      <c r="K80" s="52"/>
      <c r="L80" s="52"/>
      <c r="M80" s="53"/>
      <c r="N80" s="52"/>
      <c r="O80" s="52"/>
      <c r="P80" s="52"/>
      <c r="Q80" s="52"/>
      <c r="R80" s="52"/>
    </row>
    <row r="81" ht="9.0" customHeight="1">
      <c r="B81" s="52"/>
      <c r="G81" s="56"/>
      <c r="H81" s="52"/>
      <c r="M81" s="56"/>
      <c r="N81" s="52"/>
    </row>
  </sheetData>
  <mergeCells count="19">
    <mergeCell ref="B21:F21"/>
    <mergeCell ref="H21:L21"/>
    <mergeCell ref="B1:F1"/>
    <mergeCell ref="B41:F41"/>
    <mergeCell ref="H41:L41"/>
    <mergeCell ref="N41:R41"/>
    <mergeCell ref="B61:F61"/>
    <mergeCell ref="H61:L61"/>
    <mergeCell ref="N61:R61"/>
    <mergeCell ref="B81:F81"/>
    <mergeCell ref="H81:L81"/>
    <mergeCell ref="N81:R81"/>
    <mergeCell ref="A1:A81"/>
    <mergeCell ref="G1:G81"/>
    <mergeCell ref="H1:L1"/>
    <mergeCell ref="M1:M81"/>
    <mergeCell ref="N1:R1"/>
    <mergeCell ref="S1:S81"/>
    <mergeCell ref="N21:R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5.75"/>
    <col customWidth="1" min="2" max="2" width="23.88"/>
    <col customWidth="1" min="3" max="5" width="12.0"/>
    <col customWidth="1" min="6" max="6" width="11.88"/>
    <col customWidth="1" min="7" max="7" width="11.38"/>
    <col customWidth="1" min="8" max="8" width="6.0"/>
    <col customWidth="1" min="9" max="9" width="8.25"/>
    <col customWidth="1" min="10" max="13" width="8.0"/>
    <col customWidth="1" min="14" max="14" width="10.88"/>
    <col customWidth="1" min="15" max="15" width="3.88"/>
    <col customWidth="1" min="16" max="16" width="8.25"/>
    <col customWidth="1" min="17" max="20" width="8.0"/>
    <col customWidth="1" min="21" max="21" width="10.88"/>
  </cols>
  <sheetData>
    <row r="1" ht="24.75" customHeight="1">
      <c r="A1" s="57" t="s">
        <v>26</v>
      </c>
      <c r="B1" s="58" t="s">
        <v>27</v>
      </c>
      <c r="C1" s="58" t="s">
        <v>28</v>
      </c>
      <c r="D1" s="59" t="s">
        <v>29</v>
      </c>
      <c r="E1" s="59" t="s">
        <v>30</v>
      </c>
      <c r="F1" s="60" t="s">
        <v>31</v>
      </c>
      <c r="G1" s="61" t="s">
        <v>32</v>
      </c>
      <c r="H1" s="62"/>
      <c r="I1" s="63" t="s">
        <v>33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</row>
    <row r="2" ht="24.75" customHeight="1">
      <c r="A2" s="66" t="s">
        <v>34</v>
      </c>
      <c r="B2" s="67" t="s">
        <v>35</v>
      </c>
      <c r="C2" s="68">
        <f>COUNTIF(Janeiro!B:B,B2)+COUNTIF(Fevereiro!B:B,B2)+COUNTIF('Março'!B:B,B2)+COUNTIF(Abril!B:B,B2)+COUNTIF(Maio!B:B,B2)+COUNTIF(Junho!B:B,B2)+COUNTIF(Julho!B:B,B2)+COUNTIF(Agosto!B:B,B2)+COUNTIF(Setembro!B:B,B2)+COUNTIF(Outubro!B:B,B2)+COUNTIF(Novembro!B:B,B2)+COUNTIF(Dezembro!B:B,B2)</f>
        <v>0</v>
      </c>
      <c r="D2" s="68">
        <f>COUNTIFS(Janeiro!H:H,"&gt;0",Janeiro!B:B,B2)+COUNTIFS(Fevereiro!H:H,"&gt;0",Fevereiro!B:B,B2)+COUNTIFS('Março'!H:H,"&gt;0",'Março'!B:B,B2)+COUNTIFS(Abril!H:H,"&gt;0",Abril!B:B,B2)+COUNTIFS(Maio!H:H,"&gt;0",Maio!B:B,B2)+COUNTIFS(Junho!H:H,"&gt;0",Junho!B:B,B2)+COUNTIFS(Julho!H:H,"&gt;0",Julho!B:B,B2)+COUNTIFS(Agosto!H:H,"&gt;0",Agosto!B:B,B2)+COUNTIFS(Setembro!H:H,"&gt;0",Setembro!B:B,B2)+COUNTIFS(Outubro!H:H,"&gt;0",Outubro!B:B,B2)+COUNTIFS(Novembro!H:H,"&gt;0",Novembro!B:B,B2)+COUNTIFS(Dezembro!H:H,"&gt;0",Dezembro!B:B,B2)</f>
        <v>0</v>
      </c>
      <c r="E2" s="68">
        <f>COUNTIFS(Janeiro!H:H,"&lt;0",Janeiro!B:B,B2)+COUNTIFS(Fevereiro!H:H,"&lt;0",Fevereiro!B:B,B2)+COUNTIFS('Março'!H:H,"&lt;0",'Março'!B:B,B2)+COUNTIFS(Abril!H:H,"&lt;0",Abril!B:B,B2)+COUNTIFS(Maio!H:H,"&lt;0",Maio!B:B,B2)+COUNTIFS(Junho!H:H,"&lt;0",Junho!B:B,B2)+COUNTIFS(Julho!H:H,"&lt;0",Julho!B:B,B2)+COUNTIFS(Agosto!H:H,"&lt;0",Agosto!B:B,B2)+COUNTIFS(Setembro!H:H,"&lt;0",Setembro!B:B,B2)+COUNTIFS(Outubro!H:H,"&lt;0",Outubro!B:B,B2)+COUNTIFS(Novembro!H:H,"&lt;0",Novembro!B:B,B2)+COUNTIFS(Dezembro!H:H,"&lt;0",Dezembro!B:B,B2)</f>
        <v>0</v>
      </c>
      <c r="F2" s="69">
        <f>SUMIF(Janeiro!B:B,B2,Janeiro!H:H)+SUMIF(Fevereiro!B:B,B2,Fevereiro!H:H)+SUMIF('Março'!B:B,B2,'Março'!H:H)+SUMIF(Abril!B:B,B2,Abril!H:H)+SUMIF(Maio!B:B,B2,Maio!H:H)+SUMIF(Junho!B:B,B2,Junho!H:H)+SUMIF(Julho!B:B,B2,Julho!H:H)+SUMIF(Agosto!B:B,B2,Agosto!H:H)+SUMIF(Setembro!B:B,B2,Setembro!H:H)+SUMIF(Outubro!B:B,B2,Outubro!H:H)+SUMIF(Novembro!B:B,B2,Novembro!H:H)+SUMIF(Dezembro!B:B,B2,Dezembro!H:H)</f>
        <v>0</v>
      </c>
      <c r="G2" s="70">
        <f>SUM(F2:F4)</f>
        <v>0</v>
      </c>
      <c r="H2" s="62"/>
      <c r="I2" s="7"/>
      <c r="U2" s="71"/>
    </row>
    <row r="3" ht="24.75" customHeight="1">
      <c r="A3" s="72"/>
      <c r="B3" s="73" t="s">
        <v>36</v>
      </c>
      <c r="C3" s="74">
        <f>COUNTIF(Janeiro!B:B,B3)+COUNTIF(Fevereiro!B:B,B3)+COUNTIF('Março'!B:B,B3)+COUNTIF(Abril!B:B,B3)+COUNTIF(Maio!B:B,B3)+COUNTIF(Junho!B:B,B3)+COUNTIF(Julho!B:B,B3)+COUNTIF(Agosto!B:B,B3)+COUNTIF(Setembro!B:B,B3)+COUNTIF(Outubro!B:B,B3)+COUNTIF(Novembro!B:B,B3)+COUNTIF(Dezembro!B:B,B3)</f>
        <v>0</v>
      </c>
      <c r="D3" s="74">
        <f>COUNTIFS(Janeiro!H:H,"&gt;0",Janeiro!B:B,B3)+COUNTIFS(Fevereiro!H:H,"&gt;0",Fevereiro!B:B,B3)+COUNTIFS('Março'!H:H,"&gt;0",'Março'!B:B,B3)+COUNTIFS(Abril!H:H,"&gt;0",Abril!B:B,B3)+COUNTIFS(Maio!H:H,"&gt;0",Maio!B:B,B3)+COUNTIFS(Junho!H:H,"&gt;0",Junho!B:B,B3)+COUNTIFS(Julho!H:H,"&gt;0",Julho!B:B,B3)+COUNTIFS(Agosto!H:H,"&gt;0",Agosto!B:B,B3)+COUNTIFS(Setembro!H:H,"&gt;0",Setembro!B:B,B3)+COUNTIFS(Outubro!H:H,"&gt;0",Outubro!B:B,B3)+COUNTIFS(Novembro!H:H,"&gt;0",Novembro!B:B,B3)+COUNTIFS(Dezembro!H:H,"&gt;0",Dezembro!B:B,B3)</f>
        <v>0</v>
      </c>
      <c r="E3" s="74">
        <f>COUNTIFS(Janeiro!H:H,"&lt;0",Janeiro!B:B,B3)+COUNTIFS(Fevereiro!H:H,"&lt;0",Fevereiro!B:B,B3)+COUNTIFS('Março'!H:H,"&lt;0",'Março'!B:B,B3)+COUNTIFS(Abril!H:H,"&lt;0",Abril!B:B,B3)+COUNTIFS(Maio!H:H,"&lt;0",Maio!B:B,B3)+COUNTIFS(Junho!H:H,"&lt;0",Junho!B:B,B3)+COUNTIFS(Julho!H:H,"&lt;0",Julho!B:B,B3)+COUNTIFS(Agosto!H:H,"&lt;0",Agosto!B:B,B3)+COUNTIFS(Setembro!H:H,"&lt;0",Setembro!B:B,B3)+COUNTIFS(Outubro!H:H,"&lt;0",Outubro!B:B,B3)+COUNTIFS(Novembro!H:H,"&lt;0",Novembro!B:B,B3)+COUNTIFS(Dezembro!H:H,"&lt;0",Dezembro!B:B,B3)</f>
        <v>0</v>
      </c>
      <c r="F3" s="75">
        <f>SUMIF(Janeiro!B:B,B3,Janeiro!H:H)+SUMIF(Fevereiro!B:B,B3,Fevereiro!H:H)+SUMIF('Março'!B:B,B3,'Março'!H:H)+SUMIF(Abril!B:B,B3,Abril!H:H)+SUMIF(Maio!B:B,B3,Maio!H:H)+SUMIF(Junho!B:B,B3,Junho!H:H)+SUMIF(Julho!B:B,B3,Julho!H:H)+SUMIF(Agosto!B:B,B3,Agosto!H:H)+SUMIF(Setembro!B:B,B3,Setembro!H:H)+SUMIF(Outubro!B:B,B3,Outubro!H:H)+SUMIF(Novembro!B:B,B3,Novembro!H:H)+SUMIF(Dezembro!B:B,B3,Dezembro!H:H)</f>
        <v>0</v>
      </c>
      <c r="G3" s="72"/>
      <c r="H3" s="62"/>
      <c r="U3" s="71"/>
    </row>
    <row r="4" ht="24.75" customHeight="1">
      <c r="A4" s="76"/>
      <c r="B4" s="73" t="s">
        <v>37</v>
      </c>
      <c r="C4" s="74">
        <f>COUNTIF(Janeiro!B:B,B4)+COUNTIF(Fevereiro!B:B,B4)+COUNTIF('Março'!B:B,B4)+COUNTIF(Abril!B:B,B4)+COUNTIF(Maio!B:B,B4)+COUNTIF(Junho!B:B,B4)+COUNTIF(Julho!B:B,B4)+COUNTIF(Agosto!B:B,B4)+COUNTIF(Setembro!B:B,B4)+COUNTIF(Outubro!B:B,B4)+COUNTIF(Novembro!B:B,B4)+COUNTIF(Dezembro!B:B,B4)</f>
        <v>0</v>
      </c>
      <c r="D4" s="74">
        <f>COUNTIFS(Janeiro!H:H,"&gt;0",Janeiro!B:B,B4)+COUNTIFS(Fevereiro!H:H,"&gt;0",Fevereiro!B:B,B4)+COUNTIFS('Março'!H:H,"&gt;0",'Março'!B:B,B4)+COUNTIFS(Abril!H:H,"&gt;0",Abril!B:B,B4)+COUNTIFS(Maio!H:H,"&gt;0",Maio!B:B,B4)+COUNTIFS(Junho!H:H,"&gt;0",Junho!B:B,B4)+COUNTIFS(Julho!H:H,"&gt;0",Julho!B:B,B4)+COUNTIFS(Agosto!H:H,"&gt;0",Agosto!B:B,B4)+COUNTIFS(Setembro!H:H,"&gt;0",Setembro!B:B,B4)+COUNTIFS(Outubro!H:H,"&gt;0",Outubro!B:B,B4)+COUNTIFS(Novembro!H:H,"&gt;0",Novembro!B:B,B4)+COUNTIFS(Dezembro!H:H,"&gt;0",Dezembro!B:B,B4)</f>
        <v>0</v>
      </c>
      <c r="E4" s="74">
        <f>COUNTIFS(Janeiro!H:H,"&lt;0",Janeiro!B:B,B4)+COUNTIFS(Fevereiro!H:H,"&lt;0",Fevereiro!B:B,B4)+COUNTIFS('Março'!H:H,"&lt;0",'Março'!B:B,B4)+COUNTIFS(Abril!H:H,"&lt;0",Abril!B:B,B4)+COUNTIFS(Maio!H:H,"&lt;0",Maio!B:B,B4)+COUNTIFS(Junho!H:H,"&lt;0",Junho!B:B,B4)+COUNTIFS(Julho!H:H,"&lt;0",Julho!B:B,B4)+COUNTIFS(Agosto!H:H,"&lt;0",Agosto!B:B,B4)+COUNTIFS(Setembro!H:H,"&lt;0",Setembro!B:B,B4)+COUNTIFS(Outubro!H:H,"&lt;0",Outubro!B:B,B4)+COUNTIFS(Novembro!H:H,"&lt;0",Novembro!B:B,B4)+COUNTIFS(Dezembro!H:H,"&lt;0",Dezembro!B:B,B4)</f>
        <v>0</v>
      </c>
      <c r="F4" s="75">
        <f>SUMIF(Janeiro!B:B,B4,Janeiro!H:H)+SUMIF(Fevereiro!B:B,B4,Fevereiro!H:H)+SUMIF('Março'!B:B,B4,'Março'!H:H)+SUMIF(Abril!B:B,B4,Abril!H:H)+SUMIF(Maio!B:B,B4,Maio!H:H)+SUMIF(Junho!B:B,B4,Junho!H:H)+SUMIF(Julho!B:B,B4,Julho!H:H)+SUMIF(Agosto!B:B,B4,Agosto!H:H)+SUMIF(Setembro!B:B,B4,Setembro!H:H)+SUMIF(Outubro!B:B,B4,Outubro!H:H)+SUMIF(Novembro!B:B,B4,Novembro!H:H)+SUMIF(Dezembro!B:B,B4,Dezembro!H:H)</f>
        <v>0</v>
      </c>
      <c r="G4" s="76"/>
      <c r="H4" s="62"/>
      <c r="U4" s="71"/>
    </row>
    <row r="5" ht="24.75" customHeight="1">
      <c r="A5" s="77" t="s">
        <v>38</v>
      </c>
      <c r="B5" s="78" t="s">
        <v>39</v>
      </c>
      <c r="C5" s="79">
        <f>COUNTIF(Janeiro!B:B,B5)+COUNTIF(Fevereiro!B:B,B5)+COUNTIF('Março'!B:B,B5)+COUNTIF(Abril!B:B,B5)+COUNTIF(Maio!B:B,B5)+COUNTIF(Junho!B:B,B5)+COUNTIF(Julho!B:B,B5)+COUNTIF(Agosto!B:B,B5)+COUNTIF(Setembro!B:B,B5)+COUNTIF(Outubro!B:B,B5)+COUNTIF(Novembro!B:B,B5)+COUNTIF(Dezembro!B:B,B5)</f>
        <v>0</v>
      </c>
      <c r="D5" s="79">
        <f>COUNTIFS(Janeiro!H:H,"&gt;0",Janeiro!B:B,B5)+COUNTIFS(Fevereiro!H:H,"&gt;0",Fevereiro!B:B,B5)+COUNTIFS('Março'!H:H,"&gt;0",'Março'!B:B,B5)+COUNTIFS(Abril!H:H,"&gt;0",Abril!B:B,B5)+COUNTIFS(Maio!H:H,"&gt;0",Maio!B:B,B5)+COUNTIFS(Junho!H:H,"&gt;0",Junho!B:B,B5)+COUNTIFS(Julho!H:H,"&gt;0",Julho!B:B,B5)+COUNTIFS(Agosto!H:H,"&gt;0",Agosto!B:B,B5)+COUNTIFS(Setembro!H:H,"&gt;0",Setembro!B:B,B5)+COUNTIFS(Outubro!H:H,"&gt;0",Outubro!B:B,B5)+COUNTIFS(Novembro!H:H,"&gt;0",Novembro!B:B,B5)+COUNTIFS(Dezembro!H:H,"&gt;0",Dezembro!B:B,B5)</f>
        <v>0</v>
      </c>
      <c r="E5" s="79">
        <f>COUNTIFS(Janeiro!H:H,"&lt;0",Janeiro!B:B,B5)+COUNTIFS(Fevereiro!H:H,"&lt;0",Fevereiro!B:B,B5)+COUNTIFS('Março'!H:H,"&lt;0",'Março'!B:B,B5)+COUNTIFS(Abril!H:H,"&lt;0",Abril!B:B,B5)+COUNTIFS(Maio!H:H,"&lt;0",Maio!B:B,B5)+COUNTIFS(Junho!H:H,"&lt;0",Junho!B:B,B5)+COUNTIFS(Julho!H:H,"&lt;0",Julho!B:B,B5)+COUNTIFS(Agosto!H:H,"&lt;0",Agosto!B:B,B5)+COUNTIFS(Setembro!H:H,"&lt;0",Setembro!B:B,B5)+COUNTIFS(Outubro!H:H,"&lt;0",Outubro!B:B,B5)+COUNTIFS(Novembro!H:H,"&lt;0",Novembro!B:B,B5)+COUNTIFS(Dezembro!H:H,"&lt;0",Dezembro!B:B,B5)</f>
        <v>0</v>
      </c>
      <c r="F5" s="80">
        <f>SUMIF(Janeiro!B:B,B5,Janeiro!H:H)+SUMIF(Fevereiro!B:B,B5,Fevereiro!H:H)+SUMIF('Março'!B:B,B5,'Março'!H:H)+SUMIF(Abril!B:B,B5,Abril!H:H)+SUMIF(Maio!B:B,B5,Maio!H:H)+SUMIF(Junho!B:B,B5,Junho!H:H)+SUMIF(Julho!B:B,B5,Julho!H:H)+SUMIF(Agosto!B:B,B5,Agosto!H:H)+SUMIF(Setembro!B:B,B5,Setembro!H:H)+SUMIF(Outubro!B:B,B5,Outubro!H:H)+SUMIF(Novembro!B:B,B5,Novembro!H:H)+SUMIF(Dezembro!B:B,B5,Dezembro!H:H)</f>
        <v>0</v>
      </c>
      <c r="G5" s="81">
        <f>SUM(F5:F8)</f>
        <v>0</v>
      </c>
      <c r="H5" s="62"/>
      <c r="U5" s="82"/>
    </row>
    <row r="6" ht="24.75" customHeight="1">
      <c r="A6" s="72"/>
      <c r="B6" s="83" t="s">
        <v>40</v>
      </c>
      <c r="C6" s="84">
        <f>COUNTIF(Janeiro!B:B,B6)+COUNTIF(Fevereiro!B:B,B6)+COUNTIF('Março'!B:B,B6)+COUNTIF(Abril!B:B,B6)+COUNTIF(Maio!B:B,B6)+COUNTIF(Junho!B:B,B6)+COUNTIF(Julho!B:B,B6)+COUNTIF(Agosto!B:B,B6)+COUNTIF(Setembro!B:B,B6)+COUNTIF(Outubro!B:B,B6)+COUNTIF(Novembro!B:B,B6)+COUNTIF(Dezembro!B:B,B6)</f>
        <v>0</v>
      </c>
      <c r="D6" s="84">
        <f>COUNTIFS(Janeiro!H:H,"&gt;0",Janeiro!B:B,B6)+COUNTIFS(Fevereiro!H:H,"&gt;0",Fevereiro!B:B,B6)+COUNTIFS('Março'!H:H,"&gt;0",'Março'!B:B,B6)+COUNTIFS(Abril!H:H,"&gt;0",Abril!B:B,B6)+COUNTIFS(Maio!H:H,"&gt;0",Maio!B:B,B6)+COUNTIFS(Junho!H:H,"&gt;0",Junho!B:B,B6)+COUNTIFS(Julho!H:H,"&gt;0",Julho!B:B,B6)+COUNTIFS(Agosto!H:H,"&gt;0",Agosto!B:B,B6)+COUNTIFS(Setembro!H:H,"&gt;0",Setembro!B:B,B6)+COUNTIFS(Outubro!H:H,"&gt;0",Outubro!B:B,B6)+COUNTIFS(Novembro!H:H,"&gt;0",Novembro!B:B,B6)+COUNTIFS(Dezembro!H:H,"&gt;0",Dezembro!B:B,B6)</f>
        <v>0</v>
      </c>
      <c r="E6" s="84">
        <f>COUNTIFS(Janeiro!H:H,"&lt;0",Janeiro!B:B,B6)+COUNTIFS(Fevereiro!H:H,"&lt;0",Fevereiro!B:B,B6)+COUNTIFS('Março'!H:H,"&lt;0",'Março'!B:B,B6)+COUNTIFS(Abril!H:H,"&lt;0",Abril!B:B,B6)+COUNTIFS(Maio!H:H,"&lt;0",Maio!B:B,B6)+COUNTIFS(Junho!H:H,"&lt;0",Junho!B:B,B6)+COUNTIFS(Julho!H:H,"&lt;0",Julho!B:B,B6)+COUNTIFS(Agosto!H:H,"&lt;0",Agosto!B:B,B6)+COUNTIFS(Setembro!H:H,"&lt;0",Setembro!B:B,B6)+COUNTIFS(Outubro!H:H,"&lt;0",Outubro!B:B,B6)+COUNTIFS(Novembro!H:H,"&lt;0",Novembro!B:B,B6)+COUNTIFS(Dezembro!H:H,"&lt;0",Dezembro!B:B,B6)</f>
        <v>0</v>
      </c>
      <c r="F6" s="85">
        <f>SUMIF(Janeiro!B:B,B6,Janeiro!H:H)+SUMIF(Fevereiro!B:B,B6,Fevereiro!H:H)+SUMIF('Março'!B:B,B6,'Março'!H:H)+SUMIF(Abril!B:B,B6,Abril!H:H)+SUMIF(Maio!B:B,B6,Maio!H:H)+SUMIF(Junho!B:B,B6,Junho!H:H)+SUMIF(Julho!B:B,B6,Julho!H:H)+SUMIF(Agosto!B:B,B6,Agosto!H:H)+SUMIF(Setembro!B:B,B6,Setembro!H:H)+SUMIF(Outubro!B:B,B6,Outubro!H:H)+SUMIF(Novembro!B:B,B6,Novembro!H:H)+SUMIF(Dezembro!B:B,B6,Dezembro!H:H)</f>
        <v>0</v>
      </c>
      <c r="G6" s="72"/>
      <c r="U6" s="36"/>
    </row>
    <row r="7" ht="24.75" customHeight="1">
      <c r="A7" s="72"/>
      <c r="B7" s="86" t="s">
        <v>41</v>
      </c>
      <c r="C7" s="84">
        <f>COUNTIF(Janeiro!B:B,B7)+COUNTIF(Fevereiro!B:B,B7)+COUNTIF('Março'!B:B,B7)+COUNTIF(Abril!B:B,B7)+COUNTIF(Maio!B:B,B7)+COUNTIF(Junho!B:B,B7)+COUNTIF(Julho!B:B,B7)+COUNTIF(Agosto!B:B,B7)+COUNTIF(Setembro!B:B,B7)+COUNTIF(Outubro!B:B,B7)+COUNTIF(Novembro!B:B,B7)+COUNTIF(Dezembro!B:B,B7)</f>
        <v>0</v>
      </c>
      <c r="D7" s="84">
        <f>COUNTIFS(Janeiro!H:H,"&gt;0",Janeiro!B:B,B7)+COUNTIFS(Fevereiro!H:H,"&gt;0",Fevereiro!B:B,B7)+COUNTIFS('Março'!H:H,"&gt;0",'Março'!B:B,B7)+COUNTIFS(Abril!H:H,"&gt;0",Abril!B:B,B7)+COUNTIFS(Maio!H:H,"&gt;0",Maio!B:B,B7)+COUNTIFS(Junho!H:H,"&gt;0",Junho!B:B,B7)+COUNTIFS(Julho!H:H,"&gt;0",Julho!B:B,B7)+COUNTIFS(Agosto!H:H,"&gt;0",Agosto!B:B,B7)+COUNTIFS(Setembro!H:H,"&gt;0",Setembro!B:B,B7)+COUNTIFS(Outubro!H:H,"&gt;0",Outubro!B:B,B7)+COUNTIFS(Novembro!H:H,"&gt;0",Novembro!B:B,B7)+COUNTIFS(Dezembro!H:H,"&gt;0",Dezembro!B:B,B7)</f>
        <v>0</v>
      </c>
      <c r="E7" s="84">
        <f>COUNTIFS(Janeiro!H:H,"&lt;0",Janeiro!B:B,B7)+COUNTIFS(Fevereiro!H:H,"&lt;0",Fevereiro!B:B,B7)+COUNTIFS('Março'!H:H,"&lt;0",'Março'!B:B,B7)+COUNTIFS(Abril!H:H,"&lt;0",Abril!B:B,B7)+COUNTIFS(Maio!H:H,"&lt;0",Maio!B:B,B7)+COUNTIFS(Junho!H:H,"&lt;0",Junho!B:B,B7)+COUNTIFS(Julho!H:H,"&lt;0",Julho!B:B,B7)+COUNTIFS(Agosto!H:H,"&lt;0",Agosto!B:B,B7)+COUNTIFS(Setembro!H:H,"&lt;0",Setembro!B:B,B7)+COUNTIFS(Outubro!H:H,"&lt;0",Outubro!B:B,B7)+COUNTIFS(Novembro!H:H,"&lt;0",Novembro!B:B,B7)+COUNTIFS(Dezembro!H:H,"&lt;0",Dezembro!B:B,B7)</f>
        <v>0</v>
      </c>
      <c r="F7" s="85">
        <f>SUMIF(Janeiro!B:B,B7,Janeiro!H:H)+SUMIF(Fevereiro!B:B,B7,Fevereiro!H:H)+SUMIF('Março'!B:B,B7,'Março'!H:H)+SUMIF(Abril!B:B,B7,Abril!H:H)+SUMIF(Maio!B:B,B7,Maio!H:H)+SUMIF(Junho!B:B,B7,Junho!H:H)+SUMIF(Julho!B:B,B7,Julho!H:H)+SUMIF(Agosto!B:B,B7,Agosto!H:H)+SUMIF(Setembro!B:B,B7,Setembro!H:H)+SUMIF(Outubro!B:B,B7,Outubro!H:H)+SUMIF(Novembro!B:B,B7,Novembro!H:H)+SUMIF(Dezembro!B:B,B7,Dezembro!H:H)</f>
        <v>0</v>
      </c>
      <c r="G7" s="72"/>
      <c r="U7" s="87"/>
    </row>
    <row r="8" ht="24.75" customHeight="1">
      <c r="A8" s="76"/>
      <c r="B8" s="86" t="s">
        <v>42</v>
      </c>
      <c r="C8" s="88">
        <f>COUNTIF(Janeiro!B:B,B8)+COUNTIF(Fevereiro!B:B,B8)+COUNTIF('Março'!B:B,B8)+COUNTIF(Abril!B:B,B8)+COUNTIF(Maio!B:B,B8)+COUNTIF(Junho!B:B,B8)+COUNTIF(Julho!B:B,B8)+COUNTIF(Agosto!B:B,B8)+COUNTIF(Setembro!B:B,B8)+COUNTIF(Outubro!B:B,B8)+COUNTIF(Novembro!B:B,B8)+COUNTIF(Dezembro!B:B,B8)</f>
        <v>0</v>
      </c>
      <c r="D8" s="88">
        <f>COUNTIFS(Janeiro!H:H,"&gt;0",Janeiro!B:B,B8)+COUNTIFS(Fevereiro!H:H,"&gt;0",Fevereiro!B:B,B8)+COUNTIFS('Março'!H:H,"&gt;0",'Março'!B:B,B8)+COUNTIFS(Abril!H:H,"&gt;0",Abril!B:B,B8)+COUNTIFS(Maio!H:H,"&gt;0",Maio!B:B,B8)+COUNTIFS(Junho!H:H,"&gt;0",Junho!B:B,B8)+COUNTIFS(Julho!H:H,"&gt;0",Julho!B:B,B8)+COUNTIFS(Agosto!H:H,"&gt;0",Agosto!B:B,B8)+COUNTIFS(Setembro!H:H,"&gt;0",Setembro!B:B,B8)+COUNTIFS(Outubro!H:H,"&gt;0",Outubro!B:B,B8)+COUNTIFS(Novembro!H:H,"&gt;0",Novembro!B:B,B8)+COUNTIFS(Dezembro!H:H,"&gt;0",Dezembro!B:B,B8)</f>
        <v>0</v>
      </c>
      <c r="E8" s="88">
        <f>COUNTIFS(Janeiro!H:H,"&lt;0",Janeiro!B:B,B8)+COUNTIFS(Fevereiro!H:H,"&lt;0",Fevereiro!B:B,B8)+COUNTIFS('Março'!H:H,"&lt;0",'Março'!B:B,B8)+COUNTIFS(Abril!H:H,"&lt;0",Abril!B:B,B8)+COUNTIFS(Maio!H:H,"&lt;0",Maio!B:B,B8)+COUNTIFS(Junho!H:H,"&lt;0",Junho!B:B,B8)+COUNTIFS(Julho!H:H,"&lt;0",Julho!B:B,B8)+COUNTIFS(Agosto!H:H,"&lt;0",Agosto!B:B,B8)+COUNTIFS(Setembro!H:H,"&lt;0",Setembro!B:B,B8)+COUNTIFS(Outubro!H:H,"&lt;0",Outubro!B:B,B8)+COUNTIFS(Novembro!H:H,"&lt;0",Novembro!B:B,B8)+COUNTIFS(Dezembro!H:H,"&lt;0",Dezembro!B:B,B8)</f>
        <v>0</v>
      </c>
      <c r="F8" s="89">
        <f>SUMIF(Janeiro!B:B,B8,Janeiro!H:H)+SUMIF(Fevereiro!B:B,B8,Fevereiro!H:H)+SUMIF('Março'!B:B,B8,'Março'!H:H)+SUMIF(Abril!B:B,B8,Abril!H:H)+SUMIF(Maio!B:B,B8,Maio!H:H)+SUMIF(Junho!B:B,B8,Junho!H:H)+SUMIF(Julho!B:B,B8,Julho!H:H)+SUMIF(Agosto!B:B,B8,Agosto!H:H)+SUMIF(Setembro!B:B,B8,Setembro!H:H)+SUMIF(Outubro!B:B,B8,Outubro!H:H)+SUMIF(Novembro!B:B,B8,Novembro!H:H)+SUMIF(Dezembro!B:B,B8,Dezembro!H:H)</f>
        <v>0</v>
      </c>
      <c r="G8" s="76"/>
      <c r="U8" s="36"/>
    </row>
    <row r="9" ht="24.75" customHeight="1">
      <c r="A9" s="90" t="s">
        <v>43</v>
      </c>
      <c r="B9" s="67" t="s">
        <v>44</v>
      </c>
      <c r="C9" s="68">
        <f>COUNTIF(Janeiro!B:B,B9)+COUNTIF(Fevereiro!B:B,B9)+COUNTIF('Março'!B:B,B9)+COUNTIF(Abril!B:B,B9)+COUNTIF(Maio!B:B,B9)+COUNTIF(Junho!B:B,B9)+COUNTIF(Julho!B:B,B9)+COUNTIF(Agosto!B:B,B9)+COUNTIF(Setembro!B:B,B9)+COUNTIF(Outubro!B:B,B9)+COUNTIF(Novembro!B:B,B9)+COUNTIF(Dezembro!B:B,B9)</f>
        <v>0</v>
      </c>
      <c r="D9" s="68">
        <f>COUNTIFS(Janeiro!H:H,"&gt;0",Janeiro!B:B,B9)+COUNTIFS(Fevereiro!H:H,"&gt;0",Fevereiro!B:B,B9)+COUNTIFS('Março'!H:H,"&gt;0",'Março'!B:B,B9)+COUNTIFS(Abril!H:H,"&gt;0",Abril!B:B,B9)+COUNTIFS(Maio!H:H,"&gt;0",Maio!B:B,B9)+COUNTIFS(Junho!H:H,"&gt;0",Junho!B:B,B9)+COUNTIFS(Julho!H:H,"&gt;0",Julho!B:B,B9)+COUNTIFS(Agosto!H:H,"&gt;0",Agosto!B:B,B9)+COUNTIFS(Setembro!H:H,"&gt;0",Setembro!B:B,B9)+COUNTIFS(Outubro!H:H,"&gt;0",Outubro!B:B,B9)+COUNTIFS(Novembro!H:H,"&gt;0",Novembro!B:B,B9)+COUNTIFS(Dezembro!H:H,"&gt;0",Dezembro!B:B,B9)</f>
        <v>0</v>
      </c>
      <c r="E9" s="68">
        <f>COUNTIFS(Janeiro!H:H,"&lt;0",Janeiro!B:B,B9)+COUNTIFS(Fevereiro!H:H,"&lt;0",Fevereiro!B:B,B9)+COUNTIFS('Março'!H:H,"&lt;0",'Março'!B:B,B9)+COUNTIFS(Abril!H:H,"&lt;0",Abril!B:B,B9)+COUNTIFS(Maio!H:H,"&lt;0",Maio!B:B,B9)+COUNTIFS(Junho!H:H,"&lt;0",Junho!B:B,B9)+COUNTIFS(Julho!H:H,"&lt;0",Julho!B:B,B9)+COUNTIFS(Agosto!H:H,"&lt;0",Agosto!B:B,B9)+COUNTIFS(Setembro!H:H,"&lt;0",Setembro!B:B,B9)+COUNTIFS(Outubro!H:H,"&lt;0",Outubro!B:B,B9)+COUNTIFS(Novembro!H:H,"&lt;0",Novembro!B:B,B9)+COUNTIFS(Dezembro!H:H,"&lt;0",Dezembro!B:B,B9)</f>
        <v>0</v>
      </c>
      <c r="F9" s="69">
        <f>SUMIF(Janeiro!B:B,B9,Janeiro!H:H)+SUMIF(Fevereiro!B:B,B9,Fevereiro!H:H)+SUMIF('Março'!B:B,B9,'Março'!H:H)+SUMIF(Abril!B:B,B9,Abril!H:H)+SUMIF(Maio!B:B,B9,Maio!H:H)+SUMIF(Junho!B:B,B9,Junho!H:H)+SUMIF(Julho!B:B,B9,Julho!H:H)+SUMIF(Agosto!B:B,B9,Agosto!H:H)+SUMIF(Setembro!B:B,B9,Setembro!H:H)+SUMIF(Outubro!B:B,B9,Outubro!H:H)+SUMIF(Novembro!B:B,B9,Novembro!H:H)+SUMIF(Dezembro!B:B,B9,Dezembro!H:H)</f>
        <v>0</v>
      </c>
      <c r="G9" s="70">
        <f>SUM(F9:F10)</f>
        <v>0</v>
      </c>
      <c r="U9" s="87"/>
    </row>
    <row r="10" ht="24.75" customHeight="1">
      <c r="A10" s="76"/>
      <c r="B10" s="91" t="s">
        <v>45</v>
      </c>
      <c r="C10" s="92">
        <f>COUNTIF(Janeiro!B:B,B10)+COUNTIF(Fevereiro!B:B,B10)+COUNTIF('Março'!B:B,B10)+COUNTIF(Abril!B:B,B10)+COUNTIF(Maio!B:B,B10)+COUNTIF(Junho!B:B,B10)+COUNTIF(Julho!B:B,B10)+COUNTIF(Agosto!B:B,B10)+COUNTIF(Setembro!B:B,B10)+COUNTIF(Outubro!B:B,B10)+COUNTIF(Novembro!B:B,B10)+COUNTIF(Dezembro!B:B,B10)</f>
        <v>0</v>
      </c>
      <c r="D10" s="92">
        <f>COUNTIFS(Janeiro!H:H,"&gt;0",Janeiro!B:B,B10)+COUNTIFS(Fevereiro!H:H,"&gt;0",Fevereiro!B:B,B10)+COUNTIFS('Março'!H:H,"&gt;0",'Março'!B:B,B10)+COUNTIFS(Abril!H:H,"&gt;0",Abril!B:B,B10)+COUNTIFS(Maio!H:H,"&gt;0",Maio!B:B,B10)+COUNTIFS(Junho!H:H,"&gt;0",Junho!B:B,B10)+COUNTIFS(Julho!H:H,"&gt;0",Julho!B:B,B10)+COUNTIFS(Agosto!H:H,"&gt;0",Agosto!B:B,B10)+COUNTIFS(Setembro!H:H,"&gt;0",Setembro!B:B,B10)+COUNTIFS(Outubro!H:H,"&gt;0",Outubro!B:B,B10)+COUNTIFS(Novembro!H:H,"&gt;0",Novembro!B:B,B10)+COUNTIFS(Dezembro!H:H,"&gt;0",Dezembro!B:B,B10)</f>
        <v>0</v>
      </c>
      <c r="E10" s="92">
        <f>COUNTIFS(Janeiro!H:H,"&lt;0",Janeiro!B:B,B10)+COUNTIFS(Fevereiro!H:H,"&lt;0",Fevereiro!B:B,B10)+COUNTIFS('Março'!H:H,"&lt;0",'Março'!B:B,B10)+COUNTIFS(Abril!H:H,"&lt;0",Abril!B:B,B10)+COUNTIFS(Maio!H:H,"&lt;0",Maio!B:B,B10)+COUNTIFS(Junho!H:H,"&lt;0",Junho!B:B,B10)+COUNTIFS(Julho!H:H,"&lt;0",Julho!B:B,B10)+COUNTIFS(Agosto!H:H,"&lt;0",Agosto!B:B,B10)+COUNTIFS(Setembro!H:H,"&lt;0",Setembro!B:B,B10)+COUNTIFS(Outubro!H:H,"&lt;0",Outubro!B:B,B10)+COUNTIFS(Novembro!H:H,"&lt;0",Novembro!B:B,B10)+COUNTIFS(Dezembro!H:H,"&lt;0",Dezembro!B:B,B10)</f>
        <v>0</v>
      </c>
      <c r="F10" s="93">
        <f>SUMIF(Janeiro!B:B,B10,Janeiro!H:H)+SUMIF(Fevereiro!B:B,B10,Fevereiro!H:H)+SUMIF('Março'!B:B,B10,'Março'!H:H)+SUMIF(Abril!B:B,B10,Abril!H:H)+SUMIF(Maio!B:B,B10,Maio!H:H)+SUMIF(Junho!B:B,B10,Junho!H:H)+SUMIF(Julho!B:B,B10,Julho!H:H)+SUMIF(Agosto!B:B,B10,Agosto!H:H)+SUMIF(Setembro!B:B,B10,Setembro!H:H)+SUMIF(Outubro!B:B,B10,Outubro!H:H)+SUMIF(Novembro!B:B,B10,Novembro!H:H)+SUMIF(Dezembro!B:B,B10,Dezembro!H:H)</f>
        <v>0</v>
      </c>
      <c r="G10" s="76"/>
      <c r="U10" s="36"/>
    </row>
    <row r="11" ht="24.75" customHeight="1">
      <c r="A11" s="94" t="s">
        <v>46</v>
      </c>
      <c r="B11" s="95" t="s">
        <v>47</v>
      </c>
      <c r="C11" s="79">
        <f>COUNTIF(Janeiro!B:B,B11)+COUNTIF(Fevereiro!B:B,B11)+COUNTIF('Março'!B:B,B11)+COUNTIF(Abril!B:B,B11)+COUNTIF(Maio!B:B,B11)+COUNTIF(Junho!B:B,B11)+COUNTIF(Julho!B:B,B11)+COUNTIF(Agosto!B:B,B11)+COUNTIF(Setembro!B:B,B11)+COUNTIF(Outubro!B:B,B11)+COUNTIF(Novembro!B:B,B11)+COUNTIF(Dezembro!B:B,B11)</f>
        <v>0</v>
      </c>
      <c r="D11" s="79">
        <f>COUNTIFS(Janeiro!H:H,"&gt;0",Janeiro!B:B,B11)+COUNTIFS(Fevereiro!H:H,"&gt;0",Fevereiro!B:B,B11)+COUNTIFS('Março'!H:H,"&gt;0",'Março'!B:B,B11)+COUNTIFS(Abril!H:H,"&gt;0",Abril!B:B,B11)+COUNTIFS(Maio!H:H,"&gt;0",Maio!B:B,B11)+COUNTIFS(Junho!H:H,"&gt;0",Junho!B:B,B11)+COUNTIFS(Julho!H:H,"&gt;0",Julho!B:B,B11)+COUNTIFS(Agosto!H:H,"&gt;0",Agosto!B:B,B11)+COUNTIFS(Setembro!H:H,"&gt;0",Setembro!B:B,B11)+COUNTIFS(Outubro!H:H,"&gt;0",Outubro!B:B,B11)+COUNTIFS(Novembro!H:H,"&gt;0",Novembro!B:B,B11)+COUNTIFS(Dezembro!H:H,"&gt;0",Dezembro!B:B,B11)</f>
        <v>0</v>
      </c>
      <c r="E11" s="79">
        <f>COUNTIFS(Janeiro!H:H,"&lt;0",Janeiro!B:B,B11)+COUNTIFS(Fevereiro!H:H,"&lt;0",Fevereiro!B:B,B11)+COUNTIFS('Março'!H:H,"&lt;0",'Março'!B:B,B11)+COUNTIFS(Abril!H:H,"&lt;0",Abril!B:B,B11)+COUNTIFS(Maio!H:H,"&lt;0",Maio!B:B,B11)+COUNTIFS(Junho!H:H,"&lt;0",Junho!B:B,B11)+COUNTIFS(Julho!H:H,"&lt;0",Julho!B:B,B11)+COUNTIFS(Agosto!H:H,"&lt;0",Agosto!B:B,B11)+COUNTIFS(Setembro!H:H,"&lt;0",Setembro!B:B,B11)+COUNTIFS(Outubro!H:H,"&lt;0",Outubro!B:B,B11)+COUNTIFS(Novembro!H:H,"&lt;0",Novembro!B:B,B11)+COUNTIFS(Dezembro!H:H,"&lt;0",Dezembro!B:B,B11)</f>
        <v>0</v>
      </c>
      <c r="F11" s="96">
        <f>SUMIF(Janeiro!B:B,B11,Janeiro!H:H)+SUMIF(Fevereiro!B:B,B11,Fevereiro!H:H)+SUMIF('Março'!B:B,B11,'Março'!H:H)+SUMIF(Abril!B:B,B11,Abril!H:H)+SUMIF(Maio!B:B,B11,Maio!H:H)+SUMIF(Junho!B:B,B11,Junho!H:H)+SUMIF(Julho!B:B,B11,Julho!H:H)+SUMIF(Agosto!B:B,B11,Agosto!H:H)+SUMIF(Setembro!B:B,B11,Setembro!H:H)+SUMIF(Outubro!B:B,B11,Outubro!H:H)+SUMIF(Novembro!B:B,B11,Novembro!H:H)+SUMIF(Dezembro!B:B,B11,Dezembro!H:H)</f>
        <v>0</v>
      </c>
      <c r="G11" s="81">
        <f>SUM(F11:F12)</f>
        <v>0</v>
      </c>
      <c r="U11" s="87"/>
    </row>
    <row r="12" ht="24.75" customHeight="1">
      <c r="A12" s="76"/>
      <c r="B12" s="97" t="s">
        <v>48</v>
      </c>
      <c r="C12" s="98">
        <f>COUNTIF(Janeiro!B:B,B12)+COUNTIF(Fevereiro!B:B,B12)+COUNTIF('Março'!B:B,B12)+COUNTIF(Abril!B:B,B12)+COUNTIF(Maio!B:B,B12)+COUNTIF(Junho!B:B,B12)+COUNTIF(Julho!B:B,B12)+COUNTIF(Agosto!B:B,B12)+COUNTIF(Setembro!B:B,B12)+COUNTIF(Outubro!B:B,B12)+COUNTIF(Novembro!B:B,B12)+COUNTIF(Dezembro!B:B,B12)</f>
        <v>0</v>
      </c>
      <c r="D12" s="98">
        <f>COUNTIFS(Janeiro!H:H,"&gt;0",Janeiro!B:B,B12)+COUNTIFS(Fevereiro!H:H,"&gt;0",Fevereiro!B:B,B12)+COUNTIFS('Março'!H:H,"&gt;0",'Março'!B:B,B12)+COUNTIFS(Abril!H:H,"&gt;0",Abril!B:B,B12)+COUNTIFS(Maio!H:H,"&gt;0",Maio!B:B,B12)+COUNTIFS(Junho!H:H,"&gt;0",Junho!B:B,B12)+COUNTIFS(Julho!H:H,"&gt;0",Julho!B:B,B12)+COUNTIFS(Agosto!H:H,"&gt;0",Agosto!B:B,B12)+COUNTIFS(Setembro!H:H,"&gt;0",Setembro!B:B,B12)+COUNTIFS(Outubro!H:H,"&gt;0",Outubro!B:B,B12)+COUNTIFS(Novembro!H:H,"&gt;0",Novembro!B:B,B12)+COUNTIFS(Dezembro!H:H,"&gt;0",Dezembro!B:B,B12)</f>
        <v>0</v>
      </c>
      <c r="E12" s="98">
        <f>COUNTIFS(Janeiro!H:H,"&lt;0",Janeiro!B:B,B12)+COUNTIFS(Fevereiro!H:H,"&lt;0",Fevereiro!B:B,B12)+COUNTIFS('Março'!H:H,"&lt;0",'Março'!B:B,B12)+COUNTIFS(Abril!H:H,"&lt;0",Abril!B:B,B12)+COUNTIFS(Maio!H:H,"&lt;0",Maio!B:B,B12)+COUNTIFS(Junho!H:H,"&lt;0",Junho!B:B,B12)+COUNTIFS(Julho!H:H,"&lt;0",Julho!B:B,B12)+COUNTIFS(Agosto!H:H,"&lt;0",Agosto!B:B,B12)+COUNTIFS(Setembro!H:H,"&lt;0",Setembro!B:B,B12)+COUNTIFS(Outubro!H:H,"&lt;0",Outubro!B:B,B12)+COUNTIFS(Novembro!H:H,"&lt;0",Novembro!B:B,B12)+COUNTIFS(Dezembro!H:H,"&lt;0",Dezembro!B:B,B12)</f>
        <v>0</v>
      </c>
      <c r="F12" s="99">
        <f>SUMIF(Janeiro!B:B,B12,Janeiro!H:H)+SUMIF(Fevereiro!B:B,B12,Fevereiro!H:H)+SUMIF('Março'!B:B,B12,'Março'!H:H)+SUMIF(Abril!B:B,B12,Abril!H:H)+SUMIF(Maio!B:B,B12,Maio!H:H)+SUMIF(Junho!B:B,B12,Junho!H:H)+SUMIF(Julho!B:B,B12,Julho!H:H)+SUMIF(Agosto!B:B,B12,Agosto!H:H)+SUMIF(Setembro!B:B,B12,Setembro!H:H)+SUMIF(Outubro!B:B,B12,Outubro!H:H)+SUMIF(Novembro!B:B,B12,Novembro!H:H)+SUMIF(Dezembro!B:B,B12,Dezembro!H:H)</f>
        <v>0</v>
      </c>
      <c r="G12" s="76"/>
      <c r="U12" s="36"/>
    </row>
    <row r="13" ht="24.75" customHeight="1">
      <c r="A13" s="100" t="s">
        <v>49</v>
      </c>
      <c r="B13" s="101" t="s">
        <v>50</v>
      </c>
      <c r="C13" s="68">
        <f>COUNTIF(Janeiro!B:B,B13)+COUNTIF(Fevereiro!B:B,B13)+COUNTIF('Março'!B:B,B13)+COUNTIF(Abril!B:B,B13)+COUNTIF(Maio!B:B,B13)+COUNTIF(Junho!B:B,B13)+COUNTIF(Julho!B:B,B13)+COUNTIF(Agosto!B:B,B13)+COUNTIF(Setembro!B:B,B13)+COUNTIF(Outubro!B:B,B13)+COUNTIF(Novembro!B:B,B13)+COUNTIF(Dezembro!B:B,B13)</f>
        <v>0</v>
      </c>
      <c r="D13" s="68">
        <f>COUNTIFS(Janeiro!H:H,"&gt;0",Janeiro!B:B,B13)+COUNTIFS(Fevereiro!H:H,"&gt;0",Fevereiro!B:B,B13)+COUNTIFS('Março'!H:H,"&gt;0",'Março'!B:B,B13)+COUNTIFS(Abril!H:H,"&gt;0",Abril!B:B,B13)+COUNTIFS(Maio!H:H,"&gt;0",Maio!B:B,B13)+COUNTIFS(Junho!H:H,"&gt;0",Junho!B:B,B13)+COUNTIFS(Julho!H:H,"&gt;0",Julho!B:B,B13)+COUNTIFS(Agosto!H:H,"&gt;0",Agosto!B:B,B13)+COUNTIFS(Setembro!H:H,"&gt;0",Setembro!B:B,B13)+COUNTIFS(Outubro!H:H,"&gt;0",Outubro!B:B,B13)+COUNTIFS(Novembro!H:H,"&gt;0",Novembro!B:B,B13)+COUNTIFS(Dezembro!H:H,"&gt;0",Dezembro!B:B,B13)</f>
        <v>0</v>
      </c>
      <c r="E13" s="68">
        <f>COUNTIFS(Janeiro!H:H,"&lt;0",Janeiro!B:B,B13)+COUNTIFS(Fevereiro!H:H,"&lt;0",Fevereiro!B:B,B13)+COUNTIFS('Março'!H:H,"&lt;0",'Março'!B:B,B13)+COUNTIFS(Abril!H:H,"&lt;0",Abril!B:B,B13)+COUNTIFS(Maio!H:H,"&lt;0",Maio!B:B,B13)+COUNTIFS(Junho!H:H,"&lt;0",Junho!B:B,B13)+COUNTIFS(Julho!H:H,"&lt;0",Julho!B:B,B13)+COUNTIFS(Agosto!H:H,"&lt;0",Agosto!B:B,B13)+COUNTIFS(Setembro!H:H,"&lt;0",Setembro!B:B,B13)+COUNTIFS(Outubro!H:H,"&lt;0",Outubro!B:B,B13)+COUNTIFS(Novembro!H:H,"&lt;0",Novembro!B:B,B13)+COUNTIFS(Dezembro!H:H,"&lt;0",Dezembro!B:B,B13)</f>
        <v>0</v>
      </c>
      <c r="F13" s="69">
        <f>SUMIF(Janeiro!B:B,B13,Janeiro!H:H)+SUMIF(Fevereiro!B:B,B13,Fevereiro!H:H)+SUMIF('Março'!B:B,B13,'Março'!H:H)+SUMIF(Abril!B:B,B13,Abril!H:H)+SUMIF(Maio!B:B,B13,Maio!H:H)+SUMIF(Junho!B:B,B13,Junho!H:H)+SUMIF(Julho!B:B,B13,Julho!H:H)+SUMIF(Agosto!B:B,B13,Agosto!H:H)+SUMIF(Setembro!B:B,B13,Setembro!H:H)+SUMIF(Outubro!B:B,B13,Outubro!H:H)+SUMIF(Novembro!B:B,B13,Novembro!H:H)+SUMIF(Dezembro!B:B,B13,Dezembro!H:H)</f>
        <v>0</v>
      </c>
      <c r="G13" s="70">
        <f>SUM(F13:F14)</f>
        <v>0</v>
      </c>
      <c r="U13" s="87"/>
    </row>
    <row r="14" ht="24.75" customHeight="1">
      <c r="A14" s="76"/>
      <c r="B14" s="73" t="s">
        <v>51</v>
      </c>
      <c r="C14" s="74">
        <f>COUNTIF(Janeiro!B:B,B14)+COUNTIF(Fevereiro!B:B,B14)+COUNTIF('Março'!B:B,B14)+COUNTIF(Abril!B:B,B14)+COUNTIF(Maio!B:B,B14)+COUNTIF(Junho!B:B,B14)+COUNTIF(Julho!B:B,B14)+COUNTIF(Agosto!B:B,B14)+COUNTIF(Setembro!B:B,B14)+COUNTIF(Outubro!B:B,B14)+COUNTIF(Novembro!B:B,B14)+COUNTIF(Dezembro!B:B,B14)</f>
        <v>0</v>
      </c>
      <c r="D14" s="74">
        <f>COUNTIFS(Janeiro!H:H,"&gt;0",Janeiro!B:B,B14)+COUNTIFS(Fevereiro!H:H,"&gt;0",Fevereiro!B:B,B14)+COUNTIFS('Março'!H:H,"&gt;0",'Março'!B:B,B14)+COUNTIFS(Abril!H:H,"&gt;0",Abril!B:B,B14)+COUNTIFS(Maio!H:H,"&gt;0",Maio!B:B,B14)+COUNTIFS(Junho!H:H,"&gt;0",Junho!B:B,B14)+COUNTIFS(Julho!H:H,"&gt;0",Julho!B:B,B14)+COUNTIFS(Agosto!H:H,"&gt;0",Agosto!B:B,B14)+COUNTIFS(Setembro!H:H,"&gt;0",Setembro!B:B,B14)+COUNTIFS(Outubro!H:H,"&gt;0",Outubro!B:B,B14)+COUNTIFS(Novembro!H:H,"&gt;0",Novembro!B:B,B14)+COUNTIFS(Dezembro!H:H,"&gt;0",Dezembro!B:B,B14)</f>
        <v>0</v>
      </c>
      <c r="E14" s="74">
        <f>COUNTIFS(Janeiro!H:H,"&lt;0",Janeiro!B:B,B14)+COUNTIFS(Fevereiro!H:H,"&lt;0",Fevereiro!B:B,B14)+COUNTIFS('Março'!H:H,"&lt;0",'Março'!B:B,B14)+COUNTIFS(Abril!H:H,"&lt;0",Abril!B:B,B14)+COUNTIFS(Maio!H:H,"&lt;0",Maio!B:B,B14)+COUNTIFS(Junho!H:H,"&lt;0",Junho!B:B,B14)+COUNTIFS(Julho!H:H,"&lt;0",Julho!B:B,B14)+COUNTIFS(Agosto!H:H,"&lt;0",Agosto!B:B,B14)+COUNTIFS(Setembro!H:H,"&lt;0",Setembro!B:B,B14)+COUNTIFS(Outubro!H:H,"&lt;0",Outubro!B:B,B14)+COUNTIFS(Novembro!H:H,"&lt;0",Novembro!B:B,B14)+COUNTIFS(Dezembro!H:H,"&lt;0",Dezembro!B:B,B14)</f>
        <v>0</v>
      </c>
      <c r="F14" s="75">
        <f>SUMIF(Janeiro!B:B,B14,Janeiro!H:H)+SUMIF(Fevereiro!B:B,B14,Fevereiro!H:H)+SUMIF('Março'!B:B,B14,'Março'!H:H)+SUMIF(Abril!B:B,B14,Abril!H:H)+SUMIF(Maio!B:B,B14,Maio!H:H)+SUMIF(Junho!B:B,B14,Junho!H:H)+SUMIF(Julho!B:B,B14,Julho!H:H)+SUMIF(Agosto!B:B,B14,Agosto!H:H)+SUMIF(Setembro!B:B,B14,Setembro!H:H)+SUMIF(Outubro!B:B,B14,Outubro!H:H)+SUMIF(Novembro!B:B,B14,Novembro!H:H)+SUMIF(Dezembro!B:B,B14,Dezembro!H:H)</f>
        <v>0</v>
      </c>
      <c r="G14" s="76"/>
      <c r="U14" s="36"/>
    </row>
    <row r="15" ht="24.75" customHeight="1">
      <c r="A15" s="77" t="s">
        <v>52</v>
      </c>
      <c r="B15" s="102" t="s">
        <v>53</v>
      </c>
      <c r="C15" s="79">
        <f>COUNTIF(Janeiro!B:B,B15)+COUNTIF(Fevereiro!B:B,B15)+COUNTIF('Março'!B:B,B15)+COUNTIF(Abril!B:B,B15)+COUNTIF(Maio!B:B,B15)+COUNTIF(Junho!B:B,B15)+COUNTIF(Julho!B:B,B15)+COUNTIF(Agosto!B:B,B15)+COUNTIF(Setembro!B:B,B15)+COUNTIF(Outubro!B:B,B15)+COUNTIF(Novembro!B:B,B15)+COUNTIF(Dezembro!B:B,B15)</f>
        <v>0</v>
      </c>
      <c r="D15" s="79">
        <f>COUNTIFS(Janeiro!H:H,"&gt;0",Janeiro!B:B,B15)+COUNTIFS(Fevereiro!H:H,"&gt;0",Fevereiro!B:B,B15)+COUNTIFS('Março'!H:H,"&gt;0",'Março'!B:B,B15)+COUNTIFS(Abril!H:H,"&gt;0",Abril!B:B,B15)+COUNTIFS(Maio!H:H,"&gt;0",Maio!B:B,B15)+COUNTIFS(Junho!H:H,"&gt;0",Junho!B:B,B15)+COUNTIFS(Julho!H:H,"&gt;0",Julho!B:B,B15)+COUNTIFS(Agosto!H:H,"&gt;0",Agosto!B:B,B15)+COUNTIFS(Setembro!H:H,"&gt;0",Setembro!B:B,B15)+COUNTIFS(Outubro!H:H,"&gt;0",Outubro!B:B,B15)+COUNTIFS(Novembro!H:H,"&gt;0",Novembro!B:B,B15)+COUNTIFS(Dezembro!H:H,"&gt;0",Dezembro!B:B,B15)</f>
        <v>0</v>
      </c>
      <c r="E15" s="79">
        <f>COUNTIFS(Janeiro!H:H,"&lt;0",Janeiro!B:B,B15)+COUNTIFS(Fevereiro!H:H,"&lt;0",Fevereiro!B:B,B15)+COUNTIFS('Março'!H:H,"&lt;0",'Março'!B:B,B15)+COUNTIFS(Abril!H:H,"&lt;0",Abril!B:B,B15)+COUNTIFS(Maio!H:H,"&lt;0",Maio!B:B,B15)+COUNTIFS(Junho!H:H,"&lt;0",Junho!B:B,B15)+COUNTIFS(Julho!H:H,"&lt;0",Julho!B:B,B15)+COUNTIFS(Agosto!H:H,"&lt;0",Agosto!B:B,B15)+COUNTIFS(Setembro!H:H,"&lt;0",Setembro!B:B,B15)+COUNTIFS(Outubro!H:H,"&lt;0",Outubro!B:B,B15)+COUNTIFS(Novembro!H:H,"&lt;0",Novembro!B:B,B15)+COUNTIFS(Dezembro!H:H,"&lt;0",Dezembro!B:B,B15)</f>
        <v>0</v>
      </c>
      <c r="F15" s="96">
        <f>SUMIF(Janeiro!B:B,B15,Janeiro!H:H)+SUMIF(Fevereiro!B:B,B15,Fevereiro!H:H)+SUMIF('Março'!B:B,B15,'Março'!H:H)+SUMIF(Abril!B:B,B15,Abril!H:H)+SUMIF(Maio!B:B,B15,Maio!H:H)+SUMIF(Junho!B:B,B15,Junho!H:H)+SUMIF(Julho!B:B,B15,Julho!H:H)+SUMIF(Agosto!B:B,B15,Agosto!H:H)+SUMIF(Setembro!B:B,B15,Setembro!H:H)+SUMIF(Outubro!B:B,B15,Outubro!H:H)+SUMIF(Novembro!B:B,B15,Novembro!H:H)+SUMIF(Dezembro!B:B,B15,Dezembro!H:H)</f>
        <v>0</v>
      </c>
      <c r="G15" s="81">
        <f>SUM(F15:F16)</f>
        <v>0</v>
      </c>
      <c r="U15" s="87"/>
    </row>
    <row r="16" ht="24.75" customHeight="1">
      <c r="A16" s="76"/>
      <c r="B16" s="103" t="s">
        <v>54</v>
      </c>
      <c r="C16" s="98">
        <f>COUNTIF(Janeiro!B:B,B16)+COUNTIF(Fevereiro!B:B,B16)+COUNTIF('Março'!B:B,B16)+COUNTIF(Abril!B:B,B16)+COUNTIF(Maio!B:B,B16)+COUNTIF(Junho!B:B,B16)+COUNTIF(Julho!B:B,B16)+COUNTIF(Agosto!B:B,B16)+COUNTIF(Setembro!B:B,B16)+COUNTIF(Outubro!B:B,B16)+COUNTIF(Novembro!B:B,B16)+COUNTIF(Dezembro!B:B,B16)</f>
        <v>0</v>
      </c>
      <c r="D16" s="98">
        <f>COUNTIFS(Janeiro!H:H,"&gt;0",Janeiro!B:B,B16)+COUNTIFS(Fevereiro!H:H,"&gt;0",Fevereiro!B:B,B16)+COUNTIFS('Março'!H:H,"&gt;0",'Março'!B:B,B16)+COUNTIFS(Abril!H:H,"&gt;0",Abril!B:B,B16)+COUNTIFS(Maio!H:H,"&gt;0",Maio!B:B,B16)+COUNTIFS(Junho!H:H,"&gt;0",Junho!B:B,B16)+COUNTIFS(Julho!H:H,"&gt;0",Julho!B:B,B16)+COUNTIFS(Agosto!H:H,"&gt;0",Agosto!B:B,B16)+COUNTIFS(Setembro!H:H,"&gt;0",Setembro!B:B,B16)+COUNTIFS(Outubro!H:H,"&gt;0",Outubro!B:B,B16)+COUNTIFS(Novembro!H:H,"&gt;0",Novembro!B:B,B16)+COUNTIFS(Dezembro!H:H,"&gt;0",Dezembro!B:B,B16)</f>
        <v>0</v>
      </c>
      <c r="E16" s="98">
        <f>COUNTIFS(Janeiro!H:H,"&lt;0",Janeiro!B:B,B16)+COUNTIFS(Fevereiro!H:H,"&lt;0",Fevereiro!B:B,B16)+COUNTIFS('Março'!H:H,"&lt;0",'Março'!B:B,B16)+COUNTIFS(Abril!H:H,"&lt;0",Abril!B:B,B16)+COUNTIFS(Maio!H:H,"&lt;0",Maio!B:B,B16)+COUNTIFS(Junho!H:H,"&lt;0",Junho!B:B,B16)+COUNTIFS(Julho!H:H,"&lt;0",Julho!B:B,B16)+COUNTIFS(Agosto!H:H,"&lt;0",Agosto!B:B,B16)+COUNTIFS(Setembro!H:H,"&lt;0",Setembro!B:B,B16)+COUNTIFS(Outubro!H:H,"&lt;0",Outubro!B:B,B16)+COUNTIFS(Novembro!H:H,"&lt;0",Novembro!B:B,B16)+COUNTIFS(Dezembro!H:H,"&lt;0",Dezembro!B:B,B16)</f>
        <v>0</v>
      </c>
      <c r="F16" s="99">
        <f>SUMIF(Janeiro!B:B,B16,Janeiro!H:H)+SUMIF(Fevereiro!B:B,B16,Fevereiro!H:H)+SUMIF('Março'!B:B,B16,'Março'!H:H)+SUMIF(Abril!B:B,B16,Abril!H:H)+SUMIF(Maio!B:B,B16,Maio!H:H)+SUMIF(Junho!B:B,B16,Junho!H:H)+SUMIF(Julho!B:B,B16,Julho!H:H)+SUMIF(Agosto!B:B,B16,Agosto!H:H)+SUMIF(Setembro!B:B,B16,Setembro!H:H)+SUMIF(Outubro!B:B,B16,Outubro!H:H)+SUMIF(Novembro!B:B,B16,Novembro!H:H)+SUMIF(Dezembro!B:B,B16,Dezembro!H:H)</f>
        <v>0</v>
      </c>
      <c r="G16" s="76"/>
      <c r="U16" s="36"/>
    </row>
    <row r="17" ht="24.75" customHeight="1">
      <c r="A17" s="100" t="s">
        <v>55</v>
      </c>
      <c r="B17" s="67" t="s">
        <v>56</v>
      </c>
      <c r="C17" s="68">
        <f>COUNTIF(Janeiro!B:B,B17)+COUNTIF(Fevereiro!B:B,B17)+COUNTIF('Março'!B:B,B17)+COUNTIF(Abril!B:B,B17)+COUNTIF(Maio!B:B,B17)+COUNTIF(Junho!B:B,B17)+COUNTIF(Julho!B:B,B17)+COUNTIF(Agosto!B:B,B17)+COUNTIF(Setembro!B:B,B17)+COUNTIF(Outubro!B:B,B17)+COUNTIF(Novembro!B:B,B17)+COUNTIF(Dezembro!B:B,B17)</f>
        <v>0</v>
      </c>
      <c r="D17" s="68">
        <f>COUNTIFS(Janeiro!H:H,"&gt;0",Janeiro!B:B,B17)+COUNTIFS(Fevereiro!H:H,"&gt;0",Fevereiro!B:B,B17)+COUNTIFS('Março'!H:H,"&gt;0",'Março'!B:B,B17)+COUNTIFS(Abril!H:H,"&gt;0",Abril!B:B,B17)+COUNTIFS(Maio!H:H,"&gt;0",Maio!B:B,B17)+COUNTIFS(Junho!H:H,"&gt;0",Junho!B:B,B17)+COUNTIFS(Julho!H:H,"&gt;0",Julho!B:B,B17)+COUNTIFS(Agosto!H:H,"&gt;0",Agosto!B:B,B17)+COUNTIFS(Setembro!H:H,"&gt;0",Setembro!B:B,B17)+COUNTIFS(Outubro!H:H,"&gt;0",Outubro!B:B,B17)+COUNTIFS(Novembro!H:H,"&gt;0",Novembro!B:B,B17)+COUNTIFS(Dezembro!H:H,"&gt;0",Dezembro!B:B,B17)</f>
        <v>0</v>
      </c>
      <c r="E17" s="68">
        <f>COUNTIFS(Janeiro!H:H,"&lt;0",Janeiro!B:B,B17)+COUNTIFS(Fevereiro!H:H,"&lt;0",Fevereiro!B:B,B17)+COUNTIFS('Março'!H:H,"&lt;0",'Março'!B:B,B17)+COUNTIFS(Abril!H:H,"&lt;0",Abril!B:B,B17)+COUNTIFS(Maio!H:H,"&lt;0",Maio!B:B,B17)+COUNTIFS(Junho!H:H,"&lt;0",Junho!B:B,B17)+COUNTIFS(Julho!H:H,"&lt;0",Julho!B:B,B17)+COUNTIFS(Agosto!H:H,"&lt;0",Agosto!B:B,B17)+COUNTIFS(Setembro!H:H,"&lt;0",Setembro!B:B,B17)+COUNTIFS(Outubro!H:H,"&lt;0",Outubro!B:B,B17)+COUNTIFS(Novembro!H:H,"&lt;0",Novembro!B:B,B17)+COUNTIFS(Dezembro!H:H,"&lt;0",Dezembro!B:B,B17)</f>
        <v>0</v>
      </c>
      <c r="F17" s="69">
        <f>SUMIF(Janeiro!B:B,B17,Janeiro!H:H)+SUMIF(Fevereiro!B:B,B17,Fevereiro!H:H)+SUMIF('Março'!B:B,B17,'Março'!H:H)+SUMIF(Abril!B:B,B17,Abril!H:H)+SUMIF(Maio!B:B,B17,Maio!H:H)+SUMIF(Junho!B:B,B17,Junho!H:H)+SUMIF(Julho!B:B,B17,Julho!H:H)+SUMIF(Agosto!B:B,B17,Agosto!H:H)+SUMIF(Setembro!B:B,B17,Setembro!H:H)+SUMIF(Outubro!B:B,B17,Outubro!H:H)+SUMIF(Novembro!B:B,B17,Novembro!H:H)+SUMIF(Dezembro!B:B,B17,Dezembro!H:H)</f>
        <v>0</v>
      </c>
      <c r="G17" s="70">
        <f>SUM(F17:F20)</f>
        <v>0</v>
      </c>
      <c r="U17" s="87"/>
    </row>
    <row r="18" ht="24.75" customHeight="1">
      <c r="A18" s="72"/>
      <c r="B18" s="104" t="s">
        <v>57</v>
      </c>
      <c r="C18" s="105">
        <f>COUNTIF(Janeiro!B:B,B18)+COUNTIF(Fevereiro!B:B,B18)+COUNTIF('Março'!B:B,B18)+COUNTIF(Abril!B:B,B18)+COUNTIF(Maio!B:B,B18)+COUNTIF(Junho!B:B,B18)+COUNTIF(Julho!B:B,B18)+COUNTIF(Agosto!B:B,B18)+COUNTIF(Setembro!B:B,B18)+COUNTIF(Outubro!B:B,B18)+COUNTIF(Novembro!B:B,B18)+COUNTIF(Dezembro!B:B,B18)</f>
        <v>0</v>
      </c>
      <c r="D18" s="105">
        <f>COUNTIFS(Janeiro!H:H,"&gt;0",Janeiro!B:B,B18)+COUNTIFS(Fevereiro!H:H,"&gt;0",Fevereiro!B:B,B18)+COUNTIFS('Março'!H:H,"&gt;0",'Março'!B:B,B18)+COUNTIFS(Abril!H:H,"&gt;0",Abril!B:B,B18)+COUNTIFS(Maio!H:H,"&gt;0",Maio!B:B,B18)+COUNTIFS(Junho!H:H,"&gt;0",Junho!B:B,B18)+COUNTIFS(Julho!H:H,"&gt;0",Julho!B:B,B18)+COUNTIFS(Agosto!H:H,"&gt;0",Agosto!B:B,B18)+COUNTIFS(Setembro!H:H,"&gt;0",Setembro!B:B,B18)+COUNTIFS(Outubro!H:H,"&gt;0",Outubro!B:B,B18)+COUNTIFS(Novembro!H:H,"&gt;0",Novembro!B:B,B18)+COUNTIFS(Dezembro!H:H,"&gt;0",Dezembro!B:B,B18)</f>
        <v>0</v>
      </c>
      <c r="E18" s="105">
        <f>COUNTIFS(Janeiro!H:H,"&lt;0",Janeiro!B:B,B18)+COUNTIFS(Fevereiro!H:H,"&lt;0",Fevereiro!B:B,B18)+COUNTIFS('Março'!H:H,"&lt;0",'Março'!B:B,B18)+COUNTIFS(Abril!H:H,"&lt;0",Abril!B:B,B18)+COUNTIFS(Maio!H:H,"&lt;0",Maio!B:B,B18)+COUNTIFS(Junho!H:H,"&lt;0",Junho!B:B,B18)+COUNTIFS(Julho!H:H,"&lt;0",Julho!B:B,B18)+COUNTIFS(Agosto!H:H,"&lt;0",Agosto!B:B,B18)+COUNTIFS(Setembro!H:H,"&lt;0",Setembro!B:B,B18)+COUNTIFS(Outubro!H:H,"&lt;0",Outubro!B:B,B18)+COUNTIFS(Novembro!H:H,"&lt;0",Novembro!B:B,B18)+COUNTIFS(Dezembro!H:H,"&lt;0",Dezembro!B:B,B18)</f>
        <v>0</v>
      </c>
      <c r="F18" s="106">
        <f>SUMIF(Janeiro!B:B,B18,Janeiro!H:H)+SUMIF(Fevereiro!B:B,B18,Fevereiro!H:H)+SUMIF('Março'!B:B,B18,'Março'!H:H)+SUMIF(Abril!B:B,B18,Abril!H:H)+SUMIF(Maio!B:B,B18,Maio!H:H)+SUMIF(Junho!B:B,B18,Junho!H:H)+SUMIF(Julho!B:B,B18,Julho!H:H)+SUMIF(Agosto!B:B,B18,Agosto!H:H)+SUMIF(Setembro!B:B,B18,Setembro!H:H)+SUMIF(Outubro!B:B,B18,Outubro!H:H)+SUMIF(Novembro!B:B,B18,Novembro!H:H)+SUMIF(Dezembro!B:B,B18,Dezembro!H:H)</f>
        <v>0</v>
      </c>
      <c r="G18" s="72"/>
      <c r="U18" s="36"/>
    </row>
    <row r="19" ht="24.75" customHeight="1">
      <c r="A19" s="72"/>
      <c r="B19" s="104" t="s">
        <v>58</v>
      </c>
      <c r="C19" s="74">
        <f>COUNTIF(Janeiro!B:B,B19)+COUNTIF(Fevereiro!B:B,B19)+COUNTIF('Março'!B:B,B19)+COUNTIF(Abril!B:B,B19)+COUNTIF(Maio!B:B,B19)+COUNTIF(Junho!B:B,B19)+COUNTIF(Julho!B:B,B19)+COUNTIF(Agosto!B:B,B19)+COUNTIF(Setembro!B:B,B19)+COUNTIF(Outubro!B:B,B19)+COUNTIF(Novembro!B:B,B19)+COUNTIF(Dezembro!B:B,B19)</f>
        <v>0</v>
      </c>
      <c r="D19" s="74">
        <f>COUNTIFS(Janeiro!H:H,"&gt;0",Janeiro!B:B,B19)+COUNTIFS(Fevereiro!H:H,"&gt;0",Fevereiro!B:B,B19)+COUNTIFS('Março'!H:H,"&gt;0",'Março'!B:B,B19)+COUNTIFS(Abril!H:H,"&gt;0",Abril!B:B,B19)+COUNTIFS(Maio!H:H,"&gt;0",Maio!B:B,B19)+COUNTIFS(Junho!H:H,"&gt;0",Junho!B:B,B19)+COUNTIFS(Julho!H:H,"&gt;0",Julho!B:B,B19)+COUNTIFS(Agosto!H:H,"&gt;0",Agosto!B:B,B19)+COUNTIFS(Setembro!H:H,"&gt;0",Setembro!B:B,B19)+COUNTIFS(Outubro!H:H,"&gt;0",Outubro!B:B,B19)+COUNTIFS(Novembro!H:H,"&gt;0",Novembro!B:B,B19)+COUNTIFS(Dezembro!H:H,"&gt;0",Dezembro!B:B,B19)</f>
        <v>0</v>
      </c>
      <c r="E19" s="74">
        <f>COUNTIFS(Janeiro!H:H,"&lt;0",Janeiro!B:B,B19)+COUNTIFS(Fevereiro!H:H,"&lt;0",Fevereiro!B:B,B19)+COUNTIFS('Março'!H:H,"&lt;0",'Março'!B:B,B19)+COUNTIFS(Abril!H:H,"&lt;0",Abril!B:B,B19)+COUNTIFS(Maio!H:H,"&lt;0",Maio!B:B,B19)+COUNTIFS(Junho!H:H,"&lt;0",Junho!B:B,B19)+COUNTIFS(Julho!H:H,"&lt;0",Julho!B:B,B19)+COUNTIFS(Agosto!H:H,"&lt;0",Agosto!B:B,B19)+COUNTIFS(Setembro!H:H,"&lt;0",Setembro!B:B,B19)+COUNTIFS(Outubro!H:H,"&lt;0",Outubro!B:B,B19)+COUNTIFS(Novembro!H:H,"&lt;0",Novembro!B:B,B19)+COUNTIFS(Dezembro!H:H,"&lt;0",Dezembro!B:B,B19)</f>
        <v>0</v>
      </c>
      <c r="F19" s="75">
        <f>SUMIF(Janeiro!B:B,B19,Janeiro!H:H)+SUMIF(Fevereiro!B:B,B19,Fevereiro!H:H)+SUMIF('Março'!B:B,B19,'Março'!H:H)+SUMIF(Abril!B:B,B19,Abril!H:H)+SUMIF(Maio!B:B,B19,Maio!H:H)+SUMIF(Junho!B:B,B19,Junho!H:H)+SUMIF(Julho!B:B,B19,Julho!H:H)+SUMIF(Agosto!B:B,B19,Agosto!H:H)+SUMIF(Setembro!B:B,B19,Setembro!H:H)+SUMIF(Outubro!B:B,B19,Outubro!H:H)+SUMIF(Novembro!B:B,B19,Novembro!H:H)+SUMIF(Dezembro!B:B,B19,Dezembro!H:H)</f>
        <v>0</v>
      </c>
      <c r="G19" s="72"/>
      <c r="U19" s="87"/>
    </row>
    <row r="20" ht="24.75" customHeight="1">
      <c r="A20" s="76"/>
      <c r="B20" s="107" t="s">
        <v>59</v>
      </c>
      <c r="C20" s="74">
        <f>COUNTIF(Janeiro!B:B,B20)+COUNTIF(Fevereiro!B:B,B20)+COUNTIF('Março'!B:B,B20)+COUNTIF(Abril!B:B,B20)+COUNTIF(Maio!B:B,B20)+COUNTIF(Junho!B:B,B20)+COUNTIF(Julho!B:B,B20)+COUNTIF(Agosto!B:B,B20)+COUNTIF(Setembro!B:B,B20)+COUNTIF(Outubro!B:B,B20)+COUNTIF(Novembro!B:B,B20)+COUNTIF(Dezembro!B:B,B20)</f>
        <v>0</v>
      </c>
      <c r="D20" s="74">
        <f>COUNTIFS(Janeiro!H:H,"&gt;0",Janeiro!B:B,B20)+COUNTIFS(Fevereiro!H:H,"&gt;0",Fevereiro!B:B,B20)+COUNTIFS('Março'!H:H,"&gt;0",'Março'!B:B,B20)+COUNTIFS(Abril!H:H,"&gt;0",Abril!B:B,B20)+COUNTIFS(Maio!H:H,"&gt;0",Maio!B:B,B20)+COUNTIFS(Junho!H:H,"&gt;0",Junho!B:B,B20)+COUNTIFS(Julho!H:H,"&gt;0",Julho!B:B,B20)+COUNTIFS(Agosto!H:H,"&gt;0",Agosto!B:B,B20)+COUNTIFS(Setembro!H:H,"&gt;0",Setembro!B:B,B20)+COUNTIFS(Outubro!H:H,"&gt;0",Outubro!B:B,B20)+COUNTIFS(Novembro!H:H,"&gt;0",Novembro!B:B,B20)+COUNTIFS(Dezembro!H:H,"&gt;0",Dezembro!B:B,B20)</f>
        <v>0</v>
      </c>
      <c r="E20" s="74">
        <f>COUNTIFS(Janeiro!H:H,"&lt;0",Janeiro!B:B,B20)+COUNTIFS(Fevereiro!H:H,"&lt;0",Fevereiro!B:B,B20)+COUNTIFS('Março'!H:H,"&lt;0",'Março'!B:B,B20)+COUNTIFS(Abril!H:H,"&lt;0",Abril!B:B,B20)+COUNTIFS(Maio!H:H,"&lt;0",Maio!B:B,B20)+COUNTIFS(Junho!H:H,"&lt;0",Junho!B:B,B20)+COUNTIFS(Julho!H:H,"&lt;0",Julho!B:B,B20)+COUNTIFS(Agosto!H:H,"&lt;0",Agosto!B:B,B20)+COUNTIFS(Setembro!H:H,"&lt;0",Setembro!B:B,B20)+COUNTIFS(Outubro!H:H,"&lt;0",Outubro!B:B,B20)+COUNTIFS(Novembro!H:H,"&lt;0",Novembro!B:B,B20)+COUNTIFS(Dezembro!H:H,"&lt;0",Dezembro!B:B,B20)</f>
        <v>0</v>
      </c>
      <c r="F20" s="75">
        <f>SUMIF(Janeiro!B:B,B20,Janeiro!H:H)+SUMIF(Fevereiro!B:B,B20,Fevereiro!H:H)+SUMIF('Março'!B:B,B20,'Março'!H:H)+SUMIF(Abril!B:B,B20,Abril!H:H)+SUMIF(Maio!B:B,B20,Maio!H:H)+SUMIF(Junho!B:B,B20,Junho!H:H)+SUMIF(Julho!B:B,B20,Julho!H:H)+SUMIF(Agosto!B:B,B20,Agosto!H:H)+SUMIF(Setembro!B:B,B20,Setembro!H:H)+SUMIF(Outubro!B:B,B20,Outubro!H:H)+SUMIF(Novembro!B:B,B20,Novembro!H:H)+SUMIF(Dezembro!B:B,B20,Dezembro!H:H)</f>
        <v>0</v>
      </c>
      <c r="G20" s="76"/>
      <c r="U20" s="36"/>
    </row>
    <row r="21" ht="24.75" customHeight="1">
      <c r="A21" s="108" t="s">
        <v>60</v>
      </c>
      <c r="B21" s="109" t="s">
        <v>61</v>
      </c>
      <c r="C21" s="110">
        <f>COUNTIF(Janeiro!B:B,B21)+COUNTIF(Fevereiro!B:B,B21)+COUNTIF('Março'!B:B,B21)+COUNTIF(Abril!B:B,B21)+COUNTIF(Maio!B:B,B21)+COUNTIF(Junho!B:B,B21)+COUNTIF(Julho!B:B,B21)+COUNTIF(Agosto!B:B,B21)+COUNTIF(Setembro!B:B,B21)+COUNTIF(Outubro!B:B,B21)+COUNTIF(Novembro!B:B,B21)+COUNTIF(Dezembro!B:B,B21)</f>
        <v>0</v>
      </c>
      <c r="D21" s="110">
        <f>COUNTIFS(Janeiro!H:H,"&gt;0",Janeiro!B:B,B21)+COUNTIFS(Fevereiro!H:H,"&gt;0",Fevereiro!B:B,B21)+COUNTIFS('Março'!H:H,"&gt;0",'Março'!B:B,B21)+COUNTIFS(Abril!H:H,"&gt;0",Abril!B:B,B21)+COUNTIFS(Maio!H:H,"&gt;0",Maio!B:B,B21)+COUNTIFS(Junho!H:H,"&gt;0",Junho!B:B,B21)+COUNTIFS(Julho!H:H,"&gt;0",Julho!B:B,B21)+COUNTIFS(Agosto!H:H,"&gt;0",Agosto!B:B,B21)+COUNTIFS(Setembro!H:H,"&gt;0",Setembro!B:B,B21)+COUNTIFS(Outubro!H:H,"&gt;0",Outubro!B:B,B21)+COUNTIFS(Novembro!H:H,"&gt;0",Novembro!B:B,B21)+COUNTIFS(Dezembro!H:H,"&gt;0",Dezembro!B:B,B21)</f>
        <v>0</v>
      </c>
      <c r="E21" s="110">
        <f>COUNTIFS(Janeiro!H:H,"&lt;0",Janeiro!B:B,B21)+COUNTIFS(Fevereiro!H:H,"&lt;0",Fevereiro!B:B,B21)+COUNTIFS('Março'!H:H,"&lt;0",'Março'!B:B,B21)+COUNTIFS(Abril!H:H,"&lt;0",Abril!B:B,B21)+COUNTIFS(Maio!H:H,"&lt;0",Maio!B:B,B21)+COUNTIFS(Junho!H:H,"&lt;0",Junho!B:B,B21)+COUNTIFS(Julho!H:H,"&lt;0",Julho!B:B,B21)+COUNTIFS(Agosto!H:H,"&lt;0",Agosto!B:B,B21)+COUNTIFS(Setembro!H:H,"&lt;0",Setembro!B:B,B21)+COUNTIFS(Outubro!H:H,"&lt;0",Outubro!B:B,B21)+COUNTIFS(Novembro!H:H,"&lt;0",Novembro!B:B,B21)+COUNTIFS(Dezembro!H:H,"&lt;0",Dezembro!B:B,B21)</f>
        <v>0</v>
      </c>
      <c r="F21" s="111">
        <f>SUMIF(Janeiro!B:B,B21,Janeiro!H:H)+SUMIF(Fevereiro!B:B,B21,Fevereiro!H:H)+SUMIF('Março'!B:B,B21,'Março'!H:H)+SUMIF(Abril!B:B,B21,Abril!H:H)+SUMIF(Maio!B:B,B21,Maio!H:H)+SUMIF(Junho!B:B,B21,Junho!H:H)+SUMIF(Julho!B:B,B21,Julho!H:H)+SUMIF(Agosto!B:B,B21,Agosto!H:H)+SUMIF(Setembro!B:B,B21,Setembro!H:H)+SUMIF(Outubro!B:B,B21,Outubro!H:H)+SUMIF(Novembro!B:B,B21,Novembro!H:H)+SUMIF(Dezembro!B:B,B21,Dezembro!H:H)</f>
        <v>0</v>
      </c>
      <c r="G21" s="112">
        <f t="shared" ref="G21:G22" si="1">F21</f>
        <v>0</v>
      </c>
      <c r="U21" s="87"/>
    </row>
    <row r="22" ht="24.75" customHeight="1">
      <c r="A22" s="113" t="s">
        <v>62</v>
      </c>
      <c r="B22" s="114" t="s">
        <v>63</v>
      </c>
      <c r="C22" s="115">
        <f>COUNTIF(Janeiro!B:B,B22)+COUNTIF(Fevereiro!B:B,B22)+COUNTIF('Março'!B:B,B22)+COUNTIF(Abril!B:B,B22)+COUNTIF(Maio!B:B,B22)+COUNTIF(Junho!B:B,B22)+COUNTIF(Julho!B:B,B22)+COUNTIF(Agosto!B:B,B22)+COUNTIF(Setembro!B:B,B22)+COUNTIF(Outubro!B:B,B22)+COUNTIF(Novembro!B:B,B22)+COUNTIF(Dezembro!B:B,B22)</f>
        <v>0</v>
      </c>
      <c r="D22" s="115">
        <f>COUNTIFS(Janeiro!H:H,"&gt;0",Janeiro!B:B,B22)+COUNTIFS(Fevereiro!H:H,"&gt;0",Fevereiro!B:B,B22)+COUNTIFS('Março'!H:H,"&gt;0",'Março'!B:B,B22)+COUNTIFS(Abril!H:H,"&gt;0",Abril!B:B,B22)+COUNTIFS(Maio!H:H,"&gt;0",Maio!B:B,B22)+COUNTIFS(Junho!H:H,"&gt;0",Junho!B:B,B22)+COUNTIFS(Julho!H:H,"&gt;0",Julho!B:B,B22)+COUNTIFS(Agosto!H:H,"&gt;0",Agosto!B:B,B22)+COUNTIFS(Setembro!H:H,"&gt;0",Setembro!B:B,B22)+COUNTIFS(Outubro!H:H,"&gt;0",Outubro!B:B,B22)+COUNTIFS(Novembro!H:H,"&gt;0",Novembro!B:B,B22)+COUNTIFS(Dezembro!H:H,"&gt;0",Dezembro!B:B,B22)</f>
        <v>0</v>
      </c>
      <c r="E22" s="115">
        <f>COUNTIFS(Janeiro!H:H,"&lt;0",Janeiro!B:B,B22)+COUNTIFS(Fevereiro!H:H,"&lt;0",Fevereiro!B:B,B22)+COUNTIFS('Março'!H:H,"&lt;0",'Março'!B:B,B22)+COUNTIFS(Abril!H:H,"&lt;0",Abril!B:B,B22)+COUNTIFS(Maio!H:H,"&lt;0",Maio!B:B,B22)+COUNTIFS(Junho!H:H,"&lt;0",Junho!B:B,B22)+COUNTIFS(Julho!H:H,"&lt;0",Julho!B:B,B22)+COUNTIFS(Agosto!H:H,"&lt;0",Agosto!B:B,B22)+COUNTIFS(Setembro!H:H,"&lt;0",Setembro!B:B,B22)+COUNTIFS(Outubro!H:H,"&lt;0",Outubro!B:B,B22)+COUNTIFS(Novembro!H:H,"&lt;0",Novembro!B:B,B22)+COUNTIFS(Dezembro!H:H,"&lt;0",Dezembro!B:B,B22)</f>
        <v>0</v>
      </c>
      <c r="F22" s="116">
        <f>SUMIF(Janeiro!B:B,B22,Janeiro!H:H)+SUMIF(Fevereiro!B:B,B22,Fevereiro!H:H)+SUMIF('Março'!B:B,B22,'Março'!H:H)+SUMIF(Abril!B:B,B22,Abril!H:H)+SUMIF(Maio!B:B,B22,Maio!H:H)+SUMIF(Junho!B:B,B22,Junho!H:H)+SUMIF(Julho!B:B,B22,Julho!H:H)+SUMIF(Agosto!B:B,B22,Agosto!H:H)+SUMIF(Setembro!B:B,B22,Setembro!H:H)+SUMIF(Outubro!B:B,B22,Outubro!H:H)+SUMIF(Novembro!B:B,B22,Novembro!H:H)+SUMIF(Dezembro!B:B,B22,Dezembro!H:H)</f>
        <v>0</v>
      </c>
      <c r="G22" s="117">
        <f t="shared" si="1"/>
        <v>0</v>
      </c>
      <c r="U22" s="36"/>
    </row>
    <row r="23" ht="24.75" customHeight="1">
      <c r="A23" s="118" t="s">
        <v>64</v>
      </c>
      <c r="B23" s="102" t="s">
        <v>65</v>
      </c>
      <c r="C23" s="79">
        <f>COUNTIF(Janeiro!B:B,B23)+COUNTIF(Fevereiro!B:B,B23)+COUNTIF('Março'!B:B,B23)+COUNTIF(Abril!B:B,B23)+COUNTIF(Maio!B:B,B23)+COUNTIF(Junho!B:B,B23)+COUNTIF(Julho!B:B,B23)+COUNTIF(Agosto!B:B,B23)+COUNTIF(Setembro!B:B,B23)+COUNTIF(Outubro!B:B,B23)+COUNTIF(Novembro!B:B,B23)+COUNTIF(Dezembro!B:B,B23)</f>
        <v>0</v>
      </c>
      <c r="D23" s="79">
        <f>COUNTIFS(Janeiro!H:H,"&gt;0",Janeiro!B:B,B23)+COUNTIFS(Fevereiro!H:H,"&gt;0",Fevereiro!B:B,B23)+COUNTIFS('Março'!H:H,"&gt;0",'Março'!B:B,B23)+COUNTIFS(Abril!H:H,"&gt;0",Abril!B:B,B23)+COUNTIFS(Maio!H:H,"&gt;0",Maio!B:B,B23)+COUNTIFS(Junho!H:H,"&gt;0",Junho!B:B,B23)+COUNTIFS(Julho!H:H,"&gt;0",Julho!B:B,B23)+COUNTIFS(Agosto!H:H,"&gt;0",Agosto!B:B,B23)+COUNTIFS(Setembro!H:H,"&gt;0",Setembro!B:B,B23)+COUNTIFS(Outubro!H:H,"&gt;0",Outubro!B:B,B23)+COUNTIFS(Novembro!H:H,"&gt;0",Novembro!B:B,B23)+COUNTIFS(Dezembro!H:H,"&gt;0",Dezembro!B:B,B23)</f>
        <v>0</v>
      </c>
      <c r="E23" s="79">
        <f>COUNTIFS(Janeiro!H:H,"&lt;0",Janeiro!B:B,B23)+COUNTIFS(Fevereiro!H:H,"&lt;0",Fevereiro!B:B,B23)+COUNTIFS('Março'!H:H,"&lt;0",'Março'!B:B,B23)+COUNTIFS(Abril!H:H,"&lt;0",Abril!B:B,B23)+COUNTIFS(Maio!H:H,"&lt;0",Maio!B:B,B23)+COUNTIFS(Junho!H:H,"&lt;0",Junho!B:B,B23)+COUNTIFS(Julho!H:H,"&lt;0",Julho!B:B,B23)+COUNTIFS(Agosto!H:H,"&lt;0",Agosto!B:B,B23)+COUNTIFS(Setembro!H:H,"&lt;0",Setembro!B:B,B23)+COUNTIFS(Outubro!H:H,"&lt;0",Outubro!B:B,B23)+COUNTIFS(Novembro!H:H,"&lt;0",Novembro!B:B,B23)+COUNTIFS(Dezembro!H:H,"&lt;0",Dezembro!B:B,B23)</f>
        <v>0</v>
      </c>
      <c r="F23" s="80">
        <f>SUMIF(Janeiro!B:B,B23,Janeiro!H:H)+SUMIF(Fevereiro!B:B,B23,Fevereiro!H:H)+SUMIF('Março'!B:B,B23,'Março'!H:H)+SUMIF(Abril!B:B,B23,Abril!H:H)+SUMIF(Maio!B:B,B23,Maio!H:H)+SUMIF(Junho!B:B,B23,Junho!H:H)+SUMIF(Julho!B:B,B23,Julho!H:H)+SUMIF(Agosto!B:B,B23,Agosto!H:H)+SUMIF(Setembro!B:B,B23,Setembro!H:H)+SUMIF(Outubro!B:B,B23,Outubro!H:H)+SUMIF(Novembro!B:B,B23,Novembro!H:H)+SUMIF(Dezembro!B:B,B23,Dezembro!H:H)</f>
        <v>0</v>
      </c>
      <c r="G23" s="81">
        <f>SUM(F23:F25)</f>
        <v>0</v>
      </c>
      <c r="U23" s="87"/>
    </row>
    <row r="24" ht="24.75" customHeight="1">
      <c r="A24" s="72"/>
      <c r="B24" s="86" t="s">
        <v>66</v>
      </c>
      <c r="C24" s="84">
        <f>COUNTIF(Janeiro!B:B,B24)+COUNTIF(Fevereiro!B:B,B24)+COUNTIF('Março'!B:B,B24)+COUNTIF(Abril!B:B,B24)+COUNTIF(Maio!B:B,B24)+COUNTIF(Junho!B:B,B24)+COUNTIF(Julho!B:B,B24)+COUNTIF(Agosto!B:B,B24)+COUNTIF(Setembro!B:B,B24)+COUNTIF(Outubro!B:B,B24)+COUNTIF(Novembro!B:B,B24)+COUNTIF(Dezembro!B:B,B24)</f>
        <v>0</v>
      </c>
      <c r="D24" s="84">
        <f>COUNTIFS(Janeiro!H:H,"&gt;0",Janeiro!B:B,B24)+COUNTIFS(Fevereiro!H:H,"&gt;0",Fevereiro!B:B,B24)+COUNTIFS('Março'!H:H,"&gt;0",'Março'!B:B,B24)+COUNTIFS(Abril!H:H,"&gt;0",Abril!B:B,B24)+COUNTIFS(Maio!H:H,"&gt;0",Maio!B:B,B24)+COUNTIFS(Junho!H:H,"&gt;0",Junho!B:B,B24)+COUNTIFS(Julho!H:H,"&gt;0",Julho!B:B,B24)+COUNTIFS(Agosto!H:H,"&gt;0",Agosto!B:B,B24)+COUNTIFS(Setembro!H:H,"&gt;0",Setembro!B:B,B24)+COUNTIFS(Outubro!H:H,"&gt;0",Outubro!B:B,B24)+COUNTIFS(Novembro!H:H,"&gt;0",Novembro!B:B,B24)+COUNTIFS(Dezembro!H:H,"&gt;0",Dezembro!B:B,B24)</f>
        <v>0</v>
      </c>
      <c r="E24" s="84">
        <f>COUNTIFS(Janeiro!H:H,"&lt;0",Janeiro!B:B,B24)+COUNTIFS(Fevereiro!H:H,"&lt;0",Fevereiro!B:B,B24)+COUNTIFS('Março'!H:H,"&lt;0",'Março'!B:B,B24)+COUNTIFS(Abril!H:H,"&lt;0",Abril!B:B,B24)+COUNTIFS(Maio!H:H,"&lt;0",Maio!B:B,B24)+COUNTIFS(Junho!H:H,"&lt;0",Junho!B:B,B24)+COUNTIFS(Julho!H:H,"&lt;0",Julho!B:B,B24)+COUNTIFS(Agosto!H:H,"&lt;0",Agosto!B:B,B24)+COUNTIFS(Setembro!H:H,"&lt;0",Setembro!B:B,B24)+COUNTIFS(Outubro!H:H,"&lt;0",Outubro!B:B,B24)+COUNTIFS(Novembro!H:H,"&lt;0",Novembro!B:B,B24)+COUNTIFS(Dezembro!H:H,"&lt;0",Dezembro!B:B,B24)</f>
        <v>0</v>
      </c>
      <c r="F24" s="85">
        <f>SUMIF(Janeiro!B:B,B24,Janeiro!H:H)+SUMIF(Fevereiro!B:B,B24,Fevereiro!H:H)+SUMIF('Março'!B:B,B24,'Março'!H:H)+SUMIF(Abril!B:B,B24,Abril!H:H)+SUMIF(Maio!B:B,B24,Maio!H:H)+SUMIF(Junho!B:B,B24,Junho!H:H)+SUMIF(Julho!B:B,B24,Julho!H:H)+SUMIF(Agosto!B:B,B24,Agosto!H:H)+SUMIF(Setembro!B:B,B24,Setembro!H:H)+SUMIF(Outubro!B:B,B24,Outubro!H:H)+SUMIF(Novembro!B:B,B24,Novembro!H:H)+SUMIF(Dezembro!B:B,B24,Dezembro!H:H)</f>
        <v>0</v>
      </c>
      <c r="G24" s="72"/>
      <c r="U24" s="36"/>
    </row>
    <row r="25" ht="24.75" customHeight="1">
      <c r="A25" s="76"/>
      <c r="B25" s="119" t="s">
        <v>67</v>
      </c>
      <c r="C25" s="88">
        <f>COUNTIF(Janeiro!B:B,B25)+COUNTIF(Fevereiro!B:B,B25)+COUNTIF('Março'!B:B,B25)+COUNTIF(Abril!B:B,B25)+COUNTIF(Maio!B:B,B25)+COUNTIF(Junho!B:B,B25)+COUNTIF(Julho!B:B,B25)+COUNTIF(Agosto!B:B,B25)+COUNTIF(Setembro!B:B,B25)+COUNTIF(Outubro!B:B,B25)+COUNTIF(Novembro!B:B,B25)+COUNTIF(Dezembro!B:B,B25)</f>
        <v>0</v>
      </c>
      <c r="D25" s="88">
        <f>COUNTIFS(Janeiro!H:H,"&gt;0",Janeiro!B:B,B25)+COUNTIFS(Fevereiro!H:H,"&gt;0",Fevereiro!B:B,B25)+COUNTIFS('Março'!H:H,"&gt;0",'Março'!B:B,B25)+COUNTIFS(Abril!H:H,"&gt;0",Abril!B:B,B25)+COUNTIFS(Maio!H:H,"&gt;0",Maio!B:B,B25)+COUNTIFS(Junho!H:H,"&gt;0",Junho!B:B,B25)+COUNTIFS(Julho!H:H,"&gt;0",Julho!B:B,B25)+COUNTIFS(Agosto!H:H,"&gt;0",Agosto!B:B,B25)+COUNTIFS(Setembro!H:H,"&gt;0",Setembro!B:B,B25)+COUNTIFS(Outubro!H:H,"&gt;0",Outubro!B:B,B25)+COUNTIFS(Novembro!H:H,"&gt;0",Novembro!B:B,B25)+COUNTIFS(Dezembro!H:H,"&gt;0",Dezembro!B:B,B25)</f>
        <v>0</v>
      </c>
      <c r="E25" s="88">
        <f>COUNTIFS(Janeiro!H:H,"&lt;0",Janeiro!B:B,B25)+COUNTIFS(Fevereiro!H:H,"&lt;0",Fevereiro!B:B,B25)+COUNTIFS('Março'!H:H,"&lt;0",'Março'!B:B,B25)+COUNTIFS(Abril!H:H,"&lt;0",Abril!B:B,B25)+COUNTIFS(Maio!H:H,"&lt;0",Maio!B:B,B25)+COUNTIFS(Junho!H:H,"&lt;0",Junho!B:B,B25)+COUNTIFS(Julho!H:H,"&lt;0",Julho!B:B,B25)+COUNTIFS(Agosto!H:H,"&lt;0",Agosto!B:B,B25)+COUNTIFS(Setembro!H:H,"&lt;0",Setembro!B:B,B25)+COUNTIFS(Outubro!H:H,"&lt;0",Outubro!B:B,B25)+COUNTIFS(Novembro!H:H,"&lt;0",Novembro!B:B,B25)+COUNTIFS(Dezembro!H:H,"&lt;0",Dezembro!B:B,B25)</f>
        <v>0</v>
      </c>
      <c r="F25" s="89">
        <f>SUMIF(Janeiro!B:B,B25,Janeiro!H:H)+SUMIF(Fevereiro!B:B,B25,Fevereiro!H:H)+SUMIF('Março'!B:B,B25,'Março'!H:H)+SUMIF(Abril!B:B,B25,Abril!H:H)+SUMIF(Maio!B:B,B25,Maio!H:H)+SUMIF(Junho!B:B,B25,Junho!H:H)+SUMIF(Julho!B:B,B25,Julho!H:H)+SUMIF(Agosto!B:B,B25,Agosto!H:H)+SUMIF(Setembro!B:B,B25,Setembro!H:H)+SUMIF(Outubro!B:B,B25,Outubro!H:H)+SUMIF(Novembro!B:B,B25,Novembro!H:H)+SUMIF(Dezembro!B:B,B25,Dezembro!H:H)</f>
        <v>0</v>
      </c>
      <c r="G25" s="76"/>
      <c r="U25" s="87"/>
    </row>
    <row r="26" ht="24.75" customHeight="1">
      <c r="A26" s="100" t="s">
        <v>68</v>
      </c>
      <c r="B26" s="101" t="s">
        <v>69</v>
      </c>
      <c r="C26" s="68">
        <f>COUNTIF(Janeiro!B:B,B26)+COUNTIF(Fevereiro!B:B,B26)+COUNTIF('Março'!B:B,B26)+COUNTIF(Abril!B:B,B26)+COUNTIF(Maio!B:B,B26)+COUNTIF(Junho!B:B,B26)+COUNTIF(Julho!B:B,B26)+COUNTIF(Agosto!B:B,B26)+COUNTIF(Setembro!B:B,B26)+COUNTIF(Outubro!B:B,B26)+COUNTIF(Novembro!B:B,B26)+COUNTIF(Dezembro!B:B,B26)</f>
        <v>0</v>
      </c>
      <c r="D26" s="68">
        <f>COUNTIFS(Janeiro!H:H,"&gt;0",Janeiro!B:B,B26)+COUNTIFS(Fevereiro!H:H,"&gt;0",Fevereiro!B:B,B26)+COUNTIFS('Março'!H:H,"&gt;0",'Março'!B:B,B26)+COUNTIFS(Abril!H:H,"&gt;0",Abril!B:B,B26)+COUNTIFS(Maio!H:H,"&gt;0",Maio!B:B,B26)+COUNTIFS(Junho!H:H,"&gt;0",Junho!B:B,B26)+COUNTIFS(Julho!H:H,"&gt;0",Julho!B:B,B26)+COUNTIFS(Agosto!H:H,"&gt;0",Agosto!B:B,B26)+COUNTIFS(Setembro!H:H,"&gt;0",Setembro!B:B,B26)+COUNTIFS(Outubro!H:H,"&gt;0",Outubro!B:B,B26)+COUNTIFS(Novembro!H:H,"&gt;0",Novembro!B:B,B26)+COUNTIFS(Dezembro!H:H,"&gt;0",Dezembro!B:B,B26)</f>
        <v>0</v>
      </c>
      <c r="E26" s="68">
        <f>COUNTIFS(Janeiro!H:H,"&lt;0",Janeiro!B:B,B26)+COUNTIFS(Fevereiro!H:H,"&lt;0",Fevereiro!B:B,B26)+COUNTIFS('Março'!H:H,"&lt;0",'Março'!B:B,B26)+COUNTIFS(Abril!H:H,"&lt;0",Abril!B:B,B26)+COUNTIFS(Maio!H:H,"&lt;0",Maio!B:B,B26)+COUNTIFS(Junho!H:H,"&lt;0",Junho!B:B,B26)+COUNTIFS(Julho!H:H,"&lt;0",Julho!B:B,B26)+COUNTIFS(Agosto!H:H,"&lt;0",Agosto!B:B,B26)+COUNTIFS(Setembro!H:H,"&lt;0",Setembro!B:B,B26)+COUNTIFS(Outubro!H:H,"&lt;0",Outubro!B:B,B26)+COUNTIFS(Novembro!H:H,"&lt;0",Novembro!B:B,B26)+COUNTIFS(Dezembro!H:H,"&lt;0",Dezembro!B:B,B26)</f>
        <v>0</v>
      </c>
      <c r="F26" s="69">
        <f>SUMIF(Janeiro!B:B,B26,Janeiro!H:H)+SUMIF(Fevereiro!B:B,B26,Fevereiro!H:H)+SUMIF('Março'!B:B,B26,'Março'!H:H)+SUMIF(Abril!B:B,B26,Abril!H:H)+SUMIF(Maio!B:B,B26,Maio!H:H)+SUMIF(Junho!B:B,B26,Junho!H:H)+SUMIF(Julho!B:B,B26,Julho!H:H)+SUMIF(Agosto!B:B,B26,Agosto!H:H)+SUMIF(Setembro!B:B,B26,Setembro!H:H)+SUMIF(Outubro!B:B,B26,Outubro!H:H)+SUMIF(Novembro!B:B,B26,Novembro!H:H)+SUMIF(Dezembro!B:B,B26,Dezembro!H:H)</f>
        <v>0</v>
      </c>
      <c r="G26" s="120">
        <f>SUM(F26:F28)</f>
        <v>0</v>
      </c>
      <c r="U26" s="71"/>
    </row>
    <row r="27" ht="24.75" customHeight="1">
      <c r="A27" s="72"/>
      <c r="B27" s="104" t="s">
        <v>70</v>
      </c>
      <c r="C27" s="105">
        <f>COUNTIF(Janeiro!B:B,B27)+COUNTIF(Fevereiro!B:B,B27)+COUNTIF('Março'!B:B,B27)+COUNTIF(Abril!B:B,B27)+COUNTIF(Maio!B:B,B27)+COUNTIF(Junho!B:B,B27)+COUNTIF(Julho!B:B,B27)+COUNTIF(Agosto!B:B,B27)+COUNTIF(Setembro!B:B,B27)+COUNTIF(Outubro!B:B,B27)+COUNTIF(Novembro!B:B,B27)+COUNTIF(Dezembro!B:B,B27)</f>
        <v>0</v>
      </c>
      <c r="D27" s="105">
        <f>COUNTIFS(Janeiro!H:H,"&gt;0",Janeiro!B:B,B27)+COUNTIFS(Fevereiro!H:H,"&gt;0",Fevereiro!B:B,B27)+COUNTIFS('Março'!H:H,"&gt;0",'Março'!B:B,B27)+COUNTIFS(Abril!H:H,"&gt;0",Abril!B:B,B27)+COUNTIFS(Maio!H:H,"&gt;0",Maio!B:B,B27)+COUNTIFS(Junho!H:H,"&gt;0",Junho!B:B,B27)+COUNTIFS(Julho!H:H,"&gt;0",Julho!B:B,B27)+COUNTIFS(Agosto!H:H,"&gt;0",Agosto!B:B,B27)+COUNTIFS(Setembro!H:H,"&gt;0",Setembro!B:B,B27)+COUNTIFS(Outubro!H:H,"&gt;0",Outubro!B:B,B27)+COUNTIFS(Novembro!H:H,"&gt;0",Novembro!B:B,B27)+COUNTIFS(Dezembro!H:H,"&gt;0",Dezembro!B:B,B27)</f>
        <v>0</v>
      </c>
      <c r="E27" s="105">
        <f>COUNTIFS(Janeiro!H:H,"&lt;0",Janeiro!B:B,B27)+COUNTIFS(Fevereiro!H:H,"&lt;0",Fevereiro!B:B,B27)+COUNTIFS('Março'!H:H,"&lt;0",'Março'!B:B,B27)+COUNTIFS(Abril!H:H,"&lt;0",Abril!B:B,B27)+COUNTIFS(Maio!H:H,"&lt;0",Maio!B:B,B27)+COUNTIFS(Junho!H:H,"&lt;0",Junho!B:B,B27)+COUNTIFS(Julho!H:H,"&lt;0",Julho!B:B,B27)+COUNTIFS(Agosto!H:H,"&lt;0",Agosto!B:B,B27)+COUNTIFS(Setembro!H:H,"&lt;0",Setembro!B:B,B27)+COUNTIFS(Outubro!H:H,"&lt;0",Outubro!B:B,B27)+COUNTIFS(Novembro!H:H,"&lt;0",Novembro!B:B,B27)+COUNTIFS(Dezembro!H:H,"&lt;0",Dezembro!B:B,B27)</f>
        <v>0</v>
      </c>
      <c r="F27" s="106">
        <f>SUMIF(Janeiro!B:B,B27,Janeiro!H:H)+SUMIF(Fevereiro!B:B,B27,Fevereiro!H:H)+SUMIF('Março'!B:B,B27,'Março'!H:H)+SUMIF(Abril!B:B,B27,Abril!H:H)+SUMIF(Maio!B:B,B27,Maio!H:H)+SUMIF(Junho!B:B,B27,Junho!H:H)+SUMIF(Julho!B:B,B27,Julho!H:H)+SUMIF(Agosto!B:B,B27,Agosto!H:H)+SUMIF(Setembro!B:B,B27,Setembro!H:H)+SUMIF(Outubro!B:B,B27,Outubro!H:H)+SUMIF(Novembro!B:B,B27,Novembro!H:H)+SUMIF(Dezembro!B:B,B27,Dezembro!H:H)</f>
        <v>0</v>
      </c>
      <c r="G27" s="72"/>
      <c r="U27" s="71"/>
    </row>
    <row r="28" ht="24.75" customHeight="1">
      <c r="A28" s="76"/>
      <c r="B28" s="121" t="s">
        <v>71</v>
      </c>
      <c r="C28" s="92">
        <f>COUNTIF(Janeiro!B:B,B28)+COUNTIF(Fevereiro!B:B,B28)+COUNTIF('Março'!B:B,B28)+COUNTIF(Abril!B:B,B28)+COUNTIF(Maio!B:B,B28)+COUNTIF(Junho!B:B,B28)+COUNTIF(Julho!B:B,B28)+COUNTIF(Agosto!B:B,B28)+COUNTIF(Setembro!B:B,B28)+COUNTIF(Outubro!B:B,B28)+COUNTIF(Novembro!B:B,B28)+COUNTIF(Dezembro!B:B,B28)</f>
        <v>0</v>
      </c>
      <c r="D28" s="92">
        <f>COUNTIFS(Janeiro!H:H,"&gt;0",Janeiro!B:B,B28)+COUNTIFS(Fevereiro!H:H,"&gt;0",Fevereiro!B:B,B28)+COUNTIFS('Março'!H:H,"&gt;0",'Março'!B:B,B28)+COUNTIFS(Abril!H:H,"&gt;0",Abril!B:B,B28)+COUNTIFS(Maio!H:H,"&gt;0",Maio!B:B,B28)+COUNTIFS(Junho!H:H,"&gt;0",Junho!B:B,B28)+COUNTIFS(Julho!H:H,"&gt;0",Julho!B:B,B28)+COUNTIFS(Agosto!H:H,"&gt;0",Agosto!B:B,B28)+COUNTIFS(Setembro!H:H,"&gt;0",Setembro!B:B,B28)+COUNTIFS(Outubro!H:H,"&gt;0",Outubro!B:B,B28)+COUNTIFS(Novembro!H:H,"&gt;0",Novembro!B:B,B28)+COUNTIFS(Dezembro!H:H,"&gt;0",Dezembro!B:B,B28)</f>
        <v>0</v>
      </c>
      <c r="E28" s="92">
        <f>COUNTIFS(Janeiro!H:H,"&lt;0",Janeiro!B:B,B28)+COUNTIFS(Fevereiro!H:H,"&lt;0",Fevereiro!B:B,B28)+COUNTIFS('Março'!H:H,"&lt;0",'Março'!B:B,B28)+COUNTIFS(Abril!H:H,"&lt;0",Abril!B:B,B28)+COUNTIFS(Maio!H:H,"&lt;0",Maio!B:B,B28)+COUNTIFS(Junho!H:H,"&lt;0",Junho!B:B,B28)+COUNTIFS(Julho!H:H,"&lt;0",Julho!B:B,B28)+COUNTIFS(Agosto!H:H,"&lt;0",Agosto!B:B,B28)+COUNTIFS(Setembro!H:H,"&lt;0",Setembro!B:B,B28)+COUNTIFS(Outubro!H:H,"&lt;0",Outubro!B:B,B28)+COUNTIFS(Novembro!H:H,"&lt;0",Novembro!B:B,B28)+COUNTIFS(Dezembro!H:H,"&lt;0",Dezembro!B:B,B28)</f>
        <v>0</v>
      </c>
      <c r="F28" s="93">
        <f>SUMIF(Janeiro!B:B,B28,Janeiro!H:H)+SUMIF(Fevereiro!B:B,B28,Fevereiro!H:H)+SUMIF('Março'!B:B,B28,'Março'!H:H)+SUMIF(Abril!B:B,B28,Abril!H:H)+SUMIF(Maio!B:B,B28,Maio!H:H)+SUMIF(Junho!B:B,B28,Junho!H:H)+SUMIF(Julho!B:B,B28,Julho!H:H)+SUMIF(Agosto!B:B,B28,Agosto!H:H)+SUMIF(Setembro!B:B,B28,Setembro!H:H)+SUMIF(Outubro!B:B,B28,Outubro!H:H)+SUMIF(Novembro!B:B,B28,Novembro!H:H)+SUMIF(Dezembro!B:B,B28,Dezembro!H:H)</f>
        <v>0</v>
      </c>
      <c r="G28" s="76"/>
      <c r="U28" s="71"/>
    </row>
    <row r="29" ht="24.75" customHeight="1">
      <c r="A29" s="122" t="s">
        <v>72</v>
      </c>
      <c r="B29" s="123" t="s">
        <v>73</v>
      </c>
      <c r="C29" s="110">
        <f>COUNTIF(Janeiro!B:B,B29)+COUNTIF(Fevereiro!B:B,B29)+COUNTIF('Março'!B:B,B29)+COUNTIF(Abril!B:B,B29)+COUNTIF(Maio!B:B,B29)+COUNTIF(Junho!B:B,B29)+COUNTIF(Julho!B:B,B29)+COUNTIF(Agosto!B:B,B29)+COUNTIF(Setembro!B:B,B29)+COUNTIF(Outubro!B:B,B29)+COUNTIF(Novembro!B:B,B29)+COUNTIF(Dezembro!B:B,B29)</f>
        <v>0</v>
      </c>
      <c r="D29" s="110">
        <f>COUNTIFS(Janeiro!H:H,"&gt;0",Janeiro!B:B,B29)+COUNTIFS(Fevereiro!H:H,"&gt;0",Fevereiro!B:B,B29)+COUNTIFS('Março'!H:H,"&gt;0",'Março'!B:B,B29)+COUNTIFS(Abril!H:H,"&gt;0",Abril!B:B,B29)+COUNTIFS(Maio!H:H,"&gt;0",Maio!B:B,B29)+COUNTIFS(Junho!H:H,"&gt;0",Junho!B:B,B29)+COUNTIFS(Julho!H:H,"&gt;0",Julho!B:B,B29)+COUNTIFS(Agosto!H:H,"&gt;0",Agosto!B:B,B29)+COUNTIFS(Setembro!H:H,"&gt;0",Setembro!B:B,B29)+COUNTIFS(Outubro!H:H,"&gt;0",Outubro!B:B,B29)+COUNTIFS(Novembro!H:H,"&gt;0",Novembro!B:B,B29)+COUNTIFS(Dezembro!H:H,"&gt;0",Dezembro!B:B,B29)</f>
        <v>0</v>
      </c>
      <c r="E29" s="110">
        <f>COUNTIFS(Janeiro!H:H,"&lt;0",Janeiro!B:B,B29)+COUNTIFS(Fevereiro!H:H,"&lt;0",Fevereiro!B:B,B29)+COUNTIFS('Março'!H:H,"&lt;0",'Março'!B:B,B29)+COUNTIFS(Abril!H:H,"&lt;0",Abril!B:B,B29)+COUNTIFS(Maio!H:H,"&lt;0",Maio!B:B,B29)+COUNTIFS(Junho!H:H,"&lt;0",Junho!B:B,B29)+COUNTIFS(Julho!H:H,"&lt;0",Julho!B:B,B29)+COUNTIFS(Agosto!H:H,"&lt;0",Agosto!B:B,B29)+COUNTIFS(Setembro!H:H,"&lt;0",Setembro!B:B,B29)+COUNTIFS(Outubro!H:H,"&lt;0",Outubro!B:B,B29)+COUNTIFS(Novembro!H:H,"&lt;0",Novembro!B:B,B29)+COUNTIFS(Dezembro!H:H,"&lt;0",Dezembro!B:B,B29)</f>
        <v>0</v>
      </c>
      <c r="F29" s="111">
        <f>SUMIF(Janeiro!B:B,B29,Janeiro!H:H)+SUMIF(Fevereiro!B:B,B29,Fevereiro!H:H)+SUMIF('Março'!B:B,B29,'Março'!H:H)+SUMIF(Abril!B:B,B29,Abril!H:H)+SUMIF(Maio!B:B,B29,Maio!H:H)+SUMIF(Junho!B:B,B29,Junho!H:H)+SUMIF(Julho!B:B,B29,Julho!H:H)+SUMIF(Agosto!B:B,B29,Agosto!H:H)+SUMIF(Setembro!B:B,B29,Setembro!H:H)+SUMIF(Outubro!B:B,B29,Outubro!H:H)+SUMIF(Novembro!B:B,B29,Novembro!H:H)+SUMIF(Dezembro!B:B,B29,Dezembro!H:H)</f>
        <v>0</v>
      </c>
      <c r="G29" s="112">
        <f t="shared" ref="G29:G30" si="2">F29</f>
        <v>0</v>
      </c>
      <c r="U29" s="71"/>
    </row>
    <row r="30" ht="24.75" customHeight="1">
      <c r="A30" s="124" t="s">
        <v>74</v>
      </c>
      <c r="B30" s="125" t="s">
        <v>75</v>
      </c>
      <c r="C30" s="115">
        <f>COUNTIF(Janeiro!B:B,B30)+COUNTIF(Fevereiro!B:B,B30)+COUNTIF('Março'!B:B,B30)+COUNTIF(Abril!B:B,B30)+COUNTIF(Maio!B:B,B30)+COUNTIF(Junho!B:B,B30)+COUNTIF(Julho!B:B,B30)+COUNTIF(Agosto!B:B,B30)+COUNTIF(Setembro!B:B,B30)+COUNTIF(Outubro!B:B,B30)+COUNTIF(Novembro!B:B,B30)+COUNTIF(Dezembro!B:B,B30)</f>
        <v>0</v>
      </c>
      <c r="D30" s="115">
        <f>COUNTIFS(Janeiro!H:H,"&gt;0",Janeiro!B:B,B30)+COUNTIFS(Fevereiro!H:H,"&gt;0",Fevereiro!B:B,B30)+COUNTIFS('Março'!H:H,"&gt;0",'Março'!B:B,B30)+COUNTIFS(Abril!H:H,"&gt;0",Abril!B:B,B30)+COUNTIFS(Maio!H:H,"&gt;0",Maio!B:B,B30)+COUNTIFS(Junho!H:H,"&gt;0",Junho!B:B,B30)+COUNTIFS(Julho!H:H,"&gt;0",Julho!B:B,B30)+COUNTIFS(Agosto!H:H,"&gt;0",Agosto!B:B,B30)+COUNTIFS(Setembro!H:H,"&gt;0",Setembro!B:B,B30)+COUNTIFS(Outubro!H:H,"&gt;0",Outubro!B:B,B30)+COUNTIFS(Novembro!H:H,"&gt;0",Novembro!B:B,B30)+COUNTIFS(Dezembro!H:H,"&gt;0",Dezembro!B:B,B30)</f>
        <v>0</v>
      </c>
      <c r="E30" s="115">
        <f>COUNTIFS(Janeiro!H:H,"&lt;0",Janeiro!B:B,B30)+COUNTIFS(Fevereiro!H:H,"&lt;0",Fevereiro!B:B,B30)+COUNTIFS('Março'!H:H,"&lt;0",'Março'!B:B,B30)+COUNTIFS(Abril!H:H,"&lt;0",Abril!B:B,B30)+COUNTIFS(Maio!H:H,"&lt;0",Maio!B:B,B30)+COUNTIFS(Junho!H:H,"&lt;0",Junho!B:B,B30)+COUNTIFS(Julho!H:H,"&lt;0",Julho!B:B,B30)+COUNTIFS(Agosto!H:H,"&lt;0",Agosto!B:B,B30)+COUNTIFS(Setembro!H:H,"&lt;0",Setembro!B:B,B30)+COUNTIFS(Outubro!H:H,"&lt;0",Outubro!B:B,B30)+COUNTIFS(Novembro!H:H,"&lt;0",Novembro!B:B,B30)+COUNTIFS(Dezembro!H:H,"&lt;0",Dezembro!B:B,B30)</f>
        <v>0</v>
      </c>
      <c r="F30" s="116">
        <f>SUMIF(Janeiro!B:B,B30,Janeiro!H:H)+SUMIF(Fevereiro!B:B,B30,Fevereiro!H:H)+SUMIF('Março'!B:B,B30,'Março'!H:H)+SUMIF(Abril!B:B,B30,Abril!H:H)+SUMIF(Maio!B:B,B30,Maio!H:H)+SUMIF(Junho!B:B,B30,Junho!H:H)+SUMIF(Julho!B:B,B30,Julho!H:H)+SUMIF(Agosto!B:B,B30,Agosto!H:H)+SUMIF(Setembro!B:B,B30,Setembro!H:H)+SUMIF(Outubro!B:B,B30,Outubro!H:H)+SUMIF(Novembro!B:B,B30,Novembro!H:H)+SUMIF(Dezembro!B:B,B30,Dezembro!H:H)</f>
        <v>0</v>
      </c>
      <c r="G30" s="117">
        <f t="shared" si="2"/>
        <v>0</v>
      </c>
      <c r="U30" s="71"/>
    </row>
    <row r="31" ht="24.75" customHeight="1">
      <c r="A31" s="118" t="s">
        <v>76</v>
      </c>
      <c r="B31" s="126" t="s">
        <v>77</v>
      </c>
      <c r="C31" s="79">
        <f>COUNTIF(Janeiro!B:B,B31)+COUNTIF(Fevereiro!B:B,B31)+COUNTIF('Março'!B:B,B31)+COUNTIF(Abril!B:B,B31)+COUNTIF(Maio!B:B,B31)+COUNTIF(Junho!B:B,B31)+COUNTIF(Julho!B:B,B31)+COUNTIF(Agosto!B:B,B31)+COUNTIF(Setembro!B:B,B31)+COUNTIF(Outubro!B:B,B31)+COUNTIF(Novembro!B:B,B31)+COUNTIF(Dezembro!B:B,B31)</f>
        <v>0</v>
      </c>
      <c r="D31" s="79">
        <f>COUNTIFS(Janeiro!H:H,"&gt;0",Janeiro!B:B,B31)+COUNTIFS(Fevereiro!H:H,"&gt;0",Fevereiro!B:B,B31)+COUNTIFS('Março'!H:H,"&gt;0",'Março'!B:B,B31)+COUNTIFS(Abril!H:H,"&gt;0",Abril!B:B,B31)+COUNTIFS(Maio!H:H,"&gt;0",Maio!B:B,B31)+COUNTIFS(Junho!H:H,"&gt;0",Junho!B:B,B31)+COUNTIFS(Julho!H:H,"&gt;0",Julho!B:B,B31)+COUNTIFS(Agosto!H:H,"&gt;0",Agosto!B:B,B31)+COUNTIFS(Setembro!H:H,"&gt;0",Setembro!B:B,B31)+COUNTIFS(Outubro!H:H,"&gt;0",Outubro!B:B,B31)+COUNTIFS(Novembro!H:H,"&gt;0",Novembro!B:B,B31)+COUNTIFS(Dezembro!H:H,"&gt;0",Dezembro!B:B,B31)</f>
        <v>0</v>
      </c>
      <c r="E31" s="79">
        <f>COUNTIFS(Janeiro!H:H,"&lt;0",Janeiro!B:B,B31)+COUNTIFS(Fevereiro!H:H,"&lt;0",Fevereiro!B:B,B31)+COUNTIFS('Março'!H:H,"&lt;0",'Março'!B:B,B31)+COUNTIFS(Abril!H:H,"&lt;0",Abril!B:B,B31)+COUNTIFS(Maio!H:H,"&lt;0",Maio!B:B,B31)+COUNTIFS(Junho!H:H,"&lt;0",Junho!B:B,B31)+COUNTIFS(Julho!H:H,"&lt;0",Julho!B:B,B31)+COUNTIFS(Agosto!H:H,"&lt;0",Agosto!B:B,B31)+COUNTIFS(Setembro!H:H,"&lt;0",Setembro!B:B,B31)+COUNTIFS(Outubro!H:H,"&lt;0",Outubro!B:B,B31)+COUNTIFS(Novembro!H:H,"&lt;0",Novembro!B:B,B31)+COUNTIFS(Dezembro!H:H,"&lt;0",Dezembro!B:B,B31)</f>
        <v>0</v>
      </c>
      <c r="F31" s="80">
        <f>SUMIF(Janeiro!B:B,B31,Janeiro!H:H)+SUMIF(Fevereiro!B:B,B31,Fevereiro!H:H)+SUMIF('Março'!B:B,B31,'Março'!H:H)+SUMIF(Abril!B:B,B31,Abril!H:H)+SUMIF(Maio!B:B,B31,Maio!H:H)+SUMIF(Junho!B:B,B31,Junho!H:H)+SUMIF(Julho!B:B,B31,Julho!H:H)+SUMIF(Agosto!B:B,B31,Agosto!H:H)+SUMIF(Setembro!B:B,B31,Setembro!H:H)+SUMIF(Outubro!B:B,B31,Outubro!H:H)+SUMIF(Novembro!B:B,B31,Novembro!H:H)+SUMIF(Dezembro!B:B,B31,Dezembro!H:H)</f>
        <v>0</v>
      </c>
      <c r="G31" s="127">
        <f>SUM(F31:F33)</f>
        <v>0</v>
      </c>
      <c r="U31" s="71"/>
    </row>
    <row r="32" ht="24.75" customHeight="1">
      <c r="A32" s="72"/>
      <c r="B32" s="97" t="s">
        <v>78</v>
      </c>
      <c r="C32" s="128">
        <f>COUNTIF(Janeiro!B:B,B32)+COUNTIF(Fevereiro!B:B,B32)+COUNTIF('Março'!B:B,B32)+COUNTIF(Abril!B:B,B32)+COUNTIF(Maio!B:B,B32)+COUNTIF(Junho!B:B,B32)+COUNTIF(Julho!B:B,B32)+COUNTIF(Agosto!B:B,B32)+COUNTIF(Setembro!B:B,B32)+COUNTIF(Outubro!B:B,B32)+COUNTIF(Novembro!B:B,B32)+COUNTIF(Dezembro!B:B,B32)</f>
        <v>0</v>
      </c>
      <c r="D32" s="128">
        <f>COUNTIFS(Janeiro!H:H,"&gt;0",Janeiro!B:B,B32)+COUNTIFS(Fevereiro!H:H,"&gt;0",Fevereiro!B:B,B32)+COUNTIFS('Março'!H:H,"&gt;0",'Março'!B:B,B32)+COUNTIFS(Abril!H:H,"&gt;0",Abril!B:B,B32)+COUNTIFS(Maio!H:H,"&gt;0",Maio!B:B,B32)+COUNTIFS(Junho!H:H,"&gt;0",Junho!B:B,B32)+COUNTIFS(Julho!H:H,"&gt;0",Julho!B:B,B32)+COUNTIFS(Agosto!H:H,"&gt;0",Agosto!B:B,B32)+COUNTIFS(Setembro!H:H,"&gt;0",Setembro!B:B,B32)+COUNTIFS(Outubro!H:H,"&gt;0",Outubro!B:B,B32)+COUNTIFS(Novembro!H:H,"&gt;0",Novembro!B:B,B32)+COUNTIFS(Dezembro!H:H,"&gt;0",Dezembro!B:B,B32)</f>
        <v>0</v>
      </c>
      <c r="E32" s="128">
        <f>COUNTIFS(Janeiro!H:H,"&lt;0",Janeiro!B:B,B32)+COUNTIFS(Fevereiro!H:H,"&lt;0",Fevereiro!B:B,B32)+COUNTIFS('Março'!H:H,"&lt;0",'Março'!B:B,B32)+COUNTIFS(Abril!H:H,"&lt;0",Abril!B:B,B32)+COUNTIFS(Maio!H:H,"&lt;0",Maio!B:B,B32)+COUNTIFS(Junho!H:H,"&lt;0",Junho!B:B,B32)+COUNTIFS(Julho!H:H,"&lt;0",Julho!B:B,B32)+COUNTIFS(Agosto!H:H,"&lt;0",Agosto!B:B,B32)+COUNTIFS(Setembro!H:H,"&lt;0",Setembro!B:B,B32)+COUNTIFS(Outubro!H:H,"&lt;0",Outubro!B:B,B32)+COUNTIFS(Novembro!H:H,"&lt;0",Novembro!B:B,B32)+COUNTIFS(Dezembro!H:H,"&lt;0",Dezembro!B:B,B32)</f>
        <v>0</v>
      </c>
      <c r="F32" s="129">
        <f>SUMIF(Janeiro!B:B,B32,Janeiro!H:H)+SUMIF(Fevereiro!B:B,B32,Fevereiro!H:H)+SUMIF('Março'!B:B,B32,'Março'!H:H)+SUMIF(Abril!B:B,B32,Abril!H:H)+SUMIF(Maio!B:B,B32,Maio!H:H)+SUMIF(Junho!B:B,B32,Junho!H:H)+SUMIF(Julho!B:B,B32,Julho!H:H)+SUMIF(Agosto!B:B,B32,Agosto!H:H)+SUMIF(Setembro!B:B,B32,Setembro!H:H)+SUMIF(Outubro!B:B,B32,Outubro!H:H)+SUMIF(Novembro!B:B,B32,Novembro!H:H)+SUMIF(Dezembro!B:B,B32,Dezembro!H:H)</f>
        <v>0</v>
      </c>
      <c r="G32" s="72"/>
      <c r="U32" s="71"/>
    </row>
    <row r="33" ht="24.75" customHeight="1">
      <c r="A33" s="76"/>
      <c r="B33" s="130" t="s">
        <v>79</v>
      </c>
      <c r="C33" s="128">
        <f>COUNTIF(Janeiro!B:B,B33)+COUNTIF(Fevereiro!B:B,B33)+COUNTIF('Março'!B:B,B33)+COUNTIF(Abril!B:B,B33)+COUNTIF(Maio!B:B,B33)+COUNTIF(Junho!B:B,B33)+COUNTIF(Julho!B:B,B33)+COUNTIF(Agosto!B:B,B33)+COUNTIF(Setembro!B:B,B33)+COUNTIF(Outubro!B:B,B33)+COUNTIF(Novembro!B:B,B33)+COUNTIF(Dezembro!B:B,B33)</f>
        <v>0</v>
      </c>
      <c r="D33" s="128">
        <f>COUNTIFS(Janeiro!H:H,"&gt;0",Janeiro!B:B,B33)+COUNTIFS(Fevereiro!H:H,"&gt;0",Fevereiro!B:B,B33)+COUNTIFS('Março'!H:H,"&gt;0",'Março'!B:B,B33)+COUNTIFS(Abril!H:H,"&gt;0",Abril!B:B,B33)+COUNTIFS(Maio!H:H,"&gt;0",Maio!B:B,B33)+COUNTIFS(Junho!H:H,"&gt;0",Junho!B:B,B33)+COUNTIFS(Julho!H:H,"&gt;0",Julho!B:B,B33)+COUNTIFS(Agosto!H:H,"&gt;0",Agosto!B:B,B33)+COUNTIFS(Setembro!H:H,"&gt;0",Setembro!B:B,B33)+COUNTIFS(Outubro!H:H,"&gt;0",Outubro!B:B,B33)+COUNTIFS(Novembro!H:H,"&gt;0",Novembro!B:B,B33)+COUNTIFS(Dezembro!H:H,"&gt;0",Dezembro!B:B,B33)</f>
        <v>0</v>
      </c>
      <c r="E33" s="128">
        <f>COUNTIFS(Janeiro!H:H,"&lt;0",Janeiro!B:B,B33)+COUNTIFS(Fevereiro!H:H,"&lt;0",Fevereiro!B:B,B33)+COUNTIFS('Março'!H:H,"&lt;0",'Março'!B:B,B33)+COUNTIFS(Abril!H:H,"&lt;0",Abril!B:B,B33)+COUNTIFS(Maio!H:H,"&lt;0",Maio!B:B,B33)+COUNTIFS(Junho!H:H,"&lt;0",Junho!B:B,B33)+COUNTIFS(Julho!H:H,"&lt;0",Julho!B:B,B33)+COUNTIFS(Agosto!H:H,"&lt;0",Agosto!B:B,B33)+COUNTIFS(Setembro!H:H,"&lt;0",Setembro!B:B,B33)+COUNTIFS(Outubro!H:H,"&lt;0",Outubro!B:B,B33)+COUNTIFS(Novembro!H:H,"&lt;0",Novembro!B:B,B33)+COUNTIFS(Dezembro!H:H,"&lt;0",Dezembro!B:B,B33)</f>
        <v>0</v>
      </c>
      <c r="F33" s="129">
        <f>SUMIF(Janeiro!B:B,B33,Janeiro!H:H)+SUMIF(Fevereiro!B:B,B33,Fevereiro!H:H)+SUMIF('Março'!B:B,B33,'Março'!H:H)+SUMIF(Abril!B:B,B33,Abril!H:H)+SUMIF(Maio!B:B,B33,Maio!H:H)+SUMIF(Junho!B:B,B33,Junho!H:H)+SUMIF(Julho!B:B,B33,Julho!H:H)+SUMIF(Agosto!B:B,B33,Agosto!H:H)+SUMIF(Setembro!B:B,B33,Setembro!H:H)+SUMIF(Outubro!B:B,B33,Outubro!H:H)+SUMIF(Novembro!B:B,B33,Novembro!H:H)+SUMIF(Dezembro!B:B,B33,Dezembro!H:H)</f>
        <v>0</v>
      </c>
      <c r="G33" s="76"/>
      <c r="U33" s="71"/>
    </row>
    <row r="34" ht="24.75" customHeight="1">
      <c r="A34" s="124" t="s">
        <v>80</v>
      </c>
      <c r="B34" s="125" t="s">
        <v>81</v>
      </c>
      <c r="C34" s="115">
        <f>COUNTIF(Janeiro!B:B,B34)+COUNTIF(Fevereiro!B:B,B34)+COUNTIF('Março'!B:B,B34)+COUNTIF(Abril!B:B,B34)+COUNTIF(Maio!B:B,B34)+COUNTIF(Junho!B:B,B34)+COUNTIF(Julho!B:B,B34)+COUNTIF(Agosto!B:B,B34)+COUNTIF(Setembro!B:B,B34)+COUNTIF(Outubro!B:B,B34)+COUNTIF(Novembro!B:B,B34)+COUNTIF(Dezembro!B:B,B34)</f>
        <v>0</v>
      </c>
      <c r="D34" s="115">
        <f>COUNTIFS(Janeiro!H:H,"&gt;0",Janeiro!B:B,B34)+COUNTIFS(Fevereiro!H:H,"&gt;0",Fevereiro!B:B,B34)+COUNTIFS('Março'!H:H,"&gt;0",'Março'!B:B,B34)+COUNTIFS(Abril!H:H,"&gt;0",Abril!B:B,B34)+COUNTIFS(Maio!H:H,"&gt;0",Maio!B:B,B34)+COUNTIFS(Junho!H:H,"&gt;0",Junho!B:B,B34)+COUNTIFS(Julho!H:H,"&gt;0",Julho!B:B,B34)+COUNTIFS(Agosto!H:H,"&gt;0",Agosto!B:B,B34)+COUNTIFS(Setembro!H:H,"&gt;0",Setembro!B:B,B34)+COUNTIFS(Outubro!H:H,"&gt;0",Outubro!B:B,B34)+COUNTIFS(Novembro!H:H,"&gt;0",Novembro!B:B,B34)+COUNTIFS(Dezembro!H:H,"&gt;0",Dezembro!B:B,B34)</f>
        <v>0</v>
      </c>
      <c r="E34" s="115">
        <f>COUNTIFS(Janeiro!H:H,"&lt;0",Janeiro!B:B,B34)+COUNTIFS(Fevereiro!H:H,"&lt;0",Fevereiro!B:B,B34)+COUNTIFS('Março'!H:H,"&lt;0",'Março'!B:B,B34)+COUNTIFS(Abril!H:H,"&lt;0",Abril!B:B,B34)+COUNTIFS(Maio!H:H,"&lt;0",Maio!B:B,B34)+COUNTIFS(Junho!H:H,"&lt;0",Junho!B:B,B34)+COUNTIFS(Julho!H:H,"&lt;0",Julho!B:B,B34)+COUNTIFS(Agosto!H:H,"&lt;0",Agosto!B:B,B34)+COUNTIFS(Setembro!H:H,"&lt;0",Setembro!B:B,B34)+COUNTIFS(Outubro!H:H,"&lt;0",Outubro!B:B,B34)+COUNTIFS(Novembro!H:H,"&lt;0",Novembro!B:B,B34)+COUNTIFS(Dezembro!H:H,"&lt;0",Dezembro!B:B,B34)</f>
        <v>0</v>
      </c>
      <c r="F34" s="116">
        <f>SUMIF(Janeiro!B:B,B34,Janeiro!H:H)+SUMIF(Fevereiro!B:B,B34,Fevereiro!H:H)+SUMIF('Março'!B:B,B34,'Março'!H:H)+SUMIF(Abril!B:B,B34,Abril!H:H)+SUMIF(Maio!B:B,B34,Maio!H:H)+SUMIF(Junho!B:B,B34,Junho!H:H)+SUMIF(Julho!B:B,B34,Julho!H:H)+SUMIF(Agosto!B:B,B34,Agosto!H:H)+SUMIF(Setembro!B:B,B34,Setembro!H:H)+SUMIF(Outubro!B:B,B34,Outubro!H:H)+SUMIF(Novembro!B:B,B34,Novembro!H:H)+SUMIF(Dezembro!B:B,B34,Dezembro!H:H)</f>
        <v>0</v>
      </c>
      <c r="G34" s="117">
        <f t="shared" ref="G34:G36" si="3">F34</f>
        <v>0</v>
      </c>
      <c r="U34" s="71"/>
    </row>
    <row r="35" ht="24.75" customHeight="1">
      <c r="A35" s="131" t="s">
        <v>82</v>
      </c>
      <c r="B35" s="123" t="s">
        <v>83</v>
      </c>
      <c r="C35" s="110">
        <f>COUNTIF(Janeiro!B:B,B35)+COUNTIF(Fevereiro!B:B,B35)+COUNTIF('Março'!B:B,B35)+COUNTIF(Abril!B:B,B35)+COUNTIF(Maio!B:B,B35)+COUNTIF(Junho!B:B,B35)+COUNTIF(Julho!B:B,B35)+COUNTIF(Agosto!B:B,B35)+COUNTIF(Setembro!B:B,B35)+COUNTIF(Outubro!B:B,B35)+COUNTIF(Novembro!B:B,B35)+COUNTIF(Dezembro!B:B,B35)</f>
        <v>0</v>
      </c>
      <c r="D35" s="110">
        <f>COUNTIFS(Janeiro!H:H,"&gt;0",Janeiro!B:B,B35)+COUNTIFS(Fevereiro!H:H,"&gt;0",Fevereiro!B:B,B35)+COUNTIFS('Março'!H:H,"&gt;0",'Março'!B:B,B35)+COUNTIFS(Abril!H:H,"&gt;0",Abril!B:B,B35)+COUNTIFS(Maio!H:H,"&gt;0",Maio!B:B,B35)+COUNTIFS(Junho!H:H,"&gt;0",Junho!B:B,B35)+COUNTIFS(Julho!H:H,"&gt;0",Julho!B:B,B35)+COUNTIFS(Agosto!H:H,"&gt;0",Agosto!B:B,B35)+COUNTIFS(Setembro!H:H,"&gt;0",Setembro!B:B,B35)+COUNTIFS(Outubro!H:H,"&gt;0",Outubro!B:B,B35)+COUNTIFS(Novembro!H:H,"&gt;0",Novembro!B:B,B35)+COUNTIFS(Dezembro!H:H,"&gt;0",Dezembro!B:B,B35)</f>
        <v>0</v>
      </c>
      <c r="E35" s="110">
        <f>COUNTIFS(Janeiro!H:H,"&lt;0",Janeiro!B:B,B35)+COUNTIFS(Fevereiro!H:H,"&lt;0",Fevereiro!B:B,B35)+COUNTIFS('Março'!H:H,"&lt;0",'Março'!B:B,B35)+COUNTIFS(Abril!H:H,"&lt;0",Abril!B:B,B35)+COUNTIFS(Maio!H:H,"&lt;0",Maio!B:B,B35)+COUNTIFS(Junho!H:H,"&lt;0",Junho!B:B,B35)+COUNTIFS(Julho!H:H,"&lt;0",Julho!B:B,B35)+COUNTIFS(Agosto!H:H,"&lt;0",Agosto!B:B,B35)+COUNTIFS(Setembro!H:H,"&lt;0",Setembro!B:B,B35)+COUNTIFS(Outubro!H:H,"&lt;0",Outubro!B:B,B35)+COUNTIFS(Novembro!H:H,"&lt;0",Novembro!B:B,B35)+COUNTIFS(Dezembro!H:H,"&lt;0",Dezembro!B:B,B35)</f>
        <v>0</v>
      </c>
      <c r="F35" s="132">
        <f>SUMIF(Janeiro!B:B,B35,Janeiro!H:H)+SUMIF(Fevereiro!B:B,B35,Fevereiro!H:H)+SUMIF('Março'!B:B,B35,'Março'!H:H)+SUMIF(Abril!B:B,B35,Abril!H:H)+SUMIF(Maio!B:B,B35,Maio!H:H)+SUMIF(Junho!B:B,B35,Junho!H:H)+SUMIF(Julho!B:B,B35,Julho!H:H)+SUMIF(Agosto!B:B,B35,Agosto!H:H)+SUMIF(Setembro!B:B,B35,Setembro!H:H)+SUMIF(Outubro!B:B,B35,Outubro!H:H)+SUMIF(Novembro!B:B,B35,Novembro!H:H)+SUMIF(Dezembro!B:B,B35,Dezembro!H:H)</f>
        <v>0</v>
      </c>
      <c r="G35" s="112">
        <f t="shared" si="3"/>
        <v>0</v>
      </c>
      <c r="U35" s="71"/>
    </row>
    <row r="36" ht="24.75" customHeight="1">
      <c r="A36" s="133" t="s">
        <v>84</v>
      </c>
      <c r="B36" s="125" t="s">
        <v>85</v>
      </c>
      <c r="C36" s="115">
        <f>COUNTIF(Janeiro!B:B,B36)+COUNTIF(Fevereiro!B:B,B36)+COUNTIF('Março'!B:B,B36)+COUNTIF(Abril!B:B,B36)+COUNTIF(Maio!B:B,B36)+COUNTIF(Junho!B:B,B36)+COUNTIF(Julho!B:B,B36)+COUNTIF(Agosto!B:B,B36)+COUNTIF(Setembro!B:B,B36)+COUNTIF(Outubro!B:B,B36)+COUNTIF(Novembro!B:B,B36)+COUNTIF(Dezembro!B:B,B36)</f>
        <v>0</v>
      </c>
      <c r="D36" s="115">
        <f>COUNTIFS(Janeiro!H:H,"&gt;0",Janeiro!B:B,B36)+COUNTIFS(Fevereiro!H:H,"&gt;0",Fevereiro!B:B,B36)+COUNTIFS('Março'!H:H,"&gt;0",'Março'!B:B,B36)+COUNTIFS(Abril!H:H,"&gt;0",Abril!B:B,B36)+COUNTIFS(Maio!H:H,"&gt;0",Maio!B:B,B36)+COUNTIFS(Junho!H:H,"&gt;0",Junho!B:B,B36)+COUNTIFS(Julho!H:H,"&gt;0",Julho!B:B,B36)+COUNTIFS(Agosto!H:H,"&gt;0",Agosto!B:B,B36)+COUNTIFS(Setembro!H:H,"&gt;0",Setembro!B:B,B36)+COUNTIFS(Outubro!H:H,"&gt;0",Outubro!B:B,B36)+COUNTIFS(Novembro!H:H,"&gt;0",Novembro!B:B,B36)+COUNTIFS(Dezembro!H:H,"&gt;0",Dezembro!B:B,B36)</f>
        <v>0</v>
      </c>
      <c r="E36" s="115">
        <f>COUNTIFS(Janeiro!H:H,"&lt;0",Janeiro!B:B,B36)+COUNTIFS(Fevereiro!H:H,"&lt;0",Fevereiro!B:B,B36)+COUNTIFS('Março'!H:H,"&lt;0",'Março'!B:B,B36)+COUNTIFS(Abril!H:H,"&lt;0",Abril!B:B,B36)+COUNTIFS(Maio!H:H,"&lt;0",Maio!B:B,B36)+COUNTIFS(Junho!H:H,"&lt;0",Junho!B:B,B36)+COUNTIFS(Julho!H:H,"&lt;0",Julho!B:B,B36)+COUNTIFS(Agosto!H:H,"&lt;0",Agosto!B:B,B36)+COUNTIFS(Setembro!H:H,"&lt;0",Setembro!B:B,B36)+COUNTIFS(Outubro!H:H,"&lt;0",Outubro!B:B,B36)+COUNTIFS(Novembro!H:H,"&lt;0",Novembro!B:B,B36)+COUNTIFS(Dezembro!H:H,"&lt;0",Dezembro!B:B,B36)</f>
        <v>0</v>
      </c>
      <c r="F36" s="134">
        <f>SUMIF(Janeiro!B:B,B36,Janeiro!H:H)+SUMIF(Fevereiro!B:B,B36,Fevereiro!H:H)+SUMIF('Março'!B:B,B36,'Março'!H:H)+SUMIF(Abril!B:B,B36,Abril!H:H)+SUMIF(Maio!B:B,B36,Maio!H:H)+SUMIF(Junho!B:B,B36,Junho!H:H)+SUMIF(Julho!B:B,B36,Julho!H:H)+SUMIF(Agosto!B:B,B36,Agosto!H:H)+SUMIF(Setembro!B:B,B36,Setembro!H:H)+SUMIF(Outubro!B:B,B36,Outubro!H:H)+SUMIF(Novembro!B:B,B36,Novembro!H:H)+SUMIF(Dezembro!B:B,B36,Dezembro!H:H)</f>
        <v>0</v>
      </c>
      <c r="G36" s="117">
        <f t="shared" si="3"/>
        <v>0</v>
      </c>
      <c r="U36" s="71"/>
    </row>
    <row r="37" ht="24.75" customHeight="1">
      <c r="A37" s="135" t="s">
        <v>86</v>
      </c>
      <c r="B37" s="102" t="s">
        <v>87</v>
      </c>
      <c r="C37" s="79">
        <f>COUNTIF(Janeiro!B:B,B37)+COUNTIF(Fevereiro!B:B,B37)+COUNTIF('Março'!B:B,B37)+COUNTIF(Abril!B:B,B37)+COUNTIF(Maio!B:B,B37)+COUNTIF(Junho!B:B,B37)+COUNTIF(Julho!B:B,B37)+COUNTIF(Agosto!B:B,B37)+COUNTIF(Setembro!B:B,B37)+COUNTIF(Outubro!B:B,B37)+COUNTIF(Novembro!B:B,B37)+COUNTIF(Dezembro!B:B,B37)</f>
        <v>0</v>
      </c>
      <c r="D37" s="79">
        <f>COUNTIFS(Janeiro!H:H,"&gt;0",Janeiro!B:B,B37)+COUNTIFS(Fevereiro!H:H,"&gt;0",Fevereiro!B:B,B37)+COUNTIFS('Março'!H:H,"&gt;0",'Março'!B:B,B37)+COUNTIFS(Abril!H:H,"&gt;0",Abril!B:B,B37)+COUNTIFS(Maio!H:H,"&gt;0",Maio!B:B,B37)+COUNTIFS(Junho!H:H,"&gt;0",Junho!B:B,B37)+COUNTIFS(Julho!H:H,"&gt;0",Julho!B:B,B37)+COUNTIFS(Agosto!H:H,"&gt;0",Agosto!B:B,B37)+COUNTIFS(Setembro!H:H,"&gt;0",Setembro!B:B,B37)+COUNTIFS(Outubro!H:H,"&gt;0",Outubro!B:B,B37)+COUNTIFS(Novembro!H:H,"&gt;0",Novembro!B:B,B37)+COUNTIFS(Dezembro!H:H,"&gt;0",Dezembro!B:B,B37)</f>
        <v>0</v>
      </c>
      <c r="E37" s="79">
        <f>COUNTIFS(Janeiro!H:H,"&lt;0",Janeiro!B:B,B37)+COUNTIFS(Fevereiro!H:H,"&lt;0",Fevereiro!B:B,B37)+COUNTIFS('Março'!H:H,"&lt;0",'Março'!B:B,B37)+COUNTIFS(Abril!H:H,"&lt;0",Abril!B:B,B37)+COUNTIFS(Maio!H:H,"&lt;0",Maio!B:B,B37)+COUNTIFS(Junho!H:H,"&lt;0",Junho!B:B,B37)+COUNTIFS(Julho!H:H,"&lt;0",Julho!B:B,B37)+COUNTIFS(Agosto!H:H,"&lt;0",Agosto!B:B,B37)+COUNTIFS(Setembro!H:H,"&lt;0",Setembro!B:B,B37)+COUNTIFS(Outubro!H:H,"&lt;0",Outubro!B:B,B37)+COUNTIFS(Novembro!H:H,"&lt;0",Novembro!B:B,B37)+COUNTIFS(Dezembro!H:H,"&lt;0",Dezembro!B:B,B37)</f>
        <v>0</v>
      </c>
      <c r="F37" s="80">
        <f>SUMIF(Janeiro!B:B,B37,Janeiro!H:H)+SUMIF(Fevereiro!B:B,B37,Fevereiro!H:H)+SUMIF('Março'!B:B,B37,'Março'!H:H)+SUMIF(Abril!B:B,B37,Abril!H:H)+SUMIF(Maio!B:B,B37,Maio!H:H)+SUMIF(Junho!B:B,B37,Junho!H:H)+SUMIF(Julho!B:B,B37,Julho!H:H)+SUMIF(Agosto!B:B,B37,Agosto!H:H)+SUMIF(Setembro!B:B,B37,Setembro!H:H)+SUMIF(Outubro!B:B,B37,Outubro!H:H)+SUMIF(Novembro!B:B,B37,Novembro!H:H)+SUMIF(Dezembro!B:B,B37,Dezembro!H:H)</f>
        <v>0</v>
      </c>
      <c r="G37" s="127">
        <f>SUM(F37:F42)</f>
        <v>0</v>
      </c>
      <c r="U37" s="71"/>
    </row>
    <row r="38" ht="24.75" customHeight="1">
      <c r="A38" s="72"/>
      <c r="B38" s="83" t="s">
        <v>88</v>
      </c>
      <c r="C38" s="84">
        <f>COUNTIF(Janeiro!B:B,B38)+COUNTIF(Fevereiro!B:B,B38)+COUNTIF('Março'!B:B,B38)+COUNTIF(Abril!B:B,B38)+COUNTIF(Maio!B:B,B38)+COUNTIF(Junho!B:B,B38)+COUNTIF(Julho!B:B,B38)+COUNTIF(Agosto!B:B,B38)+COUNTIF(Setembro!B:B,B38)+COUNTIF(Outubro!B:B,B38)+COUNTIF(Novembro!B:B,B38)+COUNTIF(Dezembro!B:B,B38)</f>
        <v>0</v>
      </c>
      <c r="D38" s="84">
        <f>COUNTIFS(Janeiro!H:H,"&gt;0",Janeiro!B:B,B38)+COUNTIFS(Fevereiro!H:H,"&gt;0",Fevereiro!B:B,B38)+COUNTIFS('Março'!H:H,"&gt;0",'Março'!B:B,B38)+COUNTIFS(Abril!H:H,"&gt;0",Abril!B:B,B38)+COUNTIFS(Maio!H:H,"&gt;0",Maio!B:B,B38)+COUNTIFS(Junho!H:H,"&gt;0",Junho!B:B,B38)+COUNTIFS(Julho!H:H,"&gt;0",Julho!B:B,B38)+COUNTIFS(Agosto!H:H,"&gt;0",Agosto!B:B,B38)+COUNTIFS(Setembro!H:H,"&gt;0",Setembro!B:B,B38)+COUNTIFS(Outubro!H:H,"&gt;0",Outubro!B:B,B38)+COUNTIFS(Novembro!H:H,"&gt;0",Novembro!B:B,B38)+COUNTIFS(Dezembro!H:H,"&gt;0",Dezembro!B:B,B38)</f>
        <v>0</v>
      </c>
      <c r="E38" s="84">
        <f>COUNTIFS(Janeiro!H:H,"&lt;0",Janeiro!B:B,B38)+COUNTIFS(Fevereiro!H:H,"&lt;0",Fevereiro!B:B,B38)+COUNTIFS('Março'!H:H,"&lt;0",'Março'!B:B,B38)+COUNTIFS(Abril!H:H,"&lt;0",Abril!B:B,B38)+COUNTIFS(Maio!H:H,"&lt;0",Maio!B:B,B38)+COUNTIFS(Junho!H:H,"&lt;0",Junho!B:B,B38)+COUNTIFS(Julho!H:H,"&lt;0",Julho!B:B,B38)+COUNTIFS(Agosto!H:H,"&lt;0",Agosto!B:B,B38)+COUNTIFS(Setembro!H:H,"&lt;0",Setembro!B:B,B38)+COUNTIFS(Outubro!H:H,"&lt;0",Outubro!B:B,B38)+COUNTIFS(Novembro!H:H,"&lt;0",Novembro!B:B,B38)+COUNTIFS(Dezembro!H:H,"&lt;0",Dezembro!B:B,B38)</f>
        <v>0</v>
      </c>
      <c r="F38" s="136">
        <f>SUMIF(Janeiro!B:B,B38,Janeiro!H:H)+SUMIF(Fevereiro!B:B,B38,Fevereiro!H:H)+SUMIF('Março'!B:B,B38,'Março'!H:H)+SUMIF(Abril!B:B,B38,Abril!H:H)+SUMIF(Maio!B:B,B38,Maio!H:H)+SUMIF(Junho!B:B,B38,Junho!H:H)+SUMIF(Julho!B:B,B38,Julho!H:H)+SUMIF(Agosto!B:B,B38,Agosto!H:H)+SUMIF(Setembro!B:B,B38,Setembro!H:H)+SUMIF(Outubro!B:B,B38,Outubro!H:H)+SUMIF(Novembro!B:B,B38,Novembro!H:H)+SUMIF(Dezembro!B:B,B38,Dezembro!H:H)</f>
        <v>0</v>
      </c>
      <c r="G38" s="72"/>
      <c r="U38" s="71"/>
    </row>
    <row r="39" ht="24.75" customHeight="1">
      <c r="A39" s="72"/>
      <c r="B39" s="83" t="s">
        <v>89</v>
      </c>
      <c r="C39" s="84">
        <f>COUNTIF(Janeiro!B:B,B39)+COUNTIF(Fevereiro!B:B,B39)+COUNTIF('Março'!B:B,B39)+COUNTIF(Abril!B:B,B39)+COUNTIF(Maio!B:B,B39)+COUNTIF(Junho!B:B,B39)+COUNTIF(Julho!B:B,B39)+COUNTIF(Agosto!B:B,B39)+COUNTIF(Setembro!B:B,B39)+COUNTIF(Outubro!B:B,B39)+COUNTIF(Novembro!B:B,B39)+COUNTIF(Dezembro!B:B,B39)</f>
        <v>0</v>
      </c>
      <c r="D39" s="84">
        <f>COUNTIFS(Janeiro!H:H,"&gt;0",Janeiro!B:B,B39)+COUNTIFS(Fevereiro!H:H,"&gt;0",Fevereiro!B:B,B39)+COUNTIFS('Março'!H:H,"&gt;0",'Março'!B:B,B39)+COUNTIFS(Abril!H:H,"&gt;0",Abril!B:B,B39)+COUNTIFS(Maio!H:H,"&gt;0",Maio!B:B,B39)+COUNTIFS(Junho!H:H,"&gt;0",Junho!B:B,B39)+COUNTIFS(Julho!H:H,"&gt;0",Julho!B:B,B39)+COUNTIFS(Agosto!H:H,"&gt;0",Agosto!B:B,B39)+COUNTIFS(Setembro!H:H,"&gt;0",Setembro!B:B,B39)+COUNTIFS(Outubro!H:H,"&gt;0",Outubro!B:B,B39)+COUNTIFS(Novembro!H:H,"&gt;0",Novembro!B:B,B39)+COUNTIFS(Dezembro!H:H,"&gt;0",Dezembro!B:B,B39)</f>
        <v>0</v>
      </c>
      <c r="E39" s="84">
        <f>COUNTIFS(Janeiro!H:H,"&lt;0",Janeiro!B:B,B39)+COUNTIFS(Fevereiro!H:H,"&lt;0",Fevereiro!B:B,B39)+COUNTIFS('Março'!H:H,"&lt;0",'Março'!B:B,B39)+COUNTIFS(Abril!H:H,"&lt;0",Abril!B:B,B39)+COUNTIFS(Maio!H:H,"&lt;0",Maio!B:B,B39)+COUNTIFS(Junho!H:H,"&lt;0",Junho!B:B,B39)+COUNTIFS(Julho!H:H,"&lt;0",Julho!B:B,B39)+COUNTIFS(Agosto!H:H,"&lt;0",Agosto!B:B,B39)+COUNTIFS(Setembro!H:H,"&lt;0",Setembro!B:B,B39)+COUNTIFS(Outubro!H:H,"&lt;0",Outubro!B:B,B39)+COUNTIFS(Novembro!H:H,"&lt;0",Novembro!B:B,B39)+COUNTIFS(Dezembro!H:H,"&lt;0",Dezembro!B:B,B39)</f>
        <v>0</v>
      </c>
      <c r="F39" s="85">
        <f>SUMIF(Janeiro!B:B,B39,Janeiro!H:H)+SUMIF(Fevereiro!B:B,B39,Fevereiro!H:H)+SUMIF('Março'!B:B,B39,'Março'!H:H)+SUMIF(Abril!B:B,B39,Abril!H:H)+SUMIF(Maio!B:B,B39,Maio!H:H)+SUMIF(Junho!B:B,B39,Junho!H:H)+SUMIF(Julho!B:B,B39,Julho!H:H)+SUMIF(Agosto!B:B,B39,Agosto!H:H)+SUMIF(Setembro!B:B,B39,Setembro!H:H)+SUMIF(Outubro!B:B,B39,Outubro!H:H)+SUMIF(Novembro!B:B,B39,Novembro!H:H)+SUMIF(Dezembro!B:B,B39,Dezembro!H:H)</f>
        <v>0</v>
      </c>
      <c r="G39" s="72"/>
      <c r="U39" s="71"/>
    </row>
    <row r="40" ht="24.75" customHeight="1">
      <c r="A40" s="72"/>
      <c r="B40" s="83" t="s">
        <v>90</v>
      </c>
      <c r="C40" s="84">
        <f>COUNTIF(Janeiro!B:B,B40)+COUNTIF(Fevereiro!B:B,B40)+COUNTIF('Março'!B:B,B40)+COUNTIF(Abril!B:B,B40)+COUNTIF(Maio!B:B,B40)+COUNTIF(Junho!B:B,B40)+COUNTIF(Julho!B:B,B40)+COUNTIF(Agosto!B:B,B40)+COUNTIF(Setembro!B:B,B40)+COUNTIF(Outubro!B:B,B40)+COUNTIF(Novembro!B:B,B40)+COUNTIF(Dezembro!B:B,B40)</f>
        <v>0</v>
      </c>
      <c r="D40" s="84">
        <f>COUNTIFS(Janeiro!H:H,"&gt;0",Janeiro!B:B,B40)+COUNTIFS(Fevereiro!H:H,"&gt;0",Fevereiro!B:B,B40)+COUNTIFS('Março'!H:H,"&gt;0",'Março'!B:B,B40)+COUNTIFS(Abril!H:H,"&gt;0",Abril!B:B,B40)+COUNTIFS(Maio!H:H,"&gt;0",Maio!B:B,B40)+COUNTIFS(Junho!H:H,"&gt;0",Junho!B:B,B40)+COUNTIFS(Julho!H:H,"&gt;0",Julho!B:B,B40)+COUNTIFS(Agosto!H:H,"&gt;0",Agosto!B:B,B40)+COUNTIFS(Setembro!H:H,"&gt;0",Setembro!B:B,B40)+COUNTIFS(Outubro!H:H,"&gt;0",Outubro!B:B,B40)+COUNTIFS(Novembro!H:H,"&gt;0",Novembro!B:B,B40)+COUNTIFS(Dezembro!H:H,"&gt;0",Dezembro!B:B,B40)</f>
        <v>0</v>
      </c>
      <c r="E40" s="84">
        <f>COUNTIFS(Janeiro!H:H,"&lt;0",Janeiro!B:B,B40)+COUNTIFS(Fevereiro!H:H,"&lt;0",Fevereiro!B:B,B40)+COUNTIFS('Março'!H:H,"&lt;0",'Março'!B:B,B40)+COUNTIFS(Abril!H:H,"&lt;0",Abril!B:B,B40)+COUNTIFS(Maio!H:H,"&lt;0",Maio!B:B,B40)+COUNTIFS(Junho!H:H,"&lt;0",Junho!B:B,B40)+COUNTIFS(Julho!H:H,"&lt;0",Julho!B:B,B40)+COUNTIFS(Agosto!H:H,"&lt;0",Agosto!B:B,B40)+COUNTIFS(Setembro!H:H,"&lt;0",Setembro!B:B,B40)+COUNTIFS(Outubro!H:H,"&lt;0",Outubro!B:B,B40)+COUNTIFS(Novembro!H:H,"&lt;0",Novembro!B:B,B40)+COUNTIFS(Dezembro!H:H,"&lt;0",Dezembro!B:B,B40)</f>
        <v>0</v>
      </c>
      <c r="F40" s="85">
        <f>SUMIF(Janeiro!B:B,B40,Janeiro!H:H)+SUMIF(Fevereiro!B:B,B40,Fevereiro!H:H)+SUMIF('Março'!B:B,B40,'Março'!H:H)+SUMIF(Abril!B:B,B40,Abril!H:H)+SUMIF(Maio!B:B,B40,Maio!H:H)+SUMIF(Junho!B:B,B40,Junho!H:H)+SUMIF(Julho!B:B,B40,Julho!H:H)+SUMIF(Agosto!B:B,B40,Agosto!H:H)+SUMIF(Setembro!B:B,B40,Setembro!H:H)+SUMIF(Outubro!B:B,B40,Outubro!H:H)+SUMIF(Novembro!B:B,B40,Novembro!H:H)+SUMIF(Dezembro!B:B,B40,Dezembro!H:H)</f>
        <v>0</v>
      </c>
      <c r="G40" s="72"/>
      <c r="U40" s="71"/>
    </row>
    <row r="41" ht="24.75" customHeight="1">
      <c r="A41" s="72"/>
      <c r="B41" s="83" t="s">
        <v>91</v>
      </c>
      <c r="C41" s="84">
        <f>COUNTIF(Janeiro!B:B,B41)+COUNTIF(Fevereiro!B:B,B41)+COUNTIF('Março'!B:B,B41)+COUNTIF(Abril!B:B,B41)+COUNTIF(Maio!B:B,B41)+COUNTIF(Junho!B:B,B41)+COUNTIF(Julho!B:B,B41)+COUNTIF(Agosto!B:B,B41)+COUNTIF(Setembro!B:B,B41)+COUNTIF(Outubro!B:B,B41)+COUNTIF(Novembro!B:B,B41)+COUNTIF(Dezembro!B:B,B41)</f>
        <v>0</v>
      </c>
      <c r="D41" s="84">
        <f>COUNTIFS(Janeiro!H:H,"&gt;0",Janeiro!B:B,B41)+COUNTIFS(Fevereiro!H:H,"&gt;0",Fevereiro!B:B,B41)+COUNTIFS('Março'!H:H,"&gt;0",'Março'!B:B,B41)+COUNTIFS(Abril!H:H,"&gt;0",Abril!B:B,B41)+COUNTIFS(Maio!H:H,"&gt;0",Maio!B:B,B41)+COUNTIFS(Junho!H:H,"&gt;0",Junho!B:B,B41)+COUNTIFS(Julho!H:H,"&gt;0",Julho!B:B,B41)+COUNTIFS(Agosto!H:H,"&gt;0",Agosto!B:B,B41)+COUNTIFS(Setembro!H:H,"&gt;0",Setembro!B:B,B41)+COUNTIFS(Outubro!H:H,"&gt;0",Outubro!B:B,B41)+COUNTIFS(Novembro!H:H,"&gt;0",Novembro!B:B,B41)+COUNTIFS(Dezembro!H:H,"&gt;0",Dezembro!B:B,B41)</f>
        <v>0</v>
      </c>
      <c r="E41" s="84">
        <f>COUNTIFS(Janeiro!H:H,"&lt;0",Janeiro!B:B,B41)+COUNTIFS(Fevereiro!H:H,"&lt;0",Fevereiro!B:B,B41)+COUNTIFS('Março'!H:H,"&lt;0",'Março'!B:B,B41)+COUNTIFS(Abril!H:H,"&lt;0",Abril!B:B,B41)+COUNTIFS(Maio!H:H,"&lt;0",Maio!B:B,B41)+COUNTIFS(Junho!H:H,"&lt;0",Junho!B:B,B41)+COUNTIFS(Julho!H:H,"&lt;0",Julho!B:B,B41)+COUNTIFS(Agosto!H:H,"&lt;0",Agosto!B:B,B41)+COUNTIFS(Setembro!H:H,"&lt;0",Setembro!B:B,B41)+COUNTIFS(Outubro!H:H,"&lt;0",Outubro!B:B,B41)+COUNTIFS(Novembro!H:H,"&lt;0",Novembro!B:B,B41)+COUNTIFS(Dezembro!H:H,"&lt;0",Dezembro!B:B,B41)</f>
        <v>0</v>
      </c>
      <c r="F41" s="85">
        <f>SUMIF(Janeiro!B:B,B41,Janeiro!H:H)+SUMIF(Fevereiro!B:B,B41,Fevereiro!H:H)+SUMIF('Março'!B:B,B41,'Março'!H:H)+SUMIF(Abril!B:B,B41,Abril!H:H)+SUMIF(Maio!B:B,B41,Maio!H:H)+SUMIF(Junho!B:B,B41,Junho!H:H)+SUMIF(Julho!B:B,B41,Julho!H:H)+SUMIF(Agosto!B:B,B41,Agosto!H:H)+SUMIF(Setembro!B:B,B41,Setembro!H:H)+SUMIF(Outubro!B:B,B41,Outubro!H:H)+SUMIF(Novembro!B:B,B41,Novembro!H:H)+SUMIF(Dezembro!B:B,B41,Dezembro!H:H)</f>
        <v>0</v>
      </c>
      <c r="G41" s="72"/>
      <c r="U41" s="71"/>
    </row>
    <row r="42" ht="24.75" customHeight="1">
      <c r="A42" s="76"/>
      <c r="B42" s="137" t="s">
        <v>92</v>
      </c>
      <c r="C42" s="88">
        <f>COUNTIF(Janeiro!B:B,B42)+COUNTIF(Fevereiro!B:B,B42)+COUNTIF('Março'!B:B,B42)+COUNTIF(Abril!B:B,B42)+COUNTIF(Maio!B:B,B42)+COUNTIF(Junho!B:B,B42)+COUNTIF(Julho!B:B,B42)+COUNTIF(Agosto!B:B,B42)+COUNTIF(Setembro!B:B,B42)+COUNTIF(Outubro!B:B,B42)+COUNTIF(Novembro!B:B,B42)+COUNTIF(Dezembro!B:B,B42)</f>
        <v>0</v>
      </c>
      <c r="D42" s="88">
        <f>COUNTIFS(Janeiro!H:H,"&gt;0",Janeiro!B:B,B42)+COUNTIFS(Fevereiro!H:H,"&gt;0",Fevereiro!B:B,B42)+COUNTIFS('Março'!H:H,"&gt;0",'Março'!B:B,B42)+COUNTIFS(Abril!H:H,"&gt;0",Abril!B:B,B42)+COUNTIFS(Maio!H:H,"&gt;0",Maio!B:B,B42)+COUNTIFS(Junho!H:H,"&gt;0",Junho!B:B,B42)+COUNTIFS(Julho!H:H,"&gt;0",Julho!B:B,B42)+COUNTIFS(Agosto!H:H,"&gt;0",Agosto!B:B,B42)+COUNTIFS(Setembro!H:H,"&gt;0",Setembro!B:B,B42)+COUNTIFS(Outubro!H:H,"&gt;0",Outubro!B:B,B42)+COUNTIFS(Novembro!H:H,"&gt;0",Novembro!B:B,B42)+COUNTIFS(Dezembro!H:H,"&gt;0",Dezembro!B:B,B42)</f>
        <v>0</v>
      </c>
      <c r="E42" s="88">
        <f>COUNTIFS(Janeiro!H:H,"&lt;0",Janeiro!B:B,B42)+COUNTIFS(Fevereiro!H:H,"&lt;0",Fevereiro!B:B,B42)+COUNTIFS('Março'!H:H,"&lt;0",'Março'!B:B,B42)+COUNTIFS(Abril!H:H,"&lt;0",Abril!B:B,B42)+COUNTIFS(Maio!H:H,"&lt;0",Maio!B:B,B42)+COUNTIFS(Junho!H:H,"&lt;0",Junho!B:B,B42)+COUNTIFS(Julho!H:H,"&lt;0",Julho!B:B,B42)+COUNTIFS(Agosto!H:H,"&lt;0",Agosto!B:B,B42)+COUNTIFS(Setembro!H:H,"&lt;0",Setembro!B:B,B42)+COUNTIFS(Outubro!H:H,"&lt;0",Outubro!B:B,B42)+COUNTIFS(Novembro!H:H,"&lt;0",Novembro!B:B,B42)+COUNTIFS(Dezembro!H:H,"&lt;0",Dezembro!B:B,B42)</f>
        <v>0</v>
      </c>
      <c r="F42" s="89">
        <f>SUMIF(Janeiro!B:B,B42,Janeiro!H:H)+SUMIF(Fevereiro!B:B,B42,Fevereiro!H:H)+SUMIF('Março'!B:B,B42,'Março'!H:H)+SUMIF(Abril!B:B,B42,Abril!H:H)+SUMIF(Maio!B:B,B42,Maio!H:H)+SUMIF(Junho!B:B,B42,Junho!H:H)+SUMIF(Julho!B:B,B42,Julho!H:H)+SUMIF(Agosto!B:B,B42,Agosto!H:H)+SUMIF(Setembro!B:B,B42,Setembro!H:H)+SUMIF(Outubro!B:B,B42,Outubro!H:H)+SUMIF(Novembro!B:B,B42,Novembro!H:H)+SUMIF(Dezembro!B:B,B42,Dezembro!H:H)</f>
        <v>0</v>
      </c>
      <c r="G42" s="76"/>
      <c r="U42" s="71"/>
    </row>
    <row r="43" ht="24.75" customHeight="1">
      <c r="A43" s="133" t="s">
        <v>93</v>
      </c>
      <c r="B43" s="125" t="s">
        <v>94</v>
      </c>
      <c r="C43" s="115">
        <f>COUNTIF(Janeiro!B:B,B43)+COUNTIF(Fevereiro!B:B,B43)+COUNTIF('Março'!B:B,B43)+COUNTIF(Abril!B:B,B43)+COUNTIF(Maio!B:B,B43)+COUNTIF(Junho!B:B,B43)+COUNTIF(Julho!B:B,B43)+COUNTIF(Agosto!B:B,B43)+COUNTIF(Setembro!B:B,B43)+COUNTIF(Outubro!B:B,B43)+COUNTIF(Novembro!B:B,B43)+COUNTIF(Dezembro!B:B,B43)</f>
        <v>0</v>
      </c>
      <c r="D43" s="115">
        <f>COUNTIFS(Janeiro!H:H,"&gt;0",Janeiro!B:B,B43)+COUNTIFS(Fevereiro!H:H,"&gt;0",Fevereiro!B:B,B43)+COUNTIFS('Março'!H:H,"&gt;0",'Março'!B:B,B43)+COUNTIFS(Abril!H:H,"&gt;0",Abril!B:B,B43)+COUNTIFS(Maio!H:H,"&gt;0",Maio!B:B,B43)+COUNTIFS(Junho!H:H,"&gt;0",Junho!B:B,B43)+COUNTIFS(Julho!H:H,"&gt;0",Julho!B:B,B43)+COUNTIFS(Agosto!H:H,"&gt;0",Agosto!B:B,B43)+COUNTIFS(Setembro!H:H,"&gt;0",Setembro!B:B,B43)+COUNTIFS(Outubro!H:H,"&gt;0",Outubro!B:B,B43)+COUNTIFS(Novembro!H:H,"&gt;0",Novembro!B:B,B43)+COUNTIFS(Dezembro!H:H,"&gt;0",Dezembro!B:B,B43)</f>
        <v>0</v>
      </c>
      <c r="E43" s="115">
        <f>COUNTIFS(Janeiro!H:H,"&lt;0",Janeiro!B:B,B43)+COUNTIFS(Fevereiro!H:H,"&lt;0",Fevereiro!B:B,B43)+COUNTIFS('Março'!H:H,"&lt;0",'Março'!B:B,B43)+COUNTIFS(Abril!H:H,"&lt;0",Abril!B:B,B43)+COUNTIFS(Maio!H:H,"&lt;0",Maio!B:B,B43)+COUNTIFS(Junho!H:H,"&lt;0",Junho!B:B,B43)+COUNTIFS(Julho!H:H,"&lt;0",Julho!B:B,B43)+COUNTIFS(Agosto!H:H,"&lt;0",Agosto!B:B,B43)+COUNTIFS(Setembro!H:H,"&lt;0",Setembro!B:B,B43)+COUNTIFS(Outubro!H:H,"&lt;0",Outubro!B:B,B43)+COUNTIFS(Novembro!H:H,"&lt;0",Novembro!B:B,B43)+COUNTIFS(Dezembro!H:H,"&lt;0",Dezembro!B:B,B43)</f>
        <v>0</v>
      </c>
      <c r="F43" s="116">
        <f>SUMIF(Janeiro!B:B,B43,Janeiro!H:H)+SUMIF(Fevereiro!B:B,B43,Fevereiro!H:H)+SUMIF('Março'!B:B,B43,'Março'!H:H)+SUMIF(Abril!B:B,B43,Abril!H:H)+SUMIF(Maio!B:B,B43,Maio!H:H)+SUMIF(Junho!B:B,B43,Junho!H:H)+SUMIF(Julho!B:B,B43,Julho!H:H)+SUMIF(Agosto!B:B,B43,Agosto!H:H)+SUMIF(Setembro!B:B,B43,Setembro!H:H)+SUMIF(Outubro!B:B,B43,Outubro!H:H)+SUMIF(Novembro!B:B,B43,Novembro!H:H)+SUMIF(Dezembro!B:B,B43,Dezembro!H:H)</f>
        <v>0</v>
      </c>
      <c r="G43" s="117">
        <f t="shared" ref="G43:G46" si="4">F43</f>
        <v>0</v>
      </c>
      <c r="U43" s="71"/>
    </row>
    <row r="44" ht="24.75" customHeight="1">
      <c r="A44" s="131" t="s">
        <v>95</v>
      </c>
      <c r="B44" s="123" t="s">
        <v>96</v>
      </c>
      <c r="C44" s="110">
        <f>COUNTIF(Janeiro!B:B,B44)+COUNTIF(Fevereiro!B:B,B44)+COUNTIF('Março'!B:B,B44)+COUNTIF(Abril!B:B,B44)+COUNTIF(Maio!B:B,B44)+COUNTIF(Junho!B:B,B44)+COUNTIF(Julho!B:B,B44)+COUNTIF(Agosto!B:B,B44)+COUNTIF(Setembro!B:B,B44)+COUNTIF(Outubro!B:B,B44)+COUNTIF(Novembro!B:B,B44)+COUNTIF(Dezembro!B:B,B44)</f>
        <v>0</v>
      </c>
      <c r="D44" s="110">
        <f>COUNTIFS(Janeiro!H:H,"&gt;0",Janeiro!B:B,B44)+COUNTIFS(Fevereiro!H:H,"&gt;0",Fevereiro!B:B,B44)+COUNTIFS('Março'!H:H,"&gt;0",'Março'!B:B,B44)+COUNTIFS(Abril!H:H,"&gt;0",Abril!B:B,B44)+COUNTIFS(Maio!H:H,"&gt;0",Maio!B:B,B44)+COUNTIFS(Junho!H:H,"&gt;0",Junho!B:B,B44)+COUNTIFS(Julho!H:H,"&gt;0",Julho!B:B,B44)+COUNTIFS(Agosto!H:H,"&gt;0",Agosto!B:B,B44)+COUNTIFS(Setembro!H:H,"&gt;0",Setembro!B:B,B44)+COUNTIFS(Outubro!H:H,"&gt;0",Outubro!B:B,B44)+COUNTIFS(Novembro!H:H,"&gt;0",Novembro!B:B,B44)+COUNTIFS(Dezembro!H:H,"&gt;0",Dezembro!B:B,B44)</f>
        <v>0</v>
      </c>
      <c r="E44" s="110">
        <f>COUNTIFS(Janeiro!H:H,"&lt;0",Janeiro!B:B,B44)+COUNTIFS(Fevereiro!H:H,"&lt;0",Fevereiro!B:B,B44)+COUNTIFS('Março'!H:H,"&lt;0",'Março'!B:B,B44)+COUNTIFS(Abril!H:H,"&lt;0",Abril!B:B,B44)+COUNTIFS(Maio!H:H,"&lt;0",Maio!B:B,B44)+COUNTIFS(Junho!H:H,"&lt;0",Junho!B:B,B44)+COUNTIFS(Julho!H:H,"&lt;0",Julho!B:B,B44)+COUNTIFS(Agosto!H:H,"&lt;0",Agosto!B:B,B44)+COUNTIFS(Setembro!H:H,"&lt;0",Setembro!B:B,B44)+COUNTIFS(Outubro!H:H,"&lt;0",Outubro!B:B,B44)+COUNTIFS(Novembro!H:H,"&lt;0",Novembro!B:B,B44)+COUNTIFS(Dezembro!H:H,"&lt;0",Dezembro!B:B,B44)</f>
        <v>0</v>
      </c>
      <c r="F44" s="111">
        <f>SUMIF(Janeiro!B:B,B44,Janeiro!H:H)+SUMIF(Fevereiro!B:B,B44,Fevereiro!H:H)+SUMIF('Março'!B:B,B44,'Março'!H:H)+SUMIF(Abril!B:B,B44,Abril!H:H)+SUMIF(Maio!B:B,B44,Maio!H:H)+SUMIF(Junho!B:B,B44,Junho!H:H)+SUMIF(Julho!B:B,B44,Julho!H:H)+SUMIF(Agosto!B:B,B44,Agosto!H:H)+SUMIF(Setembro!B:B,B44,Setembro!H:H)+SUMIF(Outubro!B:B,B44,Outubro!H:H)+SUMIF(Novembro!B:B,B44,Novembro!H:H)+SUMIF(Dezembro!B:B,B44,Dezembro!H:H)</f>
        <v>0</v>
      </c>
      <c r="G44" s="138">
        <f t="shared" si="4"/>
        <v>0</v>
      </c>
      <c r="U44" s="71"/>
    </row>
    <row r="45" ht="24.75" customHeight="1">
      <c r="A45" s="139" t="s">
        <v>97</v>
      </c>
      <c r="B45" s="140" t="s">
        <v>98</v>
      </c>
      <c r="C45" s="115">
        <f>COUNTIF(Janeiro!B:B,B45)+COUNTIF(Fevereiro!B:B,B45)+COUNTIF('Março'!B:B,B45)+COUNTIF(Abril!B:B,B45)+COUNTIF(Maio!B:B,B45)+COUNTIF(Junho!B:B,B45)+COUNTIF(Julho!B:B,B45)+COUNTIF(Agosto!B:B,B45)+COUNTIF(Setembro!B:B,B45)+COUNTIF(Outubro!B:B,B45)+COUNTIF(Novembro!B:B,B45)+COUNTIF(Dezembro!B:B,B45)</f>
        <v>0</v>
      </c>
      <c r="D45" s="115">
        <f>COUNTIFS(Janeiro!H:H,"&gt;0",Janeiro!B:B,B45)+COUNTIFS(Fevereiro!H:H,"&gt;0",Fevereiro!B:B,B45)+COUNTIFS('Março'!H:H,"&gt;0",'Março'!B:B,B45)+COUNTIFS(Abril!H:H,"&gt;0",Abril!B:B,B45)+COUNTIFS(Maio!H:H,"&gt;0",Maio!B:B,B45)+COUNTIFS(Junho!H:H,"&gt;0",Junho!B:B,B45)+COUNTIFS(Julho!H:H,"&gt;0",Julho!B:B,B45)+COUNTIFS(Agosto!H:H,"&gt;0",Agosto!B:B,B45)+COUNTIFS(Setembro!H:H,"&gt;0",Setembro!B:B,B45)+COUNTIFS(Outubro!H:H,"&gt;0",Outubro!B:B,B45)+COUNTIFS(Novembro!H:H,"&gt;0",Novembro!B:B,B45)+COUNTIFS(Dezembro!H:H,"&gt;0",Dezembro!B:B,B45)</f>
        <v>0</v>
      </c>
      <c r="E45" s="115">
        <f>COUNTIFS(Janeiro!H:H,"&lt;0",Janeiro!B:B,B45)+COUNTIFS(Fevereiro!H:H,"&lt;0",Fevereiro!B:B,B45)+COUNTIFS('Março'!H:H,"&lt;0",'Março'!B:B,B45)+COUNTIFS(Abril!H:H,"&lt;0",Abril!B:B,B45)+COUNTIFS(Maio!H:H,"&lt;0",Maio!B:B,B45)+COUNTIFS(Junho!H:H,"&lt;0",Junho!B:B,B45)+COUNTIFS(Julho!H:H,"&lt;0",Julho!B:B,B45)+COUNTIFS(Agosto!H:H,"&lt;0",Agosto!B:B,B45)+COUNTIFS(Setembro!H:H,"&lt;0",Setembro!B:B,B45)+COUNTIFS(Outubro!H:H,"&lt;0",Outubro!B:B,B45)+COUNTIFS(Novembro!H:H,"&lt;0",Novembro!B:B,B45)+COUNTIFS(Dezembro!H:H,"&lt;0",Dezembro!B:B,B45)</f>
        <v>0</v>
      </c>
      <c r="F45" s="116">
        <f>SUMIF(Janeiro!B:B,B45,Janeiro!H:H)+SUMIF(Fevereiro!B:B,B45,Fevereiro!H:H)+SUMIF('Março'!B:B,B45,'Março'!H:H)+SUMIF(Abril!B:B,B45,Abril!H:H)+SUMIF(Maio!B:B,B45,Maio!H:H)+SUMIF(Junho!B:B,B45,Junho!H:H)+SUMIF(Julho!B:B,B45,Julho!H:H)+SUMIF(Agosto!B:B,B45,Agosto!H:H)+SUMIF(Setembro!B:B,B45,Setembro!H:H)+SUMIF(Outubro!B:B,B45,Outubro!H:H)+SUMIF(Novembro!B:B,B45,Novembro!H:H)+SUMIF(Dezembro!B:B,B45,Dezembro!H:H)</f>
        <v>0</v>
      </c>
      <c r="G45" s="117">
        <f t="shared" si="4"/>
        <v>0</v>
      </c>
      <c r="U45" s="71"/>
    </row>
    <row r="46" ht="24.75" customHeight="1">
      <c r="A46" s="141" t="s">
        <v>99</v>
      </c>
      <c r="B46" s="142" t="s">
        <v>100</v>
      </c>
      <c r="C46" s="110">
        <f>COUNTIF(Janeiro!B:B,B46)+COUNTIF(Fevereiro!B:B,B46)+COUNTIF('Março'!B:B,B46)+COUNTIF(Abril!B:B,B46)+COUNTIF(Maio!B:B,B46)+COUNTIF(Junho!B:B,B46)+COUNTIF(Julho!B:B,B46)+COUNTIF(Agosto!B:B,B46)+COUNTIF(Setembro!B:B,B46)+COUNTIF(Outubro!B:B,B46)+COUNTIF(Novembro!B:B,B46)+COUNTIF(Dezembro!B:B,B46)</f>
        <v>0</v>
      </c>
      <c r="D46" s="110">
        <f>COUNTIFS(Janeiro!H:H,"&gt;0",Janeiro!B:B,B46)+COUNTIFS(Fevereiro!H:H,"&gt;0",Fevereiro!B:B,B46)+COUNTIFS('Março'!H:H,"&gt;0",'Março'!B:B,B46)+COUNTIFS(Abril!H:H,"&gt;0",Abril!B:B,B46)+COUNTIFS(Maio!H:H,"&gt;0",Maio!B:B,B46)+COUNTIFS(Junho!H:H,"&gt;0",Junho!B:B,B46)+COUNTIFS(Julho!H:H,"&gt;0",Julho!B:B,B46)+COUNTIFS(Agosto!H:H,"&gt;0",Agosto!B:B,B46)+COUNTIFS(Setembro!H:H,"&gt;0",Setembro!B:B,B46)+COUNTIFS(Outubro!H:H,"&gt;0",Outubro!B:B,B46)+COUNTIFS(Novembro!H:H,"&gt;0",Novembro!B:B,B46)+COUNTIFS(Dezembro!H:H,"&gt;0",Dezembro!B:B,B46)</f>
        <v>0</v>
      </c>
      <c r="E46" s="110">
        <f>COUNTIFS(Janeiro!H:H,"&lt;0",Janeiro!B:B,B46)+COUNTIFS(Fevereiro!H:H,"&lt;0",Fevereiro!B:B,B46)+COUNTIFS('Março'!H:H,"&lt;0",'Março'!B:B,B46)+COUNTIFS(Abril!H:H,"&lt;0",Abril!B:B,B46)+COUNTIFS(Maio!H:H,"&lt;0",Maio!B:B,B46)+COUNTIFS(Junho!H:H,"&lt;0",Junho!B:B,B46)+COUNTIFS(Julho!H:H,"&lt;0",Julho!B:B,B46)+COUNTIFS(Agosto!H:H,"&lt;0",Agosto!B:B,B46)+COUNTIFS(Setembro!H:H,"&lt;0",Setembro!B:B,B46)+COUNTIFS(Outubro!H:H,"&lt;0",Outubro!B:B,B46)+COUNTIFS(Novembro!H:H,"&lt;0",Novembro!B:B,B46)+COUNTIFS(Dezembro!H:H,"&lt;0",Dezembro!B:B,B46)</f>
        <v>0</v>
      </c>
      <c r="F46" s="111">
        <f>SUMIF(Janeiro!B:B,B46,Janeiro!H:H)+SUMIF(Fevereiro!B:B,B46,Fevereiro!H:H)+SUMIF('Março'!B:B,B46,'Março'!H:H)+SUMIF(Abril!B:B,B46,Abril!H:H)+SUMIF(Maio!B:B,B46,Maio!H:H)+SUMIF(Junho!B:B,B46,Junho!H:H)+SUMIF(Julho!B:B,B46,Julho!H:H)+SUMIF(Agosto!B:B,B46,Agosto!H:H)+SUMIF(Setembro!B:B,B46,Setembro!H:H)+SUMIF(Outubro!B:B,B46,Outubro!H:H)+SUMIF(Novembro!B:B,B46,Novembro!H:H)+SUMIF(Dezembro!B:B,B46,Dezembro!H:H)</f>
        <v>0</v>
      </c>
      <c r="G46" s="138">
        <f t="shared" si="4"/>
        <v>0</v>
      </c>
      <c r="U46" s="71"/>
    </row>
    <row r="47" ht="24.75" customHeight="1">
      <c r="A47" s="139" t="s">
        <v>101</v>
      </c>
      <c r="B47" s="143" t="s">
        <v>102</v>
      </c>
      <c r="C47" s="68">
        <f>COUNTIF(Janeiro!B:B,B47)+COUNTIF(Fevereiro!B:B,B47)+COUNTIF('Março'!B:B,B47)+COUNTIF(Abril!B:B,B47)+COUNTIF(Maio!B:B,B47)+COUNTIF(Junho!B:B,B47)+COUNTIF(Julho!B:B,B47)+COUNTIF(Agosto!B:B,B47)+COUNTIF(Setembro!B:B,B47)+COUNTIF(Outubro!B:B,B47)+COUNTIF(Novembro!B:B,B47)+COUNTIF(Dezembro!B:B,B47)</f>
        <v>0</v>
      </c>
      <c r="D47" s="68">
        <f>COUNTIFS(Janeiro!H:H,"&gt;0",Janeiro!B:B,B47)+COUNTIFS(Fevereiro!H:H,"&gt;0",Fevereiro!B:B,B47)+COUNTIFS('Março'!H:H,"&gt;0",'Março'!B:B,B47)+COUNTIFS(Abril!H:H,"&gt;0",Abril!B:B,B47)+COUNTIFS(Maio!H:H,"&gt;0",Maio!B:B,B47)+COUNTIFS(Junho!H:H,"&gt;0",Junho!B:B,B47)+COUNTIFS(Julho!H:H,"&gt;0",Julho!B:B,B47)+COUNTIFS(Agosto!H:H,"&gt;0",Agosto!B:B,B47)+COUNTIFS(Setembro!H:H,"&gt;0",Setembro!B:B,B47)+COUNTIFS(Outubro!H:H,"&gt;0",Outubro!B:B,B47)+COUNTIFS(Novembro!H:H,"&gt;0",Novembro!B:B,B47)+COUNTIFS(Dezembro!H:H,"&gt;0",Dezembro!B:B,B47)</f>
        <v>0</v>
      </c>
      <c r="E47" s="68">
        <f>COUNTIFS(Janeiro!H:H,"&lt;0",Janeiro!B:B,B47)+COUNTIFS(Fevereiro!H:H,"&lt;0",Fevereiro!B:B,B47)+COUNTIFS('Março'!H:H,"&lt;0",'Março'!B:B,B47)+COUNTIFS(Abril!H:H,"&lt;0",Abril!B:B,B47)+COUNTIFS(Maio!H:H,"&lt;0",Maio!B:B,B47)+COUNTIFS(Junho!H:H,"&lt;0",Junho!B:B,B47)+COUNTIFS(Julho!H:H,"&lt;0",Julho!B:B,B47)+COUNTIFS(Agosto!H:H,"&lt;0",Agosto!B:B,B47)+COUNTIFS(Setembro!H:H,"&lt;0",Setembro!B:B,B47)+COUNTIFS(Outubro!H:H,"&lt;0",Outubro!B:B,B47)+COUNTIFS(Novembro!H:H,"&lt;0",Novembro!B:B,B47)+COUNTIFS(Dezembro!H:H,"&lt;0",Dezembro!B:B,B47)</f>
        <v>0</v>
      </c>
      <c r="F47" s="69">
        <f>SUMIF(Janeiro!B:B,B47,Janeiro!H:H)+SUMIF(Fevereiro!B:B,B47,Fevereiro!H:H)+SUMIF('Março'!B:B,B47,'Março'!H:H)+SUMIF(Abril!B:B,B47,Abril!H:H)+SUMIF(Maio!B:B,B47,Maio!H:H)+SUMIF(Junho!B:B,B47,Junho!H:H)+SUMIF(Julho!B:B,B47,Julho!H:H)+SUMIF(Agosto!B:B,B47,Agosto!H:H)+SUMIF(Setembro!B:B,B47,Setembro!H:H)+SUMIF(Outubro!B:B,B47,Outubro!H:H)+SUMIF(Novembro!B:B,B47,Novembro!H:H)+SUMIF(Dezembro!B:B,B47,Dezembro!H:H)</f>
        <v>0</v>
      </c>
      <c r="G47" s="144">
        <f>SUM(F47)</f>
        <v>0</v>
      </c>
      <c r="U47" s="71"/>
    </row>
    <row r="48" ht="24.75" customHeight="1">
      <c r="A48" s="131" t="s">
        <v>103</v>
      </c>
      <c r="B48" s="123" t="s">
        <v>104</v>
      </c>
      <c r="C48" s="110">
        <f>COUNTIF(Janeiro!B:B,B48)+COUNTIF(Fevereiro!B:B,B48)+COUNTIF('Março'!B:B,B48)+COUNTIF(Abril!B:B,B48)+COUNTIF(Maio!B:B,B48)+COUNTIF(Junho!B:B,B48)+COUNTIF(Julho!B:B,B48)+COUNTIF(Agosto!B:B,B48)+COUNTIF(Setembro!B:B,B48)+COUNTIF(Outubro!B:B,B48)+COUNTIF(Novembro!B:B,B48)+COUNTIF(Dezembro!B:B,B48)</f>
        <v>0</v>
      </c>
      <c r="D48" s="110">
        <f>COUNTIFS(Janeiro!H:H,"&gt;0",Janeiro!B:B,B48)+COUNTIFS(Fevereiro!H:H,"&gt;0",Fevereiro!B:B,B48)+COUNTIFS('Março'!H:H,"&gt;0",'Março'!B:B,B48)+COUNTIFS(Abril!H:H,"&gt;0",Abril!B:B,B48)+COUNTIFS(Maio!H:H,"&gt;0",Maio!B:B,B48)+COUNTIFS(Junho!H:H,"&gt;0",Junho!B:B,B48)+COUNTIFS(Julho!H:H,"&gt;0",Julho!B:B,B48)+COUNTIFS(Agosto!H:H,"&gt;0",Agosto!B:B,B48)+COUNTIFS(Setembro!H:H,"&gt;0",Setembro!B:B,B48)+COUNTIFS(Outubro!H:H,"&gt;0",Outubro!B:B,B48)+COUNTIFS(Novembro!H:H,"&gt;0",Novembro!B:B,B48)+COUNTIFS(Dezembro!H:H,"&gt;0",Dezembro!B:B,B48)</f>
        <v>0</v>
      </c>
      <c r="E48" s="110">
        <f>COUNTIFS(Janeiro!H:H,"&lt;0",Janeiro!B:B,B48)+COUNTIFS(Fevereiro!H:H,"&lt;0",Fevereiro!B:B,B48)+COUNTIFS('Março'!H:H,"&lt;0",'Março'!B:B,B48)+COUNTIFS(Abril!H:H,"&lt;0",Abril!B:B,B48)+COUNTIFS(Maio!H:H,"&lt;0",Maio!B:B,B48)+COUNTIFS(Junho!H:H,"&lt;0",Junho!B:B,B48)+COUNTIFS(Julho!H:H,"&lt;0",Julho!B:B,B48)+COUNTIFS(Agosto!H:H,"&lt;0",Agosto!B:B,B48)+COUNTIFS(Setembro!H:H,"&lt;0",Setembro!B:B,B48)+COUNTIFS(Outubro!H:H,"&lt;0",Outubro!B:B,B48)+COUNTIFS(Novembro!H:H,"&lt;0",Novembro!B:B,B48)+COUNTIFS(Dezembro!H:H,"&lt;0",Dezembro!B:B,B48)</f>
        <v>0</v>
      </c>
      <c r="F48" s="111">
        <f>SUMIF(Janeiro!B:B,B48,Janeiro!H:H)+SUMIF(Fevereiro!B:B,B48,Fevereiro!H:H)+SUMIF('Março'!B:B,B48,'Março'!H:H)+SUMIF(Abril!B:B,B48,Abril!H:H)+SUMIF(Maio!B:B,B48,Maio!H:H)+SUMIF(Junho!B:B,B48,Junho!H:H)+SUMIF(Julho!B:B,B48,Julho!H:H)+SUMIF(Agosto!B:B,B48,Agosto!H:H)+SUMIF(Setembro!B:B,B48,Setembro!H:H)+SUMIF(Outubro!B:B,B48,Outubro!H:H)+SUMIF(Novembro!B:B,B48,Novembro!H:H)+SUMIF(Dezembro!B:B,B48,Dezembro!H:H)</f>
        <v>0</v>
      </c>
      <c r="G48" s="138">
        <f>F48</f>
        <v>0</v>
      </c>
      <c r="U48" s="71"/>
    </row>
    <row r="49" ht="24.75" customHeight="1">
      <c r="A49" s="145" t="s">
        <v>105</v>
      </c>
      <c r="B49" s="101" t="s">
        <v>106</v>
      </c>
      <c r="C49" s="68">
        <f>COUNTIF(Janeiro!B:B,B49)+COUNTIF(Fevereiro!B:B,B49)+COUNTIF('Março'!B:B,B49)+COUNTIF(Abril!B:B,B49)+COUNTIF(Maio!B:B,B49)+COUNTIF(Junho!B:B,B49)+COUNTIF(Julho!B:B,B49)+COUNTIF(Agosto!B:B,B49)+COUNTIF(Setembro!B:B,B49)+COUNTIF(Outubro!B:B,B49)+COUNTIF(Novembro!B:B,B49)+COUNTIF(Dezembro!B:B,B49)</f>
        <v>0</v>
      </c>
      <c r="D49" s="68">
        <f>COUNTIFS(Janeiro!H:H,"&gt;0",Janeiro!B:B,B49)+COUNTIFS(Fevereiro!H:H,"&gt;0",Fevereiro!B:B,B49)+COUNTIFS('Março'!H:H,"&gt;0",'Março'!B:B,B49)+COUNTIFS(Abril!H:H,"&gt;0",Abril!B:B,B49)+COUNTIFS(Maio!H:H,"&gt;0",Maio!B:B,B49)+COUNTIFS(Junho!H:H,"&gt;0",Junho!B:B,B49)+COUNTIFS(Julho!H:H,"&gt;0",Julho!B:B,B49)+COUNTIFS(Agosto!H:H,"&gt;0",Agosto!B:B,B49)+COUNTIFS(Setembro!H:H,"&gt;0",Setembro!B:B,B49)+COUNTIFS(Outubro!H:H,"&gt;0",Outubro!B:B,B49)+COUNTIFS(Novembro!H:H,"&gt;0",Novembro!B:B,B49)+COUNTIFS(Dezembro!H:H,"&gt;0",Dezembro!B:B,B49)</f>
        <v>0</v>
      </c>
      <c r="E49" s="68">
        <f>COUNTIFS(Janeiro!H:H,"&lt;0",Janeiro!B:B,B49)+COUNTIFS(Fevereiro!H:H,"&lt;0",Fevereiro!B:B,B49)+COUNTIFS('Março'!H:H,"&lt;0",'Março'!B:B,B49)+COUNTIFS(Abril!H:H,"&lt;0",Abril!B:B,B49)+COUNTIFS(Maio!H:H,"&lt;0",Maio!B:B,B49)+COUNTIFS(Junho!H:H,"&lt;0",Junho!B:B,B49)+COUNTIFS(Julho!H:H,"&lt;0",Julho!B:B,B49)+COUNTIFS(Agosto!H:H,"&lt;0",Agosto!B:B,B49)+COUNTIFS(Setembro!H:H,"&lt;0",Setembro!B:B,B49)+COUNTIFS(Outubro!H:H,"&lt;0",Outubro!B:B,B49)+COUNTIFS(Novembro!H:H,"&lt;0",Novembro!B:B,B49)+COUNTIFS(Dezembro!H:H,"&lt;0",Dezembro!B:B,B49)</f>
        <v>0</v>
      </c>
      <c r="F49" s="69">
        <f>SUMIF(Janeiro!B:B,B49,Janeiro!H:H)+SUMIF(Fevereiro!B:B,B49,Fevereiro!H:H)+SUMIF('Março'!B:B,B49,'Março'!H:H)+SUMIF(Abril!B:B,B49,Abril!H:H)+SUMIF(Maio!B:B,B49,Maio!H:H)+SUMIF(Junho!B:B,B49,Junho!H:H)+SUMIF(Julho!B:B,B49,Julho!H:H)+SUMIF(Agosto!B:B,B49,Agosto!H:H)+SUMIF(Setembro!B:B,B49,Setembro!H:H)+SUMIF(Outubro!B:B,B49,Outubro!H:H)+SUMIF(Novembro!B:B,B49,Novembro!H:H)+SUMIF(Dezembro!B:B,B49,Dezembro!H:H)</f>
        <v>0</v>
      </c>
      <c r="G49" s="120">
        <f>SUM(F49:F51)</f>
        <v>0</v>
      </c>
      <c r="U49" s="71"/>
    </row>
    <row r="50" ht="24.75" customHeight="1">
      <c r="A50" s="72"/>
      <c r="B50" s="146" t="s">
        <v>107</v>
      </c>
      <c r="C50" s="147">
        <f>COUNTIF(Janeiro!B:B,B50)+COUNTIF(Fevereiro!B:B,B50)+COUNTIF('Março'!B:B,B50)+COUNTIF(Abril!B:B,B50)+COUNTIF(Maio!B:B,B50)+COUNTIF(Junho!B:B,B50)+COUNTIF(Julho!B:B,B50)+COUNTIF(Agosto!B:B,B50)+COUNTIF(Setembro!B:B,B50)+COUNTIF(Outubro!B:B,B50)+COUNTIF(Novembro!B:B,B50)+COUNTIF(Dezembro!B:B,B50)</f>
        <v>0</v>
      </c>
      <c r="D50" s="147">
        <f>COUNTIFS(Janeiro!H:H,"&gt;0",Janeiro!B:B,B50)+COUNTIFS(Fevereiro!H:H,"&gt;0",Fevereiro!B:B,B50)+COUNTIFS('Março'!H:H,"&gt;0",'Março'!B:B,B50)+COUNTIFS(Abril!H:H,"&gt;0",Abril!B:B,B50)+COUNTIFS(Maio!H:H,"&gt;0",Maio!B:B,B50)+COUNTIFS(Junho!H:H,"&gt;0",Junho!B:B,B50)+COUNTIFS(Julho!H:H,"&gt;0",Julho!B:B,B50)+COUNTIFS(Agosto!H:H,"&gt;0",Agosto!B:B,B50)+COUNTIFS(Setembro!H:H,"&gt;0",Setembro!B:B,B50)+COUNTIFS(Outubro!H:H,"&gt;0",Outubro!B:B,B50)+COUNTIFS(Novembro!H:H,"&gt;0",Novembro!B:B,B50)+COUNTIFS(Dezembro!H:H,"&gt;0",Dezembro!B:B,B50)</f>
        <v>0</v>
      </c>
      <c r="E50" s="147">
        <f>COUNTIFS(Janeiro!H:H,"&lt;0",Janeiro!B:B,B50)+COUNTIFS(Fevereiro!H:H,"&lt;0",Fevereiro!B:B,B50)+COUNTIFS('Março'!H:H,"&lt;0",'Março'!B:B,B50)+COUNTIFS(Abril!H:H,"&lt;0",Abril!B:B,B50)+COUNTIFS(Maio!H:H,"&lt;0",Maio!B:B,B50)+COUNTIFS(Junho!H:H,"&lt;0",Junho!B:B,B50)+COUNTIFS(Julho!H:H,"&lt;0",Julho!B:B,B50)+COUNTIFS(Agosto!H:H,"&lt;0",Agosto!B:B,B50)+COUNTIFS(Setembro!H:H,"&lt;0",Setembro!B:B,B50)+COUNTIFS(Outubro!H:H,"&lt;0",Outubro!B:B,B50)+COUNTIFS(Novembro!H:H,"&lt;0",Novembro!B:B,B50)+COUNTIFS(Dezembro!H:H,"&lt;0",Dezembro!B:B,B50)</f>
        <v>0</v>
      </c>
      <c r="F50" s="148">
        <f>SUMIF(Janeiro!B:B,B50,Janeiro!H:H)+SUMIF(Fevereiro!B:B,B50,Fevereiro!H:H)+SUMIF('Março'!B:B,B50,'Março'!H:H)+SUMIF(Abril!B:B,B50,Abril!H:H)+SUMIF(Maio!B:B,B50,Maio!H:H)+SUMIF(Junho!B:B,B50,Junho!H:H)+SUMIF(Julho!B:B,B50,Julho!H:H)+SUMIF(Agosto!B:B,B50,Agosto!H:H)+SUMIF(Setembro!B:B,B50,Setembro!H:H)+SUMIF(Outubro!B:B,B50,Outubro!H:H)+SUMIF(Novembro!B:B,B50,Novembro!H:H)+SUMIF(Dezembro!B:B,B50,Dezembro!H:H)</f>
        <v>0</v>
      </c>
      <c r="G50" s="72"/>
      <c r="U50" s="71"/>
    </row>
    <row r="51" ht="24.75" customHeight="1">
      <c r="A51" s="76"/>
      <c r="B51" s="149" t="s">
        <v>108</v>
      </c>
      <c r="C51" s="150">
        <f>COUNTIF(Janeiro!B:B,B51)+COUNTIF(Fevereiro!B:B,B51)+COUNTIF('Março'!B:B,B51)+COUNTIF(Abril!B:B,B51)+COUNTIF(Maio!B:B,B51)+COUNTIF(Junho!B:B,B51)+COUNTIF(Julho!B:B,B51)+COUNTIF(Agosto!B:B,B51)+COUNTIF(Setembro!B:B,B51)+COUNTIF(Outubro!B:B,B51)+COUNTIF(Novembro!B:B,B51)+COUNTIF(Dezembro!B:B,B51)</f>
        <v>0</v>
      </c>
      <c r="D51" s="150">
        <f>COUNTIFS(Janeiro!H:H,"&gt;0",Janeiro!B:B,B51)+COUNTIFS(Fevereiro!H:H,"&gt;0",Fevereiro!B:B,B51)+COUNTIFS('Março'!H:H,"&gt;0",'Março'!B:B,B51)+COUNTIFS(Abril!H:H,"&gt;0",Abril!B:B,B51)+COUNTIFS(Maio!H:H,"&gt;0",Maio!B:B,B51)+COUNTIFS(Junho!H:H,"&gt;0",Junho!B:B,B51)+COUNTIFS(Julho!H:H,"&gt;0",Julho!B:B,B51)+COUNTIFS(Agosto!H:H,"&gt;0",Agosto!B:B,B51)+COUNTIFS(Setembro!H:H,"&gt;0",Setembro!B:B,B51)+COUNTIFS(Outubro!H:H,"&gt;0",Outubro!B:B,B51)+COUNTIFS(Novembro!H:H,"&gt;0",Novembro!B:B,B51)+COUNTIFS(Dezembro!H:H,"&gt;0",Dezembro!B:B,B51)</f>
        <v>0</v>
      </c>
      <c r="E51" s="150">
        <f>COUNTIFS(Janeiro!H:H,"&lt;0",Janeiro!B:B,B51)+COUNTIFS(Fevereiro!H:H,"&lt;0",Fevereiro!B:B,B51)+COUNTIFS('Março'!H:H,"&lt;0",'Março'!B:B,B51)+COUNTIFS(Abril!H:H,"&lt;0",Abril!B:B,B51)+COUNTIFS(Maio!H:H,"&lt;0",Maio!B:B,B51)+COUNTIFS(Junho!H:H,"&lt;0",Junho!B:B,B51)+COUNTIFS(Julho!H:H,"&lt;0",Julho!B:B,B51)+COUNTIFS(Agosto!H:H,"&lt;0",Agosto!B:B,B51)+COUNTIFS(Setembro!H:H,"&lt;0",Setembro!B:B,B51)+COUNTIFS(Outubro!H:H,"&lt;0",Outubro!B:B,B51)+COUNTIFS(Novembro!H:H,"&lt;0",Novembro!B:B,B51)+COUNTIFS(Dezembro!H:H,"&lt;0",Dezembro!B:B,B51)</f>
        <v>0</v>
      </c>
      <c r="F51" s="151">
        <f>SUMIF(Janeiro!B:B,B51,Janeiro!H:H)+SUMIF(Fevereiro!B:B,B51,Fevereiro!H:H)+SUMIF('Março'!B:B,B51,'Março'!H:H)+SUMIF(Abril!B:B,B51,Abril!H:H)+SUMIF(Maio!B:B,B51,Maio!H:H)+SUMIF(Junho!B:B,B51,Junho!H:H)+SUMIF(Julho!B:B,B51,Julho!H:H)+SUMIF(Agosto!B:B,B51,Agosto!H:H)+SUMIF(Setembro!B:B,B51,Setembro!H:H)+SUMIF(Outubro!B:B,B51,Outubro!H:H)+SUMIF(Novembro!B:B,B51,Novembro!H:H)+SUMIF(Dezembro!B:B,B51,Dezembro!H:H)</f>
        <v>0</v>
      </c>
      <c r="G51" s="76"/>
      <c r="U51" s="71"/>
    </row>
    <row r="52" ht="24.75" customHeight="1">
      <c r="A52" s="141" t="s">
        <v>109</v>
      </c>
      <c r="B52" s="78" t="s">
        <v>110</v>
      </c>
      <c r="C52" s="79">
        <f>COUNTIF(Janeiro!B:B,B52)+COUNTIF(Fevereiro!B:B,B52)+COUNTIF('Março'!B:B,B52)+COUNTIF(Abril!B:B,B52)+COUNTIF(Maio!B:B,B52)+COUNTIF(Junho!B:B,B52)+COUNTIF(Julho!B:B,B52)+COUNTIF(Agosto!B:B,B52)+COUNTIF(Setembro!B:B,B52)+COUNTIF(Outubro!B:B,B52)+COUNTIF(Novembro!B:B,B52)+COUNTIF(Dezembro!B:B,B52)</f>
        <v>0</v>
      </c>
      <c r="D52" s="79">
        <f>COUNTIFS(Janeiro!H:H,"&gt;0",Janeiro!B:B,B52)+COUNTIFS(Fevereiro!H:H,"&gt;0",Fevereiro!B:B,B52)+COUNTIFS('Março'!H:H,"&gt;0",'Março'!B:B,B52)+COUNTIFS(Abril!H:H,"&gt;0",Abril!B:B,B52)+COUNTIFS(Maio!H:H,"&gt;0",Maio!B:B,B52)+COUNTIFS(Junho!H:H,"&gt;0",Junho!B:B,B52)+COUNTIFS(Julho!H:H,"&gt;0",Julho!B:B,B52)+COUNTIFS(Agosto!H:H,"&gt;0",Agosto!B:B,B52)+COUNTIFS(Setembro!H:H,"&gt;0",Setembro!B:B,B52)+COUNTIFS(Outubro!H:H,"&gt;0",Outubro!B:B,B52)+COUNTIFS(Novembro!H:H,"&gt;0",Novembro!B:B,B52)+COUNTIFS(Dezembro!H:H,"&gt;0",Dezembro!B:B,B52)</f>
        <v>0</v>
      </c>
      <c r="E52" s="79">
        <f>COUNTIFS(Janeiro!H:H,"&lt;0",Janeiro!B:B,B52)+COUNTIFS(Fevereiro!H:H,"&lt;0",Fevereiro!B:B,B52)+COUNTIFS('Março'!H:H,"&lt;0",'Março'!B:B,B52)+COUNTIFS(Abril!H:H,"&lt;0",Abril!B:B,B52)+COUNTIFS(Maio!H:H,"&lt;0",Maio!B:B,B52)+COUNTIFS(Junho!H:H,"&lt;0",Junho!B:B,B52)+COUNTIFS(Julho!H:H,"&lt;0",Julho!B:B,B52)+COUNTIFS(Agosto!H:H,"&lt;0",Agosto!B:B,B52)+COUNTIFS(Setembro!H:H,"&lt;0",Setembro!B:B,B52)+COUNTIFS(Outubro!H:H,"&lt;0",Outubro!B:B,B52)+COUNTIFS(Novembro!H:H,"&lt;0",Novembro!B:B,B52)+COUNTIFS(Dezembro!H:H,"&lt;0",Dezembro!B:B,B52)</f>
        <v>0</v>
      </c>
      <c r="F52" s="80">
        <f>SUMIF(Janeiro!B:B,B52,Janeiro!H:H)+SUMIF(Fevereiro!B:B,B52,Fevereiro!H:H)+SUMIF('Março'!B:B,B52,'Março'!H:H)+SUMIF(Abril!B:B,B52,Abril!H:H)+SUMIF(Maio!B:B,B52,Maio!H:H)+SUMIF(Junho!B:B,B52,Junho!H:H)+SUMIF(Julho!B:B,B52,Julho!H:H)+SUMIF(Agosto!B:B,B52,Agosto!H:H)+SUMIF(Setembro!B:B,B52,Setembro!H:H)+SUMIF(Outubro!B:B,B52,Outubro!H:H)+SUMIF(Novembro!B:B,B52,Novembro!H:H)+SUMIF(Dezembro!B:B,B52,Dezembro!H:H)</f>
        <v>0</v>
      </c>
      <c r="G52" s="138">
        <f>SUM(F52)</f>
        <v>0</v>
      </c>
      <c r="U52" s="71"/>
    </row>
    <row r="53" ht="24.75" customHeight="1">
      <c r="A53" s="139" t="s">
        <v>111</v>
      </c>
      <c r="B53" s="140" t="s">
        <v>112</v>
      </c>
      <c r="C53" s="115">
        <f>COUNTIF(Janeiro!B:B,B53)+COUNTIF(Fevereiro!B:B,B53)+COUNTIF('Março'!B:B,B53)+COUNTIF(Abril!B:B,B53)+COUNTIF(Maio!B:B,B53)+COUNTIF(Junho!B:B,B53)+COUNTIF(Julho!B:B,B53)+COUNTIF(Agosto!B:B,B53)+COUNTIF(Setembro!B:B,B53)+COUNTIF(Outubro!B:B,B53)+COUNTIF(Novembro!B:B,B53)+COUNTIF(Dezembro!B:B,B53)</f>
        <v>0</v>
      </c>
      <c r="D53" s="115">
        <f>COUNTIFS(Janeiro!H:H,"&gt;0",Janeiro!B:B,B53)+COUNTIFS(Fevereiro!H:H,"&gt;0",Fevereiro!B:B,B53)+COUNTIFS('Março'!H:H,"&gt;0",'Março'!B:B,B53)+COUNTIFS(Abril!H:H,"&gt;0",Abril!B:B,B53)+COUNTIFS(Maio!H:H,"&gt;0",Maio!B:B,B53)+COUNTIFS(Junho!H:H,"&gt;0",Junho!B:B,B53)+COUNTIFS(Julho!H:H,"&gt;0",Julho!B:B,B53)+COUNTIFS(Agosto!H:H,"&gt;0",Agosto!B:B,B53)+COUNTIFS(Setembro!H:H,"&gt;0",Setembro!B:B,B53)+COUNTIFS(Outubro!H:H,"&gt;0",Outubro!B:B,B53)+COUNTIFS(Novembro!H:H,"&gt;0",Novembro!B:B,B53)+COUNTIFS(Dezembro!H:H,"&gt;0",Dezembro!B:B,B53)</f>
        <v>0</v>
      </c>
      <c r="E53" s="115">
        <f>COUNTIFS(Janeiro!H:H,"&lt;0",Janeiro!B:B,B53)+COUNTIFS(Fevereiro!H:H,"&lt;0",Fevereiro!B:B,B53)+COUNTIFS('Março'!H:H,"&lt;0",'Março'!B:B,B53)+COUNTIFS(Abril!H:H,"&lt;0",Abril!B:B,B53)+COUNTIFS(Maio!H:H,"&lt;0",Maio!B:B,B53)+COUNTIFS(Junho!H:H,"&lt;0",Junho!B:B,B53)+COUNTIFS(Julho!H:H,"&lt;0",Julho!B:B,B53)+COUNTIFS(Agosto!H:H,"&lt;0",Agosto!B:B,B53)+COUNTIFS(Setembro!H:H,"&lt;0",Setembro!B:B,B53)+COUNTIFS(Outubro!H:H,"&lt;0",Outubro!B:B,B53)+COUNTIFS(Novembro!H:H,"&lt;0",Novembro!B:B,B53)+COUNTIFS(Dezembro!H:H,"&lt;0",Dezembro!B:B,B53)</f>
        <v>0</v>
      </c>
      <c r="F53" s="116">
        <f>SUMIF(Janeiro!B:B,B53,Janeiro!H:H)+SUMIF(Fevereiro!B:B,B53,Fevereiro!H:H)+SUMIF('Março'!B:B,B53,'Março'!H:H)+SUMIF(Abril!B:B,B53,Abril!H:H)+SUMIF(Maio!B:B,B53,Maio!H:H)+SUMIF(Junho!B:B,B53,Junho!H:H)+SUMIF(Julho!B:B,B53,Julho!H:H)+SUMIF(Agosto!B:B,B53,Agosto!H:H)+SUMIF(Setembro!B:B,B53,Setembro!H:H)+SUMIF(Outubro!B:B,B53,Outubro!H:H)+SUMIF(Novembro!B:B,B53,Novembro!H:H)+SUMIF(Dezembro!B:B,B53,Dezembro!H:H)</f>
        <v>0</v>
      </c>
      <c r="G53" s="117">
        <f>F53</f>
        <v>0</v>
      </c>
      <c r="U53" s="71"/>
    </row>
    <row r="54" ht="24.75" customHeight="1">
      <c r="A54" s="141" t="s">
        <v>113</v>
      </c>
      <c r="B54" s="152" t="s">
        <v>114</v>
      </c>
      <c r="C54" s="153">
        <f>COUNTIF(Janeiro!B:B,B54)+COUNTIF(Fevereiro!B:B,B54)+COUNTIF('Março'!B:B,B54)+COUNTIF(Abril!B:B,B54)+COUNTIF(Maio!B:B,B54)+COUNTIF(Junho!B:B,B54)+COUNTIF(Julho!B:B,B54)+COUNTIF(Agosto!B:B,B54)+COUNTIF(Setembro!B:B,B54)+COUNTIF(Outubro!B:B,B54)+COUNTIF(Novembro!B:B,B54)+COUNTIF(Dezembro!B:B,B54)</f>
        <v>0</v>
      </c>
      <c r="D54" s="153">
        <f>COUNTIFS(Janeiro!H:H,"&gt;0",Janeiro!B:B,B54)+COUNTIFS(Fevereiro!H:H,"&gt;0",Fevereiro!B:B,B54)+COUNTIFS('Março'!H:H,"&gt;0",'Março'!B:B,B54)+COUNTIFS(Abril!H:H,"&gt;0",Abril!B:B,B54)+COUNTIFS(Maio!H:H,"&gt;0",Maio!B:B,B54)+COUNTIFS(Junho!H:H,"&gt;0",Junho!B:B,B54)+COUNTIFS(Julho!H:H,"&gt;0",Julho!B:B,B54)+COUNTIFS(Agosto!H:H,"&gt;0",Agosto!B:B,B54)+COUNTIFS(Setembro!H:H,"&gt;0",Setembro!B:B,B54)+COUNTIFS(Outubro!H:H,"&gt;0",Outubro!B:B,B54)+COUNTIFS(Novembro!H:H,"&gt;0",Novembro!B:B,B54)+COUNTIFS(Dezembro!H:H,"&gt;0",Dezembro!B:B,B54)</f>
        <v>0</v>
      </c>
      <c r="E54" s="153">
        <f>COUNTIFS(Janeiro!H:H,"&lt;0",Janeiro!B:B,B54)+COUNTIFS(Fevereiro!H:H,"&lt;0",Fevereiro!B:B,B54)+COUNTIFS('Março'!H:H,"&lt;0",'Março'!B:B,B54)+COUNTIFS(Abril!H:H,"&lt;0",Abril!B:B,B54)+COUNTIFS(Maio!H:H,"&lt;0",Maio!B:B,B54)+COUNTIFS(Junho!H:H,"&lt;0",Junho!B:B,B54)+COUNTIFS(Julho!H:H,"&lt;0",Julho!B:B,B54)+COUNTIFS(Agosto!H:H,"&lt;0",Agosto!B:B,B54)+COUNTIFS(Setembro!H:H,"&lt;0",Setembro!B:B,B54)+COUNTIFS(Outubro!H:H,"&lt;0",Outubro!B:B,B54)+COUNTIFS(Novembro!H:H,"&lt;0",Novembro!B:B,B54)+COUNTIFS(Dezembro!H:H,"&lt;0",Dezembro!B:B,B54)</f>
        <v>0</v>
      </c>
      <c r="F54" s="154">
        <f>SUMIF(Janeiro!B:B,B54,Janeiro!H:H)+SUMIF(Fevereiro!B:B,B54,Fevereiro!H:H)+SUMIF('Março'!B:B,B54,'Março'!H:H)+SUMIF(Abril!B:B,B54,Abril!H:H)+SUMIF(Maio!B:B,B54,Maio!H:H)+SUMIF(Junho!B:B,B54,Junho!H:H)+SUMIF(Julho!B:B,B54,Julho!H:H)+SUMIF(Agosto!B:B,B54,Agosto!H:H)+SUMIF(Setembro!B:B,B54,Setembro!H:H)+SUMIF(Outubro!B:B,B54,Outubro!H:H)+SUMIF(Novembro!B:B,B54,Novembro!H:H)+SUMIF(Dezembro!B:B,B54,Dezembro!H:H)</f>
        <v>0</v>
      </c>
      <c r="G54" s="112">
        <f>SUM(F54)</f>
        <v>0</v>
      </c>
      <c r="U54" s="71"/>
    </row>
    <row r="55" ht="24.75" customHeight="1">
      <c r="A55" s="145" t="s">
        <v>115</v>
      </c>
      <c r="B55" s="143" t="s">
        <v>116</v>
      </c>
      <c r="C55" s="68">
        <f>COUNTIF(Janeiro!B:B,B55)+COUNTIF(Fevereiro!B:B,B55)+COUNTIF('Março'!B:B,B55)+COUNTIF(Abril!B:B,B55)+COUNTIF(Maio!B:B,B55)+COUNTIF(Junho!B:B,B55)+COUNTIF(Julho!B:B,B55)+COUNTIF(Agosto!B:B,B55)+COUNTIF(Setembro!B:B,B55)+COUNTIF(Outubro!B:B,B55)+COUNTIF(Novembro!B:B,B55)+COUNTIF(Dezembro!B:B,B55)</f>
        <v>0</v>
      </c>
      <c r="D55" s="68">
        <f>COUNTIFS(Janeiro!H:H,"&gt;0",Janeiro!B:B,B55)+COUNTIFS(Fevereiro!H:H,"&gt;0",Fevereiro!B:B,B55)+COUNTIFS('Março'!H:H,"&gt;0",'Março'!B:B,B55)+COUNTIFS(Abril!H:H,"&gt;0",Abril!B:B,B55)+COUNTIFS(Maio!H:H,"&gt;0",Maio!B:B,B55)+COUNTIFS(Junho!H:H,"&gt;0",Junho!B:B,B55)+COUNTIFS(Julho!H:H,"&gt;0",Julho!B:B,B55)+COUNTIFS(Agosto!H:H,"&gt;0",Agosto!B:B,B55)+COUNTIFS(Setembro!H:H,"&gt;0",Setembro!B:B,B55)+COUNTIFS(Outubro!H:H,"&gt;0",Outubro!B:B,B55)+COUNTIFS(Novembro!H:H,"&gt;0",Novembro!B:B,B55)+COUNTIFS(Dezembro!H:H,"&gt;0",Dezembro!B:B,B55)</f>
        <v>0</v>
      </c>
      <c r="E55" s="68">
        <f>COUNTIFS(Janeiro!H:H,"&lt;0",Janeiro!B:B,B55)+COUNTIFS(Fevereiro!H:H,"&lt;0",Fevereiro!B:B,B55)+COUNTIFS('Março'!H:H,"&lt;0",'Março'!B:B,B55)+COUNTIFS(Abril!H:H,"&lt;0",Abril!B:B,B55)+COUNTIFS(Maio!H:H,"&lt;0",Maio!B:B,B55)+COUNTIFS(Junho!H:H,"&lt;0",Junho!B:B,B55)+COUNTIFS(Julho!H:H,"&lt;0",Julho!B:B,B55)+COUNTIFS(Agosto!H:H,"&lt;0",Agosto!B:B,B55)+COUNTIFS(Setembro!H:H,"&lt;0",Setembro!B:B,B55)+COUNTIFS(Outubro!H:H,"&lt;0",Outubro!B:B,B55)+COUNTIFS(Novembro!H:H,"&lt;0",Novembro!B:B,B55)+COUNTIFS(Dezembro!H:H,"&lt;0",Dezembro!B:B,B55)</f>
        <v>0</v>
      </c>
      <c r="F55" s="69">
        <f>SUMIF(Janeiro!B:B,B55,Janeiro!H:H)+SUMIF(Fevereiro!B:B,B55,Fevereiro!H:H)+SUMIF('Março'!B:B,B55,'Março'!H:H)+SUMIF(Abril!B:B,B55,Abril!H:H)+SUMIF(Maio!B:B,B55,Maio!H:H)+SUMIF(Junho!B:B,B55,Junho!H:H)+SUMIF(Julho!B:B,B55,Julho!H:H)+SUMIF(Agosto!B:B,B55,Agosto!H:H)+SUMIF(Setembro!B:B,B55,Setembro!H:H)+SUMIF(Outubro!B:B,B55,Outubro!H:H)+SUMIF(Novembro!B:B,B55,Novembro!H:H)+SUMIF(Dezembro!B:B,B55,Dezembro!H:H)</f>
        <v>0</v>
      </c>
      <c r="G55" s="120">
        <f>SUM(F55:F56)</f>
        <v>0</v>
      </c>
      <c r="U55" s="71"/>
    </row>
    <row r="56" ht="24.75" customHeight="1">
      <c r="A56" s="76"/>
      <c r="B56" s="73" t="s">
        <v>117</v>
      </c>
      <c r="C56" s="92">
        <f>COUNTIF(Janeiro!B:B,B56)+COUNTIF(Fevereiro!B:B,B56)+COUNTIF('Março'!B:B,B56)+COUNTIF(Abril!B:B,B56)+COUNTIF(Maio!B:B,B56)+COUNTIF(Junho!B:B,B56)+COUNTIF(Julho!B:B,B56)+COUNTIF(Agosto!B:B,B56)+COUNTIF(Setembro!B:B,B56)+COUNTIF(Outubro!B:B,B56)+COUNTIF(Novembro!B:B,B56)+COUNTIF(Dezembro!B:B,B56)</f>
        <v>0</v>
      </c>
      <c r="D56" s="92">
        <f>COUNTIFS(Janeiro!H:H,"&gt;0",Janeiro!B:B,B56)+COUNTIFS(Fevereiro!H:H,"&gt;0",Fevereiro!B:B,B56)+COUNTIFS('Março'!H:H,"&gt;0",'Março'!B:B,B56)+COUNTIFS(Abril!H:H,"&gt;0",Abril!B:B,B56)+COUNTIFS(Maio!H:H,"&gt;0",Maio!B:B,B56)+COUNTIFS(Junho!H:H,"&gt;0",Junho!B:B,B56)+COUNTIFS(Julho!H:H,"&gt;0",Julho!B:B,B56)+COUNTIFS(Agosto!H:H,"&gt;0",Agosto!B:B,B56)+COUNTIFS(Setembro!H:H,"&gt;0",Setembro!B:B,B56)+COUNTIFS(Outubro!H:H,"&gt;0",Outubro!B:B,B56)+COUNTIFS(Novembro!H:H,"&gt;0",Novembro!B:B,B56)+COUNTIFS(Dezembro!H:H,"&gt;0",Dezembro!B:B,B56)</f>
        <v>0</v>
      </c>
      <c r="E56" s="92">
        <f>COUNTIFS(Janeiro!H:H,"&lt;0",Janeiro!B:B,B56)+COUNTIFS(Fevereiro!H:H,"&lt;0",Fevereiro!B:B,B56)+COUNTIFS('Março'!H:H,"&lt;0",'Março'!B:B,B56)+COUNTIFS(Abril!H:H,"&lt;0",Abril!B:B,B56)+COUNTIFS(Maio!H:H,"&lt;0",Maio!B:B,B56)+COUNTIFS(Junho!H:H,"&lt;0",Junho!B:B,B56)+COUNTIFS(Julho!H:H,"&lt;0",Julho!B:B,B56)+COUNTIFS(Agosto!H:H,"&lt;0",Agosto!B:B,B56)+COUNTIFS(Setembro!H:H,"&lt;0",Setembro!B:B,B56)+COUNTIFS(Outubro!H:H,"&lt;0",Outubro!B:B,B56)+COUNTIFS(Novembro!H:H,"&lt;0",Novembro!B:B,B56)+COUNTIFS(Dezembro!H:H,"&lt;0",Dezembro!B:B,B56)</f>
        <v>0</v>
      </c>
      <c r="F56" s="93">
        <f>SUMIF(Janeiro!B:B,B56,Janeiro!H:H)+SUMIF(Fevereiro!B:B,B56,Fevereiro!H:H)+SUMIF('Março'!B:B,B56,'Março'!H:H)+SUMIF(Abril!B:B,B56,Abril!H:H)+SUMIF(Maio!B:B,B56,Maio!H:H)+SUMIF(Junho!B:B,B56,Junho!H:H)+SUMIF(Julho!B:B,B56,Julho!H:H)+SUMIF(Agosto!B:B,B56,Agosto!H:H)+SUMIF(Setembro!B:B,B56,Setembro!H:H)+SUMIF(Outubro!B:B,B56,Outubro!H:H)+SUMIF(Novembro!B:B,B56,Novembro!H:H)+SUMIF(Dezembro!B:B,B56,Dezembro!H:H)</f>
        <v>0</v>
      </c>
      <c r="G56" s="76"/>
      <c r="U56" s="71"/>
    </row>
    <row r="57" ht="24.75" customHeight="1">
      <c r="A57" s="141" t="s">
        <v>118</v>
      </c>
      <c r="B57" s="142" t="s">
        <v>119</v>
      </c>
      <c r="C57" s="110">
        <f>COUNTIF(Janeiro!B:B,B57)+COUNTIF(Fevereiro!B:B,B57)+COUNTIF('Março'!B:B,B57)+COUNTIF(Abril!B:B,B57)+COUNTIF(Maio!B:B,B57)+COUNTIF(Junho!B:B,B57)+COUNTIF(Julho!B:B,B57)+COUNTIF(Agosto!B:B,B57)+COUNTIF(Setembro!B:B,B57)+COUNTIF(Outubro!B:B,B57)+COUNTIF(Novembro!B:B,B57)+COUNTIF(Dezembro!B:B,B57)</f>
        <v>0</v>
      </c>
      <c r="D57" s="110">
        <f>COUNTIFS(Janeiro!H:H,"&gt;0",Janeiro!B:B,B57)+COUNTIFS(Fevereiro!H:H,"&gt;0",Fevereiro!B:B,B57)+COUNTIFS('Março'!H:H,"&gt;0",'Março'!B:B,B57)+COUNTIFS(Abril!H:H,"&gt;0",Abril!B:B,B57)+COUNTIFS(Maio!H:H,"&gt;0",Maio!B:B,B57)+COUNTIFS(Junho!H:H,"&gt;0",Junho!B:B,B57)+COUNTIFS(Julho!H:H,"&gt;0",Julho!B:B,B57)+COUNTIFS(Agosto!H:H,"&gt;0",Agosto!B:B,B57)+COUNTIFS(Setembro!H:H,"&gt;0",Setembro!B:B,B57)+COUNTIFS(Outubro!H:H,"&gt;0",Outubro!B:B,B57)+COUNTIFS(Novembro!H:H,"&gt;0",Novembro!B:B,B57)+COUNTIFS(Dezembro!H:H,"&gt;0",Dezembro!B:B,B57)</f>
        <v>0</v>
      </c>
      <c r="E57" s="110">
        <f>COUNTIFS(Janeiro!H:H,"&lt;0",Janeiro!B:B,B57)+COUNTIFS(Fevereiro!H:H,"&lt;0",Fevereiro!B:B,B57)+COUNTIFS('Março'!H:H,"&lt;0",'Março'!B:B,B57)+COUNTIFS(Abril!H:H,"&lt;0",Abril!B:B,B57)+COUNTIFS(Maio!H:H,"&lt;0",Maio!B:B,B57)+COUNTIFS(Junho!H:H,"&lt;0",Junho!B:B,B57)+COUNTIFS(Julho!H:H,"&lt;0",Julho!B:B,B57)+COUNTIFS(Agosto!H:H,"&lt;0",Agosto!B:B,B57)+COUNTIFS(Setembro!H:H,"&lt;0",Setembro!B:B,B57)+COUNTIFS(Outubro!H:H,"&lt;0",Outubro!B:B,B57)+COUNTIFS(Novembro!H:H,"&lt;0",Novembro!B:B,B57)+COUNTIFS(Dezembro!H:H,"&lt;0",Dezembro!B:B,B57)</f>
        <v>0</v>
      </c>
      <c r="F57" s="111">
        <f>SUMIF(Janeiro!B:B,B57,Janeiro!H:H)+SUMIF(Fevereiro!B:B,B57,Fevereiro!H:H)+SUMIF('Março'!B:B,B57,'Março'!H:H)+SUMIF(Abril!B:B,B57,Abril!H:H)+SUMIF(Maio!B:B,B57,Maio!H:H)+SUMIF(Junho!B:B,B57,Junho!H:H)+SUMIF(Julho!B:B,B57,Julho!H:H)+SUMIF(Agosto!B:B,B57,Agosto!H:H)+SUMIF(Setembro!B:B,B57,Setembro!H:H)+SUMIF(Outubro!B:B,B57,Outubro!H:H)+SUMIF(Novembro!B:B,B57,Novembro!H:H)+SUMIF(Dezembro!B:B,B57,Dezembro!H:H)</f>
        <v>0</v>
      </c>
      <c r="G57" s="138">
        <f>F57</f>
        <v>0</v>
      </c>
      <c r="U57" s="71"/>
    </row>
    <row r="58" ht="24.75" customHeight="1">
      <c r="A58" s="133" t="s">
        <v>120</v>
      </c>
      <c r="B58" s="155" t="s">
        <v>121</v>
      </c>
      <c r="C58" s="156">
        <f>COUNTIF(Janeiro!B:B,B58)+COUNTIF(Fevereiro!B:B,B58)+COUNTIF('Março'!B:B,B58)+COUNTIF(Abril!B:B,B58)+COUNTIF(Maio!B:B,B58)+COUNTIF(Junho!B:B,B58)+COUNTIF(Julho!B:B,B58)+COUNTIF(Agosto!B:B,B58)+COUNTIF(Setembro!B:B,B58)+COUNTIF(Outubro!B:B,B58)+COUNTIF(Novembro!B:B,B58)+COUNTIF(Dezembro!B:B,B58)</f>
        <v>0</v>
      </c>
      <c r="D58" s="156">
        <f>COUNTIFS(Janeiro!H:H,"&gt;0",Janeiro!B:B,B58)+COUNTIFS(Fevereiro!H:H,"&gt;0",Fevereiro!B:B,B58)+COUNTIFS('Março'!H:H,"&gt;0",'Março'!B:B,B58)+COUNTIFS(Abril!H:H,"&gt;0",Abril!B:B,B58)+COUNTIFS(Maio!H:H,"&gt;0",Maio!B:B,B58)+COUNTIFS(Junho!H:H,"&gt;0",Junho!B:B,B58)+COUNTIFS(Julho!H:H,"&gt;0",Julho!B:B,B58)+COUNTIFS(Agosto!H:H,"&gt;0",Agosto!B:B,B58)+COUNTIFS(Setembro!H:H,"&gt;0",Setembro!B:B,B58)+COUNTIFS(Outubro!H:H,"&gt;0",Outubro!B:B,B58)+COUNTIFS(Novembro!H:H,"&gt;0",Novembro!B:B,B58)+COUNTIFS(Dezembro!H:H,"&gt;0",Dezembro!B:B,B58)</f>
        <v>0</v>
      </c>
      <c r="E58" s="156">
        <f>COUNTIFS(Janeiro!H:H,"&lt;0",Janeiro!B:B,B58)+COUNTIFS(Fevereiro!H:H,"&lt;0",Fevereiro!B:B,B58)+COUNTIFS('Março'!H:H,"&lt;0",'Março'!B:B,B58)+COUNTIFS(Abril!H:H,"&lt;0",Abril!B:B,B58)+COUNTIFS(Maio!H:H,"&lt;0",Maio!B:B,B58)+COUNTIFS(Junho!H:H,"&lt;0",Junho!B:B,B58)+COUNTIFS(Julho!H:H,"&lt;0",Julho!B:B,B58)+COUNTIFS(Agosto!H:H,"&lt;0",Agosto!B:B,B58)+COUNTIFS(Setembro!H:H,"&lt;0",Setembro!B:B,B58)+COUNTIFS(Outubro!H:H,"&lt;0",Outubro!B:B,B58)+COUNTIFS(Novembro!H:H,"&lt;0",Novembro!B:B,B58)+COUNTIFS(Dezembro!H:H,"&lt;0",Dezembro!B:B,B58)</f>
        <v>0</v>
      </c>
      <c r="F58" s="157">
        <f>SUMIF(Janeiro!B:B,B58,Janeiro!H:H)+SUMIF(Fevereiro!B:B,B58,Fevereiro!H:H)+SUMIF('Março'!B:B,B58,'Março'!H:H)+SUMIF(Abril!B:B,B58,Abril!H:H)+SUMIF(Maio!B:B,B58,Maio!H:H)+SUMIF(Junho!B:B,B58,Junho!H:H)+SUMIF(Julho!B:B,B58,Julho!H:H)+SUMIF(Agosto!B:B,B58,Agosto!H:H)+SUMIF(Setembro!B:B,B58,Setembro!H:H)+SUMIF(Outubro!B:B,B58,Outubro!H:H)+SUMIF(Novembro!B:B,B58,Novembro!H:H)+SUMIF(Dezembro!B:B,B58,Dezembro!H:H)</f>
        <v>0</v>
      </c>
      <c r="G58" s="144">
        <f>SUM(F58)</f>
        <v>0</v>
      </c>
      <c r="U58" s="71"/>
    </row>
    <row r="59" ht="24.75" customHeight="1">
      <c r="A59" s="135" t="s">
        <v>122</v>
      </c>
      <c r="B59" s="102" t="s">
        <v>123</v>
      </c>
      <c r="C59" s="79">
        <f>COUNTIF(Janeiro!B:B,B59)+COUNTIF(Fevereiro!B:B,B59)+COUNTIF('Março'!B:B,B59)+COUNTIF(Abril!B:B,B59)+COUNTIF(Maio!B:B,B59)+COUNTIF(Junho!B:B,B59)+COUNTIF(Julho!B:B,B59)+COUNTIF(Agosto!B:B,B59)+COUNTIF(Setembro!B:B,B59)+COUNTIF(Outubro!B:B,B59)+COUNTIF(Novembro!B:B,B59)+COUNTIF(Dezembro!B:B,B59)</f>
        <v>0</v>
      </c>
      <c r="D59" s="79">
        <f>COUNTIFS(Janeiro!H:H,"&gt;0",Janeiro!B:B,B59)+COUNTIFS(Fevereiro!H:H,"&gt;0",Fevereiro!B:B,B59)+COUNTIFS('Março'!H:H,"&gt;0",'Março'!B:B,B59)+COUNTIFS(Abril!H:H,"&gt;0",Abril!B:B,B59)+COUNTIFS(Maio!H:H,"&gt;0",Maio!B:B,B59)+COUNTIFS(Junho!H:H,"&gt;0",Junho!B:B,B59)+COUNTIFS(Julho!H:H,"&gt;0",Julho!B:B,B59)+COUNTIFS(Agosto!H:H,"&gt;0",Agosto!B:B,B59)+COUNTIFS(Setembro!H:H,"&gt;0",Setembro!B:B,B59)+COUNTIFS(Outubro!H:H,"&gt;0",Outubro!B:B,B59)+COUNTIFS(Novembro!H:H,"&gt;0",Novembro!B:B,B59)+COUNTIFS(Dezembro!H:H,"&gt;0",Dezembro!B:B,B59)</f>
        <v>0</v>
      </c>
      <c r="E59" s="79">
        <f>COUNTIFS(Janeiro!H:H,"&lt;0",Janeiro!B:B,B59)+COUNTIFS(Fevereiro!H:H,"&lt;0",Fevereiro!B:B,B59)+COUNTIFS('Março'!H:H,"&lt;0",'Março'!B:B,B59)+COUNTIFS(Abril!H:H,"&lt;0",Abril!B:B,B59)+COUNTIFS(Maio!H:H,"&lt;0",Maio!B:B,B59)+COUNTIFS(Junho!H:H,"&lt;0",Junho!B:B,B59)+COUNTIFS(Julho!H:H,"&lt;0",Julho!B:B,B59)+COUNTIFS(Agosto!H:H,"&lt;0",Agosto!B:B,B59)+COUNTIFS(Setembro!H:H,"&lt;0",Setembro!B:B,B59)+COUNTIFS(Outubro!H:H,"&lt;0",Outubro!B:B,B59)+COUNTIFS(Novembro!H:H,"&lt;0",Novembro!B:B,B59)+COUNTIFS(Dezembro!H:H,"&lt;0",Dezembro!B:B,B59)</f>
        <v>0</v>
      </c>
      <c r="F59" s="96">
        <f>SUMIF(Janeiro!B:B,B59,Janeiro!H:H)+SUMIF(Fevereiro!B:B,B59,Fevereiro!H:H)+SUMIF('Março'!B:B,B59,'Março'!H:H)+SUMIF(Abril!B:B,B59,Abril!H:H)+SUMIF(Maio!B:B,B59,Maio!H:H)+SUMIF(Junho!B:B,B59,Junho!H:H)+SUMIF(Julho!B:B,B59,Julho!H:H)+SUMIF(Agosto!B:B,B59,Agosto!H:H)+SUMIF(Setembro!B:B,B59,Setembro!H:H)+SUMIF(Outubro!B:B,B59,Outubro!H:H)+SUMIF(Novembro!B:B,B59,Novembro!H:H)+SUMIF(Dezembro!B:B,B59,Dezembro!H:H)</f>
        <v>0</v>
      </c>
      <c r="G59" s="127">
        <f>SUM(F59:F60)</f>
        <v>0</v>
      </c>
      <c r="U59" s="71"/>
    </row>
    <row r="60" ht="24.75" customHeight="1">
      <c r="A60" s="76"/>
      <c r="B60" s="119" t="s">
        <v>124</v>
      </c>
      <c r="C60" s="88">
        <f>COUNTIF(Janeiro!B:B,B60)+COUNTIF(Fevereiro!B:B,B60)+COUNTIF('Março'!B:B,B60)+COUNTIF(Abril!B:B,B60)+COUNTIF(Maio!B:B,B60)+COUNTIF(Junho!B:B,B60)+COUNTIF(Julho!B:B,B60)+COUNTIF(Agosto!B:B,B60)+COUNTIF(Setembro!B:B,B60)+COUNTIF(Outubro!B:B,B60)+COUNTIF(Novembro!B:B,B60)+COUNTIF(Dezembro!B:B,B60)</f>
        <v>0</v>
      </c>
      <c r="D60" s="88">
        <f>COUNTIFS(Janeiro!H:H,"&gt;0",Janeiro!B:B,B60)+COUNTIFS(Fevereiro!H:H,"&gt;0",Fevereiro!B:B,B60)+COUNTIFS('Março'!H:H,"&gt;0",'Março'!B:B,B60)+COUNTIFS(Abril!H:H,"&gt;0",Abril!B:B,B60)+COUNTIFS(Maio!H:H,"&gt;0",Maio!B:B,B60)+COUNTIFS(Junho!H:H,"&gt;0",Junho!B:B,B60)+COUNTIFS(Julho!H:H,"&gt;0",Julho!B:B,B60)+COUNTIFS(Agosto!H:H,"&gt;0",Agosto!B:B,B60)+COUNTIFS(Setembro!H:H,"&gt;0",Setembro!B:B,B60)+COUNTIFS(Outubro!H:H,"&gt;0",Outubro!B:B,B60)+COUNTIFS(Novembro!H:H,"&gt;0",Novembro!B:B,B60)+COUNTIFS(Dezembro!H:H,"&gt;0",Dezembro!B:B,B60)</f>
        <v>0</v>
      </c>
      <c r="E60" s="88">
        <f>COUNTIFS(Janeiro!H:H,"&lt;0",Janeiro!B:B,B60)+COUNTIFS(Fevereiro!H:H,"&lt;0",Fevereiro!B:B,B60)+COUNTIFS('Março'!H:H,"&lt;0",'Março'!B:B,B60)+COUNTIFS(Abril!H:H,"&lt;0",Abril!B:B,B60)+COUNTIFS(Maio!H:H,"&lt;0",Maio!B:B,B60)+COUNTIFS(Junho!H:H,"&lt;0",Junho!B:B,B60)+COUNTIFS(Julho!H:H,"&lt;0",Julho!B:B,B60)+COUNTIFS(Agosto!H:H,"&lt;0",Agosto!B:B,B60)+COUNTIFS(Setembro!H:H,"&lt;0",Setembro!B:B,B60)+COUNTIFS(Outubro!H:H,"&lt;0",Outubro!B:B,B60)+COUNTIFS(Novembro!H:H,"&lt;0",Novembro!B:B,B60)+COUNTIFS(Dezembro!H:H,"&lt;0",Dezembro!B:B,B60)</f>
        <v>0</v>
      </c>
      <c r="F60" s="89">
        <f>SUMIF(Janeiro!B:B,B60,Janeiro!H:H)+SUMIF(Fevereiro!B:B,B60,Fevereiro!H:H)+SUMIF('Março'!B:B,B60,'Março'!H:H)+SUMIF(Abril!B:B,B60,Abril!H:H)+SUMIF(Maio!B:B,B60,Maio!H:H)+SUMIF(Junho!B:B,B60,Junho!H:H)+SUMIF(Julho!B:B,B60,Julho!H:H)+SUMIF(Agosto!B:B,B60,Agosto!H:H)+SUMIF(Setembro!B:B,B60,Setembro!H:H)+SUMIF(Outubro!B:B,B60,Outubro!H:H)+SUMIF(Novembro!B:B,B60,Novembro!H:H)+SUMIF(Dezembro!B:B,B60,Dezembro!H:H)</f>
        <v>0</v>
      </c>
      <c r="G60" s="76"/>
      <c r="U60" s="71"/>
    </row>
    <row r="61" ht="24.75" customHeight="1">
      <c r="A61" s="139" t="s">
        <v>125</v>
      </c>
      <c r="B61" s="140" t="s">
        <v>126</v>
      </c>
      <c r="C61" s="115">
        <f>COUNTIF(Janeiro!B:B,B61)+COUNTIF(Fevereiro!B:B,B61)+COUNTIF('Março'!B:B,B61)+COUNTIF(Abril!B:B,B61)+COUNTIF(Maio!B:B,B61)+COUNTIF(Junho!B:B,B61)+COUNTIF(Julho!B:B,B61)+COUNTIF(Agosto!B:B,B61)+COUNTIF(Setembro!B:B,B61)+COUNTIF(Outubro!B:B,B61)+COUNTIF(Novembro!B:B,B61)+COUNTIF(Dezembro!B:B,B61)</f>
        <v>0</v>
      </c>
      <c r="D61" s="115">
        <f>COUNTIFS(Janeiro!H:H,"&gt;0",Janeiro!B:B,B61)+COUNTIFS(Fevereiro!H:H,"&gt;0",Fevereiro!B:B,B61)+COUNTIFS('Março'!H:H,"&gt;0",'Março'!B:B,B61)+COUNTIFS(Abril!H:H,"&gt;0",Abril!B:B,B61)+COUNTIFS(Maio!H:H,"&gt;0",Maio!B:B,B61)+COUNTIFS(Junho!H:H,"&gt;0",Junho!B:B,B61)+COUNTIFS(Julho!H:H,"&gt;0",Julho!B:B,B61)+COUNTIFS(Agosto!H:H,"&gt;0",Agosto!B:B,B61)+COUNTIFS(Setembro!H:H,"&gt;0",Setembro!B:B,B61)+COUNTIFS(Outubro!H:H,"&gt;0",Outubro!B:B,B61)+COUNTIFS(Novembro!H:H,"&gt;0",Novembro!B:B,B61)+COUNTIFS(Dezembro!H:H,"&gt;0",Dezembro!B:B,B61)</f>
        <v>0</v>
      </c>
      <c r="E61" s="115">
        <f>COUNTIFS(Janeiro!H:H,"&lt;0",Janeiro!B:B,B61)+COUNTIFS(Fevereiro!H:H,"&lt;0",Fevereiro!B:B,B61)+COUNTIFS('Março'!H:H,"&lt;0",'Março'!B:B,B61)+COUNTIFS(Abril!H:H,"&lt;0",Abril!B:B,B61)+COUNTIFS(Maio!H:H,"&lt;0",Maio!B:B,B61)+COUNTIFS(Junho!H:H,"&lt;0",Junho!B:B,B61)+COUNTIFS(Julho!H:H,"&lt;0",Julho!B:B,B61)+COUNTIFS(Agosto!H:H,"&lt;0",Agosto!B:B,B61)+COUNTIFS(Setembro!H:H,"&lt;0",Setembro!B:B,B61)+COUNTIFS(Outubro!H:H,"&lt;0",Outubro!B:B,B61)+COUNTIFS(Novembro!H:H,"&lt;0",Novembro!B:B,B61)+COUNTIFS(Dezembro!H:H,"&lt;0",Dezembro!B:B,B61)</f>
        <v>0</v>
      </c>
      <c r="F61" s="116">
        <f>SUMIF(Janeiro!B:B,B61,Janeiro!H:H)+SUMIF(Fevereiro!B:B,B61,Fevereiro!H:H)+SUMIF('Março'!B:B,B61,'Março'!H:H)+SUMIF(Abril!B:B,B61,Abril!H:H)+SUMIF(Maio!B:B,B61,Maio!H:H)+SUMIF(Junho!B:B,B61,Junho!H:H)+SUMIF(Julho!B:B,B61,Julho!H:H)+SUMIF(Agosto!B:B,B61,Agosto!H:H)+SUMIF(Setembro!B:B,B61,Setembro!H:H)+SUMIF(Outubro!B:B,B61,Outubro!H:H)+SUMIF(Novembro!B:B,B61,Novembro!H:H)+SUMIF(Dezembro!B:B,B61,Dezembro!H:H)</f>
        <v>0</v>
      </c>
      <c r="G61" s="117">
        <f>F61</f>
        <v>0</v>
      </c>
      <c r="U61" s="71"/>
    </row>
    <row r="62" ht="24.75" customHeight="1">
      <c r="A62" s="141" t="s">
        <v>127</v>
      </c>
      <c r="B62" s="152" t="s">
        <v>128</v>
      </c>
      <c r="C62" s="153">
        <f>COUNTIF(Janeiro!B:B,B62)+COUNTIF(Fevereiro!B:B,B62)+COUNTIF('Março'!B:B,B62)+COUNTIF(Abril!B:B,B62)+COUNTIF(Maio!B:B,B62)+COUNTIF(Junho!B:B,B62)+COUNTIF(Julho!B:B,B62)+COUNTIF(Agosto!B:B,B62)+COUNTIF(Setembro!B:B,B62)+COUNTIF(Outubro!B:B,B62)+COUNTIF(Novembro!B:B,B62)+COUNTIF(Dezembro!B:B,B62)</f>
        <v>0</v>
      </c>
      <c r="D62" s="153">
        <f>COUNTIFS(Janeiro!H:H,"&gt;0",Janeiro!B:B,B62)+COUNTIFS(Fevereiro!H:H,"&gt;0",Fevereiro!B:B,B62)+COUNTIFS('Março'!H:H,"&gt;0",'Março'!B:B,B62)+COUNTIFS(Abril!H:H,"&gt;0",Abril!B:B,B62)+COUNTIFS(Maio!H:H,"&gt;0",Maio!B:B,B62)+COUNTIFS(Junho!H:H,"&gt;0",Junho!B:B,B62)+COUNTIFS(Julho!H:H,"&gt;0",Julho!B:B,B62)+COUNTIFS(Agosto!H:H,"&gt;0",Agosto!B:B,B62)+COUNTIFS(Setembro!H:H,"&gt;0",Setembro!B:B,B62)+COUNTIFS(Outubro!H:H,"&gt;0",Outubro!B:B,B62)+COUNTIFS(Novembro!H:H,"&gt;0",Novembro!B:B,B62)+COUNTIFS(Dezembro!H:H,"&gt;0",Dezembro!B:B,B62)</f>
        <v>0</v>
      </c>
      <c r="E62" s="153">
        <f>COUNTIFS(Janeiro!H:H,"&lt;0",Janeiro!B:B,B62)+COUNTIFS(Fevereiro!H:H,"&lt;0",Fevereiro!B:B,B62)+COUNTIFS('Março'!H:H,"&lt;0",'Março'!B:B,B62)+COUNTIFS(Abril!H:H,"&lt;0",Abril!B:B,B62)+COUNTIFS(Maio!H:H,"&lt;0",Maio!B:B,B62)+COUNTIFS(Junho!H:H,"&lt;0",Junho!B:B,B62)+COUNTIFS(Julho!H:H,"&lt;0",Julho!B:B,B62)+COUNTIFS(Agosto!H:H,"&lt;0",Agosto!B:B,B62)+COUNTIFS(Setembro!H:H,"&lt;0",Setembro!B:B,B62)+COUNTIFS(Outubro!H:H,"&lt;0",Outubro!B:B,B62)+COUNTIFS(Novembro!H:H,"&lt;0",Novembro!B:B,B62)+COUNTIFS(Dezembro!H:H,"&lt;0",Dezembro!B:B,B62)</f>
        <v>0</v>
      </c>
      <c r="F62" s="158">
        <f>SUMIF(Janeiro!B:B,B62,Janeiro!H:H)+SUMIF(Fevereiro!B:B,B62,Fevereiro!H:H)+SUMIF('Março'!B:B,B62,'Março'!H:H)+SUMIF(Abril!B:B,B62,Abril!H:H)+SUMIF(Maio!B:B,B62,Maio!H:H)+SUMIF(Junho!B:B,B62,Junho!H:H)+SUMIF(Julho!B:B,B62,Julho!H:H)+SUMIF(Agosto!B:B,B62,Agosto!H:H)+SUMIF(Setembro!B:B,B62,Setembro!H:H)+SUMIF(Outubro!B:B,B62,Outubro!H:H)+SUMIF(Novembro!B:B,B62,Novembro!H:H)+SUMIF(Dezembro!B:B,B62,Dezembro!H:H)</f>
        <v>0</v>
      </c>
      <c r="G62" s="138">
        <f t="shared" ref="G62:G66" si="5">SUM(F62)</f>
        <v>0</v>
      </c>
      <c r="U62" s="71"/>
    </row>
    <row r="63" ht="24.75" customHeight="1">
      <c r="A63" s="133" t="s">
        <v>129</v>
      </c>
      <c r="B63" s="155" t="s">
        <v>130</v>
      </c>
      <c r="C63" s="156">
        <f>COUNTIF(Janeiro!B:B,B63)+COUNTIF(Fevereiro!B:B,B63)+COUNTIF('Março'!B:B,B63)+COUNTIF(Abril!B:B,B63)+COUNTIF(Maio!B:B,B63)+COUNTIF(Junho!B:B,B63)+COUNTIF(Julho!B:B,B63)+COUNTIF(Agosto!B:B,B63)+COUNTIF(Setembro!B:B,B63)+COUNTIF(Outubro!B:B,B63)+COUNTIF(Novembro!B:B,B63)+COUNTIF(Dezembro!B:B,B63)</f>
        <v>0</v>
      </c>
      <c r="D63" s="156">
        <f>COUNTIFS(Janeiro!H:H,"&gt;0",Janeiro!B:B,B63)+COUNTIFS(Fevereiro!H:H,"&gt;0",Fevereiro!B:B,B63)+COUNTIFS('Março'!H:H,"&gt;0",'Março'!B:B,B63)+COUNTIFS(Abril!H:H,"&gt;0",Abril!B:B,B63)+COUNTIFS(Maio!H:H,"&gt;0",Maio!B:B,B63)+COUNTIFS(Junho!H:H,"&gt;0",Junho!B:B,B63)+COUNTIFS(Julho!H:H,"&gt;0",Julho!B:B,B63)+COUNTIFS(Agosto!H:H,"&gt;0",Agosto!B:B,B63)+COUNTIFS(Setembro!H:H,"&gt;0",Setembro!B:B,B63)+COUNTIFS(Outubro!H:H,"&gt;0",Outubro!B:B,B63)+COUNTIFS(Novembro!H:H,"&gt;0",Novembro!B:B,B63)+COUNTIFS(Dezembro!H:H,"&gt;0",Dezembro!B:B,B63)</f>
        <v>0</v>
      </c>
      <c r="E63" s="156">
        <f>COUNTIFS(Janeiro!H:H,"&lt;0",Janeiro!B:B,B63)+COUNTIFS(Fevereiro!H:H,"&lt;0",Fevereiro!B:B,B63)+COUNTIFS('Março'!H:H,"&lt;0",'Março'!B:B,B63)+COUNTIFS(Abril!H:H,"&lt;0",Abril!B:B,B63)+COUNTIFS(Maio!H:H,"&lt;0",Maio!B:B,B63)+COUNTIFS(Junho!H:H,"&lt;0",Junho!B:B,B63)+COUNTIFS(Julho!H:H,"&lt;0",Julho!B:B,B63)+COUNTIFS(Agosto!H:H,"&lt;0",Agosto!B:B,B63)+COUNTIFS(Setembro!H:H,"&lt;0",Setembro!B:B,B63)+COUNTIFS(Outubro!H:H,"&lt;0",Outubro!B:B,B63)+COUNTIFS(Novembro!H:H,"&lt;0",Novembro!B:B,B63)+COUNTIFS(Dezembro!H:H,"&lt;0",Dezembro!B:B,B63)</f>
        <v>0</v>
      </c>
      <c r="F63" s="157">
        <f>SUMIF(Janeiro!B:B,B63,Janeiro!H:H)+SUMIF(Fevereiro!B:B,B63,Fevereiro!H:H)+SUMIF('Março'!B:B,B63,'Março'!H:H)+SUMIF(Abril!B:B,B63,Abril!H:H)+SUMIF(Maio!B:B,B63,Maio!H:H)+SUMIF(Junho!B:B,B63,Junho!H:H)+SUMIF(Julho!B:B,B63,Julho!H:H)+SUMIF(Agosto!B:B,B63,Agosto!H:H)+SUMIF(Setembro!B:B,B63,Setembro!H:H)+SUMIF(Outubro!B:B,B63,Outubro!H:H)+SUMIF(Novembro!B:B,B63,Novembro!H:H)+SUMIF(Dezembro!B:B,B63,Dezembro!H:H)</f>
        <v>0</v>
      </c>
      <c r="G63" s="144">
        <f t="shared" si="5"/>
        <v>0</v>
      </c>
      <c r="U63" s="71"/>
    </row>
    <row r="64" ht="24.75" customHeight="1">
      <c r="A64" s="131" t="s">
        <v>131</v>
      </c>
      <c r="B64" s="159" t="s">
        <v>132</v>
      </c>
      <c r="C64" s="153">
        <f>COUNTIF(Janeiro!B:B,B64)+COUNTIF(Fevereiro!B:B,B64)+COUNTIF('Março'!B:B,B64)+COUNTIF(Abril!B:B,B64)+COUNTIF(Maio!B:B,B64)+COUNTIF(Junho!B:B,B64)+COUNTIF(Julho!B:B,B64)+COUNTIF(Agosto!B:B,B64)+COUNTIF(Setembro!B:B,B64)+COUNTIF(Outubro!B:B,B64)+COUNTIF(Novembro!B:B,B64)+COUNTIF(Dezembro!B:B,B64)</f>
        <v>0</v>
      </c>
      <c r="D64" s="153">
        <f>COUNTIFS(Janeiro!H:H,"&gt;0",Janeiro!B:B,B64)+COUNTIFS(Fevereiro!H:H,"&gt;0",Fevereiro!B:B,B64)+COUNTIFS('Março'!H:H,"&gt;0",'Março'!B:B,B64)+COUNTIFS(Abril!H:H,"&gt;0",Abril!B:B,B64)+COUNTIFS(Maio!H:H,"&gt;0",Maio!B:B,B64)+COUNTIFS(Junho!H:H,"&gt;0",Junho!B:B,B64)+COUNTIFS(Julho!H:H,"&gt;0",Julho!B:B,B64)+COUNTIFS(Agosto!H:H,"&gt;0",Agosto!B:B,B64)+COUNTIFS(Setembro!H:H,"&gt;0",Setembro!B:B,B64)+COUNTIFS(Outubro!H:H,"&gt;0",Outubro!B:B,B64)+COUNTIFS(Novembro!H:H,"&gt;0",Novembro!B:B,B64)+COUNTIFS(Dezembro!H:H,"&gt;0",Dezembro!B:B,B64)</f>
        <v>0</v>
      </c>
      <c r="E64" s="153">
        <f>COUNTIFS(Janeiro!H:H,"&lt;0",Janeiro!B:B,B64)+COUNTIFS(Fevereiro!H:H,"&lt;0",Fevereiro!B:B,B64)+COUNTIFS('Março'!H:H,"&lt;0",'Março'!B:B,B64)+COUNTIFS(Abril!H:H,"&lt;0",Abril!B:B,B64)+COUNTIFS(Maio!H:H,"&lt;0",Maio!B:B,B64)+COUNTIFS(Junho!H:H,"&lt;0",Junho!B:B,B64)+COUNTIFS(Julho!H:H,"&lt;0",Julho!B:B,B64)+COUNTIFS(Agosto!H:H,"&lt;0",Agosto!B:B,B64)+COUNTIFS(Setembro!H:H,"&lt;0",Setembro!B:B,B64)+COUNTIFS(Outubro!H:H,"&lt;0",Outubro!B:B,B64)+COUNTIFS(Novembro!H:H,"&lt;0",Novembro!B:B,B64)+COUNTIFS(Dezembro!H:H,"&lt;0",Dezembro!B:B,B64)</f>
        <v>0</v>
      </c>
      <c r="F64" s="158">
        <f>SUMIF(Janeiro!B:B,B64,Janeiro!H:H)+SUMIF(Fevereiro!B:B,B64,Fevereiro!H:H)+SUMIF('Março'!B:B,B64,'Março'!H:H)+SUMIF(Abril!B:B,B64,Abril!H:H)+SUMIF(Maio!B:B,B64,Maio!H:H)+SUMIF(Junho!B:B,B64,Junho!H:H)+SUMIF(Julho!B:B,B64,Julho!H:H)+SUMIF(Agosto!B:B,B64,Agosto!H:H)+SUMIF(Setembro!B:B,B64,Setembro!H:H)+SUMIF(Outubro!B:B,B64,Outubro!H:H)+SUMIF(Novembro!B:B,B64,Novembro!H:H)+SUMIF(Dezembro!B:B,B64,Dezembro!H:H)</f>
        <v>0</v>
      </c>
      <c r="G64" s="138">
        <f t="shared" si="5"/>
        <v>0</v>
      </c>
      <c r="U64" s="71"/>
    </row>
    <row r="65" ht="24.75" customHeight="1">
      <c r="A65" s="133" t="s">
        <v>133</v>
      </c>
      <c r="B65" s="155" t="s">
        <v>134</v>
      </c>
      <c r="C65" s="156">
        <f>COUNTIF(Janeiro!B:B,B65)+COUNTIF(Fevereiro!B:B,B65)+COUNTIF('Março'!B:B,B65)+COUNTIF(Abril!B:B,B65)+COUNTIF(Maio!B:B,B65)+COUNTIF(Junho!B:B,B65)+COUNTIF(Julho!B:B,B65)+COUNTIF(Agosto!B:B,B65)+COUNTIF(Setembro!B:B,B65)+COUNTIF(Outubro!B:B,B65)+COUNTIF(Novembro!B:B,B65)+COUNTIF(Dezembro!B:B,B65)</f>
        <v>0</v>
      </c>
      <c r="D65" s="156">
        <f>COUNTIFS(Janeiro!H:H,"&gt;0",Janeiro!B:B,B65)+COUNTIFS(Fevereiro!H:H,"&gt;0",Fevereiro!B:B,B65)+COUNTIFS('Março'!H:H,"&gt;0",'Março'!B:B,B65)+COUNTIFS(Abril!H:H,"&gt;0",Abril!B:B,B65)+COUNTIFS(Maio!H:H,"&gt;0",Maio!B:B,B65)+COUNTIFS(Junho!H:H,"&gt;0",Junho!B:B,B65)+COUNTIFS(Julho!H:H,"&gt;0",Julho!B:B,B65)+COUNTIFS(Agosto!H:H,"&gt;0",Agosto!B:B,B65)+COUNTIFS(Setembro!H:H,"&gt;0",Setembro!B:B,B65)+COUNTIFS(Outubro!H:H,"&gt;0",Outubro!B:B,B65)+COUNTIFS(Novembro!H:H,"&gt;0",Novembro!B:B,B65)+COUNTIFS(Dezembro!H:H,"&gt;0",Dezembro!B:B,B65)</f>
        <v>0</v>
      </c>
      <c r="E65" s="156">
        <f>COUNTIFS(Janeiro!H:H,"&lt;0",Janeiro!B:B,B65)+COUNTIFS(Fevereiro!H:H,"&lt;0",Fevereiro!B:B,B65)+COUNTIFS('Março'!H:H,"&lt;0",'Março'!B:B,B65)+COUNTIFS(Abril!H:H,"&lt;0",Abril!B:B,B65)+COUNTIFS(Maio!H:H,"&lt;0",Maio!B:B,B65)+COUNTIFS(Junho!H:H,"&lt;0",Junho!B:B,B65)+COUNTIFS(Julho!H:H,"&lt;0",Julho!B:B,B65)+COUNTIFS(Agosto!H:H,"&lt;0",Agosto!B:B,B65)+COUNTIFS(Setembro!H:H,"&lt;0",Setembro!B:B,B65)+COUNTIFS(Outubro!H:H,"&lt;0",Outubro!B:B,B65)+COUNTIFS(Novembro!H:H,"&lt;0",Novembro!B:B,B65)+COUNTIFS(Dezembro!H:H,"&lt;0",Dezembro!B:B,B65)</f>
        <v>0</v>
      </c>
      <c r="F65" s="157">
        <f>SUMIF(Janeiro!B:B,B65,Janeiro!H:H)+SUMIF(Fevereiro!B:B,B65,Fevereiro!H:H)+SUMIF('Março'!B:B,B65,'Março'!H:H)+SUMIF(Abril!B:B,B65,Abril!H:H)+SUMIF(Maio!B:B,B65,Maio!H:H)+SUMIF(Junho!B:B,B65,Junho!H:H)+SUMIF(Julho!B:B,B65,Julho!H:H)+SUMIF(Agosto!B:B,B65,Agosto!H:H)+SUMIF(Setembro!B:B,B65,Setembro!H:H)+SUMIF(Outubro!B:B,B65,Outubro!H:H)+SUMIF(Novembro!B:B,B65,Novembro!H:H)+SUMIF(Dezembro!B:B,B65,Dezembro!H:H)</f>
        <v>0</v>
      </c>
      <c r="G65" s="117">
        <f t="shared" si="5"/>
        <v>0</v>
      </c>
      <c r="U65" s="71"/>
    </row>
    <row r="66" ht="24.75" customHeight="1">
      <c r="A66" s="141" t="s">
        <v>135</v>
      </c>
      <c r="B66" s="152" t="s">
        <v>136</v>
      </c>
      <c r="C66" s="153">
        <f>COUNTIF(Janeiro!B:B,B66)+COUNTIF(Fevereiro!B:B,B66)+COUNTIF('Março'!B:B,B66)+COUNTIF(Abril!B:B,B66)+COUNTIF(Maio!B:B,B66)+COUNTIF(Junho!B:B,B66)+COUNTIF(Julho!B:B,B66)+COUNTIF(Agosto!B:B,B66)+COUNTIF(Setembro!B:B,B66)+COUNTIF(Outubro!B:B,B66)+COUNTIF(Novembro!B:B,B66)+COUNTIF(Dezembro!B:B,B66)</f>
        <v>0</v>
      </c>
      <c r="D66" s="153">
        <f>COUNTIFS(Janeiro!H:H,"&gt;0",Janeiro!B:B,B66)+COUNTIFS(Fevereiro!H:H,"&gt;0",Fevereiro!B:B,B66)+COUNTIFS('Março'!H:H,"&gt;0",'Março'!B:B,B66)+COUNTIFS(Abril!H:H,"&gt;0",Abril!B:B,B66)+COUNTIFS(Maio!H:H,"&gt;0",Maio!B:B,B66)+COUNTIFS(Junho!H:H,"&gt;0",Junho!B:B,B66)+COUNTIFS(Julho!H:H,"&gt;0",Julho!B:B,B66)+COUNTIFS(Agosto!H:H,"&gt;0",Agosto!B:B,B66)+COUNTIFS(Setembro!H:H,"&gt;0",Setembro!B:B,B66)+COUNTIFS(Outubro!H:H,"&gt;0",Outubro!B:B,B66)+COUNTIFS(Novembro!H:H,"&gt;0",Novembro!B:B,B66)+COUNTIFS(Dezembro!H:H,"&gt;0",Dezembro!B:B,B66)</f>
        <v>0</v>
      </c>
      <c r="E66" s="153">
        <f>COUNTIFS(Janeiro!H:H,"&lt;0",Janeiro!B:B,B66)+COUNTIFS(Fevereiro!H:H,"&lt;0",Fevereiro!B:B,B66)+COUNTIFS('Março'!H:H,"&lt;0",'Março'!B:B,B66)+COUNTIFS(Abril!H:H,"&lt;0",Abril!B:B,B66)+COUNTIFS(Maio!H:H,"&lt;0",Maio!B:B,B66)+COUNTIFS(Junho!H:H,"&lt;0",Junho!B:B,B66)+COUNTIFS(Julho!H:H,"&lt;0",Julho!B:B,B66)+COUNTIFS(Agosto!H:H,"&lt;0",Agosto!B:B,B66)+COUNTIFS(Setembro!H:H,"&lt;0",Setembro!B:B,B66)+COUNTIFS(Outubro!H:H,"&lt;0",Outubro!B:B,B66)+COUNTIFS(Novembro!H:H,"&lt;0",Novembro!B:B,B66)+COUNTIFS(Dezembro!H:H,"&lt;0",Dezembro!B:B,B66)</f>
        <v>0</v>
      </c>
      <c r="F66" s="158">
        <f>SUMIF(Janeiro!B:B,B66,Janeiro!H:H)+SUMIF(Fevereiro!B:B,B66,Fevereiro!H:H)+SUMIF('Março'!B:B,B66,'Março'!H:H)+SUMIF(Abril!B:B,B66,Abril!H:H)+SUMIF(Maio!B:B,B66,Maio!H:H)+SUMIF(Junho!B:B,B66,Junho!H:H)+SUMIF(Julho!B:B,B66,Julho!H:H)+SUMIF(Agosto!B:B,B66,Agosto!H:H)+SUMIF(Setembro!B:B,B66,Setembro!H:H)+SUMIF(Outubro!B:B,B66,Outubro!H:H)+SUMIF(Novembro!B:B,B66,Novembro!H:H)+SUMIF(Dezembro!B:B,B66,Dezembro!H:H)</f>
        <v>0</v>
      </c>
      <c r="G66" s="138">
        <f t="shared" si="5"/>
        <v>0</v>
      </c>
      <c r="U66" s="71"/>
    </row>
    <row r="67" ht="24.75" customHeight="1">
      <c r="A67" s="133" t="s">
        <v>137</v>
      </c>
      <c r="B67" s="125" t="s">
        <v>138</v>
      </c>
      <c r="C67" s="115">
        <f>COUNTIF(Janeiro!B:B,B67)+COUNTIF(Fevereiro!B:B,B67)+COUNTIF('Março'!B:B,B67)+COUNTIF(Abril!B:B,B67)+COUNTIF(Maio!B:B,B67)+COUNTIF(Junho!B:B,B67)+COUNTIF(Julho!B:B,B67)+COUNTIF(Agosto!B:B,B67)+COUNTIF(Setembro!B:B,B67)+COUNTIF(Outubro!B:B,B67)+COUNTIF(Novembro!B:B,B67)+COUNTIF(Dezembro!B:B,B67)</f>
        <v>0</v>
      </c>
      <c r="D67" s="115">
        <f>COUNTIFS(Janeiro!H:H,"&gt;0",Janeiro!B:B,B67)+COUNTIFS(Fevereiro!H:H,"&gt;0",Fevereiro!B:B,B67)+COUNTIFS('Março'!H:H,"&gt;0",'Março'!B:B,B67)+COUNTIFS(Abril!H:H,"&gt;0",Abril!B:B,B67)+COUNTIFS(Maio!H:H,"&gt;0",Maio!B:B,B67)+COUNTIFS(Junho!H:H,"&gt;0",Junho!B:B,B67)+COUNTIFS(Julho!H:H,"&gt;0",Julho!B:B,B67)+COUNTIFS(Agosto!H:H,"&gt;0",Agosto!B:B,B67)+COUNTIFS(Setembro!H:H,"&gt;0",Setembro!B:B,B67)+COUNTIFS(Outubro!H:H,"&gt;0",Outubro!B:B,B67)+COUNTIFS(Novembro!H:H,"&gt;0",Novembro!B:B,B67)+COUNTIFS(Dezembro!H:H,"&gt;0",Dezembro!B:B,B67)</f>
        <v>0</v>
      </c>
      <c r="E67" s="115">
        <f>COUNTIFS(Janeiro!H:H,"&lt;0",Janeiro!B:B,B67)+COUNTIFS(Fevereiro!H:H,"&lt;0",Fevereiro!B:B,B67)+COUNTIFS('Março'!H:H,"&lt;0",'Março'!B:B,B67)+COUNTIFS(Abril!H:H,"&lt;0",Abril!B:B,B67)+COUNTIFS(Maio!H:H,"&lt;0",Maio!B:B,B67)+COUNTIFS(Junho!H:H,"&lt;0",Junho!B:B,B67)+COUNTIFS(Julho!H:H,"&lt;0",Julho!B:B,B67)+COUNTIFS(Agosto!H:H,"&lt;0",Agosto!B:B,B67)+COUNTIFS(Setembro!H:H,"&lt;0",Setembro!B:B,B67)+COUNTIFS(Outubro!H:H,"&lt;0",Outubro!B:B,B67)+COUNTIFS(Novembro!H:H,"&lt;0",Novembro!B:B,B67)+COUNTIFS(Dezembro!H:H,"&lt;0",Dezembro!B:B,B67)</f>
        <v>0</v>
      </c>
      <c r="F67" s="116">
        <f>SUMIF(Janeiro!B:B,B67,Janeiro!H:H)+SUMIF(Fevereiro!B:B,B67,Fevereiro!H:H)+SUMIF('Março'!B:B,B67,'Março'!H:H)+SUMIF(Abril!B:B,B67,Abril!H:H)+SUMIF(Maio!B:B,B67,Maio!H:H)+SUMIF(Junho!B:B,B67,Junho!H:H)+SUMIF(Julho!B:B,B67,Julho!H:H)+SUMIF(Agosto!B:B,B67,Agosto!H:H)+SUMIF(Setembro!B:B,B67,Setembro!H:H)+SUMIF(Outubro!B:B,B67,Outubro!H:H)+SUMIF(Novembro!B:B,B67,Novembro!H:H)+SUMIF(Dezembro!B:B,B67,Dezembro!H:H)</f>
        <v>0</v>
      </c>
      <c r="G67" s="144">
        <f>F67</f>
        <v>0</v>
      </c>
      <c r="U67" s="71"/>
    </row>
    <row r="68" ht="24.75" customHeight="1">
      <c r="A68" s="135" t="s">
        <v>139</v>
      </c>
      <c r="B68" s="102" t="s">
        <v>140</v>
      </c>
      <c r="C68" s="79">
        <f>COUNTIF(Janeiro!B:B,B68)+COUNTIF(Fevereiro!B:B,B68)+COUNTIF('Março'!B:B,B68)+COUNTIF(Abril!B:B,B68)+COUNTIF(Maio!B:B,B68)+COUNTIF(Junho!B:B,B68)+COUNTIF(Julho!B:B,B68)+COUNTIF(Agosto!B:B,B68)+COUNTIF(Setembro!B:B,B68)+COUNTIF(Outubro!B:B,B68)+COUNTIF(Novembro!B:B,B68)+COUNTIF(Dezembro!B:B,B68)</f>
        <v>0</v>
      </c>
      <c r="D68" s="79">
        <f>COUNTIFS(Janeiro!H:H,"&gt;0",Janeiro!B:B,B68)+COUNTIFS(Fevereiro!H:H,"&gt;0",Fevereiro!B:B,B68)+COUNTIFS('Março'!H:H,"&gt;0",'Março'!B:B,B68)+COUNTIFS(Abril!H:H,"&gt;0",Abril!B:B,B68)+COUNTIFS(Maio!H:H,"&gt;0",Maio!B:B,B68)+COUNTIFS(Junho!H:H,"&gt;0",Junho!B:B,B68)+COUNTIFS(Julho!H:H,"&gt;0",Julho!B:B,B68)+COUNTIFS(Agosto!H:H,"&gt;0",Agosto!B:B,B68)+COUNTIFS(Setembro!H:H,"&gt;0",Setembro!B:B,B68)+COUNTIFS(Outubro!H:H,"&gt;0",Outubro!B:B,B68)+COUNTIFS(Novembro!H:H,"&gt;0",Novembro!B:B,B68)+COUNTIFS(Dezembro!H:H,"&gt;0",Dezembro!B:B,B68)</f>
        <v>0</v>
      </c>
      <c r="E68" s="79">
        <f>COUNTIFS(Janeiro!H:H,"&lt;0",Janeiro!B:B,B68)+COUNTIFS(Fevereiro!H:H,"&lt;0",Fevereiro!B:B,B68)+COUNTIFS('Março'!H:H,"&lt;0",'Março'!B:B,B68)+COUNTIFS(Abril!H:H,"&lt;0",Abril!B:B,B68)+COUNTIFS(Maio!H:H,"&lt;0",Maio!B:B,B68)+COUNTIFS(Junho!H:H,"&lt;0",Junho!B:B,B68)+COUNTIFS(Julho!H:H,"&lt;0",Julho!B:B,B68)+COUNTIFS(Agosto!H:H,"&lt;0",Agosto!B:B,B68)+COUNTIFS(Setembro!H:H,"&lt;0",Setembro!B:B,B68)+COUNTIFS(Outubro!H:H,"&lt;0",Outubro!B:B,B68)+COUNTIFS(Novembro!H:H,"&lt;0",Novembro!B:B,B68)+COUNTIFS(Dezembro!H:H,"&lt;0",Dezembro!B:B,B68)</f>
        <v>0</v>
      </c>
      <c r="F68" s="80">
        <f>SUMIF(Janeiro!B:B,B68,Janeiro!H:H)+SUMIF(Fevereiro!B:B,B68,Fevereiro!H:H)+SUMIF('Março'!B:B,B68,'Março'!H:H)+SUMIF(Abril!B:B,B68,Abril!H:H)+SUMIF(Maio!B:B,B68,Maio!H:H)+SUMIF(Junho!B:B,B68,Junho!H:H)+SUMIF(Julho!B:B,B68,Julho!H:H)+SUMIF(Agosto!B:B,B68,Agosto!H:H)+SUMIF(Setembro!B:B,B68,Setembro!H:H)+SUMIF(Outubro!B:B,B68,Outubro!H:H)+SUMIF(Novembro!B:B,B68,Novembro!H:H)+SUMIF(Dezembro!B:B,B68,Dezembro!H:H)</f>
        <v>0</v>
      </c>
      <c r="G68" s="81">
        <f>SUM(F68:F70)</f>
        <v>0</v>
      </c>
      <c r="U68" s="71"/>
    </row>
    <row r="69" ht="24.75" customHeight="1">
      <c r="A69" s="72"/>
      <c r="B69" s="83" t="s">
        <v>141</v>
      </c>
      <c r="C69" s="84">
        <f>COUNTIF(Janeiro!B:B,B69)+COUNTIF(Fevereiro!B:B,B69)+COUNTIF('Março'!B:B,B69)+COUNTIF(Abril!B:B,B69)+COUNTIF(Maio!B:B,B69)+COUNTIF(Junho!B:B,B69)+COUNTIF(Julho!B:B,B69)+COUNTIF(Agosto!B:B,B69)+COUNTIF(Setembro!B:B,B69)+COUNTIF(Outubro!B:B,B69)+COUNTIF(Novembro!B:B,B69)+COUNTIF(Dezembro!B:B,B69)</f>
        <v>0</v>
      </c>
      <c r="D69" s="84">
        <f>COUNTIFS(Janeiro!H:H,"&gt;0",Janeiro!B:B,B69)+COUNTIFS(Fevereiro!H:H,"&gt;0",Fevereiro!B:B,B69)+COUNTIFS('Março'!H:H,"&gt;0",'Março'!B:B,B69)+COUNTIFS(Abril!H:H,"&gt;0",Abril!B:B,B69)+COUNTIFS(Maio!H:H,"&gt;0",Maio!B:B,B69)+COUNTIFS(Junho!H:H,"&gt;0",Junho!B:B,B69)+COUNTIFS(Julho!H:H,"&gt;0",Julho!B:B,B69)+COUNTIFS(Agosto!H:H,"&gt;0",Agosto!B:B,B69)+COUNTIFS(Setembro!H:H,"&gt;0",Setembro!B:B,B69)+COUNTIFS(Outubro!H:H,"&gt;0",Outubro!B:B,B69)+COUNTIFS(Novembro!H:H,"&gt;0",Novembro!B:B,B69)+COUNTIFS(Dezembro!H:H,"&gt;0",Dezembro!B:B,B69)</f>
        <v>0</v>
      </c>
      <c r="E69" s="84">
        <f>COUNTIFS(Janeiro!H:H,"&lt;0",Janeiro!B:B,B69)+COUNTIFS(Fevereiro!H:H,"&lt;0",Fevereiro!B:B,B69)+COUNTIFS('Março'!H:H,"&lt;0",'Março'!B:B,B69)+COUNTIFS(Abril!H:H,"&lt;0",Abril!B:B,B69)+COUNTIFS(Maio!H:H,"&lt;0",Maio!B:B,B69)+COUNTIFS(Junho!H:H,"&lt;0",Junho!B:B,B69)+COUNTIFS(Julho!H:H,"&lt;0",Julho!B:B,B69)+COUNTIFS(Agosto!H:H,"&lt;0",Agosto!B:B,B69)+COUNTIFS(Setembro!H:H,"&lt;0",Setembro!B:B,B69)+COUNTIFS(Outubro!H:H,"&lt;0",Outubro!B:B,B69)+COUNTIFS(Novembro!H:H,"&lt;0",Novembro!B:B,B69)+COUNTIFS(Dezembro!H:H,"&lt;0",Dezembro!B:B,B69)</f>
        <v>0</v>
      </c>
      <c r="F69" s="85">
        <f>SUMIF(Janeiro!B:B,B69,Janeiro!H:H)+SUMIF(Fevereiro!B:B,B69,Fevereiro!H:H)+SUMIF('Março'!B:B,B69,'Março'!H:H)+SUMIF(Abril!B:B,B69,Abril!H:H)+SUMIF(Maio!B:B,B69,Maio!H:H)+SUMIF(Junho!B:B,B69,Junho!H:H)+SUMIF(Julho!B:B,B69,Julho!H:H)+SUMIF(Agosto!B:B,B69,Agosto!H:H)+SUMIF(Setembro!B:B,B69,Setembro!H:H)+SUMIF(Outubro!B:B,B69,Outubro!H:H)+SUMIF(Novembro!B:B,B69,Novembro!H:H)+SUMIF(Dezembro!B:B,B69,Dezembro!H:H)</f>
        <v>0</v>
      </c>
      <c r="G69" s="72"/>
      <c r="U69" s="71"/>
    </row>
    <row r="70" ht="24.75" customHeight="1">
      <c r="A70" s="76"/>
      <c r="B70" s="160" t="s">
        <v>142</v>
      </c>
      <c r="C70" s="98">
        <f>COUNTIF(Janeiro!B:B,B70)+COUNTIF(Fevereiro!B:B,B70)+COUNTIF('Março'!B:B,B70)+COUNTIF(Abril!B:B,B70)+COUNTIF(Maio!B:B,B70)+COUNTIF(Junho!B:B,B70)+COUNTIF(Julho!B:B,B70)+COUNTIF(Agosto!B:B,B70)+COUNTIF(Setembro!B:B,B70)+COUNTIF(Outubro!B:B,B70)+COUNTIF(Novembro!B:B,B70)+COUNTIF(Dezembro!B:B,B70)</f>
        <v>0</v>
      </c>
      <c r="D70" s="98">
        <f>COUNTIFS(Janeiro!H:H,"&gt;0",Janeiro!B:B,B70)+COUNTIFS(Fevereiro!H:H,"&gt;0",Fevereiro!B:B,B70)+COUNTIFS('Março'!H:H,"&gt;0",'Março'!B:B,B70)+COUNTIFS(Abril!H:H,"&gt;0",Abril!B:B,B70)+COUNTIFS(Maio!H:H,"&gt;0",Maio!B:B,B70)+COUNTIFS(Junho!H:H,"&gt;0",Junho!B:B,B70)+COUNTIFS(Julho!H:H,"&gt;0",Julho!B:B,B70)+COUNTIFS(Agosto!H:H,"&gt;0",Agosto!B:B,B70)+COUNTIFS(Setembro!H:H,"&gt;0",Setembro!B:B,B70)+COUNTIFS(Outubro!H:H,"&gt;0",Outubro!B:B,B70)+COUNTIFS(Novembro!H:H,"&gt;0",Novembro!B:B,B70)+COUNTIFS(Dezembro!H:H,"&gt;0",Dezembro!B:B,B70)</f>
        <v>0</v>
      </c>
      <c r="E70" s="98">
        <f>COUNTIFS(Janeiro!H:H,"&lt;0",Janeiro!B:B,B70)+COUNTIFS(Fevereiro!H:H,"&lt;0",Fevereiro!B:B,B70)+COUNTIFS('Março'!H:H,"&lt;0",'Março'!B:B,B70)+COUNTIFS(Abril!H:H,"&lt;0",Abril!B:B,B70)+COUNTIFS(Maio!H:H,"&lt;0",Maio!B:B,B70)+COUNTIFS(Junho!H:H,"&lt;0",Junho!B:B,B70)+COUNTIFS(Julho!H:H,"&lt;0",Julho!B:B,B70)+COUNTIFS(Agosto!H:H,"&lt;0",Agosto!B:B,B70)+COUNTIFS(Setembro!H:H,"&lt;0",Setembro!B:B,B70)+COUNTIFS(Outubro!H:H,"&lt;0",Outubro!B:B,B70)+COUNTIFS(Novembro!H:H,"&lt;0",Novembro!B:B,B70)+COUNTIFS(Dezembro!H:H,"&lt;0",Dezembro!B:B,B70)</f>
        <v>0</v>
      </c>
      <c r="F70" s="161">
        <f>SUMIF(Janeiro!B:B,B70,Janeiro!H:H)+SUMIF(Fevereiro!B:B,B70,Fevereiro!H:H)+SUMIF('Março'!B:B,B70,'Março'!H:H)+SUMIF(Abril!B:B,B70,Abril!H:H)+SUMIF(Maio!B:B,B70,Maio!H:H)+SUMIF(Junho!B:B,B70,Junho!H:H)+SUMIF(Julho!B:B,B70,Julho!H:H)+SUMIF(Agosto!B:B,B70,Agosto!H:H)+SUMIF(Setembro!B:B,B70,Setembro!H:H)+SUMIF(Outubro!B:B,B70,Outubro!H:H)+SUMIF(Novembro!B:B,B70,Novembro!H:H)+SUMIF(Dezembro!B:B,B70,Dezembro!H:H)</f>
        <v>0</v>
      </c>
      <c r="G70" s="76"/>
      <c r="U70" s="71"/>
    </row>
    <row r="71" ht="24.75" customHeight="1">
      <c r="A71" s="133" t="s">
        <v>143</v>
      </c>
      <c r="B71" s="125" t="s">
        <v>144</v>
      </c>
      <c r="C71" s="115">
        <f>COUNTIF(Janeiro!B:B,B71)+COUNTIF(Fevereiro!B:B,B71)+COUNTIF('Março'!B:B,B71)+COUNTIF(Abril!B:B,B71)+COUNTIF(Maio!B:B,B71)+COUNTIF(Junho!B:B,B71)+COUNTIF(Julho!B:B,B71)+COUNTIF(Agosto!B:B,B71)+COUNTIF(Setembro!B:B,B71)+COUNTIF(Outubro!B:B,B71)+COUNTIF(Novembro!B:B,B71)+COUNTIF(Dezembro!B:B,B71)</f>
        <v>0</v>
      </c>
      <c r="D71" s="115">
        <f>COUNTIFS(Janeiro!H:H,"&gt;0",Janeiro!B:B,B71)+COUNTIFS(Fevereiro!H:H,"&gt;0",Fevereiro!B:B,B71)+COUNTIFS('Março'!H:H,"&gt;0",'Março'!B:B,B71)+COUNTIFS(Abril!H:H,"&gt;0",Abril!B:B,B71)+COUNTIFS(Maio!H:H,"&gt;0",Maio!B:B,B71)+COUNTIFS(Junho!H:H,"&gt;0",Junho!B:B,B71)+COUNTIFS(Julho!H:H,"&gt;0",Julho!B:B,B71)+COUNTIFS(Agosto!H:H,"&gt;0",Agosto!B:B,B71)+COUNTIFS(Setembro!H:H,"&gt;0",Setembro!B:B,B71)+COUNTIFS(Outubro!H:H,"&gt;0",Outubro!B:B,B71)+COUNTIFS(Novembro!H:H,"&gt;0",Novembro!B:B,B71)+COUNTIFS(Dezembro!H:H,"&gt;0",Dezembro!B:B,B71)</f>
        <v>0</v>
      </c>
      <c r="E71" s="115">
        <f>COUNTIFS(Janeiro!H:H,"&lt;0",Janeiro!B:B,B71)+COUNTIFS(Fevereiro!H:H,"&lt;0",Fevereiro!B:B,B71)+COUNTIFS('Março'!H:H,"&lt;0",'Março'!B:B,B71)+COUNTIFS(Abril!H:H,"&lt;0",Abril!B:B,B71)+COUNTIFS(Maio!H:H,"&lt;0",Maio!B:B,B71)+COUNTIFS(Junho!H:H,"&lt;0",Junho!B:B,B71)+COUNTIFS(Julho!H:H,"&lt;0",Julho!B:B,B71)+COUNTIFS(Agosto!H:H,"&lt;0",Agosto!B:B,B71)+COUNTIFS(Setembro!H:H,"&lt;0",Setembro!B:B,B71)+COUNTIFS(Outubro!H:H,"&lt;0",Outubro!B:B,B71)+COUNTIFS(Novembro!H:H,"&lt;0",Novembro!B:B,B71)+COUNTIFS(Dezembro!H:H,"&lt;0",Dezembro!B:B,B71)</f>
        <v>0</v>
      </c>
      <c r="F71" s="116">
        <f>SUMIF(Janeiro!B:B,B71,Janeiro!H:H)+SUMIF(Fevereiro!B:B,B71,Fevereiro!H:H)+SUMIF('Março'!B:B,B71,'Março'!H:H)+SUMIF(Abril!B:B,B71,Abril!H:H)+SUMIF(Maio!B:B,B71,Maio!H:H)+SUMIF(Junho!B:B,B71,Junho!H:H)+SUMIF(Julho!B:B,B71,Julho!H:H)+SUMIF(Agosto!B:B,B71,Agosto!H:H)+SUMIF(Setembro!B:B,B71,Setembro!H:H)+SUMIF(Outubro!B:B,B71,Outubro!H:H)+SUMIF(Novembro!B:B,B71,Novembro!H:H)+SUMIF(Dezembro!B:B,B71,Dezembro!H:H)</f>
        <v>0</v>
      </c>
      <c r="G71" s="144">
        <f>F71</f>
        <v>0</v>
      </c>
      <c r="U71" s="71"/>
    </row>
    <row r="72" ht="24.75" customHeight="1">
      <c r="A72" s="135" t="s">
        <v>145</v>
      </c>
      <c r="B72" s="102" t="s">
        <v>146</v>
      </c>
      <c r="C72" s="79">
        <f>COUNTIF(Janeiro!B:B,B72)+COUNTIF(Fevereiro!B:B,B72)+COUNTIF('Março'!B:B,B72)+COUNTIF(Abril!B:B,B72)+COUNTIF(Maio!B:B,B72)+COUNTIF(Junho!B:B,B72)+COUNTIF(Julho!B:B,B72)+COUNTIF(Agosto!B:B,B72)+COUNTIF(Setembro!B:B,B72)+COUNTIF(Outubro!B:B,B72)+COUNTIF(Novembro!B:B,B72)+COUNTIF(Dezembro!B:B,B72)</f>
        <v>0</v>
      </c>
      <c r="D72" s="79">
        <f>COUNTIFS(Janeiro!H:H,"&gt;0",Janeiro!B:B,B72)+COUNTIFS(Fevereiro!H:H,"&gt;0",Fevereiro!B:B,B72)+COUNTIFS('Março'!H:H,"&gt;0",'Março'!B:B,B72)+COUNTIFS(Abril!H:H,"&gt;0",Abril!B:B,B72)+COUNTIFS(Maio!H:H,"&gt;0",Maio!B:B,B72)+COUNTIFS(Junho!H:H,"&gt;0",Junho!B:B,B72)+COUNTIFS(Julho!H:H,"&gt;0",Julho!B:B,B72)+COUNTIFS(Agosto!H:H,"&gt;0",Agosto!B:B,B72)+COUNTIFS(Setembro!H:H,"&gt;0",Setembro!B:B,B72)+COUNTIFS(Outubro!H:H,"&gt;0",Outubro!B:B,B72)+COUNTIFS(Novembro!H:H,"&gt;0",Novembro!B:B,B72)+COUNTIFS(Dezembro!H:H,"&gt;0",Dezembro!B:B,B72)</f>
        <v>0</v>
      </c>
      <c r="E72" s="79">
        <f>COUNTIFS(Janeiro!H:H,"&lt;0",Janeiro!B:B,B72)+COUNTIFS(Fevereiro!H:H,"&lt;0",Fevereiro!B:B,B72)+COUNTIFS('Março'!H:H,"&lt;0",'Março'!B:B,B72)+COUNTIFS(Abril!H:H,"&lt;0",Abril!B:B,B72)+COUNTIFS(Maio!H:H,"&lt;0",Maio!B:B,B72)+COUNTIFS(Junho!H:H,"&lt;0",Junho!B:B,B72)+COUNTIFS(Julho!H:H,"&lt;0",Julho!B:B,B72)+COUNTIFS(Agosto!H:H,"&lt;0",Agosto!B:B,B72)+COUNTIFS(Setembro!H:H,"&lt;0",Setembro!B:B,B72)+COUNTIFS(Outubro!H:H,"&lt;0",Outubro!B:B,B72)+COUNTIFS(Novembro!H:H,"&lt;0",Novembro!B:B,B72)+COUNTIFS(Dezembro!H:H,"&lt;0",Dezembro!B:B,B72)</f>
        <v>0</v>
      </c>
      <c r="F72" s="80">
        <f>SUMIF(Janeiro!B:B,B72,Janeiro!H:H)+SUMIF(Fevereiro!B:B,B72,Fevereiro!H:H)+SUMIF('Março'!B:B,B72,'Março'!H:H)+SUMIF(Abril!B:B,B72,Abril!H:H)+SUMIF(Maio!B:B,B72,Maio!H:H)+SUMIF(Junho!B:B,B72,Junho!H:H)+SUMIF(Julho!B:B,B72,Julho!H:H)+SUMIF(Agosto!B:B,B72,Agosto!H:H)+SUMIF(Setembro!B:B,B72,Setembro!H:H)+SUMIF(Outubro!B:B,B72,Outubro!H:H)+SUMIF(Novembro!B:B,B72,Novembro!H:H)+SUMIF(Dezembro!B:B,B72,Dezembro!H:H)</f>
        <v>0</v>
      </c>
      <c r="G72" s="81">
        <f>SUM(F72:F74)</f>
        <v>0</v>
      </c>
      <c r="U72" s="71"/>
    </row>
    <row r="73" ht="24.75" customHeight="1">
      <c r="A73" s="72"/>
      <c r="B73" s="86" t="s">
        <v>147</v>
      </c>
      <c r="C73" s="84">
        <f>COUNTIF(Janeiro!B:B,B73)+COUNTIF(Fevereiro!B:B,B73)+COUNTIF('Março'!B:B,B73)+COUNTIF(Abril!B:B,B73)+COUNTIF(Maio!B:B,B73)+COUNTIF(Junho!B:B,B73)+COUNTIF(Julho!B:B,B73)+COUNTIF(Agosto!B:B,B73)+COUNTIF(Setembro!B:B,B73)+COUNTIF(Outubro!B:B,B73)+COUNTIF(Novembro!B:B,B73)+COUNTIF(Dezembro!B:B,B73)</f>
        <v>0</v>
      </c>
      <c r="D73" s="84">
        <f>COUNTIFS(Janeiro!H:H,"&gt;0",Janeiro!B:B,B73)+COUNTIFS(Fevereiro!H:H,"&gt;0",Fevereiro!B:B,B73)+COUNTIFS('Março'!H:H,"&gt;0",'Março'!B:B,B73)+COUNTIFS(Abril!H:H,"&gt;0",Abril!B:B,B73)+COUNTIFS(Maio!H:H,"&gt;0",Maio!B:B,B73)+COUNTIFS(Junho!H:H,"&gt;0",Junho!B:B,B73)+COUNTIFS(Julho!H:H,"&gt;0",Julho!B:B,B73)+COUNTIFS(Agosto!H:H,"&gt;0",Agosto!B:B,B73)+COUNTIFS(Setembro!H:H,"&gt;0",Setembro!B:B,B73)+COUNTIFS(Outubro!H:H,"&gt;0",Outubro!B:B,B73)+COUNTIFS(Novembro!H:H,"&gt;0",Novembro!B:B,B73)+COUNTIFS(Dezembro!H:H,"&gt;0",Dezembro!B:B,B73)</f>
        <v>0</v>
      </c>
      <c r="E73" s="84">
        <f>COUNTIFS(Janeiro!H:H,"&lt;0",Janeiro!B:B,B73)+COUNTIFS(Fevereiro!H:H,"&lt;0",Fevereiro!B:B,B73)+COUNTIFS('Março'!H:H,"&lt;0",'Março'!B:B,B73)+COUNTIFS(Abril!H:H,"&lt;0",Abril!B:B,B73)+COUNTIFS(Maio!H:H,"&lt;0",Maio!B:B,B73)+COUNTIFS(Junho!H:H,"&lt;0",Junho!B:B,B73)+COUNTIFS(Julho!H:H,"&lt;0",Julho!B:B,B73)+COUNTIFS(Agosto!H:H,"&lt;0",Agosto!B:B,B73)+COUNTIFS(Setembro!H:H,"&lt;0",Setembro!B:B,B73)+COUNTIFS(Outubro!H:H,"&lt;0",Outubro!B:B,B73)+COUNTIFS(Novembro!H:H,"&lt;0",Novembro!B:B,B73)+COUNTIFS(Dezembro!H:H,"&lt;0",Dezembro!B:B,B73)</f>
        <v>0</v>
      </c>
      <c r="F73" s="85">
        <f>SUMIF(Janeiro!B:B,B73,Janeiro!H:H)+SUMIF(Fevereiro!B:B,B73,Fevereiro!H:H)+SUMIF('Março'!B:B,B73,'Março'!H:H)+SUMIF(Abril!B:B,B73,Abril!H:H)+SUMIF(Maio!B:B,B73,Maio!H:H)+SUMIF(Junho!B:B,B73,Junho!H:H)+SUMIF(Julho!B:B,B73,Julho!H:H)+SUMIF(Agosto!B:B,B73,Agosto!H:H)+SUMIF(Setembro!B:B,B73,Setembro!H:H)+SUMIF(Outubro!B:B,B73,Outubro!H:H)+SUMIF(Novembro!B:B,B73,Novembro!H:H)+SUMIF(Dezembro!B:B,B73,Dezembro!H:H)</f>
        <v>0</v>
      </c>
      <c r="G73" s="72"/>
      <c r="U73" s="71"/>
    </row>
    <row r="74" ht="24.75" customHeight="1">
      <c r="A74" s="76"/>
      <c r="B74" s="162" t="s">
        <v>148</v>
      </c>
      <c r="C74" s="88">
        <f>COUNTIF(Janeiro!B:B,B74)+COUNTIF(Fevereiro!B:B,B74)+COUNTIF('Março'!B:B,B74)+COUNTIF(Abril!B:B,B74)+COUNTIF(Maio!B:B,B74)+COUNTIF(Junho!B:B,B74)+COUNTIF(Julho!B:B,B74)+COUNTIF(Agosto!B:B,B74)+COUNTIF(Setembro!B:B,B74)+COUNTIF(Outubro!B:B,B74)+COUNTIF(Novembro!B:B,B74)+COUNTIF(Dezembro!B:B,B74)</f>
        <v>0</v>
      </c>
      <c r="D74" s="88">
        <f>COUNTIFS(Janeiro!H:H,"&gt;0",Janeiro!B:B,B74)+COUNTIFS(Fevereiro!H:H,"&gt;0",Fevereiro!B:B,B74)+COUNTIFS('Março'!H:H,"&gt;0",'Março'!B:B,B74)+COUNTIFS(Abril!H:H,"&gt;0",Abril!B:B,B74)+COUNTIFS(Maio!H:H,"&gt;0",Maio!B:B,B74)+COUNTIFS(Junho!H:H,"&gt;0",Junho!B:B,B74)+COUNTIFS(Julho!H:H,"&gt;0",Julho!B:B,B74)+COUNTIFS(Agosto!H:H,"&gt;0",Agosto!B:B,B74)+COUNTIFS(Setembro!H:H,"&gt;0",Setembro!B:B,B74)+COUNTIFS(Outubro!H:H,"&gt;0",Outubro!B:B,B74)+COUNTIFS(Novembro!H:H,"&gt;0",Novembro!B:B,B74)+COUNTIFS(Dezembro!H:H,"&gt;0",Dezembro!B:B,B74)</f>
        <v>0</v>
      </c>
      <c r="E74" s="88">
        <f>COUNTIFS(Janeiro!H:H,"&lt;0",Janeiro!B:B,B74)+COUNTIFS(Fevereiro!H:H,"&lt;0",Fevereiro!B:B,B74)+COUNTIFS('Março'!H:H,"&lt;0",'Março'!B:B,B74)+COUNTIFS(Abril!H:H,"&lt;0",Abril!B:B,B74)+COUNTIFS(Maio!H:H,"&lt;0",Maio!B:B,B74)+COUNTIFS(Junho!H:H,"&lt;0",Junho!B:B,B74)+COUNTIFS(Julho!H:H,"&lt;0",Julho!B:B,B74)+COUNTIFS(Agosto!H:H,"&lt;0",Agosto!B:B,B74)+COUNTIFS(Setembro!H:H,"&lt;0",Setembro!B:B,B74)+COUNTIFS(Outubro!H:H,"&lt;0",Outubro!B:B,B74)+COUNTIFS(Novembro!H:H,"&lt;0",Novembro!B:B,B74)+COUNTIFS(Dezembro!H:H,"&lt;0",Dezembro!B:B,B74)</f>
        <v>0</v>
      </c>
      <c r="F74" s="89">
        <f>SUMIF(Janeiro!B:B,B74,Janeiro!H:H)+SUMIF(Fevereiro!B:B,B74,Fevereiro!H:H)+SUMIF('Março'!B:B,B74,'Março'!H:H)+SUMIF(Abril!B:B,B74,Abril!H:H)+SUMIF(Maio!B:B,B74,Maio!H:H)+SUMIF(Junho!B:B,B74,Junho!H:H)+SUMIF(Julho!B:B,B74,Julho!H:H)+SUMIF(Agosto!B:B,B74,Agosto!H:H)+SUMIF(Setembro!B:B,B74,Setembro!H:H)+SUMIF(Outubro!B:B,B74,Outubro!H:H)+SUMIF(Novembro!B:B,B74,Novembro!H:H)+SUMIF(Dezembro!B:B,B74,Dezembro!H:H)</f>
        <v>0</v>
      </c>
      <c r="G74" s="76"/>
      <c r="U74" s="71"/>
    </row>
    <row r="75" ht="24.75" customHeight="1">
      <c r="A75" s="90" t="s">
        <v>149</v>
      </c>
      <c r="B75" s="163" t="s">
        <v>150</v>
      </c>
      <c r="C75" s="68">
        <f>COUNTIF(Janeiro!B:B,B75)+COUNTIF(Fevereiro!B:B,B75)+COUNTIF('Março'!B:B,B75)+COUNTIF(Abril!B:B,B75)+COUNTIF(Maio!B:B,B75)+COUNTIF(Junho!B:B,B75)+COUNTIF(Julho!B:B,B75)+COUNTIF(Agosto!B:B,B75)+COUNTIF(Setembro!B:B,B75)+COUNTIF(Outubro!B:B,B75)+COUNTIF(Novembro!B:B,B75)+COUNTIF(Dezembro!B:B,B75)</f>
        <v>0</v>
      </c>
      <c r="D75" s="68">
        <f>COUNTIFS(Janeiro!H:H,"&gt;0",Janeiro!B:B,B75)+COUNTIFS(Fevereiro!H:H,"&gt;0",Fevereiro!B:B,B75)+COUNTIFS('Março'!H:H,"&gt;0",'Março'!B:B,B75)+COUNTIFS(Abril!H:H,"&gt;0",Abril!B:B,B75)+COUNTIFS(Maio!H:H,"&gt;0",Maio!B:B,B75)+COUNTIFS(Junho!H:H,"&gt;0",Junho!B:B,B75)+COUNTIFS(Julho!H:H,"&gt;0",Julho!B:B,B75)+COUNTIFS(Agosto!H:H,"&gt;0",Agosto!B:B,B75)+COUNTIFS(Setembro!H:H,"&gt;0",Setembro!B:B,B75)+COUNTIFS(Outubro!H:H,"&gt;0",Outubro!B:B,B75)+COUNTIFS(Novembro!H:H,"&gt;0",Novembro!B:B,B75)+COUNTIFS(Dezembro!H:H,"&gt;0",Dezembro!B:B,B75)</f>
        <v>0</v>
      </c>
      <c r="E75" s="68">
        <f>COUNTIFS(Janeiro!H:H,"&lt;0",Janeiro!B:B,B75)+COUNTIFS(Fevereiro!H:H,"&lt;0",Fevereiro!B:B,B75)+COUNTIFS('Março'!H:H,"&lt;0",'Março'!B:B,B75)+COUNTIFS(Abril!H:H,"&lt;0",Abril!B:B,B75)+COUNTIFS(Maio!H:H,"&lt;0",Maio!B:B,B75)+COUNTIFS(Junho!H:H,"&lt;0",Junho!B:B,B75)+COUNTIFS(Julho!H:H,"&lt;0",Julho!B:B,B75)+COUNTIFS(Agosto!H:H,"&lt;0",Agosto!B:B,B75)+COUNTIFS(Setembro!H:H,"&lt;0",Setembro!B:B,B75)+COUNTIFS(Outubro!H:H,"&lt;0",Outubro!B:B,B75)+COUNTIFS(Novembro!H:H,"&lt;0",Novembro!B:B,B75)+COUNTIFS(Dezembro!H:H,"&lt;0",Dezembro!B:B,B75)</f>
        <v>0</v>
      </c>
      <c r="F75" s="69">
        <f>SUMIF(Janeiro!B:B,B75,Janeiro!H:H)+SUMIF(Fevereiro!B:B,B75,Fevereiro!H:H)+SUMIF('Março'!B:B,B75,'Março'!H:H)+SUMIF(Abril!B:B,B75,Abril!H:H)+SUMIF(Maio!B:B,B75,Maio!H:H)+SUMIF(Junho!B:B,B75,Junho!H:H)+SUMIF(Julho!B:B,B75,Julho!H:H)+SUMIF(Agosto!B:B,B75,Agosto!H:H)+SUMIF(Setembro!B:B,B75,Setembro!H:H)+SUMIF(Outubro!B:B,B75,Outubro!H:H)+SUMIF(Novembro!B:B,B75,Novembro!H:H)+SUMIF(Dezembro!B:B,B75,Dezembro!H:H)</f>
        <v>0</v>
      </c>
      <c r="G75" s="70">
        <f>SUM(F75:F79)</f>
        <v>0</v>
      </c>
      <c r="U75" s="71"/>
    </row>
    <row r="76" ht="24.75" customHeight="1">
      <c r="A76" s="72"/>
      <c r="B76" s="104" t="s">
        <v>151</v>
      </c>
      <c r="C76" s="105">
        <f>COUNTIF(Janeiro!B:B,B76)+COUNTIF(Fevereiro!B:B,B76)+COUNTIF('Março'!B:B,B76)+COUNTIF(Abril!B:B,B76)+COUNTIF(Maio!B:B,B76)+COUNTIF(Junho!B:B,B76)+COUNTIF(Julho!B:B,B76)+COUNTIF(Agosto!B:B,B76)+COUNTIF(Setembro!B:B,B76)+COUNTIF(Outubro!B:B,B76)+COUNTIF(Novembro!B:B,B76)+COUNTIF(Dezembro!B:B,B76)</f>
        <v>0</v>
      </c>
      <c r="D76" s="105">
        <f>COUNTIFS(Janeiro!H:H,"&gt;0",Janeiro!B:B,B76)+COUNTIFS(Fevereiro!H:H,"&gt;0",Fevereiro!B:B,B76)+COUNTIFS('Março'!H:H,"&gt;0",'Março'!B:B,B76)+COUNTIFS(Abril!H:H,"&gt;0",Abril!B:B,B76)+COUNTIFS(Maio!H:H,"&gt;0",Maio!B:B,B76)+COUNTIFS(Junho!H:H,"&gt;0",Junho!B:B,B76)+COUNTIFS(Julho!H:H,"&gt;0",Julho!B:B,B76)+COUNTIFS(Agosto!H:H,"&gt;0",Agosto!B:B,B76)+COUNTIFS(Setembro!H:H,"&gt;0",Setembro!B:B,B76)+COUNTIFS(Outubro!H:H,"&gt;0",Outubro!B:B,B76)+COUNTIFS(Novembro!H:H,"&gt;0",Novembro!B:B,B76)+COUNTIFS(Dezembro!H:H,"&gt;0",Dezembro!B:B,B76)</f>
        <v>0</v>
      </c>
      <c r="E76" s="105">
        <f>COUNTIFS(Janeiro!H:H,"&lt;0",Janeiro!B:B,B76)+COUNTIFS(Fevereiro!H:H,"&lt;0",Fevereiro!B:B,B76)+COUNTIFS('Março'!H:H,"&lt;0",'Março'!B:B,B76)+COUNTIFS(Abril!H:H,"&lt;0",Abril!B:B,B76)+COUNTIFS(Maio!H:H,"&lt;0",Maio!B:B,B76)+COUNTIFS(Junho!H:H,"&lt;0",Junho!B:B,B76)+COUNTIFS(Julho!H:H,"&lt;0",Julho!B:B,B76)+COUNTIFS(Agosto!H:H,"&lt;0",Agosto!B:B,B76)+COUNTIFS(Setembro!H:H,"&lt;0",Setembro!B:B,B76)+COUNTIFS(Outubro!H:H,"&lt;0",Outubro!B:B,B76)+COUNTIFS(Novembro!H:H,"&lt;0",Novembro!B:B,B76)+COUNTIFS(Dezembro!H:H,"&lt;0",Dezembro!B:B,B76)</f>
        <v>0</v>
      </c>
      <c r="F76" s="106">
        <f>SUMIF(Janeiro!B:B,B76,Janeiro!H:H)+SUMIF(Fevereiro!B:B,B76,Fevereiro!H:H)+SUMIF('Março'!B:B,B76,'Março'!H:H)+SUMIF(Abril!B:B,B76,Abril!H:H)+SUMIF(Maio!B:B,B76,Maio!H:H)+SUMIF(Junho!B:B,B76,Junho!H:H)+SUMIF(Julho!B:B,B76,Julho!H:H)+SUMIF(Agosto!B:B,B76,Agosto!H:H)+SUMIF(Setembro!B:B,B76,Setembro!H:H)+SUMIF(Outubro!B:B,B76,Outubro!H:H)+SUMIF(Novembro!B:B,B76,Novembro!H:H)+SUMIF(Dezembro!B:B,B76,Dezembro!H:H)</f>
        <v>0</v>
      </c>
      <c r="G76" s="72"/>
      <c r="U76" s="71"/>
    </row>
    <row r="77" ht="24.75" customHeight="1">
      <c r="A77" s="72"/>
      <c r="B77" s="104" t="s">
        <v>152</v>
      </c>
      <c r="C77" s="105">
        <f>COUNTIF(Janeiro!B:B,B77)+COUNTIF(Fevereiro!B:B,B77)+COUNTIF('Março'!B:B,B77)+COUNTIF(Abril!B:B,B77)+COUNTIF(Maio!B:B,B77)+COUNTIF(Junho!B:B,B77)+COUNTIF(Julho!B:B,B77)+COUNTIF(Agosto!B:B,B77)+COUNTIF(Setembro!B:B,B77)+COUNTIF(Outubro!B:B,B77)+COUNTIF(Novembro!B:B,B77)+COUNTIF(Dezembro!B:B,B77)</f>
        <v>0</v>
      </c>
      <c r="D77" s="105">
        <f>COUNTIFS(Janeiro!H:H,"&gt;0",Janeiro!B:B,B77)+COUNTIFS(Fevereiro!H:H,"&gt;0",Fevereiro!B:B,B77)+COUNTIFS('Março'!H:H,"&gt;0",'Março'!B:B,B77)+COUNTIFS(Abril!H:H,"&gt;0",Abril!B:B,B77)+COUNTIFS(Maio!H:H,"&gt;0",Maio!B:B,B77)+COUNTIFS(Junho!H:H,"&gt;0",Junho!B:B,B77)+COUNTIFS(Julho!H:H,"&gt;0",Julho!B:B,B77)+COUNTIFS(Agosto!H:H,"&gt;0",Agosto!B:B,B77)+COUNTIFS(Setembro!H:H,"&gt;0",Setembro!B:B,B77)+COUNTIFS(Outubro!H:H,"&gt;0",Outubro!B:B,B77)+COUNTIFS(Novembro!H:H,"&gt;0",Novembro!B:B,B77)+COUNTIFS(Dezembro!H:H,"&gt;0",Dezembro!B:B,B77)</f>
        <v>0</v>
      </c>
      <c r="E77" s="105">
        <f>COUNTIFS(Janeiro!H:H,"&lt;0",Janeiro!B:B,B77)+COUNTIFS(Fevereiro!H:H,"&lt;0",Fevereiro!B:B,B77)+COUNTIFS('Março'!H:H,"&lt;0",'Março'!B:B,B77)+COUNTIFS(Abril!H:H,"&lt;0",Abril!B:B,B77)+COUNTIFS(Maio!H:H,"&lt;0",Maio!B:B,B77)+COUNTIFS(Junho!H:H,"&lt;0",Junho!B:B,B77)+COUNTIFS(Julho!H:H,"&lt;0",Julho!B:B,B77)+COUNTIFS(Agosto!H:H,"&lt;0",Agosto!B:B,B77)+COUNTIFS(Setembro!H:H,"&lt;0",Setembro!B:B,B77)+COUNTIFS(Outubro!H:H,"&lt;0",Outubro!B:B,B77)+COUNTIFS(Novembro!H:H,"&lt;0",Novembro!B:B,B77)+COUNTIFS(Dezembro!H:H,"&lt;0",Dezembro!B:B,B77)</f>
        <v>0</v>
      </c>
      <c r="F77" s="106">
        <f>SUMIF(Janeiro!B:B,B77,Janeiro!H:H)+SUMIF(Fevereiro!B:B,B77,Fevereiro!H:H)+SUMIF('Março'!B:B,B77,'Março'!H:H)+SUMIF(Abril!B:B,B77,Abril!H:H)+SUMIF(Maio!B:B,B77,Maio!H:H)+SUMIF(Junho!B:B,B77,Junho!H:H)+SUMIF(Julho!B:B,B77,Julho!H:H)+SUMIF(Agosto!B:B,B77,Agosto!H:H)+SUMIF(Setembro!B:B,B77,Setembro!H:H)+SUMIF(Outubro!B:B,B77,Outubro!H:H)+SUMIF(Novembro!B:B,B77,Novembro!H:H)+SUMIF(Dezembro!B:B,B77,Dezembro!H:H)</f>
        <v>0</v>
      </c>
      <c r="G77" s="72"/>
      <c r="U77" s="71"/>
    </row>
    <row r="78" ht="24.75" customHeight="1">
      <c r="A78" s="72"/>
      <c r="B78" s="104" t="s">
        <v>153</v>
      </c>
      <c r="C78" s="105">
        <f>COUNTIF(Janeiro!B:B,B78)+COUNTIF(Fevereiro!B:B,B78)+COUNTIF('Março'!B:B,B78)+COUNTIF(Abril!B:B,B78)+COUNTIF(Maio!B:B,B78)+COUNTIF(Junho!B:B,B78)+COUNTIF(Julho!B:B,B78)+COUNTIF(Agosto!B:B,B78)+COUNTIF(Setembro!B:B,B78)+COUNTIF(Outubro!B:B,B78)+COUNTIF(Novembro!B:B,B78)+COUNTIF(Dezembro!B:B,B78)</f>
        <v>0</v>
      </c>
      <c r="D78" s="105">
        <f>COUNTIFS(Janeiro!H:H,"&gt;0",Janeiro!B:B,B78)+COUNTIFS(Fevereiro!H:H,"&gt;0",Fevereiro!B:B,B78)+COUNTIFS('Março'!H:H,"&gt;0",'Março'!B:B,B78)+COUNTIFS(Abril!H:H,"&gt;0",Abril!B:B,B78)+COUNTIFS(Maio!H:H,"&gt;0",Maio!B:B,B78)+COUNTIFS(Junho!H:H,"&gt;0",Junho!B:B,B78)+COUNTIFS(Julho!H:H,"&gt;0",Julho!B:B,B78)+COUNTIFS(Agosto!H:H,"&gt;0",Agosto!B:B,B78)+COUNTIFS(Setembro!H:H,"&gt;0",Setembro!B:B,B78)+COUNTIFS(Outubro!H:H,"&gt;0",Outubro!B:B,B78)+COUNTIFS(Novembro!H:H,"&gt;0",Novembro!B:B,B78)+COUNTIFS(Dezembro!H:H,"&gt;0",Dezembro!B:B,B78)</f>
        <v>0</v>
      </c>
      <c r="E78" s="105">
        <f>COUNTIFS(Janeiro!H:H,"&lt;0",Janeiro!B:B,B78)+COUNTIFS(Fevereiro!H:H,"&lt;0",Fevereiro!B:B,B78)+COUNTIFS('Março'!H:H,"&lt;0",'Março'!B:B,B78)+COUNTIFS(Abril!H:H,"&lt;0",Abril!B:B,B78)+COUNTIFS(Maio!H:H,"&lt;0",Maio!B:B,B78)+COUNTIFS(Junho!H:H,"&lt;0",Junho!B:B,B78)+COUNTIFS(Julho!H:H,"&lt;0",Julho!B:B,B78)+COUNTIFS(Agosto!H:H,"&lt;0",Agosto!B:B,B78)+COUNTIFS(Setembro!H:H,"&lt;0",Setembro!B:B,B78)+COUNTIFS(Outubro!H:H,"&lt;0",Outubro!B:B,B78)+COUNTIFS(Novembro!H:H,"&lt;0",Novembro!B:B,B78)+COUNTIFS(Dezembro!H:H,"&lt;0",Dezembro!B:B,B78)</f>
        <v>0</v>
      </c>
      <c r="F78" s="106">
        <f>SUMIF(Janeiro!B:B,B78,Janeiro!H:H)+SUMIF(Fevereiro!B:B,B78,Fevereiro!H:H)+SUMIF('Março'!B:B,B78,'Março'!H:H)+SUMIF(Abril!B:B,B78,Abril!H:H)+SUMIF(Maio!B:B,B78,Maio!H:H)+SUMIF(Junho!B:B,B78,Junho!H:H)+SUMIF(Julho!B:B,B78,Julho!H:H)+SUMIF(Agosto!B:B,B78,Agosto!H:H)+SUMIF(Setembro!B:B,B78,Setembro!H:H)+SUMIF(Outubro!B:B,B78,Outubro!H:H)+SUMIF(Novembro!B:B,B78,Novembro!H:H)+SUMIF(Dezembro!B:B,B78,Dezembro!H:H)</f>
        <v>0</v>
      </c>
      <c r="G78" s="72"/>
      <c r="U78" s="71"/>
    </row>
    <row r="79" ht="24.75" customHeight="1">
      <c r="A79" s="76"/>
      <c r="B79" s="91" t="s">
        <v>154</v>
      </c>
      <c r="C79" s="92">
        <f>COUNTIF(Janeiro!B:B,B79)+COUNTIF(Fevereiro!B:B,B79)+COUNTIF('Março'!B:B,B79)+COUNTIF(Abril!B:B,B79)+COUNTIF(Maio!B:B,B79)+COUNTIF(Junho!B:B,B79)+COUNTIF(Julho!B:B,B79)+COUNTIF(Agosto!B:B,B79)+COUNTIF(Setembro!B:B,B79)+COUNTIF(Outubro!B:B,B79)+COUNTIF(Novembro!B:B,B79)+COUNTIF(Dezembro!B:B,B79)</f>
        <v>0</v>
      </c>
      <c r="D79" s="92">
        <f>COUNTIFS(Janeiro!H:H,"&gt;0",Janeiro!B:B,B79)+COUNTIFS(Fevereiro!H:H,"&gt;0",Fevereiro!B:B,B79)+COUNTIFS('Março'!H:H,"&gt;0",'Março'!B:B,B79)+COUNTIFS(Abril!H:H,"&gt;0",Abril!B:B,B79)+COUNTIFS(Maio!H:H,"&gt;0",Maio!B:B,B79)+COUNTIFS(Junho!H:H,"&gt;0",Junho!B:B,B79)+COUNTIFS(Julho!H:H,"&gt;0",Julho!B:B,B79)+COUNTIFS(Agosto!H:H,"&gt;0",Agosto!B:B,B79)+COUNTIFS(Setembro!H:H,"&gt;0",Setembro!B:B,B79)+COUNTIFS(Outubro!H:H,"&gt;0",Outubro!B:B,B79)+COUNTIFS(Novembro!H:H,"&gt;0",Novembro!B:B,B79)+COUNTIFS(Dezembro!H:H,"&gt;0",Dezembro!B:B,B79)</f>
        <v>0</v>
      </c>
      <c r="E79" s="92">
        <f>COUNTIFS(Janeiro!H:H,"&lt;0",Janeiro!B:B,B79)+COUNTIFS(Fevereiro!H:H,"&lt;0",Fevereiro!B:B,B79)+COUNTIFS('Março'!H:H,"&lt;0",'Março'!B:B,B79)+COUNTIFS(Abril!H:H,"&lt;0",Abril!B:B,B79)+COUNTIFS(Maio!H:H,"&lt;0",Maio!B:B,B79)+COUNTIFS(Junho!H:H,"&lt;0",Junho!B:B,B79)+COUNTIFS(Julho!H:H,"&lt;0",Julho!B:B,B79)+COUNTIFS(Agosto!H:H,"&lt;0",Agosto!B:B,B79)+COUNTIFS(Setembro!H:H,"&lt;0",Setembro!B:B,B79)+COUNTIFS(Outubro!H:H,"&lt;0",Outubro!B:B,B79)+COUNTIFS(Novembro!H:H,"&lt;0",Novembro!B:B,B79)+COUNTIFS(Dezembro!H:H,"&lt;0",Dezembro!B:B,B79)</f>
        <v>0</v>
      </c>
      <c r="F79" s="93">
        <f>SUMIF(Janeiro!B:B,B79,Janeiro!H:H)+SUMIF(Fevereiro!B:B,B79,Fevereiro!H:H)+SUMIF('Março'!B:B,B79,'Março'!H:H)+SUMIF(Abril!B:B,B79,Abril!H:H)+SUMIF(Maio!B:B,B79,Maio!H:H)+SUMIF(Junho!B:B,B79,Junho!H:H)+SUMIF(Julho!B:B,B79,Julho!H:H)+SUMIF(Agosto!B:B,B79,Agosto!H:H)+SUMIF(Setembro!B:B,B79,Setembro!H:H)+SUMIF(Outubro!B:B,B79,Outubro!H:H)+SUMIF(Novembro!B:B,B79,Novembro!H:H)+SUMIF(Dezembro!B:B,B79,Dezembro!H:H)</f>
        <v>0</v>
      </c>
      <c r="G79" s="76"/>
      <c r="U79" s="71"/>
    </row>
    <row r="80" ht="24.75" customHeight="1">
      <c r="A80" s="131" t="s">
        <v>155</v>
      </c>
      <c r="B80" s="123" t="s">
        <v>156</v>
      </c>
      <c r="C80" s="110">
        <f>COUNTIF(Janeiro!B:B,B80)+COUNTIF(Fevereiro!B:B,B80)+COUNTIF('Março'!B:B,B80)+COUNTIF(Abril!B:B,B80)+COUNTIF(Maio!B:B,B80)+COUNTIF(Junho!B:B,B80)+COUNTIF(Julho!B:B,B80)+COUNTIF(Agosto!B:B,B80)+COUNTIF(Setembro!B:B,B80)+COUNTIF(Outubro!B:B,B80)+COUNTIF(Novembro!B:B,B80)+COUNTIF(Dezembro!B:B,B80)</f>
        <v>0</v>
      </c>
      <c r="D80" s="110">
        <f>COUNTIFS(Janeiro!H:H,"&gt;0",Janeiro!B:B,B80)+COUNTIFS(Fevereiro!H:H,"&gt;0",Fevereiro!B:B,B80)+COUNTIFS('Março'!H:H,"&gt;0",'Março'!B:B,B80)+COUNTIFS(Abril!H:H,"&gt;0",Abril!B:B,B80)+COUNTIFS(Maio!H:H,"&gt;0",Maio!B:B,B80)+COUNTIFS(Junho!H:H,"&gt;0",Junho!B:B,B80)+COUNTIFS(Julho!H:H,"&gt;0",Julho!B:B,B80)+COUNTIFS(Agosto!H:H,"&gt;0",Agosto!B:B,B80)+COUNTIFS(Setembro!H:H,"&gt;0",Setembro!B:B,B80)+COUNTIFS(Outubro!H:H,"&gt;0",Outubro!B:B,B80)+COUNTIFS(Novembro!H:H,"&gt;0",Novembro!B:B,B80)+COUNTIFS(Dezembro!H:H,"&gt;0",Dezembro!B:B,B80)</f>
        <v>0</v>
      </c>
      <c r="E80" s="110">
        <f>COUNTIFS(Janeiro!H:H,"&lt;0",Janeiro!B:B,B80)+COUNTIFS(Fevereiro!H:H,"&lt;0",Fevereiro!B:B,B80)+COUNTIFS('Março'!H:H,"&lt;0",'Março'!B:B,B80)+COUNTIFS(Abril!H:H,"&lt;0",Abril!B:B,B80)+COUNTIFS(Maio!H:H,"&lt;0",Maio!B:B,B80)+COUNTIFS(Junho!H:H,"&lt;0",Junho!B:B,B80)+COUNTIFS(Julho!H:H,"&lt;0",Julho!B:B,B80)+COUNTIFS(Agosto!H:H,"&lt;0",Agosto!B:B,B80)+COUNTIFS(Setembro!H:H,"&lt;0",Setembro!B:B,B80)+COUNTIFS(Outubro!H:H,"&lt;0",Outubro!B:B,B80)+COUNTIFS(Novembro!H:H,"&lt;0",Novembro!B:B,B80)+COUNTIFS(Dezembro!H:H,"&lt;0",Dezembro!B:B,B80)</f>
        <v>0</v>
      </c>
      <c r="F80" s="111">
        <f>SUMIF(Janeiro!B:B,B80,Janeiro!H:H)+SUMIF(Fevereiro!B:B,B80,Fevereiro!H:H)+SUMIF('Março'!B:B,B80,'Março'!H:H)+SUMIF(Abril!B:B,B80,Abril!H:H)+SUMIF(Maio!B:B,B80,Maio!H:H)+SUMIF(Junho!B:B,B80,Junho!H:H)+SUMIF(Julho!B:B,B80,Julho!H:H)+SUMIF(Agosto!B:B,B80,Agosto!H:H)+SUMIF(Setembro!B:B,B80,Setembro!H:H)+SUMIF(Outubro!B:B,B80,Outubro!H:H)+SUMIF(Novembro!B:B,B80,Novembro!H:H)+SUMIF(Dezembro!B:B,B80,Dezembro!H:H)</f>
        <v>0</v>
      </c>
      <c r="G80" s="112">
        <f t="shared" ref="G80:G81" si="6">F80</f>
        <v>0</v>
      </c>
      <c r="U80" s="71"/>
    </row>
    <row r="81" ht="24.75" customHeight="1">
      <c r="A81" s="133" t="s">
        <v>157</v>
      </c>
      <c r="B81" s="125" t="s">
        <v>158</v>
      </c>
      <c r="C81" s="115">
        <f>COUNTIF(Janeiro!B:B,B81)+COUNTIF(Fevereiro!B:B,B81)+COUNTIF('Março'!B:B,B81)+COUNTIF(Abril!B:B,B81)+COUNTIF(Maio!B:B,B81)+COUNTIF(Junho!B:B,B81)+COUNTIF(Julho!B:B,B81)+COUNTIF(Agosto!B:B,B81)+COUNTIF(Setembro!B:B,B81)+COUNTIF(Outubro!B:B,B81)+COUNTIF(Novembro!B:B,B81)+COUNTIF(Dezembro!B:B,B81)</f>
        <v>0</v>
      </c>
      <c r="D81" s="115">
        <f>COUNTIFS(Janeiro!H:H,"&gt;0",Janeiro!B:B,B81)+COUNTIFS(Fevereiro!H:H,"&gt;0",Fevereiro!B:B,B81)+COUNTIFS('Março'!H:H,"&gt;0",'Março'!B:B,B81)+COUNTIFS(Abril!H:H,"&gt;0",Abril!B:B,B81)+COUNTIFS(Maio!H:H,"&gt;0",Maio!B:B,B81)+COUNTIFS(Junho!H:H,"&gt;0",Junho!B:B,B81)+COUNTIFS(Julho!H:H,"&gt;0",Julho!B:B,B81)+COUNTIFS(Agosto!H:H,"&gt;0",Agosto!B:B,B81)+COUNTIFS(Setembro!H:H,"&gt;0",Setembro!B:B,B81)+COUNTIFS(Outubro!H:H,"&gt;0",Outubro!B:B,B81)+COUNTIFS(Novembro!H:H,"&gt;0",Novembro!B:B,B81)+COUNTIFS(Dezembro!H:H,"&gt;0",Dezembro!B:B,B81)</f>
        <v>0</v>
      </c>
      <c r="E81" s="115">
        <f>COUNTIFS(Janeiro!H:H,"&lt;0",Janeiro!B:B,B81)+COUNTIFS(Fevereiro!H:H,"&lt;0",Fevereiro!B:B,B81)+COUNTIFS('Março'!H:H,"&lt;0",'Março'!B:B,B81)+COUNTIFS(Abril!H:H,"&lt;0",Abril!B:B,B81)+COUNTIFS(Maio!H:H,"&lt;0",Maio!B:B,B81)+COUNTIFS(Junho!H:H,"&lt;0",Junho!B:B,B81)+COUNTIFS(Julho!H:H,"&lt;0",Julho!B:B,B81)+COUNTIFS(Agosto!H:H,"&lt;0",Agosto!B:B,B81)+COUNTIFS(Setembro!H:H,"&lt;0",Setembro!B:B,B81)+COUNTIFS(Outubro!H:H,"&lt;0",Outubro!B:B,B81)+COUNTIFS(Novembro!H:H,"&lt;0",Novembro!B:B,B81)+COUNTIFS(Dezembro!H:H,"&lt;0",Dezembro!B:B,B81)</f>
        <v>0</v>
      </c>
      <c r="F81" s="116">
        <f>SUMIF(Janeiro!B:B,B81,Janeiro!H:H)+SUMIF(Fevereiro!B:B,B81,Fevereiro!H:H)+SUMIF('Março'!B:B,B81,'Março'!H:H)+SUMIF(Abril!B:B,B81,Abril!H:H)+SUMIF(Maio!B:B,B81,Maio!H:H)+SUMIF(Junho!B:B,B81,Junho!H:H)+SUMIF(Julho!B:B,B81,Julho!H:H)+SUMIF(Agosto!B:B,B81,Agosto!H:H)+SUMIF(Setembro!B:B,B81,Setembro!H:H)+SUMIF(Outubro!B:B,B81,Outubro!H:H)+SUMIF(Novembro!B:B,B81,Novembro!H:H)+SUMIF(Dezembro!B:B,B81,Dezembro!H:H)</f>
        <v>0</v>
      </c>
      <c r="G81" s="144">
        <f t="shared" si="6"/>
        <v>0</v>
      </c>
      <c r="U81" s="71"/>
    </row>
    <row r="82" ht="24.75" customHeight="1">
      <c r="A82" s="135" t="s">
        <v>159</v>
      </c>
      <c r="B82" s="102" t="s">
        <v>160</v>
      </c>
      <c r="C82" s="79">
        <f>COUNTIF(Janeiro!B:B,B82)+COUNTIF(Fevereiro!B:B,B82)+COUNTIF('Março'!B:B,B82)+COUNTIF(Abril!B:B,B82)+COUNTIF(Maio!B:B,B82)+COUNTIF(Junho!B:B,B82)+COUNTIF(Julho!B:B,B82)+COUNTIF(Agosto!B:B,B82)+COUNTIF(Setembro!B:B,B82)+COUNTIF(Outubro!B:B,B82)+COUNTIF(Novembro!B:B,B82)+COUNTIF(Dezembro!B:B,B82)</f>
        <v>0</v>
      </c>
      <c r="D82" s="79">
        <f>COUNTIFS(Janeiro!H:H,"&gt;0",Janeiro!B:B,B82)+COUNTIFS(Fevereiro!H:H,"&gt;0",Fevereiro!B:B,B82)+COUNTIFS('Março'!H:H,"&gt;0",'Março'!B:B,B82)+COUNTIFS(Abril!H:H,"&gt;0",Abril!B:B,B82)+COUNTIFS(Maio!H:H,"&gt;0",Maio!B:B,B82)+COUNTIFS(Junho!H:H,"&gt;0",Junho!B:B,B82)+COUNTIFS(Julho!H:H,"&gt;0",Julho!B:B,B82)+COUNTIFS(Agosto!H:H,"&gt;0",Agosto!B:B,B82)+COUNTIFS(Setembro!H:H,"&gt;0",Setembro!B:B,B82)+COUNTIFS(Outubro!H:H,"&gt;0",Outubro!B:B,B82)+COUNTIFS(Novembro!H:H,"&gt;0",Novembro!B:B,B82)+COUNTIFS(Dezembro!H:H,"&gt;0",Dezembro!B:B,B82)</f>
        <v>0</v>
      </c>
      <c r="E82" s="79">
        <f>COUNTIFS(Janeiro!H:H,"&lt;0",Janeiro!B:B,B82)+COUNTIFS(Fevereiro!H:H,"&lt;0",Fevereiro!B:B,B82)+COUNTIFS('Março'!H:H,"&lt;0",'Março'!B:B,B82)+COUNTIFS(Abril!H:H,"&lt;0",Abril!B:B,B82)+COUNTIFS(Maio!H:H,"&lt;0",Maio!B:B,B82)+COUNTIFS(Junho!H:H,"&lt;0",Junho!B:B,B82)+COUNTIFS(Julho!H:H,"&lt;0",Julho!B:B,B82)+COUNTIFS(Agosto!H:H,"&lt;0",Agosto!B:B,B82)+COUNTIFS(Setembro!H:H,"&lt;0",Setembro!B:B,B82)+COUNTIFS(Outubro!H:H,"&lt;0",Outubro!B:B,B82)+COUNTIFS(Novembro!H:H,"&lt;0",Novembro!B:B,B82)+COUNTIFS(Dezembro!H:H,"&lt;0",Dezembro!B:B,B82)</f>
        <v>0</v>
      </c>
      <c r="F82" s="80">
        <f>SUMIF(Janeiro!B:B,B82,Janeiro!H:H)+SUMIF(Fevereiro!B:B,B82,Fevereiro!H:H)+SUMIF('Março'!B:B,B82,'Março'!H:H)+SUMIF(Abril!B:B,B82,Abril!H:H)+SUMIF(Maio!B:B,B82,Maio!H:H)+SUMIF(Junho!B:B,B82,Junho!H:H)+SUMIF(Julho!B:B,B82,Julho!H:H)+SUMIF(Agosto!B:B,B82,Agosto!H:H)+SUMIF(Setembro!B:B,B82,Setembro!H:H)+SUMIF(Outubro!B:B,B82,Outubro!H:H)+SUMIF(Novembro!B:B,B82,Novembro!H:H)+SUMIF(Dezembro!B:B,B82,Dezembro!H:H)</f>
        <v>0</v>
      </c>
      <c r="G82" s="81">
        <f>SUM(F82:F84)</f>
        <v>0</v>
      </c>
      <c r="U82" s="71"/>
    </row>
    <row r="83" ht="24.75" customHeight="1">
      <c r="A83" s="72"/>
      <c r="B83" s="83" t="s">
        <v>161</v>
      </c>
      <c r="C83" s="84">
        <f>COUNTIF(Janeiro!B:B,B83)+COUNTIF(Fevereiro!B:B,B83)+COUNTIF('Março'!B:B,B83)+COUNTIF(Abril!B:B,B83)+COUNTIF(Maio!B:B,B83)+COUNTIF(Junho!B:B,B83)+COUNTIF(Julho!B:B,B83)+COUNTIF(Agosto!B:B,B83)+COUNTIF(Setembro!B:B,B83)+COUNTIF(Outubro!B:B,B83)+COUNTIF(Novembro!B:B,B83)+COUNTIF(Dezembro!B:B,B83)</f>
        <v>0</v>
      </c>
      <c r="D83" s="84">
        <f>COUNTIFS(Janeiro!H:H,"&gt;0",Janeiro!B:B,B83)+COUNTIFS(Fevereiro!H:H,"&gt;0",Fevereiro!B:B,B83)+COUNTIFS('Março'!H:H,"&gt;0",'Março'!B:B,B83)+COUNTIFS(Abril!H:H,"&gt;0",Abril!B:B,B83)+COUNTIFS(Maio!H:H,"&gt;0",Maio!B:B,B83)+COUNTIFS(Junho!H:H,"&gt;0",Junho!B:B,B83)+COUNTIFS(Julho!H:H,"&gt;0",Julho!B:B,B83)+COUNTIFS(Agosto!H:H,"&gt;0",Agosto!B:B,B83)+COUNTIFS(Setembro!H:H,"&gt;0",Setembro!B:B,B83)+COUNTIFS(Outubro!H:H,"&gt;0",Outubro!B:B,B83)+COUNTIFS(Novembro!H:H,"&gt;0",Novembro!B:B,B83)+COUNTIFS(Dezembro!H:H,"&gt;0",Dezembro!B:B,B83)</f>
        <v>0</v>
      </c>
      <c r="E83" s="84">
        <f>COUNTIFS(Janeiro!H:H,"&lt;0",Janeiro!B:B,B83)+COUNTIFS(Fevereiro!H:H,"&lt;0",Fevereiro!B:B,B83)+COUNTIFS('Março'!H:H,"&lt;0",'Março'!B:B,B83)+COUNTIFS(Abril!H:H,"&lt;0",Abril!B:B,B83)+COUNTIFS(Maio!H:H,"&lt;0",Maio!B:B,B83)+COUNTIFS(Junho!H:H,"&lt;0",Junho!B:B,B83)+COUNTIFS(Julho!H:H,"&lt;0",Julho!B:B,B83)+COUNTIFS(Agosto!H:H,"&lt;0",Agosto!B:B,B83)+COUNTIFS(Setembro!H:H,"&lt;0",Setembro!B:B,B83)+COUNTIFS(Outubro!H:H,"&lt;0",Outubro!B:B,B83)+COUNTIFS(Novembro!H:H,"&lt;0",Novembro!B:B,B83)+COUNTIFS(Dezembro!H:H,"&lt;0",Dezembro!B:B,B83)</f>
        <v>0</v>
      </c>
      <c r="F83" s="85">
        <f>SUMIF(Janeiro!B:B,B83,Janeiro!H:H)+SUMIF(Fevereiro!B:B,B83,Fevereiro!H:H)+SUMIF('Março'!B:B,B83,'Março'!H:H)+SUMIF(Abril!B:B,B83,Abril!H:H)+SUMIF(Maio!B:B,B83,Maio!H:H)+SUMIF(Junho!B:B,B83,Junho!H:H)+SUMIF(Julho!B:B,B83,Julho!H:H)+SUMIF(Agosto!B:B,B83,Agosto!H:H)+SUMIF(Setembro!B:B,B83,Setembro!H:H)+SUMIF(Outubro!B:B,B83,Outubro!H:H)+SUMIF(Novembro!B:B,B83,Novembro!H:H)+SUMIF(Dezembro!B:B,B83,Dezembro!H:H)</f>
        <v>0</v>
      </c>
      <c r="G83" s="72"/>
      <c r="U83" s="71"/>
    </row>
    <row r="84" ht="24.75" customHeight="1">
      <c r="A84" s="76"/>
      <c r="B84" s="164" t="s">
        <v>162</v>
      </c>
      <c r="C84" s="165">
        <f>COUNTIF(Janeiro!B:B,B84)+COUNTIF(Fevereiro!B:B,B84)+COUNTIF('Março'!B:B,B84)+COUNTIF(Abril!B:B,B84)+COUNTIF(Maio!B:B,B84)+COUNTIF(Junho!B:B,B84)+COUNTIF(Julho!B:B,B84)+COUNTIF(Agosto!B:B,B84)+COUNTIF(Setembro!B:B,B84)+COUNTIF(Outubro!B:B,B84)+COUNTIF(Novembro!B:B,B84)+COUNTIF(Dezembro!B:B,B84)</f>
        <v>0</v>
      </c>
      <c r="D84" s="165">
        <f>COUNTIFS(Janeiro!H:H,"&gt;0",Janeiro!B:B,B84)+COUNTIFS(Fevereiro!H:H,"&gt;0",Fevereiro!B:B,B84)+COUNTIFS('Março'!H:H,"&gt;0",'Março'!B:B,B84)+COUNTIFS(Abril!H:H,"&gt;0",Abril!B:B,B84)+COUNTIFS(Maio!H:H,"&gt;0",Maio!B:B,B84)+COUNTIFS(Junho!H:H,"&gt;0",Junho!B:B,B84)+COUNTIFS(Julho!H:H,"&gt;0",Julho!B:B,B84)+COUNTIFS(Agosto!H:H,"&gt;0",Agosto!B:B,B84)+COUNTIFS(Setembro!H:H,"&gt;0",Setembro!B:B,B84)+COUNTIFS(Outubro!H:H,"&gt;0",Outubro!B:B,B84)+COUNTIFS(Novembro!H:H,"&gt;0",Novembro!B:B,B84)+COUNTIFS(Dezembro!H:H,"&gt;0",Dezembro!B:B,B84)</f>
        <v>0</v>
      </c>
      <c r="E84" s="165">
        <f>COUNTIFS(Janeiro!H:H,"&lt;0",Janeiro!B:B,B84)+COUNTIFS(Fevereiro!H:H,"&lt;0",Fevereiro!B:B,B84)+COUNTIFS('Março'!H:H,"&lt;0",'Março'!B:B,B84)+COUNTIFS(Abril!H:H,"&lt;0",Abril!B:B,B84)+COUNTIFS(Maio!H:H,"&lt;0",Maio!B:B,B84)+COUNTIFS(Junho!H:H,"&lt;0",Junho!B:B,B84)+COUNTIFS(Julho!H:H,"&lt;0",Julho!B:B,B84)+COUNTIFS(Agosto!H:H,"&lt;0",Agosto!B:B,B84)+COUNTIFS(Setembro!H:H,"&lt;0",Setembro!B:B,B84)+COUNTIFS(Outubro!H:H,"&lt;0",Outubro!B:B,B84)+COUNTIFS(Novembro!H:H,"&lt;0",Novembro!B:B,B84)+COUNTIFS(Dezembro!H:H,"&lt;0",Dezembro!B:B,B84)</f>
        <v>0</v>
      </c>
      <c r="F84" s="166">
        <f>SUMIF(Janeiro!B:B,B84,Janeiro!H:H)+SUMIF(Fevereiro!B:B,B84,Fevereiro!H:H)+SUMIF('Março'!B:B,B84,'Março'!H:H)+SUMIF(Abril!B:B,B84,Abril!H:H)+SUMIF(Maio!B:B,B84,Maio!H:H)+SUMIF(Junho!B:B,B84,Junho!H:H)+SUMIF(Julho!B:B,B84,Julho!H:H)+SUMIF(Agosto!B:B,B84,Agosto!H:H)+SUMIF(Setembro!B:B,B84,Setembro!H:H)+SUMIF(Outubro!B:B,B84,Outubro!H:H)+SUMIF(Novembro!B:B,B84,Novembro!H:H)+SUMIF(Dezembro!B:B,B84,Dezembro!H:H)</f>
        <v>0</v>
      </c>
      <c r="G84" s="76"/>
      <c r="U84" s="71"/>
    </row>
    <row r="85" ht="24.75" customHeight="1">
      <c r="A85" s="139" t="s">
        <v>163</v>
      </c>
      <c r="B85" s="167" t="s">
        <v>164</v>
      </c>
      <c r="C85" s="168">
        <f>COUNTIF(Janeiro!B:B,B85)+COUNTIF(Fevereiro!B:B,B85)+COUNTIF('Março'!B:B,B85)+COUNTIF(Abril!B:B,B85)+COUNTIF(Maio!B:B,B85)+COUNTIF(Junho!B:B,B85)+COUNTIF(Julho!B:B,B85)+COUNTIF(Agosto!B:B,B85)+COUNTIF(Setembro!B:B,B85)+COUNTIF(Outubro!B:B,B85)+COUNTIF(Novembro!B:B,B85)+COUNTIF(Dezembro!B:B,B85)</f>
        <v>0</v>
      </c>
      <c r="D85" s="168">
        <f>COUNTIFS(Janeiro!H:H,"&gt;0",Janeiro!B:B,B85)+COUNTIFS(Fevereiro!H:H,"&gt;0",Fevereiro!B:B,B85)+COUNTIFS('Março'!H:H,"&gt;0",'Março'!B:B,B85)+COUNTIFS(Abril!H:H,"&gt;0",Abril!B:B,B85)+COUNTIFS(Maio!H:H,"&gt;0",Maio!B:B,B85)+COUNTIFS(Junho!H:H,"&gt;0",Junho!B:B,B85)+COUNTIFS(Julho!H:H,"&gt;0",Julho!B:B,B85)+COUNTIFS(Agosto!H:H,"&gt;0",Agosto!B:B,B85)+COUNTIFS(Setembro!H:H,"&gt;0",Setembro!B:B,B85)+COUNTIFS(Outubro!H:H,"&gt;0",Outubro!B:B,B85)+COUNTIFS(Novembro!H:H,"&gt;0",Novembro!B:B,B85)+COUNTIFS(Dezembro!H:H,"&gt;0",Dezembro!B:B,B85)</f>
        <v>0</v>
      </c>
      <c r="E85" s="168">
        <f>COUNTIFS(Janeiro!H:H,"&lt;0",Janeiro!B:B,B85)+COUNTIFS(Fevereiro!H:H,"&lt;0",Fevereiro!B:B,B85)+COUNTIFS('Março'!H:H,"&lt;0",'Março'!B:B,B85)+COUNTIFS(Abril!H:H,"&lt;0",Abril!B:B,B85)+COUNTIFS(Maio!H:H,"&lt;0",Maio!B:B,B85)+COUNTIFS(Junho!H:H,"&lt;0",Junho!B:B,B85)+COUNTIFS(Julho!H:H,"&lt;0",Julho!B:B,B85)+COUNTIFS(Agosto!H:H,"&lt;0",Agosto!B:B,B85)+COUNTIFS(Setembro!H:H,"&lt;0",Setembro!B:B,B85)+COUNTIFS(Outubro!H:H,"&lt;0",Outubro!B:B,B85)+COUNTIFS(Novembro!H:H,"&lt;0",Novembro!B:B,B85)+COUNTIFS(Dezembro!H:H,"&lt;0",Dezembro!B:B,B85)</f>
        <v>0</v>
      </c>
      <c r="F85" s="169">
        <f>SUMIF(Janeiro!B:B,B85,Janeiro!H:H)+SUMIF(Fevereiro!B:B,B85,Fevereiro!H:H)+SUMIF('Março'!B:B,B85,'Março'!H:H)+SUMIF(Abril!B:B,B85,Abril!H:H)+SUMIF(Maio!B:B,B85,Maio!H:H)+SUMIF(Junho!B:B,B85,Junho!H:H)+SUMIF(Julho!B:B,B85,Julho!H:H)+SUMIF(Agosto!B:B,B85,Agosto!H:H)+SUMIF(Setembro!B:B,B85,Setembro!H:H)+SUMIF(Outubro!B:B,B85,Outubro!H:H)+SUMIF(Novembro!B:B,B85,Novembro!H:H)+SUMIF(Dezembro!B:B,B85,Dezembro!H:H)</f>
        <v>0</v>
      </c>
      <c r="G85" s="117">
        <f t="shared" ref="G85:G86" si="7">SUM(F85)</f>
        <v>0</v>
      </c>
      <c r="U85" s="71"/>
    </row>
    <row r="86" ht="24.75" customHeight="1">
      <c r="A86" s="131" t="s">
        <v>165</v>
      </c>
      <c r="B86" s="170" t="s">
        <v>166</v>
      </c>
      <c r="C86" s="171">
        <f>COUNTIF(Janeiro!B:B,B86)+COUNTIF(Fevereiro!B:B,B86)+COUNTIF('Março'!B:B,B86)+COUNTIF(Abril!B:B,B86)+COUNTIF(Maio!B:B,B86)+COUNTIF(Junho!B:B,B86)+COUNTIF(Julho!B:B,B86)+COUNTIF(Agosto!B:B,B86)+COUNTIF(Setembro!B:B,B86)+COUNTIF(Outubro!B:B,B86)+COUNTIF(Novembro!B:B,B86)+COUNTIF(Dezembro!B:B,B86)</f>
        <v>0</v>
      </c>
      <c r="D86" s="171">
        <f>COUNTIFS(Janeiro!H:H,"&gt;0",Janeiro!B:B,B86)+COUNTIFS(Fevereiro!H:H,"&gt;0",Fevereiro!B:B,B86)+COUNTIFS('Março'!H:H,"&gt;0",'Março'!B:B,B86)+COUNTIFS(Abril!H:H,"&gt;0",Abril!B:B,B86)+COUNTIFS(Maio!H:H,"&gt;0",Maio!B:B,B86)+COUNTIFS(Junho!H:H,"&gt;0",Junho!B:B,B86)+COUNTIFS(Julho!H:H,"&gt;0",Julho!B:B,B86)+COUNTIFS(Agosto!H:H,"&gt;0",Agosto!B:B,B86)+COUNTIFS(Setembro!H:H,"&gt;0",Setembro!B:B,B86)+COUNTIFS(Outubro!H:H,"&gt;0",Outubro!B:B,B86)+COUNTIFS(Novembro!H:H,"&gt;0",Novembro!B:B,B86)+COUNTIFS(Dezembro!H:H,"&gt;0",Dezembro!B:B,B86)</f>
        <v>0</v>
      </c>
      <c r="E86" s="171">
        <f>COUNTIFS(Janeiro!H:H,"&lt;0",Janeiro!B:B,B86)+COUNTIFS(Fevereiro!H:H,"&lt;0",Fevereiro!B:B,B86)+COUNTIFS('Março'!H:H,"&lt;0",'Março'!B:B,B86)+COUNTIFS(Abril!H:H,"&lt;0",Abril!B:B,B86)+COUNTIFS(Maio!H:H,"&lt;0",Maio!B:B,B86)+COUNTIFS(Junho!H:H,"&lt;0",Junho!B:B,B86)+COUNTIFS(Julho!H:H,"&lt;0",Julho!B:B,B86)+COUNTIFS(Agosto!H:H,"&lt;0",Agosto!B:B,B86)+COUNTIFS(Setembro!H:H,"&lt;0",Setembro!B:B,B86)+COUNTIFS(Outubro!H:H,"&lt;0",Outubro!B:B,B86)+COUNTIFS(Novembro!H:H,"&lt;0",Novembro!B:B,B86)+COUNTIFS(Dezembro!H:H,"&lt;0",Dezembro!B:B,B86)</f>
        <v>0</v>
      </c>
      <c r="F86" s="172">
        <f>SUMIF(Janeiro!B:B,B86,Janeiro!H:H)+SUMIF(Fevereiro!B:B,B86,Fevereiro!H:H)+SUMIF('Março'!B:B,B86,'Março'!H:H)+SUMIF(Abril!B:B,B86,Abril!H:H)+SUMIF(Maio!B:B,B86,Maio!H:H)+SUMIF(Junho!B:B,B86,Junho!H:H)+SUMIF(Julho!B:B,B86,Julho!H:H)+SUMIF(Agosto!B:B,B86,Agosto!H:H)+SUMIF(Setembro!B:B,B86,Setembro!H:H)+SUMIF(Outubro!B:B,B86,Outubro!H:H)+SUMIF(Novembro!B:B,B86,Novembro!H:H)+SUMIF(Dezembro!B:B,B86,Dezembro!H:H)</f>
        <v>0</v>
      </c>
      <c r="G86" s="112">
        <f t="shared" si="7"/>
        <v>0</v>
      </c>
      <c r="U86" s="71"/>
    </row>
    <row r="87" ht="24.75" customHeight="1">
      <c r="A87" s="133" t="s">
        <v>167</v>
      </c>
      <c r="B87" s="125" t="s">
        <v>168</v>
      </c>
      <c r="C87" s="115">
        <f>COUNTIF(Janeiro!B:B,B87)+COUNTIF(Fevereiro!B:B,B87)+COUNTIF('Março'!B:B,B87)+COUNTIF(Abril!B:B,B87)+COUNTIF(Maio!B:B,B87)+COUNTIF(Junho!B:B,B87)+COUNTIF(Julho!B:B,B87)+COUNTIF(Agosto!B:B,B87)+COUNTIF(Setembro!B:B,B87)+COUNTIF(Outubro!B:B,B87)+COUNTIF(Novembro!B:B,B87)+COUNTIF(Dezembro!B:B,B87)</f>
        <v>0</v>
      </c>
      <c r="D87" s="115">
        <f>COUNTIFS(Janeiro!H:H,"&gt;0",Janeiro!B:B,B87)+COUNTIFS(Fevereiro!H:H,"&gt;0",Fevereiro!B:B,B87)+COUNTIFS('Março'!H:H,"&gt;0",'Março'!B:B,B87)+COUNTIFS(Abril!H:H,"&gt;0",Abril!B:B,B87)+COUNTIFS(Maio!H:H,"&gt;0",Maio!B:B,B87)+COUNTIFS(Junho!H:H,"&gt;0",Junho!B:B,B87)+COUNTIFS(Julho!H:H,"&gt;0",Julho!B:B,B87)+COUNTIFS(Agosto!H:H,"&gt;0",Agosto!B:B,B87)+COUNTIFS(Setembro!H:H,"&gt;0",Setembro!B:B,B87)+COUNTIFS(Outubro!H:H,"&gt;0",Outubro!B:B,B87)+COUNTIFS(Novembro!H:H,"&gt;0",Novembro!B:B,B87)+COUNTIFS(Dezembro!H:H,"&gt;0",Dezembro!B:B,B87)</f>
        <v>0</v>
      </c>
      <c r="E87" s="115">
        <f>COUNTIFS(Janeiro!H:H,"&lt;0",Janeiro!B:B,B87)+COUNTIFS(Fevereiro!H:H,"&lt;0",Fevereiro!B:B,B87)+COUNTIFS('Março'!H:H,"&lt;0",'Março'!B:B,B87)+COUNTIFS(Abril!H:H,"&lt;0",Abril!B:B,B87)+COUNTIFS(Maio!H:H,"&lt;0",Maio!B:B,B87)+COUNTIFS(Junho!H:H,"&lt;0",Junho!B:B,B87)+COUNTIFS(Julho!H:H,"&lt;0",Julho!B:B,B87)+COUNTIFS(Agosto!H:H,"&lt;0",Agosto!B:B,B87)+COUNTIFS(Setembro!H:H,"&lt;0",Setembro!B:B,B87)+COUNTIFS(Outubro!H:H,"&lt;0",Outubro!B:B,B87)+COUNTIFS(Novembro!H:H,"&lt;0",Novembro!B:B,B87)+COUNTIFS(Dezembro!H:H,"&lt;0",Dezembro!B:B,B87)</f>
        <v>0</v>
      </c>
      <c r="F87" s="116">
        <f>SUMIF(Janeiro!B:B,B87,Janeiro!H:H)+SUMIF(Fevereiro!B:B,B87,Fevereiro!H:H)+SUMIF('Março'!B:B,B87,'Março'!H:H)+SUMIF(Abril!B:B,B87,Abril!H:H)+SUMIF(Maio!B:B,B87,Maio!H:H)+SUMIF(Junho!B:B,B87,Junho!H:H)+SUMIF(Julho!B:B,B87,Julho!H:H)+SUMIF(Agosto!B:B,B87,Agosto!H:H)+SUMIF(Setembro!B:B,B87,Setembro!H:H)+SUMIF(Outubro!B:B,B87,Outubro!H:H)+SUMIF(Novembro!B:B,B87,Novembro!H:H)+SUMIF(Dezembro!B:B,B87,Dezembro!H:H)</f>
        <v>0</v>
      </c>
      <c r="G87" s="117">
        <f>F87</f>
        <v>0</v>
      </c>
      <c r="U87" s="71"/>
    </row>
    <row r="88" ht="24.75" customHeight="1">
      <c r="A88" s="131" t="s">
        <v>169</v>
      </c>
      <c r="B88" s="173" t="s">
        <v>170</v>
      </c>
      <c r="C88" s="174">
        <f>COUNTIF(Janeiro!B:B,B88)+COUNTIF(Fevereiro!B:B,B88)+COUNTIF('Março'!B:B,B88)+COUNTIF(Abril!B:B,B88)+COUNTIF(Maio!B:B,B88)+COUNTIF(Junho!B:B,B88)+COUNTIF(Julho!B:B,B88)+COUNTIF(Agosto!B:B,B88)+COUNTIF(Setembro!B:B,B88)+COUNTIF(Outubro!B:B,B88)+COUNTIF(Novembro!B:B,B88)+COUNTIF(Dezembro!B:B,B88)</f>
        <v>0</v>
      </c>
      <c r="D88" s="174">
        <f>COUNTIFS(Janeiro!H:H,"&gt;0",Janeiro!B:B,B88)+COUNTIFS(Fevereiro!H:H,"&gt;0",Fevereiro!B:B,B88)+COUNTIFS('Março'!H:H,"&gt;0",'Março'!B:B,B88)+COUNTIFS(Abril!H:H,"&gt;0",Abril!B:B,B88)+COUNTIFS(Maio!H:H,"&gt;0",Maio!B:B,B88)+COUNTIFS(Junho!H:H,"&gt;0",Junho!B:B,B88)+COUNTIFS(Julho!H:H,"&gt;0",Julho!B:B,B88)+COUNTIFS(Agosto!H:H,"&gt;0",Agosto!B:B,B88)+COUNTIFS(Setembro!H:H,"&gt;0",Setembro!B:B,B88)+COUNTIFS(Outubro!H:H,"&gt;0",Outubro!B:B,B88)+COUNTIFS(Novembro!H:H,"&gt;0",Novembro!B:B,B88)+COUNTIFS(Dezembro!H:H,"&gt;0",Dezembro!B:B,B88)</f>
        <v>0</v>
      </c>
      <c r="E88" s="174">
        <f>COUNTIFS(Janeiro!H:H,"&lt;0",Janeiro!B:B,B88)+COUNTIFS(Fevereiro!H:H,"&lt;0",Fevereiro!B:B,B88)+COUNTIFS('Março'!H:H,"&lt;0",'Março'!B:B,B88)+COUNTIFS(Abril!H:H,"&lt;0",Abril!B:B,B88)+COUNTIFS(Maio!H:H,"&lt;0",Maio!B:B,B88)+COUNTIFS(Junho!H:H,"&lt;0",Junho!B:B,B88)+COUNTIFS(Julho!H:H,"&lt;0",Julho!B:B,B88)+COUNTIFS(Agosto!H:H,"&lt;0",Agosto!B:B,B88)+COUNTIFS(Setembro!H:H,"&lt;0",Setembro!B:B,B88)+COUNTIFS(Outubro!H:H,"&lt;0",Outubro!B:B,B88)+COUNTIFS(Novembro!H:H,"&lt;0",Novembro!B:B,B88)+COUNTIFS(Dezembro!H:H,"&lt;0",Dezembro!B:B,B88)</f>
        <v>0</v>
      </c>
      <c r="F88" s="175">
        <f>SUMIF(Janeiro!B:B,B88,Janeiro!H:H)+SUMIF(Fevereiro!B:B,B88,Fevereiro!H:H)+SUMIF('Março'!B:B,B88,'Março'!H:H)+SUMIF(Abril!B:B,B88,Abril!H:H)+SUMIF(Maio!B:B,B88,Maio!H:H)+SUMIF(Junho!B:B,B88,Junho!H:H)+SUMIF(Julho!B:B,B88,Julho!H:H)+SUMIF(Agosto!B:B,B88,Agosto!H:H)+SUMIF(Setembro!B:B,B88,Setembro!H:H)+SUMIF(Outubro!B:B,B88,Outubro!H:H)+SUMIF(Novembro!B:B,B88,Novembro!H:H)+SUMIF(Dezembro!B:B,B88,Dezembro!H:H)</f>
        <v>0</v>
      </c>
      <c r="G88" s="112">
        <f>SUM(F88)</f>
        <v>0</v>
      </c>
      <c r="U88" s="71"/>
    </row>
    <row r="89" ht="24.75" customHeight="1">
      <c r="A89" s="176" t="s">
        <v>171</v>
      </c>
      <c r="B89" s="143" t="s">
        <v>172</v>
      </c>
      <c r="C89" s="68">
        <f>COUNTIF(Janeiro!B:B,B89)+COUNTIF(Fevereiro!B:B,B89)+COUNTIF('Março'!B:B,B89)+COUNTIF(Abril!B:B,B89)+COUNTIF(Maio!B:B,B89)+COUNTIF(Junho!B:B,B89)+COUNTIF(Julho!B:B,B89)+COUNTIF(Agosto!B:B,B89)+COUNTIF(Setembro!B:B,B89)+COUNTIF(Outubro!B:B,B89)+COUNTIF(Novembro!B:B,B89)+COUNTIF(Dezembro!B:B,B89)</f>
        <v>0</v>
      </c>
      <c r="D89" s="68">
        <f>COUNTIFS(Janeiro!H:H,"&gt;0",Janeiro!B:B,B89)+COUNTIFS(Fevereiro!H:H,"&gt;0",Fevereiro!B:B,B89)+COUNTIFS('Março'!H:H,"&gt;0",'Março'!B:B,B89)+COUNTIFS(Abril!H:H,"&gt;0",Abril!B:B,B89)+COUNTIFS(Maio!H:H,"&gt;0",Maio!B:B,B89)+COUNTIFS(Junho!H:H,"&gt;0",Junho!B:B,B89)+COUNTIFS(Julho!H:H,"&gt;0",Julho!B:B,B89)+COUNTIFS(Agosto!H:H,"&gt;0",Agosto!B:B,B89)+COUNTIFS(Setembro!H:H,"&gt;0",Setembro!B:B,B89)+COUNTIFS(Outubro!H:H,"&gt;0",Outubro!B:B,B89)+COUNTIFS(Novembro!H:H,"&gt;0",Novembro!B:B,B89)+COUNTIFS(Dezembro!H:H,"&gt;0",Dezembro!B:B,B89)</f>
        <v>0</v>
      </c>
      <c r="E89" s="68">
        <f>COUNTIFS(Janeiro!H:H,"&lt;0",Janeiro!B:B,B89)+COUNTIFS(Fevereiro!H:H,"&lt;0",Fevereiro!B:B,B89)+COUNTIFS('Março'!H:H,"&lt;0",'Março'!B:B,B89)+COUNTIFS(Abril!H:H,"&lt;0",Abril!B:B,B89)+COUNTIFS(Maio!H:H,"&lt;0",Maio!B:B,B89)+COUNTIFS(Junho!H:H,"&lt;0",Junho!B:B,B89)+COUNTIFS(Julho!H:H,"&lt;0",Julho!B:B,B89)+COUNTIFS(Agosto!H:H,"&lt;0",Agosto!B:B,B89)+COUNTIFS(Setembro!H:H,"&lt;0",Setembro!B:B,B89)+COUNTIFS(Outubro!H:H,"&lt;0",Outubro!B:B,B89)+COUNTIFS(Novembro!H:H,"&lt;0",Novembro!B:B,B89)+COUNTIFS(Dezembro!H:H,"&lt;0",Dezembro!B:B,B89)</f>
        <v>0</v>
      </c>
      <c r="F89" s="69">
        <f>SUMIF(Janeiro!B:B,B89,Janeiro!H:H)+SUMIF(Fevereiro!B:B,B89,Fevereiro!H:H)+SUMIF('Março'!B:B,B89,'Março'!H:H)+SUMIF(Abril!B:B,B89,Abril!H:H)+SUMIF(Maio!B:B,B89,Maio!H:H)+SUMIF(Junho!B:B,B89,Junho!H:H)+SUMIF(Julho!B:B,B89,Julho!H:H)+SUMIF(Agosto!B:B,B89,Agosto!H:H)+SUMIF(Setembro!B:B,B89,Setembro!H:H)+SUMIF(Outubro!B:B,B89,Outubro!H:H)+SUMIF(Novembro!B:B,B89,Novembro!H:H)+SUMIF(Dezembro!B:B,B89,Dezembro!H:H)</f>
        <v>0</v>
      </c>
      <c r="G89" s="120">
        <f>SUM(F89:F90)</f>
        <v>0</v>
      </c>
      <c r="U89" s="71"/>
    </row>
    <row r="90" ht="24.75" customHeight="1">
      <c r="A90" s="76"/>
      <c r="B90" s="121" t="s">
        <v>173</v>
      </c>
      <c r="C90" s="92">
        <f>COUNTIF(Janeiro!B:B,B90)+COUNTIF(Fevereiro!B:B,B90)+COUNTIF('Março'!B:B,B90)+COUNTIF(Abril!B:B,B90)+COUNTIF(Maio!B:B,B90)+COUNTIF(Junho!B:B,B90)+COUNTIF(Julho!B:B,B90)+COUNTIF(Agosto!B:B,B90)+COUNTIF(Setembro!B:B,B90)+COUNTIF(Outubro!B:B,B90)+COUNTIF(Novembro!B:B,B90)+COUNTIF(Dezembro!B:B,B90)</f>
        <v>0</v>
      </c>
      <c r="D90" s="92">
        <f>COUNTIFS(Janeiro!H:H,"&gt;0",Janeiro!B:B,B90)+COUNTIFS(Fevereiro!H:H,"&gt;0",Fevereiro!B:B,B90)+COUNTIFS('Março'!H:H,"&gt;0",'Março'!B:B,B90)+COUNTIFS(Abril!H:H,"&gt;0",Abril!B:B,B90)+COUNTIFS(Maio!H:H,"&gt;0",Maio!B:B,B90)+COUNTIFS(Junho!H:H,"&gt;0",Junho!B:B,B90)+COUNTIFS(Julho!H:H,"&gt;0",Julho!B:B,B90)+COUNTIFS(Agosto!H:H,"&gt;0",Agosto!B:B,B90)+COUNTIFS(Setembro!H:H,"&gt;0",Setembro!B:B,B90)+COUNTIFS(Outubro!H:H,"&gt;0",Outubro!B:B,B90)+COUNTIFS(Novembro!H:H,"&gt;0",Novembro!B:B,B90)+COUNTIFS(Dezembro!H:H,"&gt;0",Dezembro!B:B,B90)</f>
        <v>0</v>
      </c>
      <c r="E90" s="92">
        <f>COUNTIFS(Janeiro!H:H,"&lt;0",Janeiro!B:B,B90)+COUNTIFS(Fevereiro!H:H,"&lt;0",Fevereiro!B:B,B90)+COUNTIFS('Março'!H:H,"&lt;0",'Março'!B:B,B90)+COUNTIFS(Abril!H:H,"&lt;0",Abril!B:B,B90)+COUNTIFS(Maio!H:H,"&lt;0",Maio!B:B,B90)+COUNTIFS(Junho!H:H,"&lt;0",Junho!B:B,B90)+COUNTIFS(Julho!H:H,"&lt;0",Julho!B:B,B90)+COUNTIFS(Agosto!H:H,"&lt;0",Agosto!B:B,B90)+COUNTIFS(Setembro!H:H,"&lt;0",Setembro!B:B,B90)+COUNTIFS(Outubro!H:H,"&lt;0",Outubro!B:B,B90)+COUNTIFS(Novembro!H:H,"&lt;0",Novembro!B:B,B90)+COUNTIFS(Dezembro!H:H,"&lt;0",Dezembro!B:B,B90)</f>
        <v>0</v>
      </c>
      <c r="F90" s="93">
        <f>SUMIF(Janeiro!B:B,B90,Janeiro!H:H)+SUMIF(Fevereiro!B:B,B90,Fevereiro!H:H)+SUMIF('Março'!B:B,B90,'Março'!H:H)+SUMIF(Abril!B:B,B90,Abril!H:H)+SUMIF(Maio!B:B,B90,Maio!H:H)+SUMIF(Junho!B:B,B90,Junho!H:H)+SUMIF(Julho!B:B,B90,Julho!H:H)+SUMIF(Agosto!B:B,B90,Agosto!H:H)+SUMIF(Setembro!B:B,B90,Setembro!H:H)+SUMIF(Outubro!B:B,B90,Outubro!H:H)+SUMIF(Novembro!B:B,B90,Novembro!H:H)+SUMIF(Dezembro!B:B,B90,Dezembro!H:H)</f>
        <v>0</v>
      </c>
      <c r="G90" s="76"/>
      <c r="U90" s="71"/>
    </row>
    <row r="91" ht="24.75" customHeight="1">
      <c r="A91" s="131" t="s">
        <v>174</v>
      </c>
      <c r="B91" s="123" t="s">
        <v>175</v>
      </c>
      <c r="C91" s="110">
        <f>COUNTIF(Janeiro!B:B,B91)+COUNTIF(Fevereiro!B:B,B91)+COUNTIF('Março'!B:B,B91)+COUNTIF(Abril!B:B,B91)+COUNTIF(Maio!B:B,B91)+COUNTIF(Junho!B:B,B91)+COUNTIF(Julho!B:B,B91)+COUNTIF(Agosto!B:B,B91)+COUNTIF(Setembro!B:B,B91)+COUNTIF(Outubro!B:B,B91)+COUNTIF(Novembro!B:B,B91)+COUNTIF(Dezembro!B:B,B91)</f>
        <v>0</v>
      </c>
      <c r="D91" s="110">
        <f>COUNTIFS(Janeiro!H:H,"&gt;0",Janeiro!B:B,B91)+COUNTIFS(Fevereiro!H:H,"&gt;0",Fevereiro!B:B,B91)+COUNTIFS('Março'!H:H,"&gt;0",'Março'!B:B,B91)+COUNTIFS(Abril!H:H,"&gt;0",Abril!B:B,B91)+COUNTIFS(Maio!H:H,"&gt;0",Maio!B:B,B91)+COUNTIFS(Junho!H:H,"&gt;0",Junho!B:B,B91)+COUNTIFS(Julho!H:H,"&gt;0",Julho!B:B,B91)+COUNTIFS(Agosto!H:H,"&gt;0",Agosto!B:B,B91)+COUNTIFS(Setembro!H:H,"&gt;0",Setembro!B:B,B91)+COUNTIFS(Outubro!H:H,"&gt;0",Outubro!B:B,B91)+COUNTIFS(Novembro!H:H,"&gt;0",Novembro!B:B,B91)+COUNTIFS(Dezembro!H:H,"&gt;0",Dezembro!B:B,B91)</f>
        <v>0</v>
      </c>
      <c r="E91" s="110">
        <f>COUNTIFS(Janeiro!H:H,"&lt;0",Janeiro!B:B,B91)+COUNTIFS(Fevereiro!H:H,"&lt;0",Fevereiro!B:B,B91)+COUNTIFS('Março'!H:H,"&lt;0",'Março'!B:B,B91)+COUNTIFS(Abril!H:H,"&lt;0",Abril!B:B,B91)+COUNTIFS(Maio!H:H,"&lt;0",Maio!B:B,B91)+COUNTIFS(Junho!H:H,"&lt;0",Junho!B:B,B91)+COUNTIFS(Julho!H:H,"&lt;0",Julho!B:B,B91)+COUNTIFS(Agosto!H:H,"&lt;0",Agosto!B:B,B91)+COUNTIFS(Setembro!H:H,"&lt;0",Setembro!B:B,B91)+COUNTIFS(Outubro!H:H,"&lt;0",Outubro!B:B,B91)+COUNTIFS(Novembro!H:H,"&lt;0",Novembro!B:B,B91)+COUNTIFS(Dezembro!H:H,"&lt;0",Dezembro!B:B,B91)</f>
        <v>0</v>
      </c>
      <c r="F91" s="111">
        <f>SUMIF(Janeiro!B:B,B91,Janeiro!H:H)+SUMIF(Fevereiro!B:B,B91,Fevereiro!H:H)+SUMIF('Março'!B:B,B91,'Março'!H:H)+SUMIF(Abril!B:B,B91,Abril!H:H)+SUMIF(Maio!B:B,B91,Maio!H:H)+SUMIF(Junho!B:B,B91,Junho!H:H)+SUMIF(Julho!B:B,B91,Julho!H:H)+SUMIF(Agosto!B:B,B91,Agosto!H:H)+SUMIF(Setembro!B:B,B91,Setembro!H:H)+SUMIF(Outubro!B:B,B91,Outubro!H:H)+SUMIF(Novembro!B:B,B91,Novembro!H:H)+SUMIF(Dezembro!B:B,B91,Dezembro!H:H)</f>
        <v>0</v>
      </c>
      <c r="G91" s="112">
        <f t="shared" ref="G91:G92" si="8">F91</f>
        <v>0</v>
      </c>
      <c r="U91" s="71"/>
    </row>
    <row r="92" ht="24.75" customHeight="1">
      <c r="A92" s="133" t="s">
        <v>176</v>
      </c>
      <c r="B92" s="125" t="s">
        <v>177</v>
      </c>
      <c r="C92" s="115">
        <f>COUNTIF(Janeiro!B:B,B92)+COUNTIF(Fevereiro!B:B,B92)+COUNTIF('Março'!B:B,B92)+COUNTIF(Abril!B:B,B92)+COUNTIF(Maio!B:B,B92)+COUNTIF(Junho!B:B,B92)+COUNTIF(Julho!B:B,B92)+COUNTIF(Agosto!B:B,B92)+COUNTIF(Setembro!B:B,B92)+COUNTIF(Outubro!B:B,B92)+COUNTIF(Novembro!B:B,B92)+COUNTIF(Dezembro!B:B,B92)</f>
        <v>0</v>
      </c>
      <c r="D92" s="115">
        <f>COUNTIFS(Janeiro!H:H,"&gt;0",Janeiro!B:B,B92)+COUNTIFS(Fevereiro!H:H,"&gt;0",Fevereiro!B:B,B92)+COUNTIFS('Março'!H:H,"&gt;0",'Março'!B:B,B92)+COUNTIFS(Abril!H:H,"&gt;0",Abril!B:B,B92)+COUNTIFS(Maio!H:H,"&gt;0",Maio!B:B,B92)+COUNTIFS(Junho!H:H,"&gt;0",Junho!B:B,B92)+COUNTIFS(Julho!H:H,"&gt;0",Julho!B:B,B92)+COUNTIFS(Agosto!H:H,"&gt;0",Agosto!B:B,B92)+COUNTIFS(Setembro!H:H,"&gt;0",Setembro!B:B,B92)+COUNTIFS(Outubro!H:H,"&gt;0",Outubro!B:B,B92)+COUNTIFS(Novembro!H:H,"&gt;0",Novembro!B:B,B92)+COUNTIFS(Dezembro!H:H,"&gt;0",Dezembro!B:B,B92)</f>
        <v>0</v>
      </c>
      <c r="E92" s="115">
        <f>COUNTIFS(Janeiro!H:H,"&lt;0",Janeiro!B:B,B92)+COUNTIFS(Fevereiro!H:H,"&lt;0",Fevereiro!B:B,B92)+COUNTIFS('Março'!H:H,"&lt;0",'Março'!B:B,B92)+COUNTIFS(Abril!H:H,"&lt;0",Abril!B:B,B92)+COUNTIFS(Maio!H:H,"&lt;0",Maio!B:B,B92)+COUNTIFS(Junho!H:H,"&lt;0",Junho!B:B,B92)+COUNTIFS(Julho!H:H,"&lt;0",Julho!B:B,B92)+COUNTIFS(Agosto!H:H,"&lt;0",Agosto!B:B,B92)+COUNTIFS(Setembro!H:H,"&lt;0",Setembro!B:B,B92)+COUNTIFS(Outubro!H:H,"&lt;0",Outubro!B:B,B92)+COUNTIFS(Novembro!H:H,"&lt;0",Novembro!B:B,B92)+COUNTIFS(Dezembro!H:H,"&lt;0",Dezembro!B:B,B92)</f>
        <v>0</v>
      </c>
      <c r="F92" s="116">
        <f>SUMIF(Janeiro!B:B,B92,Janeiro!H:H)+SUMIF(Fevereiro!B:B,B92,Fevereiro!H:H)+SUMIF('Março'!B:B,B92,'Março'!H:H)+SUMIF(Abril!B:B,B92,Abril!H:H)+SUMIF(Maio!B:B,B92,Maio!H:H)+SUMIF(Junho!B:B,B92,Junho!H:H)+SUMIF(Julho!B:B,B92,Julho!H:H)+SUMIF(Agosto!B:B,B92,Agosto!H:H)+SUMIF(Setembro!B:B,B92,Setembro!H:H)+SUMIF(Outubro!B:B,B92,Outubro!H:H)+SUMIF(Novembro!B:B,B92,Novembro!H:H)+SUMIF(Dezembro!B:B,B92,Dezembro!H:H)</f>
        <v>0</v>
      </c>
      <c r="G92" s="117">
        <f t="shared" si="8"/>
        <v>0</v>
      </c>
      <c r="U92" s="71"/>
    </row>
    <row r="93" ht="24.75" customHeight="1">
      <c r="A93" s="131" t="s">
        <v>178</v>
      </c>
      <c r="B93" s="170" t="s">
        <v>179</v>
      </c>
      <c r="C93" s="171">
        <f>COUNTIF(Janeiro!B:B,B93)+COUNTIF(Fevereiro!B:B,B93)+COUNTIF('Março'!B:B,B93)+COUNTIF(Abril!B:B,B93)+COUNTIF(Maio!B:B,B93)+COUNTIF(Junho!B:B,B93)+COUNTIF(Julho!B:B,B93)+COUNTIF(Agosto!B:B,B93)+COUNTIF(Setembro!B:B,B93)+COUNTIF(Outubro!B:B,B93)+COUNTIF(Novembro!B:B,B93)+COUNTIF(Dezembro!B:B,B93)</f>
        <v>0</v>
      </c>
      <c r="D93" s="171">
        <f>COUNTIFS(Janeiro!H:H,"&gt;0",Janeiro!B:B,B93)+COUNTIFS(Fevereiro!H:H,"&gt;0",Fevereiro!B:B,B93)+COUNTIFS('Março'!H:H,"&gt;0",'Março'!B:B,B93)+COUNTIFS(Abril!H:H,"&gt;0",Abril!B:B,B93)+COUNTIFS(Maio!H:H,"&gt;0",Maio!B:B,B93)+COUNTIFS(Junho!H:H,"&gt;0",Junho!B:B,B93)+COUNTIFS(Julho!H:H,"&gt;0",Julho!B:B,B93)+COUNTIFS(Agosto!H:H,"&gt;0",Agosto!B:B,B93)+COUNTIFS(Setembro!H:H,"&gt;0",Setembro!B:B,B93)+COUNTIFS(Outubro!H:H,"&gt;0",Outubro!B:B,B93)+COUNTIFS(Novembro!H:H,"&gt;0",Novembro!B:B,B93)+COUNTIFS(Dezembro!H:H,"&gt;0",Dezembro!B:B,B93)</f>
        <v>0</v>
      </c>
      <c r="E93" s="171">
        <f>COUNTIFS(Janeiro!H:H,"&lt;0",Janeiro!B:B,B93)+COUNTIFS(Fevereiro!H:H,"&lt;0",Fevereiro!B:B,B93)+COUNTIFS('Março'!H:H,"&lt;0",'Março'!B:B,B93)+COUNTIFS(Abril!H:H,"&lt;0",Abril!B:B,B93)+COUNTIFS(Maio!H:H,"&lt;0",Maio!B:B,B93)+COUNTIFS(Junho!H:H,"&lt;0",Junho!B:B,B93)+COUNTIFS(Julho!H:H,"&lt;0",Julho!B:B,B93)+COUNTIFS(Agosto!H:H,"&lt;0",Agosto!B:B,B93)+COUNTIFS(Setembro!H:H,"&lt;0",Setembro!B:B,B93)+COUNTIFS(Outubro!H:H,"&lt;0",Outubro!B:B,B93)+COUNTIFS(Novembro!H:H,"&lt;0",Novembro!B:B,B93)+COUNTIFS(Dezembro!H:H,"&lt;0",Dezembro!B:B,B93)</f>
        <v>0</v>
      </c>
      <c r="F93" s="177">
        <f>SUMIF(Janeiro!B:B,B93,Janeiro!H:H)+SUMIF(Fevereiro!B:B,B93,Fevereiro!H:H)+SUMIF('Março'!B:B,B93,'Março'!H:H)+SUMIF(Abril!B:B,B93,Abril!H:H)+SUMIF(Maio!B:B,B93,Maio!H:H)+SUMIF(Junho!B:B,B93,Junho!H:H)+SUMIF(Julho!B:B,B93,Julho!H:H)+SUMIF(Agosto!B:B,B93,Agosto!H:H)+SUMIF(Setembro!B:B,B93,Setembro!H:H)+SUMIF(Outubro!B:B,B93,Outubro!H:H)+SUMIF(Novembro!B:B,B93,Novembro!H:H)+SUMIF(Dezembro!B:B,B93,Dezembro!H:H)</f>
        <v>0</v>
      </c>
      <c r="G93" s="138">
        <f t="shared" ref="G93:G95" si="9">SUM(F93)</f>
        <v>0</v>
      </c>
      <c r="U93" s="71"/>
    </row>
    <row r="94" ht="24.75" customHeight="1">
      <c r="A94" s="139" t="s">
        <v>180</v>
      </c>
      <c r="B94" s="167" t="s">
        <v>181</v>
      </c>
      <c r="C94" s="168">
        <f>COUNTIF(Janeiro!B:B,B94)+COUNTIF(Fevereiro!B:B,B94)+COUNTIF('Março'!B:B,B94)+COUNTIF(Abril!B:B,B94)+COUNTIF(Maio!B:B,B94)+COUNTIF(Junho!B:B,B94)+COUNTIF(Julho!B:B,B94)+COUNTIF(Agosto!B:B,B94)+COUNTIF(Setembro!B:B,B94)+COUNTIF(Outubro!B:B,B94)+COUNTIF(Novembro!B:B,B94)+COUNTIF(Dezembro!B:B,B94)</f>
        <v>0</v>
      </c>
      <c r="D94" s="168">
        <f>COUNTIFS(Janeiro!H:H,"&gt;0",Janeiro!B:B,B94)+COUNTIFS(Fevereiro!H:H,"&gt;0",Fevereiro!B:B,B94)+COUNTIFS('Março'!H:H,"&gt;0",'Março'!B:B,B94)+COUNTIFS(Abril!H:H,"&gt;0",Abril!B:B,B94)+COUNTIFS(Maio!H:H,"&gt;0",Maio!B:B,B94)+COUNTIFS(Junho!H:H,"&gt;0",Junho!B:B,B94)+COUNTIFS(Julho!H:H,"&gt;0",Julho!B:B,B94)+COUNTIFS(Agosto!H:H,"&gt;0",Agosto!B:B,B94)+COUNTIFS(Setembro!H:H,"&gt;0",Setembro!B:B,B94)+COUNTIFS(Outubro!H:H,"&gt;0",Outubro!B:B,B94)+COUNTIFS(Novembro!H:H,"&gt;0",Novembro!B:B,B94)+COUNTIFS(Dezembro!H:H,"&gt;0",Dezembro!B:B,B94)</f>
        <v>0</v>
      </c>
      <c r="E94" s="168">
        <f>COUNTIFS(Janeiro!H:H,"&lt;0",Janeiro!B:B,B94)+COUNTIFS(Fevereiro!H:H,"&lt;0",Fevereiro!B:B,B94)+COUNTIFS('Março'!H:H,"&lt;0",'Março'!B:B,B94)+COUNTIFS(Abril!H:H,"&lt;0",Abril!B:B,B94)+COUNTIFS(Maio!H:H,"&lt;0",Maio!B:B,B94)+COUNTIFS(Junho!H:H,"&lt;0",Junho!B:B,B94)+COUNTIFS(Julho!H:H,"&lt;0",Julho!B:B,B94)+COUNTIFS(Agosto!H:H,"&lt;0",Agosto!B:B,B94)+COUNTIFS(Setembro!H:H,"&lt;0",Setembro!B:B,B94)+COUNTIFS(Outubro!H:H,"&lt;0",Outubro!B:B,B94)+COUNTIFS(Novembro!H:H,"&lt;0",Novembro!B:B,B94)+COUNTIFS(Dezembro!H:H,"&lt;0",Dezembro!B:B,B94)</f>
        <v>0</v>
      </c>
      <c r="F94" s="178">
        <f>SUMIF(Janeiro!B:B,B94,Janeiro!H:H)+SUMIF(Fevereiro!B:B,B94,Fevereiro!H:H)+SUMIF('Março'!B:B,B94,'Março'!H:H)+SUMIF(Abril!B:B,B94,Abril!H:H)+SUMIF(Maio!B:B,B94,Maio!H:H)+SUMIF(Junho!B:B,B94,Junho!H:H)+SUMIF(Julho!B:B,B94,Julho!H:H)+SUMIF(Agosto!B:B,B94,Agosto!H:H)+SUMIF(Setembro!B:B,B94,Setembro!H:H)+SUMIF(Outubro!B:B,B94,Outubro!H:H)+SUMIF(Novembro!B:B,B94,Novembro!H:H)+SUMIF(Dezembro!B:B,B94,Dezembro!H:H)</f>
        <v>0</v>
      </c>
      <c r="G94" s="144">
        <f t="shared" si="9"/>
        <v>0</v>
      </c>
      <c r="U94" s="71"/>
    </row>
    <row r="95" ht="24.75" customHeight="1">
      <c r="A95" s="131" t="s">
        <v>182</v>
      </c>
      <c r="B95" s="170" t="s">
        <v>183</v>
      </c>
      <c r="C95" s="171">
        <f>COUNTIF(Janeiro!B:B,B95)+COUNTIF(Fevereiro!B:B,B95)+COUNTIF('Março'!B:B,B95)+COUNTIF(Abril!B:B,B95)+COUNTIF(Maio!B:B,B95)+COUNTIF(Junho!B:B,B95)+COUNTIF(Julho!B:B,B95)+COUNTIF(Agosto!B:B,B95)+COUNTIF(Setembro!B:B,B95)+COUNTIF(Outubro!B:B,B95)+COUNTIF(Novembro!B:B,B95)+COUNTIF(Dezembro!B:B,B95)</f>
        <v>0</v>
      </c>
      <c r="D95" s="171">
        <f>COUNTIFS(Janeiro!H:H,"&gt;0",Janeiro!B:B,B95)+COUNTIFS(Fevereiro!H:H,"&gt;0",Fevereiro!B:B,B95)+COUNTIFS('Março'!H:H,"&gt;0",'Março'!B:B,B95)+COUNTIFS(Abril!H:H,"&gt;0",Abril!B:B,B95)+COUNTIFS(Maio!H:H,"&gt;0",Maio!B:B,B95)+COUNTIFS(Junho!H:H,"&gt;0",Junho!B:B,B95)+COUNTIFS(Julho!H:H,"&gt;0",Julho!B:B,B95)+COUNTIFS(Agosto!H:H,"&gt;0",Agosto!B:B,B95)+COUNTIFS(Setembro!H:H,"&gt;0",Setembro!B:B,B95)+COUNTIFS(Outubro!H:H,"&gt;0",Outubro!B:B,B95)+COUNTIFS(Novembro!H:H,"&gt;0",Novembro!B:B,B95)+COUNTIFS(Dezembro!H:H,"&gt;0",Dezembro!B:B,B95)</f>
        <v>0</v>
      </c>
      <c r="E95" s="171">
        <f>COUNTIFS(Janeiro!H:H,"&lt;0",Janeiro!B:B,B95)+COUNTIFS(Fevereiro!H:H,"&lt;0",Fevereiro!B:B,B95)+COUNTIFS('Março'!H:H,"&lt;0",'Março'!B:B,B95)+COUNTIFS(Abril!H:H,"&lt;0",Abril!B:B,B95)+COUNTIFS(Maio!H:H,"&lt;0",Maio!B:B,B95)+COUNTIFS(Junho!H:H,"&lt;0",Junho!B:B,B95)+COUNTIFS(Julho!H:H,"&lt;0",Julho!B:B,B95)+COUNTIFS(Agosto!H:H,"&lt;0",Agosto!B:B,B95)+COUNTIFS(Setembro!H:H,"&lt;0",Setembro!B:B,B95)+COUNTIFS(Outubro!H:H,"&lt;0",Outubro!B:B,B95)+COUNTIFS(Novembro!H:H,"&lt;0",Novembro!B:B,B95)+COUNTIFS(Dezembro!H:H,"&lt;0",Dezembro!B:B,B95)</f>
        <v>0</v>
      </c>
      <c r="F95" s="177">
        <f>SUMIF(Janeiro!B:B,B95,Janeiro!H:H)+SUMIF(Fevereiro!B:B,B95,Fevereiro!H:H)+SUMIF('Março'!B:B,B95,'Março'!H:H)+SUMIF(Abril!B:B,B95,Abril!H:H)+SUMIF(Maio!B:B,B95,Maio!H:H)+SUMIF(Junho!B:B,B95,Junho!H:H)+SUMIF(Julho!B:B,B95,Julho!H:H)+SUMIF(Agosto!B:B,B95,Agosto!H:H)+SUMIF(Setembro!B:B,B95,Setembro!H:H)+SUMIF(Outubro!B:B,B95,Outubro!H:H)+SUMIF(Novembro!B:B,B95,Novembro!H:H)+SUMIF(Dezembro!B:B,B95,Dezembro!H:H)</f>
        <v>0</v>
      </c>
      <c r="G95" s="138">
        <f t="shared" si="9"/>
        <v>0</v>
      </c>
      <c r="U95" s="71"/>
    </row>
    <row r="96" ht="24.75" customHeight="1">
      <c r="A96" s="133" t="s">
        <v>184</v>
      </c>
      <c r="B96" s="125" t="s">
        <v>185</v>
      </c>
      <c r="C96" s="115">
        <f>COUNTIF(Janeiro!B:B,B96)+COUNTIF(Fevereiro!B:B,B96)+COUNTIF('Março'!B:B,B96)+COUNTIF(Abril!B:B,B96)+COUNTIF(Maio!B:B,B96)+COUNTIF(Junho!B:B,B96)+COUNTIF(Julho!B:B,B96)+COUNTIF(Agosto!B:B,B96)+COUNTIF(Setembro!B:B,B96)+COUNTIF(Outubro!B:B,B96)+COUNTIF(Novembro!B:B,B96)+COUNTIF(Dezembro!B:B,B96)</f>
        <v>0</v>
      </c>
      <c r="D96" s="115">
        <f>COUNTIFS(Janeiro!H:H,"&gt;0",Janeiro!B:B,B96)+COUNTIFS(Fevereiro!H:H,"&gt;0",Fevereiro!B:B,B96)+COUNTIFS('Março'!H:H,"&gt;0",'Março'!B:B,B96)+COUNTIFS(Abril!H:H,"&gt;0",Abril!B:B,B96)+COUNTIFS(Maio!H:H,"&gt;0",Maio!B:B,B96)+COUNTIFS(Junho!H:H,"&gt;0",Junho!B:B,B96)+COUNTIFS(Julho!H:H,"&gt;0",Julho!B:B,B96)+COUNTIFS(Agosto!H:H,"&gt;0",Agosto!B:B,B96)+COUNTIFS(Setembro!H:H,"&gt;0",Setembro!B:B,B96)+COUNTIFS(Outubro!H:H,"&gt;0",Outubro!B:B,B96)+COUNTIFS(Novembro!H:H,"&gt;0",Novembro!B:B,B96)+COUNTIFS(Dezembro!H:H,"&gt;0",Dezembro!B:B,B96)</f>
        <v>0</v>
      </c>
      <c r="E96" s="115">
        <f>COUNTIFS(Janeiro!H:H,"&lt;0",Janeiro!B:B,B96)+COUNTIFS(Fevereiro!H:H,"&lt;0",Fevereiro!B:B,B96)+COUNTIFS('Março'!H:H,"&lt;0",'Março'!B:B,B96)+COUNTIFS(Abril!H:H,"&lt;0",Abril!B:B,B96)+COUNTIFS(Maio!H:H,"&lt;0",Maio!B:B,B96)+COUNTIFS(Junho!H:H,"&lt;0",Junho!B:B,B96)+COUNTIFS(Julho!H:H,"&lt;0",Julho!B:B,B96)+COUNTIFS(Agosto!H:H,"&lt;0",Agosto!B:B,B96)+COUNTIFS(Setembro!H:H,"&lt;0",Setembro!B:B,B96)+COUNTIFS(Outubro!H:H,"&lt;0",Outubro!B:B,B96)+COUNTIFS(Novembro!H:H,"&lt;0",Novembro!B:B,B96)+COUNTIFS(Dezembro!H:H,"&lt;0",Dezembro!B:B,B96)</f>
        <v>0</v>
      </c>
      <c r="F96" s="116">
        <f>SUMIF(Janeiro!B:B,B96,Janeiro!H:H)+SUMIF(Fevereiro!B:B,B96,Fevereiro!H:H)+SUMIF('Março'!B:B,B96,'Março'!H:H)+SUMIF(Abril!B:B,B96,Abril!H:H)+SUMIF(Maio!B:B,B96,Maio!H:H)+SUMIF(Junho!B:B,B96,Junho!H:H)+SUMIF(Julho!B:B,B96,Julho!H:H)+SUMIF(Agosto!B:B,B96,Agosto!H:H)+SUMIF(Setembro!B:B,B96,Setembro!H:H)+SUMIF(Outubro!B:B,B96,Outubro!H:H)+SUMIF(Novembro!B:B,B96,Novembro!H:H)+SUMIF(Dezembro!B:B,B96,Dezembro!H:H)</f>
        <v>0</v>
      </c>
      <c r="G96" s="117">
        <f>F96</f>
        <v>0</v>
      </c>
      <c r="U96" s="71"/>
    </row>
    <row r="97" ht="24.75" customHeight="1">
      <c r="A97" s="135" t="s">
        <v>186</v>
      </c>
      <c r="B97" s="102" t="s">
        <v>187</v>
      </c>
      <c r="C97" s="79">
        <f>COUNTIF(Janeiro!B:B,B97)+COUNTIF(Fevereiro!B:B,B97)+COUNTIF('Março'!B:B,B97)+COUNTIF(Abril!B:B,B97)+COUNTIF(Maio!B:B,B97)+COUNTIF(Junho!B:B,B97)+COUNTIF(Julho!B:B,B97)+COUNTIF(Agosto!B:B,B97)+COUNTIF(Setembro!B:B,B97)+COUNTIF(Outubro!B:B,B97)+COUNTIF(Novembro!B:B,B97)+COUNTIF(Dezembro!B:B,B97)</f>
        <v>0</v>
      </c>
      <c r="D97" s="79">
        <f>COUNTIFS(Janeiro!H:H,"&gt;0",Janeiro!B:B,B97)+COUNTIFS(Fevereiro!H:H,"&gt;0",Fevereiro!B:B,B97)+COUNTIFS('Março'!H:H,"&gt;0",'Março'!B:B,B97)+COUNTIFS(Abril!H:H,"&gt;0",Abril!B:B,B97)+COUNTIFS(Maio!H:H,"&gt;0",Maio!B:B,B97)+COUNTIFS(Junho!H:H,"&gt;0",Junho!B:B,B97)+COUNTIFS(Julho!H:H,"&gt;0",Julho!B:B,B97)+COUNTIFS(Agosto!H:H,"&gt;0",Agosto!B:B,B97)+COUNTIFS(Setembro!H:H,"&gt;0",Setembro!B:B,B97)+COUNTIFS(Outubro!H:H,"&gt;0",Outubro!B:B,B97)+COUNTIFS(Novembro!H:H,"&gt;0",Novembro!B:B,B97)+COUNTIFS(Dezembro!H:H,"&gt;0",Dezembro!B:B,B97)</f>
        <v>0</v>
      </c>
      <c r="E97" s="79">
        <f>COUNTIFS(Janeiro!H:H,"&lt;0",Janeiro!B:B,B97)+COUNTIFS(Fevereiro!H:H,"&lt;0",Fevereiro!B:B,B97)+COUNTIFS('Março'!H:H,"&lt;0",'Março'!B:B,B97)+COUNTIFS(Abril!H:H,"&lt;0",Abril!B:B,B97)+COUNTIFS(Maio!H:H,"&lt;0",Maio!B:B,B97)+COUNTIFS(Junho!H:H,"&lt;0",Junho!B:B,B97)+COUNTIFS(Julho!H:H,"&lt;0",Julho!B:B,B97)+COUNTIFS(Agosto!H:H,"&lt;0",Agosto!B:B,B97)+COUNTIFS(Setembro!H:H,"&lt;0",Setembro!B:B,B97)+COUNTIFS(Outubro!H:H,"&lt;0",Outubro!B:B,B97)+COUNTIFS(Novembro!H:H,"&lt;0",Novembro!B:B,B97)+COUNTIFS(Dezembro!H:H,"&lt;0",Dezembro!B:B,B97)</f>
        <v>0</v>
      </c>
      <c r="F97" s="80">
        <f>SUMIF(Janeiro!B:B,B97,Janeiro!H:H)+SUMIF(Fevereiro!B:B,B97,Fevereiro!H:H)+SUMIF('Março'!B:B,B97,'Março'!H:H)+SUMIF(Abril!B:B,B97,Abril!H:H)+SUMIF(Maio!B:B,B97,Maio!H:H)+SUMIF(Junho!B:B,B97,Junho!H:H)+SUMIF(Julho!B:B,B97,Julho!H:H)+SUMIF(Agosto!B:B,B97,Agosto!H:H)+SUMIF(Setembro!B:B,B97,Setembro!H:H)+SUMIF(Outubro!B:B,B97,Outubro!H:H)+SUMIF(Novembro!B:B,B97,Novembro!H:H)+SUMIF(Dezembro!B:B,B97,Dezembro!H:H)</f>
        <v>0</v>
      </c>
      <c r="G97" s="81">
        <f>SUM(F97:F100)</f>
        <v>0</v>
      </c>
      <c r="U97" s="71"/>
    </row>
    <row r="98" ht="24.75" customHeight="1">
      <c r="A98" s="72"/>
      <c r="B98" s="83" t="s">
        <v>188</v>
      </c>
      <c r="C98" s="84">
        <f>COUNTIF(Janeiro!B:B,B98)+COUNTIF(Fevereiro!B:B,B98)+COUNTIF('Março'!B:B,B98)+COUNTIF(Abril!B:B,B98)+COUNTIF(Maio!B:B,B98)+COUNTIF(Junho!B:B,B98)+COUNTIF(Julho!B:B,B98)+COUNTIF(Agosto!B:B,B98)+COUNTIF(Setembro!B:B,B98)+COUNTIF(Outubro!B:B,B98)+COUNTIF(Novembro!B:B,B98)+COUNTIF(Dezembro!B:B,B98)</f>
        <v>0</v>
      </c>
      <c r="D98" s="84">
        <f>COUNTIFS(Janeiro!H:H,"&gt;0",Janeiro!B:B,B98)+COUNTIFS(Fevereiro!H:H,"&gt;0",Fevereiro!B:B,B98)+COUNTIFS('Março'!H:H,"&gt;0",'Março'!B:B,B98)+COUNTIFS(Abril!H:H,"&gt;0",Abril!B:B,B98)+COUNTIFS(Maio!H:H,"&gt;0",Maio!B:B,B98)+COUNTIFS(Junho!H:H,"&gt;0",Junho!B:B,B98)+COUNTIFS(Julho!H:H,"&gt;0",Julho!B:B,B98)+COUNTIFS(Agosto!H:H,"&gt;0",Agosto!B:B,B98)+COUNTIFS(Setembro!H:H,"&gt;0",Setembro!B:B,B98)+COUNTIFS(Outubro!H:H,"&gt;0",Outubro!B:B,B98)+COUNTIFS(Novembro!H:H,"&gt;0",Novembro!B:B,B98)+COUNTIFS(Dezembro!H:H,"&gt;0",Dezembro!B:B,B98)</f>
        <v>0</v>
      </c>
      <c r="E98" s="84">
        <f>COUNTIFS(Janeiro!H:H,"&lt;0",Janeiro!B:B,B98)+COUNTIFS(Fevereiro!H:H,"&lt;0",Fevereiro!B:B,B98)+COUNTIFS('Março'!H:H,"&lt;0",'Março'!B:B,B98)+COUNTIFS(Abril!H:H,"&lt;0",Abril!B:B,B98)+COUNTIFS(Maio!H:H,"&lt;0",Maio!B:B,B98)+COUNTIFS(Junho!H:H,"&lt;0",Junho!B:B,B98)+COUNTIFS(Julho!H:H,"&lt;0",Julho!B:B,B98)+COUNTIFS(Agosto!H:H,"&lt;0",Agosto!B:B,B98)+COUNTIFS(Setembro!H:H,"&lt;0",Setembro!B:B,B98)+COUNTIFS(Outubro!H:H,"&lt;0",Outubro!B:B,B98)+COUNTIFS(Novembro!H:H,"&lt;0",Novembro!B:B,B98)+COUNTIFS(Dezembro!H:H,"&lt;0",Dezembro!B:B,B98)</f>
        <v>0</v>
      </c>
      <c r="F98" s="85">
        <f>SUMIF(Janeiro!B:B,B98,Janeiro!H:H)+SUMIF(Fevereiro!B:B,B98,Fevereiro!H:H)+SUMIF('Março'!B:B,B98,'Março'!H:H)+SUMIF(Abril!B:B,B98,Abril!H:H)+SUMIF(Maio!B:B,B98,Maio!H:H)+SUMIF(Junho!B:B,B98,Junho!H:H)+SUMIF(Julho!B:B,B98,Julho!H:H)+SUMIF(Agosto!B:B,B98,Agosto!H:H)+SUMIF(Setembro!B:B,B98,Setembro!H:H)+SUMIF(Outubro!B:B,B98,Outubro!H:H)+SUMIF(Novembro!B:B,B98,Novembro!H:H)+SUMIF(Dezembro!B:B,B98,Dezembro!H:H)</f>
        <v>0</v>
      </c>
      <c r="G98" s="72"/>
      <c r="U98" s="71"/>
    </row>
    <row r="99" ht="24.75" customHeight="1">
      <c r="A99" s="72"/>
      <c r="B99" s="86" t="s">
        <v>189</v>
      </c>
      <c r="C99" s="84">
        <f>COUNTIF(Janeiro!B:B,B99)+COUNTIF(Fevereiro!B:B,B99)+COUNTIF('Março'!B:B,B99)+COUNTIF(Abril!B:B,B99)+COUNTIF(Maio!B:B,B99)+COUNTIF(Junho!B:B,B99)+COUNTIF(Julho!B:B,B99)+COUNTIF(Agosto!B:B,B99)+COUNTIF(Setembro!B:B,B99)+COUNTIF(Outubro!B:B,B99)+COUNTIF(Novembro!B:B,B99)+COUNTIF(Dezembro!B:B,B99)</f>
        <v>0</v>
      </c>
      <c r="D99" s="84">
        <f>COUNTIFS(Janeiro!H:H,"&gt;0",Janeiro!B:B,B99)+COUNTIFS(Fevereiro!H:H,"&gt;0",Fevereiro!B:B,B99)+COUNTIFS('Março'!H:H,"&gt;0",'Março'!B:B,B99)+COUNTIFS(Abril!H:H,"&gt;0",Abril!B:B,B99)+COUNTIFS(Maio!H:H,"&gt;0",Maio!B:B,B99)+COUNTIFS(Junho!H:H,"&gt;0",Junho!B:B,B99)+COUNTIFS(Julho!H:H,"&gt;0",Julho!B:B,B99)+COUNTIFS(Agosto!H:H,"&gt;0",Agosto!B:B,B99)+COUNTIFS(Setembro!H:H,"&gt;0",Setembro!B:B,B99)+COUNTIFS(Outubro!H:H,"&gt;0",Outubro!B:B,B99)+COUNTIFS(Novembro!H:H,"&gt;0",Novembro!B:B,B99)+COUNTIFS(Dezembro!H:H,"&gt;0",Dezembro!B:B,B99)</f>
        <v>0</v>
      </c>
      <c r="E99" s="84">
        <f>COUNTIFS(Janeiro!H:H,"&lt;0",Janeiro!B:B,B99)+COUNTIFS(Fevereiro!H:H,"&lt;0",Fevereiro!B:B,B99)+COUNTIFS('Março'!H:H,"&lt;0",'Março'!B:B,B99)+COUNTIFS(Abril!H:H,"&lt;0",Abril!B:B,B99)+COUNTIFS(Maio!H:H,"&lt;0",Maio!B:B,B99)+COUNTIFS(Junho!H:H,"&lt;0",Junho!B:B,B99)+COUNTIFS(Julho!H:H,"&lt;0",Julho!B:B,B99)+COUNTIFS(Agosto!H:H,"&lt;0",Agosto!B:B,B99)+COUNTIFS(Setembro!H:H,"&lt;0",Setembro!B:B,B99)+COUNTIFS(Outubro!H:H,"&lt;0",Outubro!B:B,B99)+COUNTIFS(Novembro!H:H,"&lt;0",Novembro!B:B,B99)+COUNTIFS(Dezembro!H:H,"&lt;0",Dezembro!B:B,B99)</f>
        <v>0</v>
      </c>
      <c r="F99" s="85">
        <f>SUMIF(Janeiro!B:B,B99,Janeiro!H:H)+SUMIF(Fevereiro!B:B,B99,Fevereiro!H:H)+SUMIF('Março'!B:B,B99,'Março'!H:H)+SUMIF(Abril!B:B,B99,Abril!H:H)+SUMIF(Maio!B:B,B99,Maio!H:H)+SUMIF(Junho!B:B,B99,Junho!H:H)+SUMIF(Julho!B:B,B99,Julho!H:H)+SUMIF(Agosto!B:B,B99,Agosto!H:H)+SUMIF(Setembro!B:B,B99,Setembro!H:H)+SUMIF(Outubro!B:B,B99,Outubro!H:H)+SUMIF(Novembro!B:B,B99,Novembro!H:H)+SUMIF(Dezembro!B:B,B99,Dezembro!H:H)</f>
        <v>0</v>
      </c>
      <c r="G99" s="72"/>
      <c r="U99" s="71"/>
    </row>
    <row r="100" ht="24.75" customHeight="1">
      <c r="A100" s="76"/>
      <c r="B100" s="162" t="s">
        <v>190</v>
      </c>
      <c r="C100" s="88">
        <f>COUNTIF(Janeiro!B:B,B100)+COUNTIF(Fevereiro!B:B,B100)+COUNTIF('Março'!B:B,B100)+COUNTIF(Abril!B:B,B100)+COUNTIF(Maio!B:B,B100)+COUNTIF(Junho!B:B,B100)+COUNTIF(Julho!B:B,B100)+COUNTIF(Agosto!B:B,B100)+COUNTIF(Setembro!B:B,B100)+COUNTIF(Outubro!B:B,B100)+COUNTIF(Novembro!B:B,B100)+COUNTIF(Dezembro!B:B,B100)</f>
        <v>0</v>
      </c>
      <c r="D100" s="88">
        <f>COUNTIFS(Janeiro!H:H,"&gt;0",Janeiro!B:B,B100)+COUNTIFS(Fevereiro!H:H,"&gt;0",Fevereiro!B:B,B100)+COUNTIFS('Março'!H:H,"&gt;0",'Março'!B:B,B100)+COUNTIFS(Abril!H:H,"&gt;0",Abril!B:B,B100)+COUNTIFS(Maio!H:H,"&gt;0",Maio!B:B,B100)+COUNTIFS(Junho!H:H,"&gt;0",Junho!B:B,B100)+COUNTIFS(Julho!H:H,"&gt;0",Julho!B:B,B100)+COUNTIFS(Agosto!H:H,"&gt;0",Agosto!B:B,B100)+COUNTIFS(Setembro!H:H,"&gt;0",Setembro!B:B,B100)+COUNTIFS(Outubro!H:H,"&gt;0",Outubro!B:B,B100)+COUNTIFS(Novembro!H:H,"&gt;0",Novembro!B:B,B100)+COUNTIFS(Dezembro!H:H,"&gt;0",Dezembro!B:B,B100)</f>
        <v>0</v>
      </c>
      <c r="E100" s="88">
        <f>COUNTIFS(Janeiro!H:H,"&lt;0",Janeiro!B:B,B100)+COUNTIFS(Fevereiro!H:H,"&lt;0",Fevereiro!B:B,B100)+COUNTIFS('Março'!H:H,"&lt;0",'Março'!B:B,B100)+COUNTIFS(Abril!H:H,"&lt;0",Abril!B:B,B100)+COUNTIFS(Maio!H:H,"&lt;0",Maio!B:B,B100)+COUNTIFS(Junho!H:H,"&lt;0",Junho!B:B,B100)+COUNTIFS(Julho!H:H,"&lt;0",Julho!B:B,B100)+COUNTIFS(Agosto!H:H,"&lt;0",Agosto!B:B,B100)+COUNTIFS(Setembro!H:H,"&lt;0",Setembro!B:B,B100)+COUNTIFS(Outubro!H:H,"&lt;0",Outubro!B:B,B100)+COUNTIFS(Novembro!H:H,"&lt;0",Novembro!B:B,B100)+COUNTIFS(Dezembro!H:H,"&lt;0",Dezembro!B:B,B100)</f>
        <v>0</v>
      </c>
      <c r="F100" s="89">
        <f>SUMIF(Janeiro!B:B,B100,Janeiro!H:H)+SUMIF(Fevereiro!B:B,B100,Fevereiro!H:H)+SUMIF('Março'!B:B,B100,'Março'!H:H)+SUMIF(Abril!B:B,B100,Abril!H:H)+SUMIF(Maio!B:B,B100,Maio!H:H)+SUMIF(Junho!B:B,B100,Junho!H:H)+SUMIF(Julho!B:B,B100,Julho!H:H)+SUMIF(Agosto!B:B,B100,Agosto!H:H)+SUMIF(Setembro!B:B,B100,Setembro!H:H)+SUMIF(Outubro!B:B,B100,Outubro!H:H)+SUMIF(Novembro!B:B,B100,Novembro!H:H)+SUMIF(Dezembro!B:B,B100,Dezembro!H:H)</f>
        <v>0</v>
      </c>
      <c r="G100" s="76"/>
      <c r="U100" s="71"/>
    </row>
    <row r="101" ht="24.75" customHeight="1">
      <c r="A101" s="133" t="s">
        <v>191</v>
      </c>
      <c r="B101" s="167" t="s">
        <v>192</v>
      </c>
      <c r="C101" s="168">
        <f>COUNTIF(Janeiro!B:B,B101)+COUNTIF(Fevereiro!B:B,B101)+COUNTIF('Março'!B:B,B101)+COUNTIF(Abril!B:B,B101)+COUNTIF(Maio!B:B,B101)+COUNTIF(Junho!B:B,B101)+COUNTIF(Julho!B:B,B101)+COUNTIF(Agosto!B:B,B101)+COUNTIF(Setembro!B:B,B101)+COUNTIF(Outubro!B:B,B101)+COUNTIF(Novembro!B:B,B101)+COUNTIF(Dezembro!B:B,B101)</f>
        <v>0</v>
      </c>
      <c r="D101" s="168">
        <f>COUNTIFS(Janeiro!H:H,"&gt;0",Janeiro!B:B,B101)+COUNTIFS(Fevereiro!H:H,"&gt;0",Fevereiro!B:B,B101)+COUNTIFS('Março'!H:H,"&gt;0",'Março'!B:B,B101)+COUNTIFS(Abril!H:H,"&gt;0",Abril!B:B,B101)+COUNTIFS(Maio!H:H,"&gt;0",Maio!B:B,B101)+COUNTIFS(Junho!H:H,"&gt;0",Junho!B:B,B101)+COUNTIFS(Julho!H:H,"&gt;0",Julho!B:B,B101)+COUNTIFS(Agosto!H:H,"&gt;0",Agosto!B:B,B101)+COUNTIFS(Setembro!H:H,"&gt;0",Setembro!B:B,B101)+COUNTIFS(Outubro!H:H,"&gt;0",Outubro!B:B,B101)+COUNTIFS(Novembro!H:H,"&gt;0",Novembro!B:B,B101)+COUNTIFS(Dezembro!H:H,"&gt;0",Dezembro!B:B,B101)</f>
        <v>0</v>
      </c>
      <c r="E101" s="168">
        <f>COUNTIFS(Janeiro!H:H,"&lt;0",Janeiro!B:B,B101)+COUNTIFS(Fevereiro!H:H,"&lt;0",Fevereiro!B:B,B101)+COUNTIFS('Março'!H:H,"&lt;0",'Março'!B:B,B101)+COUNTIFS(Abril!H:H,"&lt;0",Abril!B:B,B101)+COUNTIFS(Maio!H:H,"&lt;0",Maio!B:B,B101)+COUNTIFS(Junho!H:H,"&lt;0",Junho!B:B,B101)+COUNTIFS(Julho!H:H,"&lt;0",Julho!B:B,B101)+COUNTIFS(Agosto!H:H,"&lt;0",Agosto!B:B,B101)+COUNTIFS(Setembro!H:H,"&lt;0",Setembro!B:B,B101)+COUNTIFS(Outubro!H:H,"&lt;0",Outubro!B:B,B101)+COUNTIFS(Novembro!H:H,"&lt;0",Novembro!B:B,B101)+COUNTIFS(Dezembro!H:H,"&lt;0",Dezembro!B:B,B101)</f>
        <v>0</v>
      </c>
      <c r="F101" s="178">
        <f>SUMIF(Janeiro!B:B,B101,Janeiro!H:H)+SUMIF(Fevereiro!B:B,B101,Fevereiro!H:H)+SUMIF('Março'!B:B,B101,'Março'!H:H)+SUMIF(Abril!B:B,B101,Abril!H:H)+SUMIF(Maio!B:B,B101,Maio!H:H)+SUMIF(Junho!B:B,B101,Junho!H:H)+SUMIF(Julho!B:B,B101,Julho!H:H)+SUMIF(Agosto!B:B,B101,Agosto!H:H)+SUMIF(Setembro!B:B,B101,Setembro!H:H)+SUMIF(Outubro!B:B,B101,Outubro!H:H)+SUMIF(Novembro!B:B,B101,Novembro!H:H)+SUMIF(Dezembro!B:B,B101,Dezembro!H:H)</f>
        <v>0</v>
      </c>
      <c r="G101" s="144">
        <f>SUM(F101)</f>
        <v>0</v>
      </c>
      <c r="U101" s="71"/>
    </row>
    <row r="102" ht="24.75" customHeight="1">
      <c r="A102" s="131" t="s">
        <v>193</v>
      </c>
      <c r="B102" s="123" t="s">
        <v>194</v>
      </c>
      <c r="C102" s="110">
        <f>COUNTIF(Janeiro!B:B,B102)+COUNTIF(Fevereiro!B:B,B102)+COUNTIF('Março'!B:B,B102)+COUNTIF(Abril!B:B,B102)+COUNTIF(Maio!B:B,B102)+COUNTIF(Junho!B:B,B102)+COUNTIF(Julho!B:B,B102)+COUNTIF(Agosto!B:B,B102)+COUNTIF(Setembro!B:B,B102)+COUNTIF(Outubro!B:B,B102)+COUNTIF(Novembro!B:B,B102)+COUNTIF(Dezembro!B:B,B102)</f>
        <v>0</v>
      </c>
      <c r="D102" s="110">
        <f>COUNTIFS(Janeiro!H:H,"&gt;0",Janeiro!B:B,B102)+COUNTIFS(Fevereiro!H:H,"&gt;0",Fevereiro!B:B,B102)+COUNTIFS('Março'!H:H,"&gt;0",'Março'!B:B,B102)+COUNTIFS(Abril!H:H,"&gt;0",Abril!B:B,B102)+COUNTIFS(Maio!H:H,"&gt;0",Maio!B:B,B102)+COUNTIFS(Junho!H:H,"&gt;0",Junho!B:B,B102)+COUNTIFS(Julho!H:H,"&gt;0",Julho!B:B,B102)+COUNTIFS(Agosto!H:H,"&gt;0",Agosto!B:B,B102)+COUNTIFS(Setembro!H:H,"&gt;0",Setembro!B:B,B102)+COUNTIFS(Outubro!H:H,"&gt;0",Outubro!B:B,B102)+COUNTIFS(Novembro!H:H,"&gt;0",Novembro!B:B,B102)+COUNTIFS(Dezembro!H:H,"&gt;0",Dezembro!B:B,B102)</f>
        <v>0</v>
      </c>
      <c r="E102" s="110">
        <f>COUNTIFS(Janeiro!H:H,"&lt;0",Janeiro!B:B,B102)+COUNTIFS(Fevereiro!H:H,"&lt;0",Fevereiro!B:B,B102)+COUNTIFS('Março'!H:H,"&lt;0",'Março'!B:B,B102)+COUNTIFS(Abril!H:H,"&lt;0",Abril!B:B,B102)+COUNTIFS(Maio!H:H,"&lt;0",Maio!B:B,B102)+COUNTIFS(Junho!H:H,"&lt;0",Junho!B:B,B102)+COUNTIFS(Julho!H:H,"&lt;0",Julho!B:B,B102)+COUNTIFS(Agosto!H:H,"&lt;0",Agosto!B:B,B102)+COUNTIFS(Setembro!H:H,"&lt;0",Setembro!B:B,B102)+COUNTIFS(Outubro!H:H,"&lt;0",Outubro!B:B,B102)+COUNTIFS(Novembro!H:H,"&lt;0",Novembro!B:B,B102)+COUNTIFS(Dezembro!H:H,"&lt;0",Dezembro!B:B,B102)</f>
        <v>0</v>
      </c>
      <c r="F102" s="111">
        <f>SUMIF(Janeiro!B:B,B102,Janeiro!H:H)+SUMIF(Fevereiro!B:B,B102,Fevereiro!H:H)+SUMIF('Março'!B:B,B102,'Março'!H:H)+SUMIF(Abril!B:B,B102,Abril!H:H)+SUMIF(Maio!B:B,B102,Maio!H:H)+SUMIF(Junho!B:B,B102,Junho!H:H)+SUMIF(Julho!B:B,B102,Julho!H:H)+SUMIF(Agosto!B:B,B102,Agosto!H:H)+SUMIF(Setembro!B:B,B102,Setembro!H:H)+SUMIF(Outubro!B:B,B102,Outubro!H:H)+SUMIF(Novembro!B:B,B102,Novembro!H:H)+SUMIF(Dezembro!B:B,B102,Dezembro!H:H)</f>
        <v>0</v>
      </c>
      <c r="G102" s="112">
        <f t="shared" ref="G102:G104" si="10">F102</f>
        <v>0</v>
      </c>
      <c r="U102" s="71"/>
    </row>
    <row r="103" ht="24.75" customHeight="1">
      <c r="A103" s="133" t="s">
        <v>195</v>
      </c>
      <c r="B103" s="125" t="s">
        <v>196</v>
      </c>
      <c r="C103" s="115">
        <f>COUNTIF(Janeiro!B:B,B103)+COUNTIF(Fevereiro!B:B,B103)+COUNTIF('Março'!B:B,B103)+COUNTIF(Abril!B:B,B103)+COUNTIF(Maio!B:B,B103)+COUNTIF(Junho!B:B,B103)+COUNTIF(Julho!B:B,B103)+COUNTIF(Agosto!B:B,B103)+COUNTIF(Setembro!B:B,B103)+COUNTIF(Outubro!B:B,B103)+COUNTIF(Novembro!B:B,B103)+COUNTIF(Dezembro!B:B,B103)</f>
        <v>0</v>
      </c>
      <c r="D103" s="115">
        <f>COUNTIFS(Janeiro!H:H,"&gt;0",Janeiro!B:B,B103)+COUNTIFS(Fevereiro!H:H,"&gt;0",Fevereiro!B:B,B103)+COUNTIFS('Março'!H:H,"&gt;0",'Março'!B:B,B103)+COUNTIFS(Abril!H:H,"&gt;0",Abril!B:B,B103)+COUNTIFS(Maio!H:H,"&gt;0",Maio!B:B,B103)+COUNTIFS(Junho!H:H,"&gt;0",Junho!B:B,B103)+COUNTIFS(Julho!H:H,"&gt;0",Julho!B:B,B103)+COUNTIFS(Agosto!H:H,"&gt;0",Agosto!B:B,B103)+COUNTIFS(Setembro!H:H,"&gt;0",Setembro!B:B,B103)+COUNTIFS(Outubro!H:H,"&gt;0",Outubro!B:B,B103)+COUNTIFS(Novembro!H:H,"&gt;0",Novembro!B:B,B103)+COUNTIFS(Dezembro!H:H,"&gt;0",Dezembro!B:B,B103)</f>
        <v>0</v>
      </c>
      <c r="E103" s="115">
        <f>COUNTIFS(Janeiro!H:H,"&lt;0",Janeiro!B:B,B103)+COUNTIFS(Fevereiro!H:H,"&lt;0",Fevereiro!B:B,B103)+COUNTIFS('Março'!H:H,"&lt;0",'Março'!B:B,B103)+COUNTIFS(Abril!H:H,"&lt;0",Abril!B:B,B103)+COUNTIFS(Maio!H:H,"&lt;0",Maio!B:B,B103)+COUNTIFS(Junho!H:H,"&lt;0",Junho!B:B,B103)+COUNTIFS(Julho!H:H,"&lt;0",Julho!B:B,B103)+COUNTIFS(Agosto!H:H,"&lt;0",Agosto!B:B,B103)+COUNTIFS(Setembro!H:H,"&lt;0",Setembro!B:B,B103)+COUNTIFS(Outubro!H:H,"&lt;0",Outubro!B:B,B103)+COUNTIFS(Novembro!H:H,"&lt;0",Novembro!B:B,B103)+COUNTIFS(Dezembro!H:H,"&lt;0",Dezembro!B:B,B103)</f>
        <v>0</v>
      </c>
      <c r="F103" s="116">
        <f>SUMIF(Janeiro!B:B,B103,Janeiro!H:H)+SUMIF(Fevereiro!B:B,B103,Fevereiro!H:H)+SUMIF('Março'!B:B,B103,'Março'!H:H)+SUMIF(Abril!B:B,B103,Abril!H:H)+SUMIF(Maio!B:B,B103,Maio!H:H)+SUMIF(Junho!B:B,B103,Junho!H:H)+SUMIF(Julho!B:B,B103,Julho!H:H)+SUMIF(Agosto!B:B,B103,Agosto!H:H)+SUMIF(Setembro!B:B,B103,Setembro!H:H)+SUMIF(Outubro!B:B,B103,Outubro!H:H)+SUMIF(Novembro!B:B,B103,Novembro!H:H)+SUMIF(Dezembro!B:B,B103,Dezembro!H:H)</f>
        <v>0</v>
      </c>
      <c r="G103" s="117">
        <f t="shared" si="10"/>
        <v>0</v>
      </c>
      <c r="U103" s="71"/>
    </row>
    <row r="104" ht="24.75" customHeight="1">
      <c r="A104" s="131" t="s">
        <v>197</v>
      </c>
      <c r="B104" s="123" t="s">
        <v>198</v>
      </c>
      <c r="C104" s="110">
        <f>COUNTIF(Janeiro!B:B,B104)+COUNTIF(Fevereiro!B:B,B104)+COUNTIF('Março'!B:B,B104)+COUNTIF(Abril!B:B,B104)+COUNTIF(Maio!B:B,B104)+COUNTIF(Junho!B:B,B104)+COUNTIF(Julho!B:B,B104)+COUNTIF(Agosto!B:B,B104)+COUNTIF(Setembro!B:B,B104)+COUNTIF(Outubro!B:B,B104)+COUNTIF(Novembro!B:B,B104)+COUNTIF(Dezembro!B:B,B104)</f>
        <v>0</v>
      </c>
      <c r="D104" s="110">
        <f>COUNTIFS(Janeiro!H:H,"&gt;0",Janeiro!B:B,B104)+COUNTIFS(Fevereiro!H:H,"&gt;0",Fevereiro!B:B,B104)+COUNTIFS('Março'!H:H,"&gt;0",'Março'!B:B,B104)+COUNTIFS(Abril!H:H,"&gt;0",Abril!B:B,B104)+COUNTIFS(Maio!H:H,"&gt;0",Maio!B:B,B104)+COUNTIFS(Junho!H:H,"&gt;0",Junho!B:B,B104)+COUNTIFS(Julho!H:H,"&gt;0",Julho!B:B,B104)+COUNTIFS(Agosto!H:H,"&gt;0",Agosto!B:B,B104)+COUNTIFS(Setembro!H:H,"&gt;0",Setembro!B:B,B104)+COUNTIFS(Outubro!H:H,"&gt;0",Outubro!B:B,B104)+COUNTIFS(Novembro!H:H,"&gt;0",Novembro!B:B,B104)+COUNTIFS(Dezembro!H:H,"&gt;0",Dezembro!B:B,B104)</f>
        <v>0</v>
      </c>
      <c r="E104" s="110">
        <f>COUNTIFS(Janeiro!H:H,"&lt;0",Janeiro!B:B,B104)+COUNTIFS(Fevereiro!H:H,"&lt;0",Fevereiro!B:B,B104)+COUNTIFS('Março'!H:H,"&lt;0",'Março'!B:B,B104)+COUNTIFS(Abril!H:H,"&lt;0",Abril!B:B,B104)+COUNTIFS(Maio!H:H,"&lt;0",Maio!B:B,B104)+COUNTIFS(Junho!H:H,"&lt;0",Junho!B:B,B104)+COUNTIFS(Julho!H:H,"&lt;0",Julho!B:B,B104)+COUNTIFS(Agosto!H:H,"&lt;0",Agosto!B:B,B104)+COUNTIFS(Setembro!H:H,"&lt;0",Setembro!B:B,B104)+COUNTIFS(Outubro!H:H,"&lt;0",Outubro!B:B,B104)+COUNTIFS(Novembro!H:H,"&lt;0",Novembro!B:B,B104)+COUNTIFS(Dezembro!H:H,"&lt;0",Dezembro!B:B,B104)</f>
        <v>0</v>
      </c>
      <c r="F104" s="111">
        <f>SUMIF(Janeiro!B:B,B104,Janeiro!H:H)+SUMIF(Fevereiro!B:B,B104,Fevereiro!H:H)+SUMIF('Março'!B:B,B104,'Março'!H:H)+SUMIF(Abril!B:B,B104,Abril!H:H)+SUMIF(Maio!B:B,B104,Maio!H:H)+SUMIF(Junho!B:B,B104,Junho!H:H)+SUMIF(Julho!B:B,B104,Julho!H:H)+SUMIF(Agosto!B:B,B104,Agosto!H:H)+SUMIF(Setembro!B:B,B104,Setembro!H:H)+SUMIF(Outubro!B:B,B104,Outubro!H:H)+SUMIF(Novembro!B:B,B104,Novembro!H:H)+SUMIF(Dezembro!B:B,B104,Dezembro!H:H)</f>
        <v>0</v>
      </c>
      <c r="G104" s="112">
        <f t="shared" si="10"/>
        <v>0</v>
      </c>
      <c r="U104" s="71"/>
    </row>
    <row r="105" ht="24.75" customHeight="1">
      <c r="A105" s="133" t="s">
        <v>199</v>
      </c>
      <c r="B105" s="167" t="s">
        <v>200</v>
      </c>
      <c r="C105" s="168">
        <f>COUNTIF(Janeiro!B:B,B105)+COUNTIF(Fevereiro!B:B,B105)+COUNTIF('Março'!B:B,B105)+COUNTIF(Abril!B:B,B105)+COUNTIF(Maio!B:B,B105)+COUNTIF(Junho!B:B,B105)+COUNTIF(Julho!B:B,B105)+COUNTIF(Agosto!B:B,B105)+COUNTIF(Setembro!B:B,B105)+COUNTIF(Outubro!B:B,B105)+COUNTIF(Novembro!B:B,B105)+COUNTIF(Dezembro!B:B,B105)</f>
        <v>0</v>
      </c>
      <c r="D105" s="168">
        <f>COUNTIFS(Janeiro!H:H,"&gt;0",Janeiro!B:B,B105)+COUNTIFS(Fevereiro!H:H,"&gt;0",Fevereiro!B:B,B105)+COUNTIFS('Março'!H:H,"&gt;0",'Março'!B:B,B105)+COUNTIFS(Abril!H:H,"&gt;0",Abril!B:B,B105)+COUNTIFS(Maio!H:H,"&gt;0",Maio!B:B,B105)+COUNTIFS(Junho!H:H,"&gt;0",Junho!B:B,B105)+COUNTIFS(Julho!H:H,"&gt;0",Julho!B:B,B105)+COUNTIFS(Agosto!H:H,"&gt;0",Agosto!B:B,B105)+COUNTIFS(Setembro!H:H,"&gt;0",Setembro!B:B,B105)+COUNTIFS(Outubro!H:H,"&gt;0",Outubro!B:B,B105)+COUNTIFS(Novembro!H:H,"&gt;0",Novembro!B:B,B105)+COUNTIFS(Dezembro!H:H,"&gt;0",Dezembro!B:B,B105)</f>
        <v>0</v>
      </c>
      <c r="E105" s="168">
        <f>COUNTIFS(Janeiro!H:H,"&lt;0",Janeiro!B:B,B105)+COUNTIFS(Fevereiro!H:H,"&lt;0",Fevereiro!B:B,B105)+COUNTIFS('Março'!H:H,"&lt;0",'Março'!B:B,B105)+COUNTIFS(Abril!H:H,"&lt;0",Abril!B:B,B105)+COUNTIFS(Maio!H:H,"&lt;0",Maio!B:B,B105)+COUNTIFS(Junho!H:H,"&lt;0",Junho!B:B,B105)+COUNTIFS(Julho!H:H,"&lt;0",Julho!B:B,B105)+COUNTIFS(Agosto!H:H,"&lt;0",Agosto!B:B,B105)+COUNTIFS(Setembro!H:H,"&lt;0",Setembro!B:B,B105)+COUNTIFS(Outubro!H:H,"&lt;0",Outubro!B:B,B105)+COUNTIFS(Novembro!H:H,"&lt;0",Novembro!B:B,B105)+COUNTIFS(Dezembro!H:H,"&lt;0",Dezembro!B:B,B105)</f>
        <v>0</v>
      </c>
      <c r="F105" s="169">
        <f>SUMIF(Janeiro!B:B,B105,Janeiro!H:H)+SUMIF(Fevereiro!B:B,B105,Fevereiro!H:H)+SUMIF('Março'!B:B,B105,'Março'!H:H)+SUMIF(Abril!B:B,B105,Abril!H:H)+SUMIF(Maio!B:B,B105,Maio!H:H)+SUMIF(Junho!B:B,B105,Junho!H:H)+SUMIF(Julho!B:B,B105,Julho!H:H)+SUMIF(Agosto!B:B,B105,Agosto!H:H)+SUMIF(Setembro!B:B,B105,Setembro!H:H)+SUMIF(Outubro!B:B,B105,Outubro!H:H)+SUMIF(Novembro!B:B,B105,Novembro!H:H)+SUMIF(Dezembro!B:B,B105,Dezembro!H:H)</f>
        <v>0</v>
      </c>
      <c r="G105" s="117">
        <f t="shared" ref="G105:G106" si="11">SUM(F105)</f>
        <v>0</v>
      </c>
      <c r="U105" s="71"/>
    </row>
    <row r="106" ht="24.75" customHeight="1">
      <c r="A106" s="141" t="s">
        <v>201</v>
      </c>
      <c r="B106" s="179" t="s">
        <v>202</v>
      </c>
      <c r="C106" s="171">
        <f>COUNTIF(Janeiro!B:B,B106)+COUNTIF(Fevereiro!B:B,B106)+COUNTIF('Março'!B:B,B106)+COUNTIF(Abril!B:B,B106)+COUNTIF(Maio!B:B,B106)+COUNTIF(Junho!B:B,B106)+COUNTIF(Julho!B:B,B106)+COUNTIF(Agosto!B:B,B106)+COUNTIF(Setembro!B:B,B106)+COUNTIF(Outubro!B:B,B106)+COUNTIF(Novembro!B:B,B106)+COUNTIF(Dezembro!B:B,B106)</f>
        <v>0</v>
      </c>
      <c r="D106" s="171">
        <f>COUNTIFS(Janeiro!H:H,"&gt;0",Janeiro!B:B,B106)+COUNTIFS(Fevereiro!H:H,"&gt;0",Fevereiro!B:B,B106)+COUNTIFS('Março'!H:H,"&gt;0",'Março'!B:B,B106)+COUNTIFS(Abril!H:H,"&gt;0",Abril!B:B,B106)+COUNTIFS(Maio!H:H,"&gt;0",Maio!B:B,B106)+COUNTIFS(Junho!H:H,"&gt;0",Junho!B:B,B106)+COUNTIFS(Julho!H:H,"&gt;0",Julho!B:B,B106)+COUNTIFS(Agosto!H:H,"&gt;0",Agosto!B:B,B106)+COUNTIFS(Setembro!H:H,"&gt;0",Setembro!B:B,B106)+COUNTIFS(Outubro!H:H,"&gt;0",Outubro!B:B,B106)+COUNTIFS(Novembro!H:H,"&gt;0",Novembro!B:B,B106)+COUNTIFS(Dezembro!H:H,"&gt;0",Dezembro!B:B,B106)</f>
        <v>0</v>
      </c>
      <c r="E106" s="171">
        <f>COUNTIFS(Janeiro!H:H,"&lt;0",Janeiro!B:B,B106)+COUNTIFS(Fevereiro!H:H,"&lt;0",Fevereiro!B:B,B106)+COUNTIFS('Março'!H:H,"&lt;0",'Março'!B:B,B106)+COUNTIFS(Abril!H:H,"&lt;0",Abril!B:B,B106)+COUNTIFS(Maio!H:H,"&lt;0",Maio!B:B,B106)+COUNTIFS(Junho!H:H,"&lt;0",Junho!B:B,B106)+COUNTIFS(Julho!H:H,"&lt;0",Julho!B:B,B106)+COUNTIFS(Agosto!H:H,"&lt;0",Agosto!B:B,B106)+COUNTIFS(Setembro!H:H,"&lt;0",Setembro!B:B,B106)+COUNTIFS(Outubro!H:H,"&lt;0",Outubro!B:B,B106)+COUNTIFS(Novembro!H:H,"&lt;0",Novembro!B:B,B106)+COUNTIFS(Dezembro!H:H,"&lt;0",Dezembro!B:B,B106)</f>
        <v>0</v>
      </c>
      <c r="F106" s="177">
        <f>SUMIF(Janeiro!B:B,B106,Janeiro!H:H)+SUMIF(Fevereiro!B:B,B106,Fevereiro!H:H)+SUMIF('Março'!B:B,B106,'Março'!H:H)+SUMIF(Abril!B:B,B106,Abril!H:H)+SUMIF(Maio!B:B,B106,Maio!H:H)+SUMIF(Junho!B:B,B106,Junho!H:H)+SUMIF(Julho!B:B,B106,Julho!H:H)+SUMIF(Agosto!B:B,B106,Agosto!H:H)+SUMIF(Setembro!B:B,B106,Setembro!H:H)+SUMIF(Outubro!B:B,B106,Outubro!H:H)+SUMIF(Novembro!B:B,B106,Novembro!H:H)+SUMIF(Dezembro!B:B,B106,Dezembro!H:H)</f>
        <v>0</v>
      </c>
      <c r="G106" s="138">
        <f t="shared" si="11"/>
        <v>0</v>
      </c>
      <c r="U106" s="71"/>
    </row>
    <row r="107" ht="24.75" customHeight="1">
      <c r="A107" s="176" t="s">
        <v>203</v>
      </c>
      <c r="B107" s="143" t="s">
        <v>204</v>
      </c>
      <c r="C107" s="68">
        <f>COUNTIF(Janeiro!B:B,B107)+COUNTIF(Fevereiro!B:B,B107)+COUNTIF('Março'!B:B,B107)+COUNTIF(Abril!B:B,B107)+COUNTIF(Maio!B:B,B107)+COUNTIF(Junho!B:B,B107)+COUNTIF(Julho!B:B,B107)+COUNTIF(Agosto!B:B,B107)+COUNTIF(Setembro!B:B,B107)+COUNTIF(Outubro!B:B,B107)+COUNTIF(Novembro!B:B,B107)+COUNTIF(Dezembro!B:B,B107)</f>
        <v>0</v>
      </c>
      <c r="D107" s="68">
        <f>COUNTIFS(Janeiro!H:H,"&gt;0",Janeiro!B:B,B107)+COUNTIFS(Fevereiro!H:H,"&gt;0",Fevereiro!B:B,B107)+COUNTIFS('Março'!H:H,"&gt;0",'Março'!B:B,B107)+COUNTIFS(Abril!H:H,"&gt;0",Abril!B:B,B107)+COUNTIFS(Maio!H:H,"&gt;0",Maio!B:B,B107)+COUNTIFS(Junho!H:H,"&gt;0",Junho!B:B,B107)+COUNTIFS(Julho!H:H,"&gt;0",Julho!B:B,B107)+COUNTIFS(Agosto!H:H,"&gt;0",Agosto!B:B,B107)+COUNTIFS(Setembro!H:H,"&gt;0",Setembro!B:B,B107)+COUNTIFS(Outubro!H:H,"&gt;0",Outubro!B:B,B107)+COUNTIFS(Novembro!H:H,"&gt;0",Novembro!B:B,B107)+COUNTIFS(Dezembro!H:H,"&gt;0",Dezembro!B:B,B107)</f>
        <v>0</v>
      </c>
      <c r="E107" s="68">
        <f>COUNTIFS(Janeiro!H:H,"&lt;0",Janeiro!B:B,B107)+COUNTIFS(Fevereiro!H:H,"&lt;0",Fevereiro!B:B,B107)+COUNTIFS('Março'!H:H,"&lt;0",'Março'!B:B,B107)+COUNTIFS(Abril!H:H,"&lt;0",Abril!B:B,B107)+COUNTIFS(Maio!H:H,"&lt;0",Maio!B:B,B107)+COUNTIFS(Junho!H:H,"&lt;0",Junho!B:B,B107)+COUNTIFS(Julho!H:H,"&lt;0",Julho!B:B,B107)+COUNTIFS(Agosto!H:H,"&lt;0",Agosto!B:B,B107)+COUNTIFS(Setembro!H:H,"&lt;0",Setembro!B:B,B107)+COUNTIFS(Outubro!H:H,"&lt;0",Outubro!B:B,B107)+COUNTIFS(Novembro!H:H,"&lt;0",Novembro!B:B,B107)+COUNTIFS(Dezembro!H:H,"&lt;0",Dezembro!B:B,B107)</f>
        <v>0</v>
      </c>
      <c r="F107" s="69">
        <f>SUMIF(Janeiro!B:B,B107,Janeiro!H:H)+SUMIF(Fevereiro!B:B,B107,Fevereiro!H:H)+SUMIF('Março'!B:B,B107,'Março'!H:H)+SUMIF(Abril!B:B,B107,Abril!H:H)+SUMIF(Maio!B:B,B107,Maio!H:H)+SUMIF(Junho!B:B,B107,Junho!H:H)+SUMIF(Julho!B:B,B107,Julho!H:H)+SUMIF(Agosto!B:B,B107,Agosto!H:H)+SUMIF(Setembro!B:B,B107,Setembro!H:H)+SUMIF(Outubro!B:B,B107,Outubro!H:H)+SUMIF(Novembro!B:B,B107,Novembro!H:H)+SUMIF(Dezembro!B:B,B107,Dezembro!H:H)</f>
        <v>0</v>
      </c>
      <c r="G107" s="120">
        <f>SUM(F107:F110)</f>
        <v>0</v>
      </c>
      <c r="U107" s="71"/>
    </row>
    <row r="108" ht="24.75" customHeight="1">
      <c r="A108" s="72"/>
      <c r="B108" s="180" t="s">
        <v>205</v>
      </c>
      <c r="C108" s="105">
        <f>COUNTIF(Janeiro!B:B,B108)+COUNTIF(Fevereiro!B:B,B108)+COUNTIF('Março'!B:B,B108)+COUNTIF(Abril!B:B,B108)+COUNTIF(Maio!B:B,B108)+COUNTIF(Junho!B:B,B108)+COUNTIF(Julho!B:B,B108)+COUNTIF(Agosto!B:B,B108)+COUNTIF(Setembro!B:B,B108)+COUNTIF(Outubro!B:B,B108)+COUNTIF(Novembro!B:B,B108)+COUNTIF(Dezembro!B:B,B108)</f>
        <v>0</v>
      </c>
      <c r="D108" s="105">
        <f>COUNTIFS(Janeiro!H:H,"&gt;0",Janeiro!B:B,B108)+COUNTIFS(Fevereiro!H:H,"&gt;0",Fevereiro!B:B,B108)+COUNTIFS('Março'!H:H,"&gt;0",'Março'!B:B,B108)+COUNTIFS(Abril!H:H,"&gt;0",Abril!B:B,B108)+COUNTIFS(Maio!H:H,"&gt;0",Maio!B:B,B108)+COUNTIFS(Junho!H:H,"&gt;0",Junho!B:B,B108)+COUNTIFS(Julho!H:H,"&gt;0",Julho!B:B,B108)+COUNTIFS(Agosto!H:H,"&gt;0",Agosto!B:B,B108)+COUNTIFS(Setembro!H:H,"&gt;0",Setembro!B:B,B108)+COUNTIFS(Outubro!H:H,"&gt;0",Outubro!B:B,B108)+COUNTIFS(Novembro!H:H,"&gt;0",Novembro!B:B,B108)+COUNTIFS(Dezembro!H:H,"&gt;0",Dezembro!B:B,B108)</f>
        <v>0</v>
      </c>
      <c r="E108" s="105">
        <f>COUNTIFS(Janeiro!H:H,"&lt;0",Janeiro!B:B,B108)+COUNTIFS(Fevereiro!H:H,"&lt;0",Fevereiro!B:B,B108)+COUNTIFS('Março'!H:H,"&lt;0",'Março'!B:B,B108)+COUNTIFS(Abril!H:H,"&lt;0",Abril!B:B,B108)+COUNTIFS(Maio!H:H,"&lt;0",Maio!B:B,B108)+COUNTIFS(Junho!H:H,"&lt;0",Junho!B:B,B108)+COUNTIFS(Julho!H:H,"&lt;0",Julho!B:B,B108)+COUNTIFS(Agosto!H:H,"&lt;0",Agosto!B:B,B108)+COUNTIFS(Setembro!H:H,"&lt;0",Setembro!B:B,B108)+COUNTIFS(Outubro!H:H,"&lt;0",Outubro!B:B,B108)+COUNTIFS(Novembro!H:H,"&lt;0",Novembro!B:B,B108)+COUNTIFS(Dezembro!H:H,"&lt;0",Dezembro!B:B,B108)</f>
        <v>0</v>
      </c>
      <c r="F108" s="106">
        <f>SUMIF(Janeiro!B:B,B108,Janeiro!H:H)+SUMIF(Fevereiro!B:B,B108,Fevereiro!H:H)+SUMIF('Março'!B:B,B108,'Março'!H:H)+SUMIF(Abril!B:B,B108,Abril!H:H)+SUMIF(Maio!B:B,B108,Maio!H:H)+SUMIF(Junho!B:B,B108,Junho!H:H)+SUMIF(Julho!B:B,B108,Julho!H:H)+SUMIF(Agosto!B:B,B108,Agosto!H:H)+SUMIF(Setembro!B:B,B108,Setembro!H:H)+SUMIF(Outubro!B:B,B108,Outubro!H:H)+SUMIF(Novembro!B:B,B108,Novembro!H:H)+SUMIF(Dezembro!B:B,B108,Dezembro!H:H)</f>
        <v>0</v>
      </c>
      <c r="G108" s="72"/>
      <c r="U108" s="71"/>
    </row>
    <row r="109" ht="24.75" customHeight="1">
      <c r="A109" s="72"/>
      <c r="B109" s="104" t="s">
        <v>206</v>
      </c>
      <c r="C109" s="105">
        <f>COUNTIF(Janeiro!B:B,B109)+COUNTIF(Fevereiro!B:B,B109)+COUNTIF('Março'!B:B,B109)+COUNTIF(Abril!B:B,B109)+COUNTIF(Maio!B:B,B109)+COUNTIF(Junho!B:B,B109)+COUNTIF(Julho!B:B,B109)+COUNTIF(Agosto!B:B,B109)+COUNTIF(Setembro!B:B,B109)+COUNTIF(Outubro!B:B,B109)+COUNTIF(Novembro!B:B,B109)+COUNTIF(Dezembro!B:B,B109)</f>
        <v>0</v>
      </c>
      <c r="D109" s="105">
        <f>COUNTIFS(Janeiro!H:H,"&gt;0",Janeiro!B:B,B109)+COUNTIFS(Fevereiro!H:H,"&gt;0",Fevereiro!B:B,B109)+COUNTIFS('Março'!H:H,"&gt;0",'Março'!B:B,B109)+COUNTIFS(Abril!H:H,"&gt;0",Abril!B:B,B109)+COUNTIFS(Maio!H:H,"&gt;0",Maio!B:B,B109)+COUNTIFS(Junho!H:H,"&gt;0",Junho!B:B,B109)+COUNTIFS(Julho!H:H,"&gt;0",Julho!B:B,B109)+COUNTIFS(Agosto!H:H,"&gt;0",Agosto!B:B,B109)+COUNTIFS(Setembro!H:H,"&gt;0",Setembro!B:B,B109)+COUNTIFS(Outubro!H:H,"&gt;0",Outubro!B:B,B109)+COUNTIFS(Novembro!H:H,"&gt;0",Novembro!B:B,B109)+COUNTIFS(Dezembro!H:H,"&gt;0",Dezembro!B:B,B109)</f>
        <v>0</v>
      </c>
      <c r="E109" s="105">
        <f>COUNTIFS(Janeiro!H:H,"&lt;0",Janeiro!B:B,B109)+COUNTIFS(Fevereiro!H:H,"&lt;0",Fevereiro!B:B,B109)+COUNTIFS('Março'!H:H,"&lt;0",'Março'!B:B,B109)+COUNTIFS(Abril!H:H,"&lt;0",Abril!B:B,B109)+COUNTIFS(Maio!H:H,"&lt;0",Maio!B:B,B109)+COUNTIFS(Junho!H:H,"&lt;0",Junho!B:B,B109)+COUNTIFS(Julho!H:H,"&lt;0",Julho!B:B,B109)+COUNTIFS(Agosto!H:H,"&lt;0",Agosto!B:B,B109)+COUNTIFS(Setembro!H:H,"&lt;0",Setembro!B:B,B109)+COUNTIFS(Outubro!H:H,"&lt;0",Outubro!B:B,B109)+COUNTIFS(Novembro!H:H,"&lt;0",Novembro!B:B,B109)+COUNTIFS(Dezembro!H:H,"&lt;0",Dezembro!B:B,B109)</f>
        <v>0</v>
      </c>
      <c r="F109" s="106">
        <f>SUMIF(Janeiro!B:B,B109,Janeiro!H:H)+SUMIF(Fevereiro!B:B,B109,Fevereiro!H:H)+SUMIF('Março'!B:B,B109,'Março'!H:H)+SUMIF(Abril!B:B,B109,Abril!H:H)+SUMIF(Maio!B:B,B109,Maio!H:H)+SUMIF(Junho!B:B,B109,Junho!H:H)+SUMIF(Julho!B:B,B109,Julho!H:H)+SUMIF(Agosto!B:B,B109,Agosto!H:H)+SUMIF(Setembro!B:B,B109,Setembro!H:H)+SUMIF(Outubro!B:B,B109,Outubro!H:H)+SUMIF(Novembro!B:B,B109,Novembro!H:H)+SUMIF(Dezembro!B:B,B109,Dezembro!H:H)</f>
        <v>0</v>
      </c>
      <c r="G109" s="72"/>
      <c r="U109" s="71"/>
    </row>
    <row r="110" ht="24.75" customHeight="1">
      <c r="A110" s="76"/>
      <c r="B110" s="181" t="s">
        <v>207</v>
      </c>
      <c r="C110" s="182">
        <f>COUNTIF(Janeiro!B:B,B110)+COUNTIF(Fevereiro!B:B,B110)+COUNTIF('Março'!B:B,B110)+COUNTIF(Abril!B:B,B110)+COUNTIF(Maio!B:B,B110)+COUNTIF(Junho!B:B,B110)+COUNTIF(Julho!B:B,B110)+COUNTIF(Agosto!B:B,B110)+COUNTIF(Setembro!B:B,B110)+COUNTIF(Outubro!B:B,B110)+COUNTIF(Novembro!B:B,B110)+COUNTIF(Dezembro!B:B,B110)</f>
        <v>0</v>
      </c>
      <c r="D110" s="182">
        <f>COUNTIFS(Janeiro!H:H,"&gt;0",Janeiro!B:B,B110)+COUNTIFS(Fevereiro!H:H,"&gt;0",Fevereiro!B:B,B110)+COUNTIFS('Março'!H:H,"&gt;0",'Março'!B:B,B110)+COUNTIFS(Abril!H:H,"&gt;0",Abril!B:B,B110)+COUNTIFS(Maio!H:H,"&gt;0",Maio!B:B,B110)+COUNTIFS(Junho!H:H,"&gt;0",Junho!B:B,B110)+COUNTIFS(Julho!H:H,"&gt;0",Julho!B:B,B110)+COUNTIFS(Agosto!H:H,"&gt;0",Agosto!B:B,B110)+COUNTIFS(Setembro!H:H,"&gt;0",Setembro!B:B,B110)+COUNTIFS(Outubro!H:H,"&gt;0",Outubro!B:B,B110)+COUNTIFS(Novembro!H:H,"&gt;0",Novembro!B:B,B110)+COUNTIFS(Dezembro!H:H,"&gt;0",Dezembro!B:B,B110)</f>
        <v>0</v>
      </c>
      <c r="E110" s="182">
        <f>COUNTIFS(Janeiro!H:H,"&lt;0",Janeiro!B:B,B110)+COUNTIFS(Fevereiro!H:H,"&lt;0",Fevereiro!B:B,B110)+COUNTIFS('Março'!H:H,"&lt;0",'Março'!B:B,B110)+COUNTIFS(Abril!H:H,"&lt;0",Abril!B:B,B110)+COUNTIFS(Maio!H:H,"&lt;0",Maio!B:B,B110)+COUNTIFS(Junho!H:H,"&lt;0",Junho!B:B,B110)+COUNTIFS(Julho!H:H,"&lt;0",Julho!B:B,B110)+COUNTIFS(Agosto!H:H,"&lt;0",Agosto!B:B,B110)+COUNTIFS(Setembro!H:H,"&lt;0",Setembro!B:B,B110)+COUNTIFS(Outubro!H:H,"&lt;0",Outubro!B:B,B110)+COUNTIFS(Novembro!H:H,"&lt;0",Novembro!B:B,B110)+COUNTIFS(Dezembro!H:H,"&lt;0",Dezembro!B:B,B110)</f>
        <v>0</v>
      </c>
      <c r="F110" s="183">
        <f>SUMIF(Janeiro!B:B,B110,Janeiro!H:H)+SUMIF(Fevereiro!B:B,B110,Fevereiro!H:H)+SUMIF('Março'!B:B,B110,'Março'!H:H)+SUMIF(Abril!B:B,B110,Abril!H:H)+SUMIF(Maio!B:B,B110,Maio!H:H)+SUMIF(Junho!B:B,B110,Junho!H:H)+SUMIF(Julho!B:B,B110,Julho!H:H)+SUMIF(Agosto!B:B,B110,Agosto!H:H)+SUMIF(Setembro!B:B,B110,Setembro!H:H)+SUMIF(Outubro!B:B,B110,Outubro!H:H)+SUMIF(Novembro!B:B,B110,Novembro!H:H)+SUMIF(Dezembro!B:B,B110,Dezembro!H:H)</f>
        <v>0</v>
      </c>
      <c r="G110" s="76"/>
      <c r="U110" s="71"/>
    </row>
    <row r="111" ht="24.75" customHeight="1">
      <c r="A111" s="108" t="s">
        <v>208</v>
      </c>
      <c r="B111" s="109" t="s">
        <v>209</v>
      </c>
      <c r="C111" s="110">
        <f>COUNTIF(Janeiro!B:B,B111)+COUNTIF(Fevereiro!B:B,B111)+COUNTIF('Março'!B:B,B111)+COUNTIF(Abril!B:B,B111)+COUNTIF(Maio!B:B,B111)+COUNTIF(Junho!B:B,B111)+COUNTIF(Julho!B:B,B111)+COUNTIF(Agosto!B:B,B111)+COUNTIF(Setembro!B:B,B111)+COUNTIF(Outubro!B:B,B111)+COUNTIF(Novembro!B:B,B111)+COUNTIF(Dezembro!B:B,B111)</f>
        <v>0</v>
      </c>
      <c r="D111" s="110">
        <f>COUNTIFS(Janeiro!H:H,"&gt;0",Janeiro!B:B,B111)+COUNTIFS(Fevereiro!H:H,"&gt;0",Fevereiro!B:B,B111)+COUNTIFS('Março'!H:H,"&gt;0",'Março'!B:B,B111)+COUNTIFS(Abril!H:H,"&gt;0",Abril!B:B,B111)+COUNTIFS(Maio!H:H,"&gt;0",Maio!B:B,B111)+COUNTIFS(Junho!H:H,"&gt;0",Junho!B:B,B111)+COUNTIFS(Julho!H:H,"&gt;0",Julho!B:B,B111)+COUNTIFS(Agosto!H:H,"&gt;0",Agosto!B:B,B111)+COUNTIFS(Setembro!H:H,"&gt;0",Setembro!B:B,B111)+COUNTIFS(Outubro!H:H,"&gt;0",Outubro!B:B,B111)+COUNTIFS(Novembro!H:H,"&gt;0",Novembro!B:B,B111)+COUNTIFS(Dezembro!H:H,"&gt;0",Dezembro!B:B,B111)</f>
        <v>0</v>
      </c>
      <c r="E111" s="110">
        <f>COUNTIFS(Janeiro!H:H,"&lt;0",Janeiro!B:B,B111)+COUNTIFS(Fevereiro!H:H,"&lt;0",Fevereiro!B:B,B111)+COUNTIFS('Março'!H:H,"&lt;0",'Março'!B:B,B111)+COUNTIFS(Abril!H:H,"&lt;0",Abril!B:B,B111)+COUNTIFS(Maio!H:H,"&lt;0",Maio!B:B,B111)+COUNTIFS(Junho!H:H,"&lt;0",Junho!B:B,B111)+COUNTIFS(Julho!H:H,"&lt;0",Julho!B:B,B111)+COUNTIFS(Agosto!H:H,"&lt;0",Agosto!B:B,B111)+COUNTIFS(Setembro!H:H,"&lt;0",Setembro!B:B,B111)+COUNTIFS(Outubro!H:H,"&lt;0",Outubro!B:B,B111)+COUNTIFS(Novembro!H:H,"&lt;0",Novembro!B:B,B111)+COUNTIFS(Dezembro!H:H,"&lt;0",Dezembro!B:B,B111)</f>
        <v>0</v>
      </c>
      <c r="F111" s="132">
        <f>SUMIF(Janeiro!B:B,B111,Janeiro!H:H)+SUMIF(Fevereiro!B:B,B111,Fevereiro!H:H)+SUMIF('Março'!B:B,B111,'Março'!H:H)+SUMIF(Abril!B:B,B111,Abril!H:H)+SUMIF(Maio!B:B,B111,Maio!H:H)+SUMIF(Junho!B:B,B111,Junho!H:H)+SUMIF(Julho!B:B,B111,Julho!H:H)+SUMIF(Agosto!B:B,B111,Agosto!H:H)+SUMIF(Setembro!B:B,B111,Setembro!H:H)+SUMIF(Outubro!B:B,B111,Outubro!H:H)+SUMIF(Novembro!B:B,B111,Novembro!H:H)+SUMIF(Dezembro!B:B,B111,Dezembro!H:H)</f>
        <v>0</v>
      </c>
      <c r="G111" s="112">
        <f>F111</f>
        <v>0</v>
      </c>
      <c r="U111" s="71"/>
    </row>
    <row r="112" ht="24.75" customHeight="1">
      <c r="A112" s="176" t="s">
        <v>210</v>
      </c>
      <c r="B112" s="67" t="s">
        <v>211</v>
      </c>
      <c r="C112" s="68">
        <f>COUNTIF(Janeiro!B:B,B112)+COUNTIF(Fevereiro!B:B,B112)+COUNTIF('Março'!B:B,B112)+COUNTIF(Abril!B:B,B112)+COUNTIF(Maio!B:B,B112)+COUNTIF(Junho!B:B,B112)+COUNTIF(Julho!B:B,B112)+COUNTIF(Agosto!B:B,B112)+COUNTIF(Setembro!B:B,B112)+COUNTIF(Outubro!B:B,B112)+COUNTIF(Novembro!B:B,B112)+COUNTIF(Dezembro!B:B,B112)</f>
        <v>0</v>
      </c>
      <c r="D112" s="68">
        <f>COUNTIFS(Janeiro!H:H,"&gt;0",Janeiro!B:B,B112)+COUNTIFS(Fevereiro!H:H,"&gt;0",Fevereiro!B:B,B112)+COUNTIFS('Março'!H:H,"&gt;0",'Março'!B:B,B112)+COUNTIFS(Abril!H:H,"&gt;0",Abril!B:B,B112)+COUNTIFS(Maio!H:H,"&gt;0",Maio!B:B,B112)+COUNTIFS(Junho!H:H,"&gt;0",Junho!B:B,B112)+COUNTIFS(Julho!H:H,"&gt;0",Julho!B:B,B112)+COUNTIFS(Agosto!H:H,"&gt;0",Agosto!B:B,B112)+COUNTIFS(Setembro!H:H,"&gt;0",Setembro!B:B,B112)+COUNTIFS(Outubro!H:H,"&gt;0",Outubro!B:B,B112)+COUNTIFS(Novembro!H:H,"&gt;0",Novembro!B:B,B112)+COUNTIFS(Dezembro!H:H,"&gt;0",Dezembro!B:B,B112)</f>
        <v>0</v>
      </c>
      <c r="E112" s="68">
        <f>COUNTIFS(Janeiro!H:H,"&lt;0",Janeiro!B:B,B112)+COUNTIFS(Fevereiro!H:H,"&lt;0",Fevereiro!B:B,B112)+COUNTIFS('Março'!H:H,"&lt;0",'Março'!B:B,B112)+COUNTIFS(Abril!H:H,"&lt;0",Abril!B:B,B112)+COUNTIFS(Maio!H:H,"&lt;0",Maio!B:B,B112)+COUNTIFS(Junho!H:H,"&lt;0",Junho!B:B,B112)+COUNTIFS(Julho!H:H,"&lt;0",Julho!B:B,B112)+COUNTIFS(Agosto!H:H,"&lt;0",Agosto!B:B,B112)+COUNTIFS(Setembro!H:H,"&lt;0",Setembro!B:B,B112)+COUNTIFS(Outubro!H:H,"&lt;0",Outubro!B:B,B112)+COUNTIFS(Novembro!H:H,"&lt;0",Novembro!B:B,B112)+COUNTIFS(Dezembro!H:H,"&lt;0",Dezembro!B:B,B112)</f>
        <v>0</v>
      </c>
      <c r="F112" s="69">
        <f>SUMIF(Janeiro!B:B,B112,Janeiro!H:H)+SUMIF(Fevereiro!B:B,B112,Fevereiro!H:H)+SUMIF('Março'!B:B,B112,'Março'!H:H)+SUMIF(Abril!B:B,B112,Abril!H:H)+SUMIF(Maio!B:B,B112,Maio!H:H)+SUMIF(Junho!B:B,B112,Junho!H:H)+SUMIF(Julho!B:B,B112,Julho!H:H)+SUMIF(Agosto!B:B,B112,Agosto!H:H)+SUMIF(Setembro!B:B,B112,Setembro!H:H)+SUMIF(Outubro!B:B,B112,Outubro!H:H)+SUMIF(Novembro!B:B,B112,Novembro!H:H)+SUMIF(Dezembro!B:B,B112,Dezembro!H:H)</f>
        <v>0</v>
      </c>
      <c r="G112" s="120">
        <f>SUM(F112:F113)</f>
        <v>0</v>
      </c>
      <c r="U112" s="71"/>
    </row>
    <row r="113" ht="24.75" customHeight="1">
      <c r="A113" s="76"/>
      <c r="B113" s="91" t="s">
        <v>212</v>
      </c>
      <c r="C113" s="92">
        <f>COUNTIF(Janeiro!B:B,B113)+COUNTIF(Fevereiro!B:B,B113)+COUNTIF('Março'!B:B,B113)+COUNTIF(Abril!B:B,B113)+COUNTIF(Maio!B:B,B113)+COUNTIF(Junho!B:B,B113)+COUNTIF(Julho!B:B,B113)+COUNTIF(Agosto!B:B,B113)+COUNTIF(Setembro!B:B,B113)+COUNTIF(Outubro!B:B,B113)+COUNTIF(Novembro!B:B,B113)+COUNTIF(Dezembro!B:B,B113)</f>
        <v>0</v>
      </c>
      <c r="D113" s="92">
        <f>COUNTIFS(Janeiro!H:H,"&gt;0",Janeiro!B:B,B113)+COUNTIFS(Fevereiro!H:H,"&gt;0",Fevereiro!B:B,B113)+COUNTIFS('Março'!H:H,"&gt;0",'Março'!B:B,B113)+COUNTIFS(Abril!H:H,"&gt;0",Abril!B:B,B113)+COUNTIFS(Maio!H:H,"&gt;0",Maio!B:B,B113)+COUNTIFS(Junho!H:H,"&gt;0",Junho!B:B,B113)+COUNTIFS(Julho!H:H,"&gt;0",Julho!B:B,B113)+COUNTIFS(Agosto!H:H,"&gt;0",Agosto!B:B,B113)+COUNTIFS(Setembro!H:H,"&gt;0",Setembro!B:B,B113)+COUNTIFS(Outubro!H:H,"&gt;0",Outubro!B:B,B113)+COUNTIFS(Novembro!H:H,"&gt;0",Novembro!B:B,B113)+COUNTIFS(Dezembro!H:H,"&gt;0",Dezembro!B:B,B113)</f>
        <v>0</v>
      </c>
      <c r="E113" s="92">
        <f>COUNTIFS(Janeiro!H:H,"&lt;0",Janeiro!B:B,B113)+COUNTIFS(Fevereiro!H:H,"&lt;0",Fevereiro!B:B,B113)+COUNTIFS('Março'!H:H,"&lt;0",'Março'!B:B,B113)+COUNTIFS(Abril!H:H,"&lt;0",Abril!B:B,B113)+COUNTIFS(Maio!H:H,"&lt;0",Maio!B:B,B113)+COUNTIFS(Junho!H:H,"&lt;0",Junho!B:B,B113)+COUNTIFS(Julho!H:H,"&lt;0",Julho!B:B,B113)+COUNTIFS(Agosto!H:H,"&lt;0",Agosto!B:B,B113)+COUNTIFS(Setembro!H:H,"&lt;0",Setembro!B:B,B113)+COUNTIFS(Outubro!H:H,"&lt;0",Outubro!B:B,B113)+COUNTIFS(Novembro!H:H,"&lt;0",Novembro!B:B,B113)+COUNTIFS(Dezembro!H:H,"&lt;0",Dezembro!B:B,B113)</f>
        <v>0</v>
      </c>
      <c r="F113" s="93">
        <f>SUMIF(Janeiro!B:B,B113,Janeiro!H:H)+SUMIF(Fevereiro!B:B,B113,Fevereiro!H:H)+SUMIF('Março'!B:B,B113,'Março'!H:H)+SUMIF(Abril!B:B,B113,Abril!H:H)+SUMIF(Maio!B:B,B113,Maio!H:H)+SUMIF(Junho!B:B,B113,Junho!H:H)+SUMIF(Julho!B:B,B113,Julho!H:H)+SUMIF(Agosto!B:B,B113,Agosto!H:H)+SUMIF(Setembro!B:B,B113,Setembro!H:H)+SUMIF(Outubro!B:B,B113,Outubro!H:H)+SUMIF(Novembro!B:B,B113,Novembro!H:H)+SUMIF(Dezembro!B:B,B113,Dezembro!H:H)</f>
        <v>0</v>
      </c>
      <c r="G113" s="76"/>
      <c r="U113" s="71"/>
    </row>
    <row r="114" ht="24.75" customHeight="1">
      <c r="A114" s="184" t="s">
        <v>213</v>
      </c>
      <c r="B114" s="142" t="s">
        <v>214</v>
      </c>
      <c r="C114" s="110">
        <f>COUNTIF(Janeiro!B:B,B114)+COUNTIF(Fevereiro!B:B,B114)+COUNTIF('Março'!B:B,B114)+COUNTIF(Abril!B:B,B114)+COUNTIF(Maio!B:B,B114)+COUNTIF(Junho!B:B,B114)+COUNTIF(Julho!B:B,B114)+COUNTIF(Agosto!B:B,B114)+COUNTIF(Setembro!B:B,B114)+COUNTIF(Outubro!B:B,B114)+COUNTIF(Novembro!B:B,B114)+COUNTIF(Dezembro!B:B,B114)</f>
        <v>0</v>
      </c>
      <c r="D114" s="110">
        <f>COUNTIFS(Janeiro!H:H,"&gt;0",Janeiro!B:B,B114)+COUNTIFS(Fevereiro!H:H,"&gt;0",Fevereiro!B:B,B114)+COUNTIFS('Março'!H:H,"&gt;0",'Março'!B:B,B114)+COUNTIFS(Abril!H:H,"&gt;0",Abril!B:B,B114)+COUNTIFS(Maio!H:H,"&gt;0",Maio!B:B,B114)+COUNTIFS(Junho!H:H,"&gt;0",Junho!B:B,B114)+COUNTIFS(Julho!H:H,"&gt;0",Julho!B:B,B114)+COUNTIFS(Agosto!H:H,"&gt;0",Agosto!B:B,B114)+COUNTIFS(Setembro!H:H,"&gt;0",Setembro!B:B,B114)+COUNTIFS(Outubro!H:H,"&gt;0",Outubro!B:B,B114)+COUNTIFS(Novembro!H:H,"&gt;0",Novembro!B:B,B114)+COUNTIFS(Dezembro!H:H,"&gt;0",Dezembro!B:B,B114)</f>
        <v>0</v>
      </c>
      <c r="E114" s="110">
        <f>COUNTIFS(Janeiro!H:H,"&lt;0",Janeiro!B:B,B114)+COUNTIFS(Fevereiro!H:H,"&lt;0",Fevereiro!B:B,B114)+COUNTIFS('Março'!H:H,"&lt;0",'Março'!B:B,B114)+COUNTIFS(Abril!H:H,"&lt;0",Abril!B:B,B114)+COUNTIFS(Maio!H:H,"&lt;0",Maio!B:B,B114)+COUNTIFS(Junho!H:H,"&lt;0",Junho!B:B,B114)+COUNTIFS(Julho!H:H,"&lt;0",Julho!B:B,B114)+COUNTIFS(Agosto!H:H,"&lt;0",Agosto!B:B,B114)+COUNTIFS(Setembro!H:H,"&lt;0",Setembro!B:B,B114)+COUNTIFS(Outubro!H:H,"&lt;0",Outubro!B:B,B114)+COUNTIFS(Novembro!H:H,"&lt;0",Novembro!B:B,B114)+COUNTIFS(Dezembro!H:H,"&lt;0",Dezembro!B:B,B114)</f>
        <v>0</v>
      </c>
      <c r="F114" s="111">
        <f>SUMIF(Janeiro!B:B,B114,Janeiro!H:H)+SUMIF(Fevereiro!B:B,B114,Fevereiro!H:H)+SUMIF('Março'!B:B,B114,'Março'!H:H)+SUMIF(Abril!B:B,B114,Abril!H:H)+SUMIF(Maio!B:B,B114,Maio!H:H)+SUMIF(Junho!B:B,B114,Junho!H:H)+SUMIF(Julho!B:B,B114,Julho!H:H)+SUMIF(Agosto!B:B,B114,Agosto!H:H)+SUMIF(Setembro!B:B,B114,Setembro!H:H)+SUMIF(Outubro!B:B,B114,Outubro!H:H)+SUMIF(Novembro!B:B,B114,Novembro!H:H)+SUMIF(Dezembro!B:B,B114,Dezembro!H:H)</f>
        <v>0</v>
      </c>
      <c r="G114" s="112">
        <f t="shared" ref="G114:G119" si="12">F114</f>
        <v>0</v>
      </c>
      <c r="U114" s="71"/>
    </row>
    <row r="115" ht="24.75" customHeight="1">
      <c r="A115" s="185" t="s">
        <v>215</v>
      </c>
      <c r="B115" s="140" t="s">
        <v>216</v>
      </c>
      <c r="C115" s="115">
        <f>COUNTIF(Janeiro!B:B,B115)+COUNTIF(Fevereiro!B:B,B115)+COUNTIF('Março'!B:B,B115)+COUNTIF(Abril!B:B,B115)+COUNTIF(Maio!B:B,B115)+COUNTIF(Junho!B:B,B115)+COUNTIF(Julho!B:B,B115)+COUNTIF(Agosto!B:B,B115)+COUNTIF(Setembro!B:B,B115)+COUNTIF(Outubro!B:B,B115)+COUNTIF(Novembro!B:B,B115)+COUNTIF(Dezembro!B:B,B115)</f>
        <v>0</v>
      </c>
      <c r="D115" s="115">
        <f>COUNTIFS(Janeiro!H:H,"&gt;0",Janeiro!B:B,B115)+COUNTIFS(Fevereiro!H:H,"&gt;0",Fevereiro!B:B,B115)+COUNTIFS('Março'!H:H,"&gt;0",'Março'!B:B,B115)+COUNTIFS(Abril!H:H,"&gt;0",Abril!B:B,B115)+COUNTIFS(Maio!H:H,"&gt;0",Maio!B:B,B115)+COUNTIFS(Junho!H:H,"&gt;0",Junho!B:B,B115)+COUNTIFS(Julho!H:H,"&gt;0",Julho!B:B,B115)+COUNTIFS(Agosto!H:H,"&gt;0",Agosto!B:B,B115)+COUNTIFS(Setembro!H:H,"&gt;0",Setembro!B:B,B115)+COUNTIFS(Outubro!H:H,"&gt;0",Outubro!B:B,B115)+COUNTIFS(Novembro!H:H,"&gt;0",Novembro!B:B,B115)+COUNTIFS(Dezembro!H:H,"&gt;0",Dezembro!B:B,B115)</f>
        <v>0</v>
      </c>
      <c r="E115" s="115">
        <f>COUNTIFS(Janeiro!H:H,"&lt;0",Janeiro!B:B,B115)+COUNTIFS(Fevereiro!H:H,"&lt;0",Fevereiro!B:B,B115)+COUNTIFS('Março'!H:H,"&lt;0",'Março'!B:B,B115)+COUNTIFS(Abril!H:H,"&lt;0",Abril!B:B,B115)+COUNTIFS(Maio!H:H,"&lt;0",Maio!B:B,B115)+COUNTIFS(Junho!H:H,"&lt;0",Junho!B:B,B115)+COUNTIFS(Julho!H:H,"&lt;0",Julho!B:B,B115)+COUNTIFS(Agosto!H:H,"&lt;0",Agosto!B:B,B115)+COUNTIFS(Setembro!H:H,"&lt;0",Setembro!B:B,B115)+COUNTIFS(Outubro!H:H,"&lt;0",Outubro!B:B,B115)+COUNTIFS(Novembro!H:H,"&lt;0",Novembro!B:B,B115)+COUNTIFS(Dezembro!H:H,"&lt;0",Dezembro!B:B,B115)</f>
        <v>0</v>
      </c>
      <c r="F115" s="116">
        <f>SUMIF(Janeiro!B:B,B115,Janeiro!H:H)+SUMIF(Fevereiro!B:B,B115,Fevereiro!H:H)+SUMIF('Março'!B:B,B115,'Março'!H:H)+SUMIF(Abril!B:B,B115,Abril!H:H)+SUMIF(Maio!B:B,B115,Maio!H:H)+SUMIF(Junho!B:B,B115,Junho!H:H)+SUMIF(Julho!B:B,B115,Julho!H:H)+SUMIF(Agosto!B:B,B115,Agosto!H:H)+SUMIF(Setembro!B:B,B115,Setembro!H:H)+SUMIF(Outubro!B:B,B115,Outubro!H:H)+SUMIF(Novembro!B:B,B115,Novembro!H:H)+SUMIF(Dezembro!B:B,B115,Dezembro!H:H)</f>
        <v>0</v>
      </c>
      <c r="G115" s="117">
        <f t="shared" si="12"/>
        <v>0</v>
      </c>
      <c r="U115" s="71"/>
    </row>
    <row r="116" ht="24.75" customHeight="1">
      <c r="A116" s="184" t="s">
        <v>217</v>
      </c>
      <c r="B116" s="142" t="s">
        <v>218</v>
      </c>
      <c r="C116" s="110">
        <f>COUNTIF(Janeiro!B:B,B116)+COUNTIF(Fevereiro!B:B,B116)+COUNTIF('Março'!B:B,B116)+COUNTIF(Abril!B:B,B116)+COUNTIF(Maio!B:B,B116)+COUNTIF(Junho!B:B,B116)+COUNTIF(Julho!B:B,B116)+COUNTIF(Agosto!B:B,B116)+COUNTIF(Setembro!B:B,B116)+COUNTIF(Outubro!B:B,B116)+COUNTIF(Novembro!B:B,B116)+COUNTIF(Dezembro!B:B,B116)</f>
        <v>0</v>
      </c>
      <c r="D116" s="110">
        <f>COUNTIFS(Janeiro!H:H,"&gt;0",Janeiro!B:B,B116)+COUNTIFS(Fevereiro!H:H,"&gt;0",Fevereiro!B:B,B116)+COUNTIFS('Março'!H:H,"&gt;0",'Março'!B:B,B116)+COUNTIFS(Abril!H:H,"&gt;0",Abril!B:B,B116)+COUNTIFS(Maio!H:H,"&gt;0",Maio!B:B,B116)+COUNTIFS(Junho!H:H,"&gt;0",Junho!B:B,B116)+COUNTIFS(Julho!H:H,"&gt;0",Julho!B:B,B116)+COUNTIFS(Agosto!H:H,"&gt;0",Agosto!B:B,B116)+COUNTIFS(Setembro!H:H,"&gt;0",Setembro!B:B,B116)+COUNTIFS(Outubro!H:H,"&gt;0",Outubro!B:B,B116)+COUNTIFS(Novembro!H:H,"&gt;0",Novembro!B:B,B116)+COUNTIFS(Dezembro!H:H,"&gt;0",Dezembro!B:B,B116)</f>
        <v>0</v>
      </c>
      <c r="E116" s="110">
        <f>COUNTIFS(Janeiro!H:H,"&lt;0",Janeiro!B:B,B116)+COUNTIFS(Fevereiro!H:H,"&lt;0",Fevereiro!B:B,B116)+COUNTIFS('Março'!H:H,"&lt;0",'Março'!B:B,B116)+COUNTIFS(Abril!H:H,"&lt;0",Abril!B:B,B116)+COUNTIFS(Maio!H:H,"&lt;0",Maio!B:B,B116)+COUNTIFS(Junho!H:H,"&lt;0",Junho!B:B,B116)+COUNTIFS(Julho!H:H,"&lt;0",Julho!B:B,B116)+COUNTIFS(Agosto!H:H,"&lt;0",Agosto!B:B,B116)+COUNTIFS(Setembro!H:H,"&lt;0",Setembro!B:B,B116)+COUNTIFS(Outubro!H:H,"&lt;0",Outubro!B:B,B116)+COUNTIFS(Novembro!H:H,"&lt;0",Novembro!B:B,B116)+COUNTIFS(Dezembro!H:H,"&lt;0",Dezembro!B:B,B116)</f>
        <v>0</v>
      </c>
      <c r="F116" s="111">
        <f>SUMIF(Janeiro!B:B,B116,Janeiro!H:H)+SUMIF(Fevereiro!B:B,B116,Fevereiro!H:H)+SUMIF('Março'!B:B,B116,'Março'!H:H)+SUMIF(Abril!B:B,B116,Abril!H:H)+SUMIF(Maio!B:B,B116,Maio!H:H)+SUMIF(Junho!B:B,B116,Junho!H:H)+SUMIF(Julho!B:B,B116,Julho!H:H)+SUMIF(Agosto!B:B,B116,Agosto!H:H)+SUMIF(Setembro!B:B,B116,Setembro!H:H)+SUMIF(Outubro!B:B,B116,Outubro!H:H)+SUMIF(Novembro!B:B,B116,Novembro!H:H)+SUMIF(Dezembro!B:B,B116,Dezembro!H:H)</f>
        <v>0</v>
      </c>
      <c r="G116" s="112">
        <f t="shared" si="12"/>
        <v>0</v>
      </c>
      <c r="U116" s="71"/>
    </row>
    <row r="117" ht="24.75" customHeight="1">
      <c r="A117" s="185" t="s">
        <v>219</v>
      </c>
      <c r="B117" s="140" t="s">
        <v>220</v>
      </c>
      <c r="C117" s="115">
        <f>COUNTIF(Janeiro!B:B,B117)+COUNTIF(Fevereiro!B:B,B117)+COUNTIF('Março'!B:B,B117)+COUNTIF(Abril!B:B,B117)+COUNTIF(Maio!B:B,B117)+COUNTIF(Junho!B:B,B117)+COUNTIF(Julho!B:B,B117)+COUNTIF(Agosto!B:B,B117)+COUNTIF(Setembro!B:B,B117)+COUNTIF(Outubro!B:B,B117)+COUNTIF(Novembro!B:B,B117)+COUNTIF(Dezembro!B:B,B117)</f>
        <v>0</v>
      </c>
      <c r="D117" s="115">
        <f>COUNTIFS(Janeiro!H:H,"&gt;0",Janeiro!B:B,B117)+COUNTIFS(Fevereiro!H:H,"&gt;0",Fevereiro!B:B,B117)+COUNTIFS('Março'!H:H,"&gt;0",'Março'!B:B,B117)+COUNTIFS(Abril!H:H,"&gt;0",Abril!B:B,B117)+COUNTIFS(Maio!H:H,"&gt;0",Maio!B:B,B117)+COUNTIFS(Junho!H:H,"&gt;0",Junho!B:B,B117)+COUNTIFS(Julho!H:H,"&gt;0",Julho!B:B,B117)+COUNTIFS(Agosto!H:H,"&gt;0",Agosto!B:B,B117)+COUNTIFS(Setembro!H:H,"&gt;0",Setembro!B:B,B117)+COUNTIFS(Outubro!H:H,"&gt;0",Outubro!B:B,B117)+COUNTIFS(Novembro!H:H,"&gt;0",Novembro!B:B,B117)+COUNTIFS(Dezembro!H:H,"&gt;0",Dezembro!B:B,B117)</f>
        <v>0</v>
      </c>
      <c r="E117" s="115">
        <f>COUNTIFS(Janeiro!H:H,"&lt;0",Janeiro!B:B,B117)+COUNTIFS(Fevereiro!H:H,"&lt;0",Fevereiro!B:B,B117)+COUNTIFS('Março'!H:H,"&lt;0",'Março'!B:B,B117)+COUNTIFS(Abril!H:H,"&lt;0",Abril!B:B,B117)+COUNTIFS(Maio!H:H,"&lt;0",Maio!B:B,B117)+COUNTIFS(Junho!H:H,"&lt;0",Junho!B:B,B117)+COUNTIFS(Julho!H:H,"&lt;0",Julho!B:B,B117)+COUNTIFS(Agosto!H:H,"&lt;0",Agosto!B:B,B117)+COUNTIFS(Setembro!H:H,"&lt;0",Setembro!B:B,B117)+COUNTIFS(Outubro!H:H,"&lt;0",Outubro!B:B,B117)+COUNTIFS(Novembro!H:H,"&lt;0",Novembro!B:B,B117)+COUNTIFS(Dezembro!H:H,"&lt;0",Dezembro!B:B,B117)</f>
        <v>0</v>
      </c>
      <c r="F117" s="116">
        <f>SUMIF(Janeiro!B:B,B117,Janeiro!H:H)+SUMIF(Fevereiro!B:B,B117,Fevereiro!H:H)+SUMIF('Março'!B:B,B117,'Março'!H:H)+SUMIF(Abril!B:B,B117,Abril!H:H)+SUMIF(Maio!B:B,B117,Maio!H:H)+SUMIF(Junho!B:B,B117,Junho!H:H)+SUMIF(Julho!B:B,B117,Julho!H:H)+SUMIF(Agosto!B:B,B117,Agosto!H:H)+SUMIF(Setembro!B:B,B117,Setembro!H:H)+SUMIF(Outubro!B:B,B117,Outubro!H:H)+SUMIF(Novembro!B:B,B117,Novembro!H:H)+SUMIF(Dezembro!B:B,B117,Dezembro!H:H)</f>
        <v>0</v>
      </c>
      <c r="G117" s="117">
        <f t="shared" si="12"/>
        <v>0</v>
      </c>
      <c r="U117" s="71"/>
    </row>
    <row r="118" ht="24.75" customHeight="1">
      <c r="A118" s="184" t="s">
        <v>221</v>
      </c>
      <c r="B118" s="142" t="s">
        <v>222</v>
      </c>
      <c r="C118" s="110">
        <f>COUNTIF(Janeiro!B:B,B118)+COUNTIF(Fevereiro!B:B,B118)+COUNTIF('Março'!B:B,B118)+COUNTIF(Abril!B:B,B118)+COUNTIF(Maio!B:B,B118)+COUNTIF(Junho!B:B,B118)+COUNTIF(Julho!B:B,B118)+COUNTIF(Agosto!B:B,B118)+COUNTIF(Setembro!B:B,B118)+COUNTIF(Outubro!B:B,B118)+COUNTIF(Novembro!B:B,B118)+COUNTIF(Dezembro!B:B,B118)</f>
        <v>0</v>
      </c>
      <c r="D118" s="110">
        <f>COUNTIFS(Janeiro!H:H,"&gt;0",Janeiro!B:B,B118)+COUNTIFS(Fevereiro!H:H,"&gt;0",Fevereiro!B:B,B118)+COUNTIFS('Março'!H:H,"&gt;0",'Março'!B:B,B118)+COUNTIFS(Abril!H:H,"&gt;0",Abril!B:B,B118)+COUNTIFS(Maio!H:H,"&gt;0",Maio!B:B,B118)+COUNTIFS(Junho!H:H,"&gt;0",Junho!B:B,B118)+COUNTIFS(Julho!H:H,"&gt;0",Julho!B:B,B118)+COUNTIFS(Agosto!H:H,"&gt;0",Agosto!B:B,B118)+COUNTIFS(Setembro!H:H,"&gt;0",Setembro!B:B,B118)+COUNTIFS(Outubro!H:H,"&gt;0",Outubro!B:B,B118)+COUNTIFS(Novembro!H:H,"&gt;0",Novembro!B:B,B118)+COUNTIFS(Dezembro!H:H,"&gt;0",Dezembro!B:B,B118)</f>
        <v>0</v>
      </c>
      <c r="E118" s="110">
        <f>COUNTIFS(Janeiro!H:H,"&lt;0",Janeiro!B:B,B118)+COUNTIFS(Fevereiro!H:H,"&lt;0",Fevereiro!B:B,B118)+COUNTIFS('Março'!H:H,"&lt;0",'Março'!B:B,B118)+COUNTIFS(Abril!H:H,"&lt;0",Abril!B:B,B118)+COUNTIFS(Maio!H:H,"&lt;0",Maio!B:B,B118)+COUNTIFS(Junho!H:H,"&lt;0",Junho!B:B,B118)+COUNTIFS(Julho!H:H,"&lt;0",Julho!B:B,B118)+COUNTIFS(Agosto!H:H,"&lt;0",Agosto!B:B,B118)+COUNTIFS(Setembro!H:H,"&lt;0",Setembro!B:B,B118)+COUNTIFS(Outubro!H:H,"&lt;0",Outubro!B:B,B118)+COUNTIFS(Novembro!H:H,"&lt;0",Novembro!B:B,B118)+COUNTIFS(Dezembro!H:H,"&lt;0",Dezembro!B:B,B118)</f>
        <v>0</v>
      </c>
      <c r="F118" s="111">
        <f>SUMIF(Janeiro!B:B,B118,Janeiro!H:H)+SUMIF(Fevereiro!B:B,B118,Fevereiro!H:H)+SUMIF('Março'!B:B,B118,'Março'!H:H)+SUMIF(Abril!B:B,B118,Abril!H:H)+SUMIF(Maio!B:B,B118,Maio!H:H)+SUMIF(Junho!B:B,B118,Junho!H:H)+SUMIF(Julho!B:B,B118,Julho!H:H)+SUMIF(Agosto!B:B,B118,Agosto!H:H)+SUMIF(Setembro!B:B,B118,Setembro!H:H)+SUMIF(Outubro!B:B,B118,Outubro!H:H)+SUMIF(Novembro!B:B,B118,Novembro!H:H)+SUMIF(Dezembro!B:B,B118,Dezembro!H:H)</f>
        <v>0</v>
      </c>
      <c r="G118" s="112">
        <f t="shared" si="12"/>
        <v>0</v>
      </c>
      <c r="U118" s="71"/>
    </row>
    <row r="119" ht="24.75" customHeight="1">
      <c r="A119" s="185" t="s">
        <v>223</v>
      </c>
      <c r="B119" s="140" t="s">
        <v>224</v>
      </c>
      <c r="C119" s="115">
        <f>COUNTIF(Janeiro!B:B,B119)+COUNTIF(Fevereiro!B:B,B119)+COUNTIF('Março'!B:B,B119)+COUNTIF(Abril!B:B,B119)+COUNTIF(Maio!B:B,B119)+COUNTIF(Junho!B:B,B119)+COUNTIF(Julho!B:B,B119)+COUNTIF(Agosto!B:B,B119)+COUNTIF(Setembro!B:B,B119)+COUNTIF(Outubro!B:B,B119)+COUNTIF(Novembro!B:B,B119)+COUNTIF(Dezembro!B:B,B119)</f>
        <v>0</v>
      </c>
      <c r="D119" s="115">
        <f>COUNTIFS(Janeiro!H:H,"&gt;0",Janeiro!B:B,B119)+COUNTIFS(Fevereiro!H:H,"&gt;0",Fevereiro!B:B,B119)+COUNTIFS('Março'!H:H,"&gt;0",'Março'!B:B,B119)+COUNTIFS(Abril!H:H,"&gt;0",Abril!B:B,B119)+COUNTIFS(Maio!H:H,"&gt;0",Maio!B:B,B119)+COUNTIFS(Junho!H:H,"&gt;0",Junho!B:B,B119)+COUNTIFS(Julho!H:H,"&gt;0",Julho!B:B,B119)+COUNTIFS(Agosto!H:H,"&gt;0",Agosto!B:B,B119)+COUNTIFS(Setembro!H:H,"&gt;0",Setembro!B:B,B119)+COUNTIFS(Outubro!H:H,"&gt;0",Outubro!B:B,B119)+COUNTIFS(Novembro!H:H,"&gt;0",Novembro!B:B,B119)+COUNTIFS(Dezembro!H:H,"&gt;0",Dezembro!B:B,B119)</f>
        <v>0</v>
      </c>
      <c r="E119" s="115">
        <f>COUNTIFS(Janeiro!H:H,"&lt;0",Janeiro!B:B,B119)+COUNTIFS(Fevereiro!H:H,"&lt;0",Fevereiro!B:B,B119)+COUNTIFS('Março'!H:H,"&lt;0",'Março'!B:B,B119)+COUNTIFS(Abril!H:H,"&lt;0",Abril!B:B,B119)+COUNTIFS(Maio!H:H,"&lt;0",Maio!B:B,B119)+COUNTIFS(Junho!H:H,"&lt;0",Junho!B:B,B119)+COUNTIFS(Julho!H:H,"&lt;0",Julho!B:B,B119)+COUNTIFS(Agosto!H:H,"&lt;0",Agosto!B:B,B119)+COUNTIFS(Setembro!H:H,"&lt;0",Setembro!B:B,B119)+COUNTIFS(Outubro!H:H,"&lt;0",Outubro!B:B,B119)+COUNTIFS(Novembro!H:H,"&lt;0",Novembro!B:B,B119)+COUNTIFS(Dezembro!H:H,"&lt;0",Dezembro!B:B,B119)</f>
        <v>0</v>
      </c>
      <c r="F119" s="116">
        <f>SUMIF(Janeiro!B:B,B119,Janeiro!H:H)+SUMIF(Fevereiro!B:B,B119,Fevereiro!H:H)+SUMIF('Março'!B:B,B119,'Março'!H:H)+SUMIF(Abril!B:B,B119,Abril!H:H)+SUMIF(Maio!B:B,B119,Maio!H:H)+SUMIF(Junho!B:B,B119,Junho!H:H)+SUMIF(Julho!B:B,B119,Julho!H:H)+SUMIF(Agosto!B:B,B119,Agosto!H:H)+SUMIF(Setembro!B:B,B119,Setembro!H:H)+SUMIF(Outubro!B:B,B119,Outubro!H:H)+SUMIF(Novembro!B:B,B119,Novembro!H:H)+SUMIF(Dezembro!B:B,B119,Dezembro!H:H)</f>
        <v>0</v>
      </c>
      <c r="G119" s="117">
        <f t="shared" si="12"/>
        <v>0</v>
      </c>
      <c r="U119" s="71"/>
    </row>
    <row r="120" ht="24.75" customHeight="1">
      <c r="A120" s="184" t="s">
        <v>225</v>
      </c>
      <c r="B120" s="179" t="s">
        <v>226</v>
      </c>
      <c r="C120" s="171">
        <f>COUNTIF(Janeiro!B:B,B120)+COUNTIF(Fevereiro!B:B,B120)+COUNTIF('Março'!B:B,B120)+COUNTIF(Abril!B:B,B120)+COUNTIF(Maio!B:B,B120)+COUNTIF(Junho!B:B,B120)+COUNTIF(Julho!B:B,B120)+COUNTIF(Agosto!B:B,B120)+COUNTIF(Setembro!B:B,B120)+COUNTIF(Outubro!B:B,B120)+COUNTIF(Novembro!B:B,B120)+COUNTIF(Dezembro!B:B,B120)</f>
        <v>0</v>
      </c>
      <c r="D120" s="171">
        <f>COUNTIFS(Janeiro!H:H,"&gt;0",Janeiro!B:B,B120)+COUNTIFS(Fevereiro!H:H,"&gt;0",Fevereiro!B:B,B120)+COUNTIFS('Março'!H:H,"&gt;0",'Março'!B:B,B120)+COUNTIFS(Abril!H:H,"&gt;0",Abril!B:B,B120)+COUNTIFS(Maio!H:H,"&gt;0",Maio!B:B,B120)+COUNTIFS(Junho!H:H,"&gt;0",Junho!B:B,B120)+COUNTIFS(Julho!H:H,"&gt;0",Julho!B:B,B120)+COUNTIFS(Agosto!H:H,"&gt;0",Agosto!B:B,B120)+COUNTIFS(Setembro!H:H,"&gt;0",Setembro!B:B,B120)+COUNTIFS(Outubro!H:H,"&gt;0",Outubro!B:B,B120)+COUNTIFS(Novembro!H:H,"&gt;0",Novembro!B:B,B120)+COUNTIFS(Dezembro!H:H,"&gt;0",Dezembro!B:B,B120)</f>
        <v>0</v>
      </c>
      <c r="E120" s="171">
        <f>COUNTIFS(Janeiro!H:H,"&lt;0",Janeiro!B:B,B120)+COUNTIFS(Fevereiro!H:H,"&lt;0",Fevereiro!B:B,B120)+COUNTIFS('Março'!H:H,"&lt;0",'Março'!B:B,B120)+COUNTIFS(Abril!H:H,"&lt;0",Abril!B:B,B120)+COUNTIFS(Maio!H:H,"&lt;0",Maio!B:B,B120)+COUNTIFS(Junho!H:H,"&lt;0",Junho!B:B,B120)+COUNTIFS(Julho!H:H,"&lt;0",Julho!B:B,B120)+COUNTIFS(Agosto!H:H,"&lt;0",Agosto!B:B,B120)+COUNTIFS(Setembro!H:H,"&lt;0",Setembro!B:B,B120)+COUNTIFS(Outubro!H:H,"&lt;0",Outubro!B:B,B120)+COUNTIFS(Novembro!H:H,"&lt;0",Novembro!B:B,B120)+COUNTIFS(Dezembro!H:H,"&lt;0",Dezembro!B:B,B120)</f>
        <v>0</v>
      </c>
      <c r="F120" s="177">
        <f>SUMIF(Janeiro!B:B,B120,Janeiro!H:H)+SUMIF(Fevereiro!B:B,B120,Fevereiro!H:H)+SUMIF('Março'!B:B,B120,'Março'!H:H)+SUMIF(Abril!B:B,B120,Abril!H:H)+SUMIF(Maio!B:B,B120,Maio!H:H)+SUMIF(Junho!B:B,B120,Junho!H:H)+SUMIF(Julho!B:B,B120,Julho!H:H)+SUMIF(Agosto!B:B,B120,Agosto!H:H)+SUMIF(Setembro!B:B,B120,Setembro!H:H)+SUMIF(Outubro!B:B,B120,Outubro!H:H)+SUMIF(Novembro!B:B,B120,Novembro!H:H)+SUMIF(Dezembro!B:B,B120,Dezembro!H:H)</f>
        <v>0</v>
      </c>
      <c r="G120" s="138">
        <f>SUM(F120)</f>
        <v>0</v>
      </c>
      <c r="U120" s="71"/>
    </row>
    <row r="121" ht="24.75" customHeight="1">
      <c r="A121" s="113" t="s">
        <v>227</v>
      </c>
      <c r="B121" s="114" t="s">
        <v>228</v>
      </c>
      <c r="C121" s="115">
        <f>COUNTIF(Janeiro!B:B,B121)+COUNTIF(Fevereiro!B:B,B121)+COUNTIF('Março'!B:B,B121)+COUNTIF(Abril!B:B,B121)+COUNTIF(Maio!B:B,B121)+COUNTIF(Junho!B:B,B121)+COUNTIF(Julho!B:B,B121)+COUNTIF(Agosto!B:B,B121)+COUNTIF(Setembro!B:B,B121)+COUNTIF(Outubro!B:B,B121)+COUNTIF(Novembro!B:B,B121)+COUNTIF(Dezembro!B:B,B121)</f>
        <v>0</v>
      </c>
      <c r="D121" s="115">
        <f>COUNTIFS(Janeiro!H:H,"&gt;0",Janeiro!B:B,B121)+COUNTIFS(Fevereiro!H:H,"&gt;0",Fevereiro!B:B,B121)+COUNTIFS('Março'!H:H,"&gt;0",'Março'!B:B,B121)+COUNTIFS(Abril!H:H,"&gt;0",Abril!B:B,B121)+COUNTIFS(Maio!H:H,"&gt;0",Maio!B:B,B121)+COUNTIFS(Junho!H:H,"&gt;0",Junho!B:B,B121)+COUNTIFS(Julho!H:H,"&gt;0",Julho!B:B,B121)+COUNTIFS(Agosto!H:H,"&gt;0",Agosto!B:B,B121)+COUNTIFS(Setembro!H:H,"&gt;0",Setembro!B:B,B121)+COUNTIFS(Outubro!H:H,"&gt;0",Outubro!B:B,B121)+COUNTIFS(Novembro!H:H,"&gt;0",Novembro!B:B,B121)+COUNTIFS(Dezembro!H:H,"&gt;0",Dezembro!B:B,B121)</f>
        <v>0</v>
      </c>
      <c r="E121" s="115">
        <f>COUNTIFS(Janeiro!H:H,"&lt;0",Janeiro!B:B,B121)+COUNTIFS(Fevereiro!H:H,"&lt;0",Fevereiro!B:B,B121)+COUNTIFS('Março'!H:H,"&lt;0",'Março'!B:B,B121)+COUNTIFS(Abril!H:H,"&lt;0",Abril!B:B,B121)+COUNTIFS(Maio!H:H,"&lt;0",Maio!B:B,B121)+COUNTIFS(Junho!H:H,"&lt;0",Junho!B:B,B121)+COUNTIFS(Julho!H:H,"&lt;0",Julho!B:B,B121)+COUNTIFS(Agosto!H:H,"&lt;0",Agosto!B:B,B121)+COUNTIFS(Setembro!H:H,"&lt;0",Setembro!B:B,B121)+COUNTIFS(Outubro!H:H,"&lt;0",Outubro!B:B,B121)+COUNTIFS(Novembro!H:H,"&lt;0",Novembro!B:B,B121)+COUNTIFS(Dezembro!H:H,"&lt;0",Dezembro!B:B,B121)</f>
        <v>0</v>
      </c>
      <c r="F121" s="116">
        <f>SUMIF(Janeiro!B:B,B121,Janeiro!H:H)+SUMIF(Fevereiro!B:B,B121,Fevereiro!H:H)+SUMIF('Março'!B:B,B121,'Março'!H:H)+SUMIF(Abril!B:B,B121,Abril!H:H)+SUMIF(Maio!B:B,B121,Maio!H:H)+SUMIF(Junho!B:B,B121,Junho!H:H)+SUMIF(Julho!B:B,B121,Julho!H:H)+SUMIF(Agosto!B:B,B121,Agosto!H:H)+SUMIF(Setembro!B:B,B121,Setembro!H:H)+SUMIF(Outubro!B:B,B121,Outubro!H:H)+SUMIF(Novembro!B:B,B121,Novembro!H:H)+SUMIF(Dezembro!B:B,B121,Dezembro!H:H)</f>
        <v>0</v>
      </c>
      <c r="G121" s="117">
        <f t="shared" ref="G121:G124" si="13">F121</f>
        <v>0</v>
      </c>
      <c r="U121" s="71"/>
    </row>
    <row r="122" ht="24.75" customHeight="1">
      <c r="A122" s="108" t="s">
        <v>229</v>
      </c>
      <c r="B122" s="109" t="s">
        <v>230</v>
      </c>
      <c r="C122" s="110">
        <f>COUNTIF(Janeiro!B:B,B122)+COUNTIF(Fevereiro!B:B,B122)+COUNTIF('Março'!B:B,B122)+COUNTIF(Abril!B:B,B122)+COUNTIF(Maio!B:B,B122)+COUNTIF(Junho!B:B,B122)+COUNTIF(Julho!B:B,B122)+COUNTIF(Agosto!B:B,B122)+COUNTIF(Setembro!B:B,B122)+COUNTIF(Outubro!B:B,B122)+COUNTIF(Novembro!B:B,B122)+COUNTIF(Dezembro!B:B,B122)</f>
        <v>0</v>
      </c>
      <c r="D122" s="110">
        <f>COUNTIFS(Janeiro!H:H,"&gt;0",Janeiro!B:B,B122)+COUNTIFS(Fevereiro!H:H,"&gt;0",Fevereiro!B:B,B122)+COUNTIFS('Março'!H:H,"&gt;0",'Março'!B:B,B122)+COUNTIFS(Abril!H:H,"&gt;0",Abril!B:B,B122)+COUNTIFS(Maio!H:H,"&gt;0",Maio!B:B,B122)+COUNTIFS(Junho!H:H,"&gt;0",Junho!B:B,B122)+COUNTIFS(Julho!H:H,"&gt;0",Julho!B:B,B122)+COUNTIFS(Agosto!H:H,"&gt;0",Agosto!B:B,B122)+COUNTIFS(Setembro!H:H,"&gt;0",Setembro!B:B,B122)+COUNTIFS(Outubro!H:H,"&gt;0",Outubro!B:B,B122)+COUNTIFS(Novembro!H:H,"&gt;0",Novembro!B:B,B122)+COUNTIFS(Dezembro!H:H,"&gt;0",Dezembro!B:B,B122)</f>
        <v>0</v>
      </c>
      <c r="E122" s="110">
        <f>COUNTIFS(Janeiro!H:H,"&lt;0",Janeiro!B:B,B122)+COUNTIFS(Fevereiro!H:H,"&lt;0",Fevereiro!B:B,B122)+COUNTIFS('Março'!H:H,"&lt;0",'Março'!B:B,B122)+COUNTIFS(Abril!H:H,"&lt;0",Abril!B:B,B122)+COUNTIFS(Maio!H:H,"&lt;0",Maio!B:B,B122)+COUNTIFS(Junho!H:H,"&lt;0",Junho!B:B,B122)+COUNTIFS(Julho!H:H,"&lt;0",Julho!B:B,B122)+COUNTIFS(Agosto!H:H,"&lt;0",Agosto!B:B,B122)+COUNTIFS(Setembro!H:H,"&lt;0",Setembro!B:B,B122)+COUNTIFS(Outubro!H:H,"&lt;0",Outubro!B:B,B122)+COUNTIFS(Novembro!H:H,"&lt;0",Novembro!B:B,B122)+COUNTIFS(Dezembro!H:H,"&lt;0",Dezembro!B:B,B122)</f>
        <v>0</v>
      </c>
      <c r="F122" s="111">
        <f>SUMIF(Janeiro!B:B,B122,Janeiro!H:H)+SUMIF(Fevereiro!B:B,B122,Fevereiro!H:H)+SUMIF('Março'!B:B,B122,'Março'!H:H)+SUMIF(Abril!B:B,B122,Abril!H:H)+SUMIF(Maio!B:B,B122,Maio!H:H)+SUMIF(Junho!B:B,B122,Junho!H:H)+SUMIF(Julho!B:B,B122,Julho!H:H)+SUMIF(Agosto!B:B,B122,Agosto!H:H)+SUMIF(Setembro!B:B,B122,Setembro!H:H)+SUMIF(Outubro!B:B,B122,Outubro!H:H)+SUMIF(Novembro!B:B,B122,Novembro!H:H)+SUMIF(Dezembro!B:B,B122,Dezembro!H:H)</f>
        <v>0</v>
      </c>
      <c r="G122" s="112">
        <f t="shared" si="13"/>
        <v>0</v>
      </c>
      <c r="U122" s="71"/>
    </row>
    <row r="123" ht="24.75" customHeight="1">
      <c r="A123" s="185" t="s">
        <v>231</v>
      </c>
      <c r="B123" s="140" t="s">
        <v>232</v>
      </c>
      <c r="C123" s="115">
        <f>COUNTIF(Janeiro!B:B,B123)+COUNTIF(Fevereiro!B:B,B123)+COUNTIF('Março'!B:B,B123)+COUNTIF(Abril!B:B,B123)+COUNTIF(Maio!B:B,B123)+COUNTIF(Junho!B:B,B123)+COUNTIF(Julho!B:B,B123)+COUNTIF(Agosto!B:B,B123)+COUNTIF(Setembro!B:B,B123)+COUNTIF(Outubro!B:B,B123)+COUNTIF(Novembro!B:B,B123)+COUNTIF(Dezembro!B:B,B123)</f>
        <v>0</v>
      </c>
      <c r="D123" s="115">
        <f>COUNTIFS(Janeiro!H:H,"&gt;0",Janeiro!B:B,B123)+COUNTIFS(Fevereiro!H:H,"&gt;0",Fevereiro!B:B,B123)+COUNTIFS('Março'!H:H,"&gt;0",'Março'!B:B,B123)+COUNTIFS(Abril!H:H,"&gt;0",Abril!B:B,B123)+COUNTIFS(Maio!H:H,"&gt;0",Maio!B:B,B123)+COUNTIFS(Junho!H:H,"&gt;0",Junho!B:B,B123)+COUNTIFS(Julho!H:H,"&gt;0",Julho!B:B,B123)+COUNTIFS(Agosto!H:H,"&gt;0",Agosto!B:B,B123)+COUNTIFS(Setembro!H:H,"&gt;0",Setembro!B:B,B123)+COUNTIFS(Outubro!H:H,"&gt;0",Outubro!B:B,B123)+COUNTIFS(Novembro!H:H,"&gt;0",Novembro!B:B,B123)+COUNTIFS(Dezembro!H:H,"&gt;0",Dezembro!B:B,B123)</f>
        <v>0</v>
      </c>
      <c r="E123" s="115">
        <f>COUNTIFS(Janeiro!H:H,"&lt;0",Janeiro!B:B,B123)+COUNTIFS(Fevereiro!H:H,"&lt;0",Fevereiro!B:B,B123)+COUNTIFS('Março'!H:H,"&lt;0",'Março'!B:B,B123)+COUNTIFS(Abril!H:H,"&lt;0",Abril!B:B,B123)+COUNTIFS(Maio!H:H,"&lt;0",Maio!B:B,B123)+COUNTIFS(Junho!H:H,"&lt;0",Junho!B:B,B123)+COUNTIFS(Julho!H:H,"&lt;0",Julho!B:B,B123)+COUNTIFS(Agosto!H:H,"&lt;0",Agosto!B:B,B123)+COUNTIFS(Setembro!H:H,"&lt;0",Setembro!B:B,B123)+COUNTIFS(Outubro!H:H,"&lt;0",Outubro!B:B,B123)+COUNTIFS(Novembro!H:H,"&lt;0",Novembro!B:B,B123)+COUNTIFS(Dezembro!H:H,"&lt;0",Dezembro!B:B,B123)</f>
        <v>0</v>
      </c>
      <c r="F123" s="116">
        <f>SUMIF(Janeiro!B:B,B123,Janeiro!H:H)+SUMIF(Fevereiro!B:B,B123,Fevereiro!H:H)+SUMIF('Março'!B:B,B123,'Março'!H:H)+SUMIF(Abril!B:B,B123,Abril!H:H)+SUMIF(Maio!B:B,B123,Maio!H:H)+SUMIF(Junho!B:B,B123,Junho!H:H)+SUMIF(Julho!B:B,B123,Julho!H:H)+SUMIF(Agosto!B:B,B123,Agosto!H:H)+SUMIF(Setembro!B:B,B123,Setembro!H:H)+SUMIF(Outubro!B:B,B123,Outubro!H:H)+SUMIF(Novembro!B:B,B123,Novembro!H:H)+SUMIF(Dezembro!B:B,B123,Dezembro!H:H)</f>
        <v>0</v>
      </c>
      <c r="G123" s="117">
        <f t="shared" si="13"/>
        <v>0</v>
      </c>
      <c r="U123" s="71"/>
    </row>
    <row r="124" ht="24.75" customHeight="1">
      <c r="A124" s="184" t="s">
        <v>233</v>
      </c>
      <c r="B124" s="142" t="s">
        <v>234</v>
      </c>
      <c r="C124" s="110">
        <f>COUNTIF(Janeiro!B:B,B124)+COUNTIF(Fevereiro!B:B,B124)+COUNTIF('Março'!B:B,B124)+COUNTIF(Abril!B:B,B124)+COUNTIF(Maio!B:B,B124)+COUNTIF(Junho!B:B,B124)+COUNTIF(Julho!B:B,B124)+COUNTIF(Agosto!B:B,B124)+COUNTIF(Setembro!B:B,B124)+COUNTIF(Outubro!B:B,B124)+COUNTIF(Novembro!B:B,B124)+COUNTIF(Dezembro!B:B,B124)</f>
        <v>0</v>
      </c>
      <c r="D124" s="110">
        <f>COUNTIFS(Janeiro!H:H,"&gt;0",Janeiro!B:B,B124)+COUNTIFS(Fevereiro!H:H,"&gt;0",Fevereiro!B:B,B124)+COUNTIFS('Março'!H:H,"&gt;0",'Março'!B:B,B124)+COUNTIFS(Abril!H:H,"&gt;0",Abril!B:B,B124)+COUNTIFS(Maio!H:H,"&gt;0",Maio!B:B,B124)+COUNTIFS(Junho!H:H,"&gt;0",Junho!B:B,B124)+COUNTIFS(Julho!H:H,"&gt;0",Julho!B:B,B124)+COUNTIFS(Agosto!H:H,"&gt;0",Agosto!B:B,B124)+COUNTIFS(Setembro!H:H,"&gt;0",Setembro!B:B,B124)+COUNTIFS(Outubro!H:H,"&gt;0",Outubro!B:B,B124)+COUNTIFS(Novembro!H:H,"&gt;0",Novembro!B:B,B124)+COUNTIFS(Dezembro!H:H,"&gt;0",Dezembro!B:B,B124)</f>
        <v>0</v>
      </c>
      <c r="E124" s="110">
        <f>COUNTIFS(Janeiro!H:H,"&lt;0",Janeiro!B:B,B124)+COUNTIFS(Fevereiro!H:H,"&lt;0",Fevereiro!B:B,B124)+COUNTIFS('Março'!H:H,"&lt;0",'Março'!B:B,B124)+COUNTIFS(Abril!H:H,"&lt;0",Abril!B:B,B124)+COUNTIFS(Maio!H:H,"&lt;0",Maio!B:B,B124)+COUNTIFS(Junho!H:H,"&lt;0",Junho!B:B,B124)+COUNTIFS(Julho!H:H,"&lt;0",Julho!B:B,B124)+COUNTIFS(Agosto!H:H,"&lt;0",Agosto!B:B,B124)+COUNTIFS(Setembro!H:H,"&lt;0",Setembro!B:B,B124)+COUNTIFS(Outubro!H:H,"&lt;0",Outubro!B:B,B124)+COUNTIFS(Novembro!H:H,"&lt;0",Novembro!B:B,B124)+COUNTIFS(Dezembro!H:H,"&lt;0",Dezembro!B:B,B124)</f>
        <v>0</v>
      </c>
      <c r="F124" s="111">
        <f>SUMIF(Janeiro!B:B,B124,Janeiro!H:H)+SUMIF(Fevereiro!B:B,B124,Fevereiro!H:H)+SUMIF('Março'!B:B,B124,'Março'!H:H)+SUMIF(Abril!B:B,B124,Abril!H:H)+SUMIF(Maio!B:B,B124,Maio!H:H)+SUMIF(Junho!B:B,B124,Junho!H:H)+SUMIF(Julho!B:B,B124,Julho!H:H)+SUMIF(Agosto!B:B,B124,Agosto!H:H)+SUMIF(Setembro!B:B,B124,Setembro!H:H)+SUMIF(Outubro!B:B,B124,Outubro!H:H)+SUMIF(Novembro!B:B,B124,Novembro!H:H)+SUMIF(Dezembro!B:B,B124,Dezembro!H:H)</f>
        <v>0</v>
      </c>
      <c r="G124" s="112">
        <f t="shared" si="13"/>
        <v>0</v>
      </c>
      <c r="U124" s="71"/>
    </row>
    <row r="125" ht="24.75" customHeight="1">
      <c r="A125" s="185" t="s">
        <v>235</v>
      </c>
      <c r="B125" s="186" t="s">
        <v>236</v>
      </c>
      <c r="C125" s="168">
        <f>COUNTIF(Janeiro!B:B,B125)+COUNTIF(Fevereiro!B:B,B125)+COUNTIF('Março'!B:B,B125)+COUNTIF(Abril!B:B,B125)+COUNTIF(Maio!B:B,B125)+COUNTIF(Junho!B:B,B125)+COUNTIF(Julho!B:B,B125)+COUNTIF(Agosto!B:B,B125)+COUNTIF(Setembro!B:B,B125)+COUNTIF(Outubro!B:B,B125)+COUNTIF(Novembro!B:B,B125)+COUNTIF(Dezembro!B:B,B125)</f>
        <v>0</v>
      </c>
      <c r="D125" s="168">
        <f>COUNTIFS(Janeiro!H:H,"&gt;0",Janeiro!B:B,B125)+COUNTIFS(Fevereiro!H:H,"&gt;0",Fevereiro!B:B,B125)+COUNTIFS('Março'!H:H,"&gt;0",'Março'!B:B,B125)+COUNTIFS(Abril!H:H,"&gt;0",Abril!B:B,B125)+COUNTIFS(Maio!H:H,"&gt;0",Maio!B:B,B125)+COUNTIFS(Junho!H:H,"&gt;0",Junho!B:B,B125)+COUNTIFS(Julho!H:H,"&gt;0",Julho!B:B,B125)+COUNTIFS(Agosto!H:H,"&gt;0",Agosto!B:B,B125)+COUNTIFS(Setembro!H:H,"&gt;0",Setembro!B:B,B125)+COUNTIFS(Outubro!H:H,"&gt;0",Outubro!B:B,B125)+COUNTIFS(Novembro!H:H,"&gt;0",Novembro!B:B,B125)+COUNTIFS(Dezembro!H:H,"&gt;0",Dezembro!B:B,B125)</f>
        <v>0</v>
      </c>
      <c r="E125" s="168">
        <f>COUNTIFS(Janeiro!H:H,"&lt;0",Janeiro!B:B,B125)+COUNTIFS(Fevereiro!H:H,"&lt;0",Fevereiro!B:B,B125)+COUNTIFS('Março'!H:H,"&lt;0",'Março'!B:B,B125)+COUNTIFS(Abril!H:H,"&lt;0",Abril!B:B,B125)+COUNTIFS(Maio!H:H,"&lt;0",Maio!B:B,B125)+COUNTIFS(Junho!H:H,"&lt;0",Junho!B:B,B125)+COUNTIFS(Julho!H:H,"&lt;0",Julho!B:B,B125)+COUNTIFS(Agosto!H:H,"&lt;0",Agosto!B:B,B125)+COUNTIFS(Setembro!H:H,"&lt;0",Setembro!B:B,B125)+COUNTIFS(Outubro!H:H,"&lt;0",Outubro!B:B,B125)+COUNTIFS(Novembro!H:H,"&lt;0",Novembro!B:B,B125)+COUNTIFS(Dezembro!H:H,"&lt;0",Dezembro!B:B,B125)</f>
        <v>0</v>
      </c>
      <c r="F125" s="178">
        <f>SUMIF(Janeiro!B:B,B125,Janeiro!H:H)+SUMIF(Fevereiro!B:B,B125,Fevereiro!H:H)+SUMIF('Março'!B:B,B125,'Março'!H:H)+SUMIF(Abril!B:B,B125,Abril!H:H)+SUMIF(Maio!B:B,B125,Maio!H:H)+SUMIF(Junho!B:B,B125,Junho!H:H)+SUMIF(Julho!B:B,B125,Julho!H:H)+SUMIF(Agosto!B:B,B125,Agosto!H:H)+SUMIF(Setembro!B:B,B125,Setembro!H:H)+SUMIF(Outubro!B:B,B125,Outubro!H:H)+SUMIF(Novembro!B:B,B125,Novembro!H:H)+SUMIF(Dezembro!B:B,B125,Dezembro!H:H)</f>
        <v>0</v>
      </c>
      <c r="G125" s="144">
        <f>SUM(F125)</f>
        <v>0</v>
      </c>
      <c r="U125" s="71"/>
    </row>
    <row r="126" ht="24.75" customHeight="1">
      <c r="A126" s="184" t="s">
        <v>237</v>
      </c>
      <c r="B126" s="142" t="s">
        <v>238</v>
      </c>
      <c r="C126" s="110">
        <f>COUNTIF(Janeiro!B:B,B126)+COUNTIF(Fevereiro!B:B,B126)+COUNTIF('Março'!B:B,B126)+COUNTIF(Abril!B:B,B126)+COUNTIF(Maio!B:B,B126)+COUNTIF(Junho!B:B,B126)+COUNTIF(Julho!B:B,B126)+COUNTIF(Agosto!B:B,B126)+COUNTIF(Setembro!B:B,B126)+COUNTIF(Outubro!B:B,B126)+COUNTIF(Novembro!B:B,B126)+COUNTIF(Dezembro!B:B,B126)</f>
        <v>0</v>
      </c>
      <c r="D126" s="110">
        <f>COUNTIFS(Janeiro!H:H,"&gt;0",Janeiro!B:B,B126)+COUNTIFS(Fevereiro!H:H,"&gt;0",Fevereiro!B:B,B126)+COUNTIFS('Março'!H:H,"&gt;0",'Março'!B:B,B126)+COUNTIFS(Abril!H:H,"&gt;0",Abril!B:B,B126)+COUNTIFS(Maio!H:H,"&gt;0",Maio!B:B,B126)+COUNTIFS(Junho!H:H,"&gt;0",Junho!B:B,B126)+COUNTIFS(Julho!H:H,"&gt;0",Julho!B:B,B126)+COUNTIFS(Agosto!H:H,"&gt;0",Agosto!B:B,B126)+COUNTIFS(Setembro!H:H,"&gt;0",Setembro!B:B,B126)+COUNTIFS(Outubro!H:H,"&gt;0",Outubro!B:B,B126)+COUNTIFS(Novembro!H:H,"&gt;0",Novembro!B:B,B126)+COUNTIFS(Dezembro!H:H,"&gt;0",Dezembro!B:B,B126)</f>
        <v>0</v>
      </c>
      <c r="E126" s="110">
        <f>COUNTIFS(Janeiro!H:H,"&lt;0",Janeiro!B:B,B126)+COUNTIFS(Fevereiro!H:H,"&lt;0",Fevereiro!B:B,B126)+COUNTIFS('Março'!H:H,"&lt;0",'Março'!B:B,B126)+COUNTIFS(Abril!H:H,"&lt;0",Abril!B:B,B126)+COUNTIFS(Maio!H:H,"&lt;0",Maio!B:B,B126)+COUNTIFS(Junho!H:H,"&lt;0",Junho!B:B,B126)+COUNTIFS(Julho!H:H,"&lt;0",Julho!B:B,B126)+COUNTIFS(Agosto!H:H,"&lt;0",Agosto!B:B,B126)+COUNTIFS(Setembro!H:H,"&lt;0",Setembro!B:B,B126)+COUNTIFS(Outubro!H:H,"&lt;0",Outubro!B:B,B126)+COUNTIFS(Novembro!H:H,"&lt;0",Novembro!B:B,B126)+COUNTIFS(Dezembro!H:H,"&lt;0",Dezembro!B:B,B126)</f>
        <v>0</v>
      </c>
      <c r="F126" s="111">
        <f>SUMIF(Janeiro!B:B,B126,Janeiro!H:H)+SUMIF(Fevereiro!B:B,B126,Fevereiro!H:H)+SUMIF('Março'!B:B,B126,'Março'!H:H)+SUMIF(Abril!B:B,B126,Abril!H:H)+SUMIF(Maio!B:B,B126,Maio!H:H)+SUMIF(Junho!B:B,B126,Junho!H:H)+SUMIF(Julho!B:B,B126,Julho!H:H)+SUMIF(Agosto!B:B,B126,Agosto!H:H)+SUMIF(Setembro!B:B,B126,Setembro!H:H)+SUMIF(Outubro!B:B,B126,Outubro!H:H)+SUMIF(Novembro!B:B,B126,Novembro!H:H)+SUMIF(Dezembro!B:B,B126,Dezembro!H:H)</f>
        <v>0</v>
      </c>
      <c r="G126" s="112">
        <f t="shared" ref="G126:G127" si="14">F126</f>
        <v>0</v>
      </c>
      <c r="U126" s="71"/>
    </row>
    <row r="127" ht="24.75" customHeight="1">
      <c r="A127" s="113" t="s">
        <v>239</v>
      </c>
      <c r="B127" s="114" t="s">
        <v>240</v>
      </c>
      <c r="C127" s="115">
        <f>COUNTIF(Janeiro!B:B,B127)+COUNTIF(Fevereiro!B:B,B127)+COUNTIF('Março'!B:B,B127)+COUNTIF(Abril!B:B,B127)+COUNTIF(Maio!B:B,B127)+COUNTIF(Junho!B:B,B127)+COUNTIF(Julho!B:B,B127)+COUNTIF(Agosto!B:B,B127)+COUNTIF(Setembro!B:B,B127)+COUNTIF(Outubro!B:B,B127)+COUNTIF(Novembro!B:B,B127)+COUNTIF(Dezembro!B:B,B127)</f>
        <v>0</v>
      </c>
      <c r="D127" s="115">
        <f>COUNTIFS(Janeiro!H:H,"&gt;0",Janeiro!B:B,B127)+COUNTIFS(Fevereiro!H:H,"&gt;0",Fevereiro!B:B,B127)+COUNTIFS('Março'!H:H,"&gt;0",'Março'!B:B,B127)+COUNTIFS(Abril!H:H,"&gt;0",Abril!B:B,B127)+COUNTIFS(Maio!H:H,"&gt;0",Maio!B:B,B127)+COUNTIFS(Junho!H:H,"&gt;0",Junho!B:B,B127)+COUNTIFS(Julho!H:H,"&gt;0",Julho!B:B,B127)+COUNTIFS(Agosto!H:H,"&gt;0",Agosto!B:B,B127)+COUNTIFS(Setembro!H:H,"&gt;0",Setembro!B:B,B127)+COUNTIFS(Outubro!H:H,"&gt;0",Outubro!B:B,B127)+COUNTIFS(Novembro!H:H,"&gt;0",Novembro!B:B,B127)+COUNTIFS(Dezembro!H:H,"&gt;0",Dezembro!B:B,B127)</f>
        <v>0</v>
      </c>
      <c r="E127" s="115">
        <f>COUNTIFS(Janeiro!H:H,"&lt;0",Janeiro!B:B,B127)+COUNTIFS(Fevereiro!H:H,"&lt;0",Fevereiro!B:B,B127)+COUNTIFS('Março'!H:H,"&lt;0",'Março'!B:B,B127)+COUNTIFS(Abril!H:H,"&lt;0",Abril!B:B,B127)+COUNTIFS(Maio!H:H,"&lt;0",Maio!B:B,B127)+COUNTIFS(Junho!H:H,"&lt;0",Junho!B:B,B127)+COUNTIFS(Julho!H:H,"&lt;0",Julho!B:B,B127)+COUNTIFS(Agosto!H:H,"&lt;0",Agosto!B:B,B127)+COUNTIFS(Setembro!H:H,"&lt;0",Setembro!B:B,B127)+COUNTIFS(Outubro!H:H,"&lt;0",Outubro!B:B,B127)+COUNTIFS(Novembro!H:H,"&lt;0",Novembro!B:B,B127)+COUNTIFS(Dezembro!H:H,"&lt;0",Dezembro!B:B,B127)</f>
        <v>0</v>
      </c>
      <c r="F127" s="116">
        <f>SUMIF(Janeiro!B:B,B127,Janeiro!H:H)+SUMIF(Fevereiro!B:B,B127,Fevereiro!H:H)+SUMIF('Março'!B:B,B127,'Março'!H:H)+SUMIF(Abril!B:B,B127,Abril!H:H)+SUMIF(Maio!B:B,B127,Maio!H:H)+SUMIF(Junho!B:B,B127,Junho!H:H)+SUMIF(Julho!B:B,B127,Julho!H:H)+SUMIF(Agosto!B:B,B127,Agosto!H:H)+SUMIF(Setembro!B:B,B127,Setembro!H:H)+SUMIF(Outubro!B:B,B127,Outubro!H:H)+SUMIF(Novembro!B:B,B127,Novembro!H:H)+SUMIF(Dezembro!B:B,B127,Dezembro!H:H)</f>
        <v>0</v>
      </c>
      <c r="G127" s="117">
        <f t="shared" si="14"/>
        <v>0</v>
      </c>
      <c r="U127" s="71"/>
    </row>
    <row r="128" ht="24.75" customHeight="1">
      <c r="A128" s="187" t="s">
        <v>241</v>
      </c>
      <c r="B128" s="188" t="s">
        <v>242</v>
      </c>
      <c r="C128" s="171">
        <f>COUNTIF(Janeiro!B:B,B128)+COUNTIF(Fevereiro!B:B,B128)+COUNTIF('Março'!B:B,B128)+COUNTIF(Abril!B:B,B128)+COUNTIF(Maio!B:B,B128)+COUNTIF(Junho!B:B,B128)+COUNTIF(Julho!B:B,B128)+COUNTIF(Agosto!B:B,B128)+COUNTIF(Setembro!B:B,B128)+COUNTIF(Outubro!B:B,B128)+COUNTIF(Novembro!B:B,B128)+COUNTIF(Dezembro!B:B,B128)</f>
        <v>0</v>
      </c>
      <c r="D128" s="171">
        <f>COUNTIFS(Janeiro!H:H,"&gt;0",Janeiro!B:B,B128)+COUNTIFS(Fevereiro!H:H,"&gt;0",Fevereiro!B:B,B128)+COUNTIFS('Março'!H:H,"&gt;0",'Março'!B:B,B128)+COUNTIFS(Abril!H:H,"&gt;0",Abril!B:B,B128)+COUNTIFS(Maio!H:H,"&gt;0",Maio!B:B,B128)+COUNTIFS(Junho!H:H,"&gt;0",Junho!B:B,B128)+COUNTIFS(Julho!H:H,"&gt;0",Julho!B:B,B128)+COUNTIFS(Agosto!H:H,"&gt;0",Agosto!B:B,B128)+COUNTIFS(Setembro!H:H,"&gt;0",Setembro!B:B,B128)+COUNTIFS(Outubro!H:H,"&gt;0",Outubro!B:B,B128)+COUNTIFS(Novembro!H:H,"&gt;0",Novembro!B:B,B128)+COUNTIFS(Dezembro!H:H,"&gt;0",Dezembro!B:B,B128)</f>
        <v>0</v>
      </c>
      <c r="E128" s="171">
        <f>COUNTIFS(Janeiro!H:H,"&lt;0",Janeiro!B:B,B128)+COUNTIFS(Fevereiro!H:H,"&lt;0",Fevereiro!B:B,B128)+COUNTIFS('Março'!H:H,"&lt;0",'Março'!B:B,B128)+COUNTIFS(Abril!H:H,"&lt;0",Abril!B:B,B128)+COUNTIFS(Maio!H:H,"&lt;0",Maio!B:B,B128)+COUNTIFS(Junho!H:H,"&lt;0",Junho!B:B,B128)+COUNTIFS(Julho!H:H,"&lt;0",Julho!B:B,B128)+COUNTIFS(Agosto!H:H,"&lt;0",Agosto!B:B,B128)+COUNTIFS(Setembro!H:H,"&lt;0",Setembro!B:B,B128)+COUNTIFS(Outubro!H:H,"&lt;0",Outubro!B:B,B128)+COUNTIFS(Novembro!H:H,"&lt;0",Novembro!B:B,B128)+COUNTIFS(Dezembro!H:H,"&lt;0",Dezembro!B:B,B128)</f>
        <v>0</v>
      </c>
      <c r="F128" s="177">
        <f>SUMIF(Janeiro!B:B,B128,Janeiro!H:H)+SUMIF(Fevereiro!B:B,B128,Fevereiro!H:H)+SUMIF('Março'!B:B,B128,'Março'!H:H)+SUMIF(Abril!B:B,B128,Abril!H:H)+SUMIF(Maio!B:B,B128,Maio!H:H)+SUMIF(Junho!B:B,B128,Junho!H:H)+SUMIF(Julho!B:B,B128,Julho!H:H)+SUMIF(Agosto!B:B,B128,Agosto!H:H)+SUMIF(Setembro!B:B,B128,Setembro!H:H)+SUMIF(Outubro!B:B,B128,Outubro!H:H)+SUMIF(Novembro!B:B,B128,Novembro!H:H)+SUMIF(Dezembro!B:B,B128,Dezembro!H:H)</f>
        <v>0</v>
      </c>
      <c r="G128" s="138">
        <f>SUM(F128)</f>
        <v>0</v>
      </c>
      <c r="U128" s="71"/>
    </row>
    <row r="129" ht="24.75" customHeight="1">
      <c r="A129" s="185" t="s">
        <v>243</v>
      </c>
      <c r="B129" s="140" t="s">
        <v>244</v>
      </c>
      <c r="C129" s="115">
        <f>COUNTIF(Janeiro!B:B,B129)+COUNTIF(Fevereiro!B:B,B129)+COUNTIF('Março'!B:B,B129)+COUNTIF(Abril!B:B,B129)+COUNTIF(Maio!B:B,B129)+COUNTIF(Junho!B:B,B129)+COUNTIF(Julho!B:B,B129)+COUNTIF(Agosto!B:B,B129)+COUNTIF(Setembro!B:B,B129)+COUNTIF(Outubro!B:B,B129)+COUNTIF(Novembro!B:B,B129)+COUNTIF(Dezembro!B:B,B129)</f>
        <v>0</v>
      </c>
      <c r="D129" s="115">
        <f>COUNTIFS(Janeiro!H:H,"&gt;0",Janeiro!B:B,B129)+COUNTIFS(Fevereiro!H:H,"&gt;0",Fevereiro!B:B,B129)+COUNTIFS('Março'!H:H,"&gt;0",'Março'!B:B,B129)+COUNTIFS(Abril!H:H,"&gt;0",Abril!B:B,B129)+COUNTIFS(Maio!H:H,"&gt;0",Maio!B:B,B129)+COUNTIFS(Junho!H:H,"&gt;0",Junho!B:B,B129)+COUNTIFS(Julho!H:H,"&gt;0",Julho!B:B,B129)+COUNTIFS(Agosto!H:H,"&gt;0",Agosto!B:B,B129)+COUNTIFS(Setembro!H:H,"&gt;0",Setembro!B:B,B129)+COUNTIFS(Outubro!H:H,"&gt;0",Outubro!B:B,B129)+COUNTIFS(Novembro!H:H,"&gt;0",Novembro!B:B,B129)+COUNTIFS(Dezembro!H:H,"&gt;0",Dezembro!B:B,B129)</f>
        <v>0</v>
      </c>
      <c r="E129" s="115">
        <f>COUNTIFS(Janeiro!H:H,"&lt;0",Janeiro!B:B,B129)+COUNTIFS(Fevereiro!H:H,"&lt;0",Fevereiro!B:B,B129)+COUNTIFS('Março'!H:H,"&lt;0",'Março'!B:B,B129)+COUNTIFS(Abril!H:H,"&lt;0",Abril!B:B,B129)+COUNTIFS(Maio!H:H,"&lt;0",Maio!B:B,B129)+COUNTIFS(Junho!H:H,"&lt;0",Junho!B:B,B129)+COUNTIFS(Julho!H:H,"&lt;0",Julho!B:B,B129)+COUNTIFS(Agosto!H:H,"&lt;0",Agosto!B:B,B129)+COUNTIFS(Setembro!H:H,"&lt;0",Setembro!B:B,B129)+COUNTIFS(Outubro!H:H,"&lt;0",Outubro!B:B,B129)+COUNTIFS(Novembro!H:H,"&lt;0",Novembro!B:B,B129)+COUNTIFS(Dezembro!H:H,"&lt;0",Dezembro!B:B,B129)</f>
        <v>0</v>
      </c>
      <c r="F129" s="116">
        <f>SUMIF(Janeiro!B:B,B129,Janeiro!H:H)+SUMIF(Fevereiro!B:B,B129,Fevereiro!H:H)+SUMIF('Março'!B:B,B129,'Março'!H:H)+SUMIF(Abril!B:B,B129,Abril!H:H)+SUMIF(Maio!B:B,B129,Maio!H:H)+SUMIF(Junho!B:B,B129,Junho!H:H)+SUMIF(Julho!B:B,B129,Julho!H:H)+SUMIF(Agosto!B:B,B129,Agosto!H:H)+SUMIF(Setembro!B:B,B129,Setembro!H:H)+SUMIF(Outubro!B:B,B129,Outubro!H:H)+SUMIF(Novembro!B:B,B129,Novembro!H:H)+SUMIF(Dezembro!B:B,B129,Dezembro!H:H)</f>
        <v>0</v>
      </c>
      <c r="G129" s="117">
        <f t="shared" ref="G129:G130" si="15">F129</f>
        <v>0</v>
      </c>
      <c r="U129" s="71"/>
    </row>
    <row r="130" ht="24.75" customHeight="1">
      <c r="A130" s="187" t="s">
        <v>245</v>
      </c>
      <c r="B130" s="109" t="s">
        <v>246</v>
      </c>
      <c r="C130" s="110">
        <f>COUNTIF(Janeiro!B:B,B130)+COUNTIF(Fevereiro!B:B,B130)+COUNTIF('Março'!B:B,B130)+COUNTIF(Abril!B:B,B130)+COUNTIF(Maio!B:B,B130)+COUNTIF(Junho!B:B,B130)+COUNTIF(Julho!B:B,B130)+COUNTIF(Agosto!B:B,B130)+COUNTIF(Setembro!B:B,B130)+COUNTIF(Outubro!B:B,B130)+COUNTIF(Novembro!B:B,B130)+COUNTIF(Dezembro!B:B,B130)</f>
        <v>0</v>
      </c>
      <c r="D130" s="110">
        <f>COUNTIFS(Janeiro!H:H,"&gt;0",Janeiro!B:B,B130)+COUNTIFS(Fevereiro!H:H,"&gt;0",Fevereiro!B:B,B130)+COUNTIFS('Março'!H:H,"&gt;0",'Março'!B:B,B130)+COUNTIFS(Abril!H:H,"&gt;0",Abril!B:B,B130)+COUNTIFS(Maio!H:H,"&gt;0",Maio!B:B,B130)+COUNTIFS(Junho!H:H,"&gt;0",Junho!B:B,B130)+COUNTIFS(Julho!H:H,"&gt;0",Julho!B:B,B130)+COUNTIFS(Agosto!H:H,"&gt;0",Agosto!B:B,B130)+COUNTIFS(Setembro!H:H,"&gt;0",Setembro!B:B,B130)+COUNTIFS(Outubro!H:H,"&gt;0",Outubro!B:B,B130)+COUNTIFS(Novembro!H:H,"&gt;0",Novembro!B:B,B130)+COUNTIFS(Dezembro!H:H,"&gt;0",Dezembro!B:B,B130)</f>
        <v>0</v>
      </c>
      <c r="E130" s="110">
        <f>COUNTIFS(Janeiro!H:H,"&lt;0",Janeiro!B:B,B130)+COUNTIFS(Fevereiro!H:H,"&lt;0",Fevereiro!B:B,B130)+COUNTIFS('Março'!H:H,"&lt;0",'Março'!B:B,B130)+COUNTIFS(Abril!H:H,"&lt;0",Abril!B:B,B130)+COUNTIFS(Maio!H:H,"&lt;0",Maio!B:B,B130)+COUNTIFS(Junho!H:H,"&lt;0",Junho!B:B,B130)+COUNTIFS(Julho!H:H,"&lt;0",Julho!B:B,B130)+COUNTIFS(Agosto!H:H,"&lt;0",Agosto!B:B,B130)+COUNTIFS(Setembro!H:H,"&lt;0",Setembro!B:B,B130)+COUNTIFS(Outubro!H:H,"&lt;0",Outubro!B:B,B130)+COUNTIFS(Novembro!H:H,"&lt;0",Novembro!B:B,B130)+COUNTIFS(Dezembro!H:H,"&lt;0",Dezembro!B:B,B130)</f>
        <v>0</v>
      </c>
      <c r="F130" s="111">
        <f>SUMIF(Janeiro!B:B,B130,Janeiro!H:H)+SUMIF(Fevereiro!B:B,B130,Fevereiro!H:H)+SUMIF('Março'!B:B,B130,'Março'!H:H)+SUMIF(Abril!B:B,B130,Abril!H:H)+SUMIF(Maio!B:B,B130,Maio!H:H)+SUMIF(Junho!B:B,B130,Junho!H:H)+SUMIF(Julho!B:B,B130,Julho!H:H)+SUMIF(Agosto!B:B,B130,Agosto!H:H)+SUMIF(Setembro!B:B,B130,Setembro!H:H)+SUMIF(Outubro!B:B,B130,Outubro!H:H)+SUMIF(Novembro!B:B,B130,Novembro!H:H)+SUMIF(Dezembro!B:B,B130,Dezembro!H:H)</f>
        <v>0</v>
      </c>
      <c r="G130" s="189">
        <f t="shared" si="15"/>
        <v>0</v>
      </c>
      <c r="U130" s="71"/>
    </row>
    <row r="131" ht="24.75" customHeight="1">
      <c r="A131" s="185" t="s">
        <v>247</v>
      </c>
      <c r="B131" s="186" t="s">
        <v>248</v>
      </c>
      <c r="C131" s="168">
        <f>COUNTIF(Janeiro!B:B,B131)+COUNTIF(Fevereiro!B:B,B131)+COUNTIF('Março'!B:B,B131)+COUNTIF(Abril!B:B,B131)+COUNTIF(Maio!B:B,B131)+COUNTIF(Junho!B:B,B131)+COUNTIF(Julho!B:B,B131)+COUNTIF(Agosto!B:B,B131)+COUNTIF(Setembro!B:B,B131)+COUNTIF(Outubro!B:B,B131)+COUNTIF(Novembro!B:B,B131)+COUNTIF(Dezembro!B:B,B131)</f>
        <v>0</v>
      </c>
      <c r="D131" s="168">
        <f>COUNTIFS(Janeiro!H:H,"&gt;0",Janeiro!B:B,B131)+COUNTIFS(Fevereiro!H:H,"&gt;0",Fevereiro!B:B,B131)+COUNTIFS('Março'!H:H,"&gt;0",'Março'!B:B,B131)+COUNTIFS(Abril!H:H,"&gt;0",Abril!B:B,B131)+COUNTIFS(Maio!H:H,"&gt;0",Maio!B:B,B131)+COUNTIFS(Junho!H:H,"&gt;0",Junho!B:B,B131)+COUNTIFS(Julho!H:H,"&gt;0",Julho!B:B,B131)+COUNTIFS(Agosto!H:H,"&gt;0",Agosto!B:B,B131)+COUNTIFS(Setembro!H:H,"&gt;0",Setembro!B:B,B131)+COUNTIFS(Outubro!H:H,"&gt;0",Outubro!B:B,B131)+COUNTIFS(Novembro!H:H,"&gt;0",Novembro!B:B,B131)+COUNTIFS(Dezembro!H:H,"&gt;0",Dezembro!B:B,B131)</f>
        <v>0</v>
      </c>
      <c r="E131" s="168">
        <f>COUNTIFS(Janeiro!H:H,"&lt;0",Janeiro!B:B,B131)+COUNTIFS(Fevereiro!H:H,"&lt;0",Fevereiro!B:B,B131)+COUNTIFS('Março'!H:H,"&lt;0",'Março'!B:B,B131)+COUNTIFS(Abril!H:H,"&lt;0",Abril!B:B,B131)+COUNTIFS(Maio!H:H,"&lt;0",Maio!B:B,B131)+COUNTIFS(Junho!H:H,"&lt;0",Junho!B:B,B131)+COUNTIFS(Julho!H:H,"&lt;0",Julho!B:B,B131)+COUNTIFS(Agosto!H:H,"&lt;0",Agosto!B:B,B131)+COUNTIFS(Setembro!H:H,"&lt;0",Setembro!B:B,B131)+COUNTIFS(Outubro!H:H,"&lt;0",Outubro!B:B,B131)+COUNTIFS(Novembro!H:H,"&lt;0",Novembro!B:B,B131)+COUNTIFS(Dezembro!H:H,"&lt;0",Dezembro!B:B,B131)</f>
        <v>0</v>
      </c>
      <c r="F131" s="178">
        <f>SUMIF(Janeiro!B:B,B131,Janeiro!H:H)+SUMIF(Fevereiro!B:B,B131,Fevereiro!H:H)+SUMIF('Março'!B:B,B131,'Março'!H:H)+SUMIF(Abril!B:B,B131,Abril!H:H)+SUMIF(Maio!B:B,B131,Maio!H:H)+SUMIF(Junho!B:B,B131,Junho!H:H)+SUMIF(Julho!B:B,B131,Julho!H:H)+SUMIF(Agosto!B:B,B131,Agosto!H:H)+SUMIF(Setembro!B:B,B131,Setembro!H:H)+SUMIF(Outubro!B:B,B131,Outubro!H:H)+SUMIF(Novembro!B:B,B131,Novembro!H:H)+SUMIF(Dezembro!B:B,B131,Dezembro!H:H)</f>
        <v>0</v>
      </c>
      <c r="G131" s="117">
        <f t="shared" ref="G131:G132" si="16">SUM(F131)</f>
        <v>0</v>
      </c>
      <c r="U131" s="71"/>
    </row>
    <row r="132" ht="24.75" customHeight="1">
      <c r="A132" s="184" t="s">
        <v>249</v>
      </c>
      <c r="B132" s="179" t="s">
        <v>250</v>
      </c>
      <c r="C132" s="171">
        <f>COUNTIF(Janeiro!B:B,B132)+COUNTIF(Fevereiro!B:B,B132)+COUNTIF('Março'!B:B,B132)+COUNTIF(Abril!B:B,B132)+COUNTIF(Maio!B:B,B132)+COUNTIF(Junho!B:B,B132)+COUNTIF(Julho!B:B,B132)+COUNTIF(Agosto!B:B,B132)+COUNTIF(Setembro!B:B,B132)+COUNTIF(Outubro!B:B,B132)+COUNTIF(Novembro!B:B,B132)+COUNTIF(Dezembro!B:B,B132)</f>
        <v>0</v>
      </c>
      <c r="D132" s="171">
        <f>COUNTIFS(Janeiro!H:H,"&gt;0",Janeiro!B:B,B132)+COUNTIFS(Fevereiro!H:H,"&gt;0",Fevereiro!B:B,B132)+COUNTIFS('Março'!H:H,"&gt;0",'Março'!B:B,B132)+COUNTIFS(Abril!H:H,"&gt;0",Abril!B:B,B132)+COUNTIFS(Maio!H:H,"&gt;0",Maio!B:B,B132)+COUNTIFS(Junho!H:H,"&gt;0",Junho!B:B,B132)+COUNTIFS(Julho!H:H,"&gt;0",Julho!B:B,B132)+COUNTIFS(Agosto!H:H,"&gt;0",Agosto!B:B,B132)+COUNTIFS(Setembro!H:H,"&gt;0",Setembro!B:B,B132)+COUNTIFS(Outubro!H:H,"&gt;0",Outubro!B:B,B132)+COUNTIFS(Novembro!H:H,"&gt;0",Novembro!B:B,B132)+COUNTIFS(Dezembro!H:H,"&gt;0",Dezembro!B:B,B132)</f>
        <v>0</v>
      </c>
      <c r="E132" s="171">
        <f>COUNTIFS(Janeiro!H:H,"&lt;0",Janeiro!B:B,B132)+COUNTIFS(Fevereiro!H:H,"&lt;0",Fevereiro!B:B,B132)+COUNTIFS('Março'!H:H,"&lt;0",'Março'!B:B,B132)+COUNTIFS(Abril!H:H,"&lt;0",Abril!B:B,B132)+COUNTIFS(Maio!H:H,"&lt;0",Maio!B:B,B132)+COUNTIFS(Junho!H:H,"&lt;0",Junho!B:B,B132)+COUNTIFS(Julho!H:H,"&lt;0",Julho!B:B,B132)+COUNTIFS(Agosto!H:H,"&lt;0",Agosto!B:B,B132)+COUNTIFS(Setembro!H:H,"&lt;0",Setembro!B:B,B132)+COUNTIFS(Outubro!H:H,"&lt;0",Outubro!B:B,B132)+COUNTIFS(Novembro!H:H,"&lt;0",Novembro!B:B,B132)+COUNTIFS(Dezembro!H:H,"&lt;0",Dezembro!B:B,B132)</f>
        <v>0</v>
      </c>
      <c r="F132" s="177">
        <f>SUMIF(Janeiro!B:B,B132,Janeiro!H:H)+SUMIF(Fevereiro!B:B,B132,Fevereiro!H:H)+SUMIF('Março'!B:B,B132,'Março'!H:H)+SUMIF(Abril!B:B,B132,Abril!H:H)+SUMIF(Maio!B:B,B132,Maio!H:H)+SUMIF(Junho!B:B,B132,Junho!H:H)+SUMIF(Julho!B:B,B132,Julho!H:H)+SUMIF(Agosto!B:B,B132,Agosto!H:H)+SUMIF(Setembro!B:B,B132,Setembro!H:H)+SUMIF(Outubro!B:B,B132,Outubro!H:H)+SUMIF(Novembro!B:B,B132,Novembro!H:H)+SUMIF(Dezembro!B:B,B132,Dezembro!H:H)</f>
        <v>0</v>
      </c>
      <c r="G132" s="112">
        <f t="shared" si="16"/>
        <v>0</v>
      </c>
      <c r="U132" s="71"/>
    </row>
    <row r="133" ht="24.75" customHeight="1">
      <c r="A133" s="190" t="s">
        <v>251</v>
      </c>
      <c r="B133" s="101" t="s">
        <v>252</v>
      </c>
      <c r="C133" s="68">
        <f>COUNTIF(Janeiro!B:B,B133)+COUNTIF(Fevereiro!B:B,B133)+COUNTIF('Março'!B:B,B133)+COUNTIF(Abril!B:B,B133)+COUNTIF(Maio!B:B,B133)+COUNTIF(Junho!B:B,B133)+COUNTIF(Julho!B:B,B133)+COUNTIF(Agosto!B:B,B133)+COUNTIF(Setembro!B:B,B133)+COUNTIF(Outubro!B:B,B133)+COUNTIF(Novembro!B:B,B133)+COUNTIF(Dezembro!B:B,B133)</f>
        <v>0</v>
      </c>
      <c r="D133" s="68">
        <f>COUNTIFS(Janeiro!H:H,"&gt;0",Janeiro!B:B,B133)+COUNTIFS(Fevereiro!H:H,"&gt;0",Fevereiro!B:B,B133)+COUNTIFS('Março'!H:H,"&gt;0",'Março'!B:B,B133)+COUNTIFS(Abril!H:H,"&gt;0",Abril!B:B,B133)+COUNTIFS(Maio!H:H,"&gt;0",Maio!B:B,B133)+COUNTIFS(Junho!H:H,"&gt;0",Junho!B:B,B133)+COUNTIFS(Julho!H:H,"&gt;0",Julho!B:B,B133)+COUNTIFS(Agosto!H:H,"&gt;0",Agosto!B:B,B133)+COUNTIFS(Setembro!H:H,"&gt;0",Setembro!B:B,B133)+COUNTIFS(Outubro!H:H,"&gt;0",Outubro!B:B,B133)+COUNTIFS(Novembro!H:H,"&gt;0",Novembro!B:B,B133)+COUNTIFS(Dezembro!H:H,"&gt;0",Dezembro!B:B,B133)</f>
        <v>0</v>
      </c>
      <c r="E133" s="68">
        <f>COUNTIFS(Janeiro!H:H,"&lt;0",Janeiro!B:B,B133)+COUNTIFS(Fevereiro!H:H,"&lt;0",Fevereiro!B:B,B133)+COUNTIFS('Março'!H:H,"&lt;0",'Março'!B:B,B133)+COUNTIFS(Abril!H:H,"&lt;0",Abril!B:B,B133)+COUNTIFS(Maio!H:H,"&lt;0",Maio!B:B,B133)+COUNTIFS(Junho!H:H,"&lt;0",Junho!B:B,B133)+COUNTIFS(Julho!H:H,"&lt;0",Julho!B:B,B133)+COUNTIFS(Agosto!H:H,"&lt;0",Agosto!B:B,B133)+COUNTIFS(Setembro!H:H,"&lt;0",Setembro!B:B,B133)+COUNTIFS(Outubro!H:H,"&lt;0",Outubro!B:B,B133)+COUNTIFS(Novembro!H:H,"&lt;0",Novembro!B:B,B133)+COUNTIFS(Dezembro!H:H,"&lt;0",Dezembro!B:B,B133)</f>
        <v>0</v>
      </c>
      <c r="F133" s="69">
        <f>SUMIF(Janeiro!B:B,B133,Janeiro!H:H)+SUMIF(Fevereiro!B:B,B133,Fevereiro!H:H)+SUMIF('Março'!B:B,B133,'Março'!H:H)+SUMIF(Abril!B:B,B133,Abril!H:H)+SUMIF(Maio!B:B,B133,Maio!H:H)+SUMIF(Junho!B:B,B133,Junho!H:H)+SUMIF(Julho!B:B,B133,Julho!H:H)+SUMIF(Agosto!B:B,B133,Agosto!H:H)+SUMIF(Setembro!B:B,B133,Setembro!H:H)+SUMIF(Outubro!B:B,B133,Outubro!H:H)+SUMIF(Novembro!B:B,B133,Novembro!H:H)+SUMIF(Dezembro!B:B,B133,Dezembro!H:H)</f>
        <v>0</v>
      </c>
      <c r="G133" s="70">
        <f>SUM(F133:F135)</f>
        <v>0</v>
      </c>
      <c r="U133" s="71"/>
    </row>
    <row r="134" ht="24.75" customHeight="1">
      <c r="A134" s="72"/>
      <c r="B134" s="181" t="s">
        <v>253</v>
      </c>
      <c r="C134" s="191">
        <f>COUNTIF(Janeiro!B:B,B134)+COUNTIF(Fevereiro!B:B,B134)+COUNTIF('Março'!B:B,B134)+COUNTIF(Abril!B:B,B134)+COUNTIF(Maio!B:B,B134)+COUNTIF(Junho!B:B,B134)+COUNTIF(Julho!B:B,B134)+COUNTIF(Agosto!B:B,B134)+COUNTIF(Setembro!B:B,B134)+COUNTIF(Outubro!B:B,B134)+COUNTIF(Novembro!B:B,B134)+COUNTIF(Dezembro!B:B,B134)</f>
        <v>0</v>
      </c>
      <c r="D134" s="191">
        <f>COUNTIFS(Janeiro!H:H,"&gt;0",Janeiro!B:B,B134)+COUNTIFS(Fevereiro!H:H,"&gt;0",Fevereiro!B:B,B134)+COUNTIFS('Março'!H:H,"&gt;0",'Março'!B:B,B134)+COUNTIFS(Abril!H:H,"&gt;0",Abril!B:B,B134)+COUNTIFS(Maio!H:H,"&gt;0",Maio!B:B,B134)+COUNTIFS(Junho!H:H,"&gt;0",Junho!B:B,B134)+COUNTIFS(Julho!H:H,"&gt;0",Julho!B:B,B134)+COUNTIFS(Agosto!H:H,"&gt;0",Agosto!B:B,B134)+COUNTIFS(Setembro!H:H,"&gt;0",Setembro!B:B,B134)+COUNTIFS(Outubro!H:H,"&gt;0",Outubro!B:B,B134)+COUNTIFS(Novembro!H:H,"&gt;0",Novembro!B:B,B134)+COUNTIFS(Dezembro!H:H,"&gt;0",Dezembro!B:B,B134)</f>
        <v>0</v>
      </c>
      <c r="E134" s="191">
        <f>COUNTIFS(Janeiro!H:H,"&lt;0",Janeiro!B:B,B134)+COUNTIFS(Fevereiro!H:H,"&lt;0",Fevereiro!B:B,B134)+COUNTIFS('Março'!H:H,"&lt;0",'Março'!B:B,B134)+COUNTIFS(Abril!H:H,"&lt;0",Abril!B:B,B134)+COUNTIFS(Maio!H:H,"&lt;0",Maio!B:B,B134)+COUNTIFS(Junho!H:H,"&lt;0",Junho!B:B,B134)+COUNTIFS(Julho!H:H,"&lt;0",Julho!B:B,B134)+COUNTIFS(Agosto!H:H,"&lt;0",Agosto!B:B,B134)+COUNTIFS(Setembro!H:H,"&lt;0",Setembro!B:B,B134)+COUNTIFS(Outubro!H:H,"&lt;0",Outubro!B:B,B134)+COUNTIFS(Novembro!H:H,"&lt;0",Novembro!B:B,B134)+COUNTIFS(Dezembro!H:H,"&lt;0",Dezembro!B:B,B134)</f>
        <v>0</v>
      </c>
      <c r="F134" s="192">
        <f>SUMIF(Janeiro!B:B,B134,Janeiro!H:H)+SUMIF(Fevereiro!B:B,B134,Fevereiro!H:H)+SUMIF('Março'!B:B,B134,'Março'!H:H)+SUMIF(Abril!B:B,B134,Abril!H:H)+SUMIF(Maio!B:B,B134,Maio!H:H)+SUMIF(Junho!B:B,B134,Junho!H:H)+SUMIF(Julho!B:B,B134,Julho!H:H)+SUMIF(Agosto!B:B,B134,Agosto!H:H)+SUMIF(Setembro!B:B,B134,Setembro!H:H)+SUMIF(Outubro!B:B,B134,Outubro!H:H)+SUMIF(Novembro!B:B,B134,Novembro!H:H)+SUMIF(Dezembro!B:B,B134,Dezembro!H:H)</f>
        <v>0</v>
      </c>
      <c r="G134" s="72"/>
      <c r="U134" s="71"/>
    </row>
    <row r="135" ht="24.75" customHeight="1">
      <c r="A135" s="76"/>
      <c r="B135" s="193" t="s">
        <v>254</v>
      </c>
      <c r="C135" s="191">
        <f>COUNTIF(Janeiro!B:B,B135)+COUNTIF(Fevereiro!B:B,B135)+COUNTIF('Março'!B:B,B135)+COUNTIF(Abril!B:B,B135)+COUNTIF(Maio!B:B,B135)+COUNTIF(Junho!B:B,B135)+COUNTIF(Julho!B:B,B135)+COUNTIF(Agosto!B:B,B135)+COUNTIF(Setembro!B:B,B135)+COUNTIF(Outubro!B:B,B135)+COUNTIF(Novembro!B:B,B135)+COUNTIF(Dezembro!B:B,B135)</f>
        <v>0</v>
      </c>
      <c r="D135" s="191">
        <f>COUNTIFS(Janeiro!H:H,"&gt;0",Janeiro!B:B,B135)+COUNTIFS(Fevereiro!H:H,"&gt;0",Fevereiro!B:B,B135)+COUNTIFS('Março'!H:H,"&gt;0",'Março'!B:B,B135)+COUNTIFS(Abril!H:H,"&gt;0",Abril!B:B,B135)+COUNTIFS(Maio!H:H,"&gt;0",Maio!B:B,B135)+COUNTIFS(Junho!H:H,"&gt;0",Junho!B:B,B135)+COUNTIFS(Julho!H:H,"&gt;0",Julho!B:B,B135)+COUNTIFS(Agosto!H:H,"&gt;0",Agosto!B:B,B135)+COUNTIFS(Setembro!H:H,"&gt;0",Setembro!B:B,B135)+COUNTIFS(Outubro!H:H,"&gt;0",Outubro!B:B,B135)+COUNTIFS(Novembro!H:H,"&gt;0",Novembro!B:B,B135)+COUNTIFS(Dezembro!H:H,"&gt;0",Dezembro!B:B,B135)</f>
        <v>0</v>
      </c>
      <c r="E135" s="191">
        <f>COUNTIFS(Janeiro!H:H,"&lt;0",Janeiro!B:B,B135)+COUNTIFS(Fevereiro!H:H,"&lt;0",Fevereiro!B:B,B135)+COUNTIFS('Março'!H:H,"&lt;0",'Março'!B:B,B135)+COUNTIFS(Abril!H:H,"&lt;0",Abril!B:B,B135)+COUNTIFS(Maio!H:H,"&lt;0",Maio!B:B,B135)+COUNTIFS(Junho!H:H,"&lt;0",Junho!B:B,B135)+COUNTIFS(Julho!H:H,"&lt;0",Julho!B:B,B135)+COUNTIFS(Agosto!H:H,"&lt;0",Agosto!B:B,B135)+COUNTIFS(Setembro!H:H,"&lt;0",Setembro!B:B,B135)+COUNTIFS(Outubro!H:H,"&lt;0",Outubro!B:B,B135)+COUNTIFS(Novembro!H:H,"&lt;0",Novembro!B:B,B135)+COUNTIFS(Dezembro!H:H,"&lt;0",Dezembro!B:B,B135)</f>
        <v>0</v>
      </c>
      <c r="F135" s="192">
        <f>SUMIF(Janeiro!B:B,B135,Janeiro!H:H)+SUMIF(Fevereiro!B:B,B135,Fevereiro!H:H)+SUMIF('Março'!B:B,B135,'Março'!H:H)+SUMIF(Abril!B:B,B135,Abril!H:H)+SUMIF(Maio!B:B,B135,Maio!H:H)+SUMIF(Junho!B:B,B135,Junho!H:H)+SUMIF(Julho!B:B,B135,Julho!H:H)+SUMIF(Agosto!B:B,B135,Agosto!H:H)+SUMIF(Setembro!B:B,B135,Setembro!H:H)+SUMIF(Outubro!B:B,B135,Outubro!H:H)+SUMIF(Novembro!B:B,B135,Novembro!H:H)+SUMIF(Dezembro!B:B,B135,Dezembro!H:H)</f>
        <v>0</v>
      </c>
      <c r="G135" s="76"/>
      <c r="U135" s="71"/>
    </row>
    <row r="136" ht="24.75" customHeight="1">
      <c r="A136" s="184" t="s">
        <v>255</v>
      </c>
      <c r="B136" s="179" t="s">
        <v>256</v>
      </c>
      <c r="C136" s="171">
        <f>COUNTIF(Janeiro!B:B,B136)+COUNTIF(Fevereiro!B:B,B136)+COUNTIF('Março'!B:B,B136)+COUNTIF(Abril!B:B,B136)+COUNTIF(Maio!B:B,B136)+COUNTIF(Junho!B:B,B136)+COUNTIF(Julho!B:B,B136)+COUNTIF(Agosto!B:B,B136)+COUNTIF(Setembro!B:B,B136)+COUNTIF(Outubro!B:B,B136)+COUNTIF(Novembro!B:B,B136)+COUNTIF(Dezembro!B:B,B136)</f>
        <v>0</v>
      </c>
      <c r="D136" s="171">
        <f>COUNTIFS(Janeiro!H:H,"&gt;0",Janeiro!B:B,B136)+COUNTIFS(Fevereiro!H:H,"&gt;0",Fevereiro!B:B,B136)+COUNTIFS('Março'!H:H,"&gt;0",'Março'!B:B,B136)+COUNTIFS(Abril!H:H,"&gt;0",Abril!B:B,B136)+COUNTIFS(Maio!H:H,"&gt;0",Maio!B:B,B136)+COUNTIFS(Junho!H:H,"&gt;0",Junho!B:B,B136)+COUNTIFS(Julho!H:H,"&gt;0",Julho!B:B,B136)+COUNTIFS(Agosto!H:H,"&gt;0",Agosto!B:B,B136)+COUNTIFS(Setembro!H:H,"&gt;0",Setembro!B:B,B136)+COUNTIFS(Outubro!H:H,"&gt;0",Outubro!B:B,B136)+COUNTIFS(Novembro!H:H,"&gt;0",Novembro!B:B,B136)+COUNTIFS(Dezembro!H:H,"&gt;0",Dezembro!B:B,B136)</f>
        <v>0</v>
      </c>
      <c r="E136" s="171">
        <f>COUNTIFS(Janeiro!H:H,"&lt;0",Janeiro!B:B,B136)+COUNTIFS(Fevereiro!H:H,"&lt;0",Fevereiro!B:B,B136)+COUNTIFS('Março'!H:H,"&lt;0",'Março'!B:B,B136)+COUNTIFS(Abril!H:H,"&lt;0",Abril!B:B,B136)+COUNTIFS(Maio!H:H,"&lt;0",Maio!B:B,B136)+COUNTIFS(Junho!H:H,"&lt;0",Junho!B:B,B136)+COUNTIFS(Julho!H:H,"&lt;0",Julho!B:B,B136)+COUNTIFS(Agosto!H:H,"&lt;0",Agosto!B:B,B136)+COUNTIFS(Setembro!H:H,"&lt;0",Setembro!B:B,B136)+COUNTIFS(Outubro!H:H,"&lt;0",Outubro!B:B,B136)+COUNTIFS(Novembro!H:H,"&lt;0",Novembro!B:B,B136)+COUNTIFS(Dezembro!H:H,"&lt;0",Dezembro!B:B,B136)</f>
        <v>0</v>
      </c>
      <c r="F136" s="177">
        <f>SUMIF(Janeiro!B:B,B136,Janeiro!H:H)+SUMIF(Fevereiro!B:B,B136,Fevereiro!H:H)+SUMIF('Março'!B:B,B136,'Março'!H:H)+SUMIF(Abril!B:B,B136,Abril!H:H)+SUMIF(Maio!B:B,B136,Maio!H:H)+SUMIF(Junho!B:B,B136,Junho!H:H)+SUMIF(Julho!B:B,B136,Julho!H:H)+SUMIF(Agosto!B:B,B136,Agosto!H:H)+SUMIF(Setembro!B:B,B136,Setembro!H:H)+SUMIF(Outubro!B:B,B136,Outubro!H:H)+SUMIF(Novembro!B:B,B136,Novembro!H:H)+SUMIF(Dezembro!B:B,B136,Dezembro!H:H)</f>
        <v>0</v>
      </c>
      <c r="G136" s="138">
        <f>SUM(F136)</f>
        <v>0</v>
      </c>
      <c r="U136" s="71"/>
    </row>
    <row r="137" ht="24.75" customHeight="1">
      <c r="A137" s="190" t="s">
        <v>257</v>
      </c>
      <c r="B137" s="101" t="s">
        <v>258</v>
      </c>
      <c r="C137" s="68">
        <f>COUNTIF(Janeiro!B:B,B137)+COUNTIF(Fevereiro!B:B,B137)+COUNTIF('Março'!B:B,B137)+COUNTIF(Abril!B:B,B137)+COUNTIF(Maio!B:B,B137)+COUNTIF(Junho!B:B,B137)+COUNTIF(Julho!B:B,B137)+COUNTIF(Agosto!B:B,B137)+COUNTIF(Setembro!B:B,B137)+COUNTIF(Outubro!B:B,B137)+COUNTIF(Novembro!B:B,B137)+COUNTIF(Dezembro!B:B,B137)</f>
        <v>0</v>
      </c>
      <c r="D137" s="68">
        <f>COUNTIFS(Janeiro!H:H,"&gt;0",Janeiro!B:B,B137)+COUNTIFS(Fevereiro!H:H,"&gt;0",Fevereiro!B:B,B137)+COUNTIFS('Março'!H:H,"&gt;0",'Março'!B:B,B137)+COUNTIFS(Abril!H:H,"&gt;0",Abril!B:B,B137)+COUNTIFS(Maio!H:H,"&gt;0",Maio!B:B,B137)+COUNTIFS(Junho!H:H,"&gt;0",Junho!B:B,B137)+COUNTIFS(Julho!H:H,"&gt;0",Julho!B:B,B137)+COUNTIFS(Agosto!H:H,"&gt;0",Agosto!B:B,B137)+COUNTIFS(Setembro!H:H,"&gt;0",Setembro!B:B,B137)+COUNTIFS(Outubro!H:H,"&gt;0",Outubro!B:B,B137)+COUNTIFS(Novembro!H:H,"&gt;0",Novembro!B:B,B137)+COUNTIFS(Dezembro!H:H,"&gt;0",Dezembro!B:B,B137)</f>
        <v>0</v>
      </c>
      <c r="E137" s="68">
        <f>COUNTIFS(Janeiro!H:H,"&lt;0",Janeiro!B:B,B137)+COUNTIFS(Fevereiro!H:H,"&lt;0",Fevereiro!B:B,B137)+COUNTIFS('Março'!H:H,"&lt;0",'Março'!B:B,B137)+COUNTIFS(Abril!H:H,"&lt;0",Abril!B:B,B137)+COUNTIFS(Maio!H:H,"&lt;0",Maio!B:B,B137)+COUNTIFS(Junho!H:H,"&lt;0",Junho!B:B,B137)+COUNTIFS(Julho!H:H,"&lt;0",Julho!B:B,B137)+COUNTIFS(Agosto!H:H,"&lt;0",Agosto!B:B,B137)+COUNTIFS(Setembro!H:H,"&lt;0",Setembro!B:B,B137)+COUNTIFS(Outubro!H:H,"&lt;0",Outubro!B:B,B137)+COUNTIFS(Novembro!H:H,"&lt;0",Novembro!B:B,B137)+COUNTIFS(Dezembro!H:H,"&lt;0",Dezembro!B:B,B137)</f>
        <v>0</v>
      </c>
      <c r="F137" s="194">
        <f>SUMIF(Janeiro!B:B,B137,Janeiro!H:H)+SUMIF(Fevereiro!B:B,B137,Fevereiro!H:H)+SUMIF('Março'!B:B,B137,'Março'!H:H)+SUMIF(Abril!B:B,B137,Abril!H:H)+SUMIF(Maio!B:B,B137,Maio!H:H)+SUMIF(Junho!B:B,B137,Junho!H:H)+SUMIF(Julho!B:B,B137,Julho!H:H)+SUMIF(Agosto!B:B,B137,Agosto!H:H)+SUMIF(Setembro!B:B,B137,Setembro!H:H)+SUMIF(Outubro!B:B,B137,Outubro!H:H)+SUMIF(Novembro!B:B,B137,Novembro!H:H)+SUMIF(Dezembro!B:B,B137,Dezembro!H:H)</f>
        <v>0</v>
      </c>
      <c r="G137" s="70">
        <f>SUM(F137:F138)</f>
        <v>0</v>
      </c>
      <c r="U137" s="71"/>
    </row>
    <row r="138" ht="24.75" customHeight="1">
      <c r="A138" s="76"/>
      <c r="B138" s="195" t="s">
        <v>259</v>
      </c>
      <c r="C138" s="92">
        <f>COUNTIF(Janeiro!B:B,B138)+COUNTIF(Fevereiro!B:B,B138)+COUNTIF('Março'!B:B,B138)+COUNTIF(Abril!B:B,B138)+COUNTIF(Maio!B:B,B138)+COUNTIF(Junho!B:B,B138)+COUNTIF(Julho!B:B,B138)+COUNTIF(Agosto!B:B,B138)+COUNTIF(Setembro!B:B,B138)+COUNTIF(Outubro!B:B,B138)+COUNTIF(Novembro!B:B,B138)+COUNTIF(Dezembro!B:B,B138)</f>
        <v>0</v>
      </c>
      <c r="D138" s="92">
        <f>COUNTIFS(Janeiro!H:H,"&gt;0",Janeiro!B:B,B138)+COUNTIFS(Fevereiro!H:H,"&gt;0",Fevereiro!B:B,B138)+COUNTIFS('Março'!H:H,"&gt;0",'Março'!B:B,B138)+COUNTIFS(Abril!H:H,"&gt;0",Abril!B:B,B138)+COUNTIFS(Maio!H:H,"&gt;0",Maio!B:B,B138)+COUNTIFS(Junho!H:H,"&gt;0",Junho!B:B,B138)+COUNTIFS(Julho!H:H,"&gt;0",Julho!B:B,B138)+COUNTIFS(Agosto!H:H,"&gt;0",Agosto!B:B,B138)+COUNTIFS(Setembro!H:H,"&gt;0",Setembro!B:B,B138)+COUNTIFS(Outubro!H:H,"&gt;0",Outubro!B:B,B138)+COUNTIFS(Novembro!H:H,"&gt;0",Novembro!B:B,B138)+COUNTIFS(Dezembro!H:H,"&gt;0",Dezembro!B:B,B138)</f>
        <v>0</v>
      </c>
      <c r="E138" s="92">
        <f>COUNTIFS(Janeiro!H:H,"&lt;0",Janeiro!B:B,B138)+COUNTIFS(Fevereiro!H:H,"&lt;0",Fevereiro!B:B,B138)+COUNTIFS('Março'!H:H,"&lt;0",'Março'!B:B,B138)+COUNTIFS(Abril!H:H,"&lt;0",Abril!B:B,B138)+COUNTIFS(Maio!H:H,"&lt;0",Maio!B:B,B138)+COUNTIFS(Junho!H:H,"&lt;0",Junho!B:B,B138)+COUNTIFS(Julho!H:H,"&lt;0",Julho!B:B,B138)+COUNTIFS(Agosto!H:H,"&lt;0",Agosto!B:B,B138)+COUNTIFS(Setembro!H:H,"&lt;0",Setembro!B:B,B138)+COUNTIFS(Outubro!H:H,"&lt;0",Outubro!B:B,B138)+COUNTIFS(Novembro!H:H,"&lt;0",Novembro!B:B,B138)+COUNTIFS(Dezembro!H:H,"&lt;0",Dezembro!B:B,B138)</f>
        <v>0</v>
      </c>
      <c r="F138" s="93">
        <f>SUMIF(Janeiro!B:B,B138,Janeiro!H:H)+SUMIF(Fevereiro!B:B,B138,Fevereiro!H:H)+SUMIF('Março'!B:B,B138,'Março'!H:H)+SUMIF(Abril!B:B,B138,Abril!H:H)+SUMIF(Maio!B:B,B138,Maio!H:H)+SUMIF(Junho!B:B,B138,Junho!H:H)+SUMIF(Julho!B:B,B138,Julho!H:H)+SUMIF(Agosto!B:B,B138,Agosto!H:H)+SUMIF(Setembro!B:B,B138,Setembro!H:H)+SUMIF(Outubro!B:B,B138,Outubro!H:H)+SUMIF(Novembro!B:B,B138,Novembro!H:H)+SUMIF(Dezembro!B:B,B138,Dezembro!H:H)</f>
        <v>0</v>
      </c>
      <c r="G138" s="76"/>
      <c r="U138" s="71"/>
    </row>
    <row r="139" ht="24.75" customHeight="1">
      <c r="A139" s="196" t="s">
        <v>260</v>
      </c>
      <c r="B139" s="78" t="s">
        <v>261</v>
      </c>
      <c r="C139" s="79">
        <f>COUNTIF(Janeiro!B:B,B139)+COUNTIF(Fevereiro!B:B,B139)+COUNTIF('Março'!B:B,B139)+COUNTIF(Abril!B:B,B139)+COUNTIF(Maio!B:B,B139)+COUNTIF(Junho!B:B,B139)+COUNTIF(Julho!B:B,B139)+COUNTIF(Agosto!B:B,B139)+COUNTIF(Setembro!B:B,B139)+COUNTIF(Outubro!B:B,B139)+COUNTIF(Novembro!B:B,B139)+COUNTIF(Dezembro!B:B,B139)</f>
        <v>0</v>
      </c>
      <c r="D139" s="79">
        <f>COUNTIFS(Janeiro!H:H,"&gt;0",Janeiro!B:B,B139)+COUNTIFS(Fevereiro!H:H,"&gt;0",Fevereiro!B:B,B139)+COUNTIFS('Março'!H:H,"&gt;0",'Março'!B:B,B139)+COUNTIFS(Abril!H:H,"&gt;0",Abril!B:B,B139)+COUNTIFS(Maio!H:H,"&gt;0",Maio!B:B,B139)+COUNTIFS(Junho!H:H,"&gt;0",Junho!B:B,B139)+COUNTIFS(Julho!H:H,"&gt;0",Julho!B:B,B139)+COUNTIFS(Agosto!H:H,"&gt;0",Agosto!B:B,B139)+COUNTIFS(Setembro!H:H,"&gt;0",Setembro!B:B,B139)+COUNTIFS(Outubro!H:H,"&gt;0",Outubro!B:B,B139)+COUNTIFS(Novembro!H:H,"&gt;0",Novembro!B:B,B139)+COUNTIFS(Dezembro!H:H,"&gt;0",Dezembro!B:B,B139)</f>
        <v>0</v>
      </c>
      <c r="E139" s="79">
        <f>COUNTIFS(Janeiro!H:H,"&lt;0",Janeiro!B:B,B139)+COUNTIFS(Fevereiro!H:H,"&lt;0",Fevereiro!B:B,B139)+COUNTIFS('Março'!H:H,"&lt;0",'Março'!B:B,B139)+COUNTIFS(Abril!H:H,"&lt;0",Abril!B:B,B139)+COUNTIFS(Maio!H:H,"&lt;0",Maio!B:B,B139)+COUNTIFS(Junho!H:H,"&lt;0",Junho!B:B,B139)+COUNTIFS(Julho!H:H,"&lt;0",Julho!B:B,B139)+COUNTIFS(Agosto!H:H,"&lt;0",Agosto!B:B,B139)+COUNTIFS(Setembro!H:H,"&lt;0",Setembro!B:B,B139)+COUNTIFS(Outubro!H:H,"&lt;0",Outubro!B:B,B139)+COUNTIFS(Novembro!H:H,"&lt;0",Novembro!B:B,B139)+COUNTIFS(Dezembro!H:H,"&lt;0",Dezembro!B:B,B139)</f>
        <v>0</v>
      </c>
      <c r="F139" s="80">
        <f>SUMIF(Janeiro!B:B,B139,Janeiro!H:H)+SUMIF(Fevereiro!B:B,B139,Fevereiro!H:H)+SUMIF('Março'!B:B,B139,'Março'!H:H)+SUMIF(Abril!B:B,B139,Abril!H:H)+SUMIF(Maio!B:B,B139,Maio!H:H)+SUMIF(Junho!B:B,B139,Junho!H:H)+SUMIF(Julho!B:B,B139,Julho!H:H)+SUMIF(Agosto!B:B,B139,Agosto!H:H)+SUMIF(Setembro!B:B,B139,Setembro!H:H)+SUMIF(Outubro!B:B,B139,Outubro!H:H)+SUMIF(Novembro!B:B,B139,Novembro!H:H)+SUMIF(Dezembro!B:B,B139,Dezembro!H:H)</f>
        <v>0</v>
      </c>
      <c r="G139" s="81">
        <f>SUM(F139:F140)</f>
        <v>0</v>
      </c>
      <c r="U139" s="71"/>
    </row>
    <row r="140" ht="24.75" customHeight="1">
      <c r="A140" s="76"/>
      <c r="B140" s="119" t="s">
        <v>262</v>
      </c>
      <c r="C140" s="88">
        <f>COUNTIF(Janeiro!B:B,B140)+COUNTIF(Fevereiro!B:B,B140)+COUNTIF('Março'!B:B,B140)+COUNTIF(Abril!B:B,B140)+COUNTIF(Maio!B:B,B140)+COUNTIF(Junho!B:B,B140)+COUNTIF(Julho!B:B,B140)+COUNTIF(Agosto!B:B,B140)+COUNTIF(Setembro!B:B,B140)+COUNTIF(Outubro!B:B,B140)+COUNTIF(Novembro!B:B,B140)+COUNTIF(Dezembro!B:B,B140)</f>
        <v>0</v>
      </c>
      <c r="D140" s="88">
        <f>COUNTIFS(Janeiro!H:H,"&gt;0",Janeiro!B:B,B140)+COUNTIFS(Fevereiro!H:H,"&gt;0",Fevereiro!B:B,B140)+COUNTIFS('Março'!H:H,"&gt;0",'Março'!B:B,B140)+COUNTIFS(Abril!H:H,"&gt;0",Abril!B:B,B140)+COUNTIFS(Maio!H:H,"&gt;0",Maio!B:B,B140)+COUNTIFS(Junho!H:H,"&gt;0",Junho!B:B,B140)+COUNTIFS(Julho!H:H,"&gt;0",Julho!B:B,B140)+COUNTIFS(Agosto!H:H,"&gt;0",Agosto!B:B,B140)+COUNTIFS(Setembro!H:H,"&gt;0",Setembro!B:B,B140)+COUNTIFS(Outubro!H:H,"&gt;0",Outubro!B:B,B140)+COUNTIFS(Novembro!H:H,"&gt;0",Novembro!B:B,B140)+COUNTIFS(Dezembro!H:H,"&gt;0",Dezembro!B:B,B140)</f>
        <v>0</v>
      </c>
      <c r="E140" s="88">
        <f>COUNTIFS(Janeiro!H:H,"&lt;0",Janeiro!B:B,B140)+COUNTIFS(Fevereiro!H:H,"&lt;0",Fevereiro!B:B,B140)+COUNTIFS('Março'!H:H,"&lt;0",'Março'!B:B,B140)+COUNTIFS(Abril!H:H,"&lt;0",Abril!B:B,B140)+COUNTIFS(Maio!H:H,"&lt;0",Maio!B:B,B140)+COUNTIFS(Junho!H:H,"&lt;0",Junho!B:B,B140)+COUNTIFS(Julho!H:H,"&lt;0",Julho!B:B,B140)+COUNTIFS(Agosto!H:H,"&lt;0",Agosto!B:B,B140)+COUNTIFS(Setembro!H:H,"&lt;0",Setembro!B:B,B140)+COUNTIFS(Outubro!H:H,"&lt;0",Outubro!B:B,B140)+COUNTIFS(Novembro!H:H,"&lt;0",Novembro!B:B,B140)+COUNTIFS(Dezembro!H:H,"&lt;0",Dezembro!B:B,B140)</f>
        <v>0</v>
      </c>
      <c r="F140" s="89">
        <f>SUMIF(Janeiro!B:B,B140,Janeiro!H:H)+SUMIF(Fevereiro!B:B,B140,Fevereiro!H:H)+SUMIF('Março'!B:B,B140,'Março'!H:H)+SUMIF(Abril!B:B,B140,Abril!H:H)+SUMIF(Maio!B:B,B140,Maio!H:H)+SUMIF(Junho!B:B,B140,Junho!H:H)+SUMIF(Julho!B:B,B140,Julho!H:H)+SUMIF(Agosto!B:B,B140,Agosto!H:H)+SUMIF(Setembro!B:B,B140,Setembro!H:H)+SUMIF(Outubro!B:B,B140,Outubro!H:H)+SUMIF(Novembro!B:B,B140,Novembro!H:H)+SUMIF(Dezembro!B:B,B140,Dezembro!H:H)</f>
        <v>0</v>
      </c>
      <c r="G140" s="76"/>
      <c r="U140" s="71"/>
    </row>
    <row r="141" ht="24.75" customHeight="1">
      <c r="A141" s="185" t="s">
        <v>263</v>
      </c>
      <c r="B141" s="140" t="s">
        <v>264</v>
      </c>
      <c r="C141" s="115">
        <f>COUNTIF(Janeiro!B:B,B141)+COUNTIF(Fevereiro!B:B,B141)+COUNTIF('Março'!B:B,B141)+COUNTIF(Abril!B:B,B141)+COUNTIF(Maio!B:B,B141)+COUNTIF(Junho!B:B,B141)+COUNTIF(Julho!B:B,B141)+COUNTIF(Agosto!B:B,B141)+COUNTIF(Setembro!B:B,B141)+COUNTIF(Outubro!B:B,B141)+COUNTIF(Novembro!B:B,B141)+COUNTIF(Dezembro!B:B,B141)</f>
        <v>0</v>
      </c>
      <c r="D141" s="115">
        <f>COUNTIFS(Janeiro!H:H,"&gt;0",Janeiro!B:B,B141)+COUNTIFS(Fevereiro!H:H,"&gt;0",Fevereiro!B:B,B141)+COUNTIFS('Março'!H:H,"&gt;0",'Março'!B:B,B141)+COUNTIFS(Abril!H:H,"&gt;0",Abril!B:B,B141)+COUNTIFS(Maio!H:H,"&gt;0",Maio!B:B,B141)+COUNTIFS(Junho!H:H,"&gt;0",Junho!B:B,B141)+COUNTIFS(Julho!H:H,"&gt;0",Julho!B:B,B141)+COUNTIFS(Agosto!H:H,"&gt;0",Agosto!B:B,B141)+COUNTIFS(Setembro!H:H,"&gt;0",Setembro!B:B,B141)+COUNTIFS(Outubro!H:H,"&gt;0",Outubro!B:B,B141)+COUNTIFS(Novembro!H:H,"&gt;0",Novembro!B:B,B141)+COUNTIFS(Dezembro!H:H,"&gt;0",Dezembro!B:B,B141)</f>
        <v>0</v>
      </c>
      <c r="E141" s="115">
        <f>COUNTIFS(Janeiro!H:H,"&lt;0",Janeiro!B:B,B141)+COUNTIFS(Fevereiro!H:H,"&lt;0",Fevereiro!B:B,B141)+COUNTIFS('Março'!H:H,"&lt;0",'Março'!B:B,B141)+COUNTIFS(Abril!H:H,"&lt;0",Abril!B:B,B141)+COUNTIFS(Maio!H:H,"&lt;0",Maio!B:B,B141)+COUNTIFS(Junho!H:H,"&lt;0",Junho!B:B,B141)+COUNTIFS(Julho!H:H,"&lt;0",Julho!B:B,B141)+COUNTIFS(Agosto!H:H,"&lt;0",Agosto!B:B,B141)+COUNTIFS(Setembro!H:H,"&lt;0",Setembro!B:B,B141)+COUNTIFS(Outubro!H:H,"&lt;0",Outubro!B:B,B141)+COUNTIFS(Novembro!H:H,"&lt;0",Novembro!B:B,B141)+COUNTIFS(Dezembro!H:H,"&lt;0",Dezembro!B:B,B141)</f>
        <v>0</v>
      </c>
      <c r="F141" s="116">
        <f>SUMIF(Janeiro!B:B,B141,Janeiro!H:H)+SUMIF(Fevereiro!B:B,B141,Fevereiro!H:H)+SUMIF('Março'!B:B,B141,'Março'!H:H)+SUMIF(Abril!B:B,B141,Abril!H:H)+SUMIF(Maio!B:B,B141,Maio!H:H)+SUMIF(Junho!B:B,B141,Junho!H:H)+SUMIF(Julho!B:B,B141,Julho!H:H)+SUMIF(Agosto!B:B,B141,Agosto!H:H)+SUMIF(Setembro!B:B,B141,Setembro!H:H)+SUMIF(Outubro!B:B,B141,Outubro!H:H)+SUMIF(Novembro!B:B,B141,Novembro!H:H)+SUMIF(Dezembro!B:B,B141,Dezembro!H:H)</f>
        <v>0</v>
      </c>
      <c r="G141" s="117">
        <f t="shared" ref="G141:G145" si="17">F141</f>
        <v>0</v>
      </c>
      <c r="U141" s="71"/>
    </row>
    <row r="142" ht="24.75" customHeight="1">
      <c r="A142" s="184" t="s">
        <v>265</v>
      </c>
      <c r="B142" s="142" t="s">
        <v>266</v>
      </c>
      <c r="C142" s="110">
        <f>COUNTIF(Janeiro!B:B,B142)+COUNTIF(Fevereiro!B:B,B142)+COUNTIF('Março'!B:B,B142)+COUNTIF(Abril!B:B,B142)+COUNTIF(Maio!B:B,B142)+COUNTIF(Junho!B:B,B142)+COUNTIF(Julho!B:B,B142)+COUNTIF(Agosto!B:B,B142)+COUNTIF(Setembro!B:B,B142)+COUNTIF(Outubro!B:B,B142)+COUNTIF(Novembro!B:B,B142)+COUNTIF(Dezembro!B:B,B142)</f>
        <v>0</v>
      </c>
      <c r="D142" s="110">
        <f>COUNTIFS(Janeiro!H:H,"&gt;0",Janeiro!B:B,B142)+COUNTIFS(Fevereiro!H:H,"&gt;0",Fevereiro!B:B,B142)+COUNTIFS('Março'!H:H,"&gt;0",'Março'!B:B,B142)+COUNTIFS(Abril!H:H,"&gt;0",Abril!B:B,B142)+COUNTIFS(Maio!H:H,"&gt;0",Maio!B:B,B142)+COUNTIFS(Junho!H:H,"&gt;0",Junho!B:B,B142)+COUNTIFS(Julho!H:H,"&gt;0",Julho!B:B,B142)+COUNTIFS(Agosto!H:H,"&gt;0",Agosto!B:B,B142)+COUNTIFS(Setembro!H:H,"&gt;0",Setembro!B:B,B142)+COUNTIFS(Outubro!H:H,"&gt;0",Outubro!B:B,B142)+COUNTIFS(Novembro!H:H,"&gt;0",Novembro!B:B,B142)+COUNTIFS(Dezembro!H:H,"&gt;0",Dezembro!B:B,B142)</f>
        <v>0</v>
      </c>
      <c r="E142" s="110">
        <f>COUNTIFS(Janeiro!H:H,"&lt;0",Janeiro!B:B,B142)+COUNTIFS(Fevereiro!H:H,"&lt;0",Fevereiro!B:B,B142)+COUNTIFS('Março'!H:H,"&lt;0",'Março'!B:B,B142)+COUNTIFS(Abril!H:H,"&lt;0",Abril!B:B,B142)+COUNTIFS(Maio!H:H,"&lt;0",Maio!B:B,B142)+COUNTIFS(Junho!H:H,"&lt;0",Junho!B:B,B142)+COUNTIFS(Julho!H:H,"&lt;0",Julho!B:B,B142)+COUNTIFS(Agosto!H:H,"&lt;0",Agosto!B:B,B142)+COUNTIFS(Setembro!H:H,"&lt;0",Setembro!B:B,B142)+COUNTIFS(Outubro!H:H,"&lt;0",Outubro!B:B,B142)+COUNTIFS(Novembro!H:H,"&lt;0",Novembro!B:B,B142)+COUNTIFS(Dezembro!H:H,"&lt;0",Dezembro!B:B,B142)</f>
        <v>0</v>
      </c>
      <c r="F142" s="111">
        <f>SUMIF(Janeiro!B:B,B142,Janeiro!H:H)+SUMIF(Fevereiro!B:B,B142,Fevereiro!H:H)+SUMIF('Março'!B:B,B142,'Março'!H:H)+SUMIF(Abril!B:B,B142,Abril!H:H)+SUMIF(Maio!B:B,B142,Maio!H:H)+SUMIF(Junho!B:B,B142,Junho!H:H)+SUMIF(Julho!B:B,B142,Julho!H:H)+SUMIF(Agosto!B:B,B142,Agosto!H:H)+SUMIF(Setembro!B:B,B142,Setembro!H:H)+SUMIF(Outubro!B:B,B142,Outubro!H:H)+SUMIF(Novembro!B:B,B142,Novembro!H:H)+SUMIF(Dezembro!B:B,B142,Dezembro!H:H)</f>
        <v>0</v>
      </c>
      <c r="G142" s="112">
        <f t="shared" si="17"/>
        <v>0</v>
      </c>
      <c r="U142" s="71"/>
    </row>
    <row r="143" ht="24.75" customHeight="1">
      <c r="A143" s="185" t="s">
        <v>267</v>
      </c>
      <c r="B143" s="140" t="s">
        <v>268</v>
      </c>
      <c r="C143" s="115">
        <f>COUNTIF(Janeiro!B:B,B143)+COUNTIF(Fevereiro!B:B,B143)+COUNTIF('Março'!B:B,B143)+COUNTIF(Abril!B:B,B143)+COUNTIF(Maio!B:B,B143)+COUNTIF(Junho!B:B,B143)+COUNTIF(Julho!B:B,B143)+COUNTIF(Agosto!B:B,B143)+COUNTIF(Setembro!B:B,B143)+COUNTIF(Outubro!B:B,B143)+COUNTIF(Novembro!B:B,B143)+COUNTIF(Dezembro!B:B,B143)</f>
        <v>0</v>
      </c>
      <c r="D143" s="115">
        <f>COUNTIFS(Janeiro!H:H,"&gt;0",Janeiro!B:B,B143)+COUNTIFS(Fevereiro!H:H,"&gt;0",Fevereiro!B:B,B143)+COUNTIFS('Março'!H:H,"&gt;0",'Março'!B:B,B143)+COUNTIFS(Abril!H:H,"&gt;0",Abril!B:B,B143)+COUNTIFS(Maio!H:H,"&gt;0",Maio!B:B,B143)+COUNTIFS(Junho!H:H,"&gt;0",Junho!B:B,B143)+COUNTIFS(Julho!H:H,"&gt;0",Julho!B:B,B143)+COUNTIFS(Agosto!H:H,"&gt;0",Agosto!B:B,B143)+COUNTIFS(Setembro!H:H,"&gt;0",Setembro!B:B,B143)+COUNTIFS(Outubro!H:H,"&gt;0",Outubro!B:B,B143)+COUNTIFS(Novembro!H:H,"&gt;0",Novembro!B:B,B143)+COUNTIFS(Dezembro!H:H,"&gt;0",Dezembro!B:B,B143)</f>
        <v>0</v>
      </c>
      <c r="E143" s="115">
        <f>COUNTIFS(Janeiro!H:H,"&lt;0",Janeiro!B:B,B143)+COUNTIFS(Fevereiro!H:H,"&lt;0",Fevereiro!B:B,B143)+COUNTIFS('Março'!H:H,"&lt;0",'Março'!B:B,B143)+COUNTIFS(Abril!H:H,"&lt;0",Abril!B:B,B143)+COUNTIFS(Maio!H:H,"&lt;0",Maio!B:B,B143)+COUNTIFS(Junho!H:H,"&lt;0",Junho!B:B,B143)+COUNTIFS(Julho!H:H,"&lt;0",Julho!B:B,B143)+COUNTIFS(Agosto!H:H,"&lt;0",Agosto!B:B,B143)+COUNTIFS(Setembro!H:H,"&lt;0",Setembro!B:B,B143)+COUNTIFS(Outubro!H:H,"&lt;0",Outubro!B:B,B143)+COUNTIFS(Novembro!H:H,"&lt;0",Novembro!B:B,B143)+COUNTIFS(Dezembro!H:H,"&lt;0",Dezembro!B:B,B143)</f>
        <v>0</v>
      </c>
      <c r="F143" s="116">
        <f>SUMIF(Janeiro!B:B,B143,Janeiro!H:H)+SUMIF(Fevereiro!B:B,B143,Fevereiro!H:H)+SUMIF('Março'!B:B,B143,'Março'!H:H)+SUMIF(Abril!B:B,B143,Abril!H:H)+SUMIF(Maio!B:B,B143,Maio!H:H)+SUMIF(Junho!B:B,B143,Junho!H:H)+SUMIF(Julho!B:B,B143,Julho!H:H)+SUMIF(Agosto!B:B,B143,Agosto!H:H)+SUMIF(Setembro!B:B,B143,Setembro!H:H)+SUMIF(Outubro!B:B,B143,Outubro!H:H)+SUMIF(Novembro!B:B,B143,Novembro!H:H)+SUMIF(Dezembro!B:B,B143,Dezembro!H:H)</f>
        <v>0</v>
      </c>
      <c r="G143" s="117">
        <f t="shared" si="17"/>
        <v>0</v>
      </c>
      <c r="U143" s="71"/>
    </row>
    <row r="144" ht="24.75" customHeight="1">
      <c r="A144" s="184" t="s">
        <v>269</v>
      </c>
      <c r="B144" s="142" t="s">
        <v>270</v>
      </c>
      <c r="C144" s="110">
        <f>COUNTIF(Janeiro!B:B,B144)+COUNTIF(Fevereiro!B:B,B144)+COUNTIF('Março'!B:B,B144)+COUNTIF(Abril!B:B,B144)+COUNTIF(Maio!B:B,B144)+COUNTIF(Junho!B:B,B144)+COUNTIF(Julho!B:B,B144)+COUNTIF(Agosto!B:B,B144)+COUNTIF(Setembro!B:B,B144)+COUNTIF(Outubro!B:B,B144)+COUNTIF(Novembro!B:B,B144)+COUNTIF(Dezembro!B:B,B144)</f>
        <v>0</v>
      </c>
      <c r="D144" s="110">
        <f>COUNTIFS(Janeiro!H:H,"&gt;0",Janeiro!B:B,B144)+COUNTIFS(Fevereiro!H:H,"&gt;0",Fevereiro!B:B,B144)+COUNTIFS('Março'!H:H,"&gt;0",'Março'!B:B,B144)+COUNTIFS(Abril!H:H,"&gt;0",Abril!B:B,B144)+COUNTIFS(Maio!H:H,"&gt;0",Maio!B:B,B144)+COUNTIFS(Junho!H:H,"&gt;0",Junho!B:B,B144)+COUNTIFS(Julho!H:H,"&gt;0",Julho!B:B,B144)+COUNTIFS(Agosto!H:H,"&gt;0",Agosto!B:B,B144)+COUNTIFS(Setembro!H:H,"&gt;0",Setembro!B:B,B144)+COUNTIFS(Outubro!H:H,"&gt;0",Outubro!B:B,B144)+COUNTIFS(Novembro!H:H,"&gt;0",Novembro!B:B,B144)+COUNTIFS(Dezembro!H:H,"&gt;0",Dezembro!B:B,B144)</f>
        <v>0</v>
      </c>
      <c r="E144" s="110">
        <f>COUNTIFS(Janeiro!H:H,"&lt;0",Janeiro!B:B,B144)+COUNTIFS(Fevereiro!H:H,"&lt;0",Fevereiro!B:B,B144)+COUNTIFS('Março'!H:H,"&lt;0",'Março'!B:B,B144)+COUNTIFS(Abril!H:H,"&lt;0",Abril!B:B,B144)+COUNTIFS(Maio!H:H,"&lt;0",Maio!B:B,B144)+COUNTIFS(Junho!H:H,"&lt;0",Junho!B:B,B144)+COUNTIFS(Julho!H:H,"&lt;0",Julho!B:B,B144)+COUNTIFS(Agosto!H:H,"&lt;0",Agosto!B:B,B144)+COUNTIFS(Setembro!H:H,"&lt;0",Setembro!B:B,B144)+COUNTIFS(Outubro!H:H,"&lt;0",Outubro!B:B,B144)+COUNTIFS(Novembro!H:H,"&lt;0",Novembro!B:B,B144)+COUNTIFS(Dezembro!H:H,"&lt;0",Dezembro!B:B,B144)</f>
        <v>0</v>
      </c>
      <c r="F144" s="132">
        <f>SUMIF(Janeiro!B:B,B144,Janeiro!H:H)+SUMIF(Fevereiro!B:B,B144,Fevereiro!H:H)+SUMIF('Março'!B:B,B144,'Março'!H:H)+SUMIF(Abril!B:B,B144,Abril!H:H)+SUMIF(Maio!B:B,B144,Maio!H:H)+SUMIF(Junho!B:B,B144,Junho!H:H)+SUMIF(Julho!B:B,B144,Julho!H:H)+SUMIF(Agosto!B:B,B144,Agosto!H:H)+SUMIF(Setembro!B:B,B144,Setembro!H:H)+SUMIF(Outubro!B:B,B144,Outubro!H:H)+SUMIF(Novembro!B:B,B144,Novembro!H:H)+SUMIF(Dezembro!B:B,B144,Dezembro!H:H)</f>
        <v>0</v>
      </c>
      <c r="G144" s="112">
        <f t="shared" si="17"/>
        <v>0</v>
      </c>
      <c r="U144" s="71"/>
    </row>
    <row r="145" ht="24.75" customHeight="1">
      <c r="A145" s="185" t="s">
        <v>271</v>
      </c>
      <c r="B145" s="140" t="s">
        <v>272</v>
      </c>
      <c r="C145" s="115">
        <f>COUNTIF(Janeiro!B:B,B145)+COUNTIF(Fevereiro!B:B,B145)+COUNTIF('Março'!B:B,B145)+COUNTIF(Abril!B:B,B145)+COUNTIF(Maio!B:B,B145)+COUNTIF(Junho!B:B,B145)+COUNTIF(Julho!B:B,B145)+COUNTIF(Agosto!B:B,B145)+COUNTIF(Setembro!B:B,B145)+COUNTIF(Outubro!B:B,B145)+COUNTIF(Novembro!B:B,B145)+COUNTIF(Dezembro!B:B,B145)</f>
        <v>0</v>
      </c>
      <c r="D145" s="115">
        <f>COUNTIFS(Janeiro!H:H,"&gt;0",Janeiro!B:B,B145)+COUNTIFS(Fevereiro!H:H,"&gt;0",Fevereiro!B:B,B145)+COUNTIFS('Março'!H:H,"&gt;0",'Março'!B:B,B145)+COUNTIFS(Abril!H:H,"&gt;0",Abril!B:B,B145)+COUNTIFS(Maio!H:H,"&gt;0",Maio!B:B,B145)+COUNTIFS(Junho!H:H,"&gt;0",Junho!B:B,B145)+COUNTIFS(Julho!H:H,"&gt;0",Julho!B:B,B145)+COUNTIFS(Agosto!H:H,"&gt;0",Agosto!B:B,B145)+COUNTIFS(Setembro!H:H,"&gt;0",Setembro!B:B,B145)+COUNTIFS(Outubro!H:H,"&gt;0",Outubro!B:B,B145)+COUNTIFS(Novembro!H:H,"&gt;0",Novembro!B:B,B145)+COUNTIFS(Dezembro!H:H,"&gt;0",Dezembro!B:B,B145)</f>
        <v>0</v>
      </c>
      <c r="E145" s="115">
        <f>COUNTIFS(Janeiro!H:H,"&lt;0",Janeiro!B:B,B145)+COUNTIFS(Fevereiro!H:H,"&lt;0",Fevereiro!B:B,B145)+COUNTIFS('Março'!H:H,"&lt;0",'Março'!B:B,B145)+COUNTIFS(Abril!H:H,"&lt;0",Abril!B:B,B145)+COUNTIFS(Maio!H:H,"&lt;0",Maio!B:B,B145)+COUNTIFS(Junho!H:H,"&lt;0",Junho!B:B,B145)+COUNTIFS(Julho!H:H,"&lt;0",Julho!B:B,B145)+COUNTIFS(Agosto!H:H,"&lt;0",Agosto!B:B,B145)+COUNTIFS(Setembro!H:H,"&lt;0",Setembro!B:B,B145)+COUNTIFS(Outubro!H:H,"&lt;0",Outubro!B:B,B145)+COUNTIFS(Novembro!H:H,"&lt;0",Novembro!B:B,B145)+COUNTIFS(Dezembro!H:H,"&lt;0",Dezembro!B:B,B145)</f>
        <v>0</v>
      </c>
      <c r="F145" s="116">
        <f>SUMIF(Janeiro!B:B,B145,Janeiro!H:H)+SUMIF(Fevereiro!B:B,B145,Fevereiro!H:H)+SUMIF('Março'!B:B,B145,'Março'!H:H)+SUMIF(Abril!B:B,B145,Abril!H:H)+SUMIF(Maio!B:B,B145,Maio!H:H)+SUMIF(Junho!B:B,B145,Junho!H:H)+SUMIF(Julho!B:B,B145,Julho!H:H)+SUMIF(Agosto!B:B,B145,Agosto!H:H)+SUMIF(Setembro!B:B,B145,Setembro!H:H)+SUMIF(Outubro!B:B,B145,Outubro!H:H)+SUMIF(Novembro!B:B,B145,Novembro!H:H)+SUMIF(Dezembro!B:B,B145,Dezembro!H:H)</f>
        <v>0</v>
      </c>
      <c r="G145" s="117">
        <f t="shared" si="17"/>
        <v>0</v>
      </c>
      <c r="U145" s="71"/>
    </row>
    <row r="146" ht="24.75" customHeight="1">
      <c r="A146" s="196" t="s">
        <v>273</v>
      </c>
      <c r="B146" s="78" t="s">
        <v>274</v>
      </c>
      <c r="C146" s="79">
        <f>COUNTIF(Janeiro!B:B,B146)+COUNTIF(Fevereiro!B:B,B146)+COUNTIF('Março'!B:B,B146)+COUNTIF(Abril!B:B,B146)+COUNTIF(Maio!B:B,B146)+COUNTIF(Junho!B:B,B146)+COUNTIF(Julho!B:B,B146)+COUNTIF(Agosto!B:B,B146)+COUNTIF(Setembro!B:B,B146)+COUNTIF(Outubro!B:B,B146)+COUNTIF(Novembro!B:B,B146)+COUNTIF(Dezembro!B:B,B146)</f>
        <v>0</v>
      </c>
      <c r="D146" s="79">
        <f>COUNTIFS(Janeiro!H:H,"&gt;0",Janeiro!B:B,B146)+COUNTIFS(Fevereiro!H:H,"&gt;0",Fevereiro!B:B,B146)+COUNTIFS('Março'!H:H,"&gt;0",'Março'!B:B,B146)+COUNTIFS(Abril!H:H,"&gt;0",Abril!B:B,B146)+COUNTIFS(Maio!H:H,"&gt;0",Maio!B:B,B146)+COUNTIFS(Junho!H:H,"&gt;0",Junho!B:B,B146)+COUNTIFS(Julho!H:H,"&gt;0",Julho!B:B,B146)+COUNTIFS(Agosto!H:H,"&gt;0",Agosto!B:B,B146)+COUNTIFS(Setembro!H:H,"&gt;0",Setembro!B:B,B146)+COUNTIFS(Outubro!H:H,"&gt;0",Outubro!B:B,B146)+COUNTIFS(Novembro!H:H,"&gt;0",Novembro!B:B,B146)+COUNTIFS(Dezembro!H:H,"&gt;0",Dezembro!B:B,B146)</f>
        <v>0</v>
      </c>
      <c r="E146" s="79">
        <f>COUNTIFS(Janeiro!H:H,"&lt;0",Janeiro!B:B,B146)+COUNTIFS(Fevereiro!H:H,"&lt;0",Fevereiro!B:B,B146)+COUNTIFS('Março'!H:H,"&lt;0",'Março'!B:B,B146)+COUNTIFS(Abril!H:H,"&lt;0",Abril!B:B,B146)+COUNTIFS(Maio!H:H,"&lt;0",Maio!B:B,B146)+COUNTIFS(Junho!H:H,"&lt;0",Junho!B:B,B146)+COUNTIFS(Julho!H:H,"&lt;0",Julho!B:B,B146)+COUNTIFS(Agosto!H:H,"&lt;0",Agosto!B:B,B146)+COUNTIFS(Setembro!H:H,"&lt;0",Setembro!B:B,B146)+COUNTIFS(Outubro!H:H,"&lt;0",Outubro!B:B,B146)+COUNTIFS(Novembro!H:H,"&lt;0",Novembro!B:B,B146)+COUNTIFS(Dezembro!H:H,"&lt;0",Dezembro!B:B,B146)</f>
        <v>0</v>
      </c>
      <c r="F146" s="80">
        <f>SUMIF(Janeiro!B:B,B146,Janeiro!H:H)+SUMIF(Fevereiro!B:B,B146,Fevereiro!H:H)+SUMIF('Março'!B:B,B146,'Março'!H:H)+SUMIF(Abril!B:B,B146,Abril!H:H)+SUMIF(Maio!B:B,B146,Maio!H:H)+SUMIF(Junho!B:B,B146,Junho!H:H)+SUMIF(Julho!B:B,B146,Julho!H:H)+SUMIF(Agosto!B:B,B146,Agosto!H:H)+SUMIF(Setembro!B:B,B146,Setembro!H:H)+SUMIF(Outubro!B:B,B146,Outubro!H:H)+SUMIF(Novembro!B:B,B146,Novembro!H:H)+SUMIF(Dezembro!B:B,B146,Dezembro!H:H)</f>
        <v>0</v>
      </c>
      <c r="G146" s="81">
        <f>SUM(F146:F147)</f>
        <v>0</v>
      </c>
      <c r="U146" s="71"/>
    </row>
    <row r="147" ht="24.75" customHeight="1">
      <c r="A147" s="76"/>
      <c r="B147" s="119" t="s">
        <v>275</v>
      </c>
      <c r="C147" s="88">
        <f>COUNTIF(Janeiro!B:B,B147)+COUNTIF(Fevereiro!B:B,B147)+COUNTIF('Março'!B:B,B147)+COUNTIF(Abril!B:B,B147)+COUNTIF(Maio!B:B,B147)+COUNTIF(Junho!B:B,B147)+COUNTIF(Julho!B:B,B147)+COUNTIF(Agosto!B:B,B147)+COUNTIF(Setembro!B:B,B147)+COUNTIF(Outubro!B:B,B147)+COUNTIF(Novembro!B:B,B147)+COUNTIF(Dezembro!B:B,B147)</f>
        <v>0</v>
      </c>
      <c r="D147" s="88">
        <f>COUNTIFS(Janeiro!H:H,"&gt;0",Janeiro!B:B,B147)+COUNTIFS(Fevereiro!H:H,"&gt;0",Fevereiro!B:B,B147)+COUNTIFS('Março'!H:H,"&gt;0",'Março'!B:B,B147)+COUNTIFS(Abril!H:H,"&gt;0",Abril!B:B,B147)+COUNTIFS(Maio!H:H,"&gt;0",Maio!B:B,B147)+COUNTIFS(Junho!H:H,"&gt;0",Junho!B:B,B147)+COUNTIFS(Julho!H:H,"&gt;0",Julho!B:B,B147)+COUNTIFS(Agosto!H:H,"&gt;0",Agosto!B:B,B147)+COUNTIFS(Setembro!H:H,"&gt;0",Setembro!B:B,B147)+COUNTIFS(Outubro!H:H,"&gt;0",Outubro!B:B,B147)+COUNTIFS(Novembro!H:H,"&gt;0",Novembro!B:B,B147)+COUNTIFS(Dezembro!H:H,"&gt;0",Dezembro!B:B,B147)</f>
        <v>0</v>
      </c>
      <c r="E147" s="88">
        <f>COUNTIFS(Janeiro!H:H,"&lt;0",Janeiro!B:B,B147)+COUNTIFS(Fevereiro!H:H,"&lt;0",Fevereiro!B:B,B147)+COUNTIFS('Março'!H:H,"&lt;0",'Março'!B:B,B147)+COUNTIFS(Abril!H:H,"&lt;0",Abril!B:B,B147)+COUNTIFS(Maio!H:H,"&lt;0",Maio!B:B,B147)+COUNTIFS(Junho!H:H,"&lt;0",Junho!B:B,B147)+COUNTIFS(Julho!H:H,"&lt;0",Julho!B:B,B147)+COUNTIFS(Agosto!H:H,"&lt;0",Agosto!B:B,B147)+COUNTIFS(Setembro!H:H,"&lt;0",Setembro!B:B,B147)+COUNTIFS(Outubro!H:H,"&lt;0",Outubro!B:B,B147)+COUNTIFS(Novembro!H:H,"&lt;0",Novembro!B:B,B147)+COUNTIFS(Dezembro!H:H,"&lt;0",Dezembro!B:B,B147)</f>
        <v>0</v>
      </c>
      <c r="F147" s="89">
        <f>SUMIF(Janeiro!B:B,B147,Janeiro!H:H)+SUMIF(Fevereiro!B:B,B147,Fevereiro!H:H)+SUMIF('Março'!B:B,B147,'Março'!H:H)+SUMIF(Abril!B:B,B147,Abril!H:H)+SUMIF(Maio!B:B,B147,Maio!H:H)+SUMIF(Junho!B:B,B147,Junho!H:H)+SUMIF(Julho!B:B,B147,Julho!H:H)+SUMIF(Agosto!B:B,B147,Agosto!H:H)+SUMIF(Setembro!B:B,B147,Setembro!H:H)+SUMIF(Outubro!B:B,B147,Outubro!H:H)+SUMIF(Novembro!B:B,B147,Novembro!H:H)+SUMIF(Dezembro!B:B,B147,Dezembro!H:H)</f>
        <v>0</v>
      </c>
      <c r="G147" s="76"/>
      <c r="U147" s="71"/>
    </row>
    <row r="148" ht="24.75" customHeight="1">
      <c r="A148" s="190" t="s">
        <v>276</v>
      </c>
      <c r="B148" s="101" t="s">
        <v>277</v>
      </c>
      <c r="C148" s="68">
        <f>COUNTIF(Janeiro!B:B,B148)+COUNTIF(Fevereiro!B:B,B148)+COUNTIF('Março'!B:B,B148)+COUNTIF(Abril!B:B,B148)+COUNTIF(Maio!B:B,B148)+COUNTIF(Junho!B:B,B148)+COUNTIF(Julho!B:B,B148)+COUNTIF(Agosto!B:B,B148)+COUNTIF(Setembro!B:B,B148)+COUNTIF(Outubro!B:B,B148)+COUNTIF(Novembro!B:B,B148)+COUNTIF(Dezembro!B:B,B148)</f>
        <v>0</v>
      </c>
      <c r="D148" s="68">
        <f>COUNTIFS(Janeiro!H:H,"&gt;0",Janeiro!B:B,B148)+COUNTIFS(Fevereiro!H:H,"&gt;0",Fevereiro!B:B,B148)+COUNTIFS('Março'!H:H,"&gt;0",'Março'!B:B,B148)+COUNTIFS(Abril!H:H,"&gt;0",Abril!B:B,B148)+COUNTIFS(Maio!H:H,"&gt;0",Maio!B:B,B148)+COUNTIFS(Junho!H:H,"&gt;0",Junho!B:B,B148)+COUNTIFS(Julho!H:H,"&gt;0",Julho!B:B,B148)+COUNTIFS(Agosto!H:H,"&gt;0",Agosto!B:B,B148)+COUNTIFS(Setembro!H:H,"&gt;0",Setembro!B:B,B148)+COUNTIFS(Outubro!H:H,"&gt;0",Outubro!B:B,B148)+COUNTIFS(Novembro!H:H,"&gt;0",Novembro!B:B,B148)+COUNTIFS(Dezembro!H:H,"&gt;0",Dezembro!B:B,B148)</f>
        <v>0</v>
      </c>
      <c r="E148" s="68">
        <f>COUNTIFS(Janeiro!H:H,"&lt;0",Janeiro!B:B,B148)+COUNTIFS(Fevereiro!H:H,"&lt;0",Fevereiro!B:B,B148)+COUNTIFS('Março'!H:H,"&lt;0",'Março'!B:B,B148)+COUNTIFS(Abril!H:H,"&lt;0",Abril!B:B,B148)+COUNTIFS(Maio!H:H,"&lt;0",Maio!B:B,B148)+COUNTIFS(Junho!H:H,"&lt;0",Junho!B:B,B148)+COUNTIFS(Julho!H:H,"&lt;0",Julho!B:B,B148)+COUNTIFS(Agosto!H:H,"&lt;0",Agosto!B:B,B148)+COUNTIFS(Setembro!H:H,"&lt;0",Setembro!B:B,B148)+COUNTIFS(Outubro!H:H,"&lt;0",Outubro!B:B,B148)+COUNTIFS(Novembro!H:H,"&lt;0",Novembro!B:B,B148)+COUNTIFS(Dezembro!H:H,"&lt;0",Dezembro!B:B,B148)</f>
        <v>0</v>
      </c>
      <c r="F148" s="69">
        <f>SUMIF(Janeiro!B:B,B148,Janeiro!H:H)+SUMIF(Fevereiro!B:B,B148,Fevereiro!H:H)+SUMIF('Março'!B:B,B148,'Março'!H:H)+SUMIF(Abril!B:B,B148,Abril!H:H)+SUMIF(Maio!B:B,B148,Maio!H:H)+SUMIF(Junho!B:B,B148,Junho!H:H)+SUMIF(Julho!B:B,B148,Julho!H:H)+SUMIF(Agosto!B:B,B148,Agosto!H:H)+SUMIF(Setembro!B:B,B148,Setembro!H:H)+SUMIF(Outubro!B:B,B148,Outubro!H:H)+SUMIF(Novembro!B:B,B148,Novembro!H:H)+SUMIF(Dezembro!B:B,B148,Dezembro!H:H)</f>
        <v>0</v>
      </c>
      <c r="G148" s="120">
        <f>SUM(F148:F149)</f>
        <v>0</v>
      </c>
      <c r="U148" s="71"/>
    </row>
    <row r="149" ht="24.75" customHeight="1">
      <c r="A149" s="76"/>
      <c r="B149" s="195" t="s">
        <v>278</v>
      </c>
      <c r="C149" s="92">
        <f>COUNTIF(Janeiro!B:B,B149)+COUNTIF(Fevereiro!B:B,B149)+COUNTIF('Março'!B:B,B149)+COUNTIF(Abril!B:B,B149)+COUNTIF(Maio!B:B,B149)+COUNTIF(Junho!B:B,B149)+COUNTIF(Julho!B:B,B149)+COUNTIF(Agosto!B:B,B149)+COUNTIF(Setembro!B:B,B149)+COUNTIF(Outubro!B:B,B149)+COUNTIF(Novembro!B:B,B149)+COUNTIF(Dezembro!B:B,B149)</f>
        <v>0</v>
      </c>
      <c r="D149" s="92">
        <f>COUNTIFS(Janeiro!H:H,"&gt;0",Janeiro!B:B,B149)+COUNTIFS(Fevereiro!H:H,"&gt;0",Fevereiro!B:B,B149)+COUNTIFS('Março'!H:H,"&gt;0",'Março'!B:B,B149)+COUNTIFS(Abril!H:H,"&gt;0",Abril!B:B,B149)+COUNTIFS(Maio!H:H,"&gt;0",Maio!B:B,B149)+COUNTIFS(Junho!H:H,"&gt;0",Junho!B:B,B149)+COUNTIFS(Julho!H:H,"&gt;0",Julho!B:B,B149)+COUNTIFS(Agosto!H:H,"&gt;0",Agosto!B:B,B149)+COUNTIFS(Setembro!H:H,"&gt;0",Setembro!B:B,B149)+COUNTIFS(Outubro!H:H,"&gt;0",Outubro!B:B,B149)+COUNTIFS(Novembro!H:H,"&gt;0",Novembro!B:B,B149)+COUNTIFS(Dezembro!H:H,"&gt;0",Dezembro!B:B,B149)</f>
        <v>0</v>
      </c>
      <c r="E149" s="92">
        <f>COUNTIFS(Janeiro!H:H,"&lt;0",Janeiro!B:B,B149)+COUNTIFS(Fevereiro!H:H,"&lt;0",Fevereiro!B:B,B149)+COUNTIFS('Março'!H:H,"&lt;0",'Março'!B:B,B149)+COUNTIFS(Abril!H:H,"&lt;0",Abril!B:B,B149)+COUNTIFS(Maio!H:H,"&lt;0",Maio!B:B,B149)+COUNTIFS(Junho!H:H,"&lt;0",Junho!B:B,B149)+COUNTIFS(Julho!H:H,"&lt;0",Julho!B:B,B149)+COUNTIFS(Agosto!H:H,"&lt;0",Agosto!B:B,B149)+COUNTIFS(Setembro!H:H,"&lt;0",Setembro!B:B,B149)+COUNTIFS(Outubro!H:H,"&lt;0",Outubro!B:B,B149)+COUNTIFS(Novembro!H:H,"&lt;0",Novembro!B:B,B149)+COUNTIFS(Dezembro!H:H,"&lt;0",Dezembro!B:B,B149)</f>
        <v>0</v>
      </c>
      <c r="F149" s="93">
        <f>SUMIF(Janeiro!B:B,B149,Janeiro!H:H)+SUMIF(Fevereiro!B:B,B149,Fevereiro!H:H)+SUMIF('Março'!B:B,B149,'Março'!H:H)+SUMIF(Abril!B:B,B149,Abril!H:H)+SUMIF(Maio!B:B,B149,Maio!H:H)+SUMIF(Junho!B:B,B149,Junho!H:H)+SUMIF(Julho!B:B,B149,Julho!H:H)+SUMIF(Agosto!B:B,B149,Agosto!H:H)+SUMIF(Setembro!B:B,B149,Setembro!H:H)+SUMIF(Outubro!B:B,B149,Outubro!H:H)+SUMIF(Novembro!B:B,B149,Novembro!H:H)+SUMIF(Dezembro!B:B,B149,Dezembro!H:H)</f>
        <v>0</v>
      </c>
      <c r="G149" s="76"/>
      <c r="U149" s="71"/>
    </row>
    <row r="150" ht="24.75" customHeight="1">
      <c r="A150" s="184" t="s">
        <v>279</v>
      </c>
      <c r="B150" s="179" t="s">
        <v>280</v>
      </c>
      <c r="C150" s="171">
        <f>COUNTIF(Janeiro!B:B,B150)+COUNTIF(Fevereiro!B:B,B150)+COUNTIF('Março'!B:B,B150)+COUNTIF(Abril!B:B,B150)+COUNTIF(Maio!B:B,B150)+COUNTIF(Junho!B:B,B150)+COUNTIF(Julho!B:B,B150)+COUNTIF(Agosto!B:B,B150)+COUNTIF(Setembro!B:B,B150)+COUNTIF(Outubro!B:B,B150)+COUNTIF(Novembro!B:B,B150)+COUNTIF(Dezembro!B:B,B150)</f>
        <v>0</v>
      </c>
      <c r="D150" s="171">
        <f>COUNTIFS(Janeiro!H:H,"&gt;0",Janeiro!B:B,B150)+COUNTIFS(Fevereiro!H:H,"&gt;0",Fevereiro!B:B,B150)+COUNTIFS('Março'!H:H,"&gt;0",'Março'!B:B,B150)+COUNTIFS(Abril!H:H,"&gt;0",Abril!B:B,B150)+COUNTIFS(Maio!H:H,"&gt;0",Maio!B:B,B150)+COUNTIFS(Junho!H:H,"&gt;0",Junho!B:B,B150)+COUNTIFS(Julho!H:H,"&gt;0",Julho!B:B,B150)+COUNTIFS(Agosto!H:H,"&gt;0",Agosto!B:B,B150)+COUNTIFS(Setembro!H:H,"&gt;0",Setembro!B:B,B150)+COUNTIFS(Outubro!H:H,"&gt;0",Outubro!B:B,B150)+COUNTIFS(Novembro!H:H,"&gt;0",Novembro!B:B,B150)+COUNTIFS(Dezembro!H:H,"&gt;0",Dezembro!B:B,B150)</f>
        <v>0</v>
      </c>
      <c r="E150" s="171">
        <f>COUNTIFS(Janeiro!H:H,"&lt;0",Janeiro!B:B,B150)+COUNTIFS(Fevereiro!H:H,"&lt;0",Fevereiro!B:B,B150)+COUNTIFS('Março'!H:H,"&lt;0",'Março'!B:B,B150)+COUNTIFS(Abril!H:H,"&lt;0",Abril!B:B,B150)+COUNTIFS(Maio!H:H,"&lt;0",Maio!B:B,B150)+COUNTIFS(Junho!H:H,"&lt;0",Junho!B:B,B150)+COUNTIFS(Julho!H:H,"&lt;0",Julho!B:B,B150)+COUNTIFS(Agosto!H:H,"&lt;0",Agosto!B:B,B150)+COUNTIFS(Setembro!H:H,"&lt;0",Setembro!B:B,B150)+COUNTIFS(Outubro!H:H,"&lt;0",Outubro!B:B,B150)+COUNTIFS(Novembro!H:H,"&lt;0",Novembro!B:B,B150)+COUNTIFS(Dezembro!H:H,"&lt;0",Dezembro!B:B,B150)</f>
        <v>0</v>
      </c>
      <c r="F150" s="177">
        <f>SUMIF(Janeiro!B:B,B150,Janeiro!H:H)+SUMIF(Fevereiro!B:B,B150,Fevereiro!H:H)+SUMIF('Março'!B:B,B150,'Março'!H:H)+SUMIF(Abril!B:B,B150,Abril!H:H)+SUMIF(Maio!B:B,B150,Maio!H:H)+SUMIF(Junho!B:B,B150,Junho!H:H)+SUMIF(Julho!B:B,B150,Julho!H:H)+SUMIF(Agosto!B:B,B150,Agosto!H:H)+SUMIF(Setembro!B:B,B150,Setembro!H:H)+SUMIF(Outubro!B:B,B150,Outubro!H:H)+SUMIF(Novembro!B:B,B150,Novembro!H:H)+SUMIF(Dezembro!B:B,B150,Dezembro!H:H)</f>
        <v>0</v>
      </c>
      <c r="G150" s="138">
        <f>SUM(F150)</f>
        <v>0</v>
      </c>
      <c r="U150" s="71"/>
    </row>
    <row r="151" ht="24.75" customHeight="1">
      <c r="A151" s="185" t="s">
        <v>281</v>
      </c>
      <c r="B151" s="140" t="s">
        <v>282</v>
      </c>
      <c r="C151" s="115">
        <f>COUNTIF(Janeiro!B:B,B151)+COUNTIF(Fevereiro!B:B,B151)+COUNTIF('Março'!B:B,B151)+COUNTIF(Abril!B:B,B151)+COUNTIF(Maio!B:B,B151)+COUNTIF(Junho!B:B,B151)+COUNTIF(Julho!B:B,B151)+COUNTIF(Agosto!B:B,B151)+COUNTIF(Setembro!B:B,B151)+COUNTIF(Outubro!B:B,B151)+COUNTIF(Novembro!B:B,B151)+COUNTIF(Dezembro!B:B,B151)</f>
        <v>0</v>
      </c>
      <c r="D151" s="115">
        <f>COUNTIFS(Janeiro!H:H,"&gt;0",Janeiro!B:B,B151)+COUNTIFS(Fevereiro!H:H,"&gt;0",Fevereiro!B:B,B151)+COUNTIFS('Março'!H:H,"&gt;0",'Março'!B:B,B151)+COUNTIFS(Abril!H:H,"&gt;0",Abril!B:B,B151)+COUNTIFS(Maio!H:H,"&gt;0",Maio!B:B,B151)+COUNTIFS(Junho!H:H,"&gt;0",Junho!B:B,B151)+COUNTIFS(Julho!H:H,"&gt;0",Julho!B:B,B151)+COUNTIFS(Agosto!H:H,"&gt;0",Agosto!B:B,B151)+COUNTIFS(Setembro!H:H,"&gt;0",Setembro!B:B,B151)+COUNTIFS(Outubro!H:H,"&gt;0",Outubro!B:B,B151)+COUNTIFS(Novembro!H:H,"&gt;0",Novembro!B:B,B151)+COUNTIFS(Dezembro!H:H,"&gt;0",Dezembro!B:B,B151)</f>
        <v>0</v>
      </c>
      <c r="E151" s="115">
        <f>COUNTIFS(Janeiro!H:H,"&lt;0",Janeiro!B:B,B151)+COUNTIFS(Fevereiro!H:H,"&lt;0",Fevereiro!B:B,B151)+COUNTIFS('Março'!H:H,"&lt;0",'Março'!B:B,B151)+COUNTIFS(Abril!H:H,"&lt;0",Abril!B:B,B151)+COUNTIFS(Maio!H:H,"&lt;0",Maio!B:B,B151)+COUNTIFS(Junho!H:H,"&lt;0",Junho!B:B,B151)+COUNTIFS(Julho!H:H,"&lt;0",Julho!B:B,B151)+COUNTIFS(Agosto!H:H,"&lt;0",Agosto!B:B,B151)+COUNTIFS(Setembro!H:H,"&lt;0",Setembro!B:B,B151)+COUNTIFS(Outubro!H:H,"&lt;0",Outubro!B:B,B151)+COUNTIFS(Novembro!H:H,"&lt;0",Novembro!B:B,B151)+COUNTIFS(Dezembro!H:H,"&lt;0",Dezembro!B:B,B151)</f>
        <v>0</v>
      </c>
      <c r="F151" s="116">
        <f>SUMIF(Janeiro!B:B,B151,Janeiro!H:H)+SUMIF(Fevereiro!B:B,B151,Fevereiro!H:H)+SUMIF('Março'!B:B,B151,'Março'!H:H)+SUMIF(Abril!B:B,B151,Abril!H:H)+SUMIF(Maio!B:B,B151,Maio!H:H)+SUMIF(Junho!B:B,B151,Junho!H:H)+SUMIF(Julho!B:B,B151,Julho!H:H)+SUMIF(Agosto!B:B,B151,Agosto!H:H)+SUMIF(Setembro!B:B,B151,Setembro!H:H)+SUMIF(Outubro!B:B,B151,Outubro!H:H)+SUMIF(Novembro!B:B,B151,Novembro!H:H)+SUMIF(Dezembro!B:B,B151,Dezembro!H:H)</f>
        <v>0</v>
      </c>
      <c r="G151" s="117">
        <f t="shared" ref="G151:G154" si="18">F151</f>
        <v>0</v>
      </c>
      <c r="U151" s="71"/>
    </row>
    <row r="152" ht="24.75" customHeight="1">
      <c r="A152" s="184" t="s">
        <v>283</v>
      </c>
      <c r="B152" s="142" t="s">
        <v>284</v>
      </c>
      <c r="C152" s="110">
        <f>COUNTIF(Janeiro!B:B,B152)+COUNTIF(Fevereiro!B:B,B152)+COUNTIF('Março'!B:B,B152)+COUNTIF(Abril!B:B,B152)+COUNTIF(Maio!B:B,B152)+COUNTIF(Junho!B:B,B152)+COUNTIF(Julho!B:B,B152)+COUNTIF(Agosto!B:B,B152)+COUNTIF(Setembro!B:B,B152)+COUNTIF(Outubro!B:B,B152)+COUNTIF(Novembro!B:B,B152)+COUNTIF(Dezembro!B:B,B152)</f>
        <v>0</v>
      </c>
      <c r="D152" s="110">
        <f>COUNTIFS(Janeiro!H:H,"&gt;0",Janeiro!B:B,B152)+COUNTIFS(Fevereiro!H:H,"&gt;0",Fevereiro!B:B,B152)+COUNTIFS('Março'!H:H,"&gt;0",'Março'!B:B,B152)+COUNTIFS(Abril!H:H,"&gt;0",Abril!B:B,B152)+COUNTIFS(Maio!H:H,"&gt;0",Maio!B:B,B152)+COUNTIFS(Junho!H:H,"&gt;0",Junho!B:B,B152)+COUNTIFS(Julho!H:H,"&gt;0",Julho!B:B,B152)+COUNTIFS(Agosto!H:H,"&gt;0",Agosto!B:B,B152)+COUNTIFS(Setembro!H:H,"&gt;0",Setembro!B:B,B152)+COUNTIFS(Outubro!H:H,"&gt;0",Outubro!B:B,B152)+COUNTIFS(Novembro!H:H,"&gt;0",Novembro!B:B,B152)+COUNTIFS(Dezembro!H:H,"&gt;0",Dezembro!B:B,B152)</f>
        <v>0</v>
      </c>
      <c r="E152" s="110">
        <f>COUNTIFS(Janeiro!H:H,"&lt;0",Janeiro!B:B,B152)+COUNTIFS(Fevereiro!H:H,"&lt;0",Fevereiro!B:B,B152)+COUNTIFS('Março'!H:H,"&lt;0",'Março'!B:B,B152)+COUNTIFS(Abril!H:H,"&lt;0",Abril!B:B,B152)+COUNTIFS(Maio!H:H,"&lt;0",Maio!B:B,B152)+COUNTIFS(Junho!H:H,"&lt;0",Junho!B:B,B152)+COUNTIFS(Julho!H:H,"&lt;0",Julho!B:B,B152)+COUNTIFS(Agosto!H:H,"&lt;0",Agosto!B:B,B152)+COUNTIFS(Setembro!H:H,"&lt;0",Setembro!B:B,B152)+COUNTIFS(Outubro!H:H,"&lt;0",Outubro!B:B,B152)+COUNTIFS(Novembro!H:H,"&lt;0",Novembro!B:B,B152)+COUNTIFS(Dezembro!H:H,"&lt;0",Dezembro!B:B,B152)</f>
        <v>0</v>
      </c>
      <c r="F152" s="111">
        <f>SUMIF(Janeiro!B:B,B152,Janeiro!H:H)+SUMIF(Fevereiro!B:B,B152,Fevereiro!H:H)+SUMIF('Março'!B:B,B152,'Março'!H:H)+SUMIF(Abril!B:B,B152,Abril!H:H)+SUMIF(Maio!B:B,B152,Maio!H:H)+SUMIF(Junho!B:B,B152,Junho!H:H)+SUMIF(Julho!B:B,B152,Julho!H:H)+SUMIF(Agosto!B:B,B152,Agosto!H:H)+SUMIF(Setembro!B:B,B152,Setembro!H:H)+SUMIF(Outubro!B:B,B152,Outubro!H:H)+SUMIF(Novembro!B:B,B152,Novembro!H:H)+SUMIF(Dezembro!B:B,B152,Dezembro!H:H)</f>
        <v>0</v>
      </c>
      <c r="G152" s="112">
        <f t="shared" si="18"/>
        <v>0</v>
      </c>
      <c r="U152" s="71"/>
    </row>
    <row r="153" ht="24.75" customHeight="1">
      <c r="A153" s="185" t="s">
        <v>285</v>
      </c>
      <c r="B153" s="140" t="s">
        <v>286</v>
      </c>
      <c r="C153" s="115">
        <f>COUNTIF(Janeiro!B:B,B153)+COUNTIF(Fevereiro!B:B,B153)+COUNTIF('Março'!B:B,B153)+COUNTIF(Abril!B:B,B153)+COUNTIF(Maio!B:B,B153)+COUNTIF(Junho!B:B,B153)+COUNTIF(Julho!B:B,B153)+COUNTIF(Agosto!B:B,B153)+COUNTIF(Setembro!B:B,B153)+COUNTIF(Outubro!B:B,B153)+COUNTIF(Novembro!B:B,B153)+COUNTIF(Dezembro!B:B,B153)</f>
        <v>0</v>
      </c>
      <c r="D153" s="115">
        <f>COUNTIFS(Janeiro!H:H,"&gt;0",Janeiro!B:B,B153)+COUNTIFS(Fevereiro!H:H,"&gt;0",Fevereiro!B:B,B153)+COUNTIFS('Março'!H:H,"&gt;0",'Março'!B:B,B153)+COUNTIFS(Abril!H:H,"&gt;0",Abril!B:B,B153)+COUNTIFS(Maio!H:H,"&gt;0",Maio!B:B,B153)+COUNTIFS(Junho!H:H,"&gt;0",Junho!B:B,B153)+COUNTIFS(Julho!H:H,"&gt;0",Julho!B:B,B153)+COUNTIFS(Agosto!H:H,"&gt;0",Agosto!B:B,B153)+COUNTIFS(Setembro!H:H,"&gt;0",Setembro!B:B,B153)+COUNTIFS(Outubro!H:H,"&gt;0",Outubro!B:B,B153)+COUNTIFS(Novembro!H:H,"&gt;0",Novembro!B:B,B153)+COUNTIFS(Dezembro!H:H,"&gt;0",Dezembro!B:B,B153)</f>
        <v>0</v>
      </c>
      <c r="E153" s="115">
        <f>COUNTIFS(Janeiro!H:H,"&lt;0",Janeiro!B:B,B153)+COUNTIFS(Fevereiro!H:H,"&lt;0",Fevereiro!B:B,B153)+COUNTIFS('Março'!H:H,"&lt;0",'Março'!B:B,B153)+COUNTIFS(Abril!H:H,"&lt;0",Abril!B:B,B153)+COUNTIFS(Maio!H:H,"&lt;0",Maio!B:B,B153)+COUNTIFS(Junho!H:H,"&lt;0",Junho!B:B,B153)+COUNTIFS(Julho!H:H,"&lt;0",Julho!B:B,B153)+COUNTIFS(Agosto!H:H,"&lt;0",Agosto!B:B,B153)+COUNTIFS(Setembro!H:H,"&lt;0",Setembro!B:B,B153)+COUNTIFS(Outubro!H:H,"&lt;0",Outubro!B:B,B153)+COUNTIFS(Novembro!H:H,"&lt;0",Novembro!B:B,B153)+COUNTIFS(Dezembro!H:H,"&lt;0",Dezembro!B:B,B153)</f>
        <v>0</v>
      </c>
      <c r="F153" s="116">
        <f>SUMIF(Janeiro!B:B,B153,Janeiro!H:H)+SUMIF(Fevereiro!B:B,B153,Fevereiro!H:H)+SUMIF('Março'!B:B,B153,'Março'!H:H)+SUMIF(Abril!B:B,B153,Abril!H:H)+SUMIF(Maio!B:B,B153,Maio!H:H)+SUMIF(Junho!B:B,B153,Junho!H:H)+SUMIF(Julho!B:B,B153,Julho!H:H)+SUMIF(Agosto!B:B,B153,Agosto!H:H)+SUMIF(Setembro!B:B,B153,Setembro!H:H)+SUMIF(Outubro!B:B,B153,Outubro!H:H)+SUMIF(Novembro!B:B,B153,Novembro!H:H)+SUMIF(Dezembro!B:B,B153,Dezembro!H:H)</f>
        <v>0</v>
      </c>
      <c r="G153" s="117">
        <f t="shared" si="18"/>
        <v>0</v>
      </c>
      <c r="U153" s="71"/>
    </row>
    <row r="154" ht="24.75" customHeight="1">
      <c r="A154" s="184" t="s">
        <v>287</v>
      </c>
      <c r="B154" s="142" t="s">
        <v>288</v>
      </c>
      <c r="C154" s="110">
        <f>COUNTIF(Janeiro!B:B,B154)+COUNTIF(Fevereiro!B:B,B154)+COUNTIF('Março'!B:B,B154)+COUNTIF(Abril!B:B,B154)+COUNTIF(Maio!B:B,B154)+COUNTIF(Junho!B:B,B154)+COUNTIF(Julho!B:B,B154)+COUNTIF(Agosto!B:B,B154)+COUNTIF(Setembro!B:B,B154)+COUNTIF(Outubro!B:B,B154)+COUNTIF(Novembro!B:B,B154)+COUNTIF(Dezembro!B:B,B154)</f>
        <v>0</v>
      </c>
      <c r="D154" s="110">
        <f>COUNTIFS(Janeiro!H:H,"&gt;0",Janeiro!B:B,B154)+COUNTIFS(Fevereiro!H:H,"&gt;0",Fevereiro!B:B,B154)+COUNTIFS('Março'!H:H,"&gt;0",'Março'!B:B,B154)+COUNTIFS(Abril!H:H,"&gt;0",Abril!B:B,B154)+COUNTIFS(Maio!H:H,"&gt;0",Maio!B:B,B154)+COUNTIFS(Junho!H:H,"&gt;0",Junho!B:B,B154)+COUNTIFS(Julho!H:H,"&gt;0",Julho!B:B,B154)+COUNTIFS(Agosto!H:H,"&gt;0",Agosto!B:B,B154)+COUNTIFS(Setembro!H:H,"&gt;0",Setembro!B:B,B154)+COUNTIFS(Outubro!H:H,"&gt;0",Outubro!B:B,B154)+COUNTIFS(Novembro!H:H,"&gt;0",Novembro!B:B,B154)+COUNTIFS(Dezembro!H:H,"&gt;0",Dezembro!B:B,B154)</f>
        <v>0</v>
      </c>
      <c r="E154" s="110">
        <f>COUNTIFS(Janeiro!H:H,"&lt;0",Janeiro!B:B,B154)+COUNTIFS(Fevereiro!H:H,"&lt;0",Fevereiro!B:B,B154)+COUNTIFS('Março'!H:H,"&lt;0",'Março'!B:B,B154)+COUNTIFS(Abril!H:H,"&lt;0",Abril!B:B,B154)+COUNTIFS(Maio!H:H,"&lt;0",Maio!B:B,B154)+COUNTIFS(Junho!H:H,"&lt;0",Junho!B:B,B154)+COUNTIFS(Julho!H:H,"&lt;0",Julho!B:B,B154)+COUNTIFS(Agosto!H:H,"&lt;0",Agosto!B:B,B154)+COUNTIFS(Setembro!H:H,"&lt;0",Setembro!B:B,B154)+COUNTIFS(Outubro!H:H,"&lt;0",Outubro!B:B,B154)+COUNTIFS(Novembro!H:H,"&lt;0",Novembro!B:B,B154)+COUNTIFS(Dezembro!H:H,"&lt;0",Dezembro!B:B,B154)</f>
        <v>0</v>
      </c>
      <c r="F154" s="111">
        <f>SUMIF(Janeiro!B:B,B154,Janeiro!H:H)+SUMIF(Fevereiro!B:B,B154,Fevereiro!H:H)+SUMIF('Março'!B:B,B154,'Março'!H:H)+SUMIF(Abril!B:B,B154,Abril!H:H)+SUMIF(Maio!B:B,B154,Maio!H:H)+SUMIF(Junho!B:B,B154,Junho!H:H)+SUMIF(Julho!B:B,B154,Julho!H:H)+SUMIF(Agosto!B:B,B154,Agosto!H:H)+SUMIF(Setembro!B:B,B154,Setembro!H:H)+SUMIF(Outubro!B:B,B154,Outubro!H:H)+SUMIF(Novembro!B:B,B154,Novembro!H:H)+SUMIF(Dezembro!B:B,B154,Dezembro!H:H)</f>
        <v>0</v>
      </c>
      <c r="G154" s="112">
        <f t="shared" si="18"/>
        <v>0</v>
      </c>
      <c r="U154" s="71"/>
    </row>
    <row r="155" ht="24.75" customHeight="1">
      <c r="A155" s="190" t="s">
        <v>289</v>
      </c>
      <c r="B155" s="101" t="s">
        <v>290</v>
      </c>
      <c r="C155" s="68">
        <f>COUNTIF(Janeiro!B:B,B155)+COUNTIF(Fevereiro!B:B,B155)+COUNTIF('Março'!B:B,B155)+COUNTIF(Abril!B:B,B155)+COUNTIF(Maio!B:B,B155)+COUNTIF(Junho!B:B,B155)+COUNTIF(Julho!B:B,B155)+COUNTIF(Agosto!B:B,B155)+COUNTIF(Setembro!B:B,B155)+COUNTIF(Outubro!B:B,B155)+COUNTIF(Novembro!B:B,B155)+COUNTIF(Dezembro!B:B,B155)</f>
        <v>0</v>
      </c>
      <c r="D155" s="68">
        <f>COUNTIFS(Janeiro!H:H,"&gt;0",Janeiro!B:B,B155)+COUNTIFS(Fevereiro!H:H,"&gt;0",Fevereiro!B:B,B155)+COUNTIFS('Março'!H:H,"&gt;0",'Março'!B:B,B155)+COUNTIFS(Abril!H:H,"&gt;0",Abril!B:B,B155)+COUNTIFS(Maio!H:H,"&gt;0",Maio!B:B,B155)+COUNTIFS(Junho!H:H,"&gt;0",Junho!B:B,B155)+COUNTIFS(Julho!H:H,"&gt;0",Julho!B:B,B155)+COUNTIFS(Agosto!H:H,"&gt;0",Agosto!B:B,B155)+COUNTIFS(Setembro!H:H,"&gt;0",Setembro!B:B,B155)+COUNTIFS(Outubro!H:H,"&gt;0",Outubro!B:B,B155)+COUNTIFS(Novembro!H:H,"&gt;0",Novembro!B:B,B155)+COUNTIFS(Dezembro!H:H,"&gt;0",Dezembro!B:B,B155)</f>
        <v>0</v>
      </c>
      <c r="E155" s="68">
        <f>COUNTIFS(Janeiro!H:H,"&lt;0",Janeiro!B:B,B155)+COUNTIFS(Fevereiro!H:H,"&lt;0",Fevereiro!B:B,B155)+COUNTIFS('Março'!H:H,"&lt;0",'Março'!B:B,B155)+COUNTIFS(Abril!H:H,"&lt;0",Abril!B:B,B155)+COUNTIFS(Maio!H:H,"&lt;0",Maio!B:B,B155)+COUNTIFS(Junho!H:H,"&lt;0",Junho!B:B,B155)+COUNTIFS(Julho!H:H,"&lt;0",Julho!B:B,B155)+COUNTIFS(Agosto!H:H,"&lt;0",Agosto!B:B,B155)+COUNTIFS(Setembro!H:H,"&lt;0",Setembro!B:B,B155)+COUNTIFS(Outubro!H:H,"&lt;0",Outubro!B:B,B155)+COUNTIFS(Novembro!H:H,"&lt;0",Novembro!B:B,B155)+COUNTIFS(Dezembro!H:H,"&lt;0",Dezembro!B:B,B155)</f>
        <v>0</v>
      </c>
      <c r="F155" s="69">
        <f>SUMIF(Janeiro!B:B,B155,Janeiro!H:H)+SUMIF(Fevereiro!B:B,B155,Fevereiro!H:H)+SUMIF('Março'!B:B,B155,'Março'!H:H)+SUMIF(Abril!B:B,B155,Abril!H:H)+SUMIF(Maio!B:B,B155,Maio!H:H)+SUMIF(Junho!B:B,B155,Junho!H:H)+SUMIF(Julho!B:B,B155,Julho!H:H)+SUMIF(Agosto!B:B,B155,Agosto!H:H)+SUMIF(Setembro!B:B,B155,Setembro!H:H)+SUMIF(Outubro!B:B,B155,Outubro!H:H)+SUMIF(Novembro!B:B,B155,Novembro!H:H)+SUMIF(Dezembro!B:B,B155,Dezembro!H:H)</f>
        <v>0</v>
      </c>
      <c r="G155" s="70">
        <f>SUM(F155:F157)</f>
        <v>0</v>
      </c>
      <c r="U155" s="71"/>
    </row>
    <row r="156" ht="24.75" customHeight="1">
      <c r="A156" s="72"/>
      <c r="B156" s="197" t="s">
        <v>291</v>
      </c>
      <c r="C156" s="105">
        <f>COUNTIF(Janeiro!B:B,B156)+COUNTIF(Fevereiro!B:B,B156)+COUNTIF('Março'!B:B,B156)+COUNTIF(Abril!B:B,B156)+COUNTIF(Maio!B:B,B156)+COUNTIF(Junho!B:B,B156)+COUNTIF(Julho!B:B,B156)+COUNTIF(Agosto!B:B,B156)+COUNTIF(Setembro!B:B,B156)+COUNTIF(Outubro!B:B,B156)+COUNTIF(Novembro!B:B,B156)+COUNTIF(Dezembro!B:B,B156)</f>
        <v>0</v>
      </c>
      <c r="D156" s="105">
        <f>COUNTIFS(Janeiro!H:H,"&gt;0",Janeiro!B:B,B156)+COUNTIFS(Fevereiro!H:H,"&gt;0",Fevereiro!B:B,B156)+COUNTIFS('Março'!H:H,"&gt;0",'Março'!B:B,B156)+COUNTIFS(Abril!H:H,"&gt;0",Abril!B:B,B156)+COUNTIFS(Maio!H:H,"&gt;0",Maio!B:B,B156)+COUNTIFS(Junho!H:H,"&gt;0",Junho!B:B,B156)+COUNTIFS(Julho!H:H,"&gt;0",Julho!B:B,B156)+COUNTIFS(Agosto!H:H,"&gt;0",Agosto!B:B,B156)+COUNTIFS(Setembro!H:H,"&gt;0",Setembro!B:B,B156)+COUNTIFS(Outubro!H:H,"&gt;0",Outubro!B:B,B156)+COUNTIFS(Novembro!H:H,"&gt;0",Novembro!B:B,B156)+COUNTIFS(Dezembro!H:H,"&gt;0",Dezembro!B:B,B156)</f>
        <v>0</v>
      </c>
      <c r="E156" s="105">
        <f>COUNTIFS(Janeiro!H:H,"&lt;0",Janeiro!B:B,B156)+COUNTIFS(Fevereiro!H:H,"&lt;0",Fevereiro!B:B,B156)+COUNTIFS('Março'!H:H,"&lt;0",'Março'!B:B,B156)+COUNTIFS(Abril!H:H,"&lt;0",Abril!B:B,B156)+COUNTIFS(Maio!H:H,"&lt;0",Maio!B:B,B156)+COUNTIFS(Junho!H:H,"&lt;0",Junho!B:B,B156)+COUNTIFS(Julho!H:H,"&lt;0",Julho!B:B,B156)+COUNTIFS(Agosto!H:H,"&lt;0",Agosto!B:B,B156)+COUNTIFS(Setembro!H:H,"&lt;0",Setembro!B:B,B156)+COUNTIFS(Outubro!H:H,"&lt;0",Outubro!B:B,B156)+COUNTIFS(Novembro!H:H,"&lt;0",Novembro!B:B,B156)+COUNTIFS(Dezembro!H:H,"&lt;0",Dezembro!B:B,B156)</f>
        <v>0</v>
      </c>
      <c r="F156" s="106">
        <f>SUMIF(Janeiro!B:B,B156,Janeiro!H:H)+SUMIF(Fevereiro!B:B,B156,Fevereiro!H:H)+SUMIF('Março'!B:B,B156,'Março'!H:H)+SUMIF(Abril!B:B,B156,Abril!H:H)+SUMIF(Maio!B:B,B156,Maio!H:H)+SUMIF(Junho!B:B,B156,Junho!H:H)+SUMIF(Julho!B:B,B156,Julho!H:H)+SUMIF(Agosto!B:B,B156,Agosto!H:H)+SUMIF(Setembro!B:B,B156,Setembro!H:H)+SUMIF(Outubro!B:B,B156,Outubro!H:H)+SUMIF(Novembro!B:B,B156,Novembro!H:H)+SUMIF(Dezembro!B:B,B156,Dezembro!H:H)</f>
        <v>0</v>
      </c>
      <c r="G156" s="72"/>
      <c r="U156" s="71"/>
    </row>
    <row r="157" ht="24.75" customHeight="1">
      <c r="A157" s="76"/>
      <c r="B157" s="91" t="s">
        <v>292</v>
      </c>
      <c r="C157" s="92">
        <f>COUNTIF(Janeiro!B:B,B157)+COUNTIF(Fevereiro!B:B,B157)+COUNTIF('Março'!B:B,B157)+COUNTIF(Abril!B:B,B157)+COUNTIF(Maio!B:B,B157)+COUNTIF(Junho!B:B,B157)+COUNTIF(Julho!B:B,B157)+COUNTIF(Agosto!B:B,B157)+COUNTIF(Setembro!B:B,B157)+COUNTIF(Outubro!B:B,B157)+COUNTIF(Novembro!B:B,B157)+COUNTIF(Dezembro!B:B,B157)</f>
        <v>0</v>
      </c>
      <c r="D157" s="92">
        <f>COUNTIFS(Janeiro!H:H,"&gt;0",Janeiro!B:B,B157)+COUNTIFS(Fevereiro!H:H,"&gt;0",Fevereiro!B:B,B157)+COUNTIFS('Março'!H:H,"&gt;0",'Março'!B:B,B157)+COUNTIFS(Abril!H:H,"&gt;0",Abril!B:B,B157)+COUNTIFS(Maio!H:H,"&gt;0",Maio!B:B,B157)+COUNTIFS(Junho!H:H,"&gt;0",Junho!B:B,B157)+COUNTIFS(Julho!H:H,"&gt;0",Julho!B:B,B157)+COUNTIFS(Agosto!H:H,"&gt;0",Agosto!B:B,B157)+COUNTIFS(Setembro!H:H,"&gt;0",Setembro!B:B,B157)+COUNTIFS(Outubro!H:H,"&gt;0",Outubro!B:B,B157)+COUNTIFS(Novembro!H:H,"&gt;0",Novembro!B:B,B157)+COUNTIFS(Dezembro!H:H,"&gt;0",Dezembro!B:B,B157)</f>
        <v>0</v>
      </c>
      <c r="E157" s="92">
        <f>COUNTIFS(Janeiro!H:H,"&lt;0",Janeiro!B:B,B157)+COUNTIFS(Fevereiro!H:H,"&lt;0",Fevereiro!B:B,B157)+COUNTIFS('Março'!H:H,"&lt;0",'Março'!B:B,B157)+COUNTIFS(Abril!H:H,"&lt;0",Abril!B:B,B157)+COUNTIFS(Maio!H:H,"&lt;0",Maio!B:B,B157)+COUNTIFS(Junho!H:H,"&lt;0",Junho!B:B,B157)+COUNTIFS(Julho!H:H,"&lt;0",Julho!B:B,B157)+COUNTIFS(Agosto!H:H,"&lt;0",Agosto!B:B,B157)+COUNTIFS(Setembro!H:H,"&lt;0",Setembro!B:B,B157)+COUNTIFS(Outubro!H:H,"&lt;0",Outubro!B:B,B157)+COUNTIFS(Novembro!H:H,"&lt;0",Novembro!B:B,B157)+COUNTIFS(Dezembro!H:H,"&lt;0",Dezembro!B:B,B157)</f>
        <v>0</v>
      </c>
      <c r="F157" s="93">
        <f>SUMIF(Janeiro!B:B,B157,Janeiro!H:H)+SUMIF(Fevereiro!B:B,B157,Fevereiro!H:H)+SUMIF('Março'!B:B,B157,'Março'!H:H)+SUMIF(Abril!B:B,B157,Abril!H:H)+SUMIF(Maio!B:B,B157,Maio!H:H)+SUMIF(Junho!B:B,B157,Junho!H:H)+SUMIF(Julho!B:B,B157,Julho!H:H)+SUMIF(Agosto!B:B,B157,Agosto!H:H)+SUMIF(Setembro!B:B,B157,Setembro!H:H)+SUMIF(Outubro!B:B,B157,Outubro!H:H)+SUMIF(Novembro!B:B,B157,Novembro!H:H)+SUMIF(Dezembro!B:B,B157,Dezembro!H:H)</f>
        <v>0</v>
      </c>
      <c r="G157" s="76"/>
      <c r="U157" s="71"/>
    </row>
    <row r="158" ht="24.75" customHeight="1">
      <c r="A158" s="184" t="s">
        <v>293</v>
      </c>
      <c r="B158" s="142" t="s">
        <v>294</v>
      </c>
      <c r="C158" s="110">
        <f>COUNTIF(Janeiro!B:B,B158)+COUNTIF(Fevereiro!B:B,B158)+COUNTIF('Março'!B:B,B158)+COUNTIF(Abril!B:B,B158)+COUNTIF(Maio!B:B,B158)+COUNTIF(Junho!B:B,B158)+COUNTIF(Julho!B:B,B158)+COUNTIF(Agosto!B:B,B158)+COUNTIF(Setembro!B:B,B158)+COUNTIF(Outubro!B:B,B158)+COUNTIF(Novembro!B:B,B158)+COUNTIF(Dezembro!B:B,B158)</f>
        <v>0</v>
      </c>
      <c r="D158" s="110">
        <f>COUNTIFS(Janeiro!H:H,"&gt;0",Janeiro!B:B,B158)+COUNTIFS(Fevereiro!H:H,"&gt;0",Fevereiro!B:B,B158)+COUNTIFS('Março'!H:H,"&gt;0",'Março'!B:B,B158)+COUNTIFS(Abril!H:H,"&gt;0",Abril!B:B,B158)+COUNTIFS(Maio!H:H,"&gt;0",Maio!B:B,B158)+COUNTIFS(Junho!H:H,"&gt;0",Junho!B:B,B158)+COUNTIFS(Julho!H:H,"&gt;0",Julho!B:B,B158)+COUNTIFS(Agosto!H:H,"&gt;0",Agosto!B:B,B158)+COUNTIFS(Setembro!H:H,"&gt;0",Setembro!B:B,B158)+COUNTIFS(Outubro!H:H,"&gt;0",Outubro!B:B,B158)+COUNTIFS(Novembro!H:H,"&gt;0",Novembro!B:B,B158)+COUNTIFS(Dezembro!H:H,"&gt;0",Dezembro!B:B,B158)</f>
        <v>0</v>
      </c>
      <c r="E158" s="110">
        <f>COUNTIFS(Janeiro!H:H,"&lt;0",Janeiro!B:B,B158)+COUNTIFS(Fevereiro!H:H,"&lt;0",Fevereiro!B:B,B158)+COUNTIFS('Março'!H:H,"&lt;0",'Março'!B:B,B158)+COUNTIFS(Abril!H:H,"&lt;0",Abril!B:B,B158)+COUNTIFS(Maio!H:H,"&lt;0",Maio!B:B,B158)+COUNTIFS(Junho!H:H,"&lt;0",Junho!B:B,B158)+COUNTIFS(Julho!H:H,"&lt;0",Julho!B:B,B158)+COUNTIFS(Agosto!H:H,"&lt;0",Agosto!B:B,B158)+COUNTIFS(Setembro!H:H,"&lt;0",Setembro!B:B,B158)+COUNTIFS(Outubro!H:H,"&lt;0",Outubro!B:B,B158)+COUNTIFS(Novembro!H:H,"&lt;0",Novembro!B:B,B158)+COUNTIFS(Dezembro!H:H,"&lt;0",Dezembro!B:B,B158)</f>
        <v>0</v>
      </c>
      <c r="F158" s="111">
        <f>SUMIF(Janeiro!B:B,B158,Janeiro!H:H)+SUMIF(Fevereiro!B:B,B158,Fevereiro!H:H)+SUMIF('Março'!B:B,B158,'Março'!H:H)+SUMIF(Abril!B:B,B158,Abril!H:H)+SUMIF(Maio!B:B,B158,Maio!H:H)+SUMIF(Junho!B:B,B158,Junho!H:H)+SUMIF(Julho!B:B,B158,Julho!H:H)+SUMIF(Agosto!B:B,B158,Agosto!H:H)+SUMIF(Setembro!B:B,B158,Setembro!H:H)+SUMIF(Outubro!B:B,B158,Outubro!H:H)+SUMIF(Novembro!B:B,B158,Novembro!H:H)+SUMIF(Dezembro!B:B,B158,Dezembro!H:H)</f>
        <v>0</v>
      </c>
      <c r="G158" s="112">
        <f>F158</f>
        <v>0</v>
      </c>
      <c r="U158" s="71"/>
    </row>
    <row r="159" ht="24.75" customHeight="1">
      <c r="A159" s="185" t="s">
        <v>295</v>
      </c>
      <c r="B159" s="186" t="s">
        <v>296</v>
      </c>
      <c r="C159" s="168">
        <f>COUNTIF(Janeiro!B:B,B159)+COUNTIF(Fevereiro!B:B,B159)+COUNTIF('Março'!B:B,B159)+COUNTIF(Abril!B:B,B159)+COUNTIF(Maio!B:B,B159)+COUNTIF(Junho!B:B,B159)+COUNTIF(Julho!B:B,B159)+COUNTIF(Agosto!B:B,B159)+COUNTIF(Setembro!B:B,B159)+COUNTIF(Outubro!B:B,B159)+COUNTIF(Novembro!B:B,B159)+COUNTIF(Dezembro!B:B,B159)</f>
        <v>0</v>
      </c>
      <c r="D159" s="168">
        <f>COUNTIFS(Janeiro!H:H,"&gt;0",Janeiro!B:B,B159)+COUNTIFS(Fevereiro!H:H,"&gt;0",Fevereiro!B:B,B159)+COUNTIFS('Março'!H:H,"&gt;0",'Março'!B:B,B159)+COUNTIFS(Abril!H:H,"&gt;0",Abril!B:B,B159)+COUNTIFS(Maio!H:H,"&gt;0",Maio!B:B,B159)+COUNTIFS(Junho!H:H,"&gt;0",Junho!B:B,B159)+COUNTIFS(Julho!H:H,"&gt;0",Julho!B:B,B159)+COUNTIFS(Agosto!H:H,"&gt;0",Agosto!B:B,B159)+COUNTIFS(Setembro!H:H,"&gt;0",Setembro!B:B,B159)+COUNTIFS(Outubro!H:H,"&gt;0",Outubro!B:B,B159)+COUNTIFS(Novembro!H:H,"&gt;0",Novembro!B:B,B159)+COUNTIFS(Dezembro!H:H,"&gt;0",Dezembro!B:B,B159)</f>
        <v>0</v>
      </c>
      <c r="E159" s="168">
        <f>COUNTIFS(Janeiro!H:H,"&lt;0",Janeiro!B:B,B159)+COUNTIFS(Fevereiro!H:H,"&lt;0",Fevereiro!B:B,B159)+COUNTIFS('Março'!H:H,"&lt;0",'Março'!B:B,B159)+COUNTIFS(Abril!H:H,"&lt;0",Abril!B:B,B159)+COUNTIFS(Maio!H:H,"&lt;0",Maio!B:B,B159)+COUNTIFS(Junho!H:H,"&lt;0",Junho!B:B,B159)+COUNTIFS(Julho!H:H,"&lt;0",Julho!B:B,B159)+COUNTIFS(Agosto!H:H,"&lt;0",Agosto!B:B,B159)+COUNTIFS(Setembro!H:H,"&lt;0",Setembro!B:B,B159)+COUNTIFS(Outubro!H:H,"&lt;0",Outubro!B:B,B159)+COUNTIFS(Novembro!H:H,"&lt;0",Novembro!B:B,B159)+COUNTIFS(Dezembro!H:H,"&lt;0",Dezembro!B:B,B159)</f>
        <v>0</v>
      </c>
      <c r="F159" s="178">
        <f>SUMIF(Janeiro!B:B,B159,Janeiro!H:H)+SUMIF(Fevereiro!B:B,B159,Fevereiro!H:H)+SUMIF('Março'!B:B,B159,'Março'!H:H)+SUMIF(Abril!B:B,B159,Abril!H:H)+SUMIF(Maio!B:B,B159,Maio!H:H)+SUMIF(Junho!B:B,B159,Junho!H:H)+SUMIF(Julho!B:B,B159,Julho!H:H)+SUMIF(Agosto!B:B,B159,Agosto!H:H)+SUMIF(Setembro!B:B,B159,Setembro!H:H)+SUMIF(Outubro!B:B,B159,Outubro!H:H)+SUMIF(Novembro!B:B,B159,Novembro!H:H)+SUMIF(Dezembro!B:B,B159,Dezembro!H:H)</f>
        <v>0</v>
      </c>
      <c r="G159" s="117">
        <f>SUM(F159)</f>
        <v>0</v>
      </c>
      <c r="U159" s="71"/>
    </row>
    <row r="160" ht="24.75" customHeight="1">
      <c r="A160" s="184" t="s">
        <v>297</v>
      </c>
      <c r="B160" s="142" t="s">
        <v>298</v>
      </c>
      <c r="C160" s="110">
        <f>COUNTIF(Janeiro!B:B,B160)+COUNTIF(Fevereiro!B:B,B160)+COUNTIF('Março'!B:B,B160)+COUNTIF(Abril!B:B,B160)+COUNTIF(Maio!B:B,B160)+COUNTIF(Junho!B:B,B160)+COUNTIF(Julho!B:B,B160)+COUNTIF(Agosto!B:B,B160)+COUNTIF(Setembro!B:B,B160)+COUNTIF(Outubro!B:B,B160)+COUNTIF(Novembro!B:B,B160)+COUNTIF(Dezembro!B:B,B160)</f>
        <v>0</v>
      </c>
      <c r="D160" s="110">
        <f>COUNTIFS(Janeiro!H:H,"&gt;0",Janeiro!B:B,B160)+COUNTIFS(Fevereiro!H:H,"&gt;0",Fevereiro!B:B,B160)+COUNTIFS('Março'!H:H,"&gt;0",'Março'!B:B,B160)+COUNTIFS(Abril!H:H,"&gt;0",Abril!B:B,B160)+COUNTIFS(Maio!H:H,"&gt;0",Maio!B:B,B160)+COUNTIFS(Junho!H:H,"&gt;0",Junho!B:B,B160)+COUNTIFS(Julho!H:H,"&gt;0",Julho!B:B,B160)+COUNTIFS(Agosto!H:H,"&gt;0",Agosto!B:B,B160)+COUNTIFS(Setembro!H:H,"&gt;0",Setembro!B:B,B160)+COUNTIFS(Outubro!H:H,"&gt;0",Outubro!B:B,B160)+COUNTIFS(Novembro!H:H,"&gt;0",Novembro!B:B,B160)+COUNTIFS(Dezembro!H:H,"&gt;0",Dezembro!B:B,B160)</f>
        <v>0</v>
      </c>
      <c r="E160" s="110">
        <f>COUNTIFS(Janeiro!H:H,"&lt;0",Janeiro!B:B,B160)+COUNTIFS(Fevereiro!H:H,"&lt;0",Fevereiro!B:B,B160)+COUNTIFS('Março'!H:H,"&lt;0",'Março'!B:B,B160)+COUNTIFS(Abril!H:H,"&lt;0",Abril!B:B,B160)+COUNTIFS(Maio!H:H,"&lt;0",Maio!B:B,B160)+COUNTIFS(Junho!H:H,"&lt;0",Junho!B:B,B160)+COUNTIFS(Julho!H:H,"&lt;0",Julho!B:B,B160)+COUNTIFS(Agosto!H:H,"&lt;0",Agosto!B:B,B160)+COUNTIFS(Setembro!H:H,"&lt;0",Setembro!B:B,B160)+COUNTIFS(Outubro!H:H,"&lt;0",Outubro!B:B,B160)+COUNTIFS(Novembro!H:H,"&lt;0",Novembro!B:B,B160)+COUNTIFS(Dezembro!H:H,"&lt;0",Dezembro!B:B,B160)</f>
        <v>0</v>
      </c>
      <c r="F160" s="132">
        <f>SUMIF(Janeiro!B:B,B160,Janeiro!H:H)+SUMIF(Fevereiro!B:B,B160,Fevereiro!H:H)+SUMIF('Março'!B:B,B160,'Março'!H:H)+SUMIF(Abril!B:B,B160,Abril!H:H)+SUMIF(Maio!B:B,B160,Maio!H:H)+SUMIF(Junho!B:B,B160,Junho!H:H)+SUMIF(Julho!B:B,B160,Julho!H:H)+SUMIF(Agosto!B:B,B160,Agosto!H:H)+SUMIF(Setembro!B:B,B160,Setembro!H:H)+SUMIF(Outubro!B:B,B160,Outubro!H:H)+SUMIF(Novembro!B:B,B160,Novembro!H:H)+SUMIF(Dezembro!B:B,B160,Dezembro!H:H)</f>
        <v>0</v>
      </c>
      <c r="G160" s="112">
        <f t="shared" ref="G160:G161" si="19">F160</f>
        <v>0</v>
      </c>
      <c r="U160" s="71"/>
    </row>
    <row r="161" ht="24.75" customHeight="1">
      <c r="A161" s="185" t="s">
        <v>299</v>
      </c>
      <c r="B161" s="140" t="s">
        <v>300</v>
      </c>
      <c r="C161" s="115">
        <f>COUNTIF(Janeiro!B:B,B161)+COUNTIF(Fevereiro!B:B,B161)+COUNTIF('Março'!B:B,B161)+COUNTIF(Abril!B:B,B161)+COUNTIF(Maio!B:B,B161)+COUNTIF(Junho!B:B,B161)+COUNTIF(Julho!B:B,B161)+COUNTIF(Agosto!B:B,B161)+COUNTIF(Setembro!B:B,B161)+COUNTIF(Outubro!B:B,B161)+COUNTIF(Novembro!B:B,B161)+COUNTIF(Dezembro!B:B,B161)</f>
        <v>0</v>
      </c>
      <c r="D161" s="115">
        <f>COUNTIFS(Janeiro!H:H,"&gt;0",Janeiro!B:B,B161)+COUNTIFS(Fevereiro!H:H,"&gt;0",Fevereiro!B:B,B161)+COUNTIFS('Março'!H:H,"&gt;0",'Março'!B:B,B161)+COUNTIFS(Abril!H:H,"&gt;0",Abril!B:B,B161)+COUNTIFS(Maio!H:H,"&gt;0",Maio!B:B,B161)+COUNTIFS(Junho!H:H,"&gt;0",Junho!B:B,B161)+COUNTIFS(Julho!H:H,"&gt;0",Julho!B:B,B161)+COUNTIFS(Agosto!H:H,"&gt;0",Agosto!B:B,B161)+COUNTIFS(Setembro!H:H,"&gt;0",Setembro!B:B,B161)+COUNTIFS(Outubro!H:H,"&gt;0",Outubro!B:B,B161)+COUNTIFS(Novembro!H:H,"&gt;0",Novembro!B:B,B161)+COUNTIFS(Dezembro!H:H,"&gt;0",Dezembro!B:B,B161)</f>
        <v>0</v>
      </c>
      <c r="E161" s="115">
        <f>COUNTIFS(Janeiro!H:H,"&lt;0",Janeiro!B:B,B161)+COUNTIFS(Fevereiro!H:H,"&lt;0",Fevereiro!B:B,B161)+COUNTIFS('Março'!H:H,"&lt;0",'Março'!B:B,B161)+COUNTIFS(Abril!H:H,"&lt;0",Abril!B:B,B161)+COUNTIFS(Maio!H:H,"&lt;0",Maio!B:B,B161)+COUNTIFS(Junho!H:H,"&lt;0",Junho!B:B,B161)+COUNTIFS(Julho!H:H,"&lt;0",Julho!B:B,B161)+COUNTIFS(Agosto!H:H,"&lt;0",Agosto!B:B,B161)+COUNTIFS(Setembro!H:H,"&lt;0",Setembro!B:B,B161)+COUNTIFS(Outubro!H:H,"&lt;0",Outubro!B:B,B161)+COUNTIFS(Novembro!H:H,"&lt;0",Novembro!B:B,B161)+COUNTIFS(Dezembro!H:H,"&lt;0",Dezembro!B:B,B161)</f>
        <v>0</v>
      </c>
      <c r="F161" s="116">
        <f>SUMIF(Janeiro!B:B,B161,Janeiro!H:H)+SUMIF(Fevereiro!B:B,B161,Fevereiro!H:H)+SUMIF('Março'!B:B,B161,'Março'!H:H)+SUMIF(Abril!B:B,B161,Abril!H:H)+SUMIF(Maio!B:B,B161,Maio!H:H)+SUMIF(Junho!B:B,B161,Junho!H:H)+SUMIF(Julho!B:B,B161,Julho!H:H)+SUMIF(Agosto!B:B,B161,Agosto!H:H)+SUMIF(Setembro!B:B,B161,Setembro!H:H)+SUMIF(Outubro!B:B,B161,Outubro!H:H)+SUMIF(Novembro!B:B,B161,Novembro!H:H)+SUMIF(Dezembro!B:B,B161,Dezembro!H:H)</f>
        <v>0</v>
      </c>
      <c r="G161" s="117">
        <f t="shared" si="19"/>
        <v>0</v>
      </c>
      <c r="U161" s="71"/>
    </row>
    <row r="162" ht="24.75" customHeight="1">
      <c r="A162" s="198"/>
      <c r="B162" s="199"/>
      <c r="C162" s="199"/>
      <c r="D162" s="199"/>
      <c r="E162" s="199"/>
      <c r="F162" s="199"/>
      <c r="G162" s="200"/>
      <c r="U162" s="71"/>
    </row>
    <row r="163" ht="24.75" customHeight="1">
      <c r="A163" s="201" t="s">
        <v>301</v>
      </c>
      <c r="B163" s="202"/>
      <c r="C163" s="203">
        <f t="shared" ref="C163:E163" si="20">SUM(C5:C161)</f>
        <v>0</v>
      </c>
      <c r="D163" s="203">
        <f t="shared" si="20"/>
        <v>0</v>
      </c>
      <c r="E163" s="203">
        <f t="shared" si="20"/>
        <v>0</v>
      </c>
      <c r="F163" s="204">
        <f>SUM(G5:G161)</f>
        <v>0</v>
      </c>
      <c r="G163" s="202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6"/>
    </row>
  </sheetData>
  <mergeCells count="62">
    <mergeCell ref="G5:G8"/>
    <mergeCell ref="G9:G10"/>
    <mergeCell ref="G2:G4"/>
    <mergeCell ref="G11:G12"/>
    <mergeCell ref="A13:A14"/>
    <mergeCell ref="G13:G14"/>
    <mergeCell ref="A15:A16"/>
    <mergeCell ref="G15:G16"/>
    <mergeCell ref="A23:A25"/>
    <mergeCell ref="G23:G25"/>
    <mergeCell ref="A26:A28"/>
    <mergeCell ref="G26:G28"/>
    <mergeCell ref="A31:A33"/>
    <mergeCell ref="G31:G33"/>
    <mergeCell ref="A17:A20"/>
    <mergeCell ref="G17:G20"/>
    <mergeCell ref="A49:A51"/>
    <mergeCell ref="G49:G51"/>
    <mergeCell ref="A55:A56"/>
    <mergeCell ref="G55:G56"/>
    <mergeCell ref="A59:A60"/>
    <mergeCell ref="G59:G60"/>
    <mergeCell ref="A68:A70"/>
    <mergeCell ref="G68:G70"/>
    <mergeCell ref="A72:A74"/>
    <mergeCell ref="G72:G74"/>
    <mergeCell ref="A75:A79"/>
    <mergeCell ref="G75:G79"/>
    <mergeCell ref="A37:A42"/>
    <mergeCell ref="G37:G42"/>
    <mergeCell ref="A139:A140"/>
    <mergeCell ref="G139:G140"/>
    <mergeCell ref="A146:A147"/>
    <mergeCell ref="G146:G147"/>
    <mergeCell ref="A148:A149"/>
    <mergeCell ref="G148:G149"/>
    <mergeCell ref="A155:A157"/>
    <mergeCell ref="G155:G157"/>
    <mergeCell ref="A162:G162"/>
    <mergeCell ref="A163:B163"/>
    <mergeCell ref="F163:G163"/>
    <mergeCell ref="I1:U1"/>
    <mergeCell ref="A2:A4"/>
    <mergeCell ref="I2:U163"/>
    <mergeCell ref="A5:A8"/>
    <mergeCell ref="H5:H163"/>
    <mergeCell ref="A9:A10"/>
    <mergeCell ref="A11:A12"/>
    <mergeCell ref="A82:A84"/>
    <mergeCell ref="G82:G84"/>
    <mergeCell ref="A89:A90"/>
    <mergeCell ref="G89:G90"/>
    <mergeCell ref="A97:A100"/>
    <mergeCell ref="G97:G100"/>
    <mergeCell ref="A107:A110"/>
    <mergeCell ref="G107:G110"/>
    <mergeCell ref="A112:A113"/>
    <mergeCell ref="G112:G113"/>
    <mergeCell ref="A133:A135"/>
    <mergeCell ref="G133:G135"/>
    <mergeCell ref="A137:A138"/>
    <mergeCell ref="G137:G138"/>
  </mergeCells>
  <conditionalFormatting sqref="F2:G163">
    <cfRule type="cellIs" dxfId="0" priority="1" operator="greaterThan">
      <formula>0</formula>
    </cfRule>
  </conditionalFormatting>
  <conditionalFormatting sqref="F2:G163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hidden="1" min="1" max="1" width="10.75"/>
    <col customWidth="1" hidden="1" min="2" max="2" width="14.0"/>
    <col customWidth="1" min="3" max="3" width="21.0"/>
    <col customWidth="1" min="4" max="4" width="12.25"/>
    <col customWidth="1" min="5" max="5" width="11.88"/>
    <col customWidth="1" min="6" max="6" width="10.25"/>
    <col customWidth="1" min="7" max="7" width="12.0"/>
    <col customWidth="1" min="8" max="8" width="13.75"/>
    <col customWidth="1" min="9" max="9" width="4.63"/>
    <col customWidth="1" min="10" max="10" width="8.0"/>
    <col customWidth="1" min="11" max="11" width="17.63"/>
    <col customWidth="1" min="12" max="12" width="15.63"/>
  </cols>
  <sheetData>
    <row r="1" ht="24.75" customHeight="1">
      <c r="A1" s="207" t="s">
        <v>302</v>
      </c>
      <c r="B1" s="207" t="s">
        <v>303</v>
      </c>
      <c r="C1" s="208" t="s">
        <v>304</v>
      </c>
      <c r="D1" s="209" t="s">
        <v>305</v>
      </c>
      <c r="E1" s="209" t="s">
        <v>306</v>
      </c>
      <c r="F1" s="209" t="s">
        <v>307</v>
      </c>
      <c r="G1" s="209" t="s">
        <v>308</v>
      </c>
      <c r="H1" s="208" t="s">
        <v>309</v>
      </c>
      <c r="I1" s="210"/>
      <c r="J1" s="211" t="s">
        <v>310</v>
      </c>
      <c r="K1" s="212"/>
      <c r="L1" s="213"/>
    </row>
    <row r="2" ht="24.75" customHeight="1">
      <c r="A2" s="214">
        <f>Equipes!$H2+(ROW(Equipes!$H2)/100000)</f>
        <v>0.00002</v>
      </c>
      <c r="B2" s="207">
        <f>RANK(Equipes!$A2,A:A)</f>
        <v>372</v>
      </c>
      <c r="C2" s="215" t="s">
        <v>311</v>
      </c>
      <c r="D2" s="216">
        <f>COUNTIF(Janeiro!$C$3:$C$300,C2)+COUNTIF(Fevereiro!$C$3:$C$300,C2)+COUNTIF('Março'!$C$3:$C$300,C2)+COUNTIF(Abril!$C$3:$C$300,C2)+COUNTIF(Maio!$C$3:$C$300,C2)+COUNTIF(Junho!$C$3:$C$300,C2)+COUNTIF(Julho!$C$3:$C$300,C2)+COUNTIF(Agosto!$C$3:$C$300,C2)+COUNTIF(Setembro!$C$3:$C$300,C2)+COUNTIF(Outubro!$C$3:$C$300,C2)+COUNTIF(Novembro!$C$3:$C$300,C2)+COUNTIF(Dezembro!$C$3:$C$300,C2)</f>
        <v>0</v>
      </c>
      <c r="E2" s="216">
        <f>COUNTIF(Janeiro!$D$3:$D$300,C2)+COUNTIF(Fevereiro!$D$3:$D$300,C2)+COUNTIF('Março'!$D$3:$D$300,C2)+COUNTIF(Abril!$D$3:$D$300,C2)+COUNTIF(Maio!$D$3:$D$300,C2)+COUNTIF(Junho!$D$3:$D$300,C2)+COUNTIF(Julho!$D$3:$D$300,C2)+COUNTIF(Agosto!$D$3:$D$300,C2)+COUNTIF(Setembro!$D$3:$D$300,C2)+COUNTIF(Outubro!$D$3:$D$300,C2)+COUNTIF(Novembro!$D$3:$D$300,C2)+COUNTIF(Dezembro!$D$3:$D$300,C2)</f>
        <v>0</v>
      </c>
      <c r="F2" s="216">
        <f>COUNTIFS(Janeiro!$C$3:$C$300,C2,Janeiro!$H$3:$H$300,"&gt;0")+COUNTIFS(Janeiro!$D$3:$D$300,C2,Janeiro!$H$3:$H$300,"&gt;0")+COUNTIFS(Fevereiro!$C$3:$C$300,C2,Fevereiro!$H$3:$H$300,"&gt;0")+COUNTIFS(Fevereiro!$D$3:$D$300,C2,Fevereiro!$H$3:$H$300,"&gt;0")+COUNTIFS('Março'!$C$3:$C$300,C2,'Março'!$H$3:$H$300,"&gt;0")+COUNTIFS('Março'!$D$3:$D$300,C2,'Março'!$H$3:$H$300,"&gt;0")+COUNTIFS(Abril!$C$3:$C$300,C2,Abril!$H$3:$H$300,"&gt;0")+COUNTIFS(Abril!$D$3:$D$300,C2,Abril!$H$3:$H$300,"&gt;0")+COUNTIFS(Maio!$C$3:$C$300,C2,Maio!$H$3:$H$300,"&gt;0")+COUNTIFS(Maio!$D$3:$D$300,C2,Maio!$H$3:$H$300,"&gt;0")+COUNTIFS(Junho!$C$3:$C$300,C2,Junho!$H$3:$H$300,"&gt;0")+COUNTIFS(Junho!$D$3:$D$300,C2,Junho!$H$3:$H$300,"&gt;0")+COUNTIFS(Julho!$C$3:$C$300,C2,Julho!$H$3:$H$300,"&gt;0")+COUNTIFS(Julho!$D$3:$D$300,C2,Julho!$H$3:$H$300,"&gt;0")+COUNTIFS(Agosto!$C$3:$C$300,C2,Agosto!$H$3:$H$300,"&gt;0")+COUNTIFS(Agosto!$D$3:$D$300,C2,Agosto!$H$3:$H$300,"&gt;0")+COUNTIFS(Setembro!$C$3:$C$300,C2,Setembro!$H$3:$H$300,"&gt;0")+COUNTIFS(Setembro!$D$3:$D$300,C2,Setembro!$H$3:$H$300,"&gt;0")+COUNTIFS(Outubro!$C$3:$C$300,C2,Outubro!$H$3:$H$300,"&gt;0")+COUNTIFS(Outubro!$D$3:$D$300,C2,Outubro!$H$3:$H$300,"&gt;0")+COUNTIFS(Novembro!$C$3:$C$300,C2,Novembro!$H$3:$H$300,"&gt;0")+COUNTIFS(Novembro!$D$3:$D$300,C2,Novembro!$H$3:$H$300,"&gt;0")+COUNTIFS(Dezembro!$C$3:$C$300,C2,Dezembro!$H$3:$H$300,"&gt;0")+COUNTIFS(Dezembro!$D$3:$D$300,C2,Dezembro!$H$3:$H$300,"&gt;0")</f>
        <v>0</v>
      </c>
      <c r="G2" s="216">
        <f>COUNTIFS(Janeiro!$C$3:$C$300,C2,Janeiro!$H$3:$H$300,"&lt;0")+COUNTIFS(Janeiro!$D$3:$D$300,C2,Janeiro!$H$3:$H$300,"&lt;0")+COUNTIFS(Fevereiro!$C$3:$C$300,C2,Fevereiro!$H$3:$H$300,"&lt;0")+COUNTIFS(Fevereiro!$D$3:$D$300,C2,Fevereiro!$H$3:$H$300,"&lt;0")+COUNTIFS('Março'!$C$3:$C$300,C2,'Março'!$H$3:$H$300,"&lt;0")+COUNTIFS('Março'!$D$3:$D$300,C2,'Março'!$H$3:$H$300,"&lt;0")+COUNTIFS(Abril!$C$3:$C$300,C2,Abril!$H$3:$H$300,"&lt;0")+COUNTIFS(Abril!$D$3:$D$300,C2,Abril!$H$3:$H$300,"&lt;0")+COUNTIFS(Maio!$C$3:$C$300,C2,Maio!$H$3:$H$300,"&lt;0")+COUNTIFS(Maio!$D$3:$D$300,C2,Maio!$H$3:$H$300,"&lt;0")+COUNTIFS(Junho!$C$3:$C$300,C2,Junho!$H$3:$H$300,"&lt;0")+COUNTIFS(Junho!$D$3:$D$300,C2,Junho!$H$3:$H$300,"&lt;0")+COUNTIFS(Julho!$C$3:$C$300,C2,Julho!$H$3:$H$300,"&lt;0")+COUNTIFS(Julho!$D$3:$D$300,C2,Julho!$H$3:$H$300,"&lt;0")+COUNTIFS(Agosto!$C$3:$C$300,C2,Agosto!$H$3:$H$300,"&lt;0")+COUNTIFS(Agosto!$D$3:$D$300,C2,Agosto!$H$3:$H$300,"&lt;0")+COUNTIFS(Setembro!$C$3:$C$300,C2,Setembro!$H$3:$H$300,"&lt;0")+COUNTIFS(Setembro!$D$3:$D$300,C2,Setembro!$H$3:$H$300,"&lt;0")+COUNTIFS(Outubro!$C$3:$C$300,C2,Outubro!$H$3:$H$300,"&lt;0")+COUNTIFS(Outubro!$D$3:$D$300,C2,Outubro!$H$3:$H$300,"&lt;0")+COUNTIFS(Novembro!$C$3:$C$300,C2,Novembro!$H$3:$H$300,"&lt;0")+COUNTIFS(Novembro!$D$3:$D$300,C2,Novembro!$H$3:$H$300,"&lt;0")+COUNTIFS(Dezembro!$C$3:$C$300,C2,Dezembro!$H$3:$H$300,"&lt;0")+COUNTIFS(Dezembro!$D$3:$D$300,C2,Dezembro!$H$3:$H$300,"&lt;0")</f>
        <v>0</v>
      </c>
      <c r="H2" s="217">
        <f>SUMIFS(Janeiro!$H$3:$H$300,Janeiro!$C$3:$C$300,C2)+SUMIFS(Janeiro!$H$3:$H$300,Janeiro!$D$3:$D$300,C2)+SUMIFS(Fevereiro!$H$3:$H$300,Fevereiro!$C$3:$C$300,C2)+SUMIFS(Fevereiro!$H$3:$H$300,Fevereiro!$D$3:$D$300,C2)+SUMIFS('Março'!$H$3:$H$300,'Março'!$C$3:$C$300,C2)+SUMIFS('Março'!$H$3:$H$300,'Março'!$D$3:$D$300,C2)+SUMIFS(Abril!$H$3:$H$300,Abril!$C$3:$C$300,C2)+SUMIFS(Abril!$H$3:$H$300,Abril!$D$3:$D$300,C2)+SUMIFS(Maio!$H$3:$H$300,Maio!$C$3:$C$300,C2)+SUMIFS(Maio!$H$3:$H$300,Maio!$D$3:$D$300,C2)+SUMIFS(Junho!$H$3:$H$300,Junho!$C$3:$C$300,C2)+SUMIFS(Junho!$H$3:$H$300,Junho!$D$3:$D$300,C2)+SUMIFS(Julho!$H$3:$H$300,Julho!$C$3:$C$300,C2)+SUMIFS(Julho!$H$3:$H$300,Julho!$D$3:$D$300,C2)+SUMIFS(Agosto!$H$3:$H$300,Agosto!$C$3:$C$300,C2)+SUMIFS(Agosto!$H$3:$H$300,Agosto!$D$3:$D$300,C2)+SUMIFS(Setembro!$H$3:$H$300,Setembro!$C$3:$C$300,C2)+SUMIFS(Setembro!$H$3:$H$300,Setembro!$D$3:$D$300,C2)+SUMIFS(Outubro!$H$3:$H$300,Outubro!$C$3:$C$300,C2)+SUMIFS(Outubro!$H$3:$H$300,Outubro!$D$3:$D$300,C2)+SUMIFS(Novembro!$H$3:$H$300,Novembro!$C$3:$C$300,C2)+SUMIFS(Novembro!$H$3:$H$300,Novembro!$D$3:$D$300,C2)+SUMIFS(Dezembro!$H$3:$H$300,Dezembro!$C$3:$C$300,C2)+SUMIFS(Dezembro!$H$3:$H$300,Dezembro!$D$3:$D$300,C2)</f>
        <v>0</v>
      </c>
      <c r="I2" s="218"/>
      <c r="J2" s="219" t="s">
        <v>312</v>
      </c>
      <c r="K2" s="219" t="s">
        <v>313</v>
      </c>
      <c r="L2" s="220" t="s">
        <v>309</v>
      </c>
    </row>
    <row r="3" ht="24.75" customHeight="1">
      <c r="A3" s="214">
        <f>Equipes!$H3+(ROW(Equipes!$H3)/100000)</f>
        <v>0.00003</v>
      </c>
      <c r="B3" s="207">
        <f>RANK(Equipes!$A3,A:A)</f>
        <v>371</v>
      </c>
      <c r="C3" s="221" t="s">
        <v>314</v>
      </c>
      <c r="D3" s="216">
        <f>COUNTIF(Janeiro!$C$3:$C$300,C3)+COUNTIF(Fevereiro!$C$3:$C$300,C3)+COUNTIF('Março'!$C$3:$C$300,C3)+COUNTIF(Abril!$C$3:$C$300,C3)+COUNTIF(Maio!$C$3:$C$300,C3)+COUNTIF(Junho!$C$3:$C$300,C3)+COUNTIF(Julho!$C$3:$C$300,C3)+COUNTIF(Agosto!$C$3:$C$300,C3)+COUNTIF(Setembro!$C$3:$C$300,C3)+COUNTIF(Outubro!$C$3:$C$300,C3)+COUNTIF(Novembro!$C$3:$C$300,C3)+COUNTIF(Dezembro!$C$3:$C$300,C3)</f>
        <v>0</v>
      </c>
      <c r="E3" s="216">
        <f>COUNTIF(Janeiro!$D$3:$D$300,C3)+COUNTIF(Fevereiro!$D$3:$D$300,C3)+COUNTIF('Março'!$D$3:$D$300,C3)+COUNTIF(Abril!$D$3:$D$300,C3)+COUNTIF(Maio!$D$3:$D$300,C3)+COUNTIF(Junho!$D$3:$D$300,C3)+COUNTIF(Julho!$D$3:$D$300,C3)+COUNTIF(Agosto!$D$3:$D$300,C3)+COUNTIF(Setembro!$D$3:$D$300,C3)+COUNTIF(Outubro!$D$3:$D$300,C3)+COUNTIF(Novembro!$D$3:$D$300,C3)+COUNTIF(Dezembro!$D$3:$D$300,C3)</f>
        <v>0</v>
      </c>
      <c r="F3" s="216">
        <f>COUNTIFS(Janeiro!$C$3:$C$300,C3,Janeiro!$H$3:$H$300,"&gt;0")+COUNTIFS(Janeiro!$D$3:$D$300,C3,Janeiro!$H$3:$H$300,"&gt;0")+COUNTIFS(Fevereiro!$C$3:$C$300,C3,Fevereiro!$H$3:$H$300,"&gt;0")+COUNTIFS(Fevereiro!$D$3:$D$300,C3,Fevereiro!$H$3:$H$300,"&gt;0")+COUNTIFS('Março'!$C$3:$C$300,C3,'Março'!$H$3:$H$300,"&gt;0")+COUNTIFS('Março'!$D$3:$D$300,C3,'Março'!$H$3:$H$300,"&gt;0")+COUNTIFS(Abril!$C$3:$C$300,C3,Abril!$H$3:$H$300,"&gt;0")+COUNTIFS(Abril!$D$3:$D$300,C3,Abril!$H$3:$H$300,"&gt;0")+COUNTIFS(Maio!$C$3:$C$300,C3,Maio!$H$3:$H$300,"&gt;0")+COUNTIFS(Maio!$D$3:$D$300,C3,Maio!$H$3:$H$300,"&gt;0")+COUNTIFS(Junho!$C$3:$C$300,C3,Junho!$H$3:$H$300,"&gt;0")+COUNTIFS(Junho!$D$3:$D$300,C3,Junho!$H$3:$H$300,"&gt;0")+COUNTIFS(Julho!$C$3:$C$300,C3,Julho!$H$3:$H$300,"&gt;0")+COUNTIFS(Julho!$D$3:$D$300,C3,Julho!$H$3:$H$300,"&gt;0")+COUNTIFS(Agosto!$C$3:$C$300,C3,Agosto!$H$3:$H$300,"&gt;0")+COUNTIFS(Agosto!$D$3:$D$300,C3,Agosto!$H$3:$H$300,"&gt;0")+COUNTIFS(Setembro!$C$3:$C$300,C3,Setembro!$H$3:$H$300,"&gt;0")+COUNTIFS(Setembro!$D$3:$D$300,C3,Setembro!$H$3:$H$300,"&gt;0")+COUNTIFS(Outubro!$C$3:$C$300,C3,Outubro!$H$3:$H$300,"&gt;0")+COUNTIFS(Outubro!$D$3:$D$300,C3,Outubro!$H$3:$H$300,"&gt;0")+COUNTIFS(Novembro!$C$3:$C$300,C3,Novembro!$H$3:$H$300,"&gt;0")+COUNTIFS(Novembro!$D$3:$D$300,C3,Novembro!$H$3:$H$300,"&gt;0")+COUNTIFS(Dezembro!$C$3:$C$300,C3,Dezembro!$H$3:$H$300,"&gt;0")+COUNTIFS(Dezembro!$D$3:$D$300,C3,Dezembro!$H$3:$H$300,"&gt;0")</f>
        <v>0</v>
      </c>
      <c r="G3" s="216">
        <f>COUNTIFS(Janeiro!$C$3:$C$300,C3,Janeiro!$H$3:$H$300,"&lt;0")+COUNTIFS(Janeiro!$D$3:$D$300,C3,Janeiro!$H$3:$H$300,"&lt;0")+COUNTIFS(Fevereiro!$C$3:$C$300,C3,Fevereiro!$H$3:$H$300,"&lt;0")+COUNTIFS(Fevereiro!$D$3:$D$300,C3,Fevereiro!$H$3:$H$300,"&lt;0")+COUNTIFS('Março'!$C$3:$C$300,C3,'Março'!$H$3:$H$300,"&lt;0")+COUNTIFS('Março'!$D$3:$D$300,C3,'Março'!$H$3:$H$300,"&lt;0")+COUNTIFS(Abril!$C$3:$C$300,C3,Abril!$H$3:$H$300,"&lt;0")+COUNTIFS(Abril!$D$3:$D$300,C3,Abril!$H$3:$H$300,"&lt;0")+COUNTIFS(Maio!$C$3:$C$300,C3,Maio!$H$3:$H$300,"&lt;0")+COUNTIFS(Maio!$D$3:$D$300,C3,Maio!$H$3:$H$300,"&lt;0")+COUNTIFS(Junho!$C$3:$C$300,C3,Junho!$H$3:$H$300,"&lt;0")+COUNTIFS(Junho!$D$3:$D$300,C3,Junho!$H$3:$H$300,"&lt;0")+COUNTIFS(Julho!$C$3:$C$300,C3,Julho!$H$3:$H$300,"&lt;0")+COUNTIFS(Julho!$D$3:$D$300,C3,Julho!$H$3:$H$300,"&lt;0")+COUNTIFS(Agosto!$C$3:$C$300,C3,Agosto!$H$3:$H$300,"&lt;0")+COUNTIFS(Agosto!$D$3:$D$300,C3,Agosto!$H$3:$H$300,"&lt;0")+COUNTIFS(Setembro!$C$3:$C$300,C3,Setembro!$H$3:$H$300,"&lt;0")+COUNTIFS(Setembro!$D$3:$D$300,C3,Setembro!$H$3:$H$300,"&lt;0")+COUNTIFS(Outubro!$C$3:$C$300,C3,Outubro!$H$3:$H$300,"&lt;0")+COUNTIFS(Outubro!$D$3:$D$300,C3,Outubro!$H$3:$H$300,"&lt;0")+COUNTIFS(Novembro!$C$3:$C$300,C3,Novembro!$H$3:$H$300,"&lt;0")+COUNTIFS(Novembro!$D$3:$D$300,C3,Novembro!$H$3:$H$300,"&lt;0")+COUNTIFS(Dezembro!$C$3:$C$300,C3,Dezembro!$H$3:$H$300,"&lt;0")+COUNTIFS(Dezembro!$D$3:$D$300,C3,Dezembro!$H$3:$H$300,"&lt;0")</f>
        <v>0</v>
      </c>
      <c r="H3" s="217">
        <f>SUMIFS(Janeiro!$H$3:$H$300,Janeiro!$C$3:$C$300,C3)+SUMIFS(Janeiro!$H$3:$H$300,Janeiro!$D$3:$D$300,C3)+SUMIFS(Fevereiro!$H$3:$H$300,Fevereiro!$C$3:$C$300,C3)+SUMIFS(Fevereiro!$H$3:$H$300,Fevereiro!$D$3:$D$300,C3)+SUMIFS('Março'!$H$3:$H$300,'Março'!$C$3:$C$300,C3)+SUMIFS('Março'!$H$3:$H$300,'Março'!$D$3:$D$300,C3)+SUMIFS(Abril!$H$3:$H$300,Abril!$C$3:$C$300,C3)+SUMIFS(Abril!$H$3:$H$300,Abril!$D$3:$D$300,C3)+SUMIFS(Maio!$H$3:$H$300,Maio!$C$3:$C$300,C3)+SUMIFS(Maio!$H$3:$H$300,Maio!$D$3:$D$300,C3)+SUMIFS(Junho!$H$3:$H$300,Junho!$C$3:$C$300,C3)+SUMIFS(Junho!$H$3:$H$300,Junho!$D$3:$D$300,C3)+SUMIFS(Julho!$H$3:$H$300,Julho!$C$3:$C$300,C3)+SUMIFS(Julho!$H$3:$H$300,Julho!$D$3:$D$300,C3)+SUMIFS(Agosto!$H$3:$H$300,Agosto!$C$3:$C$300,C3)+SUMIFS(Agosto!$H$3:$H$300,Agosto!$D$3:$D$300,C3)+SUMIFS(Setembro!$H$3:$H$300,Setembro!$C$3:$C$300,C3)+SUMIFS(Setembro!$H$3:$H$300,Setembro!$D$3:$D$300,C3)+SUMIFS(Outubro!$H$3:$H$300,Outubro!$C$3:$C$300,C3)+SUMIFS(Outubro!$H$3:$H$300,Outubro!$D$3:$D$300,C3)+SUMIFS(Novembro!$H$3:$H$300,Novembro!$C$3:$C$300,C3)+SUMIFS(Novembro!$H$3:$H$300,Novembro!$D$3:$D$300,C3)+SUMIFS(Dezembro!$H$3:$H$300,Dezembro!$C$3:$C$300,C3)+SUMIFS(Dezembro!$H$3:$H$300,Dezembro!$D$3:$D$300,C3)</f>
        <v>0</v>
      </c>
      <c r="J3" s="222">
        <v>1.0</v>
      </c>
      <c r="K3" s="223" t="str">
        <f>VLOOKUP(Equipes!$J3,B:H,2,0)</f>
        <v>Rangers</v>
      </c>
      <c r="L3" s="224">
        <f>VLOOKUP(Equipes!$J3,B:H,7,0)</f>
        <v>3709</v>
      </c>
    </row>
    <row r="4" ht="24.75" customHeight="1">
      <c r="A4" s="214">
        <f>Equipes!$H4+(ROW(Equipes!$H4)/100000)</f>
        <v>0.00004</v>
      </c>
      <c r="B4" s="207">
        <f>RANK(Equipes!$A4,A:A)</f>
        <v>370</v>
      </c>
      <c r="C4" s="225" t="s">
        <v>315</v>
      </c>
      <c r="D4" s="216">
        <f>COUNTIF(Janeiro!$C$3:$C$300,C4)+COUNTIF(Fevereiro!$C$3:$C$300,C4)+COUNTIF('Março'!$C$3:$C$300,C4)+COUNTIF(Abril!$C$3:$C$300,C4)+COUNTIF(Maio!$C$3:$C$300,C4)+COUNTIF(Junho!$C$3:$C$300,C4)+COUNTIF(Julho!$C$3:$C$300,C4)+COUNTIF(Agosto!$C$3:$C$300,C4)+COUNTIF(Setembro!$C$3:$C$300,C4)+COUNTIF(Outubro!$C$3:$C$300,C4)+COUNTIF(Novembro!$C$3:$C$300,C4)+COUNTIF(Dezembro!$C$3:$C$300,C4)</f>
        <v>0</v>
      </c>
      <c r="E4" s="216">
        <f>COUNTIF(Janeiro!$D$3:$D$300,C4)+COUNTIF(Fevereiro!$D$3:$D$300,C4)+COUNTIF('Março'!$D$3:$D$300,C4)+COUNTIF(Abril!$D$3:$D$300,C4)+COUNTIF(Maio!$D$3:$D$300,C4)+COUNTIF(Junho!$D$3:$D$300,C4)+COUNTIF(Julho!$D$3:$D$300,C4)+COUNTIF(Agosto!$D$3:$D$300,C4)+COUNTIF(Setembro!$D$3:$D$300,C4)+COUNTIF(Outubro!$D$3:$D$300,C4)+COUNTIF(Novembro!$D$3:$D$300,C4)+COUNTIF(Dezembro!$D$3:$D$300,C4)</f>
        <v>0</v>
      </c>
      <c r="F4" s="216">
        <f>COUNTIFS(Janeiro!$C$3:$C$300,C4,Janeiro!$H$3:$H$300,"&gt;0")+COUNTIFS(Janeiro!$D$3:$D$300,C4,Janeiro!$H$3:$H$300,"&gt;0")+COUNTIFS(Fevereiro!$C$3:$C$300,C4,Fevereiro!$H$3:$H$300,"&gt;0")+COUNTIFS(Fevereiro!$D$3:$D$300,C4,Fevereiro!$H$3:$H$300,"&gt;0")+COUNTIFS('Março'!$C$3:$C$300,C4,'Março'!$H$3:$H$300,"&gt;0")+COUNTIFS('Março'!$D$3:$D$300,C4,'Março'!$H$3:$H$300,"&gt;0")+COUNTIFS(Abril!$C$3:$C$300,C4,Abril!$H$3:$H$300,"&gt;0")+COUNTIFS(Abril!$D$3:$D$300,C4,Abril!$H$3:$H$300,"&gt;0")+COUNTIFS(Maio!$C$3:$C$300,C4,Maio!$H$3:$H$300,"&gt;0")+COUNTIFS(Maio!$D$3:$D$300,C4,Maio!$H$3:$H$300,"&gt;0")+COUNTIFS(Junho!$C$3:$C$300,C4,Junho!$H$3:$H$300,"&gt;0")+COUNTIFS(Junho!$D$3:$D$300,C4,Junho!$H$3:$H$300,"&gt;0")+COUNTIFS(Julho!$C$3:$C$300,C4,Julho!$H$3:$H$300,"&gt;0")+COUNTIFS(Julho!$D$3:$D$300,C4,Julho!$H$3:$H$300,"&gt;0")+COUNTIFS(Agosto!$C$3:$C$300,C4,Agosto!$H$3:$H$300,"&gt;0")+COUNTIFS(Agosto!$D$3:$D$300,C4,Agosto!$H$3:$H$300,"&gt;0")+COUNTIFS(Setembro!$C$3:$C$300,C4,Setembro!$H$3:$H$300,"&gt;0")+COUNTIFS(Setembro!$D$3:$D$300,C4,Setembro!$H$3:$H$300,"&gt;0")+COUNTIFS(Outubro!$C$3:$C$300,C4,Outubro!$H$3:$H$300,"&gt;0")+COUNTIFS(Outubro!$D$3:$D$300,C4,Outubro!$H$3:$H$300,"&gt;0")+COUNTIFS(Novembro!$C$3:$C$300,C4,Novembro!$H$3:$H$300,"&gt;0")+COUNTIFS(Novembro!$D$3:$D$300,C4,Novembro!$H$3:$H$300,"&gt;0")+COUNTIFS(Dezembro!$C$3:$C$300,C4,Dezembro!$H$3:$H$300,"&gt;0")+COUNTIFS(Dezembro!$D$3:$D$300,C4,Dezembro!$H$3:$H$300,"&gt;0")</f>
        <v>0</v>
      </c>
      <c r="G4" s="216">
        <f>COUNTIFS(Janeiro!$C$3:$C$300,C4,Janeiro!$H$3:$H$300,"&lt;0")+COUNTIFS(Janeiro!$D$3:$D$300,C4,Janeiro!$H$3:$H$300,"&lt;0")+COUNTIFS(Fevereiro!$C$3:$C$300,C4,Fevereiro!$H$3:$H$300,"&lt;0")+COUNTIFS(Fevereiro!$D$3:$D$300,C4,Fevereiro!$H$3:$H$300,"&lt;0")+COUNTIFS('Março'!$C$3:$C$300,C4,'Março'!$H$3:$H$300,"&lt;0")+COUNTIFS('Março'!$D$3:$D$300,C4,'Março'!$H$3:$H$300,"&lt;0")+COUNTIFS(Abril!$C$3:$C$300,C4,Abril!$H$3:$H$300,"&lt;0")+COUNTIFS(Abril!$D$3:$D$300,C4,Abril!$H$3:$H$300,"&lt;0")+COUNTIFS(Maio!$C$3:$C$300,C4,Maio!$H$3:$H$300,"&lt;0")+COUNTIFS(Maio!$D$3:$D$300,C4,Maio!$H$3:$H$300,"&lt;0")+COUNTIFS(Junho!$C$3:$C$300,C4,Junho!$H$3:$H$300,"&lt;0")+COUNTIFS(Junho!$D$3:$D$300,C4,Junho!$H$3:$H$300,"&lt;0")+COUNTIFS(Julho!$C$3:$C$300,C4,Julho!$H$3:$H$300,"&lt;0")+COUNTIFS(Julho!$D$3:$D$300,C4,Julho!$H$3:$H$300,"&lt;0")+COUNTIFS(Agosto!$C$3:$C$300,C4,Agosto!$H$3:$H$300,"&lt;0")+COUNTIFS(Agosto!$D$3:$D$300,C4,Agosto!$H$3:$H$300,"&lt;0")+COUNTIFS(Setembro!$C$3:$C$300,C4,Setembro!$H$3:$H$300,"&lt;0")+COUNTIFS(Setembro!$D$3:$D$300,C4,Setembro!$H$3:$H$300,"&lt;0")+COUNTIFS(Outubro!$C$3:$C$300,C4,Outubro!$H$3:$H$300,"&lt;0")+COUNTIFS(Outubro!$D$3:$D$300,C4,Outubro!$H$3:$H$300,"&lt;0")+COUNTIFS(Novembro!$C$3:$C$300,C4,Novembro!$H$3:$H$300,"&lt;0")+COUNTIFS(Novembro!$D$3:$D$300,C4,Novembro!$H$3:$H$300,"&lt;0")+COUNTIFS(Dezembro!$C$3:$C$300,C4,Dezembro!$H$3:$H$300,"&lt;0")+COUNTIFS(Dezembro!$D$3:$D$300,C4,Dezembro!$H$3:$H$300,"&lt;0")</f>
        <v>0</v>
      </c>
      <c r="H4" s="217">
        <f>SUMIFS(Janeiro!$H$3:$H$300,Janeiro!$C$3:$C$300,C4)+SUMIFS(Janeiro!$H$3:$H$300,Janeiro!$D$3:$D$300,C4)+SUMIFS(Fevereiro!$H$3:$H$300,Fevereiro!$C$3:$C$300,C4)+SUMIFS(Fevereiro!$H$3:$H$300,Fevereiro!$D$3:$D$300,C4)+SUMIFS('Março'!$H$3:$H$300,'Março'!$C$3:$C$300,C4)+SUMIFS('Março'!$H$3:$H$300,'Março'!$D$3:$D$300,C4)+SUMIFS(Abril!$H$3:$H$300,Abril!$C$3:$C$300,C4)+SUMIFS(Abril!$H$3:$H$300,Abril!$D$3:$D$300,C4)+SUMIFS(Maio!$H$3:$H$300,Maio!$C$3:$C$300,C4)+SUMIFS(Maio!$H$3:$H$300,Maio!$D$3:$D$300,C4)+SUMIFS(Junho!$H$3:$H$300,Junho!$C$3:$C$300,C4)+SUMIFS(Junho!$H$3:$H$300,Junho!$D$3:$D$300,C4)+SUMIFS(Julho!$H$3:$H$300,Julho!$C$3:$C$300,C4)+SUMIFS(Julho!$H$3:$H$300,Julho!$D$3:$D$300,C4)+SUMIFS(Agosto!$H$3:$H$300,Agosto!$C$3:$C$300,C4)+SUMIFS(Agosto!$H$3:$H$300,Agosto!$D$3:$D$300,C4)+SUMIFS(Setembro!$H$3:$H$300,Setembro!$C$3:$C$300,C4)+SUMIFS(Setembro!$H$3:$H$300,Setembro!$D$3:$D$300,C4)+SUMIFS(Outubro!$H$3:$H$300,Outubro!$C$3:$C$300,C4)+SUMIFS(Outubro!$H$3:$H$300,Outubro!$D$3:$D$300,C4)+SUMIFS(Novembro!$H$3:$H$300,Novembro!$C$3:$C$300,C4)+SUMIFS(Novembro!$H$3:$H$300,Novembro!$D$3:$D$300,C4)+SUMIFS(Dezembro!$H$3:$H$300,Dezembro!$C$3:$C$300,C4)+SUMIFS(Dezembro!$H$3:$H$300,Dezembro!$D$3:$D$300,C4)</f>
        <v>0</v>
      </c>
      <c r="J4" s="226">
        <v>2.0</v>
      </c>
      <c r="K4" s="226" t="str">
        <f>VLOOKUP(Equipes!$J4,B:H,2,0)</f>
        <v>Sporting</v>
      </c>
      <c r="L4" s="227">
        <f>VLOOKUP(Equipes!$J4,B:H,7,0)</f>
        <v>3035</v>
      </c>
    </row>
    <row r="5" ht="24.75" customHeight="1">
      <c r="A5" s="214">
        <f>Equipes!$H5+(ROW(Equipes!$H5)/100000)</f>
        <v>940.00005</v>
      </c>
      <c r="B5" s="207">
        <f>RANK(Equipes!$A5,A:A)</f>
        <v>19</v>
      </c>
      <c r="C5" s="225" t="s">
        <v>316</v>
      </c>
      <c r="D5" s="216">
        <f>COUNTIF(Janeiro!$C$3:$C$300,C5)+COUNTIF(Fevereiro!$C$3:$C$300,C5)+COUNTIF('Março'!$C$3:$C$300,C5)+COUNTIF(Abril!$C$3:$C$300,C5)+COUNTIF(Maio!$C$3:$C$300,C5)+COUNTIF(Junho!$C$3:$C$300,C5)+COUNTIF(Julho!$C$3:$C$300,C5)+COUNTIF(Agosto!$C$3:$C$300,C5)+COUNTIF(Setembro!$C$3:$C$300,C5)+COUNTIF(Outubro!$C$3:$C$300,C5)+COUNTIF(Novembro!$C$3:$C$300,C5)+COUNTIF(Dezembro!$C$3:$C$300,C5)</f>
        <v>0</v>
      </c>
      <c r="E5" s="216">
        <f>COUNTIF(Janeiro!$D$3:$D$300,C5)+COUNTIF(Fevereiro!$D$3:$D$300,C5)+COUNTIF('Março'!$D$3:$D$300,C5)+COUNTIF(Abril!$D$3:$D$300,C5)+COUNTIF(Maio!$D$3:$D$300,C5)+COUNTIF(Junho!$D$3:$D$300,C5)+COUNTIF(Julho!$D$3:$D$300,C5)+COUNTIF(Agosto!$D$3:$D$300,C5)+COUNTIF(Setembro!$D$3:$D$300,C5)+COUNTIF(Outubro!$D$3:$D$300,C5)+COUNTIF(Novembro!$D$3:$D$300,C5)+COUNTIF(Dezembro!$D$3:$D$300,C5)</f>
        <v>1</v>
      </c>
      <c r="F5" s="216">
        <f>COUNTIFS(Janeiro!$C$3:$C$300,C5,Janeiro!$H$3:$H$300,"&gt;0")+COUNTIFS(Janeiro!$D$3:$D$300,C5,Janeiro!$H$3:$H$300,"&gt;0")+COUNTIFS(Fevereiro!$C$3:$C$300,C5,Fevereiro!$H$3:$H$300,"&gt;0")+COUNTIFS(Fevereiro!$D$3:$D$300,C5,Fevereiro!$H$3:$H$300,"&gt;0")+COUNTIFS('Março'!$C$3:$C$300,C5,'Março'!$H$3:$H$300,"&gt;0")+COUNTIFS('Março'!$D$3:$D$300,C5,'Março'!$H$3:$H$300,"&gt;0")+COUNTIFS(Abril!$C$3:$C$300,C5,Abril!$H$3:$H$300,"&gt;0")+COUNTIFS(Abril!$D$3:$D$300,C5,Abril!$H$3:$H$300,"&gt;0")+COUNTIFS(Maio!$C$3:$C$300,C5,Maio!$H$3:$H$300,"&gt;0")+COUNTIFS(Maio!$D$3:$D$300,C5,Maio!$H$3:$H$300,"&gt;0")+COUNTIFS(Junho!$C$3:$C$300,C5,Junho!$H$3:$H$300,"&gt;0")+COUNTIFS(Junho!$D$3:$D$300,C5,Junho!$H$3:$H$300,"&gt;0")+COUNTIFS(Julho!$C$3:$C$300,C5,Julho!$H$3:$H$300,"&gt;0")+COUNTIFS(Julho!$D$3:$D$300,C5,Julho!$H$3:$H$300,"&gt;0")+COUNTIFS(Agosto!$C$3:$C$300,C5,Agosto!$H$3:$H$300,"&gt;0")+COUNTIFS(Agosto!$D$3:$D$300,C5,Agosto!$H$3:$H$300,"&gt;0")+COUNTIFS(Setembro!$C$3:$C$300,C5,Setembro!$H$3:$H$300,"&gt;0")+COUNTIFS(Setembro!$D$3:$D$300,C5,Setembro!$H$3:$H$300,"&gt;0")+COUNTIFS(Outubro!$C$3:$C$300,C5,Outubro!$H$3:$H$300,"&gt;0")+COUNTIFS(Outubro!$D$3:$D$300,C5,Outubro!$H$3:$H$300,"&gt;0")+COUNTIFS(Novembro!$C$3:$C$300,C5,Novembro!$H$3:$H$300,"&gt;0")+COUNTIFS(Novembro!$D$3:$D$300,C5,Novembro!$H$3:$H$300,"&gt;0")+COUNTIFS(Dezembro!$C$3:$C$300,C5,Dezembro!$H$3:$H$300,"&gt;0")+COUNTIFS(Dezembro!$D$3:$D$300,C5,Dezembro!$H$3:$H$300,"&gt;0")</f>
        <v>1</v>
      </c>
      <c r="G5" s="216">
        <f>COUNTIFS(Janeiro!$C$3:$C$300,C5,Janeiro!$H$3:$H$300,"&lt;0")+COUNTIFS(Janeiro!$D$3:$D$300,C5,Janeiro!$H$3:$H$300,"&lt;0")+COUNTIFS(Fevereiro!$C$3:$C$300,C5,Fevereiro!$H$3:$H$300,"&lt;0")+COUNTIFS(Fevereiro!$D$3:$D$300,C5,Fevereiro!$H$3:$H$300,"&lt;0")+COUNTIFS('Março'!$C$3:$C$300,C5,'Março'!$H$3:$H$300,"&lt;0")+COUNTIFS('Março'!$D$3:$D$300,C5,'Março'!$H$3:$H$300,"&lt;0")+COUNTIFS(Abril!$C$3:$C$300,C5,Abril!$H$3:$H$300,"&lt;0")+COUNTIFS(Abril!$D$3:$D$300,C5,Abril!$H$3:$H$300,"&lt;0")+COUNTIFS(Maio!$C$3:$C$300,C5,Maio!$H$3:$H$300,"&lt;0")+COUNTIFS(Maio!$D$3:$D$300,C5,Maio!$H$3:$H$300,"&lt;0")+COUNTIFS(Junho!$C$3:$C$300,C5,Junho!$H$3:$H$300,"&lt;0")+COUNTIFS(Junho!$D$3:$D$300,C5,Junho!$H$3:$H$300,"&lt;0")+COUNTIFS(Julho!$C$3:$C$300,C5,Julho!$H$3:$H$300,"&lt;0")+COUNTIFS(Julho!$D$3:$D$300,C5,Julho!$H$3:$H$300,"&lt;0")+COUNTIFS(Agosto!$C$3:$C$300,C5,Agosto!$H$3:$H$300,"&lt;0")+COUNTIFS(Agosto!$D$3:$D$300,C5,Agosto!$H$3:$H$300,"&lt;0")+COUNTIFS(Setembro!$C$3:$C$300,C5,Setembro!$H$3:$H$300,"&lt;0")+COUNTIFS(Setembro!$D$3:$D$300,C5,Setembro!$H$3:$H$300,"&lt;0")+COUNTIFS(Outubro!$C$3:$C$300,C5,Outubro!$H$3:$H$300,"&lt;0")+COUNTIFS(Outubro!$D$3:$D$300,C5,Outubro!$H$3:$H$300,"&lt;0")+COUNTIFS(Novembro!$C$3:$C$300,C5,Novembro!$H$3:$H$300,"&lt;0")+COUNTIFS(Novembro!$D$3:$D$300,C5,Novembro!$H$3:$H$300,"&lt;0")+COUNTIFS(Dezembro!$C$3:$C$300,C5,Dezembro!$H$3:$H$300,"&lt;0")+COUNTIFS(Dezembro!$D$3:$D$300,C5,Dezembro!$H$3:$H$300,"&lt;0")</f>
        <v>0</v>
      </c>
      <c r="H5" s="217">
        <f>SUMIFS(Janeiro!$H$3:$H$300,Janeiro!$C$3:$C$300,C5)+SUMIFS(Janeiro!$H$3:$H$300,Janeiro!$D$3:$D$300,C5)+SUMIFS(Fevereiro!$H$3:$H$300,Fevereiro!$C$3:$C$300,C5)+SUMIFS(Fevereiro!$H$3:$H$300,Fevereiro!$D$3:$D$300,C5)+SUMIFS('Março'!$H$3:$H$300,'Março'!$C$3:$C$300,C5)+SUMIFS('Março'!$H$3:$H$300,'Março'!$D$3:$D$300,C5)+SUMIFS(Abril!$H$3:$H$300,Abril!$C$3:$C$300,C5)+SUMIFS(Abril!$H$3:$H$300,Abril!$D$3:$D$300,C5)+SUMIFS(Maio!$H$3:$H$300,Maio!$C$3:$C$300,C5)+SUMIFS(Maio!$H$3:$H$300,Maio!$D$3:$D$300,C5)+SUMIFS(Junho!$H$3:$H$300,Junho!$C$3:$C$300,C5)+SUMIFS(Junho!$H$3:$H$300,Junho!$D$3:$D$300,C5)+SUMIFS(Julho!$H$3:$H$300,Julho!$C$3:$C$300,C5)+SUMIFS(Julho!$H$3:$H$300,Julho!$D$3:$D$300,C5)+SUMIFS(Agosto!$H$3:$H$300,Agosto!$C$3:$C$300,C5)+SUMIFS(Agosto!$H$3:$H$300,Agosto!$D$3:$D$300,C5)+SUMIFS(Setembro!$H$3:$H$300,Setembro!$C$3:$C$300,C5)+SUMIFS(Setembro!$H$3:$H$300,Setembro!$D$3:$D$300,C5)+SUMIFS(Outubro!$H$3:$H$300,Outubro!$C$3:$C$300,C5)+SUMIFS(Outubro!$H$3:$H$300,Outubro!$D$3:$D$300,C5)+SUMIFS(Novembro!$H$3:$H$300,Novembro!$C$3:$C$300,C5)+SUMIFS(Novembro!$H$3:$H$300,Novembro!$D$3:$D$300,C5)+SUMIFS(Dezembro!$H$3:$H$300,Dezembro!$C$3:$C$300,C5)+SUMIFS(Dezembro!$H$3:$H$300,Dezembro!$D$3:$D$300,C5)</f>
        <v>940</v>
      </c>
      <c r="J5" s="222">
        <v>3.0</v>
      </c>
      <c r="K5" s="222" t="str">
        <f>VLOOKUP(Equipes!$J5,B:H,2,0)</f>
        <v>Roma</v>
      </c>
      <c r="L5" s="224">
        <f>VLOOKUP(Equipes!$J5,B:H,7,0)</f>
        <v>2630</v>
      </c>
    </row>
    <row r="6" ht="24.75" customHeight="1">
      <c r="A6" s="214">
        <f>Equipes!$H6+(ROW(Equipes!$H6)/100000)</f>
        <v>0.00006</v>
      </c>
      <c r="B6" s="207">
        <f>RANK(Equipes!$A6,A:A)</f>
        <v>369</v>
      </c>
      <c r="C6" s="221" t="s">
        <v>317</v>
      </c>
      <c r="D6" s="216">
        <f>COUNTIF(Janeiro!$C$3:$C$300,C6)+COUNTIF(Fevereiro!$C$3:$C$300,C6)+COUNTIF('Março'!$C$3:$C$300,C6)+COUNTIF(Abril!$C$3:$C$300,C6)+COUNTIF(Maio!$C$3:$C$300,C6)+COUNTIF(Junho!$C$3:$C$300,C6)+COUNTIF(Julho!$C$3:$C$300,C6)+COUNTIF(Agosto!$C$3:$C$300,C6)+COUNTIF(Setembro!$C$3:$C$300,C6)+COUNTIF(Outubro!$C$3:$C$300,C6)+COUNTIF(Novembro!$C$3:$C$300,C6)+COUNTIF(Dezembro!$C$3:$C$300,C6)</f>
        <v>0</v>
      </c>
      <c r="E6" s="216">
        <f>COUNTIF(Janeiro!$D$3:$D$300,C6)+COUNTIF(Fevereiro!$D$3:$D$300,C6)+COUNTIF('Março'!$D$3:$D$300,C6)+COUNTIF(Abril!$D$3:$D$300,C6)+COUNTIF(Maio!$D$3:$D$300,C6)+COUNTIF(Junho!$D$3:$D$300,C6)+COUNTIF(Julho!$D$3:$D$300,C6)+COUNTIF(Agosto!$D$3:$D$300,C6)+COUNTIF(Setembro!$D$3:$D$300,C6)+COUNTIF(Outubro!$D$3:$D$300,C6)+COUNTIF(Novembro!$D$3:$D$300,C6)+COUNTIF(Dezembro!$D$3:$D$300,C6)</f>
        <v>0</v>
      </c>
      <c r="F6" s="216">
        <f>COUNTIFS(Janeiro!$C$3:$C$300,C6,Janeiro!$H$3:$H$300,"&gt;0")+COUNTIFS(Janeiro!$D$3:$D$300,C6,Janeiro!$H$3:$H$300,"&gt;0")+COUNTIFS(Fevereiro!$C$3:$C$300,C6,Fevereiro!$H$3:$H$300,"&gt;0")+COUNTIFS(Fevereiro!$D$3:$D$300,C6,Fevereiro!$H$3:$H$300,"&gt;0")+COUNTIFS('Março'!$C$3:$C$300,C6,'Março'!$H$3:$H$300,"&gt;0")+COUNTIFS('Março'!$D$3:$D$300,C6,'Março'!$H$3:$H$300,"&gt;0")+COUNTIFS(Abril!$C$3:$C$300,C6,Abril!$H$3:$H$300,"&gt;0")+COUNTIFS(Abril!$D$3:$D$300,C6,Abril!$H$3:$H$300,"&gt;0")+COUNTIFS(Maio!$C$3:$C$300,C6,Maio!$H$3:$H$300,"&gt;0")+COUNTIFS(Maio!$D$3:$D$300,C6,Maio!$H$3:$H$300,"&gt;0")+COUNTIFS(Junho!$C$3:$C$300,C6,Junho!$H$3:$H$300,"&gt;0")+COUNTIFS(Junho!$D$3:$D$300,C6,Junho!$H$3:$H$300,"&gt;0")+COUNTIFS(Julho!$C$3:$C$300,C6,Julho!$H$3:$H$300,"&gt;0")+COUNTIFS(Julho!$D$3:$D$300,C6,Julho!$H$3:$H$300,"&gt;0")+COUNTIFS(Agosto!$C$3:$C$300,C6,Agosto!$H$3:$H$300,"&gt;0")+COUNTIFS(Agosto!$D$3:$D$300,C6,Agosto!$H$3:$H$300,"&gt;0")+COUNTIFS(Setembro!$C$3:$C$300,C6,Setembro!$H$3:$H$300,"&gt;0")+COUNTIFS(Setembro!$D$3:$D$300,C6,Setembro!$H$3:$H$300,"&gt;0")+COUNTIFS(Outubro!$C$3:$C$300,C6,Outubro!$H$3:$H$300,"&gt;0")+COUNTIFS(Outubro!$D$3:$D$300,C6,Outubro!$H$3:$H$300,"&gt;0")+COUNTIFS(Novembro!$C$3:$C$300,C6,Novembro!$H$3:$H$300,"&gt;0")+COUNTIFS(Novembro!$D$3:$D$300,C6,Novembro!$H$3:$H$300,"&gt;0")+COUNTIFS(Dezembro!$C$3:$C$300,C6,Dezembro!$H$3:$H$300,"&gt;0")+COUNTIFS(Dezembro!$D$3:$D$300,C6,Dezembro!$H$3:$H$300,"&gt;0")</f>
        <v>0</v>
      </c>
      <c r="G6" s="216">
        <f>COUNTIFS(Janeiro!$C$3:$C$300,C6,Janeiro!$H$3:$H$300,"&lt;0")+COUNTIFS(Janeiro!$D$3:$D$300,C6,Janeiro!$H$3:$H$300,"&lt;0")+COUNTIFS(Fevereiro!$C$3:$C$300,C6,Fevereiro!$H$3:$H$300,"&lt;0")+COUNTIFS(Fevereiro!$D$3:$D$300,C6,Fevereiro!$H$3:$H$300,"&lt;0")+COUNTIFS('Março'!$C$3:$C$300,C6,'Março'!$H$3:$H$300,"&lt;0")+COUNTIFS('Março'!$D$3:$D$300,C6,'Março'!$H$3:$H$300,"&lt;0")+COUNTIFS(Abril!$C$3:$C$300,C6,Abril!$H$3:$H$300,"&lt;0")+COUNTIFS(Abril!$D$3:$D$300,C6,Abril!$H$3:$H$300,"&lt;0")+COUNTIFS(Maio!$C$3:$C$300,C6,Maio!$H$3:$H$300,"&lt;0")+COUNTIFS(Maio!$D$3:$D$300,C6,Maio!$H$3:$H$300,"&lt;0")+COUNTIFS(Junho!$C$3:$C$300,C6,Junho!$H$3:$H$300,"&lt;0")+COUNTIFS(Junho!$D$3:$D$300,C6,Junho!$H$3:$H$300,"&lt;0")+COUNTIFS(Julho!$C$3:$C$300,C6,Julho!$H$3:$H$300,"&lt;0")+COUNTIFS(Julho!$D$3:$D$300,C6,Julho!$H$3:$H$300,"&lt;0")+COUNTIFS(Agosto!$C$3:$C$300,C6,Agosto!$H$3:$H$300,"&lt;0")+COUNTIFS(Agosto!$D$3:$D$300,C6,Agosto!$H$3:$H$300,"&lt;0")+COUNTIFS(Setembro!$C$3:$C$300,C6,Setembro!$H$3:$H$300,"&lt;0")+COUNTIFS(Setembro!$D$3:$D$300,C6,Setembro!$H$3:$H$300,"&lt;0")+COUNTIFS(Outubro!$C$3:$C$300,C6,Outubro!$H$3:$H$300,"&lt;0")+COUNTIFS(Outubro!$D$3:$D$300,C6,Outubro!$H$3:$H$300,"&lt;0")+COUNTIFS(Novembro!$C$3:$C$300,C6,Novembro!$H$3:$H$300,"&lt;0")+COUNTIFS(Novembro!$D$3:$D$300,C6,Novembro!$H$3:$H$300,"&lt;0")+COUNTIFS(Dezembro!$C$3:$C$300,C6,Dezembro!$H$3:$H$300,"&lt;0")+COUNTIFS(Dezembro!$D$3:$D$300,C6,Dezembro!$H$3:$H$300,"&lt;0")</f>
        <v>0</v>
      </c>
      <c r="H6" s="217">
        <f>SUMIFS(Janeiro!$H$3:$H$300,Janeiro!$C$3:$C$300,C6)+SUMIFS(Janeiro!$H$3:$H$300,Janeiro!$D$3:$D$300,C6)+SUMIFS(Fevereiro!$H$3:$H$300,Fevereiro!$C$3:$C$300,C6)+SUMIFS(Fevereiro!$H$3:$H$300,Fevereiro!$D$3:$D$300,C6)+SUMIFS('Março'!$H$3:$H$300,'Março'!$C$3:$C$300,C6)+SUMIFS('Março'!$H$3:$H$300,'Março'!$D$3:$D$300,C6)+SUMIFS(Abril!$H$3:$H$300,Abril!$C$3:$C$300,C6)+SUMIFS(Abril!$H$3:$H$300,Abril!$D$3:$D$300,C6)+SUMIFS(Maio!$H$3:$H$300,Maio!$C$3:$C$300,C6)+SUMIFS(Maio!$H$3:$H$300,Maio!$D$3:$D$300,C6)+SUMIFS(Junho!$H$3:$H$300,Junho!$C$3:$C$300,C6)+SUMIFS(Junho!$H$3:$H$300,Junho!$D$3:$D$300,C6)+SUMIFS(Julho!$H$3:$H$300,Julho!$C$3:$C$300,C6)+SUMIFS(Julho!$H$3:$H$300,Julho!$D$3:$D$300,C6)+SUMIFS(Agosto!$H$3:$H$300,Agosto!$C$3:$C$300,C6)+SUMIFS(Agosto!$H$3:$H$300,Agosto!$D$3:$D$300,C6)+SUMIFS(Setembro!$H$3:$H$300,Setembro!$C$3:$C$300,C6)+SUMIFS(Setembro!$H$3:$H$300,Setembro!$D$3:$D$300,C6)+SUMIFS(Outubro!$H$3:$H$300,Outubro!$C$3:$C$300,C6)+SUMIFS(Outubro!$H$3:$H$300,Outubro!$D$3:$D$300,C6)+SUMIFS(Novembro!$H$3:$H$300,Novembro!$C$3:$C$300,C6)+SUMIFS(Novembro!$H$3:$H$300,Novembro!$D$3:$D$300,C6)+SUMIFS(Dezembro!$H$3:$H$300,Dezembro!$C$3:$C$300,C6)+SUMIFS(Dezembro!$H$3:$H$300,Dezembro!$D$3:$D$300,C6)</f>
        <v>0</v>
      </c>
      <c r="J6" s="226">
        <v>4.0</v>
      </c>
      <c r="K6" s="228" t="str">
        <f>VLOOKUP(Equipes!$J6,B:H,2,0)</f>
        <v>Everton</v>
      </c>
      <c r="L6" s="227">
        <f>VLOOKUP(Equipes!$J6,B:H,7,0)</f>
        <v>2090</v>
      </c>
    </row>
    <row r="7" ht="24.75" customHeight="1">
      <c r="A7" s="214">
        <f>Equipes!$H7+(ROW(Equipes!$H7)/100000)</f>
        <v>0.00007</v>
      </c>
      <c r="B7" s="207">
        <f>RANK(Equipes!$A7,A:A)</f>
        <v>368</v>
      </c>
      <c r="C7" s="221" t="s">
        <v>318</v>
      </c>
      <c r="D7" s="216">
        <f>COUNTIF(Janeiro!$C$3:$C$300,C7)+COUNTIF(Fevereiro!$C$3:$C$300,C7)+COUNTIF('Março'!$C$3:$C$300,C7)+COUNTIF(Abril!$C$3:$C$300,C7)+COUNTIF(Maio!$C$3:$C$300,C7)+COUNTIF(Junho!$C$3:$C$300,C7)+COUNTIF(Julho!$C$3:$C$300,C7)+COUNTIF(Agosto!$C$3:$C$300,C7)+COUNTIF(Setembro!$C$3:$C$300,C7)+COUNTIF(Outubro!$C$3:$C$300,C7)+COUNTIF(Novembro!$C$3:$C$300,C7)+COUNTIF(Dezembro!$C$3:$C$300,C7)</f>
        <v>0</v>
      </c>
      <c r="E7" s="216">
        <f>COUNTIF(Janeiro!$D$3:$D$300,C7)+COUNTIF(Fevereiro!$D$3:$D$300,C7)+COUNTIF('Março'!$D$3:$D$300,C7)+COUNTIF(Abril!$D$3:$D$300,C7)+COUNTIF(Maio!$D$3:$D$300,C7)+COUNTIF(Junho!$D$3:$D$300,C7)+COUNTIF(Julho!$D$3:$D$300,C7)+COUNTIF(Agosto!$D$3:$D$300,C7)+COUNTIF(Setembro!$D$3:$D$300,C7)+COUNTIF(Outubro!$D$3:$D$300,C7)+COUNTIF(Novembro!$D$3:$D$300,C7)+COUNTIF(Dezembro!$D$3:$D$300,C7)</f>
        <v>0</v>
      </c>
      <c r="F7" s="216">
        <f>COUNTIFS(Janeiro!$C$3:$C$300,C7,Janeiro!$H$3:$H$300,"&gt;0")+COUNTIFS(Janeiro!$D$3:$D$300,C7,Janeiro!$H$3:$H$300,"&gt;0")+COUNTIFS(Fevereiro!$C$3:$C$300,C7,Fevereiro!$H$3:$H$300,"&gt;0")+COUNTIFS(Fevereiro!$D$3:$D$300,C7,Fevereiro!$H$3:$H$300,"&gt;0")+COUNTIFS('Março'!$C$3:$C$300,C7,'Março'!$H$3:$H$300,"&gt;0")+COUNTIFS('Março'!$D$3:$D$300,C7,'Março'!$H$3:$H$300,"&gt;0")+COUNTIFS(Abril!$C$3:$C$300,C7,Abril!$H$3:$H$300,"&gt;0")+COUNTIFS(Abril!$D$3:$D$300,C7,Abril!$H$3:$H$300,"&gt;0")+COUNTIFS(Maio!$C$3:$C$300,C7,Maio!$H$3:$H$300,"&gt;0")+COUNTIFS(Maio!$D$3:$D$300,C7,Maio!$H$3:$H$300,"&gt;0")+COUNTIFS(Junho!$C$3:$C$300,C7,Junho!$H$3:$H$300,"&gt;0")+COUNTIFS(Junho!$D$3:$D$300,C7,Junho!$H$3:$H$300,"&gt;0")+COUNTIFS(Julho!$C$3:$C$300,C7,Julho!$H$3:$H$300,"&gt;0")+COUNTIFS(Julho!$D$3:$D$300,C7,Julho!$H$3:$H$300,"&gt;0")+COUNTIFS(Agosto!$C$3:$C$300,C7,Agosto!$H$3:$H$300,"&gt;0")+COUNTIFS(Agosto!$D$3:$D$300,C7,Agosto!$H$3:$H$300,"&gt;0")+COUNTIFS(Setembro!$C$3:$C$300,C7,Setembro!$H$3:$H$300,"&gt;0")+COUNTIFS(Setembro!$D$3:$D$300,C7,Setembro!$H$3:$H$300,"&gt;0")+COUNTIFS(Outubro!$C$3:$C$300,C7,Outubro!$H$3:$H$300,"&gt;0")+COUNTIFS(Outubro!$D$3:$D$300,C7,Outubro!$H$3:$H$300,"&gt;0")+COUNTIFS(Novembro!$C$3:$C$300,C7,Novembro!$H$3:$H$300,"&gt;0")+COUNTIFS(Novembro!$D$3:$D$300,C7,Novembro!$H$3:$H$300,"&gt;0")+COUNTIFS(Dezembro!$C$3:$C$300,C7,Dezembro!$H$3:$H$300,"&gt;0")+COUNTIFS(Dezembro!$D$3:$D$300,C7,Dezembro!$H$3:$H$300,"&gt;0")</f>
        <v>0</v>
      </c>
      <c r="G7" s="216">
        <f>COUNTIFS(Janeiro!$C$3:$C$300,C7,Janeiro!$H$3:$H$300,"&lt;0")+COUNTIFS(Janeiro!$D$3:$D$300,C7,Janeiro!$H$3:$H$300,"&lt;0")+COUNTIFS(Fevereiro!$C$3:$C$300,C7,Fevereiro!$H$3:$H$300,"&lt;0")+COUNTIFS(Fevereiro!$D$3:$D$300,C7,Fevereiro!$H$3:$H$300,"&lt;0")+COUNTIFS('Março'!$C$3:$C$300,C7,'Março'!$H$3:$H$300,"&lt;0")+COUNTIFS('Março'!$D$3:$D$300,C7,'Março'!$H$3:$H$300,"&lt;0")+COUNTIFS(Abril!$C$3:$C$300,C7,Abril!$H$3:$H$300,"&lt;0")+COUNTIFS(Abril!$D$3:$D$300,C7,Abril!$H$3:$H$300,"&lt;0")+COUNTIFS(Maio!$C$3:$C$300,C7,Maio!$H$3:$H$300,"&lt;0")+COUNTIFS(Maio!$D$3:$D$300,C7,Maio!$H$3:$H$300,"&lt;0")+COUNTIFS(Junho!$C$3:$C$300,C7,Junho!$H$3:$H$300,"&lt;0")+COUNTIFS(Junho!$D$3:$D$300,C7,Junho!$H$3:$H$300,"&lt;0")+COUNTIFS(Julho!$C$3:$C$300,C7,Julho!$H$3:$H$300,"&lt;0")+COUNTIFS(Julho!$D$3:$D$300,C7,Julho!$H$3:$H$300,"&lt;0")+COUNTIFS(Agosto!$C$3:$C$300,C7,Agosto!$H$3:$H$300,"&lt;0")+COUNTIFS(Agosto!$D$3:$D$300,C7,Agosto!$H$3:$H$300,"&lt;0")+COUNTIFS(Setembro!$C$3:$C$300,C7,Setembro!$H$3:$H$300,"&lt;0")+COUNTIFS(Setembro!$D$3:$D$300,C7,Setembro!$H$3:$H$300,"&lt;0")+COUNTIFS(Outubro!$C$3:$C$300,C7,Outubro!$H$3:$H$300,"&lt;0")+COUNTIFS(Outubro!$D$3:$D$300,C7,Outubro!$H$3:$H$300,"&lt;0")+COUNTIFS(Novembro!$C$3:$C$300,C7,Novembro!$H$3:$H$300,"&lt;0")+COUNTIFS(Novembro!$D$3:$D$300,C7,Novembro!$H$3:$H$300,"&lt;0")+COUNTIFS(Dezembro!$C$3:$C$300,C7,Dezembro!$H$3:$H$300,"&lt;0")+COUNTIFS(Dezembro!$D$3:$D$300,C7,Dezembro!$H$3:$H$300,"&lt;0")</f>
        <v>0</v>
      </c>
      <c r="H7" s="217">
        <f>SUMIFS(Janeiro!$H$3:$H$300,Janeiro!$C$3:$C$300,C7)+SUMIFS(Janeiro!$H$3:$H$300,Janeiro!$D$3:$D$300,C7)+SUMIFS(Fevereiro!$H$3:$H$300,Fevereiro!$C$3:$C$300,C7)+SUMIFS(Fevereiro!$H$3:$H$300,Fevereiro!$D$3:$D$300,C7)+SUMIFS('Março'!$H$3:$H$300,'Março'!$C$3:$C$300,C7)+SUMIFS('Março'!$H$3:$H$300,'Março'!$D$3:$D$300,C7)+SUMIFS(Abril!$H$3:$H$300,Abril!$C$3:$C$300,C7)+SUMIFS(Abril!$H$3:$H$300,Abril!$D$3:$D$300,C7)+SUMIFS(Maio!$H$3:$H$300,Maio!$C$3:$C$300,C7)+SUMIFS(Maio!$H$3:$H$300,Maio!$D$3:$D$300,C7)+SUMIFS(Junho!$H$3:$H$300,Junho!$C$3:$C$300,C7)+SUMIFS(Junho!$H$3:$H$300,Junho!$D$3:$D$300,C7)+SUMIFS(Julho!$H$3:$H$300,Julho!$C$3:$C$300,C7)+SUMIFS(Julho!$H$3:$H$300,Julho!$D$3:$D$300,C7)+SUMIFS(Agosto!$H$3:$H$300,Agosto!$C$3:$C$300,C7)+SUMIFS(Agosto!$H$3:$H$300,Agosto!$D$3:$D$300,C7)+SUMIFS(Setembro!$H$3:$H$300,Setembro!$C$3:$C$300,C7)+SUMIFS(Setembro!$H$3:$H$300,Setembro!$D$3:$D$300,C7)+SUMIFS(Outubro!$H$3:$H$300,Outubro!$C$3:$C$300,C7)+SUMIFS(Outubro!$H$3:$H$300,Outubro!$D$3:$D$300,C7)+SUMIFS(Novembro!$H$3:$H$300,Novembro!$C$3:$C$300,C7)+SUMIFS(Novembro!$H$3:$H$300,Novembro!$D$3:$D$300,C7)+SUMIFS(Dezembro!$H$3:$H$300,Dezembro!$C$3:$C$300,C7)+SUMIFS(Dezembro!$H$3:$H$300,Dezembro!$D$3:$D$300,C7)</f>
        <v>0</v>
      </c>
      <c r="J7" s="222">
        <v>5.0</v>
      </c>
      <c r="K7" s="222" t="str">
        <f>VLOOKUP(Equipes!$J7,B:H,2,0)</f>
        <v>Colo Colo</v>
      </c>
      <c r="L7" s="224">
        <f>VLOOKUP(Equipes!$J7,B:H,7,0)</f>
        <v>2090</v>
      </c>
    </row>
    <row r="8" ht="24.75" customHeight="1">
      <c r="A8" s="214">
        <f>Equipes!$H8+(ROW(Equipes!$H8)/100000)</f>
        <v>1500.00008</v>
      </c>
      <c r="B8" s="207">
        <f>RANK(Equipes!$A8,A:A)</f>
        <v>10</v>
      </c>
      <c r="C8" s="221" t="s">
        <v>319</v>
      </c>
      <c r="D8" s="216">
        <f>COUNTIF(Janeiro!$C$3:$C$300,C8)+COUNTIF(Fevereiro!$C$3:$C$300,C8)+COUNTIF('Março'!$C$3:$C$300,C8)+COUNTIF(Abril!$C$3:$C$300,C8)+COUNTIF(Maio!$C$3:$C$300,C8)+COUNTIF(Junho!$C$3:$C$300,C8)+COUNTIF(Julho!$C$3:$C$300,C8)+COUNTIF(Agosto!$C$3:$C$300,C8)+COUNTIF(Setembro!$C$3:$C$300,C8)+COUNTIF(Outubro!$C$3:$C$300,C8)+COUNTIF(Novembro!$C$3:$C$300,C8)+COUNTIF(Dezembro!$C$3:$C$300,C8)</f>
        <v>0</v>
      </c>
      <c r="E8" s="216">
        <f>COUNTIF(Janeiro!$D$3:$D$300,C8)+COUNTIF(Fevereiro!$D$3:$D$300,C8)+COUNTIF('Março'!$D$3:$D$300,C8)+COUNTIF(Abril!$D$3:$D$300,C8)+COUNTIF(Maio!$D$3:$D$300,C8)+COUNTIF(Junho!$D$3:$D$300,C8)+COUNTIF(Julho!$D$3:$D$300,C8)+COUNTIF(Agosto!$D$3:$D$300,C8)+COUNTIF(Setembro!$D$3:$D$300,C8)+COUNTIF(Outubro!$D$3:$D$300,C8)+COUNTIF(Novembro!$D$3:$D$300,C8)+COUNTIF(Dezembro!$D$3:$D$300,C8)</f>
        <v>1</v>
      </c>
      <c r="F8" s="216">
        <f>COUNTIFS(Janeiro!$C$3:$C$300,C8,Janeiro!$H$3:$H$300,"&gt;0")+COUNTIFS(Janeiro!$D$3:$D$300,C8,Janeiro!$H$3:$H$300,"&gt;0")+COUNTIFS(Fevereiro!$C$3:$C$300,C8,Fevereiro!$H$3:$H$300,"&gt;0")+COUNTIFS(Fevereiro!$D$3:$D$300,C8,Fevereiro!$H$3:$H$300,"&gt;0")+COUNTIFS('Março'!$C$3:$C$300,C8,'Março'!$H$3:$H$300,"&gt;0")+COUNTIFS('Março'!$D$3:$D$300,C8,'Março'!$H$3:$H$300,"&gt;0")+COUNTIFS(Abril!$C$3:$C$300,C8,Abril!$H$3:$H$300,"&gt;0")+COUNTIFS(Abril!$D$3:$D$300,C8,Abril!$H$3:$H$300,"&gt;0")+COUNTIFS(Maio!$C$3:$C$300,C8,Maio!$H$3:$H$300,"&gt;0")+COUNTIFS(Maio!$D$3:$D$300,C8,Maio!$H$3:$H$300,"&gt;0")+COUNTIFS(Junho!$C$3:$C$300,C8,Junho!$H$3:$H$300,"&gt;0")+COUNTIFS(Junho!$D$3:$D$300,C8,Junho!$H$3:$H$300,"&gt;0")+COUNTIFS(Julho!$C$3:$C$300,C8,Julho!$H$3:$H$300,"&gt;0")+COUNTIFS(Julho!$D$3:$D$300,C8,Julho!$H$3:$H$300,"&gt;0")+COUNTIFS(Agosto!$C$3:$C$300,C8,Agosto!$H$3:$H$300,"&gt;0")+COUNTIFS(Agosto!$D$3:$D$300,C8,Agosto!$H$3:$H$300,"&gt;0")+COUNTIFS(Setembro!$C$3:$C$300,C8,Setembro!$H$3:$H$300,"&gt;0")+COUNTIFS(Setembro!$D$3:$D$300,C8,Setembro!$H$3:$H$300,"&gt;0")+COUNTIFS(Outubro!$C$3:$C$300,C8,Outubro!$H$3:$H$300,"&gt;0")+COUNTIFS(Outubro!$D$3:$D$300,C8,Outubro!$H$3:$H$300,"&gt;0")+COUNTIFS(Novembro!$C$3:$C$300,C8,Novembro!$H$3:$H$300,"&gt;0")+COUNTIFS(Novembro!$D$3:$D$300,C8,Novembro!$H$3:$H$300,"&gt;0")+COUNTIFS(Dezembro!$C$3:$C$300,C8,Dezembro!$H$3:$H$300,"&gt;0")+COUNTIFS(Dezembro!$D$3:$D$300,C8,Dezembro!$H$3:$H$300,"&gt;0")</f>
        <v>1</v>
      </c>
      <c r="G8" s="216">
        <f>COUNTIFS(Janeiro!$C$3:$C$300,C8,Janeiro!$H$3:$H$300,"&lt;0")+COUNTIFS(Janeiro!$D$3:$D$300,C8,Janeiro!$H$3:$H$300,"&lt;0")+COUNTIFS(Fevereiro!$C$3:$C$300,C8,Fevereiro!$H$3:$H$300,"&lt;0")+COUNTIFS(Fevereiro!$D$3:$D$300,C8,Fevereiro!$H$3:$H$300,"&lt;0")+COUNTIFS('Março'!$C$3:$C$300,C8,'Março'!$H$3:$H$300,"&lt;0")+COUNTIFS('Março'!$D$3:$D$300,C8,'Março'!$H$3:$H$300,"&lt;0")+COUNTIFS(Abril!$C$3:$C$300,C8,Abril!$H$3:$H$300,"&lt;0")+COUNTIFS(Abril!$D$3:$D$300,C8,Abril!$H$3:$H$300,"&lt;0")+COUNTIFS(Maio!$C$3:$C$300,C8,Maio!$H$3:$H$300,"&lt;0")+COUNTIFS(Maio!$D$3:$D$300,C8,Maio!$H$3:$H$300,"&lt;0")+COUNTIFS(Junho!$C$3:$C$300,C8,Junho!$H$3:$H$300,"&lt;0")+COUNTIFS(Junho!$D$3:$D$300,C8,Junho!$H$3:$H$300,"&lt;0")+COUNTIFS(Julho!$C$3:$C$300,C8,Julho!$H$3:$H$300,"&lt;0")+COUNTIFS(Julho!$D$3:$D$300,C8,Julho!$H$3:$H$300,"&lt;0")+COUNTIFS(Agosto!$C$3:$C$300,C8,Agosto!$H$3:$H$300,"&lt;0")+COUNTIFS(Agosto!$D$3:$D$300,C8,Agosto!$H$3:$H$300,"&lt;0")+COUNTIFS(Setembro!$C$3:$C$300,C8,Setembro!$H$3:$H$300,"&lt;0")+COUNTIFS(Setembro!$D$3:$D$300,C8,Setembro!$H$3:$H$300,"&lt;0")+COUNTIFS(Outubro!$C$3:$C$300,C8,Outubro!$H$3:$H$300,"&lt;0")+COUNTIFS(Outubro!$D$3:$D$300,C8,Outubro!$H$3:$H$300,"&lt;0")+COUNTIFS(Novembro!$C$3:$C$300,C8,Novembro!$H$3:$H$300,"&lt;0")+COUNTIFS(Novembro!$D$3:$D$300,C8,Novembro!$H$3:$H$300,"&lt;0")+COUNTIFS(Dezembro!$C$3:$C$300,C8,Dezembro!$H$3:$H$300,"&lt;0")+COUNTIFS(Dezembro!$D$3:$D$300,C8,Dezembro!$H$3:$H$300,"&lt;0")</f>
        <v>0</v>
      </c>
      <c r="H8" s="217">
        <f>SUMIFS(Janeiro!$H$3:$H$300,Janeiro!$C$3:$C$300,C8)+SUMIFS(Janeiro!$H$3:$H$300,Janeiro!$D$3:$D$300,C8)+SUMIFS(Fevereiro!$H$3:$H$300,Fevereiro!$C$3:$C$300,C8)+SUMIFS(Fevereiro!$H$3:$H$300,Fevereiro!$D$3:$D$300,C8)+SUMIFS('Março'!$H$3:$H$300,'Março'!$C$3:$C$300,C8)+SUMIFS('Março'!$H$3:$H$300,'Março'!$D$3:$D$300,C8)+SUMIFS(Abril!$H$3:$H$300,Abril!$C$3:$C$300,C8)+SUMIFS(Abril!$H$3:$H$300,Abril!$D$3:$D$300,C8)+SUMIFS(Maio!$H$3:$H$300,Maio!$C$3:$C$300,C8)+SUMIFS(Maio!$H$3:$H$300,Maio!$D$3:$D$300,C8)+SUMIFS(Junho!$H$3:$H$300,Junho!$C$3:$C$300,C8)+SUMIFS(Junho!$H$3:$H$300,Junho!$D$3:$D$300,C8)+SUMIFS(Julho!$H$3:$H$300,Julho!$C$3:$C$300,C8)+SUMIFS(Julho!$H$3:$H$300,Julho!$D$3:$D$300,C8)+SUMIFS(Agosto!$H$3:$H$300,Agosto!$C$3:$C$300,C8)+SUMIFS(Agosto!$H$3:$H$300,Agosto!$D$3:$D$300,C8)+SUMIFS(Setembro!$H$3:$H$300,Setembro!$C$3:$C$300,C8)+SUMIFS(Setembro!$H$3:$H$300,Setembro!$D$3:$D$300,C8)+SUMIFS(Outubro!$H$3:$H$300,Outubro!$C$3:$C$300,C8)+SUMIFS(Outubro!$H$3:$H$300,Outubro!$D$3:$D$300,C8)+SUMIFS(Novembro!$H$3:$H$300,Novembro!$C$3:$C$300,C8)+SUMIFS(Novembro!$H$3:$H$300,Novembro!$D$3:$D$300,C8)+SUMIFS(Dezembro!$H$3:$H$300,Dezembro!$C$3:$C$300,C8)+SUMIFS(Dezembro!$H$3:$H$300,Dezembro!$D$3:$D$300,C8)</f>
        <v>1500</v>
      </c>
      <c r="J8" s="226">
        <v>6.0</v>
      </c>
      <c r="K8" s="226" t="str">
        <f>VLOOKUP(Equipes!$J8,B:H,2,0)</f>
        <v>Galatasaray</v>
      </c>
      <c r="L8" s="227">
        <f>VLOOKUP(Equipes!$J8,B:H,7,0)</f>
        <v>1805</v>
      </c>
    </row>
    <row r="9" ht="24.75" customHeight="1">
      <c r="A9" s="214">
        <f>Equipes!$H9+(ROW(Equipes!$H9)/100000)</f>
        <v>0.00009</v>
      </c>
      <c r="B9" s="207">
        <f>RANK(Equipes!$A9,A:A)</f>
        <v>367</v>
      </c>
      <c r="C9" s="221" t="s">
        <v>38</v>
      </c>
      <c r="D9" s="216">
        <f>COUNTIF(Janeiro!$C$3:$C$300,C9)+COUNTIF(Fevereiro!$C$3:$C$300,C9)+COUNTIF('Março'!$C$3:$C$300,C9)+COUNTIF(Abril!$C$3:$C$300,C9)+COUNTIF(Maio!$C$3:$C$300,C9)+COUNTIF(Junho!$C$3:$C$300,C9)+COUNTIF(Julho!$C$3:$C$300,C9)+COUNTIF(Agosto!$C$3:$C$300,C9)+COUNTIF(Setembro!$C$3:$C$300,C9)+COUNTIF(Outubro!$C$3:$C$300,C9)+COUNTIF(Novembro!$C$3:$C$300,C9)+COUNTIF(Dezembro!$C$3:$C$300,C9)</f>
        <v>0</v>
      </c>
      <c r="E9" s="216">
        <f>COUNTIF(Janeiro!$D$3:$D$300,C9)+COUNTIF(Fevereiro!$D$3:$D$300,C9)+COUNTIF('Março'!$D$3:$D$300,C9)+COUNTIF(Abril!$D$3:$D$300,C9)+COUNTIF(Maio!$D$3:$D$300,C9)+COUNTIF(Junho!$D$3:$D$300,C9)+COUNTIF(Julho!$D$3:$D$300,C9)+COUNTIF(Agosto!$D$3:$D$300,C9)+COUNTIF(Setembro!$D$3:$D$300,C9)+COUNTIF(Outubro!$D$3:$D$300,C9)+COUNTIF(Novembro!$D$3:$D$300,C9)+COUNTIF(Dezembro!$D$3:$D$300,C9)</f>
        <v>0</v>
      </c>
      <c r="F9" s="216">
        <f>COUNTIFS(Janeiro!$C$3:$C$300,C9,Janeiro!$H$3:$H$300,"&gt;0")+COUNTIFS(Janeiro!$D$3:$D$300,C9,Janeiro!$H$3:$H$300,"&gt;0")+COUNTIFS(Fevereiro!$C$3:$C$300,C9,Fevereiro!$H$3:$H$300,"&gt;0")+COUNTIFS(Fevereiro!$D$3:$D$300,C9,Fevereiro!$H$3:$H$300,"&gt;0")+COUNTIFS('Março'!$C$3:$C$300,C9,'Março'!$H$3:$H$300,"&gt;0")+COUNTIFS('Março'!$D$3:$D$300,C9,'Março'!$H$3:$H$300,"&gt;0")+COUNTIFS(Abril!$C$3:$C$300,C9,Abril!$H$3:$H$300,"&gt;0")+COUNTIFS(Abril!$D$3:$D$300,C9,Abril!$H$3:$H$300,"&gt;0")+COUNTIFS(Maio!$C$3:$C$300,C9,Maio!$H$3:$H$300,"&gt;0")+COUNTIFS(Maio!$D$3:$D$300,C9,Maio!$H$3:$H$300,"&gt;0")+COUNTIFS(Junho!$C$3:$C$300,C9,Junho!$H$3:$H$300,"&gt;0")+COUNTIFS(Junho!$D$3:$D$300,C9,Junho!$H$3:$H$300,"&gt;0")+COUNTIFS(Julho!$C$3:$C$300,C9,Julho!$H$3:$H$300,"&gt;0")+COUNTIFS(Julho!$D$3:$D$300,C9,Julho!$H$3:$H$300,"&gt;0")+COUNTIFS(Agosto!$C$3:$C$300,C9,Agosto!$H$3:$H$300,"&gt;0")+COUNTIFS(Agosto!$D$3:$D$300,C9,Agosto!$H$3:$H$300,"&gt;0")+COUNTIFS(Setembro!$C$3:$C$300,C9,Setembro!$H$3:$H$300,"&gt;0")+COUNTIFS(Setembro!$D$3:$D$300,C9,Setembro!$H$3:$H$300,"&gt;0")+COUNTIFS(Outubro!$C$3:$C$300,C9,Outubro!$H$3:$H$300,"&gt;0")+COUNTIFS(Outubro!$D$3:$D$300,C9,Outubro!$H$3:$H$300,"&gt;0")+COUNTIFS(Novembro!$C$3:$C$300,C9,Novembro!$H$3:$H$300,"&gt;0")+COUNTIFS(Novembro!$D$3:$D$300,C9,Novembro!$H$3:$H$300,"&gt;0")+COUNTIFS(Dezembro!$C$3:$C$300,C9,Dezembro!$H$3:$H$300,"&gt;0")+COUNTIFS(Dezembro!$D$3:$D$300,C9,Dezembro!$H$3:$H$300,"&gt;0")</f>
        <v>0</v>
      </c>
      <c r="G9" s="216">
        <f>COUNTIFS(Janeiro!$C$3:$C$300,C9,Janeiro!$H$3:$H$300,"&lt;0")+COUNTIFS(Janeiro!$D$3:$D$300,C9,Janeiro!$H$3:$H$300,"&lt;0")+COUNTIFS(Fevereiro!$C$3:$C$300,C9,Fevereiro!$H$3:$H$300,"&lt;0")+COUNTIFS(Fevereiro!$D$3:$D$300,C9,Fevereiro!$H$3:$H$300,"&lt;0")+COUNTIFS('Março'!$C$3:$C$300,C9,'Março'!$H$3:$H$300,"&lt;0")+COUNTIFS('Março'!$D$3:$D$300,C9,'Março'!$H$3:$H$300,"&lt;0")+COUNTIFS(Abril!$C$3:$C$300,C9,Abril!$H$3:$H$300,"&lt;0")+COUNTIFS(Abril!$D$3:$D$300,C9,Abril!$H$3:$H$300,"&lt;0")+COUNTIFS(Maio!$C$3:$C$300,C9,Maio!$H$3:$H$300,"&lt;0")+COUNTIFS(Maio!$D$3:$D$300,C9,Maio!$H$3:$H$300,"&lt;0")+COUNTIFS(Junho!$C$3:$C$300,C9,Junho!$H$3:$H$300,"&lt;0")+COUNTIFS(Junho!$D$3:$D$300,C9,Junho!$H$3:$H$300,"&lt;0")+COUNTIFS(Julho!$C$3:$C$300,C9,Julho!$H$3:$H$300,"&lt;0")+COUNTIFS(Julho!$D$3:$D$300,C9,Julho!$H$3:$H$300,"&lt;0")+COUNTIFS(Agosto!$C$3:$C$300,C9,Agosto!$H$3:$H$300,"&lt;0")+COUNTIFS(Agosto!$D$3:$D$300,C9,Agosto!$H$3:$H$300,"&lt;0")+COUNTIFS(Setembro!$C$3:$C$300,C9,Setembro!$H$3:$H$300,"&lt;0")+COUNTIFS(Setembro!$D$3:$D$300,C9,Setembro!$H$3:$H$300,"&lt;0")+COUNTIFS(Outubro!$C$3:$C$300,C9,Outubro!$H$3:$H$300,"&lt;0")+COUNTIFS(Outubro!$D$3:$D$300,C9,Outubro!$H$3:$H$300,"&lt;0")+COUNTIFS(Novembro!$C$3:$C$300,C9,Novembro!$H$3:$H$300,"&lt;0")+COUNTIFS(Novembro!$D$3:$D$300,C9,Novembro!$H$3:$H$300,"&lt;0")+COUNTIFS(Dezembro!$C$3:$C$300,C9,Dezembro!$H$3:$H$300,"&lt;0")+COUNTIFS(Dezembro!$D$3:$D$300,C9,Dezembro!$H$3:$H$300,"&lt;0")</f>
        <v>0</v>
      </c>
      <c r="H9" s="217">
        <f>SUMIFS(Janeiro!$H$3:$H$300,Janeiro!$C$3:$C$300,C9)+SUMIFS(Janeiro!$H$3:$H$300,Janeiro!$D$3:$D$300,C9)+SUMIFS(Fevereiro!$H$3:$H$300,Fevereiro!$C$3:$C$300,C9)+SUMIFS(Fevereiro!$H$3:$H$300,Fevereiro!$D$3:$D$300,C9)+SUMIFS('Março'!$H$3:$H$300,'Março'!$C$3:$C$300,C9)+SUMIFS('Março'!$H$3:$H$300,'Março'!$D$3:$D$300,C9)+SUMIFS(Abril!$H$3:$H$300,Abril!$C$3:$C$300,C9)+SUMIFS(Abril!$H$3:$H$300,Abril!$D$3:$D$300,C9)+SUMIFS(Maio!$H$3:$H$300,Maio!$C$3:$C$300,C9)+SUMIFS(Maio!$H$3:$H$300,Maio!$D$3:$D$300,C9)+SUMIFS(Junho!$H$3:$H$300,Junho!$C$3:$C$300,C9)+SUMIFS(Junho!$H$3:$H$300,Junho!$D$3:$D$300,C9)+SUMIFS(Julho!$H$3:$H$300,Julho!$C$3:$C$300,C9)+SUMIFS(Julho!$H$3:$H$300,Julho!$D$3:$D$300,C9)+SUMIFS(Agosto!$H$3:$H$300,Agosto!$C$3:$C$300,C9)+SUMIFS(Agosto!$H$3:$H$300,Agosto!$D$3:$D$300,C9)+SUMIFS(Setembro!$H$3:$H$300,Setembro!$C$3:$C$300,C9)+SUMIFS(Setembro!$H$3:$H$300,Setembro!$D$3:$D$300,C9)+SUMIFS(Outubro!$H$3:$H$300,Outubro!$C$3:$C$300,C9)+SUMIFS(Outubro!$H$3:$H$300,Outubro!$D$3:$D$300,C9)+SUMIFS(Novembro!$H$3:$H$300,Novembro!$C$3:$C$300,C9)+SUMIFS(Novembro!$H$3:$H$300,Novembro!$D$3:$D$300,C9)+SUMIFS(Dezembro!$H$3:$H$300,Dezembro!$C$3:$C$300,C9)+SUMIFS(Dezembro!$H$3:$H$300,Dezembro!$D$3:$D$300,C9)</f>
        <v>0</v>
      </c>
      <c r="J9" s="222">
        <v>7.0</v>
      </c>
      <c r="K9" s="222" t="str">
        <f>VLOOKUP(Equipes!$J9,B:H,2,0)</f>
        <v>Bahia</v>
      </c>
      <c r="L9" s="224">
        <f>VLOOKUP(Equipes!$J9,B:H,7,0)</f>
        <v>1760</v>
      </c>
    </row>
    <row r="10" ht="24.75" customHeight="1">
      <c r="A10" s="214">
        <f>Equipes!$H10+(ROW(Equipes!$H10)/100000)</f>
        <v>0.0001</v>
      </c>
      <c r="B10" s="207">
        <f>RANK(Equipes!$A10,A:A)</f>
        <v>366</v>
      </c>
      <c r="C10" s="225" t="s">
        <v>320</v>
      </c>
      <c r="D10" s="216">
        <f>COUNTIF(Janeiro!$C$3:$C$300,C10)+COUNTIF(Fevereiro!$C$3:$C$300,C10)+COUNTIF('Março'!$C$3:$C$300,C10)+COUNTIF(Abril!$C$3:$C$300,C10)+COUNTIF(Maio!$C$3:$C$300,C10)+COUNTIF(Junho!$C$3:$C$300,C10)+COUNTIF(Julho!$C$3:$C$300,C10)+COUNTIF(Agosto!$C$3:$C$300,C10)+COUNTIF(Setembro!$C$3:$C$300,C10)+COUNTIF(Outubro!$C$3:$C$300,C10)+COUNTIF(Novembro!$C$3:$C$300,C10)+COUNTIF(Dezembro!$C$3:$C$300,C10)</f>
        <v>0</v>
      </c>
      <c r="E10" s="216">
        <f>COUNTIF(Janeiro!$D$3:$D$300,C10)+COUNTIF(Fevereiro!$D$3:$D$300,C10)+COUNTIF('Março'!$D$3:$D$300,C10)+COUNTIF(Abril!$D$3:$D$300,C10)+COUNTIF(Maio!$D$3:$D$300,C10)+COUNTIF(Junho!$D$3:$D$300,C10)+COUNTIF(Julho!$D$3:$D$300,C10)+COUNTIF(Agosto!$D$3:$D$300,C10)+COUNTIF(Setembro!$D$3:$D$300,C10)+COUNTIF(Outubro!$D$3:$D$300,C10)+COUNTIF(Novembro!$D$3:$D$300,C10)+COUNTIF(Dezembro!$D$3:$D$300,C10)</f>
        <v>0</v>
      </c>
      <c r="F10" s="216">
        <f>COUNTIFS(Janeiro!$C$3:$C$300,C10,Janeiro!$H$3:$H$300,"&gt;0")+COUNTIFS(Janeiro!$D$3:$D$300,C10,Janeiro!$H$3:$H$300,"&gt;0")+COUNTIFS(Fevereiro!$C$3:$C$300,C10,Fevereiro!$H$3:$H$300,"&gt;0")+COUNTIFS(Fevereiro!$D$3:$D$300,C10,Fevereiro!$H$3:$H$300,"&gt;0")+COUNTIFS('Março'!$C$3:$C$300,C10,'Março'!$H$3:$H$300,"&gt;0")+COUNTIFS('Março'!$D$3:$D$300,C10,'Março'!$H$3:$H$300,"&gt;0")+COUNTIFS(Abril!$C$3:$C$300,C10,Abril!$H$3:$H$300,"&gt;0")+COUNTIFS(Abril!$D$3:$D$300,C10,Abril!$H$3:$H$300,"&gt;0")+COUNTIFS(Maio!$C$3:$C$300,C10,Maio!$H$3:$H$300,"&gt;0")+COUNTIFS(Maio!$D$3:$D$300,C10,Maio!$H$3:$H$300,"&gt;0")+COUNTIFS(Junho!$C$3:$C$300,C10,Junho!$H$3:$H$300,"&gt;0")+COUNTIFS(Junho!$D$3:$D$300,C10,Junho!$H$3:$H$300,"&gt;0")+COUNTIFS(Julho!$C$3:$C$300,C10,Julho!$H$3:$H$300,"&gt;0")+COUNTIFS(Julho!$D$3:$D$300,C10,Julho!$H$3:$H$300,"&gt;0")+COUNTIFS(Agosto!$C$3:$C$300,C10,Agosto!$H$3:$H$300,"&gt;0")+COUNTIFS(Agosto!$D$3:$D$300,C10,Agosto!$H$3:$H$300,"&gt;0")+COUNTIFS(Setembro!$C$3:$C$300,C10,Setembro!$H$3:$H$300,"&gt;0")+COUNTIFS(Setembro!$D$3:$D$300,C10,Setembro!$H$3:$H$300,"&gt;0")+COUNTIFS(Outubro!$C$3:$C$300,C10,Outubro!$H$3:$H$300,"&gt;0")+COUNTIFS(Outubro!$D$3:$D$300,C10,Outubro!$H$3:$H$300,"&gt;0")+COUNTIFS(Novembro!$C$3:$C$300,C10,Novembro!$H$3:$H$300,"&gt;0")+COUNTIFS(Novembro!$D$3:$D$300,C10,Novembro!$H$3:$H$300,"&gt;0")+COUNTIFS(Dezembro!$C$3:$C$300,C10,Dezembro!$H$3:$H$300,"&gt;0")+COUNTIFS(Dezembro!$D$3:$D$300,C10,Dezembro!$H$3:$H$300,"&gt;0")</f>
        <v>0</v>
      </c>
      <c r="G10" s="216">
        <f>COUNTIFS(Janeiro!$C$3:$C$300,C10,Janeiro!$H$3:$H$300,"&lt;0")+COUNTIFS(Janeiro!$D$3:$D$300,C10,Janeiro!$H$3:$H$300,"&lt;0")+COUNTIFS(Fevereiro!$C$3:$C$300,C10,Fevereiro!$H$3:$H$300,"&lt;0")+COUNTIFS(Fevereiro!$D$3:$D$300,C10,Fevereiro!$H$3:$H$300,"&lt;0")+COUNTIFS('Março'!$C$3:$C$300,C10,'Março'!$H$3:$H$300,"&lt;0")+COUNTIFS('Março'!$D$3:$D$300,C10,'Março'!$H$3:$H$300,"&lt;0")+COUNTIFS(Abril!$C$3:$C$300,C10,Abril!$H$3:$H$300,"&lt;0")+COUNTIFS(Abril!$D$3:$D$300,C10,Abril!$H$3:$H$300,"&lt;0")+COUNTIFS(Maio!$C$3:$C$300,C10,Maio!$H$3:$H$300,"&lt;0")+COUNTIFS(Maio!$D$3:$D$300,C10,Maio!$H$3:$H$300,"&lt;0")+COUNTIFS(Junho!$C$3:$C$300,C10,Junho!$H$3:$H$300,"&lt;0")+COUNTIFS(Junho!$D$3:$D$300,C10,Junho!$H$3:$H$300,"&lt;0")+COUNTIFS(Julho!$C$3:$C$300,C10,Julho!$H$3:$H$300,"&lt;0")+COUNTIFS(Julho!$D$3:$D$300,C10,Julho!$H$3:$H$300,"&lt;0")+COUNTIFS(Agosto!$C$3:$C$300,C10,Agosto!$H$3:$H$300,"&lt;0")+COUNTIFS(Agosto!$D$3:$D$300,C10,Agosto!$H$3:$H$300,"&lt;0")+COUNTIFS(Setembro!$C$3:$C$300,C10,Setembro!$H$3:$H$300,"&lt;0")+COUNTIFS(Setembro!$D$3:$D$300,C10,Setembro!$H$3:$H$300,"&lt;0")+COUNTIFS(Outubro!$C$3:$C$300,C10,Outubro!$H$3:$H$300,"&lt;0")+COUNTIFS(Outubro!$D$3:$D$300,C10,Outubro!$H$3:$H$300,"&lt;0")+COUNTIFS(Novembro!$C$3:$C$300,C10,Novembro!$H$3:$H$300,"&lt;0")+COUNTIFS(Novembro!$D$3:$D$300,C10,Novembro!$H$3:$H$300,"&lt;0")+COUNTIFS(Dezembro!$C$3:$C$300,C10,Dezembro!$H$3:$H$300,"&lt;0")+COUNTIFS(Dezembro!$D$3:$D$300,C10,Dezembro!$H$3:$H$300,"&lt;0")</f>
        <v>0</v>
      </c>
      <c r="H10" s="217">
        <f>SUMIFS(Janeiro!$H$3:$H$300,Janeiro!$C$3:$C$300,C10)+SUMIFS(Janeiro!$H$3:$H$300,Janeiro!$D$3:$D$300,C10)+SUMIFS(Fevereiro!$H$3:$H$300,Fevereiro!$C$3:$C$300,C10)+SUMIFS(Fevereiro!$H$3:$H$300,Fevereiro!$D$3:$D$300,C10)+SUMIFS('Março'!$H$3:$H$300,'Março'!$C$3:$C$300,C10)+SUMIFS('Março'!$H$3:$H$300,'Março'!$D$3:$D$300,C10)+SUMIFS(Abril!$H$3:$H$300,Abril!$C$3:$C$300,C10)+SUMIFS(Abril!$H$3:$H$300,Abril!$D$3:$D$300,C10)+SUMIFS(Maio!$H$3:$H$300,Maio!$C$3:$C$300,C10)+SUMIFS(Maio!$H$3:$H$300,Maio!$D$3:$D$300,C10)+SUMIFS(Junho!$H$3:$H$300,Junho!$C$3:$C$300,C10)+SUMIFS(Junho!$H$3:$H$300,Junho!$D$3:$D$300,C10)+SUMIFS(Julho!$H$3:$H$300,Julho!$C$3:$C$300,C10)+SUMIFS(Julho!$H$3:$H$300,Julho!$D$3:$D$300,C10)+SUMIFS(Agosto!$H$3:$H$300,Agosto!$C$3:$C$300,C10)+SUMIFS(Agosto!$H$3:$H$300,Agosto!$D$3:$D$300,C10)+SUMIFS(Setembro!$H$3:$H$300,Setembro!$C$3:$C$300,C10)+SUMIFS(Setembro!$H$3:$H$300,Setembro!$D$3:$D$300,C10)+SUMIFS(Outubro!$H$3:$H$300,Outubro!$C$3:$C$300,C10)+SUMIFS(Outubro!$H$3:$H$300,Outubro!$D$3:$D$300,C10)+SUMIFS(Novembro!$H$3:$H$300,Novembro!$C$3:$C$300,C10)+SUMIFS(Novembro!$H$3:$H$300,Novembro!$D$3:$D$300,C10)+SUMIFS(Dezembro!$H$3:$H$300,Dezembro!$C$3:$C$300,C10)+SUMIFS(Dezembro!$H$3:$H$300,Dezembro!$D$3:$D$300,C10)</f>
        <v>0</v>
      </c>
      <c r="J10" s="226">
        <v>8.0</v>
      </c>
      <c r="K10" s="228" t="str">
        <f>VLOOKUP(Equipes!$J10,B:H,2,0)</f>
        <v>Young Boys</v>
      </c>
      <c r="L10" s="227">
        <f>VLOOKUP(Equipes!$J10,B:H,7,0)</f>
        <v>1630</v>
      </c>
    </row>
    <row r="11" ht="24.75" customHeight="1">
      <c r="A11" s="214">
        <f>Equipes!$H11+(ROW(Equipes!$H11)/100000)</f>
        <v>-389.99989</v>
      </c>
      <c r="B11" s="207">
        <f>RANK(Equipes!$A11,A:A)</f>
        <v>381</v>
      </c>
      <c r="C11" s="229" t="s">
        <v>321</v>
      </c>
      <c r="D11" s="216">
        <f>COUNTIF(Janeiro!$C$3:$C$300,C11)+COUNTIF(Fevereiro!$C$3:$C$300,C11)+COUNTIF('Março'!$C$3:$C$300,C11)+COUNTIF(Abril!$C$3:$C$300,C11)+COUNTIF(Maio!$C$3:$C$300,C11)+COUNTIF(Junho!$C$3:$C$300,C11)+COUNTIF(Julho!$C$3:$C$300,C11)+COUNTIF(Agosto!$C$3:$C$300,C11)+COUNTIF(Setembro!$C$3:$C$300,C11)+COUNTIF(Outubro!$C$3:$C$300,C11)+COUNTIF(Novembro!$C$3:$C$300,C11)+COUNTIF(Dezembro!$C$3:$C$300,C11)</f>
        <v>2</v>
      </c>
      <c r="E11" s="216">
        <f>COUNTIF(Janeiro!$D$3:$D$300,C11)+COUNTIF(Fevereiro!$D$3:$D$300,C11)+COUNTIF('Março'!$D$3:$D$300,C11)+COUNTIF(Abril!$D$3:$D$300,C11)+COUNTIF(Maio!$D$3:$D$300,C11)+COUNTIF(Junho!$D$3:$D$300,C11)+COUNTIF(Julho!$D$3:$D$300,C11)+COUNTIF(Agosto!$D$3:$D$300,C11)+COUNTIF(Setembro!$D$3:$D$300,C11)+COUNTIF(Outubro!$D$3:$D$300,C11)+COUNTIF(Novembro!$D$3:$D$300,C11)+COUNTIF(Dezembro!$D$3:$D$300,C11)</f>
        <v>0</v>
      </c>
      <c r="F11" s="216">
        <f>COUNTIFS(Janeiro!$C$3:$C$300,C11,Janeiro!$H$3:$H$300,"&gt;0")+COUNTIFS(Janeiro!$D$3:$D$300,C11,Janeiro!$H$3:$H$300,"&gt;0")+COUNTIFS(Fevereiro!$C$3:$C$300,C11,Fevereiro!$H$3:$H$300,"&gt;0")+COUNTIFS(Fevereiro!$D$3:$D$300,C11,Fevereiro!$H$3:$H$300,"&gt;0")+COUNTIFS('Março'!$C$3:$C$300,C11,'Março'!$H$3:$H$300,"&gt;0")+COUNTIFS('Março'!$D$3:$D$300,C11,'Março'!$H$3:$H$300,"&gt;0")+COUNTIFS(Abril!$C$3:$C$300,C11,Abril!$H$3:$H$300,"&gt;0")+COUNTIFS(Abril!$D$3:$D$300,C11,Abril!$H$3:$H$300,"&gt;0")+COUNTIFS(Maio!$C$3:$C$300,C11,Maio!$H$3:$H$300,"&gt;0")+COUNTIFS(Maio!$D$3:$D$300,C11,Maio!$H$3:$H$300,"&gt;0")+COUNTIFS(Junho!$C$3:$C$300,C11,Junho!$H$3:$H$300,"&gt;0")+COUNTIFS(Junho!$D$3:$D$300,C11,Junho!$H$3:$H$300,"&gt;0")+COUNTIFS(Julho!$C$3:$C$300,C11,Julho!$H$3:$H$300,"&gt;0")+COUNTIFS(Julho!$D$3:$D$300,C11,Julho!$H$3:$H$300,"&gt;0")+COUNTIFS(Agosto!$C$3:$C$300,C11,Agosto!$H$3:$H$300,"&gt;0")+COUNTIFS(Agosto!$D$3:$D$300,C11,Agosto!$H$3:$H$300,"&gt;0")+COUNTIFS(Setembro!$C$3:$C$300,C11,Setembro!$H$3:$H$300,"&gt;0")+COUNTIFS(Setembro!$D$3:$D$300,C11,Setembro!$H$3:$H$300,"&gt;0")+COUNTIFS(Outubro!$C$3:$C$300,C11,Outubro!$H$3:$H$300,"&gt;0")+COUNTIFS(Outubro!$D$3:$D$300,C11,Outubro!$H$3:$H$300,"&gt;0")+COUNTIFS(Novembro!$C$3:$C$300,C11,Novembro!$H$3:$H$300,"&gt;0")+COUNTIFS(Novembro!$D$3:$D$300,C11,Novembro!$H$3:$H$300,"&gt;0")+COUNTIFS(Dezembro!$C$3:$C$300,C11,Dezembro!$H$3:$H$300,"&gt;0")+COUNTIFS(Dezembro!$D$3:$D$300,C11,Dezembro!$H$3:$H$300,"&gt;0")</f>
        <v>1</v>
      </c>
      <c r="G11" s="216">
        <f>COUNTIFS(Janeiro!$C$3:$C$300,C11,Janeiro!$H$3:$H$300,"&lt;0")+COUNTIFS(Janeiro!$D$3:$D$300,C11,Janeiro!$H$3:$H$300,"&lt;0")+COUNTIFS(Fevereiro!$C$3:$C$300,C11,Fevereiro!$H$3:$H$300,"&lt;0")+COUNTIFS(Fevereiro!$D$3:$D$300,C11,Fevereiro!$H$3:$H$300,"&lt;0")+COUNTIFS('Março'!$C$3:$C$300,C11,'Março'!$H$3:$H$300,"&lt;0")+COUNTIFS('Março'!$D$3:$D$300,C11,'Março'!$H$3:$H$300,"&lt;0")+COUNTIFS(Abril!$C$3:$C$300,C11,Abril!$H$3:$H$300,"&lt;0")+COUNTIFS(Abril!$D$3:$D$300,C11,Abril!$H$3:$H$300,"&lt;0")+COUNTIFS(Maio!$C$3:$C$300,C11,Maio!$H$3:$H$300,"&lt;0")+COUNTIFS(Maio!$D$3:$D$300,C11,Maio!$H$3:$H$300,"&lt;0")+COUNTIFS(Junho!$C$3:$C$300,C11,Junho!$H$3:$H$300,"&lt;0")+COUNTIFS(Junho!$D$3:$D$300,C11,Junho!$H$3:$H$300,"&lt;0")+COUNTIFS(Julho!$C$3:$C$300,C11,Julho!$H$3:$H$300,"&lt;0")+COUNTIFS(Julho!$D$3:$D$300,C11,Julho!$H$3:$H$300,"&lt;0")+COUNTIFS(Agosto!$C$3:$C$300,C11,Agosto!$H$3:$H$300,"&lt;0")+COUNTIFS(Agosto!$D$3:$D$300,C11,Agosto!$H$3:$H$300,"&lt;0")+COUNTIFS(Setembro!$C$3:$C$300,C11,Setembro!$H$3:$H$300,"&lt;0")+COUNTIFS(Setembro!$D$3:$D$300,C11,Setembro!$H$3:$H$300,"&lt;0")+COUNTIFS(Outubro!$C$3:$C$300,C11,Outubro!$H$3:$H$300,"&lt;0")+COUNTIFS(Outubro!$D$3:$D$300,C11,Outubro!$H$3:$H$300,"&lt;0")+COUNTIFS(Novembro!$C$3:$C$300,C11,Novembro!$H$3:$H$300,"&lt;0")+COUNTIFS(Novembro!$D$3:$D$300,C11,Novembro!$H$3:$H$300,"&lt;0")+COUNTIFS(Dezembro!$C$3:$C$300,C11,Dezembro!$H$3:$H$300,"&lt;0")+COUNTIFS(Dezembro!$D$3:$D$300,C11,Dezembro!$H$3:$H$300,"&lt;0")</f>
        <v>1</v>
      </c>
      <c r="H11" s="217">
        <f>SUMIFS(Janeiro!$H$3:$H$300,Janeiro!$C$3:$C$300,C11)+SUMIFS(Janeiro!$H$3:$H$300,Janeiro!$D$3:$D$300,C11)+SUMIFS(Fevereiro!$H$3:$H$300,Fevereiro!$C$3:$C$300,C11)+SUMIFS(Fevereiro!$H$3:$H$300,Fevereiro!$D$3:$D$300,C11)+SUMIFS('Março'!$H$3:$H$300,'Março'!$C$3:$C$300,C11)+SUMIFS('Março'!$H$3:$H$300,'Março'!$D$3:$D$300,C11)+SUMIFS(Abril!$H$3:$H$300,Abril!$C$3:$C$300,C11)+SUMIFS(Abril!$H$3:$H$300,Abril!$D$3:$D$300,C11)+SUMIFS(Maio!$H$3:$H$300,Maio!$C$3:$C$300,C11)+SUMIFS(Maio!$H$3:$H$300,Maio!$D$3:$D$300,C11)+SUMIFS(Junho!$H$3:$H$300,Junho!$C$3:$C$300,C11)+SUMIFS(Junho!$H$3:$H$300,Junho!$D$3:$D$300,C11)+SUMIFS(Julho!$H$3:$H$300,Julho!$C$3:$C$300,C11)+SUMIFS(Julho!$H$3:$H$300,Julho!$D$3:$D$300,C11)+SUMIFS(Agosto!$H$3:$H$300,Agosto!$C$3:$C$300,C11)+SUMIFS(Agosto!$H$3:$H$300,Agosto!$D$3:$D$300,C11)+SUMIFS(Setembro!$H$3:$H$300,Setembro!$C$3:$C$300,C11)+SUMIFS(Setembro!$H$3:$H$300,Setembro!$D$3:$D$300,C11)+SUMIFS(Outubro!$H$3:$H$300,Outubro!$C$3:$C$300,C11)+SUMIFS(Outubro!$H$3:$H$300,Outubro!$D$3:$D$300,C11)+SUMIFS(Novembro!$H$3:$H$300,Novembro!$C$3:$C$300,C11)+SUMIFS(Novembro!$H$3:$H$300,Novembro!$D$3:$D$300,C11)+SUMIFS(Dezembro!$H$3:$H$300,Dezembro!$C$3:$C$300,C11)+SUMIFS(Dezembro!$H$3:$H$300,Dezembro!$D$3:$D$300,C11)</f>
        <v>-390</v>
      </c>
      <c r="J11" s="222">
        <v>9.0</v>
      </c>
      <c r="K11" s="222" t="str">
        <f>VLOOKUP(Equipes!$J11,B:H,2,0)</f>
        <v>Benfica</v>
      </c>
      <c r="L11" s="224">
        <f>VLOOKUP(Equipes!$J11,B:H,7,0)</f>
        <v>1580</v>
      </c>
    </row>
    <row r="12" ht="24.75" customHeight="1">
      <c r="A12" s="214">
        <f>Equipes!$H12+(ROW(Equipes!$H12)/100000)</f>
        <v>370.00012</v>
      </c>
      <c r="B12" s="207">
        <f>RANK(Equipes!$A12,A:A)</f>
        <v>39</v>
      </c>
      <c r="C12" s="221" t="s">
        <v>60</v>
      </c>
      <c r="D12" s="216">
        <f>COUNTIF(Janeiro!$C$3:$C$300,C12)+COUNTIF(Fevereiro!$C$3:$C$300,C12)+COUNTIF('Março'!$C$3:$C$300,C12)+COUNTIF(Abril!$C$3:$C$300,C12)+COUNTIF(Maio!$C$3:$C$300,C12)+COUNTIF(Junho!$C$3:$C$300,C12)+COUNTIF(Julho!$C$3:$C$300,C12)+COUNTIF(Agosto!$C$3:$C$300,C12)+COUNTIF(Setembro!$C$3:$C$300,C12)+COUNTIF(Outubro!$C$3:$C$300,C12)+COUNTIF(Novembro!$C$3:$C$300,C12)+COUNTIF(Dezembro!$C$3:$C$300,C12)</f>
        <v>0</v>
      </c>
      <c r="E12" s="216">
        <f>COUNTIF(Janeiro!$D$3:$D$300,C12)+COUNTIF(Fevereiro!$D$3:$D$300,C12)+COUNTIF('Março'!$D$3:$D$300,C12)+COUNTIF(Abril!$D$3:$D$300,C12)+COUNTIF(Maio!$D$3:$D$300,C12)+COUNTIF(Junho!$D$3:$D$300,C12)+COUNTIF(Julho!$D$3:$D$300,C12)+COUNTIF(Agosto!$D$3:$D$300,C12)+COUNTIF(Setembro!$D$3:$D$300,C12)+COUNTIF(Outubro!$D$3:$D$300,C12)+COUNTIF(Novembro!$D$3:$D$300,C12)+COUNTIF(Dezembro!$D$3:$D$300,C12)</f>
        <v>1</v>
      </c>
      <c r="F12" s="216">
        <f>COUNTIFS(Janeiro!$C$3:$C$300,C12,Janeiro!$H$3:$H$300,"&gt;0")+COUNTIFS(Janeiro!$D$3:$D$300,C12,Janeiro!$H$3:$H$300,"&gt;0")+COUNTIFS(Fevereiro!$C$3:$C$300,C12,Fevereiro!$H$3:$H$300,"&gt;0")+COUNTIFS(Fevereiro!$D$3:$D$300,C12,Fevereiro!$H$3:$H$300,"&gt;0")+COUNTIFS('Março'!$C$3:$C$300,C12,'Março'!$H$3:$H$300,"&gt;0")+COUNTIFS('Março'!$D$3:$D$300,C12,'Março'!$H$3:$H$300,"&gt;0")+COUNTIFS(Abril!$C$3:$C$300,C12,Abril!$H$3:$H$300,"&gt;0")+COUNTIFS(Abril!$D$3:$D$300,C12,Abril!$H$3:$H$300,"&gt;0")+COUNTIFS(Maio!$C$3:$C$300,C12,Maio!$H$3:$H$300,"&gt;0")+COUNTIFS(Maio!$D$3:$D$300,C12,Maio!$H$3:$H$300,"&gt;0")+COUNTIFS(Junho!$C$3:$C$300,C12,Junho!$H$3:$H$300,"&gt;0")+COUNTIFS(Junho!$D$3:$D$300,C12,Junho!$H$3:$H$300,"&gt;0")+COUNTIFS(Julho!$C$3:$C$300,C12,Julho!$H$3:$H$300,"&gt;0")+COUNTIFS(Julho!$D$3:$D$300,C12,Julho!$H$3:$H$300,"&gt;0")+COUNTIFS(Agosto!$C$3:$C$300,C12,Agosto!$H$3:$H$300,"&gt;0")+COUNTIFS(Agosto!$D$3:$D$300,C12,Agosto!$H$3:$H$300,"&gt;0")+COUNTIFS(Setembro!$C$3:$C$300,C12,Setembro!$H$3:$H$300,"&gt;0")+COUNTIFS(Setembro!$D$3:$D$300,C12,Setembro!$H$3:$H$300,"&gt;0")+COUNTIFS(Outubro!$C$3:$C$300,C12,Outubro!$H$3:$H$300,"&gt;0")+COUNTIFS(Outubro!$D$3:$D$300,C12,Outubro!$H$3:$H$300,"&gt;0")+COUNTIFS(Novembro!$C$3:$C$300,C12,Novembro!$H$3:$H$300,"&gt;0")+COUNTIFS(Novembro!$D$3:$D$300,C12,Novembro!$H$3:$H$300,"&gt;0")+COUNTIFS(Dezembro!$C$3:$C$300,C12,Dezembro!$H$3:$H$300,"&gt;0")+COUNTIFS(Dezembro!$D$3:$D$300,C12,Dezembro!$H$3:$H$300,"&gt;0")</f>
        <v>1</v>
      </c>
      <c r="G12" s="216">
        <f>COUNTIFS(Janeiro!$C$3:$C$300,C12,Janeiro!$H$3:$H$300,"&lt;0")+COUNTIFS(Janeiro!$D$3:$D$300,C12,Janeiro!$H$3:$H$300,"&lt;0")+COUNTIFS(Fevereiro!$C$3:$C$300,C12,Fevereiro!$H$3:$H$300,"&lt;0")+COUNTIFS(Fevereiro!$D$3:$D$300,C12,Fevereiro!$H$3:$H$300,"&lt;0")+COUNTIFS('Março'!$C$3:$C$300,C12,'Março'!$H$3:$H$300,"&lt;0")+COUNTIFS('Março'!$D$3:$D$300,C12,'Março'!$H$3:$H$300,"&lt;0")+COUNTIFS(Abril!$C$3:$C$300,C12,Abril!$H$3:$H$300,"&lt;0")+COUNTIFS(Abril!$D$3:$D$300,C12,Abril!$H$3:$H$300,"&lt;0")+COUNTIFS(Maio!$C$3:$C$300,C12,Maio!$H$3:$H$300,"&lt;0")+COUNTIFS(Maio!$D$3:$D$300,C12,Maio!$H$3:$H$300,"&lt;0")+COUNTIFS(Junho!$C$3:$C$300,C12,Junho!$H$3:$H$300,"&lt;0")+COUNTIFS(Junho!$D$3:$D$300,C12,Junho!$H$3:$H$300,"&lt;0")+COUNTIFS(Julho!$C$3:$C$300,C12,Julho!$H$3:$H$300,"&lt;0")+COUNTIFS(Julho!$D$3:$D$300,C12,Julho!$H$3:$H$300,"&lt;0")+COUNTIFS(Agosto!$C$3:$C$300,C12,Agosto!$H$3:$H$300,"&lt;0")+COUNTIFS(Agosto!$D$3:$D$300,C12,Agosto!$H$3:$H$300,"&lt;0")+COUNTIFS(Setembro!$C$3:$C$300,C12,Setembro!$H$3:$H$300,"&lt;0")+COUNTIFS(Setembro!$D$3:$D$300,C12,Setembro!$H$3:$H$300,"&lt;0")+COUNTIFS(Outubro!$C$3:$C$300,C12,Outubro!$H$3:$H$300,"&lt;0")+COUNTIFS(Outubro!$D$3:$D$300,C12,Outubro!$H$3:$H$300,"&lt;0")+COUNTIFS(Novembro!$C$3:$C$300,C12,Novembro!$H$3:$H$300,"&lt;0")+COUNTIFS(Novembro!$D$3:$D$300,C12,Novembro!$H$3:$H$300,"&lt;0")+COUNTIFS(Dezembro!$C$3:$C$300,C12,Dezembro!$H$3:$H$300,"&lt;0")+COUNTIFS(Dezembro!$D$3:$D$300,C12,Dezembro!$H$3:$H$300,"&lt;0")</f>
        <v>0</v>
      </c>
      <c r="H12" s="217">
        <f>SUMIFS(Janeiro!$H$3:$H$300,Janeiro!$C$3:$C$300,C12)+SUMIFS(Janeiro!$H$3:$H$300,Janeiro!$D$3:$D$300,C12)+SUMIFS(Fevereiro!$H$3:$H$300,Fevereiro!$C$3:$C$300,C12)+SUMIFS(Fevereiro!$H$3:$H$300,Fevereiro!$D$3:$D$300,C12)+SUMIFS('Março'!$H$3:$H$300,'Março'!$C$3:$C$300,C12)+SUMIFS('Março'!$H$3:$H$300,'Março'!$D$3:$D$300,C12)+SUMIFS(Abril!$H$3:$H$300,Abril!$C$3:$C$300,C12)+SUMIFS(Abril!$H$3:$H$300,Abril!$D$3:$D$300,C12)+SUMIFS(Maio!$H$3:$H$300,Maio!$C$3:$C$300,C12)+SUMIFS(Maio!$H$3:$H$300,Maio!$D$3:$D$300,C12)+SUMIFS(Junho!$H$3:$H$300,Junho!$C$3:$C$300,C12)+SUMIFS(Junho!$H$3:$H$300,Junho!$D$3:$D$300,C12)+SUMIFS(Julho!$H$3:$H$300,Julho!$C$3:$C$300,C12)+SUMIFS(Julho!$H$3:$H$300,Julho!$D$3:$D$300,C12)+SUMIFS(Agosto!$H$3:$H$300,Agosto!$C$3:$C$300,C12)+SUMIFS(Agosto!$H$3:$H$300,Agosto!$D$3:$D$300,C12)+SUMIFS(Setembro!$H$3:$H$300,Setembro!$C$3:$C$300,C12)+SUMIFS(Setembro!$H$3:$H$300,Setembro!$D$3:$D$300,C12)+SUMIFS(Outubro!$H$3:$H$300,Outubro!$C$3:$C$300,C12)+SUMIFS(Outubro!$H$3:$H$300,Outubro!$D$3:$D$300,C12)+SUMIFS(Novembro!$H$3:$H$300,Novembro!$C$3:$C$300,C12)+SUMIFS(Novembro!$H$3:$H$300,Novembro!$D$3:$D$300,C12)+SUMIFS(Dezembro!$H$3:$H$300,Dezembro!$C$3:$C$300,C12)+SUMIFS(Dezembro!$H$3:$H$300,Dezembro!$D$3:$D$300,C12)</f>
        <v>370</v>
      </c>
      <c r="J12" s="226">
        <v>10.0</v>
      </c>
      <c r="K12" s="226" t="str">
        <f>VLOOKUP(Equipes!$J12,B:H,2,0)</f>
        <v>Alaves</v>
      </c>
      <c r="L12" s="227">
        <f>VLOOKUP(Equipes!$J12,B:H,7,0)</f>
        <v>1500</v>
      </c>
    </row>
    <row r="13" ht="24.75" customHeight="1">
      <c r="A13" s="214">
        <f>Equipes!$H13+(ROW(Equipes!$H13)/100000)</f>
        <v>1290.00013</v>
      </c>
      <c r="B13" s="207">
        <f>RANK(Equipes!$A13,A:A)</f>
        <v>14</v>
      </c>
      <c r="C13" s="229" t="s">
        <v>322</v>
      </c>
      <c r="D13" s="216">
        <f>COUNTIF(Janeiro!$C$3:$C$300,C13)+COUNTIF(Fevereiro!$C$3:$C$300,C13)+COUNTIF('Março'!$C$3:$C$300,C13)+COUNTIF(Abril!$C$3:$C$300,C13)+COUNTIF(Maio!$C$3:$C$300,C13)+COUNTIF(Junho!$C$3:$C$300,C13)+COUNTIF(Julho!$C$3:$C$300,C13)+COUNTIF(Agosto!$C$3:$C$300,C13)+COUNTIF(Setembro!$C$3:$C$300,C13)+COUNTIF(Outubro!$C$3:$C$300,C13)+COUNTIF(Novembro!$C$3:$C$300,C13)+COUNTIF(Dezembro!$C$3:$C$300,C13)</f>
        <v>4</v>
      </c>
      <c r="E13" s="216">
        <f>COUNTIF(Janeiro!$D$3:$D$300,C13)+COUNTIF(Fevereiro!$D$3:$D$300,C13)+COUNTIF('Março'!$D$3:$D$300,C13)+COUNTIF(Abril!$D$3:$D$300,C13)+COUNTIF(Maio!$D$3:$D$300,C13)+COUNTIF(Junho!$D$3:$D$300,C13)+COUNTIF(Julho!$D$3:$D$300,C13)+COUNTIF(Agosto!$D$3:$D$300,C13)+COUNTIF(Setembro!$D$3:$D$300,C13)+COUNTIF(Outubro!$D$3:$D$300,C13)+COUNTIF(Novembro!$D$3:$D$300,C13)+COUNTIF(Dezembro!$D$3:$D$300,C13)</f>
        <v>3</v>
      </c>
      <c r="F13" s="216">
        <f>COUNTIFS(Janeiro!$C$3:$C$300,C13,Janeiro!$H$3:$H$300,"&gt;0")+COUNTIFS(Janeiro!$D$3:$D$300,C13,Janeiro!$H$3:$H$300,"&gt;0")+COUNTIFS(Fevereiro!$C$3:$C$300,C13,Fevereiro!$H$3:$H$300,"&gt;0")+COUNTIFS(Fevereiro!$D$3:$D$300,C13,Fevereiro!$H$3:$H$300,"&gt;0")+COUNTIFS('Março'!$C$3:$C$300,C13,'Março'!$H$3:$H$300,"&gt;0")+COUNTIFS('Março'!$D$3:$D$300,C13,'Março'!$H$3:$H$300,"&gt;0")+COUNTIFS(Abril!$C$3:$C$300,C13,Abril!$H$3:$H$300,"&gt;0")+COUNTIFS(Abril!$D$3:$D$300,C13,Abril!$H$3:$H$300,"&gt;0")+COUNTIFS(Maio!$C$3:$C$300,C13,Maio!$H$3:$H$300,"&gt;0")+COUNTIFS(Maio!$D$3:$D$300,C13,Maio!$H$3:$H$300,"&gt;0")+COUNTIFS(Junho!$C$3:$C$300,C13,Junho!$H$3:$H$300,"&gt;0")+COUNTIFS(Junho!$D$3:$D$300,C13,Junho!$H$3:$H$300,"&gt;0")+COUNTIFS(Julho!$C$3:$C$300,C13,Julho!$H$3:$H$300,"&gt;0")+COUNTIFS(Julho!$D$3:$D$300,C13,Julho!$H$3:$H$300,"&gt;0")+COUNTIFS(Agosto!$C$3:$C$300,C13,Agosto!$H$3:$H$300,"&gt;0")+COUNTIFS(Agosto!$D$3:$D$300,C13,Agosto!$H$3:$H$300,"&gt;0")+COUNTIFS(Setembro!$C$3:$C$300,C13,Setembro!$H$3:$H$300,"&gt;0")+COUNTIFS(Setembro!$D$3:$D$300,C13,Setembro!$H$3:$H$300,"&gt;0")+COUNTIFS(Outubro!$C$3:$C$300,C13,Outubro!$H$3:$H$300,"&gt;0")+COUNTIFS(Outubro!$D$3:$D$300,C13,Outubro!$H$3:$H$300,"&gt;0")+COUNTIFS(Novembro!$C$3:$C$300,C13,Novembro!$H$3:$H$300,"&gt;0")+COUNTIFS(Novembro!$D$3:$D$300,C13,Novembro!$H$3:$H$300,"&gt;0")+COUNTIFS(Dezembro!$C$3:$C$300,C13,Dezembro!$H$3:$H$300,"&gt;0")+COUNTIFS(Dezembro!$D$3:$D$300,C13,Dezembro!$H$3:$H$300,"&gt;0")</f>
        <v>5</v>
      </c>
      <c r="G13" s="216">
        <f>COUNTIFS(Janeiro!$C$3:$C$300,C13,Janeiro!$H$3:$H$300,"&lt;0")+COUNTIFS(Janeiro!$D$3:$D$300,C13,Janeiro!$H$3:$H$300,"&lt;0")+COUNTIFS(Fevereiro!$C$3:$C$300,C13,Fevereiro!$H$3:$H$300,"&lt;0")+COUNTIFS(Fevereiro!$D$3:$D$300,C13,Fevereiro!$H$3:$H$300,"&lt;0")+COUNTIFS('Março'!$C$3:$C$300,C13,'Março'!$H$3:$H$300,"&lt;0")+COUNTIFS('Março'!$D$3:$D$300,C13,'Março'!$H$3:$H$300,"&lt;0")+COUNTIFS(Abril!$C$3:$C$300,C13,Abril!$H$3:$H$300,"&lt;0")+COUNTIFS(Abril!$D$3:$D$300,C13,Abril!$H$3:$H$300,"&lt;0")+COUNTIFS(Maio!$C$3:$C$300,C13,Maio!$H$3:$H$300,"&lt;0")+COUNTIFS(Maio!$D$3:$D$300,C13,Maio!$H$3:$H$300,"&lt;0")+COUNTIFS(Junho!$C$3:$C$300,C13,Junho!$H$3:$H$300,"&lt;0")+COUNTIFS(Junho!$D$3:$D$300,C13,Junho!$H$3:$H$300,"&lt;0")+COUNTIFS(Julho!$C$3:$C$300,C13,Julho!$H$3:$H$300,"&lt;0")+COUNTIFS(Julho!$D$3:$D$300,C13,Julho!$H$3:$H$300,"&lt;0")+COUNTIFS(Agosto!$C$3:$C$300,C13,Agosto!$H$3:$H$300,"&lt;0")+COUNTIFS(Agosto!$D$3:$D$300,C13,Agosto!$H$3:$H$300,"&lt;0")+COUNTIFS(Setembro!$C$3:$C$300,C13,Setembro!$H$3:$H$300,"&lt;0")+COUNTIFS(Setembro!$D$3:$D$300,C13,Setembro!$H$3:$H$300,"&lt;0")+COUNTIFS(Outubro!$C$3:$C$300,C13,Outubro!$H$3:$H$300,"&lt;0")+COUNTIFS(Outubro!$D$3:$D$300,C13,Outubro!$H$3:$H$300,"&lt;0")+COUNTIFS(Novembro!$C$3:$C$300,C13,Novembro!$H$3:$H$300,"&lt;0")+COUNTIFS(Novembro!$D$3:$D$300,C13,Novembro!$H$3:$H$300,"&lt;0")+COUNTIFS(Dezembro!$C$3:$C$300,C13,Dezembro!$H$3:$H$300,"&lt;0")+COUNTIFS(Dezembro!$D$3:$D$300,C13,Dezembro!$H$3:$H$300,"&lt;0")</f>
        <v>2</v>
      </c>
      <c r="H13" s="217">
        <f>SUMIFS(Janeiro!$H$3:$H$300,Janeiro!$C$3:$C$300,C13)+SUMIFS(Janeiro!$H$3:$H$300,Janeiro!$D$3:$D$300,C13)+SUMIFS(Fevereiro!$H$3:$H$300,Fevereiro!$C$3:$C$300,C13)+SUMIFS(Fevereiro!$H$3:$H$300,Fevereiro!$D$3:$D$300,C13)+SUMIFS('Março'!$H$3:$H$300,'Março'!$C$3:$C$300,C13)+SUMIFS('Março'!$H$3:$H$300,'Março'!$D$3:$D$300,C13)+SUMIFS(Abril!$H$3:$H$300,Abril!$C$3:$C$300,C13)+SUMIFS(Abril!$H$3:$H$300,Abril!$D$3:$D$300,C13)+SUMIFS(Maio!$H$3:$H$300,Maio!$C$3:$C$300,C13)+SUMIFS(Maio!$H$3:$H$300,Maio!$D$3:$D$300,C13)+SUMIFS(Junho!$H$3:$H$300,Junho!$C$3:$C$300,C13)+SUMIFS(Junho!$H$3:$H$300,Junho!$D$3:$D$300,C13)+SUMIFS(Julho!$H$3:$H$300,Julho!$C$3:$C$300,C13)+SUMIFS(Julho!$H$3:$H$300,Julho!$D$3:$D$300,C13)+SUMIFS(Agosto!$H$3:$H$300,Agosto!$C$3:$C$300,C13)+SUMIFS(Agosto!$H$3:$H$300,Agosto!$D$3:$D$300,C13)+SUMIFS(Setembro!$H$3:$H$300,Setembro!$C$3:$C$300,C13)+SUMIFS(Setembro!$H$3:$H$300,Setembro!$D$3:$D$300,C13)+SUMIFS(Outubro!$H$3:$H$300,Outubro!$C$3:$C$300,C13)+SUMIFS(Outubro!$H$3:$H$300,Outubro!$D$3:$D$300,C13)+SUMIFS(Novembro!$H$3:$H$300,Novembro!$C$3:$C$300,C13)+SUMIFS(Novembro!$H$3:$H$300,Novembro!$D$3:$D$300,C13)+SUMIFS(Dezembro!$H$3:$H$300,Dezembro!$C$3:$C$300,C13)+SUMIFS(Dezembro!$H$3:$H$300,Dezembro!$D$3:$D$300,C13)</f>
        <v>1290</v>
      </c>
      <c r="J13" s="230"/>
      <c r="L13" s="71"/>
    </row>
    <row r="14" ht="24.75" customHeight="1">
      <c r="A14" s="214">
        <f>Equipes!$H14+(ROW(Equipes!$H14)/100000)</f>
        <v>0.00014</v>
      </c>
      <c r="B14" s="207">
        <f>RANK(Equipes!$A14,A:A)</f>
        <v>365</v>
      </c>
      <c r="C14" s="221" t="s">
        <v>323</v>
      </c>
      <c r="D14" s="216">
        <f>COUNTIF(Janeiro!$C$3:$C$300,C14)+COUNTIF(Fevereiro!$C$3:$C$300,C14)+COUNTIF('Março'!$C$3:$C$300,C14)+COUNTIF(Abril!$C$3:$C$300,C14)+COUNTIF(Maio!$C$3:$C$300,C14)+COUNTIF(Junho!$C$3:$C$300,C14)+COUNTIF(Julho!$C$3:$C$300,C14)+COUNTIF(Agosto!$C$3:$C$300,C14)+COUNTIF(Setembro!$C$3:$C$300,C14)+COUNTIF(Outubro!$C$3:$C$300,C14)+COUNTIF(Novembro!$C$3:$C$300,C14)+COUNTIF(Dezembro!$C$3:$C$300,C14)</f>
        <v>0</v>
      </c>
      <c r="E14" s="216">
        <f>COUNTIF(Janeiro!$D$3:$D$300,C14)+COUNTIF(Fevereiro!$D$3:$D$300,C14)+COUNTIF('Março'!$D$3:$D$300,C14)+COUNTIF(Abril!$D$3:$D$300,C14)+COUNTIF(Maio!$D$3:$D$300,C14)+COUNTIF(Junho!$D$3:$D$300,C14)+COUNTIF(Julho!$D$3:$D$300,C14)+COUNTIF(Agosto!$D$3:$D$300,C14)+COUNTIF(Setembro!$D$3:$D$300,C14)+COUNTIF(Outubro!$D$3:$D$300,C14)+COUNTIF(Novembro!$D$3:$D$300,C14)+COUNTIF(Dezembro!$D$3:$D$300,C14)</f>
        <v>0</v>
      </c>
      <c r="F14" s="216">
        <f>COUNTIFS(Janeiro!$C$3:$C$300,C14,Janeiro!$H$3:$H$300,"&gt;0")+COUNTIFS(Janeiro!$D$3:$D$300,C14,Janeiro!$H$3:$H$300,"&gt;0")+COUNTIFS(Fevereiro!$C$3:$C$300,C14,Fevereiro!$H$3:$H$300,"&gt;0")+COUNTIFS(Fevereiro!$D$3:$D$300,C14,Fevereiro!$H$3:$H$300,"&gt;0")+COUNTIFS('Março'!$C$3:$C$300,C14,'Março'!$H$3:$H$300,"&gt;0")+COUNTIFS('Março'!$D$3:$D$300,C14,'Março'!$H$3:$H$300,"&gt;0")+COUNTIFS(Abril!$C$3:$C$300,C14,Abril!$H$3:$H$300,"&gt;0")+COUNTIFS(Abril!$D$3:$D$300,C14,Abril!$H$3:$H$300,"&gt;0")+COUNTIFS(Maio!$C$3:$C$300,C14,Maio!$H$3:$H$300,"&gt;0")+COUNTIFS(Maio!$D$3:$D$300,C14,Maio!$H$3:$H$300,"&gt;0")+COUNTIFS(Junho!$C$3:$C$300,C14,Junho!$H$3:$H$300,"&gt;0")+COUNTIFS(Junho!$D$3:$D$300,C14,Junho!$H$3:$H$300,"&gt;0")+COUNTIFS(Julho!$C$3:$C$300,C14,Julho!$H$3:$H$300,"&gt;0")+COUNTIFS(Julho!$D$3:$D$300,C14,Julho!$H$3:$H$300,"&gt;0")+COUNTIFS(Agosto!$C$3:$C$300,C14,Agosto!$H$3:$H$300,"&gt;0")+COUNTIFS(Agosto!$D$3:$D$300,C14,Agosto!$H$3:$H$300,"&gt;0")+COUNTIFS(Setembro!$C$3:$C$300,C14,Setembro!$H$3:$H$300,"&gt;0")+COUNTIFS(Setembro!$D$3:$D$300,C14,Setembro!$H$3:$H$300,"&gt;0")+COUNTIFS(Outubro!$C$3:$C$300,C14,Outubro!$H$3:$H$300,"&gt;0")+COUNTIFS(Outubro!$D$3:$D$300,C14,Outubro!$H$3:$H$300,"&gt;0")+COUNTIFS(Novembro!$C$3:$C$300,C14,Novembro!$H$3:$H$300,"&gt;0")+COUNTIFS(Novembro!$D$3:$D$300,C14,Novembro!$H$3:$H$300,"&gt;0")+COUNTIFS(Dezembro!$C$3:$C$300,C14,Dezembro!$H$3:$H$300,"&gt;0")+COUNTIFS(Dezembro!$D$3:$D$300,C14,Dezembro!$H$3:$H$300,"&gt;0")</f>
        <v>0</v>
      </c>
      <c r="G14" s="216">
        <f>COUNTIFS(Janeiro!$C$3:$C$300,C14,Janeiro!$H$3:$H$300,"&lt;0")+COUNTIFS(Janeiro!$D$3:$D$300,C14,Janeiro!$H$3:$H$300,"&lt;0")+COUNTIFS(Fevereiro!$C$3:$C$300,C14,Fevereiro!$H$3:$H$300,"&lt;0")+COUNTIFS(Fevereiro!$D$3:$D$300,C14,Fevereiro!$H$3:$H$300,"&lt;0")+COUNTIFS('Março'!$C$3:$C$300,C14,'Março'!$H$3:$H$300,"&lt;0")+COUNTIFS('Março'!$D$3:$D$300,C14,'Março'!$H$3:$H$300,"&lt;0")+COUNTIFS(Abril!$C$3:$C$300,C14,Abril!$H$3:$H$300,"&lt;0")+COUNTIFS(Abril!$D$3:$D$300,C14,Abril!$H$3:$H$300,"&lt;0")+COUNTIFS(Maio!$C$3:$C$300,C14,Maio!$H$3:$H$300,"&lt;0")+COUNTIFS(Maio!$D$3:$D$300,C14,Maio!$H$3:$H$300,"&lt;0")+COUNTIFS(Junho!$C$3:$C$300,C14,Junho!$H$3:$H$300,"&lt;0")+COUNTIFS(Junho!$D$3:$D$300,C14,Junho!$H$3:$H$300,"&lt;0")+COUNTIFS(Julho!$C$3:$C$300,C14,Julho!$H$3:$H$300,"&lt;0")+COUNTIFS(Julho!$D$3:$D$300,C14,Julho!$H$3:$H$300,"&lt;0")+COUNTIFS(Agosto!$C$3:$C$300,C14,Agosto!$H$3:$H$300,"&lt;0")+COUNTIFS(Agosto!$D$3:$D$300,C14,Agosto!$H$3:$H$300,"&lt;0")+COUNTIFS(Setembro!$C$3:$C$300,C14,Setembro!$H$3:$H$300,"&lt;0")+COUNTIFS(Setembro!$D$3:$D$300,C14,Setembro!$H$3:$H$300,"&lt;0")+COUNTIFS(Outubro!$C$3:$C$300,C14,Outubro!$H$3:$H$300,"&lt;0")+COUNTIFS(Outubro!$D$3:$D$300,C14,Outubro!$H$3:$H$300,"&lt;0")+COUNTIFS(Novembro!$C$3:$C$300,C14,Novembro!$H$3:$H$300,"&lt;0")+COUNTIFS(Novembro!$D$3:$D$300,C14,Novembro!$H$3:$H$300,"&lt;0")+COUNTIFS(Dezembro!$C$3:$C$300,C14,Dezembro!$H$3:$H$300,"&lt;0")+COUNTIFS(Dezembro!$D$3:$D$300,C14,Dezembro!$H$3:$H$300,"&lt;0")</f>
        <v>0</v>
      </c>
      <c r="H14" s="217">
        <f>SUMIFS(Janeiro!$H$3:$H$300,Janeiro!$C$3:$C$300,C14)+SUMIFS(Janeiro!$H$3:$H$300,Janeiro!$D$3:$D$300,C14)+SUMIFS(Fevereiro!$H$3:$H$300,Fevereiro!$C$3:$C$300,C14)+SUMIFS(Fevereiro!$H$3:$H$300,Fevereiro!$D$3:$D$300,C14)+SUMIFS('Março'!$H$3:$H$300,'Março'!$C$3:$C$300,C14)+SUMIFS('Março'!$H$3:$H$300,'Março'!$D$3:$D$300,C14)+SUMIFS(Abril!$H$3:$H$300,Abril!$C$3:$C$300,C14)+SUMIFS(Abril!$H$3:$H$300,Abril!$D$3:$D$300,C14)+SUMIFS(Maio!$H$3:$H$300,Maio!$C$3:$C$300,C14)+SUMIFS(Maio!$H$3:$H$300,Maio!$D$3:$D$300,C14)+SUMIFS(Junho!$H$3:$H$300,Junho!$C$3:$C$300,C14)+SUMIFS(Junho!$H$3:$H$300,Junho!$D$3:$D$300,C14)+SUMIFS(Julho!$H$3:$H$300,Julho!$C$3:$C$300,C14)+SUMIFS(Julho!$H$3:$H$300,Julho!$D$3:$D$300,C14)+SUMIFS(Agosto!$H$3:$H$300,Agosto!$C$3:$C$300,C14)+SUMIFS(Agosto!$H$3:$H$300,Agosto!$D$3:$D$300,C14)+SUMIFS(Setembro!$H$3:$H$300,Setembro!$C$3:$C$300,C14)+SUMIFS(Setembro!$H$3:$H$300,Setembro!$D$3:$D$300,C14)+SUMIFS(Outubro!$H$3:$H$300,Outubro!$C$3:$C$300,C14)+SUMIFS(Outubro!$H$3:$H$300,Outubro!$D$3:$D$300,C14)+SUMIFS(Novembro!$H$3:$H$300,Novembro!$C$3:$C$300,C14)+SUMIFS(Novembro!$H$3:$H$300,Novembro!$D$3:$D$300,C14)+SUMIFS(Dezembro!$H$3:$H$300,Dezembro!$C$3:$C$300,C14)+SUMIFS(Dezembro!$H$3:$H$300,Dezembro!$D$3:$D$300,C14)</f>
        <v>0</v>
      </c>
      <c r="J14" s="211" t="s">
        <v>324</v>
      </c>
      <c r="K14" s="199"/>
      <c r="L14" s="202"/>
    </row>
    <row r="15" ht="24.75" customHeight="1">
      <c r="A15" s="214">
        <f>Equipes!$H15+(ROW(Equipes!$H15)/100000)</f>
        <v>-1739.99985</v>
      </c>
      <c r="B15" s="207">
        <f>RANK(Equipes!$A15,A:A)</f>
        <v>398</v>
      </c>
      <c r="C15" s="225" t="s">
        <v>325</v>
      </c>
      <c r="D15" s="216">
        <f>COUNTIF(Janeiro!$C$3:$C$300,C15)+COUNTIF(Fevereiro!$C$3:$C$300,C15)+COUNTIF('Março'!$C$3:$C$300,C15)+COUNTIF(Abril!$C$3:$C$300,C15)+COUNTIF(Maio!$C$3:$C$300,C15)+COUNTIF(Junho!$C$3:$C$300,C15)+COUNTIF(Julho!$C$3:$C$300,C15)+COUNTIF(Agosto!$C$3:$C$300,C15)+COUNTIF(Setembro!$C$3:$C$300,C15)+COUNTIF(Outubro!$C$3:$C$300,C15)+COUNTIF(Novembro!$C$3:$C$300,C15)+COUNTIF(Dezembro!$C$3:$C$300,C15)</f>
        <v>4</v>
      </c>
      <c r="E15" s="216">
        <f>COUNTIF(Janeiro!$D$3:$D$300,C15)+COUNTIF(Fevereiro!$D$3:$D$300,C15)+COUNTIF('Março'!$D$3:$D$300,C15)+COUNTIF(Abril!$D$3:$D$300,C15)+COUNTIF(Maio!$D$3:$D$300,C15)+COUNTIF(Junho!$D$3:$D$300,C15)+COUNTIF(Julho!$D$3:$D$300,C15)+COUNTIF(Agosto!$D$3:$D$300,C15)+COUNTIF(Setembro!$D$3:$D$300,C15)+COUNTIF(Outubro!$D$3:$D$300,C15)+COUNTIF(Novembro!$D$3:$D$300,C15)+COUNTIF(Dezembro!$D$3:$D$300,C15)</f>
        <v>0</v>
      </c>
      <c r="F15" s="216">
        <f>COUNTIFS(Janeiro!$C$3:$C$300,C15,Janeiro!$H$3:$H$300,"&gt;0")+COUNTIFS(Janeiro!$D$3:$D$300,C15,Janeiro!$H$3:$H$300,"&gt;0")+COUNTIFS(Fevereiro!$C$3:$C$300,C15,Fevereiro!$H$3:$H$300,"&gt;0")+COUNTIFS(Fevereiro!$D$3:$D$300,C15,Fevereiro!$H$3:$H$300,"&gt;0")+COUNTIFS('Março'!$C$3:$C$300,C15,'Março'!$H$3:$H$300,"&gt;0")+COUNTIFS('Março'!$D$3:$D$300,C15,'Março'!$H$3:$H$300,"&gt;0")+COUNTIFS(Abril!$C$3:$C$300,C15,Abril!$H$3:$H$300,"&gt;0")+COUNTIFS(Abril!$D$3:$D$300,C15,Abril!$H$3:$H$300,"&gt;0")+COUNTIFS(Maio!$C$3:$C$300,C15,Maio!$H$3:$H$300,"&gt;0")+COUNTIFS(Maio!$D$3:$D$300,C15,Maio!$H$3:$H$300,"&gt;0")+COUNTIFS(Junho!$C$3:$C$300,C15,Junho!$H$3:$H$300,"&gt;0")+COUNTIFS(Junho!$D$3:$D$300,C15,Junho!$H$3:$H$300,"&gt;0")+COUNTIFS(Julho!$C$3:$C$300,C15,Julho!$H$3:$H$300,"&gt;0")+COUNTIFS(Julho!$D$3:$D$300,C15,Julho!$H$3:$H$300,"&gt;0")+COUNTIFS(Agosto!$C$3:$C$300,C15,Agosto!$H$3:$H$300,"&gt;0")+COUNTIFS(Agosto!$D$3:$D$300,C15,Agosto!$H$3:$H$300,"&gt;0")+COUNTIFS(Setembro!$C$3:$C$300,C15,Setembro!$H$3:$H$300,"&gt;0")+COUNTIFS(Setembro!$D$3:$D$300,C15,Setembro!$H$3:$H$300,"&gt;0")+COUNTIFS(Outubro!$C$3:$C$300,C15,Outubro!$H$3:$H$300,"&gt;0")+COUNTIFS(Outubro!$D$3:$D$300,C15,Outubro!$H$3:$H$300,"&gt;0")+COUNTIFS(Novembro!$C$3:$C$300,C15,Novembro!$H$3:$H$300,"&gt;0")+COUNTIFS(Novembro!$D$3:$D$300,C15,Novembro!$H$3:$H$300,"&gt;0")+COUNTIFS(Dezembro!$C$3:$C$300,C15,Dezembro!$H$3:$H$300,"&gt;0")+COUNTIFS(Dezembro!$D$3:$D$300,C15,Dezembro!$H$3:$H$300,"&gt;0")</f>
        <v>2</v>
      </c>
      <c r="G15" s="216">
        <f>COUNTIFS(Janeiro!$C$3:$C$300,C15,Janeiro!$H$3:$H$300,"&lt;0")+COUNTIFS(Janeiro!$D$3:$D$300,C15,Janeiro!$H$3:$H$300,"&lt;0")+COUNTIFS(Fevereiro!$C$3:$C$300,C15,Fevereiro!$H$3:$H$300,"&lt;0")+COUNTIFS(Fevereiro!$D$3:$D$300,C15,Fevereiro!$H$3:$H$300,"&lt;0")+COUNTIFS('Março'!$C$3:$C$300,C15,'Março'!$H$3:$H$300,"&lt;0")+COUNTIFS('Março'!$D$3:$D$300,C15,'Março'!$H$3:$H$300,"&lt;0")+COUNTIFS(Abril!$C$3:$C$300,C15,Abril!$H$3:$H$300,"&lt;0")+COUNTIFS(Abril!$D$3:$D$300,C15,Abril!$H$3:$H$300,"&lt;0")+COUNTIFS(Maio!$C$3:$C$300,C15,Maio!$H$3:$H$300,"&lt;0")+COUNTIFS(Maio!$D$3:$D$300,C15,Maio!$H$3:$H$300,"&lt;0")+COUNTIFS(Junho!$C$3:$C$300,C15,Junho!$H$3:$H$300,"&lt;0")+COUNTIFS(Junho!$D$3:$D$300,C15,Junho!$H$3:$H$300,"&lt;0")+COUNTIFS(Julho!$C$3:$C$300,C15,Julho!$H$3:$H$300,"&lt;0")+COUNTIFS(Julho!$D$3:$D$300,C15,Julho!$H$3:$H$300,"&lt;0")+COUNTIFS(Agosto!$C$3:$C$300,C15,Agosto!$H$3:$H$300,"&lt;0")+COUNTIFS(Agosto!$D$3:$D$300,C15,Agosto!$H$3:$H$300,"&lt;0")+COUNTIFS(Setembro!$C$3:$C$300,C15,Setembro!$H$3:$H$300,"&lt;0")+COUNTIFS(Setembro!$D$3:$D$300,C15,Setembro!$H$3:$H$300,"&lt;0")+COUNTIFS(Outubro!$C$3:$C$300,C15,Outubro!$H$3:$H$300,"&lt;0")+COUNTIFS(Outubro!$D$3:$D$300,C15,Outubro!$H$3:$H$300,"&lt;0")+COUNTIFS(Novembro!$C$3:$C$300,C15,Novembro!$H$3:$H$300,"&lt;0")+COUNTIFS(Novembro!$D$3:$D$300,C15,Novembro!$H$3:$H$300,"&lt;0")+COUNTIFS(Dezembro!$C$3:$C$300,C15,Dezembro!$H$3:$H$300,"&lt;0")+COUNTIFS(Dezembro!$D$3:$D$300,C15,Dezembro!$H$3:$H$300,"&lt;0")</f>
        <v>2</v>
      </c>
      <c r="H15" s="217">
        <f>SUMIFS(Janeiro!$H$3:$H$300,Janeiro!$C$3:$C$300,C15)+SUMIFS(Janeiro!$H$3:$H$300,Janeiro!$D$3:$D$300,C15)+SUMIFS(Fevereiro!$H$3:$H$300,Fevereiro!$C$3:$C$300,C15)+SUMIFS(Fevereiro!$H$3:$H$300,Fevereiro!$D$3:$D$300,C15)+SUMIFS('Março'!$H$3:$H$300,'Março'!$C$3:$C$300,C15)+SUMIFS('Março'!$H$3:$H$300,'Março'!$D$3:$D$300,C15)+SUMIFS(Abril!$H$3:$H$300,Abril!$C$3:$C$300,C15)+SUMIFS(Abril!$H$3:$H$300,Abril!$D$3:$D$300,C15)+SUMIFS(Maio!$H$3:$H$300,Maio!$C$3:$C$300,C15)+SUMIFS(Maio!$H$3:$H$300,Maio!$D$3:$D$300,C15)+SUMIFS(Junho!$H$3:$H$300,Junho!$C$3:$C$300,C15)+SUMIFS(Junho!$H$3:$H$300,Junho!$D$3:$D$300,C15)+SUMIFS(Julho!$H$3:$H$300,Julho!$C$3:$C$300,C15)+SUMIFS(Julho!$H$3:$H$300,Julho!$D$3:$D$300,C15)+SUMIFS(Agosto!$H$3:$H$300,Agosto!$C$3:$C$300,C15)+SUMIFS(Agosto!$H$3:$H$300,Agosto!$D$3:$D$300,C15)+SUMIFS(Setembro!$H$3:$H$300,Setembro!$C$3:$C$300,C15)+SUMIFS(Setembro!$H$3:$H$300,Setembro!$D$3:$D$300,C15)+SUMIFS(Outubro!$H$3:$H$300,Outubro!$C$3:$C$300,C15)+SUMIFS(Outubro!$H$3:$H$300,Outubro!$D$3:$D$300,C15)+SUMIFS(Novembro!$H$3:$H$300,Novembro!$C$3:$C$300,C15)+SUMIFS(Novembro!$H$3:$H$300,Novembro!$D$3:$D$300,C15)+SUMIFS(Dezembro!$H$3:$H$300,Dezembro!$C$3:$C$300,C15)+SUMIFS(Dezembro!$H$3:$H$300,Dezembro!$D$3:$D$300,C15)</f>
        <v>-1740</v>
      </c>
      <c r="J15" s="231" t="s">
        <v>312</v>
      </c>
      <c r="K15" s="231" t="s">
        <v>313</v>
      </c>
      <c r="L15" s="232" t="s">
        <v>309</v>
      </c>
    </row>
    <row r="16" ht="24.75" customHeight="1">
      <c r="A16" s="214">
        <f>Equipes!$H16+(ROW(Equipes!$H16)/100000)</f>
        <v>0.00016</v>
      </c>
      <c r="B16" s="207">
        <f>RANK(Equipes!$A16,A:A)</f>
        <v>364</v>
      </c>
      <c r="C16" s="221" t="s">
        <v>326</v>
      </c>
      <c r="D16" s="216">
        <f>COUNTIF(Janeiro!$C$3:$C$300,C16)+COUNTIF(Fevereiro!$C$3:$C$300,C16)+COUNTIF('Março'!$C$3:$C$300,C16)+COUNTIF(Abril!$C$3:$C$300,C16)+COUNTIF(Maio!$C$3:$C$300,C16)+COUNTIF(Junho!$C$3:$C$300,C16)+COUNTIF(Julho!$C$3:$C$300,C16)+COUNTIF(Agosto!$C$3:$C$300,C16)+COUNTIF(Setembro!$C$3:$C$300,C16)+COUNTIF(Outubro!$C$3:$C$300,C16)+COUNTIF(Novembro!$C$3:$C$300,C16)+COUNTIF(Dezembro!$C$3:$C$300,C16)</f>
        <v>0</v>
      </c>
      <c r="E16" s="216">
        <f>COUNTIF(Janeiro!$D$3:$D$300,C16)+COUNTIF(Fevereiro!$D$3:$D$300,C16)+COUNTIF('Março'!$D$3:$D$300,C16)+COUNTIF(Abril!$D$3:$D$300,C16)+COUNTIF(Maio!$D$3:$D$300,C16)+COUNTIF(Junho!$D$3:$D$300,C16)+COUNTIF(Julho!$D$3:$D$300,C16)+COUNTIF(Agosto!$D$3:$D$300,C16)+COUNTIF(Setembro!$D$3:$D$300,C16)+COUNTIF(Outubro!$D$3:$D$300,C16)+COUNTIF(Novembro!$D$3:$D$300,C16)+COUNTIF(Dezembro!$D$3:$D$300,C16)</f>
        <v>0</v>
      </c>
      <c r="F16" s="216">
        <f>COUNTIFS(Janeiro!$C$3:$C$300,C16,Janeiro!$H$3:$H$300,"&gt;0")+COUNTIFS(Janeiro!$D$3:$D$300,C16,Janeiro!$H$3:$H$300,"&gt;0")+COUNTIFS(Fevereiro!$C$3:$C$300,C16,Fevereiro!$H$3:$H$300,"&gt;0")+COUNTIFS(Fevereiro!$D$3:$D$300,C16,Fevereiro!$H$3:$H$300,"&gt;0")+COUNTIFS('Março'!$C$3:$C$300,C16,'Março'!$H$3:$H$300,"&gt;0")+COUNTIFS('Março'!$D$3:$D$300,C16,'Março'!$H$3:$H$300,"&gt;0")+COUNTIFS(Abril!$C$3:$C$300,C16,Abril!$H$3:$H$300,"&gt;0")+COUNTIFS(Abril!$D$3:$D$300,C16,Abril!$H$3:$H$300,"&gt;0")+COUNTIFS(Maio!$C$3:$C$300,C16,Maio!$H$3:$H$300,"&gt;0")+COUNTIFS(Maio!$D$3:$D$300,C16,Maio!$H$3:$H$300,"&gt;0")+COUNTIFS(Junho!$C$3:$C$300,C16,Junho!$H$3:$H$300,"&gt;0")+COUNTIFS(Junho!$D$3:$D$300,C16,Junho!$H$3:$H$300,"&gt;0")+COUNTIFS(Julho!$C$3:$C$300,C16,Julho!$H$3:$H$300,"&gt;0")+COUNTIFS(Julho!$D$3:$D$300,C16,Julho!$H$3:$H$300,"&gt;0")+COUNTIFS(Agosto!$C$3:$C$300,C16,Agosto!$H$3:$H$300,"&gt;0")+COUNTIFS(Agosto!$D$3:$D$300,C16,Agosto!$H$3:$H$300,"&gt;0")+COUNTIFS(Setembro!$C$3:$C$300,C16,Setembro!$H$3:$H$300,"&gt;0")+COUNTIFS(Setembro!$D$3:$D$300,C16,Setembro!$H$3:$H$300,"&gt;0")+COUNTIFS(Outubro!$C$3:$C$300,C16,Outubro!$H$3:$H$300,"&gt;0")+COUNTIFS(Outubro!$D$3:$D$300,C16,Outubro!$H$3:$H$300,"&gt;0")+COUNTIFS(Novembro!$C$3:$C$300,C16,Novembro!$H$3:$H$300,"&gt;0")+COUNTIFS(Novembro!$D$3:$D$300,C16,Novembro!$H$3:$H$300,"&gt;0")+COUNTIFS(Dezembro!$C$3:$C$300,C16,Dezembro!$H$3:$H$300,"&gt;0")+COUNTIFS(Dezembro!$D$3:$D$300,C16,Dezembro!$H$3:$H$300,"&gt;0")</f>
        <v>0</v>
      </c>
      <c r="G16" s="216">
        <f>COUNTIFS(Janeiro!$C$3:$C$300,C16,Janeiro!$H$3:$H$300,"&lt;0")+COUNTIFS(Janeiro!$D$3:$D$300,C16,Janeiro!$H$3:$H$300,"&lt;0")+COUNTIFS(Fevereiro!$C$3:$C$300,C16,Fevereiro!$H$3:$H$300,"&lt;0")+COUNTIFS(Fevereiro!$D$3:$D$300,C16,Fevereiro!$H$3:$H$300,"&lt;0")+COUNTIFS('Março'!$C$3:$C$300,C16,'Março'!$H$3:$H$300,"&lt;0")+COUNTIFS('Março'!$D$3:$D$300,C16,'Março'!$H$3:$H$300,"&lt;0")+COUNTIFS(Abril!$C$3:$C$300,C16,Abril!$H$3:$H$300,"&lt;0")+COUNTIFS(Abril!$D$3:$D$300,C16,Abril!$H$3:$H$300,"&lt;0")+COUNTIFS(Maio!$C$3:$C$300,C16,Maio!$H$3:$H$300,"&lt;0")+COUNTIFS(Maio!$D$3:$D$300,C16,Maio!$H$3:$H$300,"&lt;0")+COUNTIFS(Junho!$C$3:$C$300,C16,Junho!$H$3:$H$300,"&lt;0")+COUNTIFS(Junho!$D$3:$D$300,C16,Junho!$H$3:$H$300,"&lt;0")+COUNTIFS(Julho!$C$3:$C$300,C16,Julho!$H$3:$H$300,"&lt;0")+COUNTIFS(Julho!$D$3:$D$300,C16,Julho!$H$3:$H$300,"&lt;0")+COUNTIFS(Agosto!$C$3:$C$300,C16,Agosto!$H$3:$H$300,"&lt;0")+COUNTIFS(Agosto!$D$3:$D$300,C16,Agosto!$H$3:$H$300,"&lt;0")+COUNTIFS(Setembro!$C$3:$C$300,C16,Setembro!$H$3:$H$300,"&lt;0")+COUNTIFS(Setembro!$D$3:$D$300,C16,Setembro!$H$3:$H$300,"&lt;0")+COUNTIFS(Outubro!$C$3:$C$300,C16,Outubro!$H$3:$H$300,"&lt;0")+COUNTIFS(Outubro!$D$3:$D$300,C16,Outubro!$H$3:$H$300,"&lt;0")+COUNTIFS(Novembro!$C$3:$C$300,C16,Novembro!$H$3:$H$300,"&lt;0")+COUNTIFS(Novembro!$D$3:$D$300,C16,Novembro!$H$3:$H$300,"&lt;0")+COUNTIFS(Dezembro!$C$3:$C$300,C16,Dezembro!$H$3:$H$300,"&lt;0")+COUNTIFS(Dezembro!$D$3:$D$300,C16,Dezembro!$H$3:$H$300,"&lt;0")</f>
        <v>0</v>
      </c>
      <c r="H16" s="217">
        <f>SUMIFS(Janeiro!$H$3:$H$300,Janeiro!$C$3:$C$300,C16)+SUMIFS(Janeiro!$H$3:$H$300,Janeiro!$D$3:$D$300,C16)+SUMIFS(Fevereiro!$H$3:$H$300,Fevereiro!$C$3:$C$300,C16)+SUMIFS(Fevereiro!$H$3:$H$300,Fevereiro!$D$3:$D$300,C16)+SUMIFS('Março'!$H$3:$H$300,'Março'!$C$3:$C$300,C16)+SUMIFS('Março'!$H$3:$H$300,'Março'!$D$3:$D$300,C16)+SUMIFS(Abril!$H$3:$H$300,Abril!$C$3:$C$300,C16)+SUMIFS(Abril!$H$3:$H$300,Abril!$D$3:$D$300,C16)+SUMIFS(Maio!$H$3:$H$300,Maio!$C$3:$C$300,C16)+SUMIFS(Maio!$H$3:$H$300,Maio!$D$3:$D$300,C16)+SUMIFS(Junho!$H$3:$H$300,Junho!$C$3:$C$300,C16)+SUMIFS(Junho!$H$3:$H$300,Junho!$D$3:$D$300,C16)+SUMIFS(Julho!$H$3:$H$300,Julho!$C$3:$C$300,C16)+SUMIFS(Julho!$H$3:$H$300,Julho!$D$3:$D$300,C16)+SUMIFS(Agosto!$H$3:$H$300,Agosto!$C$3:$C$300,C16)+SUMIFS(Agosto!$H$3:$H$300,Agosto!$D$3:$D$300,C16)+SUMIFS(Setembro!$H$3:$H$300,Setembro!$C$3:$C$300,C16)+SUMIFS(Setembro!$H$3:$H$300,Setembro!$D$3:$D$300,C16)+SUMIFS(Outubro!$H$3:$H$300,Outubro!$C$3:$C$300,C16)+SUMIFS(Outubro!$H$3:$H$300,Outubro!$D$3:$D$300,C16)+SUMIFS(Novembro!$H$3:$H$300,Novembro!$C$3:$C$300,C16)+SUMIFS(Novembro!$H$3:$H$300,Novembro!$D$3:$D$300,C16)+SUMIFS(Dezembro!$H$3:$H$300,Dezembro!$C$3:$C$300,C16)+SUMIFS(Dezembro!$H$3:$H$300,Dezembro!$D$3:$D$300,C16)</f>
        <v>0</v>
      </c>
      <c r="J16" s="226">
        <f>LARGE(B:B,1)</f>
        <v>398</v>
      </c>
      <c r="K16" s="226" t="str">
        <f>VLOOKUP(Equipes!$J16,B:H,2,0)</f>
        <v>Atalanta</v>
      </c>
      <c r="L16" s="233">
        <f>VLOOKUP(Equipes!$J16,B:H,7,0)</f>
        <v>-1740</v>
      </c>
    </row>
    <row r="17" ht="24.75" customHeight="1">
      <c r="A17" s="214">
        <f>Equipes!$H17+(ROW(Equipes!$H17)/100000)</f>
        <v>0.00017</v>
      </c>
      <c r="B17" s="207">
        <f>RANK(Equipes!$A17,A:A)</f>
        <v>363</v>
      </c>
      <c r="C17" s="225" t="s">
        <v>327</v>
      </c>
      <c r="D17" s="216">
        <f>COUNTIF(Janeiro!$C$3:$C$300,C17)+COUNTIF(Fevereiro!$C$3:$C$300,C17)+COUNTIF('Março'!$C$3:$C$300,C17)+COUNTIF(Abril!$C$3:$C$300,C17)+COUNTIF(Maio!$C$3:$C$300,C17)+COUNTIF(Junho!$C$3:$C$300,C17)+COUNTIF(Julho!$C$3:$C$300,C17)+COUNTIF(Agosto!$C$3:$C$300,C17)+COUNTIF(Setembro!$C$3:$C$300,C17)+COUNTIF(Outubro!$C$3:$C$300,C17)+COUNTIF(Novembro!$C$3:$C$300,C17)+COUNTIF(Dezembro!$C$3:$C$300,C17)</f>
        <v>0</v>
      </c>
      <c r="E17" s="216">
        <f>COUNTIF(Janeiro!$D$3:$D$300,C17)+COUNTIF(Fevereiro!$D$3:$D$300,C17)+COUNTIF('Março'!$D$3:$D$300,C17)+COUNTIF(Abril!$D$3:$D$300,C17)+COUNTIF(Maio!$D$3:$D$300,C17)+COUNTIF(Junho!$D$3:$D$300,C17)+COUNTIF(Julho!$D$3:$D$300,C17)+COUNTIF(Agosto!$D$3:$D$300,C17)+COUNTIF(Setembro!$D$3:$D$300,C17)+COUNTIF(Outubro!$D$3:$D$300,C17)+COUNTIF(Novembro!$D$3:$D$300,C17)+COUNTIF(Dezembro!$D$3:$D$300,C17)</f>
        <v>0</v>
      </c>
      <c r="F17" s="216">
        <f>COUNTIFS(Janeiro!$C$3:$C$300,C17,Janeiro!$H$3:$H$300,"&gt;0")+COUNTIFS(Janeiro!$D$3:$D$300,C17,Janeiro!$H$3:$H$300,"&gt;0")+COUNTIFS(Fevereiro!$C$3:$C$300,C17,Fevereiro!$H$3:$H$300,"&gt;0")+COUNTIFS(Fevereiro!$D$3:$D$300,C17,Fevereiro!$H$3:$H$300,"&gt;0")+COUNTIFS('Março'!$C$3:$C$300,C17,'Março'!$H$3:$H$300,"&gt;0")+COUNTIFS('Março'!$D$3:$D$300,C17,'Março'!$H$3:$H$300,"&gt;0")+COUNTIFS(Abril!$C$3:$C$300,C17,Abril!$H$3:$H$300,"&gt;0")+COUNTIFS(Abril!$D$3:$D$300,C17,Abril!$H$3:$H$300,"&gt;0")+COUNTIFS(Maio!$C$3:$C$300,C17,Maio!$H$3:$H$300,"&gt;0")+COUNTIFS(Maio!$D$3:$D$300,C17,Maio!$H$3:$H$300,"&gt;0")+COUNTIFS(Junho!$C$3:$C$300,C17,Junho!$H$3:$H$300,"&gt;0")+COUNTIFS(Junho!$D$3:$D$300,C17,Junho!$H$3:$H$300,"&gt;0")+COUNTIFS(Julho!$C$3:$C$300,C17,Julho!$H$3:$H$300,"&gt;0")+COUNTIFS(Julho!$D$3:$D$300,C17,Julho!$H$3:$H$300,"&gt;0")+COUNTIFS(Agosto!$C$3:$C$300,C17,Agosto!$H$3:$H$300,"&gt;0")+COUNTIFS(Agosto!$D$3:$D$300,C17,Agosto!$H$3:$H$300,"&gt;0")+COUNTIFS(Setembro!$C$3:$C$300,C17,Setembro!$H$3:$H$300,"&gt;0")+COUNTIFS(Setembro!$D$3:$D$300,C17,Setembro!$H$3:$H$300,"&gt;0")+COUNTIFS(Outubro!$C$3:$C$300,C17,Outubro!$H$3:$H$300,"&gt;0")+COUNTIFS(Outubro!$D$3:$D$300,C17,Outubro!$H$3:$H$300,"&gt;0")+COUNTIFS(Novembro!$C$3:$C$300,C17,Novembro!$H$3:$H$300,"&gt;0")+COUNTIFS(Novembro!$D$3:$D$300,C17,Novembro!$H$3:$H$300,"&gt;0")+COUNTIFS(Dezembro!$C$3:$C$300,C17,Dezembro!$H$3:$H$300,"&gt;0")+COUNTIFS(Dezembro!$D$3:$D$300,C17,Dezembro!$H$3:$H$300,"&gt;0")</f>
        <v>0</v>
      </c>
      <c r="G17" s="216">
        <f>COUNTIFS(Janeiro!$C$3:$C$300,C17,Janeiro!$H$3:$H$300,"&lt;0")+COUNTIFS(Janeiro!$D$3:$D$300,C17,Janeiro!$H$3:$H$300,"&lt;0")+COUNTIFS(Fevereiro!$C$3:$C$300,C17,Fevereiro!$H$3:$H$300,"&lt;0")+COUNTIFS(Fevereiro!$D$3:$D$300,C17,Fevereiro!$H$3:$H$300,"&lt;0")+COUNTIFS('Março'!$C$3:$C$300,C17,'Março'!$H$3:$H$300,"&lt;0")+COUNTIFS('Março'!$D$3:$D$300,C17,'Março'!$H$3:$H$300,"&lt;0")+COUNTIFS(Abril!$C$3:$C$300,C17,Abril!$H$3:$H$300,"&lt;0")+COUNTIFS(Abril!$D$3:$D$300,C17,Abril!$H$3:$H$300,"&lt;0")+COUNTIFS(Maio!$C$3:$C$300,C17,Maio!$H$3:$H$300,"&lt;0")+COUNTIFS(Maio!$D$3:$D$300,C17,Maio!$H$3:$H$300,"&lt;0")+COUNTIFS(Junho!$C$3:$C$300,C17,Junho!$H$3:$H$300,"&lt;0")+COUNTIFS(Junho!$D$3:$D$300,C17,Junho!$H$3:$H$300,"&lt;0")+COUNTIFS(Julho!$C$3:$C$300,C17,Julho!$H$3:$H$300,"&lt;0")+COUNTIFS(Julho!$D$3:$D$300,C17,Julho!$H$3:$H$300,"&lt;0")+COUNTIFS(Agosto!$C$3:$C$300,C17,Agosto!$H$3:$H$300,"&lt;0")+COUNTIFS(Agosto!$D$3:$D$300,C17,Agosto!$H$3:$H$300,"&lt;0")+COUNTIFS(Setembro!$C$3:$C$300,C17,Setembro!$H$3:$H$300,"&lt;0")+COUNTIFS(Setembro!$D$3:$D$300,C17,Setembro!$H$3:$H$300,"&lt;0")+COUNTIFS(Outubro!$C$3:$C$300,C17,Outubro!$H$3:$H$300,"&lt;0")+COUNTIFS(Outubro!$D$3:$D$300,C17,Outubro!$H$3:$H$300,"&lt;0")+COUNTIFS(Novembro!$C$3:$C$300,C17,Novembro!$H$3:$H$300,"&lt;0")+COUNTIFS(Novembro!$D$3:$D$300,C17,Novembro!$H$3:$H$300,"&lt;0")+COUNTIFS(Dezembro!$C$3:$C$300,C17,Dezembro!$H$3:$H$300,"&lt;0")+COUNTIFS(Dezembro!$D$3:$D$300,C17,Dezembro!$H$3:$H$300,"&lt;0")</f>
        <v>0</v>
      </c>
      <c r="H17" s="217">
        <f>SUMIFS(Janeiro!$H$3:$H$300,Janeiro!$C$3:$C$300,C17)+SUMIFS(Janeiro!$H$3:$H$300,Janeiro!$D$3:$D$300,C17)+SUMIFS(Fevereiro!$H$3:$H$300,Fevereiro!$C$3:$C$300,C17)+SUMIFS(Fevereiro!$H$3:$H$300,Fevereiro!$D$3:$D$300,C17)+SUMIFS('Março'!$H$3:$H$300,'Março'!$C$3:$C$300,C17)+SUMIFS('Março'!$H$3:$H$300,'Março'!$D$3:$D$300,C17)+SUMIFS(Abril!$H$3:$H$300,Abril!$C$3:$C$300,C17)+SUMIFS(Abril!$H$3:$H$300,Abril!$D$3:$D$300,C17)+SUMIFS(Maio!$H$3:$H$300,Maio!$C$3:$C$300,C17)+SUMIFS(Maio!$H$3:$H$300,Maio!$D$3:$D$300,C17)+SUMIFS(Junho!$H$3:$H$300,Junho!$C$3:$C$300,C17)+SUMIFS(Junho!$H$3:$H$300,Junho!$D$3:$D$300,C17)+SUMIFS(Julho!$H$3:$H$300,Julho!$C$3:$C$300,C17)+SUMIFS(Julho!$H$3:$H$300,Julho!$D$3:$D$300,C17)+SUMIFS(Agosto!$H$3:$H$300,Agosto!$C$3:$C$300,C17)+SUMIFS(Agosto!$H$3:$H$300,Agosto!$D$3:$D$300,C17)+SUMIFS(Setembro!$H$3:$H$300,Setembro!$C$3:$C$300,C17)+SUMIFS(Setembro!$H$3:$H$300,Setembro!$D$3:$D$300,C17)+SUMIFS(Outubro!$H$3:$H$300,Outubro!$C$3:$C$300,C17)+SUMIFS(Outubro!$H$3:$H$300,Outubro!$D$3:$D$300,C17)+SUMIFS(Novembro!$H$3:$H$300,Novembro!$C$3:$C$300,C17)+SUMIFS(Novembro!$H$3:$H$300,Novembro!$D$3:$D$300,C17)+SUMIFS(Dezembro!$H$3:$H$300,Dezembro!$C$3:$C$300,C17)+SUMIFS(Dezembro!$H$3:$H$300,Dezembro!$D$3:$D$300,C17)</f>
        <v>0</v>
      </c>
      <c r="J17" s="222">
        <f>LARGE(B:B,2)</f>
        <v>397</v>
      </c>
      <c r="K17" s="223" t="str">
        <f>VLOOKUP(Equipes!$J17,B:H,2,0)</f>
        <v>Molde</v>
      </c>
      <c r="L17" s="234">
        <f>VLOOKUP(Equipes!$J17,B:H,7,0)</f>
        <v>-1500</v>
      </c>
    </row>
    <row r="18" ht="24.75" customHeight="1">
      <c r="A18" s="214">
        <f>Equipes!$H18+(ROW(Equipes!$H18)/100000)</f>
        <v>0.00018</v>
      </c>
      <c r="B18" s="207">
        <f>RANK(Equipes!$A18,A:A)</f>
        <v>362</v>
      </c>
      <c r="C18" s="221" t="s">
        <v>328</v>
      </c>
      <c r="D18" s="216">
        <f>COUNTIF(Janeiro!$C$3:$C$300,C18)+COUNTIF(Fevereiro!$C$3:$C$300,C18)+COUNTIF('Março'!$C$3:$C$300,C18)+COUNTIF(Abril!$C$3:$C$300,C18)+COUNTIF(Maio!$C$3:$C$300,C18)+COUNTIF(Junho!$C$3:$C$300,C18)+COUNTIF(Julho!$C$3:$C$300,C18)+COUNTIF(Agosto!$C$3:$C$300,C18)+COUNTIF(Setembro!$C$3:$C$300,C18)+COUNTIF(Outubro!$C$3:$C$300,C18)+COUNTIF(Novembro!$C$3:$C$300,C18)+COUNTIF(Dezembro!$C$3:$C$300,C18)</f>
        <v>0</v>
      </c>
      <c r="E18" s="216">
        <f>COUNTIF(Janeiro!$D$3:$D$300,C18)+COUNTIF(Fevereiro!$D$3:$D$300,C18)+COUNTIF('Março'!$D$3:$D$300,C18)+COUNTIF(Abril!$D$3:$D$300,C18)+COUNTIF(Maio!$D$3:$D$300,C18)+COUNTIF(Junho!$D$3:$D$300,C18)+COUNTIF(Julho!$D$3:$D$300,C18)+COUNTIF(Agosto!$D$3:$D$300,C18)+COUNTIF(Setembro!$D$3:$D$300,C18)+COUNTIF(Outubro!$D$3:$D$300,C18)+COUNTIF(Novembro!$D$3:$D$300,C18)+COUNTIF(Dezembro!$D$3:$D$300,C18)</f>
        <v>0</v>
      </c>
      <c r="F18" s="216">
        <f>COUNTIFS(Janeiro!$C$3:$C$300,C18,Janeiro!$H$3:$H$300,"&gt;0")+COUNTIFS(Janeiro!$D$3:$D$300,C18,Janeiro!$H$3:$H$300,"&gt;0")+COUNTIFS(Fevereiro!$C$3:$C$300,C18,Fevereiro!$H$3:$H$300,"&gt;0")+COUNTIFS(Fevereiro!$D$3:$D$300,C18,Fevereiro!$H$3:$H$300,"&gt;0")+COUNTIFS('Março'!$C$3:$C$300,C18,'Março'!$H$3:$H$300,"&gt;0")+COUNTIFS('Março'!$D$3:$D$300,C18,'Março'!$H$3:$H$300,"&gt;0")+COUNTIFS(Abril!$C$3:$C$300,C18,Abril!$H$3:$H$300,"&gt;0")+COUNTIFS(Abril!$D$3:$D$300,C18,Abril!$H$3:$H$300,"&gt;0")+COUNTIFS(Maio!$C$3:$C$300,C18,Maio!$H$3:$H$300,"&gt;0")+COUNTIFS(Maio!$D$3:$D$300,C18,Maio!$H$3:$H$300,"&gt;0")+COUNTIFS(Junho!$C$3:$C$300,C18,Junho!$H$3:$H$300,"&gt;0")+COUNTIFS(Junho!$D$3:$D$300,C18,Junho!$H$3:$H$300,"&gt;0")+COUNTIFS(Julho!$C$3:$C$300,C18,Julho!$H$3:$H$300,"&gt;0")+COUNTIFS(Julho!$D$3:$D$300,C18,Julho!$H$3:$H$300,"&gt;0")+COUNTIFS(Agosto!$C$3:$C$300,C18,Agosto!$H$3:$H$300,"&gt;0")+COUNTIFS(Agosto!$D$3:$D$300,C18,Agosto!$H$3:$H$300,"&gt;0")+COUNTIFS(Setembro!$C$3:$C$300,C18,Setembro!$H$3:$H$300,"&gt;0")+COUNTIFS(Setembro!$D$3:$D$300,C18,Setembro!$H$3:$H$300,"&gt;0")+COUNTIFS(Outubro!$C$3:$C$300,C18,Outubro!$H$3:$H$300,"&gt;0")+COUNTIFS(Outubro!$D$3:$D$300,C18,Outubro!$H$3:$H$300,"&gt;0")+COUNTIFS(Novembro!$C$3:$C$300,C18,Novembro!$H$3:$H$300,"&gt;0")+COUNTIFS(Novembro!$D$3:$D$300,C18,Novembro!$H$3:$H$300,"&gt;0")+COUNTIFS(Dezembro!$C$3:$C$300,C18,Dezembro!$H$3:$H$300,"&gt;0")+COUNTIFS(Dezembro!$D$3:$D$300,C18,Dezembro!$H$3:$H$300,"&gt;0")</f>
        <v>0</v>
      </c>
      <c r="G18" s="216">
        <f>COUNTIFS(Janeiro!$C$3:$C$300,C18,Janeiro!$H$3:$H$300,"&lt;0")+COUNTIFS(Janeiro!$D$3:$D$300,C18,Janeiro!$H$3:$H$300,"&lt;0")+COUNTIFS(Fevereiro!$C$3:$C$300,C18,Fevereiro!$H$3:$H$300,"&lt;0")+COUNTIFS(Fevereiro!$D$3:$D$300,C18,Fevereiro!$H$3:$H$300,"&lt;0")+COUNTIFS('Março'!$C$3:$C$300,C18,'Março'!$H$3:$H$300,"&lt;0")+COUNTIFS('Março'!$D$3:$D$300,C18,'Março'!$H$3:$H$300,"&lt;0")+COUNTIFS(Abril!$C$3:$C$300,C18,Abril!$H$3:$H$300,"&lt;0")+COUNTIFS(Abril!$D$3:$D$300,C18,Abril!$H$3:$H$300,"&lt;0")+COUNTIFS(Maio!$C$3:$C$300,C18,Maio!$H$3:$H$300,"&lt;0")+COUNTIFS(Maio!$D$3:$D$300,C18,Maio!$H$3:$H$300,"&lt;0")+COUNTIFS(Junho!$C$3:$C$300,C18,Junho!$H$3:$H$300,"&lt;0")+COUNTIFS(Junho!$D$3:$D$300,C18,Junho!$H$3:$H$300,"&lt;0")+COUNTIFS(Julho!$C$3:$C$300,C18,Julho!$H$3:$H$300,"&lt;0")+COUNTIFS(Julho!$D$3:$D$300,C18,Julho!$H$3:$H$300,"&lt;0")+COUNTIFS(Agosto!$C$3:$C$300,C18,Agosto!$H$3:$H$300,"&lt;0")+COUNTIFS(Agosto!$D$3:$D$300,C18,Agosto!$H$3:$H$300,"&lt;0")+COUNTIFS(Setembro!$C$3:$C$300,C18,Setembro!$H$3:$H$300,"&lt;0")+COUNTIFS(Setembro!$D$3:$D$300,C18,Setembro!$H$3:$H$300,"&lt;0")+COUNTIFS(Outubro!$C$3:$C$300,C18,Outubro!$H$3:$H$300,"&lt;0")+COUNTIFS(Outubro!$D$3:$D$300,C18,Outubro!$H$3:$H$300,"&lt;0")+COUNTIFS(Novembro!$C$3:$C$300,C18,Novembro!$H$3:$H$300,"&lt;0")+COUNTIFS(Novembro!$D$3:$D$300,C18,Novembro!$H$3:$H$300,"&lt;0")+COUNTIFS(Dezembro!$C$3:$C$300,C18,Dezembro!$H$3:$H$300,"&lt;0")+COUNTIFS(Dezembro!$D$3:$D$300,C18,Dezembro!$H$3:$H$300,"&lt;0")</f>
        <v>0</v>
      </c>
      <c r="H18" s="217">
        <f>SUMIFS(Janeiro!$H$3:$H$300,Janeiro!$C$3:$C$300,C18)+SUMIFS(Janeiro!$H$3:$H$300,Janeiro!$D$3:$D$300,C18)+SUMIFS(Fevereiro!$H$3:$H$300,Fevereiro!$C$3:$C$300,C18)+SUMIFS(Fevereiro!$H$3:$H$300,Fevereiro!$D$3:$D$300,C18)+SUMIFS('Março'!$H$3:$H$300,'Março'!$C$3:$C$300,C18)+SUMIFS('Março'!$H$3:$H$300,'Março'!$D$3:$D$300,C18)+SUMIFS(Abril!$H$3:$H$300,Abril!$C$3:$C$300,C18)+SUMIFS(Abril!$H$3:$H$300,Abril!$D$3:$D$300,C18)+SUMIFS(Maio!$H$3:$H$300,Maio!$C$3:$C$300,C18)+SUMIFS(Maio!$H$3:$H$300,Maio!$D$3:$D$300,C18)+SUMIFS(Junho!$H$3:$H$300,Junho!$C$3:$C$300,C18)+SUMIFS(Junho!$H$3:$H$300,Junho!$D$3:$D$300,C18)+SUMIFS(Julho!$H$3:$H$300,Julho!$C$3:$C$300,C18)+SUMIFS(Julho!$H$3:$H$300,Julho!$D$3:$D$300,C18)+SUMIFS(Agosto!$H$3:$H$300,Agosto!$C$3:$C$300,C18)+SUMIFS(Agosto!$H$3:$H$300,Agosto!$D$3:$D$300,C18)+SUMIFS(Setembro!$H$3:$H$300,Setembro!$C$3:$C$300,C18)+SUMIFS(Setembro!$H$3:$H$300,Setembro!$D$3:$D$300,C18)+SUMIFS(Outubro!$H$3:$H$300,Outubro!$C$3:$C$300,C18)+SUMIFS(Outubro!$H$3:$H$300,Outubro!$D$3:$D$300,C18)+SUMIFS(Novembro!$H$3:$H$300,Novembro!$C$3:$C$300,C18)+SUMIFS(Novembro!$H$3:$H$300,Novembro!$D$3:$D$300,C18)+SUMIFS(Dezembro!$H$3:$H$300,Dezembro!$C$3:$C$300,C18)+SUMIFS(Dezembro!$H$3:$H$300,Dezembro!$D$3:$D$300,C18)</f>
        <v>0</v>
      </c>
      <c r="J18" s="226">
        <f>LARGE(B:B,3)</f>
        <v>396</v>
      </c>
      <c r="K18" s="226" t="str">
        <f>VLOOKUP(Equipes!$J18,B:H,2,0)</f>
        <v>Salzburg</v>
      </c>
      <c r="L18" s="233">
        <f>VLOOKUP(Equipes!$J18,B:H,7,0)</f>
        <v>-1300</v>
      </c>
    </row>
    <row r="19" ht="24.75" customHeight="1">
      <c r="A19" s="214">
        <f>Equipes!$H19+(ROW(Equipes!$H19)/100000)</f>
        <v>0.00019</v>
      </c>
      <c r="B19" s="207">
        <f>RANK(Equipes!$A19,A:A)</f>
        <v>361</v>
      </c>
      <c r="C19" s="225" t="s">
        <v>329</v>
      </c>
      <c r="D19" s="216">
        <f>COUNTIF(Janeiro!$C$3:$C$300,C19)+COUNTIF(Fevereiro!$C$3:$C$300,C19)+COUNTIF('Março'!$C$3:$C$300,C19)+COUNTIF(Abril!$C$3:$C$300,C19)+COUNTIF(Maio!$C$3:$C$300,C19)+COUNTIF(Junho!$C$3:$C$300,C19)+COUNTIF(Julho!$C$3:$C$300,C19)+COUNTIF(Agosto!$C$3:$C$300,C19)+COUNTIF(Setembro!$C$3:$C$300,C19)+COUNTIF(Outubro!$C$3:$C$300,C19)+COUNTIF(Novembro!$C$3:$C$300,C19)+COUNTIF(Dezembro!$C$3:$C$300,C19)</f>
        <v>0</v>
      </c>
      <c r="E19" s="216">
        <f>COUNTIF(Janeiro!$D$3:$D$300,C19)+COUNTIF(Fevereiro!$D$3:$D$300,C19)+COUNTIF('Março'!$D$3:$D$300,C19)+COUNTIF(Abril!$D$3:$D$300,C19)+COUNTIF(Maio!$D$3:$D$300,C19)+COUNTIF(Junho!$D$3:$D$300,C19)+COUNTIF(Julho!$D$3:$D$300,C19)+COUNTIF(Agosto!$D$3:$D$300,C19)+COUNTIF(Setembro!$D$3:$D$300,C19)+COUNTIF(Outubro!$D$3:$D$300,C19)+COUNTIF(Novembro!$D$3:$D$300,C19)+COUNTIF(Dezembro!$D$3:$D$300,C19)</f>
        <v>0</v>
      </c>
      <c r="F19" s="216">
        <f>COUNTIFS(Janeiro!$C$3:$C$300,C19,Janeiro!$H$3:$H$300,"&gt;0")+COUNTIFS(Janeiro!$D$3:$D$300,C19,Janeiro!$H$3:$H$300,"&gt;0")+COUNTIFS(Fevereiro!$C$3:$C$300,C19,Fevereiro!$H$3:$H$300,"&gt;0")+COUNTIFS(Fevereiro!$D$3:$D$300,C19,Fevereiro!$H$3:$H$300,"&gt;0")+COUNTIFS('Março'!$C$3:$C$300,C19,'Março'!$H$3:$H$300,"&gt;0")+COUNTIFS('Março'!$D$3:$D$300,C19,'Março'!$H$3:$H$300,"&gt;0")+COUNTIFS(Abril!$C$3:$C$300,C19,Abril!$H$3:$H$300,"&gt;0")+COUNTIFS(Abril!$D$3:$D$300,C19,Abril!$H$3:$H$300,"&gt;0")+COUNTIFS(Maio!$C$3:$C$300,C19,Maio!$H$3:$H$300,"&gt;0")+COUNTIFS(Maio!$D$3:$D$300,C19,Maio!$H$3:$H$300,"&gt;0")+COUNTIFS(Junho!$C$3:$C$300,C19,Junho!$H$3:$H$300,"&gt;0")+COUNTIFS(Junho!$D$3:$D$300,C19,Junho!$H$3:$H$300,"&gt;0")+COUNTIFS(Julho!$C$3:$C$300,C19,Julho!$H$3:$H$300,"&gt;0")+COUNTIFS(Julho!$D$3:$D$300,C19,Julho!$H$3:$H$300,"&gt;0")+COUNTIFS(Agosto!$C$3:$C$300,C19,Agosto!$H$3:$H$300,"&gt;0")+COUNTIFS(Agosto!$D$3:$D$300,C19,Agosto!$H$3:$H$300,"&gt;0")+COUNTIFS(Setembro!$C$3:$C$300,C19,Setembro!$H$3:$H$300,"&gt;0")+COUNTIFS(Setembro!$D$3:$D$300,C19,Setembro!$H$3:$H$300,"&gt;0")+COUNTIFS(Outubro!$C$3:$C$300,C19,Outubro!$H$3:$H$300,"&gt;0")+COUNTIFS(Outubro!$D$3:$D$300,C19,Outubro!$H$3:$H$300,"&gt;0")+COUNTIFS(Novembro!$C$3:$C$300,C19,Novembro!$H$3:$H$300,"&gt;0")+COUNTIFS(Novembro!$D$3:$D$300,C19,Novembro!$H$3:$H$300,"&gt;0")+COUNTIFS(Dezembro!$C$3:$C$300,C19,Dezembro!$H$3:$H$300,"&gt;0")+COUNTIFS(Dezembro!$D$3:$D$300,C19,Dezembro!$H$3:$H$300,"&gt;0")</f>
        <v>0</v>
      </c>
      <c r="G19" s="216">
        <f>COUNTIFS(Janeiro!$C$3:$C$300,C19,Janeiro!$H$3:$H$300,"&lt;0")+COUNTIFS(Janeiro!$D$3:$D$300,C19,Janeiro!$H$3:$H$300,"&lt;0")+COUNTIFS(Fevereiro!$C$3:$C$300,C19,Fevereiro!$H$3:$H$300,"&lt;0")+COUNTIFS(Fevereiro!$D$3:$D$300,C19,Fevereiro!$H$3:$H$300,"&lt;0")+COUNTIFS('Março'!$C$3:$C$300,C19,'Março'!$H$3:$H$300,"&lt;0")+COUNTIFS('Março'!$D$3:$D$300,C19,'Março'!$H$3:$H$300,"&lt;0")+COUNTIFS(Abril!$C$3:$C$300,C19,Abril!$H$3:$H$300,"&lt;0")+COUNTIFS(Abril!$D$3:$D$300,C19,Abril!$H$3:$H$300,"&lt;0")+COUNTIFS(Maio!$C$3:$C$300,C19,Maio!$H$3:$H$300,"&lt;0")+COUNTIFS(Maio!$D$3:$D$300,C19,Maio!$H$3:$H$300,"&lt;0")+COUNTIFS(Junho!$C$3:$C$300,C19,Junho!$H$3:$H$300,"&lt;0")+COUNTIFS(Junho!$D$3:$D$300,C19,Junho!$H$3:$H$300,"&lt;0")+COUNTIFS(Julho!$C$3:$C$300,C19,Julho!$H$3:$H$300,"&lt;0")+COUNTIFS(Julho!$D$3:$D$300,C19,Julho!$H$3:$H$300,"&lt;0")+COUNTIFS(Agosto!$C$3:$C$300,C19,Agosto!$H$3:$H$300,"&lt;0")+COUNTIFS(Agosto!$D$3:$D$300,C19,Agosto!$H$3:$H$300,"&lt;0")+COUNTIFS(Setembro!$C$3:$C$300,C19,Setembro!$H$3:$H$300,"&lt;0")+COUNTIFS(Setembro!$D$3:$D$300,C19,Setembro!$H$3:$H$300,"&lt;0")+COUNTIFS(Outubro!$C$3:$C$300,C19,Outubro!$H$3:$H$300,"&lt;0")+COUNTIFS(Outubro!$D$3:$D$300,C19,Outubro!$H$3:$H$300,"&lt;0")+COUNTIFS(Novembro!$C$3:$C$300,C19,Novembro!$H$3:$H$300,"&lt;0")+COUNTIFS(Novembro!$D$3:$D$300,C19,Novembro!$H$3:$H$300,"&lt;0")+COUNTIFS(Dezembro!$C$3:$C$300,C19,Dezembro!$H$3:$H$300,"&lt;0")+COUNTIFS(Dezembro!$D$3:$D$300,C19,Dezembro!$H$3:$H$300,"&lt;0")</f>
        <v>0</v>
      </c>
      <c r="H19" s="217">
        <f>SUMIFS(Janeiro!$H$3:$H$300,Janeiro!$C$3:$C$300,C19)+SUMIFS(Janeiro!$H$3:$H$300,Janeiro!$D$3:$D$300,C19)+SUMIFS(Fevereiro!$H$3:$H$300,Fevereiro!$C$3:$C$300,C19)+SUMIFS(Fevereiro!$H$3:$H$300,Fevereiro!$D$3:$D$300,C19)+SUMIFS('Março'!$H$3:$H$300,'Março'!$C$3:$C$300,C19)+SUMIFS('Março'!$H$3:$H$300,'Março'!$D$3:$D$300,C19)+SUMIFS(Abril!$H$3:$H$300,Abril!$C$3:$C$300,C19)+SUMIFS(Abril!$H$3:$H$300,Abril!$D$3:$D$300,C19)+SUMIFS(Maio!$H$3:$H$300,Maio!$C$3:$C$300,C19)+SUMIFS(Maio!$H$3:$H$300,Maio!$D$3:$D$300,C19)+SUMIFS(Junho!$H$3:$H$300,Junho!$C$3:$C$300,C19)+SUMIFS(Junho!$H$3:$H$300,Junho!$D$3:$D$300,C19)+SUMIFS(Julho!$H$3:$H$300,Julho!$C$3:$C$300,C19)+SUMIFS(Julho!$H$3:$H$300,Julho!$D$3:$D$300,C19)+SUMIFS(Agosto!$H$3:$H$300,Agosto!$C$3:$C$300,C19)+SUMIFS(Agosto!$H$3:$H$300,Agosto!$D$3:$D$300,C19)+SUMIFS(Setembro!$H$3:$H$300,Setembro!$C$3:$C$300,C19)+SUMIFS(Setembro!$H$3:$H$300,Setembro!$D$3:$D$300,C19)+SUMIFS(Outubro!$H$3:$H$300,Outubro!$C$3:$C$300,C19)+SUMIFS(Outubro!$H$3:$H$300,Outubro!$D$3:$D$300,C19)+SUMIFS(Novembro!$H$3:$H$300,Novembro!$C$3:$C$300,C19)+SUMIFS(Novembro!$H$3:$H$300,Novembro!$D$3:$D$300,C19)+SUMIFS(Dezembro!$H$3:$H$300,Dezembro!$C$3:$C$300,C19)+SUMIFS(Dezembro!$H$3:$H$300,Dezembro!$D$3:$D$300,C19)</f>
        <v>0</v>
      </c>
      <c r="J19" s="222">
        <f>LARGE(B:B,4)</f>
        <v>395</v>
      </c>
      <c r="K19" s="222" t="str">
        <f>VLOOKUP(Equipes!$J19,B:H,2,0)</f>
        <v>Fluminense</v>
      </c>
      <c r="L19" s="234">
        <f>VLOOKUP(Equipes!$J19,B:H,7,0)</f>
        <v>-1120</v>
      </c>
    </row>
    <row r="20" ht="24.75" customHeight="1">
      <c r="A20" s="214">
        <f>Equipes!$H20+(ROW(Equipes!$H20)/100000)</f>
        <v>0.0002</v>
      </c>
      <c r="B20" s="207">
        <f>RANK(Equipes!$A20,A:A)</f>
        <v>360</v>
      </c>
      <c r="C20" s="221" t="s">
        <v>330</v>
      </c>
      <c r="D20" s="216">
        <f>COUNTIF(Janeiro!$C$3:$C$300,C20)+COUNTIF(Fevereiro!$C$3:$C$300,C20)+COUNTIF('Março'!$C$3:$C$300,C20)+COUNTIF(Abril!$C$3:$C$300,C20)+COUNTIF(Maio!$C$3:$C$300,C20)+COUNTIF(Junho!$C$3:$C$300,C20)+COUNTIF(Julho!$C$3:$C$300,C20)+COUNTIF(Agosto!$C$3:$C$300,C20)+COUNTIF(Setembro!$C$3:$C$300,C20)+COUNTIF(Outubro!$C$3:$C$300,C20)+COUNTIF(Novembro!$C$3:$C$300,C20)+COUNTIF(Dezembro!$C$3:$C$300,C20)</f>
        <v>0</v>
      </c>
      <c r="E20" s="216">
        <f>COUNTIF(Janeiro!$D$3:$D$300,C20)+COUNTIF(Fevereiro!$D$3:$D$300,C20)+COUNTIF('Março'!$D$3:$D$300,C20)+COUNTIF(Abril!$D$3:$D$300,C20)+COUNTIF(Maio!$D$3:$D$300,C20)+COUNTIF(Junho!$D$3:$D$300,C20)+COUNTIF(Julho!$D$3:$D$300,C20)+COUNTIF(Agosto!$D$3:$D$300,C20)+COUNTIF(Setembro!$D$3:$D$300,C20)+COUNTIF(Outubro!$D$3:$D$300,C20)+COUNTIF(Novembro!$D$3:$D$300,C20)+COUNTIF(Dezembro!$D$3:$D$300,C20)</f>
        <v>0</v>
      </c>
      <c r="F20" s="216">
        <f>COUNTIFS(Janeiro!$C$3:$C$300,C20,Janeiro!$H$3:$H$300,"&gt;0")+COUNTIFS(Janeiro!$D$3:$D$300,C20,Janeiro!$H$3:$H$300,"&gt;0")+COUNTIFS(Fevereiro!$C$3:$C$300,C20,Fevereiro!$H$3:$H$300,"&gt;0")+COUNTIFS(Fevereiro!$D$3:$D$300,C20,Fevereiro!$H$3:$H$300,"&gt;0")+COUNTIFS('Março'!$C$3:$C$300,C20,'Março'!$H$3:$H$300,"&gt;0")+COUNTIFS('Março'!$D$3:$D$300,C20,'Março'!$H$3:$H$300,"&gt;0")+COUNTIFS(Abril!$C$3:$C$300,C20,Abril!$H$3:$H$300,"&gt;0")+COUNTIFS(Abril!$D$3:$D$300,C20,Abril!$H$3:$H$300,"&gt;0")+COUNTIFS(Maio!$C$3:$C$300,C20,Maio!$H$3:$H$300,"&gt;0")+COUNTIFS(Maio!$D$3:$D$300,C20,Maio!$H$3:$H$300,"&gt;0")+COUNTIFS(Junho!$C$3:$C$300,C20,Junho!$H$3:$H$300,"&gt;0")+COUNTIFS(Junho!$D$3:$D$300,C20,Junho!$H$3:$H$300,"&gt;0")+COUNTIFS(Julho!$C$3:$C$300,C20,Julho!$H$3:$H$300,"&gt;0")+COUNTIFS(Julho!$D$3:$D$300,C20,Julho!$H$3:$H$300,"&gt;0")+COUNTIFS(Agosto!$C$3:$C$300,C20,Agosto!$H$3:$H$300,"&gt;0")+COUNTIFS(Agosto!$D$3:$D$300,C20,Agosto!$H$3:$H$300,"&gt;0")+COUNTIFS(Setembro!$C$3:$C$300,C20,Setembro!$H$3:$H$300,"&gt;0")+COUNTIFS(Setembro!$D$3:$D$300,C20,Setembro!$H$3:$H$300,"&gt;0")+COUNTIFS(Outubro!$C$3:$C$300,C20,Outubro!$H$3:$H$300,"&gt;0")+COUNTIFS(Outubro!$D$3:$D$300,C20,Outubro!$H$3:$H$300,"&gt;0")+COUNTIFS(Novembro!$C$3:$C$300,C20,Novembro!$H$3:$H$300,"&gt;0")+COUNTIFS(Novembro!$D$3:$D$300,C20,Novembro!$H$3:$H$300,"&gt;0")+COUNTIFS(Dezembro!$C$3:$C$300,C20,Dezembro!$H$3:$H$300,"&gt;0")+COUNTIFS(Dezembro!$D$3:$D$300,C20,Dezembro!$H$3:$H$300,"&gt;0")</f>
        <v>0</v>
      </c>
      <c r="G20" s="216">
        <f>COUNTIFS(Janeiro!$C$3:$C$300,C20,Janeiro!$H$3:$H$300,"&lt;0")+COUNTIFS(Janeiro!$D$3:$D$300,C20,Janeiro!$H$3:$H$300,"&lt;0")+COUNTIFS(Fevereiro!$C$3:$C$300,C20,Fevereiro!$H$3:$H$300,"&lt;0")+COUNTIFS(Fevereiro!$D$3:$D$300,C20,Fevereiro!$H$3:$H$300,"&lt;0")+COUNTIFS('Março'!$C$3:$C$300,C20,'Março'!$H$3:$H$300,"&lt;0")+COUNTIFS('Março'!$D$3:$D$300,C20,'Março'!$H$3:$H$300,"&lt;0")+COUNTIFS(Abril!$C$3:$C$300,C20,Abril!$H$3:$H$300,"&lt;0")+COUNTIFS(Abril!$D$3:$D$300,C20,Abril!$H$3:$H$300,"&lt;0")+COUNTIFS(Maio!$C$3:$C$300,C20,Maio!$H$3:$H$300,"&lt;0")+COUNTIFS(Maio!$D$3:$D$300,C20,Maio!$H$3:$H$300,"&lt;0")+COUNTIFS(Junho!$C$3:$C$300,C20,Junho!$H$3:$H$300,"&lt;0")+COUNTIFS(Junho!$D$3:$D$300,C20,Junho!$H$3:$H$300,"&lt;0")+COUNTIFS(Julho!$C$3:$C$300,C20,Julho!$H$3:$H$300,"&lt;0")+COUNTIFS(Julho!$D$3:$D$300,C20,Julho!$H$3:$H$300,"&lt;0")+COUNTIFS(Agosto!$C$3:$C$300,C20,Agosto!$H$3:$H$300,"&lt;0")+COUNTIFS(Agosto!$D$3:$D$300,C20,Agosto!$H$3:$H$300,"&lt;0")+COUNTIFS(Setembro!$C$3:$C$300,C20,Setembro!$H$3:$H$300,"&lt;0")+COUNTIFS(Setembro!$D$3:$D$300,C20,Setembro!$H$3:$H$300,"&lt;0")+COUNTIFS(Outubro!$C$3:$C$300,C20,Outubro!$H$3:$H$300,"&lt;0")+COUNTIFS(Outubro!$D$3:$D$300,C20,Outubro!$H$3:$H$300,"&lt;0")+COUNTIFS(Novembro!$C$3:$C$300,C20,Novembro!$H$3:$H$300,"&lt;0")+COUNTIFS(Novembro!$D$3:$D$300,C20,Novembro!$H$3:$H$300,"&lt;0")+COUNTIFS(Dezembro!$C$3:$C$300,C20,Dezembro!$H$3:$H$300,"&lt;0")+COUNTIFS(Dezembro!$D$3:$D$300,C20,Dezembro!$H$3:$H$300,"&lt;0")</f>
        <v>0</v>
      </c>
      <c r="H20" s="217">
        <f>SUMIFS(Janeiro!$H$3:$H$300,Janeiro!$C$3:$C$300,C20)+SUMIFS(Janeiro!$H$3:$H$300,Janeiro!$D$3:$D$300,C20)+SUMIFS(Fevereiro!$H$3:$H$300,Fevereiro!$C$3:$C$300,C20)+SUMIFS(Fevereiro!$H$3:$H$300,Fevereiro!$D$3:$D$300,C20)+SUMIFS('Março'!$H$3:$H$300,'Março'!$C$3:$C$300,C20)+SUMIFS('Março'!$H$3:$H$300,'Março'!$D$3:$D$300,C20)+SUMIFS(Abril!$H$3:$H$300,Abril!$C$3:$C$300,C20)+SUMIFS(Abril!$H$3:$H$300,Abril!$D$3:$D$300,C20)+SUMIFS(Maio!$H$3:$H$300,Maio!$C$3:$C$300,C20)+SUMIFS(Maio!$H$3:$H$300,Maio!$D$3:$D$300,C20)+SUMIFS(Junho!$H$3:$H$300,Junho!$C$3:$C$300,C20)+SUMIFS(Junho!$H$3:$H$300,Junho!$D$3:$D$300,C20)+SUMIFS(Julho!$H$3:$H$300,Julho!$C$3:$C$300,C20)+SUMIFS(Julho!$H$3:$H$300,Julho!$D$3:$D$300,C20)+SUMIFS(Agosto!$H$3:$H$300,Agosto!$C$3:$C$300,C20)+SUMIFS(Agosto!$H$3:$H$300,Agosto!$D$3:$D$300,C20)+SUMIFS(Setembro!$H$3:$H$300,Setembro!$C$3:$C$300,C20)+SUMIFS(Setembro!$H$3:$H$300,Setembro!$D$3:$D$300,C20)+SUMIFS(Outubro!$H$3:$H$300,Outubro!$C$3:$C$300,C20)+SUMIFS(Outubro!$H$3:$H$300,Outubro!$D$3:$D$300,C20)+SUMIFS(Novembro!$H$3:$H$300,Novembro!$C$3:$C$300,C20)+SUMIFS(Novembro!$H$3:$H$300,Novembro!$D$3:$D$300,C20)+SUMIFS(Dezembro!$H$3:$H$300,Dezembro!$C$3:$C$300,C20)+SUMIFS(Dezembro!$H$3:$H$300,Dezembro!$D$3:$D$300,C20)</f>
        <v>0</v>
      </c>
      <c r="J20" s="226">
        <f>LARGE(B:B,5)</f>
        <v>394</v>
      </c>
      <c r="K20" s="226" t="str">
        <f>VLOOKUP(Equipes!$J20,B:H,2,0)</f>
        <v>Betis</v>
      </c>
      <c r="L20" s="233">
        <f>VLOOKUP(Equipes!$J20,B:H,7,0)</f>
        <v>-1000</v>
      </c>
    </row>
    <row r="21" ht="24.75" customHeight="1">
      <c r="A21" s="214">
        <f>Equipes!$H21+(ROW(Equipes!$H21)/100000)</f>
        <v>1760.00021</v>
      </c>
      <c r="B21" s="207">
        <f>RANK(Equipes!$A21,A:A)</f>
        <v>7</v>
      </c>
      <c r="C21" s="221" t="s">
        <v>331</v>
      </c>
      <c r="D21" s="216">
        <f>COUNTIF(Janeiro!$C$3:$C$300,C21)+COUNTIF(Fevereiro!$C$3:$C$300,C21)+COUNTIF('Março'!$C$3:$C$300,C21)+COUNTIF(Abril!$C$3:$C$300,C21)+COUNTIF(Maio!$C$3:$C$300,C21)+COUNTIF(Junho!$C$3:$C$300,C21)+COUNTIF(Julho!$C$3:$C$300,C21)+COUNTIF(Agosto!$C$3:$C$300,C21)+COUNTIF(Setembro!$C$3:$C$300,C21)+COUNTIF(Outubro!$C$3:$C$300,C21)+COUNTIF(Novembro!$C$3:$C$300,C21)+COUNTIF(Dezembro!$C$3:$C$300,C21)</f>
        <v>2</v>
      </c>
      <c r="E21" s="216">
        <f>COUNTIF(Janeiro!$D$3:$D$300,C21)+COUNTIF(Fevereiro!$D$3:$D$300,C21)+COUNTIF('Março'!$D$3:$D$300,C21)+COUNTIF(Abril!$D$3:$D$300,C21)+COUNTIF(Maio!$D$3:$D$300,C21)+COUNTIF(Junho!$D$3:$D$300,C21)+COUNTIF(Julho!$D$3:$D$300,C21)+COUNTIF(Agosto!$D$3:$D$300,C21)+COUNTIF(Setembro!$D$3:$D$300,C21)+COUNTIF(Outubro!$D$3:$D$300,C21)+COUNTIF(Novembro!$D$3:$D$300,C21)+COUNTIF(Dezembro!$D$3:$D$300,C21)</f>
        <v>0</v>
      </c>
      <c r="F21" s="216">
        <f>COUNTIFS(Janeiro!$C$3:$C$300,C21,Janeiro!$H$3:$H$300,"&gt;0")+COUNTIFS(Janeiro!$D$3:$D$300,C21,Janeiro!$H$3:$H$300,"&gt;0")+COUNTIFS(Fevereiro!$C$3:$C$300,C21,Fevereiro!$H$3:$H$300,"&gt;0")+COUNTIFS(Fevereiro!$D$3:$D$300,C21,Fevereiro!$H$3:$H$300,"&gt;0")+COUNTIFS('Março'!$C$3:$C$300,C21,'Março'!$H$3:$H$300,"&gt;0")+COUNTIFS('Março'!$D$3:$D$300,C21,'Março'!$H$3:$H$300,"&gt;0")+COUNTIFS(Abril!$C$3:$C$300,C21,Abril!$H$3:$H$300,"&gt;0")+COUNTIFS(Abril!$D$3:$D$300,C21,Abril!$H$3:$H$300,"&gt;0")+COUNTIFS(Maio!$C$3:$C$300,C21,Maio!$H$3:$H$300,"&gt;0")+COUNTIFS(Maio!$D$3:$D$300,C21,Maio!$H$3:$H$300,"&gt;0")+COUNTIFS(Junho!$C$3:$C$300,C21,Junho!$H$3:$H$300,"&gt;0")+COUNTIFS(Junho!$D$3:$D$300,C21,Junho!$H$3:$H$300,"&gt;0")+COUNTIFS(Julho!$C$3:$C$300,C21,Julho!$H$3:$H$300,"&gt;0")+COUNTIFS(Julho!$D$3:$D$300,C21,Julho!$H$3:$H$300,"&gt;0")+COUNTIFS(Agosto!$C$3:$C$300,C21,Agosto!$H$3:$H$300,"&gt;0")+COUNTIFS(Agosto!$D$3:$D$300,C21,Agosto!$H$3:$H$300,"&gt;0")+COUNTIFS(Setembro!$C$3:$C$300,C21,Setembro!$H$3:$H$300,"&gt;0")+COUNTIFS(Setembro!$D$3:$D$300,C21,Setembro!$H$3:$H$300,"&gt;0")+COUNTIFS(Outubro!$C$3:$C$300,C21,Outubro!$H$3:$H$300,"&gt;0")+COUNTIFS(Outubro!$D$3:$D$300,C21,Outubro!$H$3:$H$300,"&gt;0")+COUNTIFS(Novembro!$C$3:$C$300,C21,Novembro!$H$3:$H$300,"&gt;0")+COUNTIFS(Novembro!$D$3:$D$300,C21,Novembro!$H$3:$H$300,"&gt;0")+COUNTIFS(Dezembro!$C$3:$C$300,C21,Dezembro!$H$3:$H$300,"&gt;0")+COUNTIFS(Dezembro!$D$3:$D$300,C21,Dezembro!$H$3:$H$300,"&gt;0")</f>
        <v>2</v>
      </c>
      <c r="G21" s="216">
        <f>COUNTIFS(Janeiro!$C$3:$C$300,C21,Janeiro!$H$3:$H$300,"&lt;0")+COUNTIFS(Janeiro!$D$3:$D$300,C21,Janeiro!$H$3:$H$300,"&lt;0")+COUNTIFS(Fevereiro!$C$3:$C$300,C21,Fevereiro!$H$3:$H$300,"&lt;0")+COUNTIFS(Fevereiro!$D$3:$D$300,C21,Fevereiro!$H$3:$H$300,"&lt;0")+COUNTIFS('Março'!$C$3:$C$300,C21,'Março'!$H$3:$H$300,"&lt;0")+COUNTIFS('Março'!$D$3:$D$300,C21,'Março'!$H$3:$H$300,"&lt;0")+COUNTIFS(Abril!$C$3:$C$300,C21,Abril!$H$3:$H$300,"&lt;0")+COUNTIFS(Abril!$D$3:$D$300,C21,Abril!$H$3:$H$300,"&lt;0")+COUNTIFS(Maio!$C$3:$C$300,C21,Maio!$H$3:$H$300,"&lt;0")+COUNTIFS(Maio!$D$3:$D$300,C21,Maio!$H$3:$H$300,"&lt;0")+COUNTIFS(Junho!$C$3:$C$300,C21,Junho!$H$3:$H$300,"&lt;0")+COUNTIFS(Junho!$D$3:$D$300,C21,Junho!$H$3:$H$300,"&lt;0")+COUNTIFS(Julho!$C$3:$C$300,C21,Julho!$H$3:$H$300,"&lt;0")+COUNTIFS(Julho!$D$3:$D$300,C21,Julho!$H$3:$H$300,"&lt;0")+COUNTIFS(Agosto!$C$3:$C$300,C21,Agosto!$H$3:$H$300,"&lt;0")+COUNTIFS(Agosto!$D$3:$D$300,C21,Agosto!$H$3:$H$300,"&lt;0")+COUNTIFS(Setembro!$C$3:$C$300,C21,Setembro!$H$3:$H$300,"&lt;0")+COUNTIFS(Setembro!$D$3:$D$300,C21,Setembro!$H$3:$H$300,"&lt;0")+COUNTIFS(Outubro!$C$3:$C$300,C21,Outubro!$H$3:$H$300,"&lt;0")+COUNTIFS(Outubro!$D$3:$D$300,C21,Outubro!$H$3:$H$300,"&lt;0")+COUNTIFS(Novembro!$C$3:$C$300,C21,Novembro!$H$3:$H$300,"&lt;0")+COUNTIFS(Novembro!$D$3:$D$300,C21,Novembro!$H$3:$H$300,"&lt;0")+COUNTIFS(Dezembro!$C$3:$C$300,C21,Dezembro!$H$3:$H$300,"&lt;0")+COUNTIFS(Dezembro!$D$3:$D$300,C21,Dezembro!$H$3:$H$300,"&lt;0")</f>
        <v>0</v>
      </c>
      <c r="H21" s="217">
        <f>SUMIFS(Janeiro!$H$3:$H$300,Janeiro!$C$3:$C$300,C21)+SUMIFS(Janeiro!$H$3:$H$300,Janeiro!$D$3:$D$300,C21)+SUMIFS(Fevereiro!$H$3:$H$300,Fevereiro!$C$3:$C$300,C21)+SUMIFS(Fevereiro!$H$3:$H$300,Fevereiro!$D$3:$D$300,C21)+SUMIFS('Março'!$H$3:$H$300,'Março'!$C$3:$C$300,C21)+SUMIFS('Março'!$H$3:$H$300,'Março'!$D$3:$D$300,C21)+SUMIFS(Abril!$H$3:$H$300,Abril!$C$3:$C$300,C21)+SUMIFS(Abril!$H$3:$H$300,Abril!$D$3:$D$300,C21)+SUMIFS(Maio!$H$3:$H$300,Maio!$C$3:$C$300,C21)+SUMIFS(Maio!$H$3:$H$300,Maio!$D$3:$D$300,C21)+SUMIFS(Junho!$H$3:$H$300,Junho!$C$3:$C$300,C21)+SUMIFS(Junho!$H$3:$H$300,Junho!$D$3:$D$300,C21)+SUMIFS(Julho!$H$3:$H$300,Julho!$C$3:$C$300,C21)+SUMIFS(Julho!$H$3:$H$300,Julho!$D$3:$D$300,C21)+SUMIFS(Agosto!$H$3:$H$300,Agosto!$C$3:$C$300,C21)+SUMIFS(Agosto!$H$3:$H$300,Agosto!$D$3:$D$300,C21)+SUMIFS(Setembro!$H$3:$H$300,Setembro!$C$3:$C$300,C21)+SUMIFS(Setembro!$H$3:$H$300,Setembro!$D$3:$D$300,C21)+SUMIFS(Outubro!$H$3:$H$300,Outubro!$C$3:$C$300,C21)+SUMIFS(Outubro!$H$3:$H$300,Outubro!$D$3:$D$300,C21)+SUMIFS(Novembro!$H$3:$H$300,Novembro!$C$3:$C$300,C21)+SUMIFS(Novembro!$H$3:$H$300,Novembro!$D$3:$D$300,C21)+SUMIFS(Dezembro!$H$3:$H$300,Dezembro!$C$3:$C$300,C21)+SUMIFS(Dezembro!$H$3:$H$300,Dezembro!$D$3:$D$300,C21)</f>
        <v>1760</v>
      </c>
      <c r="J21" s="222">
        <f>LARGE(B:B,6)</f>
        <v>393</v>
      </c>
      <c r="K21" s="222" t="str">
        <f>VLOOKUP(Equipes!$J21,B:H,2,0)</f>
        <v>Penarol</v>
      </c>
      <c r="L21" s="234">
        <f>VLOOKUP(Equipes!$J21,B:H,7,0)</f>
        <v>-1000</v>
      </c>
    </row>
    <row r="22" ht="24.75" customHeight="1">
      <c r="A22" s="214">
        <f>Equipes!$H22+(ROW(Equipes!$H22)/100000)</f>
        <v>0.00022</v>
      </c>
      <c r="B22" s="207">
        <f>RANK(Equipes!$A22,A:A)</f>
        <v>359</v>
      </c>
      <c r="C22" s="221" t="s">
        <v>332</v>
      </c>
      <c r="D22" s="216">
        <f>COUNTIF(Janeiro!$C$3:$C$300,C22)+COUNTIF(Fevereiro!$C$3:$C$300,C22)+COUNTIF('Março'!$C$3:$C$300,C22)+COUNTIF(Abril!$C$3:$C$300,C22)+COUNTIF(Maio!$C$3:$C$300,C22)+COUNTIF(Junho!$C$3:$C$300,C22)+COUNTIF(Julho!$C$3:$C$300,C22)+COUNTIF(Agosto!$C$3:$C$300,C22)+COUNTIF(Setembro!$C$3:$C$300,C22)+COUNTIF(Outubro!$C$3:$C$300,C22)+COUNTIF(Novembro!$C$3:$C$300,C22)+COUNTIF(Dezembro!$C$3:$C$300,C22)</f>
        <v>0</v>
      </c>
      <c r="E22" s="216">
        <f>COUNTIF(Janeiro!$D$3:$D$300,C22)+COUNTIF(Fevereiro!$D$3:$D$300,C22)+COUNTIF('Março'!$D$3:$D$300,C22)+COUNTIF(Abril!$D$3:$D$300,C22)+COUNTIF(Maio!$D$3:$D$300,C22)+COUNTIF(Junho!$D$3:$D$300,C22)+COUNTIF(Julho!$D$3:$D$300,C22)+COUNTIF(Agosto!$D$3:$D$300,C22)+COUNTIF(Setembro!$D$3:$D$300,C22)+COUNTIF(Outubro!$D$3:$D$300,C22)+COUNTIF(Novembro!$D$3:$D$300,C22)+COUNTIF(Dezembro!$D$3:$D$300,C22)</f>
        <v>0</v>
      </c>
      <c r="F22" s="216">
        <f>COUNTIFS(Janeiro!$C$3:$C$300,C22,Janeiro!$H$3:$H$300,"&gt;0")+COUNTIFS(Janeiro!$D$3:$D$300,C22,Janeiro!$H$3:$H$300,"&gt;0")+COUNTIFS(Fevereiro!$C$3:$C$300,C22,Fevereiro!$H$3:$H$300,"&gt;0")+COUNTIFS(Fevereiro!$D$3:$D$300,C22,Fevereiro!$H$3:$H$300,"&gt;0")+COUNTIFS('Março'!$C$3:$C$300,C22,'Março'!$H$3:$H$300,"&gt;0")+COUNTIFS('Março'!$D$3:$D$300,C22,'Março'!$H$3:$H$300,"&gt;0")+COUNTIFS(Abril!$C$3:$C$300,C22,Abril!$H$3:$H$300,"&gt;0")+COUNTIFS(Abril!$D$3:$D$300,C22,Abril!$H$3:$H$300,"&gt;0")+COUNTIFS(Maio!$C$3:$C$300,C22,Maio!$H$3:$H$300,"&gt;0")+COUNTIFS(Maio!$D$3:$D$300,C22,Maio!$H$3:$H$300,"&gt;0")+COUNTIFS(Junho!$C$3:$C$300,C22,Junho!$H$3:$H$300,"&gt;0")+COUNTIFS(Junho!$D$3:$D$300,C22,Junho!$H$3:$H$300,"&gt;0")+COUNTIFS(Julho!$C$3:$C$300,C22,Julho!$H$3:$H$300,"&gt;0")+COUNTIFS(Julho!$D$3:$D$300,C22,Julho!$H$3:$H$300,"&gt;0")+COUNTIFS(Agosto!$C$3:$C$300,C22,Agosto!$H$3:$H$300,"&gt;0")+COUNTIFS(Agosto!$D$3:$D$300,C22,Agosto!$H$3:$H$300,"&gt;0")+COUNTIFS(Setembro!$C$3:$C$300,C22,Setembro!$H$3:$H$300,"&gt;0")+COUNTIFS(Setembro!$D$3:$D$300,C22,Setembro!$H$3:$H$300,"&gt;0")+COUNTIFS(Outubro!$C$3:$C$300,C22,Outubro!$H$3:$H$300,"&gt;0")+COUNTIFS(Outubro!$D$3:$D$300,C22,Outubro!$H$3:$H$300,"&gt;0")+COUNTIFS(Novembro!$C$3:$C$300,C22,Novembro!$H$3:$H$300,"&gt;0")+COUNTIFS(Novembro!$D$3:$D$300,C22,Novembro!$H$3:$H$300,"&gt;0")+COUNTIFS(Dezembro!$C$3:$C$300,C22,Dezembro!$H$3:$H$300,"&gt;0")+COUNTIFS(Dezembro!$D$3:$D$300,C22,Dezembro!$H$3:$H$300,"&gt;0")</f>
        <v>0</v>
      </c>
      <c r="G22" s="216">
        <f>COUNTIFS(Janeiro!$C$3:$C$300,C22,Janeiro!$H$3:$H$300,"&lt;0")+COUNTIFS(Janeiro!$D$3:$D$300,C22,Janeiro!$H$3:$H$300,"&lt;0")+COUNTIFS(Fevereiro!$C$3:$C$300,C22,Fevereiro!$H$3:$H$300,"&lt;0")+COUNTIFS(Fevereiro!$D$3:$D$300,C22,Fevereiro!$H$3:$H$300,"&lt;0")+COUNTIFS('Março'!$C$3:$C$300,C22,'Março'!$H$3:$H$300,"&lt;0")+COUNTIFS('Março'!$D$3:$D$300,C22,'Março'!$H$3:$H$300,"&lt;0")+COUNTIFS(Abril!$C$3:$C$300,C22,Abril!$H$3:$H$300,"&lt;0")+COUNTIFS(Abril!$D$3:$D$300,C22,Abril!$H$3:$H$300,"&lt;0")+COUNTIFS(Maio!$C$3:$C$300,C22,Maio!$H$3:$H$300,"&lt;0")+COUNTIFS(Maio!$D$3:$D$300,C22,Maio!$H$3:$H$300,"&lt;0")+COUNTIFS(Junho!$C$3:$C$300,C22,Junho!$H$3:$H$300,"&lt;0")+COUNTIFS(Junho!$D$3:$D$300,C22,Junho!$H$3:$H$300,"&lt;0")+COUNTIFS(Julho!$C$3:$C$300,C22,Julho!$H$3:$H$300,"&lt;0")+COUNTIFS(Julho!$D$3:$D$300,C22,Julho!$H$3:$H$300,"&lt;0")+COUNTIFS(Agosto!$C$3:$C$300,C22,Agosto!$H$3:$H$300,"&lt;0")+COUNTIFS(Agosto!$D$3:$D$300,C22,Agosto!$H$3:$H$300,"&lt;0")+COUNTIFS(Setembro!$C$3:$C$300,C22,Setembro!$H$3:$H$300,"&lt;0")+COUNTIFS(Setembro!$D$3:$D$300,C22,Setembro!$H$3:$H$300,"&lt;0")+COUNTIFS(Outubro!$C$3:$C$300,C22,Outubro!$H$3:$H$300,"&lt;0")+COUNTIFS(Outubro!$D$3:$D$300,C22,Outubro!$H$3:$H$300,"&lt;0")+COUNTIFS(Novembro!$C$3:$C$300,C22,Novembro!$H$3:$H$300,"&lt;0")+COUNTIFS(Novembro!$D$3:$D$300,C22,Novembro!$H$3:$H$300,"&lt;0")+COUNTIFS(Dezembro!$C$3:$C$300,C22,Dezembro!$H$3:$H$300,"&lt;0")+COUNTIFS(Dezembro!$D$3:$D$300,C22,Dezembro!$H$3:$H$300,"&lt;0")</f>
        <v>0</v>
      </c>
      <c r="H22" s="217">
        <f>SUMIFS(Janeiro!$H$3:$H$300,Janeiro!$C$3:$C$300,C22)+SUMIFS(Janeiro!$H$3:$H$300,Janeiro!$D$3:$D$300,C22)+SUMIFS(Fevereiro!$H$3:$H$300,Fevereiro!$C$3:$C$300,C22)+SUMIFS(Fevereiro!$H$3:$H$300,Fevereiro!$D$3:$D$300,C22)+SUMIFS('Março'!$H$3:$H$300,'Março'!$C$3:$C$300,C22)+SUMIFS('Março'!$H$3:$H$300,'Março'!$D$3:$D$300,C22)+SUMIFS(Abril!$H$3:$H$300,Abril!$C$3:$C$300,C22)+SUMIFS(Abril!$H$3:$H$300,Abril!$D$3:$D$300,C22)+SUMIFS(Maio!$H$3:$H$300,Maio!$C$3:$C$300,C22)+SUMIFS(Maio!$H$3:$H$300,Maio!$D$3:$D$300,C22)+SUMIFS(Junho!$H$3:$H$300,Junho!$C$3:$C$300,C22)+SUMIFS(Junho!$H$3:$H$300,Junho!$D$3:$D$300,C22)+SUMIFS(Julho!$H$3:$H$300,Julho!$C$3:$C$300,C22)+SUMIFS(Julho!$H$3:$H$300,Julho!$D$3:$D$300,C22)+SUMIFS(Agosto!$H$3:$H$300,Agosto!$C$3:$C$300,C22)+SUMIFS(Agosto!$H$3:$H$300,Agosto!$D$3:$D$300,C22)+SUMIFS(Setembro!$H$3:$H$300,Setembro!$C$3:$C$300,C22)+SUMIFS(Setembro!$H$3:$H$300,Setembro!$D$3:$D$300,C22)+SUMIFS(Outubro!$H$3:$H$300,Outubro!$C$3:$C$300,C22)+SUMIFS(Outubro!$H$3:$H$300,Outubro!$D$3:$D$300,C22)+SUMIFS(Novembro!$H$3:$H$300,Novembro!$C$3:$C$300,C22)+SUMIFS(Novembro!$H$3:$H$300,Novembro!$D$3:$D$300,C22)+SUMIFS(Dezembro!$H$3:$H$300,Dezembro!$C$3:$C$300,C22)+SUMIFS(Dezembro!$H$3:$H$300,Dezembro!$D$3:$D$300,C22)</f>
        <v>0</v>
      </c>
      <c r="J22" s="226">
        <f>LARGE(B:B,7)</f>
        <v>392</v>
      </c>
      <c r="K22" s="226" t="str">
        <f>VLOOKUP(Equipes!$J22,B:H,2,0)</f>
        <v>Real Sociedad</v>
      </c>
      <c r="L22" s="233">
        <f>VLOOKUP(Equipes!$J22,B:H,7,0)</f>
        <v>-1000</v>
      </c>
    </row>
    <row r="23" ht="24.75" customHeight="1">
      <c r="A23" s="214">
        <f>Equipes!$H23+(ROW(Equipes!$H23)/100000)</f>
        <v>0.00023</v>
      </c>
      <c r="B23" s="207">
        <f>RANK(Equipes!$A23,A:A)</f>
        <v>358</v>
      </c>
      <c r="C23" s="225" t="s">
        <v>333</v>
      </c>
      <c r="D23" s="216">
        <f>COUNTIF(Janeiro!$C$3:$C$300,C23)+COUNTIF(Fevereiro!$C$3:$C$300,C23)+COUNTIF('Março'!$C$3:$C$300,C23)+COUNTIF(Abril!$C$3:$C$300,C23)+COUNTIF(Maio!$C$3:$C$300,C23)+COUNTIF(Junho!$C$3:$C$300,C23)+COUNTIF(Julho!$C$3:$C$300,C23)+COUNTIF(Agosto!$C$3:$C$300,C23)+COUNTIF(Setembro!$C$3:$C$300,C23)+COUNTIF(Outubro!$C$3:$C$300,C23)+COUNTIF(Novembro!$C$3:$C$300,C23)+COUNTIF(Dezembro!$C$3:$C$300,C23)</f>
        <v>0</v>
      </c>
      <c r="E23" s="216">
        <f>COUNTIF(Janeiro!$D$3:$D$300,C23)+COUNTIF(Fevereiro!$D$3:$D$300,C23)+COUNTIF('Março'!$D$3:$D$300,C23)+COUNTIF(Abril!$D$3:$D$300,C23)+COUNTIF(Maio!$D$3:$D$300,C23)+COUNTIF(Junho!$D$3:$D$300,C23)+COUNTIF(Julho!$D$3:$D$300,C23)+COUNTIF(Agosto!$D$3:$D$300,C23)+COUNTIF(Setembro!$D$3:$D$300,C23)+COUNTIF(Outubro!$D$3:$D$300,C23)+COUNTIF(Novembro!$D$3:$D$300,C23)+COUNTIF(Dezembro!$D$3:$D$300,C23)</f>
        <v>0</v>
      </c>
      <c r="F23" s="216">
        <f>COUNTIFS(Janeiro!$C$3:$C$300,C23,Janeiro!$H$3:$H$300,"&gt;0")+COUNTIFS(Janeiro!$D$3:$D$300,C23,Janeiro!$H$3:$H$300,"&gt;0")+COUNTIFS(Fevereiro!$C$3:$C$300,C23,Fevereiro!$H$3:$H$300,"&gt;0")+COUNTIFS(Fevereiro!$D$3:$D$300,C23,Fevereiro!$H$3:$H$300,"&gt;0")+COUNTIFS('Março'!$C$3:$C$300,C23,'Março'!$H$3:$H$300,"&gt;0")+COUNTIFS('Março'!$D$3:$D$300,C23,'Março'!$H$3:$H$300,"&gt;0")+COUNTIFS(Abril!$C$3:$C$300,C23,Abril!$H$3:$H$300,"&gt;0")+COUNTIFS(Abril!$D$3:$D$300,C23,Abril!$H$3:$H$300,"&gt;0")+COUNTIFS(Maio!$C$3:$C$300,C23,Maio!$H$3:$H$300,"&gt;0")+COUNTIFS(Maio!$D$3:$D$300,C23,Maio!$H$3:$H$300,"&gt;0")+COUNTIFS(Junho!$C$3:$C$300,C23,Junho!$H$3:$H$300,"&gt;0")+COUNTIFS(Junho!$D$3:$D$300,C23,Junho!$H$3:$H$300,"&gt;0")+COUNTIFS(Julho!$C$3:$C$300,C23,Julho!$H$3:$H$300,"&gt;0")+COUNTIFS(Julho!$D$3:$D$300,C23,Julho!$H$3:$H$300,"&gt;0")+COUNTIFS(Agosto!$C$3:$C$300,C23,Agosto!$H$3:$H$300,"&gt;0")+COUNTIFS(Agosto!$D$3:$D$300,C23,Agosto!$H$3:$H$300,"&gt;0")+COUNTIFS(Setembro!$C$3:$C$300,C23,Setembro!$H$3:$H$300,"&gt;0")+COUNTIFS(Setembro!$D$3:$D$300,C23,Setembro!$H$3:$H$300,"&gt;0")+COUNTIFS(Outubro!$C$3:$C$300,C23,Outubro!$H$3:$H$300,"&gt;0")+COUNTIFS(Outubro!$D$3:$D$300,C23,Outubro!$H$3:$H$300,"&gt;0")+COUNTIFS(Novembro!$C$3:$C$300,C23,Novembro!$H$3:$H$300,"&gt;0")+COUNTIFS(Novembro!$D$3:$D$300,C23,Novembro!$H$3:$H$300,"&gt;0")+COUNTIFS(Dezembro!$C$3:$C$300,C23,Dezembro!$H$3:$H$300,"&gt;0")+COUNTIFS(Dezembro!$D$3:$D$300,C23,Dezembro!$H$3:$H$300,"&gt;0")</f>
        <v>0</v>
      </c>
      <c r="G23" s="216">
        <f>COUNTIFS(Janeiro!$C$3:$C$300,C23,Janeiro!$H$3:$H$300,"&lt;0")+COUNTIFS(Janeiro!$D$3:$D$300,C23,Janeiro!$H$3:$H$300,"&lt;0")+COUNTIFS(Fevereiro!$C$3:$C$300,C23,Fevereiro!$H$3:$H$300,"&lt;0")+COUNTIFS(Fevereiro!$D$3:$D$300,C23,Fevereiro!$H$3:$H$300,"&lt;0")+COUNTIFS('Março'!$C$3:$C$300,C23,'Março'!$H$3:$H$300,"&lt;0")+COUNTIFS('Março'!$D$3:$D$300,C23,'Março'!$H$3:$H$300,"&lt;0")+COUNTIFS(Abril!$C$3:$C$300,C23,Abril!$H$3:$H$300,"&lt;0")+COUNTIFS(Abril!$D$3:$D$300,C23,Abril!$H$3:$H$300,"&lt;0")+COUNTIFS(Maio!$C$3:$C$300,C23,Maio!$H$3:$H$300,"&lt;0")+COUNTIFS(Maio!$D$3:$D$300,C23,Maio!$H$3:$H$300,"&lt;0")+COUNTIFS(Junho!$C$3:$C$300,C23,Junho!$H$3:$H$300,"&lt;0")+COUNTIFS(Junho!$D$3:$D$300,C23,Junho!$H$3:$H$300,"&lt;0")+COUNTIFS(Julho!$C$3:$C$300,C23,Julho!$H$3:$H$300,"&lt;0")+COUNTIFS(Julho!$D$3:$D$300,C23,Julho!$H$3:$H$300,"&lt;0")+COUNTIFS(Agosto!$C$3:$C$300,C23,Agosto!$H$3:$H$300,"&lt;0")+COUNTIFS(Agosto!$D$3:$D$300,C23,Agosto!$H$3:$H$300,"&lt;0")+COUNTIFS(Setembro!$C$3:$C$300,C23,Setembro!$H$3:$H$300,"&lt;0")+COUNTIFS(Setembro!$D$3:$D$300,C23,Setembro!$H$3:$H$300,"&lt;0")+COUNTIFS(Outubro!$C$3:$C$300,C23,Outubro!$H$3:$H$300,"&lt;0")+COUNTIFS(Outubro!$D$3:$D$300,C23,Outubro!$H$3:$H$300,"&lt;0")+COUNTIFS(Novembro!$C$3:$C$300,C23,Novembro!$H$3:$H$300,"&lt;0")+COUNTIFS(Novembro!$D$3:$D$300,C23,Novembro!$H$3:$H$300,"&lt;0")+COUNTIFS(Dezembro!$C$3:$C$300,C23,Dezembro!$H$3:$H$300,"&lt;0")+COUNTIFS(Dezembro!$D$3:$D$300,C23,Dezembro!$H$3:$H$300,"&lt;0")</f>
        <v>0</v>
      </c>
      <c r="H23" s="217">
        <f>SUMIFS(Janeiro!$H$3:$H$300,Janeiro!$C$3:$C$300,C23)+SUMIFS(Janeiro!$H$3:$H$300,Janeiro!$D$3:$D$300,C23)+SUMIFS(Fevereiro!$H$3:$H$300,Fevereiro!$C$3:$C$300,C23)+SUMIFS(Fevereiro!$H$3:$H$300,Fevereiro!$D$3:$D$300,C23)+SUMIFS('Março'!$H$3:$H$300,'Março'!$C$3:$C$300,C23)+SUMIFS('Março'!$H$3:$H$300,'Março'!$D$3:$D$300,C23)+SUMIFS(Abril!$H$3:$H$300,Abril!$C$3:$C$300,C23)+SUMIFS(Abril!$H$3:$H$300,Abril!$D$3:$D$300,C23)+SUMIFS(Maio!$H$3:$H$300,Maio!$C$3:$C$300,C23)+SUMIFS(Maio!$H$3:$H$300,Maio!$D$3:$D$300,C23)+SUMIFS(Junho!$H$3:$H$300,Junho!$C$3:$C$300,C23)+SUMIFS(Junho!$H$3:$H$300,Junho!$D$3:$D$300,C23)+SUMIFS(Julho!$H$3:$H$300,Julho!$C$3:$C$300,C23)+SUMIFS(Julho!$H$3:$H$300,Julho!$D$3:$D$300,C23)+SUMIFS(Agosto!$H$3:$H$300,Agosto!$C$3:$C$300,C23)+SUMIFS(Agosto!$H$3:$H$300,Agosto!$D$3:$D$300,C23)+SUMIFS(Setembro!$H$3:$H$300,Setembro!$C$3:$C$300,C23)+SUMIFS(Setembro!$H$3:$H$300,Setembro!$D$3:$D$300,C23)+SUMIFS(Outubro!$H$3:$H$300,Outubro!$C$3:$C$300,C23)+SUMIFS(Outubro!$H$3:$H$300,Outubro!$D$3:$D$300,C23)+SUMIFS(Novembro!$H$3:$H$300,Novembro!$C$3:$C$300,C23)+SUMIFS(Novembro!$H$3:$H$300,Novembro!$D$3:$D$300,C23)+SUMIFS(Dezembro!$H$3:$H$300,Dezembro!$C$3:$C$300,C23)+SUMIFS(Dezembro!$H$3:$H$300,Dezembro!$D$3:$D$300,C23)</f>
        <v>0</v>
      </c>
      <c r="J23" s="222">
        <f>LARGE(B:B,8)</f>
        <v>391</v>
      </c>
      <c r="K23" s="222" t="str">
        <f>VLOOKUP(Equipes!$J23,B:H,2,0)</f>
        <v>Portland Timbers</v>
      </c>
      <c r="L23" s="234">
        <f>VLOOKUP(Equipes!$J23,B:H,7,0)</f>
        <v>-900</v>
      </c>
    </row>
    <row r="24" ht="24.75" customHeight="1">
      <c r="A24" s="214">
        <f>Equipes!$H24+(ROW(Equipes!$H24)/100000)</f>
        <v>0.00024</v>
      </c>
      <c r="B24" s="207">
        <f>RANK(Equipes!$A24,A:A)</f>
        <v>357</v>
      </c>
      <c r="C24" s="225" t="s">
        <v>334</v>
      </c>
      <c r="D24" s="216">
        <f>COUNTIF(Janeiro!$C$3:$C$300,C24)+COUNTIF(Fevereiro!$C$3:$C$300,C24)+COUNTIF('Março'!$C$3:$C$300,C24)+COUNTIF(Abril!$C$3:$C$300,C24)+COUNTIF(Maio!$C$3:$C$300,C24)+COUNTIF(Junho!$C$3:$C$300,C24)+COUNTIF(Julho!$C$3:$C$300,C24)+COUNTIF(Agosto!$C$3:$C$300,C24)+COUNTIF(Setembro!$C$3:$C$300,C24)+COUNTIF(Outubro!$C$3:$C$300,C24)+COUNTIF(Novembro!$C$3:$C$300,C24)+COUNTIF(Dezembro!$C$3:$C$300,C24)</f>
        <v>0</v>
      </c>
      <c r="E24" s="216">
        <f>COUNTIF(Janeiro!$D$3:$D$300,C24)+COUNTIF(Fevereiro!$D$3:$D$300,C24)+COUNTIF('Março'!$D$3:$D$300,C24)+COUNTIF(Abril!$D$3:$D$300,C24)+COUNTIF(Maio!$D$3:$D$300,C24)+COUNTIF(Junho!$D$3:$D$300,C24)+COUNTIF(Julho!$D$3:$D$300,C24)+COUNTIF(Agosto!$D$3:$D$300,C24)+COUNTIF(Setembro!$D$3:$D$300,C24)+COUNTIF(Outubro!$D$3:$D$300,C24)+COUNTIF(Novembro!$D$3:$D$300,C24)+COUNTIF(Dezembro!$D$3:$D$300,C24)</f>
        <v>0</v>
      </c>
      <c r="F24" s="216">
        <f>COUNTIFS(Janeiro!$C$3:$C$300,C24,Janeiro!$H$3:$H$300,"&gt;0")+COUNTIFS(Janeiro!$D$3:$D$300,C24,Janeiro!$H$3:$H$300,"&gt;0")+COUNTIFS(Fevereiro!$C$3:$C$300,C24,Fevereiro!$H$3:$H$300,"&gt;0")+COUNTIFS(Fevereiro!$D$3:$D$300,C24,Fevereiro!$H$3:$H$300,"&gt;0")+COUNTIFS('Março'!$C$3:$C$300,C24,'Março'!$H$3:$H$300,"&gt;0")+COUNTIFS('Março'!$D$3:$D$300,C24,'Março'!$H$3:$H$300,"&gt;0")+COUNTIFS(Abril!$C$3:$C$300,C24,Abril!$H$3:$H$300,"&gt;0")+COUNTIFS(Abril!$D$3:$D$300,C24,Abril!$H$3:$H$300,"&gt;0")+COUNTIFS(Maio!$C$3:$C$300,C24,Maio!$H$3:$H$300,"&gt;0")+COUNTIFS(Maio!$D$3:$D$300,C24,Maio!$H$3:$H$300,"&gt;0")+COUNTIFS(Junho!$C$3:$C$300,C24,Junho!$H$3:$H$300,"&gt;0")+COUNTIFS(Junho!$D$3:$D$300,C24,Junho!$H$3:$H$300,"&gt;0")+COUNTIFS(Julho!$C$3:$C$300,C24,Julho!$H$3:$H$300,"&gt;0")+COUNTIFS(Julho!$D$3:$D$300,C24,Julho!$H$3:$H$300,"&gt;0")+COUNTIFS(Agosto!$C$3:$C$300,C24,Agosto!$H$3:$H$300,"&gt;0")+COUNTIFS(Agosto!$D$3:$D$300,C24,Agosto!$H$3:$H$300,"&gt;0")+COUNTIFS(Setembro!$C$3:$C$300,C24,Setembro!$H$3:$H$300,"&gt;0")+COUNTIFS(Setembro!$D$3:$D$300,C24,Setembro!$H$3:$H$300,"&gt;0")+COUNTIFS(Outubro!$C$3:$C$300,C24,Outubro!$H$3:$H$300,"&gt;0")+COUNTIFS(Outubro!$D$3:$D$300,C24,Outubro!$H$3:$H$300,"&gt;0")+COUNTIFS(Novembro!$C$3:$C$300,C24,Novembro!$H$3:$H$300,"&gt;0")+COUNTIFS(Novembro!$D$3:$D$300,C24,Novembro!$H$3:$H$300,"&gt;0")+COUNTIFS(Dezembro!$C$3:$C$300,C24,Dezembro!$H$3:$H$300,"&gt;0")+COUNTIFS(Dezembro!$D$3:$D$300,C24,Dezembro!$H$3:$H$300,"&gt;0")</f>
        <v>0</v>
      </c>
      <c r="G24" s="216">
        <f>COUNTIFS(Janeiro!$C$3:$C$300,C24,Janeiro!$H$3:$H$300,"&lt;0")+COUNTIFS(Janeiro!$D$3:$D$300,C24,Janeiro!$H$3:$H$300,"&lt;0")+COUNTIFS(Fevereiro!$C$3:$C$300,C24,Fevereiro!$H$3:$H$300,"&lt;0")+COUNTIFS(Fevereiro!$D$3:$D$300,C24,Fevereiro!$H$3:$H$300,"&lt;0")+COUNTIFS('Março'!$C$3:$C$300,C24,'Março'!$H$3:$H$300,"&lt;0")+COUNTIFS('Março'!$D$3:$D$300,C24,'Março'!$H$3:$H$300,"&lt;0")+COUNTIFS(Abril!$C$3:$C$300,C24,Abril!$H$3:$H$300,"&lt;0")+COUNTIFS(Abril!$D$3:$D$300,C24,Abril!$H$3:$H$300,"&lt;0")+COUNTIFS(Maio!$C$3:$C$300,C24,Maio!$H$3:$H$300,"&lt;0")+COUNTIFS(Maio!$D$3:$D$300,C24,Maio!$H$3:$H$300,"&lt;0")+COUNTIFS(Junho!$C$3:$C$300,C24,Junho!$H$3:$H$300,"&lt;0")+COUNTIFS(Junho!$D$3:$D$300,C24,Junho!$H$3:$H$300,"&lt;0")+COUNTIFS(Julho!$C$3:$C$300,C24,Julho!$H$3:$H$300,"&lt;0")+COUNTIFS(Julho!$D$3:$D$300,C24,Julho!$H$3:$H$300,"&lt;0")+COUNTIFS(Agosto!$C$3:$C$300,C24,Agosto!$H$3:$H$300,"&lt;0")+COUNTIFS(Agosto!$D$3:$D$300,C24,Agosto!$H$3:$H$300,"&lt;0")+COUNTIFS(Setembro!$C$3:$C$300,C24,Setembro!$H$3:$H$300,"&lt;0")+COUNTIFS(Setembro!$D$3:$D$300,C24,Setembro!$H$3:$H$300,"&lt;0")+COUNTIFS(Outubro!$C$3:$C$300,C24,Outubro!$H$3:$H$300,"&lt;0")+COUNTIFS(Outubro!$D$3:$D$300,C24,Outubro!$H$3:$H$300,"&lt;0")+COUNTIFS(Novembro!$C$3:$C$300,C24,Novembro!$H$3:$H$300,"&lt;0")+COUNTIFS(Novembro!$D$3:$D$300,C24,Novembro!$H$3:$H$300,"&lt;0")+COUNTIFS(Dezembro!$C$3:$C$300,C24,Dezembro!$H$3:$H$300,"&lt;0")+COUNTIFS(Dezembro!$D$3:$D$300,C24,Dezembro!$H$3:$H$300,"&lt;0")</f>
        <v>0</v>
      </c>
      <c r="H24" s="217">
        <f>SUMIFS(Janeiro!$H$3:$H$300,Janeiro!$C$3:$C$300,C24)+SUMIFS(Janeiro!$H$3:$H$300,Janeiro!$D$3:$D$300,C24)+SUMIFS(Fevereiro!$H$3:$H$300,Fevereiro!$C$3:$C$300,C24)+SUMIFS(Fevereiro!$H$3:$H$300,Fevereiro!$D$3:$D$300,C24)+SUMIFS('Março'!$H$3:$H$300,'Março'!$C$3:$C$300,C24)+SUMIFS('Março'!$H$3:$H$300,'Março'!$D$3:$D$300,C24)+SUMIFS(Abril!$H$3:$H$300,Abril!$C$3:$C$300,C24)+SUMIFS(Abril!$H$3:$H$300,Abril!$D$3:$D$300,C24)+SUMIFS(Maio!$H$3:$H$300,Maio!$C$3:$C$300,C24)+SUMIFS(Maio!$H$3:$H$300,Maio!$D$3:$D$300,C24)+SUMIFS(Junho!$H$3:$H$300,Junho!$C$3:$C$300,C24)+SUMIFS(Junho!$H$3:$H$300,Junho!$D$3:$D$300,C24)+SUMIFS(Julho!$H$3:$H$300,Julho!$C$3:$C$300,C24)+SUMIFS(Julho!$H$3:$H$300,Julho!$D$3:$D$300,C24)+SUMIFS(Agosto!$H$3:$H$300,Agosto!$C$3:$C$300,C24)+SUMIFS(Agosto!$H$3:$H$300,Agosto!$D$3:$D$300,C24)+SUMIFS(Setembro!$H$3:$H$300,Setembro!$C$3:$C$300,C24)+SUMIFS(Setembro!$H$3:$H$300,Setembro!$D$3:$D$300,C24)+SUMIFS(Outubro!$H$3:$H$300,Outubro!$C$3:$C$300,C24)+SUMIFS(Outubro!$H$3:$H$300,Outubro!$D$3:$D$300,C24)+SUMIFS(Novembro!$H$3:$H$300,Novembro!$C$3:$C$300,C24)+SUMIFS(Novembro!$H$3:$H$300,Novembro!$D$3:$D$300,C24)+SUMIFS(Dezembro!$H$3:$H$300,Dezembro!$C$3:$C$300,C24)+SUMIFS(Dezembro!$H$3:$H$300,Dezembro!$D$3:$D$300,C24)</f>
        <v>0</v>
      </c>
      <c r="J24" s="226">
        <f>LARGE(B:B,9)</f>
        <v>390</v>
      </c>
      <c r="K24" s="226" t="str">
        <f>VLOOKUP(Equipes!$J24,B:H,2,0)</f>
        <v>São Paulo</v>
      </c>
      <c r="L24" s="233">
        <f>VLOOKUP(Equipes!$J24,B:H,7,0)</f>
        <v>-770</v>
      </c>
    </row>
    <row r="25" ht="24.75" customHeight="1">
      <c r="A25" s="214">
        <f>Equipes!$H25+(ROW(Equipes!$H25)/100000)</f>
        <v>0.00025</v>
      </c>
      <c r="B25" s="207">
        <f>RANK(Equipes!$A25,A:A)</f>
        <v>356</v>
      </c>
      <c r="C25" s="229" t="s">
        <v>335</v>
      </c>
      <c r="D25" s="216">
        <f>COUNTIF(Janeiro!$C$3:$C$300,C25)+COUNTIF(Fevereiro!$C$3:$C$300,C25)+COUNTIF('Março'!$C$3:$C$300,C25)+COUNTIF(Abril!$C$3:$C$300,C25)+COUNTIF(Maio!$C$3:$C$300,C25)+COUNTIF(Junho!$C$3:$C$300,C25)+COUNTIF(Julho!$C$3:$C$300,C25)+COUNTIF(Agosto!$C$3:$C$300,C25)+COUNTIF(Setembro!$C$3:$C$300,C25)+COUNTIF(Outubro!$C$3:$C$300,C25)+COUNTIF(Novembro!$C$3:$C$300,C25)+COUNTIF(Dezembro!$C$3:$C$300,C25)</f>
        <v>0</v>
      </c>
      <c r="E25" s="216">
        <f>COUNTIF(Janeiro!$D$3:$D$300,C25)+COUNTIF(Fevereiro!$D$3:$D$300,C25)+COUNTIF('Março'!$D$3:$D$300,C25)+COUNTIF(Abril!$D$3:$D$300,C25)+COUNTIF(Maio!$D$3:$D$300,C25)+COUNTIF(Junho!$D$3:$D$300,C25)+COUNTIF(Julho!$D$3:$D$300,C25)+COUNTIF(Agosto!$D$3:$D$300,C25)+COUNTIF(Setembro!$D$3:$D$300,C25)+COUNTIF(Outubro!$D$3:$D$300,C25)+COUNTIF(Novembro!$D$3:$D$300,C25)+COUNTIF(Dezembro!$D$3:$D$300,C25)</f>
        <v>0</v>
      </c>
      <c r="F25" s="216">
        <f>COUNTIFS(Janeiro!$C$3:$C$300,C25,Janeiro!$H$3:$H$300,"&gt;0")+COUNTIFS(Janeiro!$D$3:$D$300,C25,Janeiro!$H$3:$H$300,"&gt;0")+COUNTIFS(Fevereiro!$C$3:$C$300,C25,Fevereiro!$H$3:$H$300,"&gt;0")+COUNTIFS(Fevereiro!$D$3:$D$300,C25,Fevereiro!$H$3:$H$300,"&gt;0")+COUNTIFS('Março'!$C$3:$C$300,C25,'Março'!$H$3:$H$300,"&gt;0")+COUNTIFS('Março'!$D$3:$D$300,C25,'Março'!$H$3:$H$300,"&gt;0")+COUNTIFS(Abril!$C$3:$C$300,C25,Abril!$H$3:$H$300,"&gt;0")+COUNTIFS(Abril!$D$3:$D$300,C25,Abril!$H$3:$H$300,"&gt;0")+COUNTIFS(Maio!$C$3:$C$300,C25,Maio!$H$3:$H$300,"&gt;0")+COUNTIFS(Maio!$D$3:$D$300,C25,Maio!$H$3:$H$300,"&gt;0")+COUNTIFS(Junho!$C$3:$C$300,C25,Junho!$H$3:$H$300,"&gt;0")+COUNTIFS(Junho!$D$3:$D$300,C25,Junho!$H$3:$H$300,"&gt;0")+COUNTIFS(Julho!$C$3:$C$300,C25,Julho!$H$3:$H$300,"&gt;0")+COUNTIFS(Julho!$D$3:$D$300,C25,Julho!$H$3:$H$300,"&gt;0")+COUNTIFS(Agosto!$C$3:$C$300,C25,Agosto!$H$3:$H$300,"&gt;0")+COUNTIFS(Agosto!$D$3:$D$300,C25,Agosto!$H$3:$H$300,"&gt;0")+COUNTIFS(Setembro!$C$3:$C$300,C25,Setembro!$H$3:$H$300,"&gt;0")+COUNTIFS(Setembro!$D$3:$D$300,C25,Setembro!$H$3:$H$300,"&gt;0")+COUNTIFS(Outubro!$C$3:$C$300,C25,Outubro!$H$3:$H$300,"&gt;0")+COUNTIFS(Outubro!$D$3:$D$300,C25,Outubro!$H$3:$H$300,"&gt;0")+COUNTIFS(Novembro!$C$3:$C$300,C25,Novembro!$H$3:$H$300,"&gt;0")+COUNTIFS(Novembro!$D$3:$D$300,C25,Novembro!$H$3:$H$300,"&gt;0")+COUNTIFS(Dezembro!$C$3:$C$300,C25,Dezembro!$H$3:$H$300,"&gt;0")+COUNTIFS(Dezembro!$D$3:$D$300,C25,Dezembro!$H$3:$H$300,"&gt;0")</f>
        <v>0</v>
      </c>
      <c r="G25" s="216">
        <f>COUNTIFS(Janeiro!$C$3:$C$300,C25,Janeiro!$H$3:$H$300,"&lt;0")+COUNTIFS(Janeiro!$D$3:$D$300,C25,Janeiro!$H$3:$H$300,"&lt;0")+COUNTIFS(Fevereiro!$C$3:$C$300,C25,Fevereiro!$H$3:$H$300,"&lt;0")+COUNTIFS(Fevereiro!$D$3:$D$300,C25,Fevereiro!$H$3:$H$300,"&lt;0")+COUNTIFS('Março'!$C$3:$C$300,C25,'Março'!$H$3:$H$300,"&lt;0")+COUNTIFS('Março'!$D$3:$D$300,C25,'Março'!$H$3:$H$300,"&lt;0")+COUNTIFS(Abril!$C$3:$C$300,C25,Abril!$H$3:$H$300,"&lt;0")+COUNTIFS(Abril!$D$3:$D$300,C25,Abril!$H$3:$H$300,"&lt;0")+COUNTIFS(Maio!$C$3:$C$300,C25,Maio!$H$3:$H$300,"&lt;0")+COUNTIFS(Maio!$D$3:$D$300,C25,Maio!$H$3:$H$300,"&lt;0")+COUNTIFS(Junho!$C$3:$C$300,C25,Junho!$H$3:$H$300,"&lt;0")+COUNTIFS(Junho!$D$3:$D$300,C25,Junho!$H$3:$H$300,"&lt;0")+COUNTIFS(Julho!$C$3:$C$300,C25,Julho!$H$3:$H$300,"&lt;0")+COUNTIFS(Julho!$D$3:$D$300,C25,Julho!$H$3:$H$300,"&lt;0")+COUNTIFS(Agosto!$C$3:$C$300,C25,Agosto!$H$3:$H$300,"&lt;0")+COUNTIFS(Agosto!$D$3:$D$300,C25,Agosto!$H$3:$H$300,"&lt;0")+COUNTIFS(Setembro!$C$3:$C$300,C25,Setembro!$H$3:$H$300,"&lt;0")+COUNTIFS(Setembro!$D$3:$D$300,C25,Setembro!$H$3:$H$300,"&lt;0")+COUNTIFS(Outubro!$C$3:$C$300,C25,Outubro!$H$3:$H$300,"&lt;0")+COUNTIFS(Outubro!$D$3:$D$300,C25,Outubro!$H$3:$H$300,"&lt;0")+COUNTIFS(Novembro!$C$3:$C$300,C25,Novembro!$H$3:$H$300,"&lt;0")+COUNTIFS(Novembro!$D$3:$D$300,C25,Novembro!$H$3:$H$300,"&lt;0")+COUNTIFS(Dezembro!$C$3:$C$300,C25,Dezembro!$H$3:$H$300,"&lt;0")+COUNTIFS(Dezembro!$D$3:$D$300,C25,Dezembro!$H$3:$H$300,"&lt;0")</f>
        <v>0</v>
      </c>
      <c r="H25" s="217">
        <f>SUMIFS(Janeiro!$H$3:$H$300,Janeiro!$C$3:$C$300,C25)+SUMIFS(Janeiro!$H$3:$H$300,Janeiro!$D$3:$D$300,C25)+SUMIFS(Fevereiro!$H$3:$H$300,Fevereiro!$C$3:$C$300,C25)+SUMIFS(Fevereiro!$H$3:$H$300,Fevereiro!$D$3:$D$300,C25)+SUMIFS('Março'!$H$3:$H$300,'Março'!$C$3:$C$300,C25)+SUMIFS('Março'!$H$3:$H$300,'Março'!$D$3:$D$300,C25)+SUMIFS(Abril!$H$3:$H$300,Abril!$C$3:$C$300,C25)+SUMIFS(Abril!$H$3:$H$300,Abril!$D$3:$D$300,C25)+SUMIFS(Maio!$H$3:$H$300,Maio!$C$3:$C$300,C25)+SUMIFS(Maio!$H$3:$H$300,Maio!$D$3:$D$300,C25)+SUMIFS(Junho!$H$3:$H$300,Junho!$C$3:$C$300,C25)+SUMIFS(Junho!$H$3:$H$300,Junho!$D$3:$D$300,C25)+SUMIFS(Julho!$H$3:$H$300,Julho!$C$3:$C$300,C25)+SUMIFS(Julho!$H$3:$H$300,Julho!$D$3:$D$300,C25)+SUMIFS(Agosto!$H$3:$H$300,Agosto!$C$3:$C$300,C25)+SUMIFS(Agosto!$H$3:$H$300,Agosto!$D$3:$D$300,C25)+SUMIFS(Setembro!$H$3:$H$300,Setembro!$C$3:$C$300,C25)+SUMIFS(Setembro!$H$3:$H$300,Setembro!$D$3:$D$300,C25)+SUMIFS(Outubro!$H$3:$H$300,Outubro!$C$3:$C$300,C25)+SUMIFS(Outubro!$H$3:$H$300,Outubro!$D$3:$D$300,C25)+SUMIFS(Novembro!$H$3:$H$300,Novembro!$C$3:$C$300,C25)+SUMIFS(Novembro!$H$3:$H$300,Novembro!$D$3:$D$300,C25)+SUMIFS(Dezembro!$H$3:$H$300,Dezembro!$C$3:$C$300,C25)+SUMIFS(Dezembro!$H$3:$H$300,Dezembro!$D$3:$D$300,C25)</f>
        <v>0</v>
      </c>
      <c r="J25" s="222">
        <f>LARGE(B:B,10)</f>
        <v>389</v>
      </c>
      <c r="K25" s="222" t="str">
        <f>VLOOKUP(Equipes!$J25,B:H,2,0)</f>
        <v>LDU</v>
      </c>
      <c r="L25" s="234">
        <f>VLOOKUP(Equipes!$J25,B:H,7,0)</f>
        <v>-750</v>
      </c>
    </row>
    <row r="26" ht="24.75" customHeight="1">
      <c r="A26" s="214">
        <f>Equipes!$H26+(ROW(Equipes!$H26)/100000)</f>
        <v>0.00026</v>
      </c>
      <c r="B26" s="207">
        <f>RANK(Equipes!$A26,A:A)</f>
        <v>355</v>
      </c>
      <c r="C26" s="225" t="s">
        <v>336</v>
      </c>
      <c r="D26" s="216">
        <f>COUNTIF(Janeiro!$C$3:$C$300,C26)+COUNTIF(Fevereiro!$C$3:$C$300,C26)+COUNTIF('Março'!$C$3:$C$300,C26)+COUNTIF(Abril!$C$3:$C$300,C26)+COUNTIF(Maio!$C$3:$C$300,C26)+COUNTIF(Junho!$C$3:$C$300,C26)+COUNTIF(Julho!$C$3:$C$300,C26)+COUNTIF(Agosto!$C$3:$C$300,C26)+COUNTIF(Setembro!$C$3:$C$300,C26)+COUNTIF(Outubro!$C$3:$C$300,C26)+COUNTIF(Novembro!$C$3:$C$300,C26)+COUNTIF(Dezembro!$C$3:$C$300,C26)</f>
        <v>0</v>
      </c>
      <c r="E26" s="216">
        <f>COUNTIF(Janeiro!$D$3:$D$300,C26)+COUNTIF(Fevereiro!$D$3:$D$300,C26)+COUNTIF('Março'!$D$3:$D$300,C26)+COUNTIF(Abril!$D$3:$D$300,C26)+COUNTIF(Maio!$D$3:$D$300,C26)+COUNTIF(Junho!$D$3:$D$300,C26)+COUNTIF(Julho!$D$3:$D$300,C26)+COUNTIF(Agosto!$D$3:$D$300,C26)+COUNTIF(Setembro!$D$3:$D$300,C26)+COUNTIF(Outubro!$D$3:$D$300,C26)+COUNTIF(Novembro!$D$3:$D$300,C26)+COUNTIF(Dezembro!$D$3:$D$300,C26)</f>
        <v>0</v>
      </c>
      <c r="F26" s="216">
        <f>COUNTIFS(Janeiro!$C$3:$C$300,C26,Janeiro!$H$3:$H$300,"&gt;0")+COUNTIFS(Janeiro!$D$3:$D$300,C26,Janeiro!$H$3:$H$300,"&gt;0")+COUNTIFS(Fevereiro!$C$3:$C$300,C26,Fevereiro!$H$3:$H$300,"&gt;0")+COUNTIFS(Fevereiro!$D$3:$D$300,C26,Fevereiro!$H$3:$H$300,"&gt;0")+COUNTIFS('Março'!$C$3:$C$300,C26,'Março'!$H$3:$H$300,"&gt;0")+COUNTIFS('Março'!$D$3:$D$300,C26,'Março'!$H$3:$H$300,"&gt;0")+COUNTIFS(Abril!$C$3:$C$300,C26,Abril!$H$3:$H$300,"&gt;0")+COUNTIFS(Abril!$D$3:$D$300,C26,Abril!$H$3:$H$300,"&gt;0")+COUNTIFS(Maio!$C$3:$C$300,C26,Maio!$H$3:$H$300,"&gt;0")+COUNTIFS(Maio!$D$3:$D$300,C26,Maio!$H$3:$H$300,"&gt;0")+COUNTIFS(Junho!$C$3:$C$300,C26,Junho!$H$3:$H$300,"&gt;0")+COUNTIFS(Junho!$D$3:$D$300,C26,Junho!$H$3:$H$300,"&gt;0")+COUNTIFS(Julho!$C$3:$C$300,C26,Julho!$H$3:$H$300,"&gt;0")+COUNTIFS(Julho!$D$3:$D$300,C26,Julho!$H$3:$H$300,"&gt;0")+COUNTIFS(Agosto!$C$3:$C$300,C26,Agosto!$H$3:$H$300,"&gt;0")+COUNTIFS(Agosto!$D$3:$D$300,C26,Agosto!$H$3:$H$300,"&gt;0")+COUNTIFS(Setembro!$C$3:$C$300,C26,Setembro!$H$3:$H$300,"&gt;0")+COUNTIFS(Setembro!$D$3:$D$300,C26,Setembro!$H$3:$H$300,"&gt;0")+COUNTIFS(Outubro!$C$3:$C$300,C26,Outubro!$H$3:$H$300,"&gt;0")+COUNTIFS(Outubro!$D$3:$D$300,C26,Outubro!$H$3:$H$300,"&gt;0")+COUNTIFS(Novembro!$C$3:$C$300,C26,Novembro!$H$3:$H$300,"&gt;0")+COUNTIFS(Novembro!$D$3:$D$300,C26,Novembro!$H$3:$H$300,"&gt;0")+COUNTIFS(Dezembro!$C$3:$C$300,C26,Dezembro!$H$3:$H$300,"&gt;0")+COUNTIFS(Dezembro!$D$3:$D$300,C26,Dezembro!$H$3:$H$300,"&gt;0")</f>
        <v>0</v>
      </c>
      <c r="G26" s="216">
        <f>COUNTIFS(Janeiro!$C$3:$C$300,C26,Janeiro!$H$3:$H$300,"&lt;0")+COUNTIFS(Janeiro!$D$3:$D$300,C26,Janeiro!$H$3:$H$300,"&lt;0")+COUNTIFS(Fevereiro!$C$3:$C$300,C26,Fevereiro!$H$3:$H$300,"&lt;0")+COUNTIFS(Fevereiro!$D$3:$D$300,C26,Fevereiro!$H$3:$H$300,"&lt;0")+COUNTIFS('Março'!$C$3:$C$300,C26,'Março'!$H$3:$H$300,"&lt;0")+COUNTIFS('Março'!$D$3:$D$300,C26,'Março'!$H$3:$H$300,"&lt;0")+COUNTIFS(Abril!$C$3:$C$300,C26,Abril!$H$3:$H$300,"&lt;0")+COUNTIFS(Abril!$D$3:$D$300,C26,Abril!$H$3:$H$300,"&lt;0")+COUNTIFS(Maio!$C$3:$C$300,C26,Maio!$H$3:$H$300,"&lt;0")+COUNTIFS(Maio!$D$3:$D$300,C26,Maio!$H$3:$H$300,"&lt;0")+COUNTIFS(Junho!$C$3:$C$300,C26,Junho!$H$3:$H$300,"&lt;0")+COUNTIFS(Junho!$D$3:$D$300,C26,Junho!$H$3:$H$300,"&lt;0")+COUNTIFS(Julho!$C$3:$C$300,C26,Julho!$H$3:$H$300,"&lt;0")+COUNTIFS(Julho!$D$3:$D$300,C26,Julho!$H$3:$H$300,"&lt;0")+COUNTIFS(Agosto!$C$3:$C$300,C26,Agosto!$H$3:$H$300,"&lt;0")+COUNTIFS(Agosto!$D$3:$D$300,C26,Agosto!$H$3:$H$300,"&lt;0")+COUNTIFS(Setembro!$C$3:$C$300,C26,Setembro!$H$3:$H$300,"&lt;0")+COUNTIFS(Setembro!$D$3:$D$300,C26,Setembro!$H$3:$H$300,"&lt;0")+COUNTIFS(Outubro!$C$3:$C$300,C26,Outubro!$H$3:$H$300,"&lt;0")+COUNTIFS(Outubro!$D$3:$D$300,C26,Outubro!$H$3:$H$300,"&lt;0")+COUNTIFS(Novembro!$C$3:$C$300,C26,Novembro!$H$3:$H$300,"&lt;0")+COUNTIFS(Novembro!$D$3:$D$300,C26,Novembro!$H$3:$H$300,"&lt;0")+COUNTIFS(Dezembro!$C$3:$C$300,C26,Dezembro!$H$3:$H$300,"&lt;0")+COUNTIFS(Dezembro!$D$3:$D$300,C26,Dezembro!$H$3:$H$300,"&lt;0")</f>
        <v>0</v>
      </c>
      <c r="H26" s="217">
        <f>SUMIFS(Janeiro!$H$3:$H$300,Janeiro!$C$3:$C$300,C26)+SUMIFS(Janeiro!$H$3:$H$300,Janeiro!$D$3:$D$300,C26)+SUMIFS(Fevereiro!$H$3:$H$300,Fevereiro!$C$3:$C$300,C26)+SUMIFS(Fevereiro!$H$3:$H$300,Fevereiro!$D$3:$D$300,C26)+SUMIFS('Março'!$H$3:$H$300,'Março'!$C$3:$C$300,C26)+SUMIFS('Março'!$H$3:$H$300,'Março'!$D$3:$D$300,C26)+SUMIFS(Abril!$H$3:$H$300,Abril!$C$3:$C$300,C26)+SUMIFS(Abril!$H$3:$H$300,Abril!$D$3:$D$300,C26)+SUMIFS(Maio!$H$3:$H$300,Maio!$C$3:$C$300,C26)+SUMIFS(Maio!$H$3:$H$300,Maio!$D$3:$D$300,C26)+SUMIFS(Junho!$H$3:$H$300,Junho!$C$3:$C$300,C26)+SUMIFS(Junho!$H$3:$H$300,Junho!$D$3:$D$300,C26)+SUMIFS(Julho!$H$3:$H$300,Julho!$C$3:$C$300,C26)+SUMIFS(Julho!$H$3:$H$300,Julho!$D$3:$D$300,C26)+SUMIFS(Agosto!$H$3:$H$300,Agosto!$C$3:$C$300,C26)+SUMIFS(Agosto!$H$3:$H$300,Agosto!$D$3:$D$300,C26)+SUMIFS(Setembro!$H$3:$H$300,Setembro!$C$3:$C$300,C26)+SUMIFS(Setembro!$H$3:$H$300,Setembro!$D$3:$D$300,C26)+SUMIFS(Outubro!$H$3:$H$300,Outubro!$C$3:$C$300,C26)+SUMIFS(Outubro!$H$3:$H$300,Outubro!$D$3:$D$300,C26)+SUMIFS(Novembro!$H$3:$H$300,Novembro!$C$3:$C$300,C26)+SUMIFS(Novembro!$H$3:$H$300,Novembro!$D$3:$D$300,C26)+SUMIFS(Dezembro!$H$3:$H$300,Dezembro!$C$3:$C$300,C26)+SUMIFS(Dezembro!$H$3:$H$300,Dezembro!$D$3:$D$300,C26)</f>
        <v>0</v>
      </c>
      <c r="J26" s="230"/>
      <c r="L26" s="71"/>
    </row>
    <row r="27" ht="24.75" customHeight="1">
      <c r="A27" s="214">
        <f>Equipes!$H27+(ROW(Equipes!$H27)/100000)</f>
        <v>184.00027</v>
      </c>
      <c r="B27" s="207">
        <f>RANK(Equipes!$A27,A:A)</f>
        <v>46</v>
      </c>
      <c r="C27" s="225" t="s">
        <v>337</v>
      </c>
      <c r="D27" s="216">
        <f>COUNTIF(Janeiro!$C$3:$C$300,C27)+COUNTIF(Fevereiro!$C$3:$C$300,C27)+COUNTIF('Março'!$C$3:$C$300,C27)+COUNTIF(Abril!$C$3:$C$300,C27)+COUNTIF(Maio!$C$3:$C$300,C27)+COUNTIF(Junho!$C$3:$C$300,C27)+COUNTIF(Julho!$C$3:$C$300,C27)+COUNTIF(Agosto!$C$3:$C$300,C27)+COUNTIF(Setembro!$C$3:$C$300,C27)+COUNTIF(Outubro!$C$3:$C$300,C27)+COUNTIF(Novembro!$C$3:$C$300,C27)+COUNTIF(Dezembro!$C$3:$C$300,C27)</f>
        <v>1</v>
      </c>
      <c r="E27" s="216">
        <f>COUNTIF(Janeiro!$D$3:$D$300,C27)+COUNTIF(Fevereiro!$D$3:$D$300,C27)+COUNTIF('Março'!$D$3:$D$300,C27)+COUNTIF(Abril!$D$3:$D$300,C27)+COUNTIF(Maio!$D$3:$D$300,C27)+COUNTIF(Junho!$D$3:$D$300,C27)+COUNTIF(Julho!$D$3:$D$300,C27)+COUNTIF(Agosto!$D$3:$D$300,C27)+COUNTIF(Setembro!$D$3:$D$300,C27)+COUNTIF(Outubro!$D$3:$D$300,C27)+COUNTIF(Novembro!$D$3:$D$300,C27)+COUNTIF(Dezembro!$D$3:$D$300,C27)</f>
        <v>0</v>
      </c>
      <c r="F27" s="216">
        <f>COUNTIFS(Janeiro!$C$3:$C$300,C27,Janeiro!$H$3:$H$300,"&gt;0")+COUNTIFS(Janeiro!$D$3:$D$300,C27,Janeiro!$H$3:$H$300,"&gt;0")+COUNTIFS(Fevereiro!$C$3:$C$300,C27,Fevereiro!$H$3:$H$300,"&gt;0")+COUNTIFS(Fevereiro!$D$3:$D$300,C27,Fevereiro!$H$3:$H$300,"&gt;0")+COUNTIFS('Março'!$C$3:$C$300,C27,'Março'!$H$3:$H$300,"&gt;0")+COUNTIFS('Março'!$D$3:$D$300,C27,'Março'!$H$3:$H$300,"&gt;0")+COUNTIFS(Abril!$C$3:$C$300,C27,Abril!$H$3:$H$300,"&gt;0")+COUNTIFS(Abril!$D$3:$D$300,C27,Abril!$H$3:$H$300,"&gt;0")+COUNTIFS(Maio!$C$3:$C$300,C27,Maio!$H$3:$H$300,"&gt;0")+COUNTIFS(Maio!$D$3:$D$300,C27,Maio!$H$3:$H$300,"&gt;0")+COUNTIFS(Junho!$C$3:$C$300,C27,Junho!$H$3:$H$300,"&gt;0")+COUNTIFS(Junho!$D$3:$D$300,C27,Junho!$H$3:$H$300,"&gt;0")+COUNTIFS(Julho!$C$3:$C$300,C27,Julho!$H$3:$H$300,"&gt;0")+COUNTIFS(Julho!$D$3:$D$300,C27,Julho!$H$3:$H$300,"&gt;0")+COUNTIFS(Agosto!$C$3:$C$300,C27,Agosto!$H$3:$H$300,"&gt;0")+COUNTIFS(Agosto!$D$3:$D$300,C27,Agosto!$H$3:$H$300,"&gt;0")+COUNTIFS(Setembro!$C$3:$C$300,C27,Setembro!$H$3:$H$300,"&gt;0")+COUNTIFS(Setembro!$D$3:$D$300,C27,Setembro!$H$3:$H$300,"&gt;0")+COUNTIFS(Outubro!$C$3:$C$300,C27,Outubro!$H$3:$H$300,"&gt;0")+COUNTIFS(Outubro!$D$3:$D$300,C27,Outubro!$H$3:$H$300,"&gt;0")+COUNTIFS(Novembro!$C$3:$C$300,C27,Novembro!$H$3:$H$300,"&gt;0")+COUNTIFS(Novembro!$D$3:$D$300,C27,Novembro!$H$3:$H$300,"&gt;0")+COUNTIFS(Dezembro!$C$3:$C$300,C27,Dezembro!$H$3:$H$300,"&gt;0")+COUNTIFS(Dezembro!$D$3:$D$300,C27,Dezembro!$H$3:$H$300,"&gt;0")</f>
        <v>1</v>
      </c>
      <c r="G27" s="216">
        <f>COUNTIFS(Janeiro!$C$3:$C$300,C27,Janeiro!$H$3:$H$300,"&lt;0")+COUNTIFS(Janeiro!$D$3:$D$300,C27,Janeiro!$H$3:$H$300,"&lt;0")+COUNTIFS(Fevereiro!$C$3:$C$300,C27,Fevereiro!$H$3:$H$300,"&lt;0")+COUNTIFS(Fevereiro!$D$3:$D$300,C27,Fevereiro!$H$3:$H$300,"&lt;0")+COUNTIFS('Março'!$C$3:$C$300,C27,'Março'!$H$3:$H$300,"&lt;0")+COUNTIFS('Março'!$D$3:$D$300,C27,'Março'!$H$3:$H$300,"&lt;0")+COUNTIFS(Abril!$C$3:$C$300,C27,Abril!$H$3:$H$300,"&lt;0")+COUNTIFS(Abril!$D$3:$D$300,C27,Abril!$H$3:$H$300,"&lt;0")+COUNTIFS(Maio!$C$3:$C$300,C27,Maio!$H$3:$H$300,"&lt;0")+COUNTIFS(Maio!$D$3:$D$300,C27,Maio!$H$3:$H$300,"&lt;0")+COUNTIFS(Junho!$C$3:$C$300,C27,Junho!$H$3:$H$300,"&lt;0")+COUNTIFS(Junho!$D$3:$D$300,C27,Junho!$H$3:$H$300,"&lt;0")+COUNTIFS(Julho!$C$3:$C$300,C27,Julho!$H$3:$H$300,"&lt;0")+COUNTIFS(Julho!$D$3:$D$300,C27,Julho!$H$3:$H$300,"&lt;0")+COUNTIFS(Agosto!$C$3:$C$300,C27,Agosto!$H$3:$H$300,"&lt;0")+COUNTIFS(Agosto!$D$3:$D$300,C27,Agosto!$H$3:$H$300,"&lt;0")+COUNTIFS(Setembro!$C$3:$C$300,C27,Setembro!$H$3:$H$300,"&lt;0")+COUNTIFS(Setembro!$D$3:$D$300,C27,Setembro!$H$3:$H$300,"&lt;0")+COUNTIFS(Outubro!$C$3:$C$300,C27,Outubro!$H$3:$H$300,"&lt;0")+COUNTIFS(Outubro!$D$3:$D$300,C27,Outubro!$H$3:$H$300,"&lt;0")+COUNTIFS(Novembro!$C$3:$C$300,C27,Novembro!$H$3:$H$300,"&lt;0")+COUNTIFS(Novembro!$D$3:$D$300,C27,Novembro!$H$3:$H$300,"&lt;0")+COUNTIFS(Dezembro!$C$3:$C$300,C27,Dezembro!$H$3:$H$300,"&lt;0")+COUNTIFS(Dezembro!$D$3:$D$300,C27,Dezembro!$H$3:$H$300,"&lt;0")</f>
        <v>0</v>
      </c>
      <c r="H27" s="217">
        <f>SUMIFS(Janeiro!$H$3:$H$300,Janeiro!$C$3:$C$300,C27)+SUMIFS(Janeiro!$H$3:$H$300,Janeiro!$D$3:$D$300,C27)+SUMIFS(Fevereiro!$H$3:$H$300,Fevereiro!$C$3:$C$300,C27)+SUMIFS(Fevereiro!$H$3:$H$300,Fevereiro!$D$3:$D$300,C27)+SUMIFS('Março'!$H$3:$H$300,'Março'!$C$3:$C$300,C27)+SUMIFS('Março'!$H$3:$H$300,'Março'!$D$3:$D$300,C27)+SUMIFS(Abril!$H$3:$H$300,Abril!$C$3:$C$300,C27)+SUMIFS(Abril!$H$3:$H$300,Abril!$D$3:$D$300,C27)+SUMIFS(Maio!$H$3:$H$300,Maio!$C$3:$C$300,C27)+SUMIFS(Maio!$H$3:$H$300,Maio!$D$3:$D$300,C27)+SUMIFS(Junho!$H$3:$H$300,Junho!$C$3:$C$300,C27)+SUMIFS(Junho!$H$3:$H$300,Junho!$D$3:$D$300,C27)+SUMIFS(Julho!$H$3:$H$300,Julho!$C$3:$C$300,C27)+SUMIFS(Julho!$H$3:$H$300,Julho!$D$3:$D$300,C27)+SUMIFS(Agosto!$H$3:$H$300,Agosto!$C$3:$C$300,C27)+SUMIFS(Agosto!$H$3:$H$300,Agosto!$D$3:$D$300,C27)+SUMIFS(Setembro!$H$3:$H$300,Setembro!$C$3:$C$300,C27)+SUMIFS(Setembro!$H$3:$H$300,Setembro!$D$3:$D$300,C27)+SUMIFS(Outubro!$H$3:$H$300,Outubro!$C$3:$C$300,C27)+SUMIFS(Outubro!$H$3:$H$300,Outubro!$D$3:$D$300,C27)+SUMIFS(Novembro!$H$3:$H$300,Novembro!$C$3:$C$300,C27)+SUMIFS(Novembro!$H$3:$H$300,Novembro!$D$3:$D$300,C27)+SUMIFS(Dezembro!$H$3:$H$300,Dezembro!$C$3:$C$300,C27)+SUMIFS(Dezembro!$H$3:$H$300,Dezembro!$D$3:$D$300,C27)</f>
        <v>184</v>
      </c>
      <c r="J27" s="235"/>
      <c r="L27" s="71"/>
    </row>
    <row r="28" ht="24.75" customHeight="1">
      <c r="A28" s="214">
        <f>Equipes!$H28+(ROW(Equipes!$H28)/100000)</f>
        <v>0.00028</v>
      </c>
      <c r="B28" s="207">
        <f>RANK(Equipes!$A28,A:A)</f>
        <v>354</v>
      </c>
      <c r="C28" s="221" t="s">
        <v>76</v>
      </c>
      <c r="D28" s="216">
        <f>COUNTIF(Janeiro!$C$3:$C$300,C28)+COUNTIF(Fevereiro!$C$3:$C$300,C28)+COUNTIF('Março'!$C$3:$C$300,C28)+COUNTIF(Abril!$C$3:$C$300,C28)+COUNTIF(Maio!$C$3:$C$300,C28)+COUNTIF(Junho!$C$3:$C$300,C28)+COUNTIF(Julho!$C$3:$C$300,C28)+COUNTIF(Agosto!$C$3:$C$300,C28)+COUNTIF(Setembro!$C$3:$C$300,C28)+COUNTIF(Outubro!$C$3:$C$300,C28)+COUNTIF(Novembro!$C$3:$C$300,C28)+COUNTIF(Dezembro!$C$3:$C$300,C28)</f>
        <v>0</v>
      </c>
      <c r="E28" s="216">
        <f>COUNTIF(Janeiro!$D$3:$D$300,C28)+COUNTIF(Fevereiro!$D$3:$D$300,C28)+COUNTIF('Março'!$D$3:$D$300,C28)+COUNTIF(Abril!$D$3:$D$300,C28)+COUNTIF(Maio!$D$3:$D$300,C28)+COUNTIF(Junho!$D$3:$D$300,C28)+COUNTIF(Julho!$D$3:$D$300,C28)+COUNTIF(Agosto!$D$3:$D$300,C28)+COUNTIF(Setembro!$D$3:$D$300,C28)+COUNTIF(Outubro!$D$3:$D$300,C28)+COUNTIF(Novembro!$D$3:$D$300,C28)+COUNTIF(Dezembro!$D$3:$D$300,C28)</f>
        <v>0</v>
      </c>
      <c r="F28" s="216">
        <f>COUNTIFS(Janeiro!$C$3:$C$300,C28,Janeiro!$H$3:$H$300,"&gt;0")+COUNTIFS(Janeiro!$D$3:$D$300,C28,Janeiro!$H$3:$H$300,"&gt;0")+COUNTIFS(Fevereiro!$C$3:$C$300,C28,Fevereiro!$H$3:$H$300,"&gt;0")+COUNTIFS(Fevereiro!$D$3:$D$300,C28,Fevereiro!$H$3:$H$300,"&gt;0")+COUNTIFS('Março'!$C$3:$C$300,C28,'Março'!$H$3:$H$300,"&gt;0")+COUNTIFS('Março'!$D$3:$D$300,C28,'Março'!$H$3:$H$300,"&gt;0")+COUNTIFS(Abril!$C$3:$C$300,C28,Abril!$H$3:$H$300,"&gt;0")+COUNTIFS(Abril!$D$3:$D$300,C28,Abril!$H$3:$H$300,"&gt;0")+COUNTIFS(Maio!$C$3:$C$300,C28,Maio!$H$3:$H$300,"&gt;0")+COUNTIFS(Maio!$D$3:$D$300,C28,Maio!$H$3:$H$300,"&gt;0")+COUNTIFS(Junho!$C$3:$C$300,C28,Junho!$H$3:$H$300,"&gt;0")+COUNTIFS(Junho!$D$3:$D$300,C28,Junho!$H$3:$H$300,"&gt;0")+COUNTIFS(Julho!$C$3:$C$300,C28,Julho!$H$3:$H$300,"&gt;0")+COUNTIFS(Julho!$D$3:$D$300,C28,Julho!$H$3:$H$300,"&gt;0")+COUNTIFS(Agosto!$C$3:$C$300,C28,Agosto!$H$3:$H$300,"&gt;0")+COUNTIFS(Agosto!$D$3:$D$300,C28,Agosto!$H$3:$H$300,"&gt;0")+COUNTIFS(Setembro!$C$3:$C$300,C28,Setembro!$H$3:$H$300,"&gt;0")+COUNTIFS(Setembro!$D$3:$D$300,C28,Setembro!$H$3:$H$300,"&gt;0")+COUNTIFS(Outubro!$C$3:$C$300,C28,Outubro!$H$3:$H$300,"&gt;0")+COUNTIFS(Outubro!$D$3:$D$300,C28,Outubro!$H$3:$H$300,"&gt;0")+COUNTIFS(Novembro!$C$3:$C$300,C28,Novembro!$H$3:$H$300,"&gt;0")+COUNTIFS(Novembro!$D$3:$D$300,C28,Novembro!$H$3:$H$300,"&gt;0")+COUNTIFS(Dezembro!$C$3:$C$300,C28,Dezembro!$H$3:$H$300,"&gt;0")+COUNTIFS(Dezembro!$D$3:$D$300,C28,Dezembro!$H$3:$H$300,"&gt;0")</f>
        <v>0</v>
      </c>
      <c r="G28" s="216">
        <f>COUNTIFS(Janeiro!$C$3:$C$300,C28,Janeiro!$H$3:$H$300,"&lt;0")+COUNTIFS(Janeiro!$D$3:$D$300,C28,Janeiro!$H$3:$H$300,"&lt;0")+COUNTIFS(Fevereiro!$C$3:$C$300,C28,Fevereiro!$H$3:$H$300,"&lt;0")+COUNTIFS(Fevereiro!$D$3:$D$300,C28,Fevereiro!$H$3:$H$300,"&lt;0")+COUNTIFS('Março'!$C$3:$C$300,C28,'Março'!$H$3:$H$300,"&lt;0")+COUNTIFS('Março'!$D$3:$D$300,C28,'Março'!$H$3:$H$300,"&lt;0")+COUNTIFS(Abril!$C$3:$C$300,C28,Abril!$H$3:$H$300,"&lt;0")+COUNTIFS(Abril!$D$3:$D$300,C28,Abril!$H$3:$H$300,"&lt;0")+COUNTIFS(Maio!$C$3:$C$300,C28,Maio!$H$3:$H$300,"&lt;0")+COUNTIFS(Maio!$D$3:$D$300,C28,Maio!$H$3:$H$300,"&lt;0")+COUNTIFS(Junho!$C$3:$C$300,C28,Junho!$H$3:$H$300,"&lt;0")+COUNTIFS(Junho!$D$3:$D$300,C28,Junho!$H$3:$H$300,"&lt;0")+COUNTIFS(Julho!$C$3:$C$300,C28,Julho!$H$3:$H$300,"&lt;0")+COUNTIFS(Julho!$D$3:$D$300,C28,Julho!$H$3:$H$300,"&lt;0")+COUNTIFS(Agosto!$C$3:$C$300,C28,Agosto!$H$3:$H$300,"&lt;0")+COUNTIFS(Agosto!$D$3:$D$300,C28,Agosto!$H$3:$H$300,"&lt;0")+COUNTIFS(Setembro!$C$3:$C$300,C28,Setembro!$H$3:$H$300,"&lt;0")+COUNTIFS(Setembro!$D$3:$D$300,C28,Setembro!$H$3:$H$300,"&lt;0")+COUNTIFS(Outubro!$C$3:$C$300,C28,Outubro!$H$3:$H$300,"&lt;0")+COUNTIFS(Outubro!$D$3:$D$300,C28,Outubro!$H$3:$H$300,"&lt;0")+COUNTIFS(Novembro!$C$3:$C$300,C28,Novembro!$H$3:$H$300,"&lt;0")+COUNTIFS(Novembro!$D$3:$D$300,C28,Novembro!$H$3:$H$300,"&lt;0")+COUNTIFS(Dezembro!$C$3:$C$300,C28,Dezembro!$H$3:$H$300,"&lt;0")+COUNTIFS(Dezembro!$D$3:$D$300,C28,Dezembro!$H$3:$H$300,"&lt;0")</f>
        <v>0</v>
      </c>
      <c r="H28" s="217">
        <f>SUMIFS(Janeiro!$H$3:$H$300,Janeiro!$C$3:$C$300,C28)+SUMIFS(Janeiro!$H$3:$H$300,Janeiro!$D$3:$D$300,C28)+SUMIFS(Fevereiro!$H$3:$H$300,Fevereiro!$C$3:$C$300,C28)+SUMIFS(Fevereiro!$H$3:$H$300,Fevereiro!$D$3:$D$300,C28)+SUMIFS('Março'!$H$3:$H$300,'Março'!$C$3:$C$300,C28)+SUMIFS('Março'!$H$3:$H$300,'Março'!$D$3:$D$300,C28)+SUMIFS(Abril!$H$3:$H$300,Abril!$C$3:$C$300,C28)+SUMIFS(Abril!$H$3:$H$300,Abril!$D$3:$D$300,C28)+SUMIFS(Maio!$H$3:$H$300,Maio!$C$3:$C$300,C28)+SUMIFS(Maio!$H$3:$H$300,Maio!$D$3:$D$300,C28)+SUMIFS(Junho!$H$3:$H$300,Junho!$C$3:$C$300,C28)+SUMIFS(Junho!$H$3:$H$300,Junho!$D$3:$D$300,C28)+SUMIFS(Julho!$H$3:$H$300,Julho!$C$3:$C$300,C28)+SUMIFS(Julho!$H$3:$H$300,Julho!$D$3:$D$300,C28)+SUMIFS(Agosto!$H$3:$H$300,Agosto!$C$3:$C$300,C28)+SUMIFS(Agosto!$H$3:$H$300,Agosto!$D$3:$D$300,C28)+SUMIFS(Setembro!$H$3:$H$300,Setembro!$C$3:$C$300,C28)+SUMIFS(Setembro!$H$3:$H$300,Setembro!$D$3:$D$300,C28)+SUMIFS(Outubro!$H$3:$H$300,Outubro!$C$3:$C$300,C28)+SUMIFS(Outubro!$H$3:$H$300,Outubro!$D$3:$D$300,C28)+SUMIFS(Novembro!$H$3:$H$300,Novembro!$C$3:$C$300,C28)+SUMIFS(Novembro!$H$3:$H$300,Novembro!$D$3:$D$300,C28)+SUMIFS(Dezembro!$H$3:$H$300,Dezembro!$C$3:$C$300,C28)+SUMIFS(Dezembro!$H$3:$H$300,Dezembro!$D$3:$D$300,C28)</f>
        <v>0</v>
      </c>
      <c r="J28" s="236"/>
      <c r="L28" s="237"/>
    </row>
    <row r="29" ht="24.75" customHeight="1">
      <c r="A29" s="214">
        <f>Equipes!$H29+(ROW(Equipes!$H29)/100000)</f>
        <v>1580.00029</v>
      </c>
      <c r="B29" s="207">
        <f>RANK(Equipes!$A29,A:A)</f>
        <v>9</v>
      </c>
      <c r="C29" s="225" t="s">
        <v>338</v>
      </c>
      <c r="D29" s="216">
        <f>COUNTIF(Janeiro!$C$3:$C$300,C29)+COUNTIF(Fevereiro!$C$3:$C$300,C29)+COUNTIF('Março'!$C$3:$C$300,C29)+COUNTIF(Abril!$C$3:$C$300,C29)+COUNTIF(Maio!$C$3:$C$300,C29)+COUNTIF(Junho!$C$3:$C$300,C29)+COUNTIF(Julho!$C$3:$C$300,C29)+COUNTIF(Agosto!$C$3:$C$300,C29)+COUNTIF(Setembro!$C$3:$C$300,C29)+COUNTIF(Outubro!$C$3:$C$300,C29)+COUNTIF(Novembro!$C$3:$C$300,C29)+COUNTIF(Dezembro!$C$3:$C$300,C29)</f>
        <v>3</v>
      </c>
      <c r="E29" s="216">
        <f>COUNTIF(Janeiro!$D$3:$D$300,C29)+COUNTIF(Fevereiro!$D$3:$D$300,C29)+COUNTIF('Março'!$D$3:$D$300,C29)+COUNTIF(Abril!$D$3:$D$300,C29)+COUNTIF(Maio!$D$3:$D$300,C29)+COUNTIF(Junho!$D$3:$D$300,C29)+COUNTIF(Julho!$D$3:$D$300,C29)+COUNTIF(Agosto!$D$3:$D$300,C29)+COUNTIF(Setembro!$D$3:$D$300,C29)+COUNTIF(Outubro!$D$3:$D$300,C29)+COUNTIF(Novembro!$D$3:$D$300,C29)+COUNTIF(Dezembro!$D$3:$D$300,C29)</f>
        <v>3</v>
      </c>
      <c r="F29" s="216">
        <f>COUNTIFS(Janeiro!$C$3:$C$300,C29,Janeiro!$H$3:$H$300,"&gt;0")+COUNTIFS(Janeiro!$D$3:$D$300,C29,Janeiro!$H$3:$H$300,"&gt;0")+COUNTIFS(Fevereiro!$C$3:$C$300,C29,Fevereiro!$H$3:$H$300,"&gt;0")+COUNTIFS(Fevereiro!$D$3:$D$300,C29,Fevereiro!$H$3:$H$300,"&gt;0")+COUNTIFS('Março'!$C$3:$C$300,C29,'Março'!$H$3:$H$300,"&gt;0")+COUNTIFS('Março'!$D$3:$D$300,C29,'Março'!$H$3:$H$300,"&gt;0")+COUNTIFS(Abril!$C$3:$C$300,C29,Abril!$H$3:$H$300,"&gt;0")+COUNTIFS(Abril!$D$3:$D$300,C29,Abril!$H$3:$H$300,"&gt;0")+COUNTIFS(Maio!$C$3:$C$300,C29,Maio!$H$3:$H$300,"&gt;0")+COUNTIFS(Maio!$D$3:$D$300,C29,Maio!$H$3:$H$300,"&gt;0")+COUNTIFS(Junho!$C$3:$C$300,C29,Junho!$H$3:$H$300,"&gt;0")+COUNTIFS(Junho!$D$3:$D$300,C29,Junho!$H$3:$H$300,"&gt;0")+COUNTIFS(Julho!$C$3:$C$300,C29,Julho!$H$3:$H$300,"&gt;0")+COUNTIFS(Julho!$D$3:$D$300,C29,Julho!$H$3:$H$300,"&gt;0")+COUNTIFS(Agosto!$C$3:$C$300,C29,Agosto!$H$3:$H$300,"&gt;0")+COUNTIFS(Agosto!$D$3:$D$300,C29,Agosto!$H$3:$H$300,"&gt;0")+COUNTIFS(Setembro!$C$3:$C$300,C29,Setembro!$H$3:$H$300,"&gt;0")+COUNTIFS(Setembro!$D$3:$D$300,C29,Setembro!$H$3:$H$300,"&gt;0")+COUNTIFS(Outubro!$C$3:$C$300,C29,Outubro!$H$3:$H$300,"&gt;0")+COUNTIFS(Outubro!$D$3:$D$300,C29,Outubro!$H$3:$H$300,"&gt;0")+COUNTIFS(Novembro!$C$3:$C$300,C29,Novembro!$H$3:$H$300,"&gt;0")+COUNTIFS(Novembro!$D$3:$D$300,C29,Novembro!$H$3:$H$300,"&gt;0")+COUNTIFS(Dezembro!$C$3:$C$300,C29,Dezembro!$H$3:$H$300,"&gt;0")+COUNTIFS(Dezembro!$D$3:$D$300,C29,Dezembro!$H$3:$H$300,"&gt;0")</f>
        <v>5</v>
      </c>
      <c r="G29" s="216">
        <f>COUNTIFS(Janeiro!$C$3:$C$300,C29,Janeiro!$H$3:$H$300,"&lt;0")+COUNTIFS(Janeiro!$D$3:$D$300,C29,Janeiro!$H$3:$H$300,"&lt;0")+COUNTIFS(Fevereiro!$C$3:$C$300,C29,Fevereiro!$H$3:$H$300,"&lt;0")+COUNTIFS(Fevereiro!$D$3:$D$300,C29,Fevereiro!$H$3:$H$300,"&lt;0")+COUNTIFS('Março'!$C$3:$C$300,C29,'Março'!$H$3:$H$300,"&lt;0")+COUNTIFS('Março'!$D$3:$D$300,C29,'Março'!$H$3:$H$300,"&lt;0")+COUNTIFS(Abril!$C$3:$C$300,C29,Abril!$H$3:$H$300,"&lt;0")+COUNTIFS(Abril!$D$3:$D$300,C29,Abril!$H$3:$H$300,"&lt;0")+COUNTIFS(Maio!$C$3:$C$300,C29,Maio!$H$3:$H$300,"&lt;0")+COUNTIFS(Maio!$D$3:$D$300,C29,Maio!$H$3:$H$300,"&lt;0")+COUNTIFS(Junho!$C$3:$C$300,C29,Junho!$H$3:$H$300,"&lt;0")+COUNTIFS(Junho!$D$3:$D$300,C29,Junho!$H$3:$H$300,"&lt;0")+COUNTIFS(Julho!$C$3:$C$300,C29,Julho!$H$3:$H$300,"&lt;0")+COUNTIFS(Julho!$D$3:$D$300,C29,Julho!$H$3:$H$300,"&lt;0")+COUNTIFS(Agosto!$C$3:$C$300,C29,Agosto!$H$3:$H$300,"&lt;0")+COUNTIFS(Agosto!$D$3:$D$300,C29,Agosto!$H$3:$H$300,"&lt;0")+COUNTIFS(Setembro!$C$3:$C$300,C29,Setembro!$H$3:$H$300,"&lt;0")+COUNTIFS(Setembro!$D$3:$D$300,C29,Setembro!$H$3:$H$300,"&lt;0")+COUNTIFS(Outubro!$C$3:$C$300,C29,Outubro!$H$3:$H$300,"&lt;0")+COUNTIFS(Outubro!$D$3:$D$300,C29,Outubro!$H$3:$H$300,"&lt;0")+COUNTIFS(Novembro!$C$3:$C$300,C29,Novembro!$H$3:$H$300,"&lt;0")+COUNTIFS(Novembro!$D$3:$D$300,C29,Novembro!$H$3:$H$300,"&lt;0")+COUNTIFS(Dezembro!$C$3:$C$300,C29,Dezembro!$H$3:$H$300,"&lt;0")+COUNTIFS(Dezembro!$D$3:$D$300,C29,Dezembro!$H$3:$H$300,"&lt;0")</f>
        <v>1</v>
      </c>
      <c r="H29" s="217">
        <f>SUMIFS(Janeiro!$H$3:$H$300,Janeiro!$C$3:$C$300,C29)+SUMIFS(Janeiro!$H$3:$H$300,Janeiro!$D$3:$D$300,C29)+SUMIFS(Fevereiro!$H$3:$H$300,Fevereiro!$C$3:$C$300,C29)+SUMIFS(Fevereiro!$H$3:$H$300,Fevereiro!$D$3:$D$300,C29)+SUMIFS('Março'!$H$3:$H$300,'Março'!$C$3:$C$300,C29)+SUMIFS('Março'!$H$3:$H$300,'Março'!$D$3:$D$300,C29)+SUMIFS(Abril!$H$3:$H$300,Abril!$C$3:$C$300,C29)+SUMIFS(Abril!$H$3:$H$300,Abril!$D$3:$D$300,C29)+SUMIFS(Maio!$H$3:$H$300,Maio!$C$3:$C$300,C29)+SUMIFS(Maio!$H$3:$H$300,Maio!$D$3:$D$300,C29)+SUMIFS(Junho!$H$3:$H$300,Junho!$C$3:$C$300,C29)+SUMIFS(Junho!$H$3:$H$300,Junho!$D$3:$D$300,C29)+SUMIFS(Julho!$H$3:$H$300,Julho!$C$3:$C$300,C29)+SUMIFS(Julho!$H$3:$H$300,Julho!$D$3:$D$300,C29)+SUMIFS(Agosto!$H$3:$H$300,Agosto!$C$3:$C$300,C29)+SUMIFS(Agosto!$H$3:$H$300,Agosto!$D$3:$D$300,C29)+SUMIFS(Setembro!$H$3:$H$300,Setembro!$C$3:$C$300,C29)+SUMIFS(Setembro!$H$3:$H$300,Setembro!$D$3:$D$300,C29)+SUMIFS(Outubro!$H$3:$H$300,Outubro!$C$3:$C$300,C29)+SUMIFS(Outubro!$H$3:$H$300,Outubro!$D$3:$D$300,C29)+SUMIFS(Novembro!$H$3:$H$300,Novembro!$C$3:$C$300,C29)+SUMIFS(Novembro!$H$3:$H$300,Novembro!$D$3:$D$300,C29)+SUMIFS(Dezembro!$H$3:$H$300,Dezembro!$C$3:$C$300,C29)+SUMIFS(Dezembro!$H$3:$H$300,Dezembro!$D$3:$D$300,C29)</f>
        <v>1580</v>
      </c>
      <c r="J29" s="238"/>
      <c r="L29" s="239"/>
    </row>
    <row r="30" ht="24.75" customHeight="1">
      <c r="A30" s="214">
        <f>Equipes!$H30+(ROW(Equipes!$H30)/100000)</f>
        <v>0.0003</v>
      </c>
      <c r="B30" s="207">
        <f>RANK(Equipes!$A30,A:A)</f>
        <v>353</v>
      </c>
      <c r="C30" s="221" t="s">
        <v>339</v>
      </c>
      <c r="D30" s="216">
        <f>COUNTIF(Janeiro!$C$3:$C$300,C30)+COUNTIF(Fevereiro!$C$3:$C$300,C30)+COUNTIF('Março'!$C$3:$C$300,C30)+COUNTIF(Abril!$C$3:$C$300,C30)+COUNTIF(Maio!$C$3:$C$300,C30)+COUNTIF(Junho!$C$3:$C$300,C30)+COUNTIF(Julho!$C$3:$C$300,C30)+COUNTIF(Agosto!$C$3:$C$300,C30)+COUNTIF(Setembro!$C$3:$C$300,C30)+COUNTIF(Outubro!$C$3:$C$300,C30)+COUNTIF(Novembro!$C$3:$C$300,C30)+COUNTIF(Dezembro!$C$3:$C$300,C30)</f>
        <v>0</v>
      </c>
      <c r="E30" s="216">
        <f>COUNTIF(Janeiro!$D$3:$D$300,C30)+COUNTIF(Fevereiro!$D$3:$D$300,C30)+COUNTIF('Março'!$D$3:$D$300,C30)+COUNTIF(Abril!$D$3:$D$300,C30)+COUNTIF(Maio!$D$3:$D$300,C30)+COUNTIF(Junho!$D$3:$D$300,C30)+COUNTIF(Julho!$D$3:$D$300,C30)+COUNTIF(Agosto!$D$3:$D$300,C30)+COUNTIF(Setembro!$D$3:$D$300,C30)+COUNTIF(Outubro!$D$3:$D$300,C30)+COUNTIF(Novembro!$D$3:$D$300,C30)+COUNTIF(Dezembro!$D$3:$D$300,C30)</f>
        <v>0</v>
      </c>
      <c r="F30" s="216">
        <f>COUNTIFS(Janeiro!$C$3:$C$300,C30,Janeiro!$H$3:$H$300,"&gt;0")+COUNTIFS(Janeiro!$D$3:$D$300,C30,Janeiro!$H$3:$H$300,"&gt;0")+COUNTIFS(Fevereiro!$C$3:$C$300,C30,Fevereiro!$H$3:$H$300,"&gt;0")+COUNTIFS(Fevereiro!$D$3:$D$300,C30,Fevereiro!$H$3:$H$300,"&gt;0")+COUNTIFS('Março'!$C$3:$C$300,C30,'Março'!$H$3:$H$300,"&gt;0")+COUNTIFS('Março'!$D$3:$D$300,C30,'Março'!$H$3:$H$300,"&gt;0")+COUNTIFS(Abril!$C$3:$C$300,C30,Abril!$H$3:$H$300,"&gt;0")+COUNTIFS(Abril!$D$3:$D$300,C30,Abril!$H$3:$H$300,"&gt;0")+COUNTIFS(Maio!$C$3:$C$300,C30,Maio!$H$3:$H$300,"&gt;0")+COUNTIFS(Maio!$D$3:$D$300,C30,Maio!$H$3:$H$300,"&gt;0")+COUNTIFS(Junho!$C$3:$C$300,C30,Junho!$H$3:$H$300,"&gt;0")+COUNTIFS(Junho!$D$3:$D$300,C30,Junho!$H$3:$H$300,"&gt;0")+COUNTIFS(Julho!$C$3:$C$300,C30,Julho!$H$3:$H$300,"&gt;0")+COUNTIFS(Julho!$D$3:$D$300,C30,Julho!$H$3:$H$300,"&gt;0")+COUNTIFS(Agosto!$C$3:$C$300,C30,Agosto!$H$3:$H$300,"&gt;0")+COUNTIFS(Agosto!$D$3:$D$300,C30,Agosto!$H$3:$H$300,"&gt;0")+COUNTIFS(Setembro!$C$3:$C$300,C30,Setembro!$H$3:$H$300,"&gt;0")+COUNTIFS(Setembro!$D$3:$D$300,C30,Setembro!$H$3:$H$300,"&gt;0")+COUNTIFS(Outubro!$C$3:$C$300,C30,Outubro!$H$3:$H$300,"&gt;0")+COUNTIFS(Outubro!$D$3:$D$300,C30,Outubro!$H$3:$H$300,"&gt;0")+COUNTIFS(Novembro!$C$3:$C$300,C30,Novembro!$H$3:$H$300,"&gt;0")+COUNTIFS(Novembro!$D$3:$D$300,C30,Novembro!$H$3:$H$300,"&gt;0")+COUNTIFS(Dezembro!$C$3:$C$300,C30,Dezembro!$H$3:$H$300,"&gt;0")+COUNTIFS(Dezembro!$D$3:$D$300,C30,Dezembro!$H$3:$H$300,"&gt;0")</f>
        <v>0</v>
      </c>
      <c r="G30" s="216">
        <f>COUNTIFS(Janeiro!$C$3:$C$300,C30,Janeiro!$H$3:$H$300,"&lt;0")+COUNTIFS(Janeiro!$D$3:$D$300,C30,Janeiro!$H$3:$H$300,"&lt;0")+COUNTIFS(Fevereiro!$C$3:$C$300,C30,Fevereiro!$H$3:$H$300,"&lt;0")+COUNTIFS(Fevereiro!$D$3:$D$300,C30,Fevereiro!$H$3:$H$300,"&lt;0")+COUNTIFS('Março'!$C$3:$C$300,C30,'Março'!$H$3:$H$300,"&lt;0")+COUNTIFS('Março'!$D$3:$D$300,C30,'Março'!$H$3:$H$300,"&lt;0")+COUNTIFS(Abril!$C$3:$C$300,C30,Abril!$H$3:$H$300,"&lt;0")+COUNTIFS(Abril!$D$3:$D$300,C30,Abril!$H$3:$H$300,"&lt;0")+COUNTIFS(Maio!$C$3:$C$300,C30,Maio!$H$3:$H$300,"&lt;0")+COUNTIFS(Maio!$D$3:$D$300,C30,Maio!$H$3:$H$300,"&lt;0")+COUNTIFS(Junho!$C$3:$C$300,C30,Junho!$H$3:$H$300,"&lt;0")+COUNTIFS(Junho!$D$3:$D$300,C30,Junho!$H$3:$H$300,"&lt;0")+COUNTIFS(Julho!$C$3:$C$300,C30,Julho!$H$3:$H$300,"&lt;0")+COUNTIFS(Julho!$D$3:$D$300,C30,Julho!$H$3:$H$300,"&lt;0")+COUNTIFS(Agosto!$C$3:$C$300,C30,Agosto!$H$3:$H$300,"&lt;0")+COUNTIFS(Agosto!$D$3:$D$300,C30,Agosto!$H$3:$H$300,"&lt;0")+COUNTIFS(Setembro!$C$3:$C$300,C30,Setembro!$H$3:$H$300,"&lt;0")+COUNTIFS(Setembro!$D$3:$D$300,C30,Setembro!$H$3:$H$300,"&lt;0")+COUNTIFS(Outubro!$C$3:$C$300,C30,Outubro!$H$3:$H$300,"&lt;0")+COUNTIFS(Outubro!$D$3:$D$300,C30,Outubro!$H$3:$H$300,"&lt;0")+COUNTIFS(Novembro!$C$3:$C$300,C30,Novembro!$H$3:$H$300,"&lt;0")+COUNTIFS(Novembro!$D$3:$D$300,C30,Novembro!$H$3:$H$300,"&lt;0")+COUNTIFS(Dezembro!$C$3:$C$300,C30,Dezembro!$H$3:$H$300,"&lt;0")+COUNTIFS(Dezembro!$D$3:$D$300,C30,Dezembro!$H$3:$H$300,"&lt;0")</f>
        <v>0</v>
      </c>
      <c r="H30" s="217">
        <f>SUMIFS(Janeiro!$H$3:$H$300,Janeiro!$C$3:$C$300,C30)+SUMIFS(Janeiro!$H$3:$H$300,Janeiro!$D$3:$D$300,C30)+SUMIFS(Fevereiro!$H$3:$H$300,Fevereiro!$C$3:$C$300,C30)+SUMIFS(Fevereiro!$H$3:$H$300,Fevereiro!$D$3:$D$300,C30)+SUMIFS('Março'!$H$3:$H$300,'Março'!$C$3:$C$300,C30)+SUMIFS('Março'!$H$3:$H$300,'Março'!$D$3:$D$300,C30)+SUMIFS(Abril!$H$3:$H$300,Abril!$C$3:$C$300,C30)+SUMIFS(Abril!$H$3:$H$300,Abril!$D$3:$D$300,C30)+SUMIFS(Maio!$H$3:$H$300,Maio!$C$3:$C$300,C30)+SUMIFS(Maio!$H$3:$H$300,Maio!$D$3:$D$300,C30)+SUMIFS(Junho!$H$3:$H$300,Junho!$C$3:$C$300,C30)+SUMIFS(Junho!$H$3:$H$300,Junho!$D$3:$D$300,C30)+SUMIFS(Julho!$H$3:$H$300,Julho!$C$3:$C$300,C30)+SUMIFS(Julho!$H$3:$H$300,Julho!$D$3:$D$300,C30)+SUMIFS(Agosto!$H$3:$H$300,Agosto!$C$3:$C$300,C30)+SUMIFS(Agosto!$H$3:$H$300,Agosto!$D$3:$D$300,C30)+SUMIFS(Setembro!$H$3:$H$300,Setembro!$C$3:$C$300,C30)+SUMIFS(Setembro!$H$3:$H$300,Setembro!$D$3:$D$300,C30)+SUMIFS(Outubro!$H$3:$H$300,Outubro!$C$3:$C$300,C30)+SUMIFS(Outubro!$H$3:$H$300,Outubro!$D$3:$D$300,C30)+SUMIFS(Novembro!$H$3:$H$300,Novembro!$C$3:$C$300,C30)+SUMIFS(Novembro!$H$3:$H$300,Novembro!$D$3:$D$300,C30)+SUMIFS(Dezembro!$H$3:$H$300,Dezembro!$C$3:$C$300,C30)+SUMIFS(Dezembro!$H$3:$H$300,Dezembro!$D$3:$D$300,C30)</f>
        <v>0</v>
      </c>
      <c r="J30" s="236"/>
      <c r="L30" s="237"/>
    </row>
    <row r="31" ht="24.75" customHeight="1">
      <c r="A31" s="214">
        <f>Equipes!$H31+(ROW(Equipes!$H31)/100000)</f>
        <v>-479.99969</v>
      </c>
      <c r="B31" s="207">
        <f>RANK(Equipes!$A31,A:A)</f>
        <v>383</v>
      </c>
      <c r="C31" s="225" t="s">
        <v>340</v>
      </c>
      <c r="D31" s="216">
        <f>COUNTIF(Janeiro!$C$3:$C$300,C31)+COUNTIF(Fevereiro!$C$3:$C$300,C31)+COUNTIF('Março'!$C$3:$C$300,C31)+COUNTIF(Abril!$C$3:$C$300,C31)+COUNTIF(Maio!$C$3:$C$300,C31)+COUNTIF(Junho!$C$3:$C$300,C31)+COUNTIF(Julho!$C$3:$C$300,C31)+COUNTIF(Agosto!$C$3:$C$300,C31)+COUNTIF(Setembro!$C$3:$C$300,C31)+COUNTIF(Outubro!$C$3:$C$300,C31)+COUNTIF(Novembro!$C$3:$C$300,C31)+COUNTIF(Dezembro!$C$3:$C$300,C31)</f>
        <v>1</v>
      </c>
      <c r="E31" s="216">
        <f>COUNTIF(Janeiro!$D$3:$D$300,C31)+COUNTIF(Fevereiro!$D$3:$D$300,C31)+COUNTIF('Março'!$D$3:$D$300,C31)+COUNTIF(Abril!$D$3:$D$300,C31)+COUNTIF(Maio!$D$3:$D$300,C31)+COUNTIF(Junho!$D$3:$D$300,C31)+COUNTIF(Julho!$D$3:$D$300,C31)+COUNTIF(Agosto!$D$3:$D$300,C31)+COUNTIF(Setembro!$D$3:$D$300,C31)+COUNTIF(Outubro!$D$3:$D$300,C31)+COUNTIF(Novembro!$D$3:$D$300,C31)+COUNTIF(Dezembro!$D$3:$D$300,C31)</f>
        <v>1</v>
      </c>
      <c r="F31" s="216">
        <f>COUNTIFS(Janeiro!$C$3:$C$300,C31,Janeiro!$H$3:$H$300,"&gt;0")+COUNTIFS(Janeiro!$D$3:$D$300,C31,Janeiro!$H$3:$H$300,"&gt;0")+COUNTIFS(Fevereiro!$C$3:$C$300,C31,Fevereiro!$H$3:$H$300,"&gt;0")+COUNTIFS(Fevereiro!$D$3:$D$300,C31,Fevereiro!$H$3:$H$300,"&gt;0")+COUNTIFS('Março'!$C$3:$C$300,C31,'Março'!$H$3:$H$300,"&gt;0")+COUNTIFS('Março'!$D$3:$D$300,C31,'Março'!$H$3:$H$300,"&gt;0")+COUNTIFS(Abril!$C$3:$C$300,C31,Abril!$H$3:$H$300,"&gt;0")+COUNTIFS(Abril!$D$3:$D$300,C31,Abril!$H$3:$H$300,"&gt;0")+COUNTIFS(Maio!$C$3:$C$300,C31,Maio!$H$3:$H$300,"&gt;0")+COUNTIFS(Maio!$D$3:$D$300,C31,Maio!$H$3:$H$300,"&gt;0")+COUNTIFS(Junho!$C$3:$C$300,C31,Junho!$H$3:$H$300,"&gt;0")+COUNTIFS(Junho!$D$3:$D$300,C31,Junho!$H$3:$H$300,"&gt;0")+COUNTIFS(Julho!$C$3:$C$300,C31,Julho!$H$3:$H$300,"&gt;0")+COUNTIFS(Julho!$D$3:$D$300,C31,Julho!$H$3:$H$300,"&gt;0")+COUNTIFS(Agosto!$C$3:$C$300,C31,Agosto!$H$3:$H$300,"&gt;0")+COUNTIFS(Agosto!$D$3:$D$300,C31,Agosto!$H$3:$H$300,"&gt;0")+COUNTIFS(Setembro!$C$3:$C$300,C31,Setembro!$H$3:$H$300,"&gt;0")+COUNTIFS(Setembro!$D$3:$D$300,C31,Setembro!$H$3:$H$300,"&gt;0")+COUNTIFS(Outubro!$C$3:$C$300,C31,Outubro!$H$3:$H$300,"&gt;0")+COUNTIFS(Outubro!$D$3:$D$300,C31,Outubro!$H$3:$H$300,"&gt;0")+COUNTIFS(Novembro!$C$3:$C$300,C31,Novembro!$H$3:$H$300,"&gt;0")+COUNTIFS(Novembro!$D$3:$D$300,C31,Novembro!$H$3:$H$300,"&gt;0")+COUNTIFS(Dezembro!$C$3:$C$300,C31,Dezembro!$H$3:$H$300,"&gt;0")+COUNTIFS(Dezembro!$D$3:$D$300,C31,Dezembro!$H$3:$H$300,"&gt;0")</f>
        <v>1</v>
      </c>
      <c r="G31" s="216">
        <f>COUNTIFS(Janeiro!$C$3:$C$300,C31,Janeiro!$H$3:$H$300,"&lt;0")+COUNTIFS(Janeiro!$D$3:$D$300,C31,Janeiro!$H$3:$H$300,"&lt;0")+COUNTIFS(Fevereiro!$C$3:$C$300,C31,Fevereiro!$H$3:$H$300,"&lt;0")+COUNTIFS(Fevereiro!$D$3:$D$300,C31,Fevereiro!$H$3:$H$300,"&lt;0")+COUNTIFS('Março'!$C$3:$C$300,C31,'Março'!$H$3:$H$300,"&lt;0")+COUNTIFS('Março'!$D$3:$D$300,C31,'Março'!$H$3:$H$300,"&lt;0")+COUNTIFS(Abril!$C$3:$C$300,C31,Abril!$H$3:$H$300,"&lt;0")+COUNTIFS(Abril!$D$3:$D$300,C31,Abril!$H$3:$H$300,"&lt;0")+COUNTIFS(Maio!$C$3:$C$300,C31,Maio!$H$3:$H$300,"&lt;0")+COUNTIFS(Maio!$D$3:$D$300,C31,Maio!$H$3:$H$300,"&lt;0")+COUNTIFS(Junho!$C$3:$C$300,C31,Junho!$H$3:$H$300,"&lt;0")+COUNTIFS(Junho!$D$3:$D$300,C31,Junho!$H$3:$H$300,"&lt;0")+COUNTIFS(Julho!$C$3:$C$300,C31,Julho!$H$3:$H$300,"&lt;0")+COUNTIFS(Julho!$D$3:$D$300,C31,Julho!$H$3:$H$300,"&lt;0")+COUNTIFS(Agosto!$C$3:$C$300,C31,Agosto!$H$3:$H$300,"&lt;0")+COUNTIFS(Agosto!$D$3:$D$300,C31,Agosto!$H$3:$H$300,"&lt;0")+COUNTIFS(Setembro!$C$3:$C$300,C31,Setembro!$H$3:$H$300,"&lt;0")+COUNTIFS(Setembro!$D$3:$D$300,C31,Setembro!$H$3:$H$300,"&lt;0")+COUNTIFS(Outubro!$C$3:$C$300,C31,Outubro!$H$3:$H$300,"&lt;0")+COUNTIFS(Outubro!$D$3:$D$300,C31,Outubro!$H$3:$H$300,"&lt;0")+COUNTIFS(Novembro!$C$3:$C$300,C31,Novembro!$H$3:$H$300,"&lt;0")+COUNTIFS(Novembro!$D$3:$D$300,C31,Novembro!$H$3:$H$300,"&lt;0")+COUNTIFS(Dezembro!$C$3:$C$300,C31,Dezembro!$H$3:$H$300,"&lt;0")+COUNTIFS(Dezembro!$D$3:$D$300,C31,Dezembro!$H$3:$H$300,"&lt;0")</f>
        <v>1</v>
      </c>
      <c r="H31" s="217">
        <f>SUMIFS(Janeiro!$H$3:$H$300,Janeiro!$C$3:$C$300,C31)+SUMIFS(Janeiro!$H$3:$H$300,Janeiro!$D$3:$D$300,C31)+SUMIFS(Fevereiro!$H$3:$H$300,Fevereiro!$C$3:$C$300,C31)+SUMIFS(Fevereiro!$H$3:$H$300,Fevereiro!$D$3:$D$300,C31)+SUMIFS('Março'!$H$3:$H$300,'Março'!$C$3:$C$300,C31)+SUMIFS('Março'!$H$3:$H$300,'Março'!$D$3:$D$300,C31)+SUMIFS(Abril!$H$3:$H$300,Abril!$C$3:$C$300,C31)+SUMIFS(Abril!$H$3:$H$300,Abril!$D$3:$D$300,C31)+SUMIFS(Maio!$H$3:$H$300,Maio!$C$3:$C$300,C31)+SUMIFS(Maio!$H$3:$H$300,Maio!$D$3:$D$300,C31)+SUMIFS(Junho!$H$3:$H$300,Junho!$C$3:$C$300,C31)+SUMIFS(Junho!$H$3:$H$300,Junho!$D$3:$D$300,C31)+SUMIFS(Julho!$H$3:$H$300,Julho!$C$3:$C$300,C31)+SUMIFS(Julho!$H$3:$H$300,Julho!$D$3:$D$300,C31)+SUMIFS(Agosto!$H$3:$H$300,Agosto!$C$3:$C$300,C31)+SUMIFS(Agosto!$H$3:$H$300,Agosto!$D$3:$D$300,C31)+SUMIFS(Setembro!$H$3:$H$300,Setembro!$C$3:$C$300,C31)+SUMIFS(Setembro!$H$3:$H$300,Setembro!$D$3:$D$300,C31)+SUMIFS(Outubro!$H$3:$H$300,Outubro!$C$3:$C$300,C31)+SUMIFS(Outubro!$H$3:$H$300,Outubro!$D$3:$D$300,C31)+SUMIFS(Novembro!$H$3:$H$300,Novembro!$C$3:$C$300,C31)+SUMIFS(Novembro!$H$3:$H$300,Novembro!$D$3:$D$300,C31)+SUMIFS(Dezembro!$H$3:$H$300,Dezembro!$C$3:$C$300,C31)+SUMIFS(Dezembro!$H$3:$H$300,Dezembro!$D$3:$D$300,C31)</f>
        <v>-480</v>
      </c>
      <c r="J31" s="238"/>
      <c r="L31" s="239"/>
    </row>
    <row r="32" ht="24.75" customHeight="1">
      <c r="A32" s="214">
        <f>Equipes!$H32+(ROW(Equipes!$H32)/100000)</f>
        <v>-999.99968</v>
      </c>
      <c r="B32" s="207">
        <f>RANK(Equipes!$A32,A:A)</f>
        <v>394</v>
      </c>
      <c r="C32" s="221" t="s">
        <v>341</v>
      </c>
      <c r="D32" s="216">
        <f>COUNTIF(Janeiro!$C$3:$C$300,C32)+COUNTIF(Fevereiro!$C$3:$C$300,C32)+COUNTIF('Março'!$C$3:$C$300,C32)+COUNTIF(Abril!$C$3:$C$300,C32)+COUNTIF(Maio!$C$3:$C$300,C32)+COUNTIF(Junho!$C$3:$C$300,C32)+COUNTIF(Julho!$C$3:$C$300,C32)+COUNTIF(Agosto!$C$3:$C$300,C32)+COUNTIF(Setembro!$C$3:$C$300,C32)+COUNTIF(Outubro!$C$3:$C$300,C32)+COUNTIF(Novembro!$C$3:$C$300,C32)+COUNTIF(Dezembro!$C$3:$C$300,C32)</f>
        <v>1</v>
      </c>
      <c r="E32" s="216">
        <f>COUNTIF(Janeiro!$D$3:$D$300,C32)+COUNTIF(Fevereiro!$D$3:$D$300,C32)+COUNTIF('Março'!$D$3:$D$300,C32)+COUNTIF(Abril!$D$3:$D$300,C32)+COUNTIF(Maio!$D$3:$D$300,C32)+COUNTIF(Junho!$D$3:$D$300,C32)+COUNTIF(Julho!$D$3:$D$300,C32)+COUNTIF(Agosto!$D$3:$D$300,C32)+COUNTIF(Setembro!$D$3:$D$300,C32)+COUNTIF(Outubro!$D$3:$D$300,C32)+COUNTIF(Novembro!$D$3:$D$300,C32)+COUNTIF(Dezembro!$D$3:$D$300,C32)</f>
        <v>0</v>
      </c>
      <c r="F32" s="216">
        <f>COUNTIFS(Janeiro!$C$3:$C$300,C32,Janeiro!$H$3:$H$300,"&gt;0")+COUNTIFS(Janeiro!$D$3:$D$300,C32,Janeiro!$H$3:$H$300,"&gt;0")+COUNTIFS(Fevereiro!$C$3:$C$300,C32,Fevereiro!$H$3:$H$300,"&gt;0")+COUNTIFS(Fevereiro!$D$3:$D$300,C32,Fevereiro!$H$3:$H$300,"&gt;0")+COUNTIFS('Março'!$C$3:$C$300,C32,'Março'!$H$3:$H$300,"&gt;0")+COUNTIFS('Março'!$D$3:$D$300,C32,'Março'!$H$3:$H$300,"&gt;0")+COUNTIFS(Abril!$C$3:$C$300,C32,Abril!$H$3:$H$300,"&gt;0")+COUNTIFS(Abril!$D$3:$D$300,C32,Abril!$H$3:$H$300,"&gt;0")+COUNTIFS(Maio!$C$3:$C$300,C32,Maio!$H$3:$H$300,"&gt;0")+COUNTIFS(Maio!$D$3:$D$300,C32,Maio!$H$3:$H$300,"&gt;0")+COUNTIFS(Junho!$C$3:$C$300,C32,Junho!$H$3:$H$300,"&gt;0")+COUNTIFS(Junho!$D$3:$D$300,C32,Junho!$H$3:$H$300,"&gt;0")+COUNTIFS(Julho!$C$3:$C$300,C32,Julho!$H$3:$H$300,"&gt;0")+COUNTIFS(Julho!$D$3:$D$300,C32,Julho!$H$3:$H$300,"&gt;0")+COUNTIFS(Agosto!$C$3:$C$300,C32,Agosto!$H$3:$H$300,"&gt;0")+COUNTIFS(Agosto!$D$3:$D$300,C32,Agosto!$H$3:$H$300,"&gt;0")+COUNTIFS(Setembro!$C$3:$C$300,C32,Setembro!$H$3:$H$300,"&gt;0")+COUNTIFS(Setembro!$D$3:$D$300,C32,Setembro!$H$3:$H$300,"&gt;0")+COUNTIFS(Outubro!$C$3:$C$300,C32,Outubro!$H$3:$H$300,"&gt;0")+COUNTIFS(Outubro!$D$3:$D$300,C32,Outubro!$H$3:$H$300,"&gt;0")+COUNTIFS(Novembro!$C$3:$C$300,C32,Novembro!$H$3:$H$300,"&gt;0")+COUNTIFS(Novembro!$D$3:$D$300,C32,Novembro!$H$3:$H$300,"&gt;0")+COUNTIFS(Dezembro!$C$3:$C$300,C32,Dezembro!$H$3:$H$300,"&gt;0")+COUNTIFS(Dezembro!$D$3:$D$300,C32,Dezembro!$H$3:$H$300,"&gt;0")</f>
        <v>0</v>
      </c>
      <c r="G32" s="216">
        <f>COUNTIFS(Janeiro!$C$3:$C$300,C32,Janeiro!$H$3:$H$300,"&lt;0")+COUNTIFS(Janeiro!$D$3:$D$300,C32,Janeiro!$H$3:$H$300,"&lt;0")+COUNTIFS(Fevereiro!$C$3:$C$300,C32,Fevereiro!$H$3:$H$300,"&lt;0")+COUNTIFS(Fevereiro!$D$3:$D$300,C32,Fevereiro!$H$3:$H$300,"&lt;0")+COUNTIFS('Março'!$C$3:$C$300,C32,'Março'!$H$3:$H$300,"&lt;0")+COUNTIFS('Março'!$D$3:$D$300,C32,'Março'!$H$3:$H$300,"&lt;0")+COUNTIFS(Abril!$C$3:$C$300,C32,Abril!$H$3:$H$300,"&lt;0")+COUNTIFS(Abril!$D$3:$D$300,C32,Abril!$H$3:$H$300,"&lt;0")+COUNTIFS(Maio!$C$3:$C$300,C32,Maio!$H$3:$H$300,"&lt;0")+COUNTIFS(Maio!$D$3:$D$300,C32,Maio!$H$3:$H$300,"&lt;0")+COUNTIFS(Junho!$C$3:$C$300,C32,Junho!$H$3:$H$300,"&lt;0")+COUNTIFS(Junho!$D$3:$D$300,C32,Junho!$H$3:$H$300,"&lt;0")+COUNTIFS(Julho!$C$3:$C$300,C32,Julho!$H$3:$H$300,"&lt;0")+COUNTIFS(Julho!$D$3:$D$300,C32,Julho!$H$3:$H$300,"&lt;0")+COUNTIFS(Agosto!$C$3:$C$300,C32,Agosto!$H$3:$H$300,"&lt;0")+COUNTIFS(Agosto!$D$3:$D$300,C32,Agosto!$H$3:$H$300,"&lt;0")+COUNTIFS(Setembro!$C$3:$C$300,C32,Setembro!$H$3:$H$300,"&lt;0")+COUNTIFS(Setembro!$D$3:$D$300,C32,Setembro!$H$3:$H$300,"&lt;0")+COUNTIFS(Outubro!$C$3:$C$300,C32,Outubro!$H$3:$H$300,"&lt;0")+COUNTIFS(Outubro!$D$3:$D$300,C32,Outubro!$H$3:$H$300,"&lt;0")+COUNTIFS(Novembro!$C$3:$C$300,C32,Novembro!$H$3:$H$300,"&lt;0")+COUNTIFS(Novembro!$D$3:$D$300,C32,Novembro!$H$3:$H$300,"&lt;0")+COUNTIFS(Dezembro!$C$3:$C$300,C32,Dezembro!$H$3:$H$300,"&lt;0")+COUNTIFS(Dezembro!$D$3:$D$300,C32,Dezembro!$H$3:$H$300,"&lt;0")</f>
        <v>1</v>
      </c>
      <c r="H32" s="217">
        <f>SUMIFS(Janeiro!$H$3:$H$300,Janeiro!$C$3:$C$300,C32)+SUMIFS(Janeiro!$H$3:$H$300,Janeiro!$D$3:$D$300,C32)+SUMIFS(Fevereiro!$H$3:$H$300,Fevereiro!$C$3:$C$300,C32)+SUMIFS(Fevereiro!$H$3:$H$300,Fevereiro!$D$3:$D$300,C32)+SUMIFS('Março'!$H$3:$H$300,'Março'!$C$3:$C$300,C32)+SUMIFS('Março'!$H$3:$H$300,'Março'!$D$3:$D$300,C32)+SUMIFS(Abril!$H$3:$H$300,Abril!$C$3:$C$300,C32)+SUMIFS(Abril!$H$3:$H$300,Abril!$D$3:$D$300,C32)+SUMIFS(Maio!$H$3:$H$300,Maio!$C$3:$C$300,C32)+SUMIFS(Maio!$H$3:$H$300,Maio!$D$3:$D$300,C32)+SUMIFS(Junho!$H$3:$H$300,Junho!$C$3:$C$300,C32)+SUMIFS(Junho!$H$3:$H$300,Junho!$D$3:$D$300,C32)+SUMIFS(Julho!$H$3:$H$300,Julho!$C$3:$C$300,C32)+SUMIFS(Julho!$H$3:$H$300,Julho!$D$3:$D$300,C32)+SUMIFS(Agosto!$H$3:$H$300,Agosto!$C$3:$C$300,C32)+SUMIFS(Agosto!$H$3:$H$300,Agosto!$D$3:$D$300,C32)+SUMIFS(Setembro!$H$3:$H$300,Setembro!$C$3:$C$300,C32)+SUMIFS(Setembro!$H$3:$H$300,Setembro!$D$3:$D$300,C32)+SUMIFS(Outubro!$H$3:$H$300,Outubro!$C$3:$C$300,C32)+SUMIFS(Outubro!$H$3:$H$300,Outubro!$D$3:$D$300,C32)+SUMIFS(Novembro!$H$3:$H$300,Novembro!$C$3:$C$300,C32)+SUMIFS(Novembro!$H$3:$H$300,Novembro!$D$3:$D$300,C32)+SUMIFS(Dezembro!$H$3:$H$300,Dezembro!$C$3:$C$300,C32)+SUMIFS(Dezembro!$H$3:$H$300,Dezembro!$D$3:$D$300,C32)</f>
        <v>-1000</v>
      </c>
      <c r="J32" s="236"/>
      <c r="L32" s="237"/>
    </row>
    <row r="33" ht="24.75" customHeight="1">
      <c r="A33" s="214">
        <f>Equipes!$H33+(ROW(Equipes!$H33)/100000)</f>
        <v>800.00033</v>
      </c>
      <c r="B33" s="207">
        <f>RANK(Equipes!$A33,A:A)</f>
        <v>23</v>
      </c>
      <c r="C33" s="240" t="s">
        <v>342</v>
      </c>
      <c r="D33" s="216">
        <f>COUNTIF(Janeiro!$C$3:$C$300,C33)+COUNTIF(Fevereiro!$C$3:$C$300,C33)+COUNTIF('Março'!$C$3:$C$300,C33)+COUNTIF(Abril!$C$3:$C$300,C33)+COUNTIF(Maio!$C$3:$C$300,C33)+COUNTIF(Junho!$C$3:$C$300,C33)+COUNTIF(Julho!$C$3:$C$300,C33)+COUNTIF(Agosto!$C$3:$C$300,C33)+COUNTIF(Setembro!$C$3:$C$300,C33)+COUNTIF(Outubro!$C$3:$C$300,C33)+COUNTIF(Novembro!$C$3:$C$300,C33)+COUNTIF(Dezembro!$C$3:$C$300,C33)</f>
        <v>1</v>
      </c>
      <c r="E33" s="216">
        <f>COUNTIF(Janeiro!$D$3:$D$300,C33)+COUNTIF(Fevereiro!$D$3:$D$300,C33)+COUNTIF('Março'!$D$3:$D$300,C33)+COUNTIF(Abril!$D$3:$D$300,C33)+COUNTIF(Maio!$D$3:$D$300,C33)+COUNTIF(Junho!$D$3:$D$300,C33)+COUNTIF(Julho!$D$3:$D$300,C33)+COUNTIF(Agosto!$D$3:$D$300,C33)+COUNTIF(Setembro!$D$3:$D$300,C33)+COUNTIF(Outubro!$D$3:$D$300,C33)+COUNTIF(Novembro!$D$3:$D$300,C33)+COUNTIF(Dezembro!$D$3:$D$300,C33)</f>
        <v>0</v>
      </c>
      <c r="F33" s="216">
        <f>COUNTIFS(Janeiro!$C$3:$C$300,C33,Janeiro!$H$3:$H$300,"&gt;0")+COUNTIFS(Janeiro!$D$3:$D$300,C33,Janeiro!$H$3:$H$300,"&gt;0")+COUNTIFS(Fevereiro!$C$3:$C$300,C33,Fevereiro!$H$3:$H$300,"&gt;0")+COUNTIFS(Fevereiro!$D$3:$D$300,C33,Fevereiro!$H$3:$H$300,"&gt;0")+COUNTIFS('Março'!$C$3:$C$300,C33,'Março'!$H$3:$H$300,"&gt;0")+COUNTIFS('Março'!$D$3:$D$300,C33,'Março'!$H$3:$H$300,"&gt;0")+COUNTIFS(Abril!$C$3:$C$300,C33,Abril!$H$3:$H$300,"&gt;0")+COUNTIFS(Abril!$D$3:$D$300,C33,Abril!$H$3:$H$300,"&gt;0")+COUNTIFS(Maio!$C$3:$C$300,C33,Maio!$H$3:$H$300,"&gt;0")+COUNTIFS(Maio!$D$3:$D$300,C33,Maio!$H$3:$H$300,"&gt;0")+COUNTIFS(Junho!$C$3:$C$300,C33,Junho!$H$3:$H$300,"&gt;0")+COUNTIFS(Junho!$D$3:$D$300,C33,Junho!$H$3:$H$300,"&gt;0")+COUNTIFS(Julho!$C$3:$C$300,C33,Julho!$H$3:$H$300,"&gt;0")+COUNTIFS(Julho!$D$3:$D$300,C33,Julho!$H$3:$H$300,"&gt;0")+COUNTIFS(Agosto!$C$3:$C$300,C33,Agosto!$H$3:$H$300,"&gt;0")+COUNTIFS(Agosto!$D$3:$D$300,C33,Agosto!$H$3:$H$300,"&gt;0")+COUNTIFS(Setembro!$C$3:$C$300,C33,Setembro!$H$3:$H$300,"&gt;0")+COUNTIFS(Setembro!$D$3:$D$300,C33,Setembro!$H$3:$H$300,"&gt;0")+COUNTIFS(Outubro!$C$3:$C$300,C33,Outubro!$H$3:$H$300,"&gt;0")+COUNTIFS(Outubro!$D$3:$D$300,C33,Outubro!$H$3:$H$300,"&gt;0")+COUNTIFS(Novembro!$C$3:$C$300,C33,Novembro!$H$3:$H$300,"&gt;0")+COUNTIFS(Novembro!$D$3:$D$300,C33,Novembro!$H$3:$H$300,"&gt;0")+COUNTIFS(Dezembro!$C$3:$C$300,C33,Dezembro!$H$3:$H$300,"&gt;0")+COUNTIFS(Dezembro!$D$3:$D$300,C33,Dezembro!$H$3:$H$300,"&gt;0")</f>
        <v>1</v>
      </c>
      <c r="G33" s="216">
        <f>COUNTIFS(Janeiro!$C$3:$C$300,C33,Janeiro!$H$3:$H$300,"&lt;0")+COUNTIFS(Janeiro!$D$3:$D$300,C33,Janeiro!$H$3:$H$300,"&lt;0")+COUNTIFS(Fevereiro!$C$3:$C$300,C33,Fevereiro!$H$3:$H$300,"&lt;0")+COUNTIFS(Fevereiro!$D$3:$D$300,C33,Fevereiro!$H$3:$H$300,"&lt;0")+COUNTIFS('Março'!$C$3:$C$300,C33,'Março'!$H$3:$H$300,"&lt;0")+COUNTIFS('Março'!$D$3:$D$300,C33,'Março'!$H$3:$H$300,"&lt;0")+COUNTIFS(Abril!$C$3:$C$300,C33,Abril!$H$3:$H$300,"&lt;0")+COUNTIFS(Abril!$D$3:$D$300,C33,Abril!$H$3:$H$300,"&lt;0")+COUNTIFS(Maio!$C$3:$C$300,C33,Maio!$H$3:$H$300,"&lt;0")+COUNTIFS(Maio!$D$3:$D$300,C33,Maio!$H$3:$H$300,"&lt;0")+COUNTIFS(Junho!$C$3:$C$300,C33,Junho!$H$3:$H$300,"&lt;0")+COUNTIFS(Junho!$D$3:$D$300,C33,Junho!$H$3:$H$300,"&lt;0")+COUNTIFS(Julho!$C$3:$C$300,C33,Julho!$H$3:$H$300,"&lt;0")+COUNTIFS(Julho!$D$3:$D$300,C33,Julho!$H$3:$H$300,"&lt;0")+COUNTIFS(Agosto!$C$3:$C$300,C33,Agosto!$H$3:$H$300,"&lt;0")+COUNTIFS(Agosto!$D$3:$D$300,C33,Agosto!$H$3:$H$300,"&lt;0")+COUNTIFS(Setembro!$C$3:$C$300,C33,Setembro!$H$3:$H$300,"&lt;0")+COUNTIFS(Setembro!$D$3:$D$300,C33,Setembro!$H$3:$H$300,"&lt;0")+COUNTIFS(Outubro!$C$3:$C$300,C33,Outubro!$H$3:$H$300,"&lt;0")+COUNTIFS(Outubro!$D$3:$D$300,C33,Outubro!$H$3:$H$300,"&lt;0")+COUNTIFS(Novembro!$C$3:$C$300,C33,Novembro!$H$3:$H$300,"&lt;0")+COUNTIFS(Novembro!$D$3:$D$300,C33,Novembro!$H$3:$H$300,"&lt;0")+COUNTIFS(Dezembro!$C$3:$C$300,C33,Dezembro!$H$3:$H$300,"&lt;0")+COUNTIFS(Dezembro!$D$3:$D$300,C33,Dezembro!$H$3:$H$300,"&lt;0")</f>
        <v>0</v>
      </c>
      <c r="H33" s="217">
        <f>SUMIFS(Janeiro!$H$3:$H$300,Janeiro!$C$3:$C$300,C33)+SUMIFS(Janeiro!$H$3:$H$300,Janeiro!$D$3:$D$300,C33)+SUMIFS(Fevereiro!$H$3:$H$300,Fevereiro!$C$3:$C$300,C33)+SUMIFS(Fevereiro!$H$3:$H$300,Fevereiro!$D$3:$D$300,C33)+SUMIFS('Março'!$H$3:$H$300,'Março'!$C$3:$C$300,C33)+SUMIFS('Março'!$H$3:$H$300,'Março'!$D$3:$D$300,C33)+SUMIFS(Abril!$H$3:$H$300,Abril!$C$3:$C$300,C33)+SUMIFS(Abril!$H$3:$H$300,Abril!$D$3:$D$300,C33)+SUMIFS(Maio!$H$3:$H$300,Maio!$C$3:$C$300,C33)+SUMIFS(Maio!$H$3:$H$300,Maio!$D$3:$D$300,C33)+SUMIFS(Junho!$H$3:$H$300,Junho!$C$3:$C$300,C33)+SUMIFS(Junho!$H$3:$H$300,Junho!$D$3:$D$300,C33)+SUMIFS(Julho!$H$3:$H$300,Julho!$C$3:$C$300,C33)+SUMIFS(Julho!$H$3:$H$300,Julho!$D$3:$D$300,C33)+SUMIFS(Agosto!$H$3:$H$300,Agosto!$C$3:$C$300,C33)+SUMIFS(Agosto!$H$3:$H$300,Agosto!$D$3:$D$300,C33)+SUMIFS(Setembro!$H$3:$H$300,Setembro!$C$3:$C$300,C33)+SUMIFS(Setembro!$H$3:$H$300,Setembro!$D$3:$D$300,C33)+SUMIFS(Outubro!$H$3:$H$300,Outubro!$C$3:$C$300,C33)+SUMIFS(Outubro!$H$3:$H$300,Outubro!$D$3:$D$300,C33)+SUMIFS(Novembro!$H$3:$H$300,Novembro!$C$3:$C$300,C33)+SUMIFS(Novembro!$H$3:$H$300,Novembro!$D$3:$D$300,C33)+SUMIFS(Dezembro!$H$3:$H$300,Dezembro!$C$3:$C$300,C33)+SUMIFS(Dezembro!$H$3:$H$300,Dezembro!$D$3:$D$300,C33)</f>
        <v>800</v>
      </c>
      <c r="J33" s="238"/>
      <c r="L33" s="239"/>
    </row>
    <row r="34" ht="24.75" customHeight="1">
      <c r="A34" s="214">
        <f>Equipes!$H34+(ROW(Equipes!$H34)/100000)</f>
        <v>560.00034</v>
      </c>
      <c r="B34" s="207">
        <f>RANK(Equipes!$A34,A:A)</f>
        <v>27</v>
      </c>
      <c r="C34" s="221" t="s">
        <v>343</v>
      </c>
      <c r="D34" s="216">
        <f>COUNTIF(Janeiro!$C$3:$C$300,C34)+COUNTIF(Fevereiro!$C$3:$C$300,C34)+COUNTIF('Março'!$C$3:$C$300,C34)+COUNTIF(Abril!$C$3:$C$300,C34)+COUNTIF(Maio!$C$3:$C$300,C34)+COUNTIF(Junho!$C$3:$C$300,C34)+COUNTIF(Julho!$C$3:$C$300,C34)+COUNTIF(Agosto!$C$3:$C$300,C34)+COUNTIF(Setembro!$C$3:$C$300,C34)+COUNTIF(Outubro!$C$3:$C$300,C34)+COUNTIF(Novembro!$C$3:$C$300,C34)+COUNTIF(Dezembro!$C$3:$C$300,C34)</f>
        <v>0</v>
      </c>
      <c r="E34" s="216">
        <f>COUNTIF(Janeiro!$D$3:$D$300,C34)+COUNTIF(Fevereiro!$D$3:$D$300,C34)+COUNTIF('Março'!$D$3:$D$300,C34)+COUNTIF(Abril!$D$3:$D$300,C34)+COUNTIF(Maio!$D$3:$D$300,C34)+COUNTIF(Junho!$D$3:$D$300,C34)+COUNTIF(Julho!$D$3:$D$300,C34)+COUNTIF(Agosto!$D$3:$D$300,C34)+COUNTIF(Setembro!$D$3:$D$300,C34)+COUNTIF(Outubro!$D$3:$D$300,C34)+COUNTIF(Novembro!$D$3:$D$300,C34)+COUNTIF(Dezembro!$D$3:$D$300,C34)</f>
        <v>2</v>
      </c>
      <c r="F34" s="216">
        <f>COUNTIFS(Janeiro!$C$3:$C$300,C34,Janeiro!$H$3:$H$300,"&gt;0")+COUNTIFS(Janeiro!$D$3:$D$300,C34,Janeiro!$H$3:$H$300,"&gt;0")+COUNTIFS(Fevereiro!$C$3:$C$300,C34,Fevereiro!$H$3:$H$300,"&gt;0")+COUNTIFS(Fevereiro!$D$3:$D$300,C34,Fevereiro!$H$3:$H$300,"&gt;0")+COUNTIFS('Março'!$C$3:$C$300,C34,'Março'!$H$3:$H$300,"&gt;0")+COUNTIFS('Março'!$D$3:$D$300,C34,'Março'!$H$3:$H$300,"&gt;0")+COUNTIFS(Abril!$C$3:$C$300,C34,Abril!$H$3:$H$300,"&gt;0")+COUNTIFS(Abril!$D$3:$D$300,C34,Abril!$H$3:$H$300,"&gt;0")+COUNTIFS(Maio!$C$3:$C$300,C34,Maio!$H$3:$H$300,"&gt;0")+COUNTIFS(Maio!$D$3:$D$300,C34,Maio!$H$3:$H$300,"&gt;0")+COUNTIFS(Junho!$C$3:$C$300,C34,Junho!$H$3:$H$300,"&gt;0")+COUNTIFS(Junho!$D$3:$D$300,C34,Junho!$H$3:$H$300,"&gt;0")+COUNTIFS(Julho!$C$3:$C$300,C34,Julho!$H$3:$H$300,"&gt;0")+COUNTIFS(Julho!$D$3:$D$300,C34,Julho!$H$3:$H$300,"&gt;0")+COUNTIFS(Agosto!$C$3:$C$300,C34,Agosto!$H$3:$H$300,"&gt;0")+COUNTIFS(Agosto!$D$3:$D$300,C34,Agosto!$H$3:$H$300,"&gt;0")+COUNTIFS(Setembro!$C$3:$C$300,C34,Setembro!$H$3:$H$300,"&gt;0")+COUNTIFS(Setembro!$D$3:$D$300,C34,Setembro!$H$3:$H$300,"&gt;0")+COUNTIFS(Outubro!$C$3:$C$300,C34,Outubro!$H$3:$H$300,"&gt;0")+COUNTIFS(Outubro!$D$3:$D$300,C34,Outubro!$H$3:$H$300,"&gt;0")+COUNTIFS(Novembro!$C$3:$C$300,C34,Novembro!$H$3:$H$300,"&gt;0")+COUNTIFS(Novembro!$D$3:$D$300,C34,Novembro!$H$3:$H$300,"&gt;0")+COUNTIFS(Dezembro!$C$3:$C$300,C34,Dezembro!$H$3:$H$300,"&gt;0")+COUNTIFS(Dezembro!$D$3:$D$300,C34,Dezembro!$H$3:$H$300,"&gt;0")</f>
        <v>2</v>
      </c>
      <c r="G34" s="216">
        <f>COUNTIFS(Janeiro!$C$3:$C$300,C34,Janeiro!$H$3:$H$300,"&lt;0")+COUNTIFS(Janeiro!$D$3:$D$300,C34,Janeiro!$H$3:$H$300,"&lt;0")+COUNTIFS(Fevereiro!$C$3:$C$300,C34,Fevereiro!$H$3:$H$300,"&lt;0")+COUNTIFS(Fevereiro!$D$3:$D$300,C34,Fevereiro!$H$3:$H$300,"&lt;0")+COUNTIFS('Março'!$C$3:$C$300,C34,'Março'!$H$3:$H$300,"&lt;0")+COUNTIFS('Março'!$D$3:$D$300,C34,'Março'!$H$3:$H$300,"&lt;0")+COUNTIFS(Abril!$C$3:$C$300,C34,Abril!$H$3:$H$300,"&lt;0")+COUNTIFS(Abril!$D$3:$D$300,C34,Abril!$H$3:$H$300,"&lt;0")+COUNTIFS(Maio!$C$3:$C$300,C34,Maio!$H$3:$H$300,"&lt;0")+COUNTIFS(Maio!$D$3:$D$300,C34,Maio!$H$3:$H$300,"&lt;0")+COUNTIFS(Junho!$C$3:$C$300,C34,Junho!$H$3:$H$300,"&lt;0")+COUNTIFS(Junho!$D$3:$D$300,C34,Junho!$H$3:$H$300,"&lt;0")+COUNTIFS(Julho!$C$3:$C$300,C34,Julho!$H$3:$H$300,"&lt;0")+COUNTIFS(Julho!$D$3:$D$300,C34,Julho!$H$3:$H$300,"&lt;0")+COUNTIFS(Agosto!$C$3:$C$300,C34,Agosto!$H$3:$H$300,"&lt;0")+COUNTIFS(Agosto!$D$3:$D$300,C34,Agosto!$H$3:$H$300,"&lt;0")+COUNTIFS(Setembro!$C$3:$C$300,C34,Setembro!$H$3:$H$300,"&lt;0")+COUNTIFS(Setembro!$D$3:$D$300,C34,Setembro!$H$3:$H$300,"&lt;0")+COUNTIFS(Outubro!$C$3:$C$300,C34,Outubro!$H$3:$H$300,"&lt;0")+COUNTIFS(Outubro!$D$3:$D$300,C34,Outubro!$H$3:$H$300,"&lt;0")+COUNTIFS(Novembro!$C$3:$C$300,C34,Novembro!$H$3:$H$300,"&lt;0")+COUNTIFS(Novembro!$D$3:$D$300,C34,Novembro!$H$3:$H$300,"&lt;0")+COUNTIFS(Dezembro!$C$3:$C$300,C34,Dezembro!$H$3:$H$300,"&lt;0")+COUNTIFS(Dezembro!$D$3:$D$300,C34,Dezembro!$H$3:$H$300,"&lt;0")</f>
        <v>0</v>
      </c>
      <c r="H34" s="217">
        <f>SUMIFS(Janeiro!$H$3:$H$300,Janeiro!$C$3:$C$300,C34)+SUMIFS(Janeiro!$H$3:$H$300,Janeiro!$D$3:$D$300,C34)+SUMIFS(Fevereiro!$H$3:$H$300,Fevereiro!$C$3:$C$300,C34)+SUMIFS(Fevereiro!$H$3:$H$300,Fevereiro!$D$3:$D$300,C34)+SUMIFS('Março'!$H$3:$H$300,'Março'!$C$3:$C$300,C34)+SUMIFS('Março'!$H$3:$H$300,'Março'!$D$3:$D$300,C34)+SUMIFS(Abril!$H$3:$H$300,Abril!$C$3:$C$300,C34)+SUMIFS(Abril!$H$3:$H$300,Abril!$D$3:$D$300,C34)+SUMIFS(Maio!$H$3:$H$300,Maio!$C$3:$C$300,C34)+SUMIFS(Maio!$H$3:$H$300,Maio!$D$3:$D$300,C34)+SUMIFS(Junho!$H$3:$H$300,Junho!$C$3:$C$300,C34)+SUMIFS(Junho!$H$3:$H$300,Junho!$D$3:$D$300,C34)+SUMIFS(Julho!$H$3:$H$300,Julho!$C$3:$C$300,C34)+SUMIFS(Julho!$H$3:$H$300,Julho!$D$3:$D$300,C34)+SUMIFS(Agosto!$H$3:$H$300,Agosto!$C$3:$C$300,C34)+SUMIFS(Agosto!$H$3:$H$300,Agosto!$D$3:$D$300,C34)+SUMIFS(Setembro!$H$3:$H$300,Setembro!$C$3:$C$300,C34)+SUMIFS(Setembro!$H$3:$H$300,Setembro!$D$3:$D$300,C34)+SUMIFS(Outubro!$H$3:$H$300,Outubro!$C$3:$C$300,C34)+SUMIFS(Outubro!$H$3:$H$300,Outubro!$D$3:$D$300,C34)+SUMIFS(Novembro!$H$3:$H$300,Novembro!$C$3:$C$300,C34)+SUMIFS(Novembro!$H$3:$H$300,Novembro!$D$3:$D$300,C34)+SUMIFS(Dezembro!$H$3:$H$300,Dezembro!$C$3:$C$300,C34)+SUMIFS(Dezembro!$H$3:$H$300,Dezembro!$D$3:$D$300,C34)</f>
        <v>560</v>
      </c>
      <c r="J34" s="236"/>
      <c r="L34" s="237"/>
    </row>
    <row r="35" ht="24.75" customHeight="1">
      <c r="A35" s="214">
        <f>Equipes!$H35+(ROW(Equipes!$H35)/100000)</f>
        <v>0.00035</v>
      </c>
      <c r="B35" s="207">
        <f>RANK(Equipes!$A35,A:A)</f>
        <v>352</v>
      </c>
      <c r="C35" s="225" t="s">
        <v>344</v>
      </c>
      <c r="D35" s="216">
        <f>COUNTIF(Janeiro!$C$3:$C$300,C35)+COUNTIF(Fevereiro!$C$3:$C$300,C35)+COUNTIF('Março'!$C$3:$C$300,C35)+COUNTIF(Abril!$C$3:$C$300,C35)+COUNTIF(Maio!$C$3:$C$300,C35)+COUNTIF(Junho!$C$3:$C$300,C35)+COUNTIF(Julho!$C$3:$C$300,C35)+COUNTIF(Agosto!$C$3:$C$300,C35)+COUNTIF(Setembro!$C$3:$C$300,C35)+COUNTIF(Outubro!$C$3:$C$300,C35)+COUNTIF(Novembro!$C$3:$C$300,C35)+COUNTIF(Dezembro!$C$3:$C$300,C35)</f>
        <v>0</v>
      </c>
      <c r="E35" s="216">
        <f>COUNTIF(Janeiro!$D$3:$D$300,C35)+COUNTIF(Fevereiro!$D$3:$D$300,C35)+COUNTIF('Março'!$D$3:$D$300,C35)+COUNTIF(Abril!$D$3:$D$300,C35)+COUNTIF(Maio!$D$3:$D$300,C35)+COUNTIF(Junho!$D$3:$D$300,C35)+COUNTIF(Julho!$D$3:$D$300,C35)+COUNTIF(Agosto!$D$3:$D$300,C35)+COUNTIF(Setembro!$D$3:$D$300,C35)+COUNTIF(Outubro!$D$3:$D$300,C35)+COUNTIF(Novembro!$D$3:$D$300,C35)+COUNTIF(Dezembro!$D$3:$D$300,C35)</f>
        <v>0</v>
      </c>
      <c r="F35" s="216">
        <f>COUNTIFS(Janeiro!$C$3:$C$300,C35,Janeiro!$H$3:$H$300,"&gt;0")+COUNTIFS(Janeiro!$D$3:$D$300,C35,Janeiro!$H$3:$H$300,"&gt;0")+COUNTIFS(Fevereiro!$C$3:$C$300,C35,Fevereiro!$H$3:$H$300,"&gt;0")+COUNTIFS(Fevereiro!$D$3:$D$300,C35,Fevereiro!$H$3:$H$300,"&gt;0")+COUNTIFS('Março'!$C$3:$C$300,C35,'Março'!$H$3:$H$300,"&gt;0")+COUNTIFS('Março'!$D$3:$D$300,C35,'Março'!$H$3:$H$300,"&gt;0")+COUNTIFS(Abril!$C$3:$C$300,C35,Abril!$H$3:$H$300,"&gt;0")+COUNTIFS(Abril!$D$3:$D$300,C35,Abril!$H$3:$H$300,"&gt;0")+COUNTIFS(Maio!$C$3:$C$300,C35,Maio!$H$3:$H$300,"&gt;0")+COUNTIFS(Maio!$D$3:$D$300,C35,Maio!$H$3:$H$300,"&gt;0")+COUNTIFS(Junho!$C$3:$C$300,C35,Junho!$H$3:$H$300,"&gt;0")+COUNTIFS(Junho!$D$3:$D$300,C35,Junho!$H$3:$H$300,"&gt;0")+COUNTIFS(Julho!$C$3:$C$300,C35,Julho!$H$3:$H$300,"&gt;0")+COUNTIFS(Julho!$D$3:$D$300,C35,Julho!$H$3:$H$300,"&gt;0")+COUNTIFS(Agosto!$C$3:$C$300,C35,Agosto!$H$3:$H$300,"&gt;0")+COUNTIFS(Agosto!$D$3:$D$300,C35,Agosto!$H$3:$H$300,"&gt;0")+COUNTIFS(Setembro!$C$3:$C$300,C35,Setembro!$H$3:$H$300,"&gt;0")+COUNTIFS(Setembro!$D$3:$D$300,C35,Setembro!$H$3:$H$300,"&gt;0")+COUNTIFS(Outubro!$C$3:$C$300,C35,Outubro!$H$3:$H$300,"&gt;0")+COUNTIFS(Outubro!$D$3:$D$300,C35,Outubro!$H$3:$H$300,"&gt;0")+COUNTIFS(Novembro!$C$3:$C$300,C35,Novembro!$H$3:$H$300,"&gt;0")+COUNTIFS(Novembro!$D$3:$D$300,C35,Novembro!$H$3:$H$300,"&gt;0")+COUNTIFS(Dezembro!$C$3:$C$300,C35,Dezembro!$H$3:$H$300,"&gt;0")+COUNTIFS(Dezembro!$D$3:$D$300,C35,Dezembro!$H$3:$H$300,"&gt;0")</f>
        <v>0</v>
      </c>
      <c r="G35" s="216">
        <f>COUNTIFS(Janeiro!$C$3:$C$300,C35,Janeiro!$H$3:$H$300,"&lt;0")+COUNTIFS(Janeiro!$D$3:$D$300,C35,Janeiro!$H$3:$H$300,"&lt;0")+COUNTIFS(Fevereiro!$C$3:$C$300,C35,Fevereiro!$H$3:$H$300,"&lt;0")+COUNTIFS(Fevereiro!$D$3:$D$300,C35,Fevereiro!$H$3:$H$300,"&lt;0")+COUNTIFS('Março'!$C$3:$C$300,C35,'Março'!$H$3:$H$300,"&lt;0")+COUNTIFS('Março'!$D$3:$D$300,C35,'Março'!$H$3:$H$300,"&lt;0")+COUNTIFS(Abril!$C$3:$C$300,C35,Abril!$H$3:$H$300,"&lt;0")+COUNTIFS(Abril!$D$3:$D$300,C35,Abril!$H$3:$H$300,"&lt;0")+COUNTIFS(Maio!$C$3:$C$300,C35,Maio!$H$3:$H$300,"&lt;0")+COUNTIFS(Maio!$D$3:$D$300,C35,Maio!$H$3:$H$300,"&lt;0")+COUNTIFS(Junho!$C$3:$C$300,C35,Junho!$H$3:$H$300,"&lt;0")+COUNTIFS(Junho!$D$3:$D$300,C35,Junho!$H$3:$H$300,"&lt;0")+COUNTIFS(Julho!$C$3:$C$300,C35,Julho!$H$3:$H$300,"&lt;0")+COUNTIFS(Julho!$D$3:$D$300,C35,Julho!$H$3:$H$300,"&lt;0")+COUNTIFS(Agosto!$C$3:$C$300,C35,Agosto!$H$3:$H$300,"&lt;0")+COUNTIFS(Agosto!$D$3:$D$300,C35,Agosto!$H$3:$H$300,"&lt;0")+COUNTIFS(Setembro!$C$3:$C$300,C35,Setembro!$H$3:$H$300,"&lt;0")+COUNTIFS(Setembro!$D$3:$D$300,C35,Setembro!$H$3:$H$300,"&lt;0")+COUNTIFS(Outubro!$C$3:$C$300,C35,Outubro!$H$3:$H$300,"&lt;0")+COUNTIFS(Outubro!$D$3:$D$300,C35,Outubro!$H$3:$H$300,"&lt;0")+COUNTIFS(Novembro!$C$3:$C$300,C35,Novembro!$H$3:$H$300,"&lt;0")+COUNTIFS(Novembro!$D$3:$D$300,C35,Novembro!$H$3:$H$300,"&lt;0")+COUNTIFS(Dezembro!$C$3:$C$300,C35,Dezembro!$H$3:$H$300,"&lt;0")+COUNTIFS(Dezembro!$D$3:$D$300,C35,Dezembro!$H$3:$H$300,"&lt;0")</f>
        <v>0</v>
      </c>
      <c r="H35" s="217">
        <f>SUMIFS(Janeiro!$H$3:$H$300,Janeiro!$C$3:$C$300,C35)+SUMIFS(Janeiro!$H$3:$H$300,Janeiro!$D$3:$D$300,C35)+SUMIFS(Fevereiro!$H$3:$H$300,Fevereiro!$C$3:$C$300,C35)+SUMIFS(Fevereiro!$H$3:$H$300,Fevereiro!$D$3:$D$300,C35)+SUMIFS('Março'!$H$3:$H$300,'Março'!$C$3:$C$300,C35)+SUMIFS('Março'!$H$3:$H$300,'Março'!$D$3:$D$300,C35)+SUMIFS(Abril!$H$3:$H$300,Abril!$C$3:$C$300,C35)+SUMIFS(Abril!$H$3:$H$300,Abril!$D$3:$D$300,C35)+SUMIFS(Maio!$H$3:$H$300,Maio!$C$3:$C$300,C35)+SUMIFS(Maio!$H$3:$H$300,Maio!$D$3:$D$300,C35)+SUMIFS(Junho!$H$3:$H$300,Junho!$C$3:$C$300,C35)+SUMIFS(Junho!$H$3:$H$300,Junho!$D$3:$D$300,C35)+SUMIFS(Julho!$H$3:$H$300,Julho!$C$3:$C$300,C35)+SUMIFS(Julho!$H$3:$H$300,Julho!$D$3:$D$300,C35)+SUMIFS(Agosto!$H$3:$H$300,Agosto!$C$3:$C$300,C35)+SUMIFS(Agosto!$H$3:$H$300,Agosto!$D$3:$D$300,C35)+SUMIFS(Setembro!$H$3:$H$300,Setembro!$C$3:$C$300,C35)+SUMIFS(Setembro!$H$3:$H$300,Setembro!$D$3:$D$300,C35)+SUMIFS(Outubro!$H$3:$H$300,Outubro!$C$3:$C$300,C35)+SUMIFS(Outubro!$H$3:$H$300,Outubro!$D$3:$D$300,C35)+SUMIFS(Novembro!$H$3:$H$300,Novembro!$C$3:$C$300,C35)+SUMIFS(Novembro!$H$3:$H$300,Novembro!$D$3:$D$300,C35)+SUMIFS(Dezembro!$H$3:$H$300,Dezembro!$C$3:$C$300,C35)+SUMIFS(Dezembro!$H$3:$H$300,Dezembro!$D$3:$D$300,C35)</f>
        <v>0</v>
      </c>
      <c r="J35" s="238"/>
      <c r="L35" s="239"/>
    </row>
    <row r="36" ht="24.75" customHeight="1">
      <c r="A36" s="214">
        <f>Equipes!$H36+(ROW(Equipes!$H36)/100000)</f>
        <v>-219.99964</v>
      </c>
      <c r="B36" s="207">
        <f>RANK(Equipes!$A36,A:A)</f>
        <v>376</v>
      </c>
      <c r="C36" s="221" t="s">
        <v>345</v>
      </c>
      <c r="D36" s="216">
        <f>COUNTIF(Janeiro!$C$3:$C$300,C36)+COUNTIF(Fevereiro!$C$3:$C$300,C36)+COUNTIF('Março'!$C$3:$C$300,C36)+COUNTIF(Abril!$C$3:$C$300,C36)+COUNTIF(Maio!$C$3:$C$300,C36)+COUNTIF(Junho!$C$3:$C$300,C36)+COUNTIF(Julho!$C$3:$C$300,C36)+COUNTIF(Agosto!$C$3:$C$300,C36)+COUNTIF(Setembro!$C$3:$C$300,C36)+COUNTIF(Outubro!$C$3:$C$300,C36)+COUNTIF(Novembro!$C$3:$C$300,C36)+COUNTIF(Dezembro!$C$3:$C$300,C36)</f>
        <v>1</v>
      </c>
      <c r="E36" s="216">
        <f>COUNTIF(Janeiro!$D$3:$D$300,C36)+COUNTIF(Fevereiro!$D$3:$D$300,C36)+COUNTIF('Março'!$D$3:$D$300,C36)+COUNTIF(Abril!$D$3:$D$300,C36)+COUNTIF(Maio!$D$3:$D$300,C36)+COUNTIF(Junho!$D$3:$D$300,C36)+COUNTIF(Julho!$D$3:$D$300,C36)+COUNTIF(Agosto!$D$3:$D$300,C36)+COUNTIF(Setembro!$D$3:$D$300,C36)+COUNTIF(Outubro!$D$3:$D$300,C36)+COUNTIF(Novembro!$D$3:$D$300,C36)+COUNTIF(Dezembro!$D$3:$D$300,C36)</f>
        <v>0</v>
      </c>
      <c r="F36" s="216">
        <f>COUNTIFS(Janeiro!$C$3:$C$300,C36,Janeiro!$H$3:$H$300,"&gt;0")+COUNTIFS(Janeiro!$D$3:$D$300,C36,Janeiro!$H$3:$H$300,"&gt;0")+COUNTIFS(Fevereiro!$C$3:$C$300,C36,Fevereiro!$H$3:$H$300,"&gt;0")+COUNTIFS(Fevereiro!$D$3:$D$300,C36,Fevereiro!$H$3:$H$300,"&gt;0")+COUNTIFS('Março'!$C$3:$C$300,C36,'Março'!$H$3:$H$300,"&gt;0")+COUNTIFS('Março'!$D$3:$D$300,C36,'Março'!$H$3:$H$300,"&gt;0")+COUNTIFS(Abril!$C$3:$C$300,C36,Abril!$H$3:$H$300,"&gt;0")+COUNTIFS(Abril!$D$3:$D$300,C36,Abril!$H$3:$H$300,"&gt;0")+COUNTIFS(Maio!$C$3:$C$300,C36,Maio!$H$3:$H$300,"&gt;0")+COUNTIFS(Maio!$D$3:$D$300,C36,Maio!$H$3:$H$300,"&gt;0")+COUNTIFS(Junho!$C$3:$C$300,C36,Junho!$H$3:$H$300,"&gt;0")+COUNTIFS(Junho!$D$3:$D$300,C36,Junho!$H$3:$H$300,"&gt;0")+COUNTIFS(Julho!$C$3:$C$300,C36,Julho!$H$3:$H$300,"&gt;0")+COUNTIFS(Julho!$D$3:$D$300,C36,Julho!$H$3:$H$300,"&gt;0")+COUNTIFS(Agosto!$C$3:$C$300,C36,Agosto!$H$3:$H$300,"&gt;0")+COUNTIFS(Agosto!$D$3:$D$300,C36,Agosto!$H$3:$H$300,"&gt;0")+COUNTIFS(Setembro!$C$3:$C$300,C36,Setembro!$H$3:$H$300,"&gt;0")+COUNTIFS(Setembro!$D$3:$D$300,C36,Setembro!$H$3:$H$300,"&gt;0")+COUNTIFS(Outubro!$C$3:$C$300,C36,Outubro!$H$3:$H$300,"&gt;0")+COUNTIFS(Outubro!$D$3:$D$300,C36,Outubro!$H$3:$H$300,"&gt;0")+COUNTIFS(Novembro!$C$3:$C$300,C36,Novembro!$H$3:$H$300,"&gt;0")+COUNTIFS(Novembro!$D$3:$D$300,C36,Novembro!$H$3:$H$300,"&gt;0")+COUNTIFS(Dezembro!$C$3:$C$300,C36,Dezembro!$H$3:$H$300,"&gt;0")+COUNTIFS(Dezembro!$D$3:$D$300,C36,Dezembro!$H$3:$H$300,"&gt;0")</f>
        <v>0</v>
      </c>
      <c r="G36" s="216">
        <f>COUNTIFS(Janeiro!$C$3:$C$300,C36,Janeiro!$H$3:$H$300,"&lt;0")+COUNTIFS(Janeiro!$D$3:$D$300,C36,Janeiro!$H$3:$H$300,"&lt;0")+COUNTIFS(Fevereiro!$C$3:$C$300,C36,Fevereiro!$H$3:$H$300,"&lt;0")+COUNTIFS(Fevereiro!$D$3:$D$300,C36,Fevereiro!$H$3:$H$300,"&lt;0")+COUNTIFS('Março'!$C$3:$C$300,C36,'Março'!$H$3:$H$300,"&lt;0")+COUNTIFS('Março'!$D$3:$D$300,C36,'Março'!$H$3:$H$300,"&lt;0")+COUNTIFS(Abril!$C$3:$C$300,C36,Abril!$H$3:$H$300,"&lt;0")+COUNTIFS(Abril!$D$3:$D$300,C36,Abril!$H$3:$H$300,"&lt;0")+COUNTIFS(Maio!$C$3:$C$300,C36,Maio!$H$3:$H$300,"&lt;0")+COUNTIFS(Maio!$D$3:$D$300,C36,Maio!$H$3:$H$300,"&lt;0")+COUNTIFS(Junho!$C$3:$C$300,C36,Junho!$H$3:$H$300,"&lt;0")+COUNTIFS(Junho!$D$3:$D$300,C36,Junho!$H$3:$H$300,"&lt;0")+COUNTIFS(Julho!$C$3:$C$300,C36,Julho!$H$3:$H$300,"&lt;0")+COUNTIFS(Julho!$D$3:$D$300,C36,Julho!$H$3:$H$300,"&lt;0")+COUNTIFS(Agosto!$C$3:$C$300,C36,Agosto!$H$3:$H$300,"&lt;0")+COUNTIFS(Agosto!$D$3:$D$300,C36,Agosto!$H$3:$H$300,"&lt;0")+COUNTIFS(Setembro!$C$3:$C$300,C36,Setembro!$H$3:$H$300,"&lt;0")+COUNTIFS(Setembro!$D$3:$D$300,C36,Setembro!$H$3:$H$300,"&lt;0")+COUNTIFS(Outubro!$C$3:$C$300,C36,Outubro!$H$3:$H$300,"&lt;0")+COUNTIFS(Outubro!$D$3:$D$300,C36,Outubro!$H$3:$H$300,"&lt;0")+COUNTIFS(Novembro!$C$3:$C$300,C36,Novembro!$H$3:$H$300,"&lt;0")+COUNTIFS(Novembro!$D$3:$D$300,C36,Novembro!$H$3:$H$300,"&lt;0")+COUNTIFS(Dezembro!$C$3:$C$300,C36,Dezembro!$H$3:$H$300,"&lt;0")+COUNTIFS(Dezembro!$D$3:$D$300,C36,Dezembro!$H$3:$H$300,"&lt;0")</f>
        <v>1</v>
      </c>
      <c r="H36" s="217">
        <f>SUMIFS(Janeiro!$H$3:$H$300,Janeiro!$C$3:$C$300,C36)+SUMIFS(Janeiro!$H$3:$H$300,Janeiro!$D$3:$D$300,C36)+SUMIFS(Fevereiro!$H$3:$H$300,Fevereiro!$C$3:$C$300,C36)+SUMIFS(Fevereiro!$H$3:$H$300,Fevereiro!$D$3:$D$300,C36)+SUMIFS('Março'!$H$3:$H$300,'Março'!$C$3:$C$300,C36)+SUMIFS('Março'!$H$3:$H$300,'Março'!$D$3:$D$300,C36)+SUMIFS(Abril!$H$3:$H$300,Abril!$C$3:$C$300,C36)+SUMIFS(Abril!$H$3:$H$300,Abril!$D$3:$D$300,C36)+SUMIFS(Maio!$H$3:$H$300,Maio!$C$3:$C$300,C36)+SUMIFS(Maio!$H$3:$H$300,Maio!$D$3:$D$300,C36)+SUMIFS(Junho!$H$3:$H$300,Junho!$C$3:$C$300,C36)+SUMIFS(Junho!$H$3:$H$300,Junho!$D$3:$D$300,C36)+SUMIFS(Julho!$H$3:$H$300,Julho!$C$3:$C$300,C36)+SUMIFS(Julho!$H$3:$H$300,Julho!$D$3:$D$300,C36)+SUMIFS(Agosto!$H$3:$H$300,Agosto!$C$3:$C$300,C36)+SUMIFS(Agosto!$H$3:$H$300,Agosto!$D$3:$D$300,C36)+SUMIFS(Setembro!$H$3:$H$300,Setembro!$C$3:$C$300,C36)+SUMIFS(Setembro!$H$3:$H$300,Setembro!$D$3:$D$300,C36)+SUMIFS(Outubro!$H$3:$H$300,Outubro!$C$3:$C$300,C36)+SUMIFS(Outubro!$H$3:$H$300,Outubro!$D$3:$D$300,C36)+SUMIFS(Novembro!$H$3:$H$300,Novembro!$C$3:$C$300,C36)+SUMIFS(Novembro!$H$3:$H$300,Novembro!$D$3:$D$300,C36)+SUMIFS(Dezembro!$H$3:$H$300,Dezembro!$C$3:$C$300,C36)+SUMIFS(Dezembro!$H$3:$H$300,Dezembro!$D$3:$D$300,C36)</f>
        <v>-220</v>
      </c>
      <c r="J36" s="236"/>
      <c r="L36" s="237"/>
    </row>
    <row r="37" ht="24.75" customHeight="1">
      <c r="A37" s="214">
        <f>Equipes!$H37+(ROW(Equipes!$H37)/100000)</f>
        <v>630.00037</v>
      </c>
      <c r="B37" s="207">
        <f>RANK(Equipes!$A37,A:A)</f>
        <v>26</v>
      </c>
      <c r="C37" s="229" t="s">
        <v>346</v>
      </c>
      <c r="D37" s="216">
        <f>COUNTIF(Janeiro!$C$3:$C$300,C37)+COUNTIF(Fevereiro!$C$3:$C$300,C37)+COUNTIF('Março'!$C$3:$C$300,C37)+COUNTIF(Abril!$C$3:$C$300,C37)+COUNTIF(Maio!$C$3:$C$300,C37)+COUNTIF(Junho!$C$3:$C$300,C37)+COUNTIF(Julho!$C$3:$C$300,C37)+COUNTIF(Agosto!$C$3:$C$300,C37)+COUNTIF(Setembro!$C$3:$C$300,C37)+COUNTIF(Outubro!$C$3:$C$300,C37)+COUNTIF(Novembro!$C$3:$C$300,C37)+COUNTIF(Dezembro!$C$3:$C$300,C37)</f>
        <v>0</v>
      </c>
      <c r="E37" s="216">
        <f>COUNTIF(Janeiro!$D$3:$D$300,C37)+COUNTIF(Fevereiro!$D$3:$D$300,C37)+COUNTIF('Março'!$D$3:$D$300,C37)+COUNTIF(Abril!$D$3:$D$300,C37)+COUNTIF(Maio!$D$3:$D$300,C37)+COUNTIF(Junho!$D$3:$D$300,C37)+COUNTIF(Julho!$D$3:$D$300,C37)+COUNTIF(Agosto!$D$3:$D$300,C37)+COUNTIF(Setembro!$D$3:$D$300,C37)+COUNTIF(Outubro!$D$3:$D$300,C37)+COUNTIF(Novembro!$D$3:$D$300,C37)+COUNTIF(Dezembro!$D$3:$D$300,C37)</f>
        <v>1</v>
      </c>
      <c r="F37" s="216">
        <f>COUNTIFS(Janeiro!$C$3:$C$300,C37,Janeiro!$H$3:$H$300,"&gt;0")+COUNTIFS(Janeiro!$D$3:$D$300,C37,Janeiro!$H$3:$H$300,"&gt;0")+COUNTIFS(Fevereiro!$C$3:$C$300,C37,Fevereiro!$H$3:$H$300,"&gt;0")+COUNTIFS(Fevereiro!$D$3:$D$300,C37,Fevereiro!$H$3:$H$300,"&gt;0")+COUNTIFS('Março'!$C$3:$C$300,C37,'Março'!$H$3:$H$300,"&gt;0")+COUNTIFS('Março'!$D$3:$D$300,C37,'Março'!$H$3:$H$300,"&gt;0")+COUNTIFS(Abril!$C$3:$C$300,C37,Abril!$H$3:$H$300,"&gt;0")+COUNTIFS(Abril!$D$3:$D$300,C37,Abril!$H$3:$H$300,"&gt;0")+COUNTIFS(Maio!$C$3:$C$300,C37,Maio!$H$3:$H$300,"&gt;0")+COUNTIFS(Maio!$D$3:$D$300,C37,Maio!$H$3:$H$300,"&gt;0")+COUNTIFS(Junho!$C$3:$C$300,C37,Junho!$H$3:$H$300,"&gt;0")+COUNTIFS(Junho!$D$3:$D$300,C37,Junho!$H$3:$H$300,"&gt;0")+COUNTIFS(Julho!$C$3:$C$300,C37,Julho!$H$3:$H$300,"&gt;0")+COUNTIFS(Julho!$D$3:$D$300,C37,Julho!$H$3:$H$300,"&gt;0")+COUNTIFS(Agosto!$C$3:$C$300,C37,Agosto!$H$3:$H$300,"&gt;0")+COUNTIFS(Agosto!$D$3:$D$300,C37,Agosto!$H$3:$H$300,"&gt;0")+COUNTIFS(Setembro!$C$3:$C$300,C37,Setembro!$H$3:$H$300,"&gt;0")+COUNTIFS(Setembro!$D$3:$D$300,C37,Setembro!$H$3:$H$300,"&gt;0")+COUNTIFS(Outubro!$C$3:$C$300,C37,Outubro!$H$3:$H$300,"&gt;0")+COUNTIFS(Outubro!$D$3:$D$300,C37,Outubro!$H$3:$H$300,"&gt;0")+COUNTIFS(Novembro!$C$3:$C$300,C37,Novembro!$H$3:$H$300,"&gt;0")+COUNTIFS(Novembro!$D$3:$D$300,C37,Novembro!$H$3:$H$300,"&gt;0")+COUNTIFS(Dezembro!$C$3:$C$300,C37,Dezembro!$H$3:$H$300,"&gt;0")+COUNTIFS(Dezembro!$D$3:$D$300,C37,Dezembro!$H$3:$H$300,"&gt;0")</f>
        <v>1</v>
      </c>
      <c r="G37" s="216">
        <f>COUNTIFS(Janeiro!$C$3:$C$300,C37,Janeiro!$H$3:$H$300,"&lt;0")+COUNTIFS(Janeiro!$D$3:$D$300,C37,Janeiro!$H$3:$H$300,"&lt;0")+COUNTIFS(Fevereiro!$C$3:$C$300,C37,Fevereiro!$H$3:$H$300,"&lt;0")+COUNTIFS(Fevereiro!$D$3:$D$300,C37,Fevereiro!$H$3:$H$300,"&lt;0")+COUNTIFS('Março'!$C$3:$C$300,C37,'Março'!$H$3:$H$300,"&lt;0")+COUNTIFS('Março'!$D$3:$D$300,C37,'Março'!$H$3:$H$300,"&lt;0")+COUNTIFS(Abril!$C$3:$C$300,C37,Abril!$H$3:$H$300,"&lt;0")+COUNTIFS(Abril!$D$3:$D$300,C37,Abril!$H$3:$H$300,"&lt;0")+COUNTIFS(Maio!$C$3:$C$300,C37,Maio!$H$3:$H$300,"&lt;0")+COUNTIFS(Maio!$D$3:$D$300,C37,Maio!$H$3:$H$300,"&lt;0")+COUNTIFS(Junho!$C$3:$C$300,C37,Junho!$H$3:$H$300,"&lt;0")+COUNTIFS(Junho!$D$3:$D$300,C37,Junho!$H$3:$H$300,"&lt;0")+COUNTIFS(Julho!$C$3:$C$300,C37,Julho!$H$3:$H$300,"&lt;0")+COUNTIFS(Julho!$D$3:$D$300,C37,Julho!$H$3:$H$300,"&lt;0")+COUNTIFS(Agosto!$C$3:$C$300,C37,Agosto!$H$3:$H$300,"&lt;0")+COUNTIFS(Agosto!$D$3:$D$300,C37,Agosto!$H$3:$H$300,"&lt;0")+COUNTIFS(Setembro!$C$3:$C$300,C37,Setembro!$H$3:$H$300,"&lt;0")+COUNTIFS(Setembro!$D$3:$D$300,C37,Setembro!$H$3:$H$300,"&lt;0")+COUNTIFS(Outubro!$C$3:$C$300,C37,Outubro!$H$3:$H$300,"&lt;0")+COUNTIFS(Outubro!$D$3:$D$300,C37,Outubro!$H$3:$H$300,"&lt;0")+COUNTIFS(Novembro!$C$3:$C$300,C37,Novembro!$H$3:$H$300,"&lt;0")+COUNTIFS(Novembro!$D$3:$D$300,C37,Novembro!$H$3:$H$300,"&lt;0")+COUNTIFS(Dezembro!$C$3:$C$300,C37,Dezembro!$H$3:$H$300,"&lt;0")+COUNTIFS(Dezembro!$D$3:$D$300,C37,Dezembro!$H$3:$H$300,"&lt;0")</f>
        <v>0</v>
      </c>
      <c r="H37" s="217">
        <f>SUMIFS(Janeiro!$H$3:$H$300,Janeiro!$C$3:$C$300,C37)+SUMIFS(Janeiro!$H$3:$H$300,Janeiro!$D$3:$D$300,C37)+SUMIFS(Fevereiro!$H$3:$H$300,Fevereiro!$C$3:$C$300,C37)+SUMIFS(Fevereiro!$H$3:$H$300,Fevereiro!$D$3:$D$300,C37)+SUMIFS('Março'!$H$3:$H$300,'Março'!$C$3:$C$300,C37)+SUMIFS('Março'!$H$3:$H$300,'Março'!$D$3:$D$300,C37)+SUMIFS(Abril!$H$3:$H$300,Abril!$C$3:$C$300,C37)+SUMIFS(Abril!$H$3:$H$300,Abril!$D$3:$D$300,C37)+SUMIFS(Maio!$H$3:$H$300,Maio!$C$3:$C$300,C37)+SUMIFS(Maio!$H$3:$H$300,Maio!$D$3:$D$300,C37)+SUMIFS(Junho!$H$3:$H$300,Junho!$C$3:$C$300,C37)+SUMIFS(Junho!$H$3:$H$300,Junho!$D$3:$D$300,C37)+SUMIFS(Julho!$H$3:$H$300,Julho!$C$3:$C$300,C37)+SUMIFS(Julho!$H$3:$H$300,Julho!$D$3:$D$300,C37)+SUMIFS(Agosto!$H$3:$H$300,Agosto!$C$3:$C$300,C37)+SUMIFS(Agosto!$H$3:$H$300,Agosto!$D$3:$D$300,C37)+SUMIFS(Setembro!$H$3:$H$300,Setembro!$C$3:$C$300,C37)+SUMIFS(Setembro!$H$3:$H$300,Setembro!$D$3:$D$300,C37)+SUMIFS(Outubro!$H$3:$H$300,Outubro!$C$3:$C$300,C37)+SUMIFS(Outubro!$H$3:$H$300,Outubro!$D$3:$D$300,C37)+SUMIFS(Novembro!$H$3:$H$300,Novembro!$C$3:$C$300,C37)+SUMIFS(Novembro!$H$3:$H$300,Novembro!$D$3:$D$300,C37)+SUMIFS(Dezembro!$H$3:$H$300,Dezembro!$C$3:$C$300,C37)+SUMIFS(Dezembro!$H$3:$H$300,Dezembro!$D$3:$D$300,C37)</f>
        <v>630</v>
      </c>
      <c r="J37" s="238"/>
      <c r="L37" s="239"/>
    </row>
    <row r="38" ht="24.75" customHeight="1">
      <c r="A38" s="214">
        <f>Equipes!$H38+(ROW(Equipes!$H38)/100000)</f>
        <v>390.00038</v>
      </c>
      <c r="B38" s="207">
        <f>RANK(Equipes!$A38,A:A)</f>
        <v>38</v>
      </c>
      <c r="C38" s="229" t="s">
        <v>347</v>
      </c>
      <c r="D38" s="216">
        <f>COUNTIF(Janeiro!$C$3:$C$300,C38)+COUNTIF(Fevereiro!$C$3:$C$300,C38)+COUNTIF('Março'!$C$3:$C$300,C38)+COUNTIF(Abril!$C$3:$C$300,C38)+COUNTIF(Maio!$C$3:$C$300,C38)+COUNTIF(Junho!$C$3:$C$300,C38)+COUNTIF(Julho!$C$3:$C$300,C38)+COUNTIF(Agosto!$C$3:$C$300,C38)+COUNTIF(Setembro!$C$3:$C$300,C38)+COUNTIF(Outubro!$C$3:$C$300,C38)+COUNTIF(Novembro!$C$3:$C$300,C38)+COUNTIF(Dezembro!$C$3:$C$300,C38)</f>
        <v>0</v>
      </c>
      <c r="E38" s="216">
        <f>COUNTIF(Janeiro!$D$3:$D$300,C38)+COUNTIF(Fevereiro!$D$3:$D$300,C38)+COUNTIF('Março'!$D$3:$D$300,C38)+COUNTIF(Abril!$D$3:$D$300,C38)+COUNTIF(Maio!$D$3:$D$300,C38)+COUNTIF(Junho!$D$3:$D$300,C38)+COUNTIF(Julho!$D$3:$D$300,C38)+COUNTIF(Agosto!$D$3:$D$300,C38)+COUNTIF(Setembro!$D$3:$D$300,C38)+COUNTIF(Outubro!$D$3:$D$300,C38)+COUNTIF(Novembro!$D$3:$D$300,C38)+COUNTIF(Dezembro!$D$3:$D$300,C38)</f>
        <v>4</v>
      </c>
      <c r="F38" s="216">
        <f>COUNTIFS(Janeiro!$C$3:$C$300,C38,Janeiro!$H$3:$H$300,"&gt;0")+COUNTIFS(Janeiro!$D$3:$D$300,C38,Janeiro!$H$3:$H$300,"&gt;0")+COUNTIFS(Fevereiro!$C$3:$C$300,C38,Fevereiro!$H$3:$H$300,"&gt;0")+COUNTIFS(Fevereiro!$D$3:$D$300,C38,Fevereiro!$H$3:$H$300,"&gt;0")+COUNTIFS('Março'!$C$3:$C$300,C38,'Março'!$H$3:$H$300,"&gt;0")+COUNTIFS('Março'!$D$3:$D$300,C38,'Março'!$H$3:$H$300,"&gt;0")+COUNTIFS(Abril!$C$3:$C$300,C38,Abril!$H$3:$H$300,"&gt;0")+COUNTIFS(Abril!$D$3:$D$300,C38,Abril!$H$3:$H$300,"&gt;0")+COUNTIFS(Maio!$C$3:$C$300,C38,Maio!$H$3:$H$300,"&gt;0")+COUNTIFS(Maio!$D$3:$D$300,C38,Maio!$H$3:$H$300,"&gt;0")+COUNTIFS(Junho!$C$3:$C$300,C38,Junho!$H$3:$H$300,"&gt;0")+COUNTIFS(Junho!$D$3:$D$300,C38,Junho!$H$3:$H$300,"&gt;0")+COUNTIFS(Julho!$C$3:$C$300,C38,Julho!$H$3:$H$300,"&gt;0")+COUNTIFS(Julho!$D$3:$D$300,C38,Julho!$H$3:$H$300,"&gt;0")+COUNTIFS(Agosto!$C$3:$C$300,C38,Agosto!$H$3:$H$300,"&gt;0")+COUNTIFS(Agosto!$D$3:$D$300,C38,Agosto!$H$3:$H$300,"&gt;0")+COUNTIFS(Setembro!$C$3:$C$300,C38,Setembro!$H$3:$H$300,"&gt;0")+COUNTIFS(Setembro!$D$3:$D$300,C38,Setembro!$H$3:$H$300,"&gt;0")+COUNTIFS(Outubro!$C$3:$C$300,C38,Outubro!$H$3:$H$300,"&gt;0")+COUNTIFS(Outubro!$D$3:$D$300,C38,Outubro!$H$3:$H$300,"&gt;0")+COUNTIFS(Novembro!$C$3:$C$300,C38,Novembro!$H$3:$H$300,"&gt;0")+COUNTIFS(Novembro!$D$3:$D$300,C38,Novembro!$H$3:$H$300,"&gt;0")+COUNTIFS(Dezembro!$C$3:$C$300,C38,Dezembro!$H$3:$H$300,"&gt;0")+COUNTIFS(Dezembro!$D$3:$D$300,C38,Dezembro!$H$3:$H$300,"&gt;0")</f>
        <v>3</v>
      </c>
      <c r="G38" s="216">
        <f>COUNTIFS(Janeiro!$C$3:$C$300,C38,Janeiro!$H$3:$H$300,"&lt;0")+COUNTIFS(Janeiro!$D$3:$D$300,C38,Janeiro!$H$3:$H$300,"&lt;0")+COUNTIFS(Fevereiro!$C$3:$C$300,C38,Fevereiro!$H$3:$H$300,"&lt;0")+COUNTIFS(Fevereiro!$D$3:$D$300,C38,Fevereiro!$H$3:$H$300,"&lt;0")+COUNTIFS('Março'!$C$3:$C$300,C38,'Março'!$H$3:$H$300,"&lt;0")+COUNTIFS('Março'!$D$3:$D$300,C38,'Março'!$H$3:$H$300,"&lt;0")+COUNTIFS(Abril!$C$3:$C$300,C38,Abril!$H$3:$H$300,"&lt;0")+COUNTIFS(Abril!$D$3:$D$300,C38,Abril!$H$3:$H$300,"&lt;0")+COUNTIFS(Maio!$C$3:$C$300,C38,Maio!$H$3:$H$300,"&lt;0")+COUNTIFS(Maio!$D$3:$D$300,C38,Maio!$H$3:$H$300,"&lt;0")+COUNTIFS(Junho!$C$3:$C$300,C38,Junho!$H$3:$H$300,"&lt;0")+COUNTIFS(Junho!$D$3:$D$300,C38,Junho!$H$3:$H$300,"&lt;0")+COUNTIFS(Julho!$C$3:$C$300,C38,Julho!$H$3:$H$300,"&lt;0")+COUNTIFS(Julho!$D$3:$D$300,C38,Julho!$H$3:$H$300,"&lt;0")+COUNTIFS(Agosto!$C$3:$C$300,C38,Agosto!$H$3:$H$300,"&lt;0")+COUNTIFS(Agosto!$D$3:$D$300,C38,Agosto!$H$3:$H$300,"&lt;0")+COUNTIFS(Setembro!$C$3:$C$300,C38,Setembro!$H$3:$H$300,"&lt;0")+COUNTIFS(Setembro!$D$3:$D$300,C38,Setembro!$H$3:$H$300,"&lt;0")+COUNTIFS(Outubro!$C$3:$C$300,C38,Outubro!$H$3:$H$300,"&lt;0")+COUNTIFS(Outubro!$D$3:$D$300,C38,Outubro!$H$3:$H$300,"&lt;0")+COUNTIFS(Novembro!$C$3:$C$300,C38,Novembro!$H$3:$H$300,"&lt;0")+COUNTIFS(Novembro!$D$3:$D$300,C38,Novembro!$H$3:$H$300,"&lt;0")+COUNTIFS(Dezembro!$C$3:$C$300,C38,Dezembro!$H$3:$H$300,"&lt;0")+COUNTIFS(Dezembro!$D$3:$D$300,C38,Dezembro!$H$3:$H$300,"&lt;0")</f>
        <v>1</v>
      </c>
      <c r="H38" s="217">
        <f>SUMIFS(Janeiro!$H$3:$H$300,Janeiro!$C$3:$C$300,C38)+SUMIFS(Janeiro!$H$3:$H$300,Janeiro!$D$3:$D$300,C38)+SUMIFS(Fevereiro!$H$3:$H$300,Fevereiro!$C$3:$C$300,C38)+SUMIFS(Fevereiro!$H$3:$H$300,Fevereiro!$D$3:$D$300,C38)+SUMIFS('Março'!$H$3:$H$300,'Março'!$C$3:$C$300,C38)+SUMIFS('Março'!$H$3:$H$300,'Março'!$D$3:$D$300,C38)+SUMIFS(Abril!$H$3:$H$300,Abril!$C$3:$C$300,C38)+SUMIFS(Abril!$H$3:$H$300,Abril!$D$3:$D$300,C38)+SUMIFS(Maio!$H$3:$H$300,Maio!$C$3:$C$300,C38)+SUMIFS(Maio!$H$3:$H$300,Maio!$D$3:$D$300,C38)+SUMIFS(Junho!$H$3:$H$300,Junho!$C$3:$C$300,C38)+SUMIFS(Junho!$H$3:$H$300,Junho!$D$3:$D$300,C38)+SUMIFS(Julho!$H$3:$H$300,Julho!$C$3:$C$300,C38)+SUMIFS(Julho!$H$3:$H$300,Julho!$D$3:$D$300,C38)+SUMIFS(Agosto!$H$3:$H$300,Agosto!$C$3:$C$300,C38)+SUMIFS(Agosto!$H$3:$H$300,Agosto!$D$3:$D$300,C38)+SUMIFS(Setembro!$H$3:$H$300,Setembro!$C$3:$C$300,C38)+SUMIFS(Setembro!$H$3:$H$300,Setembro!$D$3:$D$300,C38)+SUMIFS(Outubro!$H$3:$H$300,Outubro!$C$3:$C$300,C38)+SUMIFS(Outubro!$H$3:$H$300,Outubro!$D$3:$D$300,C38)+SUMIFS(Novembro!$H$3:$H$300,Novembro!$C$3:$C$300,C38)+SUMIFS(Novembro!$H$3:$H$300,Novembro!$D$3:$D$300,C38)+SUMIFS(Dezembro!$H$3:$H$300,Dezembro!$C$3:$C$300,C38)+SUMIFS(Dezembro!$H$3:$H$300,Dezembro!$D$3:$D$300,C38)</f>
        <v>390</v>
      </c>
      <c r="J38" s="236"/>
      <c r="L38" s="237"/>
    </row>
    <row r="39" ht="24.75" customHeight="1">
      <c r="A39" s="214">
        <f>Equipes!$H39+(ROW(Equipes!$H39)/100000)</f>
        <v>0.00039</v>
      </c>
      <c r="B39" s="207">
        <f>RANK(Equipes!$A39,A:A)</f>
        <v>351</v>
      </c>
      <c r="C39" s="225" t="s">
        <v>348</v>
      </c>
      <c r="D39" s="216">
        <f>COUNTIF(Janeiro!$C$3:$C$300,C39)+COUNTIF(Fevereiro!$C$3:$C$300,C39)+COUNTIF('Março'!$C$3:$C$300,C39)+COUNTIF(Abril!$C$3:$C$300,C39)+COUNTIF(Maio!$C$3:$C$300,C39)+COUNTIF(Junho!$C$3:$C$300,C39)+COUNTIF(Julho!$C$3:$C$300,C39)+COUNTIF(Agosto!$C$3:$C$300,C39)+COUNTIF(Setembro!$C$3:$C$300,C39)+COUNTIF(Outubro!$C$3:$C$300,C39)+COUNTIF(Novembro!$C$3:$C$300,C39)+COUNTIF(Dezembro!$C$3:$C$300,C39)</f>
        <v>0</v>
      </c>
      <c r="E39" s="216">
        <f>COUNTIF(Janeiro!$D$3:$D$300,C39)+COUNTIF(Fevereiro!$D$3:$D$300,C39)+COUNTIF('Março'!$D$3:$D$300,C39)+COUNTIF(Abril!$D$3:$D$300,C39)+COUNTIF(Maio!$D$3:$D$300,C39)+COUNTIF(Junho!$D$3:$D$300,C39)+COUNTIF(Julho!$D$3:$D$300,C39)+COUNTIF(Agosto!$D$3:$D$300,C39)+COUNTIF(Setembro!$D$3:$D$300,C39)+COUNTIF(Outubro!$D$3:$D$300,C39)+COUNTIF(Novembro!$D$3:$D$300,C39)+COUNTIF(Dezembro!$D$3:$D$300,C39)</f>
        <v>0</v>
      </c>
      <c r="F39" s="216">
        <f>COUNTIFS(Janeiro!$C$3:$C$300,C39,Janeiro!$H$3:$H$300,"&gt;0")+COUNTIFS(Janeiro!$D$3:$D$300,C39,Janeiro!$H$3:$H$300,"&gt;0")+COUNTIFS(Fevereiro!$C$3:$C$300,C39,Fevereiro!$H$3:$H$300,"&gt;0")+COUNTIFS(Fevereiro!$D$3:$D$300,C39,Fevereiro!$H$3:$H$300,"&gt;0")+COUNTIFS('Março'!$C$3:$C$300,C39,'Março'!$H$3:$H$300,"&gt;0")+COUNTIFS('Março'!$D$3:$D$300,C39,'Março'!$H$3:$H$300,"&gt;0")+COUNTIFS(Abril!$C$3:$C$300,C39,Abril!$H$3:$H$300,"&gt;0")+COUNTIFS(Abril!$D$3:$D$300,C39,Abril!$H$3:$H$300,"&gt;0")+COUNTIFS(Maio!$C$3:$C$300,C39,Maio!$H$3:$H$300,"&gt;0")+COUNTIFS(Maio!$D$3:$D$300,C39,Maio!$H$3:$H$300,"&gt;0")+COUNTIFS(Junho!$C$3:$C$300,C39,Junho!$H$3:$H$300,"&gt;0")+COUNTIFS(Junho!$D$3:$D$300,C39,Junho!$H$3:$H$300,"&gt;0")+COUNTIFS(Julho!$C$3:$C$300,C39,Julho!$H$3:$H$300,"&gt;0")+COUNTIFS(Julho!$D$3:$D$300,C39,Julho!$H$3:$H$300,"&gt;0")+COUNTIFS(Agosto!$C$3:$C$300,C39,Agosto!$H$3:$H$300,"&gt;0")+COUNTIFS(Agosto!$D$3:$D$300,C39,Agosto!$H$3:$H$300,"&gt;0")+COUNTIFS(Setembro!$C$3:$C$300,C39,Setembro!$H$3:$H$300,"&gt;0")+COUNTIFS(Setembro!$D$3:$D$300,C39,Setembro!$H$3:$H$300,"&gt;0")+COUNTIFS(Outubro!$C$3:$C$300,C39,Outubro!$H$3:$H$300,"&gt;0")+COUNTIFS(Outubro!$D$3:$D$300,C39,Outubro!$H$3:$H$300,"&gt;0")+COUNTIFS(Novembro!$C$3:$C$300,C39,Novembro!$H$3:$H$300,"&gt;0")+COUNTIFS(Novembro!$D$3:$D$300,C39,Novembro!$H$3:$H$300,"&gt;0")+COUNTIFS(Dezembro!$C$3:$C$300,C39,Dezembro!$H$3:$H$300,"&gt;0")+COUNTIFS(Dezembro!$D$3:$D$300,C39,Dezembro!$H$3:$H$300,"&gt;0")</f>
        <v>0</v>
      </c>
      <c r="G39" s="216">
        <f>COUNTIFS(Janeiro!$C$3:$C$300,C39,Janeiro!$H$3:$H$300,"&lt;0")+COUNTIFS(Janeiro!$D$3:$D$300,C39,Janeiro!$H$3:$H$300,"&lt;0")+COUNTIFS(Fevereiro!$C$3:$C$300,C39,Fevereiro!$H$3:$H$300,"&lt;0")+COUNTIFS(Fevereiro!$D$3:$D$300,C39,Fevereiro!$H$3:$H$300,"&lt;0")+COUNTIFS('Março'!$C$3:$C$300,C39,'Março'!$H$3:$H$300,"&lt;0")+COUNTIFS('Março'!$D$3:$D$300,C39,'Março'!$H$3:$H$300,"&lt;0")+COUNTIFS(Abril!$C$3:$C$300,C39,Abril!$H$3:$H$300,"&lt;0")+COUNTIFS(Abril!$D$3:$D$300,C39,Abril!$H$3:$H$300,"&lt;0")+COUNTIFS(Maio!$C$3:$C$300,C39,Maio!$H$3:$H$300,"&lt;0")+COUNTIFS(Maio!$D$3:$D$300,C39,Maio!$H$3:$H$300,"&lt;0")+COUNTIFS(Junho!$C$3:$C$300,C39,Junho!$H$3:$H$300,"&lt;0")+COUNTIFS(Junho!$D$3:$D$300,C39,Junho!$H$3:$H$300,"&lt;0")+COUNTIFS(Julho!$C$3:$C$300,C39,Julho!$H$3:$H$300,"&lt;0")+COUNTIFS(Julho!$D$3:$D$300,C39,Julho!$H$3:$H$300,"&lt;0")+COUNTIFS(Agosto!$C$3:$C$300,C39,Agosto!$H$3:$H$300,"&lt;0")+COUNTIFS(Agosto!$D$3:$D$300,C39,Agosto!$H$3:$H$300,"&lt;0")+COUNTIFS(Setembro!$C$3:$C$300,C39,Setembro!$H$3:$H$300,"&lt;0")+COUNTIFS(Setembro!$D$3:$D$300,C39,Setembro!$H$3:$H$300,"&lt;0")+COUNTIFS(Outubro!$C$3:$C$300,C39,Outubro!$H$3:$H$300,"&lt;0")+COUNTIFS(Outubro!$D$3:$D$300,C39,Outubro!$H$3:$H$300,"&lt;0")+COUNTIFS(Novembro!$C$3:$C$300,C39,Novembro!$H$3:$H$300,"&lt;0")+COUNTIFS(Novembro!$D$3:$D$300,C39,Novembro!$H$3:$H$300,"&lt;0")+COUNTIFS(Dezembro!$C$3:$C$300,C39,Dezembro!$H$3:$H$300,"&lt;0")+COUNTIFS(Dezembro!$D$3:$D$300,C39,Dezembro!$H$3:$H$300,"&lt;0")</f>
        <v>0</v>
      </c>
      <c r="H39" s="217">
        <f>SUMIFS(Janeiro!$H$3:$H$300,Janeiro!$C$3:$C$300,C39)+SUMIFS(Janeiro!$H$3:$H$300,Janeiro!$D$3:$D$300,C39)+SUMIFS(Fevereiro!$H$3:$H$300,Fevereiro!$C$3:$C$300,C39)+SUMIFS(Fevereiro!$H$3:$H$300,Fevereiro!$D$3:$D$300,C39)+SUMIFS('Março'!$H$3:$H$300,'Março'!$C$3:$C$300,C39)+SUMIFS('Março'!$H$3:$H$300,'Março'!$D$3:$D$300,C39)+SUMIFS(Abril!$H$3:$H$300,Abril!$C$3:$C$300,C39)+SUMIFS(Abril!$H$3:$H$300,Abril!$D$3:$D$300,C39)+SUMIFS(Maio!$H$3:$H$300,Maio!$C$3:$C$300,C39)+SUMIFS(Maio!$H$3:$H$300,Maio!$D$3:$D$300,C39)+SUMIFS(Junho!$H$3:$H$300,Junho!$C$3:$C$300,C39)+SUMIFS(Junho!$H$3:$H$300,Junho!$D$3:$D$300,C39)+SUMIFS(Julho!$H$3:$H$300,Julho!$C$3:$C$300,C39)+SUMIFS(Julho!$H$3:$H$300,Julho!$D$3:$D$300,C39)+SUMIFS(Agosto!$H$3:$H$300,Agosto!$C$3:$C$300,C39)+SUMIFS(Agosto!$H$3:$H$300,Agosto!$D$3:$D$300,C39)+SUMIFS(Setembro!$H$3:$H$300,Setembro!$C$3:$C$300,C39)+SUMIFS(Setembro!$H$3:$H$300,Setembro!$D$3:$D$300,C39)+SUMIFS(Outubro!$H$3:$H$300,Outubro!$C$3:$C$300,C39)+SUMIFS(Outubro!$H$3:$H$300,Outubro!$D$3:$D$300,C39)+SUMIFS(Novembro!$H$3:$H$300,Novembro!$C$3:$C$300,C39)+SUMIFS(Novembro!$H$3:$H$300,Novembro!$D$3:$D$300,C39)+SUMIFS(Dezembro!$H$3:$H$300,Dezembro!$C$3:$C$300,C39)+SUMIFS(Dezembro!$H$3:$H$300,Dezembro!$D$3:$D$300,C39)</f>
        <v>0</v>
      </c>
      <c r="J39" s="235"/>
      <c r="L39" s="71"/>
    </row>
    <row r="40" ht="24.75" customHeight="1">
      <c r="A40" s="214">
        <f>Equipes!$H40+(ROW(Equipes!$H40)/100000)</f>
        <v>2090.0004</v>
      </c>
      <c r="B40" s="207">
        <f>RANK(Equipes!$A40,A:A)</f>
        <v>5</v>
      </c>
      <c r="C40" s="221" t="s">
        <v>349</v>
      </c>
      <c r="D40" s="216">
        <f>COUNTIF(Janeiro!$C$3:$C$300,C40)+COUNTIF(Fevereiro!$C$3:$C$300,C40)+COUNTIF('Março'!$C$3:$C$300,C40)+COUNTIF(Abril!$C$3:$C$300,C40)+COUNTIF(Maio!$C$3:$C$300,C40)+COUNTIF(Junho!$C$3:$C$300,C40)+COUNTIF(Julho!$C$3:$C$300,C40)+COUNTIF(Agosto!$C$3:$C$300,C40)+COUNTIF(Setembro!$C$3:$C$300,C40)+COUNTIF(Outubro!$C$3:$C$300,C40)+COUNTIF(Novembro!$C$3:$C$300,C40)+COUNTIF(Dezembro!$C$3:$C$300,C40)</f>
        <v>5</v>
      </c>
      <c r="E40" s="216">
        <f>COUNTIF(Janeiro!$D$3:$D$300,C40)+COUNTIF(Fevereiro!$D$3:$D$300,C40)+COUNTIF('Março'!$D$3:$D$300,C40)+COUNTIF(Abril!$D$3:$D$300,C40)+COUNTIF(Maio!$D$3:$D$300,C40)+COUNTIF(Junho!$D$3:$D$300,C40)+COUNTIF(Julho!$D$3:$D$300,C40)+COUNTIF(Agosto!$D$3:$D$300,C40)+COUNTIF(Setembro!$D$3:$D$300,C40)+COUNTIF(Outubro!$D$3:$D$300,C40)+COUNTIF(Novembro!$D$3:$D$300,C40)+COUNTIF(Dezembro!$D$3:$D$300,C40)</f>
        <v>0</v>
      </c>
      <c r="F40" s="216">
        <f>COUNTIFS(Janeiro!$C$3:$C$300,C40,Janeiro!$H$3:$H$300,"&gt;0")+COUNTIFS(Janeiro!$D$3:$D$300,C40,Janeiro!$H$3:$H$300,"&gt;0")+COUNTIFS(Fevereiro!$C$3:$C$300,C40,Fevereiro!$H$3:$H$300,"&gt;0")+COUNTIFS(Fevereiro!$D$3:$D$300,C40,Fevereiro!$H$3:$H$300,"&gt;0")+COUNTIFS('Março'!$C$3:$C$300,C40,'Março'!$H$3:$H$300,"&gt;0")+COUNTIFS('Março'!$D$3:$D$300,C40,'Março'!$H$3:$H$300,"&gt;0")+COUNTIFS(Abril!$C$3:$C$300,C40,Abril!$H$3:$H$300,"&gt;0")+COUNTIFS(Abril!$D$3:$D$300,C40,Abril!$H$3:$H$300,"&gt;0")+COUNTIFS(Maio!$C$3:$C$300,C40,Maio!$H$3:$H$300,"&gt;0")+COUNTIFS(Maio!$D$3:$D$300,C40,Maio!$H$3:$H$300,"&gt;0")+COUNTIFS(Junho!$C$3:$C$300,C40,Junho!$H$3:$H$300,"&gt;0")+COUNTIFS(Junho!$D$3:$D$300,C40,Junho!$H$3:$H$300,"&gt;0")+COUNTIFS(Julho!$C$3:$C$300,C40,Julho!$H$3:$H$300,"&gt;0")+COUNTIFS(Julho!$D$3:$D$300,C40,Julho!$H$3:$H$300,"&gt;0")+COUNTIFS(Agosto!$C$3:$C$300,C40,Agosto!$H$3:$H$300,"&gt;0")+COUNTIFS(Agosto!$D$3:$D$300,C40,Agosto!$H$3:$H$300,"&gt;0")+COUNTIFS(Setembro!$C$3:$C$300,C40,Setembro!$H$3:$H$300,"&gt;0")+COUNTIFS(Setembro!$D$3:$D$300,C40,Setembro!$H$3:$H$300,"&gt;0")+COUNTIFS(Outubro!$C$3:$C$300,C40,Outubro!$H$3:$H$300,"&gt;0")+COUNTIFS(Outubro!$D$3:$D$300,C40,Outubro!$H$3:$H$300,"&gt;0")+COUNTIFS(Novembro!$C$3:$C$300,C40,Novembro!$H$3:$H$300,"&gt;0")+COUNTIFS(Novembro!$D$3:$D$300,C40,Novembro!$H$3:$H$300,"&gt;0")+COUNTIFS(Dezembro!$C$3:$C$300,C40,Dezembro!$H$3:$H$300,"&gt;0")+COUNTIFS(Dezembro!$D$3:$D$300,C40,Dezembro!$H$3:$H$300,"&gt;0")</f>
        <v>4</v>
      </c>
      <c r="G40" s="216">
        <f>COUNTIFS(Janeiro!$C$3:$C$300,C40,Janeiro!$H$3:$H$300,"&lt;0")+COUNTIFS(Janeiro!$D$3:$D$300,C40,Janeiro!$H$3:$H$300,"&lt;0")+COUNTIFS(Fevereiro!$C$3:$C$300,C40,Fevereiro!$H$3:$H$300,"&lt;0")+COUNTIFS(Fevereiro!$D$3:$D$300,C40,Fevereiro!$H$3:$H$300,"&lt;0")+COUNTIFS('Março'!$C$3:$C$300,C40,'Março'!$H$3:$H$300,"&lt;0")+COUNTIFS('Março'!$D$3:$D$300,C40,'Março'!$H$3:$H$300,"&lt;0")+COUNTIFS(Abril!$C$3:$C$300,C40,Abril!$H$3:$H$300,"&lt;0")+COUNTIFS(Abril!$D$3:$D$300,C40,Abril!$H$3:$H$300,"&lt;0")+COUNTIFS(Maio!$C$3:$C$300,C40,Maio!$H$3:$H$300,"&lt;0")+COUNTIFS(Maio!$D$3:$D$300,C40,Maio!$H$3:$H$300,"&lt;0")+COUNTIFS(Junho!$C$3:$C$300,C40,Junho!$H$3:$H$300,"&lt;0")+COUNTIFS(Junho!$D$3:$D$300,C40,Junho!$H$3:$H$300,"&lt;0")+COUNTIFS(Julho!$C$3:$C$300,C40,Julho!$H$3:$H$300,"&lt;0")+COUNTIFS(Julho!$D$3:$D$300,C40,Julho!$H$3:$H$300,"&lt;0")+COUNTIFS(Agosto!$C$3:$C$300,C40,Agosto!$H$3:$H$300,"&lt;0")+COUNTIFS(Agosto!$D$3:$D$300,C40,Agosto!$H$3:$H$300,"&lt;0")+COUNTIFS(Setembro!$C$3:$C$300,C40,Setembro!$H$3:$H$300,"&lt;0")+COUNTIFS(Setembro!$D$3:$D$300,C40,Setembro!$H$3:$H$300,"&lt;0")+COUNTIFS(Outubro!$C$3:$C$300,C40,Outubro!$H$3:$H$300,"&lt;0")+COUNTIFS(Outubro!$D$3:$D$300,C40,Outubro!$H$3:$H$300,"&lt;0")+COUNTIFS(Novembro!$C$3:$C$300,C40,Novembro!$H$3:$H$300,"&lt;0")+COUNTIFS(Novembro!$D$3:$D$300,C40,Novembro!$H$3:$H$300,"&lt;0")+COUNTIFS(Dezembro!$C$3:$C$300,C40,Dezembro!$H$3:$H$300,"&lt;0")+COUNTIFS(Dezembro!$D$3:$D$300,C40,Dezembro!$H$3:$H$300,"&lt;0")</f>
        <v>1</v>
      </c>
      <c r="H40" s="217">
        <f>SUMIFS(Janeiro!$H$3:$H$300,Janeiro!$C$3:$C$300,C40)+SUMIFS(Janeiro!$H$3:$H$300,Janeiro!$D$3:$D$300,C40)+SUMIFS(Fevereiro!$H$3:$H$300,Fevereiro!$C$3:$C$300,C40)+SUMIFS(Fevereiro!$H$3:$H$300,Fevereiro!$D$3:$D$300,C40)+SUMIFS('Março'!$H$3:$H$300,'Março'!$C$3:$C$300,C40)+SUMIFS('Março'!$H$3:$H$300,'Março'!$D$3:$D$300,C40)+SUMIFS(Abril!$H$3:$H$300,Abril!$C$3:$C$300,C40)+SUMIFS(Abril!$H$3:$H$300,Abril!$D$3:$D$300,C40)+SUMIFS(Maio!$H$3:$H$300,Maio!$C$3:$C$300,C40)+SUMIFS(Maio!$H$3:$H$300,Maio!$D$3:$D$300,C40)+SUMIFS(Junho!$H$3:$H$300,Junho!$C$3:$C$300,C40)+SUMIFS(Junho!$H$3:$H$300,Junho!$D$3:$D$300,C40)+SUMIFS(Julho!$H$3:$H$300,Julho!$C$3:$C$300,C40)+SUMIFS(Julho!$H$3:$H$300,Julho!$D$3:$D$300,C40)+SUMIFS(Agosto!$H$3:$H$300,Agosto!$C$3:$C$300,C40)+SUMIFS(Agosto!$H$3:$H$300,Agosto!$D$3:$D$300,C40)+SUMIFS(Setembro!$H$3:$H$300,Setembro!$C$3:$C$300,C40)+SUMIFS(Setembro!$H$3:$H$300,Setembro!$D$3:$D$300,C40)+SUMIFS(Outubro!$H$3:$H$300,Outubro!$C$3:$C$300,C40)+SUMIFS(Outubro!$H$3:$H$300,Outubro!$D$3:$D$300,C40)+SUMIFS(Novembro!$H$3:$H$300,Novembro!$C$3:$C$300,C40)+SUMIFS(Novembro!$H$3:$H$300,Novembro!$D$3:$D$300,C40)+SUMIFS(Dezembro!$H$3:$H$300,Dezembro!$C$3:$C$300,C40)+SUMIFS(Dezembro!$H$3:$H$300,Dezembro!$D$3:$D$300,C40)</f>
        <v>2090</v>
      </c>
      <c r="J40" s="235"/>
      <c r="L40" s="71"/>
    </row>
    <row r="41" ht="24.75" customHeight="1">
      <c r="A41" s="214">
        <f>Equipes!$H41+(ROW(Equipes!$H41)/100000)</f>
        <v>-109.99959</v>
      </c>
      <c r="B41" s="207">
        <f>RANK(Equipes!$A41,A:A)</f>
        <v>373</v>
      </c>
      <c r="C41" s="225" t="s">
        <v>350</v>
      </c>
      <c r="D41" s="216">
        <f>COUNTIF(Janeiro!$C$3:$C$300,C41)+COUNTIF(Fevereiro!$C$3:$C$300,C41)+COUNTIF('Março'!$C$3:$C$300,C41)+COUNTIF(Abril!$C$3:$C$300,C41)+COUNTIF(Maio!$C$3:$C$300,C41)+COUNTIF(Junho!$C$3:$C$300,C41)+COUNTIF(Julho!$C$3:$C$300,C41)+COUNTIF(Agosto!$C$3:$C$300,C41)+COUNTIF(Setembro!$C$3:$C$300,C41)+COUNTIF(Outubro!$C$3:$C$300,C41)+COUNTIF(Novembro!$C$3:$C$300,C41)+COUNTIF(Dezembro!$C$3:$C$300,C41)</f>
        <v>2</v>
      </c>
      <c r="E41" s="216">
        <f>COUNTIF(Janeiro!$D$3:$D$300,C41)+COUNTIF(Fevereiro!$D$3:$D$300,C41)+COUNTIF('Março'!$D$3:$D$300,C41)+COUNTIF(Abril!$D$3:$D$300,C41)+COUNTIF(Maio!$D$3:$D$300,C41)+COUNTIF(Junho!$D$3:$D$300,C41)+COUNTIF(Julho!$D$3:$D$300,C41)+COUNTIF(Agosto!$D$3:$D$300,C41)+COUNTIF(Setembro!$D$3:$D$300,C41)+COUNTIF(Outubro!$D$3:$D$300,C41)+COUNTIF(Novembro!$D$3:$D$300,C41)+COUNTIF(Dezembro!$D$3:$D$300,C41)</f>
        <v>0</v>
      </c>
      <c r="F41" s="216">
        <f>COUNTIFS(Janeiro!$C$3:$C$300,C41,Janeiro!$H$3:$H$300,"&gt;0")+COUNTIFS(Janeiro!$D$3:$D$300,C41,Janeiro!$H$3:$H$300,"&gt;0")+COUNTIFS(Fevereiro!$C$3:$C$300,C41,Fevereiro!$H$3:$H$300,"&gt;0")+COUNTIFS(Fevereiro!$D$3:$D$300,C41,Fevereiro!$H$3:$H$300,"&gt;0")+COUNTIFS('Março'!$C$3:$C$300,C41,'Março'!$H$3:$H$300,"&gt;0")+COUNTIFS('Março'!$D$3:$D$300,C41,'Março'!$H$3:$H$300,"&gt;0")+COUNTIFS(Abril!$C$3:$C$300,C41,Abril!$H$3:$H$300,"&gt;0")+COUNTIFS(Abril!$D$3:$D$300,C41,Abril!$H$3:$H$300,"&gt;0")+COUNTIFS(Maio!$C$3:$C$300,C41,Maio!$H$3:$H$300,"&gt;0")+COUNTIFS(Maio!$D$3:$D$300,C41,Maio!$H$3:$H$300,"&gt;0")+COUNTIFS(Junho!$C$3:$C$300,C41,Junho!$H$3:$H$300,"&gt;0")+COUNTIFS(Junho!$D$3:$D$300,C41,Junho!$H$3:$H$300,"&gt;0")+COUNTIFS(Julho!$C$3:$C$300,C41,Julho!$H$3:$H$300,"&gt;0")+COUNTIFS(Julho!$D$3:$D$300,C41,Julho!$H$3:$H$300,"&gt;0")+COUNTIFS(Agosto!$C$3:$C$300,C41,Agosto!$H$3:$H$300,"&gt;0")+COUNTIFS(Agosto!$D$3:$D$300,C41,Agosto!$H$3:$H$300,"&gt;0")+COUNTIFS(Setembro!$C$3:$C$300,C41,Setembro!$H$3:$H$300,"&gt;0")+COUNTIFS(Setembro!$D$3:$D$300,C41,Setembro!$H$3:$H$300,"&gt;0")+COUNTIFS(Outubro!$C$3:$C$300,C41,Outubro!$H$3:$H$300,"&gt;0")+COUNTIFS(Outubro!$D$3:$D$300,C41,Outubro!$H$3:$H$300,"&gt;0")+COUNTIFS(Novembro!$C$3:$C$300,C41,Novembro!$H$3:$H$300,"&gt;0")+COUNTIFS(Novembro!$D$3:$D$300,C41,Novembro!$H$3:$H$300,"&gt;0")+COUNTIFS(Dezembro!$C$3:$C$300,C41,Dezembro!$H$3:$H$300,"&gt;0")+COUNTIFS(Dezembro!$D$3:$D$300,C41,Dezembro!$H$3:$H$300,"&gt;0")</f>
        <v>1</v>
      </c>
      <c r="G41" s="216">
        <f>COUNTIFS(Janeiro!$C$3:$C$300,C41,Janeiro!$H$3:$H$300,"&lt;0")+COUNTIFS(Janeiro!$D$3:$D$300,C41,Janeiro!$H$3:$H$300,"&lt;0")+COUNTIFS(Fevereiro!$C$3:$C$300,C41,Fevereiro!$H$3:$H$300,"&lt;0")+COUNTIFS(Fevereiro!$D$3:$D$300,C41,Fevereiro!$H$3:$H$300,"&lt;0")+COUNTIFS('Março'!$C$3:$C$300,C41,'Março'!$H$3:$H$300,"&lt;0")+COUNTIFS('Março'!$D$3:$D$300,C41,'Março'!$H$3:$H$300,"&lt;0")+COUNTIFS(Abril!$C$3:$C$300,C41,Abril!$H$3:$H$300,"&lt;0")+COUNTIFS(Abril!$D$3:$D$300,C41,Abril!$H$3:$H$300,"&lt;0")+COUNTIFS(Maio!$C$3:$C$300,C41,Maio!$H$3:$H$300,"&lt;0")+COUNTIFS(Maio!$D$3:$D$300,C41,Maio!$H$3:$H$300,"&lt;0")+COUNTIFS(Junho!$C$3:$C$300,C41,Junho!$H$3:$H$300,"&lt;0")+COUNTIFS(Junho!$D$3:$D$300,C41,Junho!$H$3:$H$300,"&lt;0")+COUNTIFS(Julho!$C$3:$C$300,C41,Julho!$H$3:$H$300,"&lt;0")+COUNTIFS(Julho!$D$3:$D$300,C41,Julho!$H$3:$H$300,"&lt;0")+COUNTIFS(Agosto!$C$3:$C$300,C41,Agosto!$H$3:$H$300,"&lt;0")+COUNTIFS(Agosto!$D$3:$D$300,C41,Agosto!$H$3:$H$300,"&lt;0")+COUNTIFS(Setembro!$C$3:$C$300,C41,Setembro!$H$3:$H$300,"&lt;0")+COUNTIFS(Setembro!$D$3:$D$300,C41,Setembro!$H$3:$H$300,"&lt;0")+COUNTIFS(Outubro!$C$3:$C$300,C41,Outubro!$H$3:$H$300,"&lt;0")+COUNTIFS(Outubro!$D$3:$D$300,C41,Outubro!$H$3:$H$300,"&lt;0")+COUNTIFS(Novembro!$C$3:$C$300,C41,Novembro!$H$3:$H$300,"&lt;0")+COUNTIFS(Novembro!$D$3:$D$300,C41,Novembro!$H$3:$H$300,"&lt;0")+COUNTIFS(Dezembro!$C$3:$C$300,C41,Dezembro!$H$3:$H$300,"&lt;0")+COUNTIFS(Dezembro!$D$3:$D$300,C41,Dezembro!$H$3:$H$300,"&lt;0")</f>
        <v>1</v>
      </c>
      <c r="H41" s="217">
        <f>SUMIFS(Janeiro!$H$3:$H$300,Janeiro!$C$3:$C$300,C41)+SUMIFS(Janeiro!$H$3:$H$300,Janeiro!$D$3:$D$300,C41)+SUMIFS(Fevereiro!$H$3:$H$300,Fevereiro!$C$3:$C$300,C41)+SUMIFS(Fevereiro!$H$3:$H$300,Fevereiro!$D$3:$D$300,C41)+SUMIFS('Março'!$H$3:$H$300,'Março'!$C$3:$C$300,C41)+SUMIFS('Março'!$H$3:$H$300,'Março'!$D$3:$D$300,C41)+SUMIFS(Abril!$H$3:$H$300,Abril!$C$3:$C$300,C41)+SUMIFS(Abril!$H$3:$H$300,Abril!$D$3:$D$300,C41)+SUMIFS(Maio!$H$3:$H$300,Maio!$C$3:$C$300,C41)+SUMIFS(Maio!$H$3:$H$300,Maio!$D$3:$D$300,C41)+SUMIFS(Junho!$H$3:$H$300,Junho!$C$3:$C$300,C41)+SUMIFS(Junho!$H$3:$H$300,Junho!$D$3:$D$300,C41)+SUMIFS(Julho!$H$3:$H$300,Julho!$C$3:$C$300,C41)+SUMIFS(Julho!$H$3:$H$300,Julho!$D$3:$D$300,C41)+SUMIFS(Agosto!$H$3:$H$300,Agosto!$C$3:$C$300,C41)+SUMIFS(Agosto!$H$3:$H$300,Agosto!$D$3:$D$300,C41)+SUMIFS(Setembro!$H$3:$H$300,Setembro!$C$3:$C$300,C41)+SUMIFS(Setembro!$H$3:$H$300,Setembro!$D$3:$D$300,C41)+SUMIFS(Outubro!$H$3:$H$300,Outubro!$C$3:$C$300,C41)+SUMIFS(Outubro!$H$3:$H$300,Outubro!$D$3:$D$300,C41)+SUMIFS(Novembro!$H$3:$H$300,Novembro!$C$3:$C$300,C41)+SUMIFS(Novembro!$H$3:$H$300,Novembro!$D$3:$D$300,C41)+SUMIFS(Dezembro!$H$3:$H$300,Dezembro!$C$3:$C$300,C41)+SUMIFS(Dezembro!$H$3:$H$300,Dezembro!$D$3:$D$300,C41)</f>
        <v>-110</v>
      </c>
      <c r="J41" s="236"/>
      <c r="L41" s="237"/>
    </row>
    <row r="42" ht="24.75" customHeight="1">
      <c r="A42" s="214">
        <f>Equipes!$H42+(ROW(Equipes!$H42)/100000)</f>
        <v>1350.00042</v>
      </c>
      <c r="B42" s="207">
        <f>RANK(Equipes!$A42,A:A)</f>
        <v>12</v>
      </c>
      <c r="C42" s="221" t="s">
        <v>351</v>
      </c>
      <c r="D42" s="216">
        <f>COUNTIF(Janeiro!$C$3:$C$300,C42)+COUNTIF(Fevereiro!$C$3:$C$300,C42)+COUNTIF('Março'!$C$3:$C$300,C42)+COUNTIF(Abril!$C$3:$C$300,C42)+COUNTIF(Maio!$C$3:$C$300,C42)+COUNTIF(Junho!$C$3:$C$300,C42)+COUNTIF(Julho!$C$3:$C$300,C42)+COUNTIF(Agosto!$C$3:$C$300,C42)+COUNTIF(Setembro!$C$3:$C$300,C42)+COUNTIF(Outubro!$C$3:$C$300,C42)+COUNTIF(Novembro!$C$3:$C$300,C42)+COUNTIF(Dezembro!$C$3:$C$300,C42)</f>
        <v>0</v>
      </c>
      <c r="E42" s="216">
        <f>COUNTIF(Janeiro!$D$3:$D$300,C42)+COUNTIF(Fevereiro!$D$3:$D$300,C42)+COUNTIF('Março'!$D$3:$D$300,C42)+COUNTIF(Abril!$D$3:$D$300,C42)+COUNTIF(Maio!$D$3:$D$300,C42)+COUNTIF(Junho!$D$3:$D$300,C42)+COUNTIF(Julho!$D$3:$D$300,C42)+COUNTIF(Agosto!$D$3:$D$300,C42)+COUNTIF(Setembro!$D$3:$D$300,C42)+COUNTIF(Outubro!$D$3:$D$300,C42)+COUNTIF(Novembro!$D$3:$D$300,C42)+COUNTIF(Dezembro!$D$3:$D$300,C42)</f>
        <v>4</v>
      </c>
      <c r="F42" s="216">
        <f>COUNTIFS(Janeiro!$C$3:$C$300,C42,Janeiro!$H$3:$H$300,"&gt;0")+COUNTIFS(Janeiro!$D$3:$D$300,C42,Janeiro!$H$3:$H$300,"&gt;0")+COUNTIFS(Fevereiro!$C$3:$C$300,C42,Fevereiro!$H$3:$H$300,"&gt;0")+COUNTIFS(Fevereiro!$D$3:$D$300,C42,Fevereiro!$H$3:$H$300,"&gt;0")+COUNTIFS('Março'!$C$3:$C$300,C42,'Março'!$H$3:$H$300,"&gt;0")+COUNTIFS('Março'!$D$3:$D$300,C42,'Março'!$H$3:$H$300,"&gt;0")+COUNTIFS(Abril!$C$3:$C$300,C42,Abril!$H$3:$H$300,"&gt;0")+COUNTIFS(Abril!$D$3:$D$300,C42,Abril!$H$3:$H$300,"&gt;0")+COUNTIFS(Maio!$C$3:$C$300,C42,Maio!$H$3:$H$300,"&gt;0")+COUNTIFS(Maio!$D$3:$D$300,C42,Maio!$H$3:$H$300,"&gt;0")+COUNTIFS(Junho!$C$3:$C$300,C42,Junho!$H$3:$H$300,"&gt;0")+COUNTIFS(Junho!$D$3:$D$300,C42,Junho!$H$3:$H$300,"&gt;0")+COUNTIFS(Julho!$C$3:$C$300,C42,Julho!$H$3:$H$300,"&gt;0")+COUNTIFS(Julho!$D$3:$D$300,C42,Julho!$H$3:$H$300,"&gt;0")+COUNTIFS(Agosto!$C$3:$C$300,C42,Agosto!$H$3:$H$300,"&gt;0")+COUNTIFS(Agosto!$D$3:$D$300,C42,Agosto!$H$3:$H$300,"&gt;0")+COUNTIFS(Setembro!$C$3:$C$300,C42,Setembro!$H$3:$H$300,"&gt;0")+COUNTIFS(Setembro!$D$3:$D$300,C42,Setembro!$H$3:$H$300,"&gt;0")+COUNTIFS(Outubro!$C$3:$C$300,C42,Outubro!$H$3:$H$300,"&gt;0")+COUNTIFS(Outubro!$D$3:$D$300,C42,Outubro!$H$3:$H$300,"&gt;0")+COUNTIFS(Novembro!$C$3:$C$300,C42,Novembro!$H$3:$H$300,"&gt;0")+COUNTIFS(Novembro!$D$3:$D$300,C42,Novembro!$H$3:$H$300,"&gt;0")+COUNTIFS(Dezembro!$C$3:$C$300,C42,Dezembro!$H$3:$H$300,"&gt;0")+COUNTIFS(Dezembro!$D$3:$D$300,C42,Dezembro!$H$3:$H$300,"&gt;0")</f>
        <v>4</v>
      </c>
      <c r="G42" s="216">
        <f>COUNTIFS(Janeiro!$C$3:$C$300,C42,Janeiro!$H$3:$H$300,"&lt;0")+COUNTIFS(Janeiro!$D$3:$D$300,C42,Janeiro!$H$3:$H$300,"&lt;0")+COUNTIFS(Fevereiro!$C$3:$C$300,C42,Fevereiro!$H$3:$H$300,"&lt;0")+COUNTIFS(Fevereiro!$D$3:$D$300,C42,Fevereiro!$H$3:$H$300,"&lt;0")+COUNTIFS('Março'!$C$3:$C$300,C42,'Março'!$H$3:$H$300,"&lt;0")+COUNTIFS('Março'!$D$3:$D$300,C42,'Março'!$H$3:$H$300,"&lt;0")+COUNTIFS(Abril!$C$3:$C$300,C42,Abril!$H$3:$H$300,"&lt;0")+COUNTIFS(Abril!$D$3:$D$300,C42,Abril!$H$3:$H$300,"&lt;0")+COUNTIFS(Maio!$C$3:$C$300,C42,Maio!$H$3:$H$300,"&lt;0")+COUNTIFS(Maio!$D$3:$D$300,C42,Maio!$H$3:$H$300,"&lt;0")+COUNTIFS(Junho!$C$3:$C$300,C42,Junho!$H$3:$H$300,"&lt;0")+COUNTIFS(Junho!$D$3:$D$300,C42,Junho!$H$3:$H$300,"&lt;0")+COUNTIFS(Julho!$C$3:$C$300,C42,Julho!$H$3:$H$300,"&lt;0")+COUNTIFS(Julho!$D$3:$D$300,C42,Julho!$H$3:$H$300,"&lt;0")+COUNTIFS(Agosto!$C$3:$C$300,C42,Agosto!$H$3:$H$300,"&lt;0")+COUNTIFS(Agosto!$D$3:$D$300,C42,Agosto!$H$3:$H$300,"&lt;0")+COUNTIFS(Setembro!$C$3:$C$300,C42,Setembro!$H$3:$H$300,"&lt;0")+COUNTIFS(Setembro!$D$3:$D$300,C42,Setembro!$H$3:$H$300,"&lt;0")+COUNTIFS(Outubro!$C$3:$C$300,C42,Outubro!$H$3:$H$300,"&lt;0")+COUNTIFS(Outubro!$D$3:$D$300,C42,Outubro!$H$3:$H$300,"&lt;0")+COUNTIFS(Novembro!$C$3:$C$300,C42,Novembro!$H$3:$H$300,"&lt;0")+COUNTIFS(Novembro!$D$3:$D$300,C42,Novembro!$H$3:$H$300,"&lt;0")+COUNTIFS(Dezembro!$C$3:$C$300,C42,Dezembro!$H$3:$H$300,"&lt;0")+COUNTIFS(Dezembro!$D$3:$D$300,C42,Dezembro!$H$3:$H$300,"&lt;0")</f>
        <v>0</v>
      </c>
      <c r="H42" s="217">
        <f>SUMIFS(Janeiro!$H$3:$H$300,Janeiro!$C$3:$C$300,C42)+SUMIFS(Janeiro!$H$3:$H$300,Janeiro!$D$3:$D$300,C42)+SUMIFS(Fevereiro!$H$3:$H$300,Fevereiro!$C$3:$C$300,C42)+SUMIFS(Fevereiro!$H$3:$H$300,Fevereiro!$D$3:$D$300,C42)+SUMIFS('Março'!$H$3:$H$300,'Março'!$C$3:$C$300,C42)+SUMIFS('Março'!$H$3:$H$300,'Março'!$D$3:$D$300,C42)+SUMIFS(Abril!$H$3:$H$300,Abril!$C$3:$C$300,C42)+SUMIFS(Abril!$H$3:$H$300,Abril!$D$3:$D$300,C42)+SUMIFS(Maio!$H$3:$H$300,Maio!$C$3:$C$300,C42)+SUMIFS(Maio!$H$3:$H$300,Maio!$D$3:$D$300,C42)+SUMIFS(Junho!$H$3:$H$300,Junho!$C$3:$C$300,C42)+SUMIFS(Junho!$H$3:$H$300,Junho!$D$3:$D$300,C42)+SUMIFS(Julho!$H$3:$H$300,Julho!$C$3:$C$300,C42)+SUMIFS(Julho!$H$3:$H$300,Julho!$D$3:$D$300,C42)+SUMIFS(Agosto!$H$3:$H$300,Agosto!$C$3:$C$300,C42)+SUMIFS(Agosto!$H$3:$H$300,Agosto!$D$3:$D$300,C42)+SUMIFS(Setembro!$H$3:$H$300,Setembro!$C$3:$C$300,C42)+SUMIFS(Setembro!$H$3:$H$300,Setembro!$D$3:$D$300,C42)+SUMIFS(Outubro!$H$3:$H$300,Outubro!$C$3:$C$300,C42)+SUMIFS(Outubro!$H$3:$H$300,Outubro!$D$3:$D$300,C42)+SUMIFS(Novembro!$H$3:$H$300,Novembro!$C$3:$C$300,C42)+SUMIFS(Novembro!$H$3:$H$300,Novembro!$D$3:$D$300,C42)+SUMIFS(Dezembro!$H$3:$H$300,Dezembro!$C$3:$C$300,C42)+SUMIFS(Dezembro!$H$3:$H$300,Dezembro!$D$3:$D$300,C42)</f>
        <v>1350</v>
      </c>
      <c r="J42" s="238"/>
      <c r="L42" s="239"/>
    </row>
    <row r="43" ht="24.75" customHeight="1">
      <c r="A43" s="214">
        <f>Equipes!$H43+(ROW(Equipes!$H43)/100000)</f>
        <v>0.00043</v>
      </c>
      <c r="B43" s="207">
        <f>RANK(Equipes!$A43,A:A)</f>
        <v>350</v>
      </c>
      <c r="C43" s="225" t="s">
        <v>352</v>
      </c>
      <c r="D43" s="216">
        <f>COUNTIF(Janeiro!$C$3:$C$300,C43)+COUNTIF(Fevereiro!$C$3:$C$300,C43)+COUNTIF('Março'!$C$3:$C$300,C43)+COUNTIF(Abril!$C$3:$C$300,C43)+COUNTIF(Maio!$C$3:$C$300,C43)+COUNTIF(Junho!$C$3:$C$300,C43)+COUNTIF(Julho!$C$3:$C$300,C43)+COUNTIF(Agosto!$C$3:$C$300,C43)+COUNTIF(Setembro!$C$3:$C$300,C43)+COUNTIF(Outubro!$C$3:$C$300,C43)+COUNTIF(Novembro!$C$3:$C$300,C43)+COUNTIF(Dezembro!$C$3:$C$300,C43)</f>
        <v>0</v>
      </c>
      <c r="E43" s="216">
        <f>COUNTIF(Janeiro!$D$3:$D$300,C43)+COUNTIF(Fevereiro!$D$3:$D$300,C43)+COUNTIF('Março'!$D$3:$D$300,C43)+COUNTIF(Abril!$D$3:$D$300,C43)+COUNTIF(Maio!$D$3:$D$300,C43)+COUNTIF(Junho!$D$3:$D$300,C43)+COUNTIF(Julho!$D$3:$D$300,C43)+COUNTIF(Agosto!$D$3:$D$300,C43)+COUNTIF(Setembro!$D$3:$D$300,C43)+COUNTIF(Outubro!$D$3:$D$300,C43)+COUNTIF(Novembro!$D$3:$D$300,C43)+COUNTIF(Dezembro!$D$3:$D$300,C43)</f>
        <v>0</v>
      </c>
      <c r="F43" s="216">
        <f>COUNTIFS(Janeiro!$C$3:$C$300,C43,Janeiro!$H$3:$H$300,"&gt;0")+COUNTIFS(Janeiro!$D$3:$D$300,C43,Janeiro!$H$3:$H$300,"&gt;0")+COUNTIFS(Fevereiro!$C$3:$C$300,C43,Fevereiro!$H$3:$H$300,"&gt;0")+COUNTIFS(Fevereiro!$D$3:$D$300,C43,Fevereiro!$H$3:$H$300,"&gt;0")+COUNTIFS('Março'!$C$3:$C$300,C43,'Março'!$H$3:$H$300,"&gt;0")+COUNTIFS('Março'!$D$3:$D$300,C43,'Março'!$H$3:$H$300,"&gt;0")+COUNTIFS(Abril!$C$3:$C$300,C43,Abril!$H$3:$H$300,"&gt;0")+COUNTIFS(Abril!$D$3:$D$300,C43,Abril!$H$3:$H$300,"&gt;0")+COUNTIFS(Maio!$C$3:$C$300,C43,Maio!$H$3:$H$300,"&gt;0")+COUNTIFS(Maio!$D$3:$D$300,C43,Maio!$H$3:$H$300,"&gt;0")+COUNTIFS(Junho!$C$3:$C$300,C43,Junho!$H$3:$H$300,"&gt;0")+COUNTIFS(Junho!$D$3:$D$300,C43,Junho!$H$3:$H$300,"&gt;0")+COUNTIFS(Julho!$C$3:$C$300,C43,Julho!$H$3:$H$300,"&gt;0")+COUNTIFS(Julho!$D$3:$D$300,C43,Julho!$H$3:$H$300,"&gt;0")+COUNTIFS(Agosto!$C$3:$C$300,C43,Agosto!$H$3:$H$300,"&gt;0")+COUNTIFS(Agosto!$D$3:$D$300,C43,Agosto!$H$3:$H$300,"&gt;0")+COUNTIFS(Setembro!$C$3:$C$300,C43,Setembro!$H$3:$H$300,"&gt;0")+COUNTIFS(Setembro!$D$3:$D$300,C43,Setembro!$H$3:$H$300,"&gt;0")+COUNTIFS(Outubro!$C$3:$C$300,C43,Outubro!$H$3:$H$300,"&gt;0")+COUNTIFS(Outubro!$D$3:$D$300,C43,Outubro!$H$3:$H$300,"&gt;0")+COUNTIFS(Novembro!$C$3:$C$300,C43,Novembro!$H$3:$H$300,"&gt;0")+COUNTIFS(Novembro!$D$3:$D$300,C43,Novembro!$H$3:$H$300,"&gt;0")+COUNTIFS(Dezembro!$C$3:$C$300,C43,Dezembro!$H$3:$H$300,"&gt;0")+COUNTIFS(Dezembro!$D$3:$D$300,C43,Dezembro!$H$3:$H$300,"&gt;0")</f>
        <v>0</v>
      </c>
      <c r="G43" s="216">
        <f>COUNTIFS(Janeiro!$C$3:$C$300,C43,Janeiro!$H$3:$H$300,"&lt;0")+COUNTIFS(Janeiro!$D$3:$D$300,C43,Janeiro!$H$3:$H$300,"&lt;0")+COUNTIFS(Fevereiro!$C$3:$C$300,C43,Fevereiro!$H$3:$H$300,"&lt;0")+COUNTIFS(Fevereiro!$D$3:$D$300,C43,Fevereiro!$H$3:$H$300,"&lt;0")+COUNTIFS('Março'!$C$3:$C$300,C43,'Março'!$H$3:$H$300,"&lt;0")+COUNTIFS('Março'!$D$3:$D$300,C43,'Março'!$H$3:$H$300,"&lt;0")+COUNTIFS(Abril!$C$3:$C$300,C43,Abril!$H$3:$H$300,"&lt;0")+COUNTIFS(Abril!$D$3:$D$300,C43,Abril!$H$3:$H$300,"&lt;0")+COUNTIFS(Maio!$C$3:$C$300,C43,Maio!$H$3:$H$300,"&lt;0")+COUNTIFS(Maio!$D$3:$D$300,C43,Maio!$H$3:$H$300,"&lt;0")+COUNTIFS(Junho!$C$3:$C$300,C43,Junho!$H$3:$H$300,"&lt;0")+COUNTIFS(Junho!$D$3:$D$300,C43,Junho!$H$3:$H$300,"&lt;0")+COUNTIFS(Julho!$C$3:$C$300,C43,Julho!$H$3:$H$300,"&lt;0")+COUNTIFS(Julho!$D$3:$D$300,C43,Julho!$H$3:$H$300,"&lt;0")+COUNTIFS(Agosto!$C$3:$C$300,C43,Agosto!$H$3:$H$300,"&lt;0")+COUNTIFS(Agosto!$D$3:$D$300,C43,Agosto!$H$3:$H$300,"&lt;0")+COUNTIFS(Setembro!$C$3:$C$300,C43,Setembro!$H$3:$H$300,"&lt;0")+COUNTIFS(Setembro!$D$3:$D$300,C43,Setembro!$H$3:$H$300,"&lt;0")+COUNTIFS(Outubro!$C$3:$C$300,C43,Outubro!$H$3:$H$300,"&lt;0")+COUNTIFS(Outubro!$D$3:$D$300,C43,Outubro!$H$3:$H$300,"&lt;0")+COUNTIFS(Novembro!$C$3:$C$300,C43,Novembro!$H$3:$H$300,"&lt;0")+COUNTIFS(Novembro!$D$3:$D$300,C43,Novembro!$H$3:$H$300,"&lt;0")+COUNTIFS(Dezembro!$C$3:$C$300,C43,Dezembro!$H$3:$H$300,"&lt;0")+COUNTIFS(Dezembro!$D$3:$D$300,C43,Dezembro!$H$3:$H$300,"&lt;0")</f>
        <v>0</v>
      </c>
      <c r="H43" s="217">
        <f>SUMIFS(Janeiro!$H$3:$H$300,Janeiro!$C$3:$C$300,C43)+SUMIFS(Janeiro!$H$3:$H$300,Janeiro!$D$3:$D$300,C43)+SUMIFS(Fevereiro!$H$3:$H$300,Fevereiro!$C$3:$C$300,C43)+SUMIFS(Fevereiro!$H$3:$H$300,Fevereiro!$D$3:$D$300,C43)+SUMIFS('Março'!$H$3:$H$300,'Março'!$C$3:$C$300,C43)+SUMIFS('Março'!$H$3:$H$300,'Março'!$D$3:$D$300,C43)+SUMIFS(Abril!$H$3:$H$300,Abril!$C$3:$C$300,C43)+SUMIFS(Abril!$H$3:$H$300,Abril!$D$3:$D$300,C43)+SUMIFS(Maio!$H$3:$H$300,Maio!$C$3:$C$300,C43)+SUMIFS(Maio!$H$3:$H$300,Maio!$D$3:$D$300,C43)+SUMIFS(Junho!$H$3:$H$300,Junho!$C$3:$C$300,C43)+SUMIFS(Junho!$H$3:$H$300,Junho!$D$3:$D$300,C43)+SUMIFS(Julho!$H$3:$H$300,Julho!$C$3:$C$300,C43)+SUMIFS(Julho!$H$3:$H$300,Julho!$D$3:$D$300,C43)+SUMIFS(Agosto!$H$3:$H$300,Agosto!$C$3:$C$300,C43)+SUMIFS(Agosto!$H$3:$H$300,Agosto!$D$3:$D$300,C43)+SUMIFS(Setembro!$H$3:$H$300,Setembro!$C$3:$C$300,C43)+SUMIFS(Setembro!$H$3:$H$300,Setembro!$D$3:$D$300,C43)+SUMIFS(Outubro!$H$3:$H$300,Outubro!$C$3:$C$300,C43)+SUMIFS(Outubro!$H$3:$H$300,Outubro!$D$3:$D$300,C43)+SUMIFS(Novembro!$H$3:$H$300,Novembro!$C$3:$C$300,C43)+SUMIFS(Novembro!$H$3:$H$300,Novembro!$D$3:$D$300,C43)+SUMIFS(Dezembro!$H$3:$H$300,Dezembro!$C$3:$C$300,C43)+SUMIFS(Dezembro!$H$3:$H$300,Dezembro!$D$3:$D$300,C43)</f>
        <v>0</v>
      </c>
      <c r="J43" s="236"/>
      <c r="L43" s="237"/>
    </row>
    <row r="44" ht="24.75" customHeight="1">
      <c r="A44" s="214">
        <f>Equipes!$H44+(ROW(Equipes!$H44)/100000)</f>
        <v>0.00044</v>
      </c>
      <c r="B44" s="207">
        <f>RANK(Equipes!$A44,A:A)</f>
        <v>349</v>
      </c>
      <c r="C44" s="221" t="s">
        <v>120</v>
      </c>
      <c r="D44" s="216">
        <f>COUNTIF(Janeiro!$C$3:$C$300,C44)+COUNTIF(Fevereiro!$C$3:$C$300,C44)+COUNTIF('Março'!$C$3:$C$300,C44)+COUNTIF(Abril!$C$3:$C$300,C44)+COUNTIF(Maio!$C$3:$C$300,C44)+COUNTIF(Junho!$C$3:$C$300,C44)+COUNTIF(Julho!$C$3:$C$300,C44)+COUNTIF(Agosto!$C$3:$C$300,C44)+COUNTIF(Setembro!$C$3:$C$300,C44)+COUNTIF(Outubro!$C$3:$C$300,C44)+COUNTIF(Novembro!$C$3:$C$300,C44)+COUNTIF(Dezembro!$C$3:$C$300,C44)</f>
        <v>0</v>
      </c>
      <c r="E44" s="216">
        <f>COUNTIF(Janeiro!$D$3:$D$300,C44)+COUNTIF(Fevereiro!$D$3:$D$300,C44)+COUNTIF('Março'!$D$3:$D$300,C44)+COUNTIF(Abril!$D$3:$D$300,C44)+COUNTIF(Maio!$D$3:$D$300,C44)+COUNTIF(Junho!$D$3:$D$300,C44)+COUNTIF(Julho!$D$3:$D$300,C44)+COUNTIF(Agosto!$D$3:$D$300,C44)+COUNTIF(Setembro!$D$3:$D$300,C44)+COUNTIF(Outubro!$D$3:$D$300,C44)+COUNTIF(Novembro!$D$3:$D$300,C44)+COUNTIF(Dezembro!$D$3:$D$300,C44)</f>
        <v>0</v>
      </c>
      <c r="F44" s="216">
        <f>COUNTIFS(Janeiro!$C$3:$C$300,C44,Janeiro!$H$3:$H$300,"&gt;0")+COUNTIFS(Janeiro!$D$3:$D$300,C44,Janeiro!$H$3:$H$300,"&gt;0")+COUNTIFS(Fevereiro!$C$3:$C$300,C44,Fevereiro!$H$3:$H$300,"&gt;0")+COUNTIFS(Fevereiro!$D$3:$D$300,C44,Fevereiro!$H$3:$H$300,"&gt;0")+COUNTIFS('Março'!$C$3:$C$300,C44,'Março'!$H$3:$H$300,"&gt;0")+COUNTIFS('Março'!$D$3:$D$300,C44,'Março'!$H$3:$H$300,"&gt;0")+COUNTIFS(Abril!$C$3:$C$300,C44,Abril!$H$3:$H$300,"&gt;0")+COUNTIFS(Abril!$D$3:$D$300,C44,Abril!$H$3:$H$300,"&gt;0")+COUNTIFS(Maio!$C$3:$C$300,C44,Maio!$H$3:$H$300,"&gt;0")+COUNTIFS(Maio!$D$3:$D$300,C44,Maio!$H$3:$H$300,"&gt;0")+COUNTIFS(Junho!$C$3:$C$300,C44,Junho!$H$3:$H$300,"&gt;0")+COUNTIFS(Junho!$D$3:$D$300,C44,Junho!$H$3:$H$300,"&gt;0")+COUNTIFS(Julho!$C$3:$C$300,C44,Julho!$H$3:$H$300,"&gt;0")+COUNTIFS(Julho!$D$3:$D$300,C44,Julho!$H$3:$H$300,"&gt;0")+COUNTIFS(Agosto!$C$3:$C$300,C44,Agosto!$H$3:$H$300,"&gt;0")+COUNTIFS(Agosto!$D$3:$D$300,C44,Agosto!$H$3:$H$300,"&gt;0")+COUNTIFS(Setembro!$C$3:$C$300,C44,Setembro!$H$3:$H$300,"&gt;0")+COUNTIFS(Setembro!$D$3:$D$300,C44,Setembro!$H$3:$H$300,"&gt;0")+COUNTIFS(Outubro!$C$3:$C$300,C44,Outubro!$H$3:$H$300,"&gt;0")+COUNTIFS(Outubro!$D$3:$D$300,C44,Outubro!$H$3:$H$300,"&gt;0")+COUNTIFS(Novembro!$C$3:$C$300,C44,Novembro!$H$3:$H$300,"&gt;0")+COUNTIFS(Novembro!$D$3:$D$300,C44,Novembro!$H$3:$H$300,"&gt;0")+COUNTIFS(Dezembro!$C$3:$C$300,C44,Dezembro!$H$3:$H$300,"&gt;0")+COUNTIFS(Dezembro!$D$3:$D$300,C44,Dezembro!$H$3:$H$300,"&gt;0")</f>
        <v>0</v>
      </c>
      <c r="G44" s="216">
        <f>COUNTIFS(Janeiro!$C$3:$C$300,C44,Janeiro!$H$3:$H$300,"&lt;0")+COUNTIFS(Janeiro!$D$3:$D$300,C44,Janeiro!$H$3:$H$300,"&lt;0")+COUNTIFS(Fevereiro!$C$3:$C$300,C44,Fevereiro!$H$3:$H$300,"&lt;0")+COUNTIFS(Fevereiro!$D$3:$D$300,C44,Fevereiro!$H$3:$H$300,"&lt;0")+COUNTIFS('Março'!$C$3:$C$300,C44,'Março'!$H$3:$H$300,"&lt;0")+COUNTIFS('Março'!$D$3:$D$300,C44,'Março'!$H$3:$H$300,"&lt;0")+COUNTIFS(Abril!$C$3:$C$300,C44,Abril!$H$3:$H$300,"&lt;0")+COUNTIFS(Abril!$D$3:$D$300,C44,Abril!$H$3:$H$300,"&lt;0")+COUNTIFS(Maio!$C$3:$C$300,C44,Maio!$H$3:$H$300,"&lt;0")+COUNTIFS(Maio!$D$3:$D$300,C44,Maio!$H$3:$H$300,"&lt;0")+COUNTIFS(Junho!$C$3:$C$300,C44,Junho!$H$3:$H$300,"&lt;0")+COUNTIFS(Junho!$D$3:$D$300,C44,Junho!$H$3:$H$300,"&lt;0")+COUNTIFS(Julho!$C$3:$C$300,C44,Julho!$H$3:$H$300,"&lt;0")+COUNTIFS(Julho!$D$3:$D$300,C44,Julho!$H$3:$H$300,"&lt;0")+COUNTIFS(Agosto!$C$3:$C$300,C44,Agosto!$H$3:$H$300,"&lt;0")+COUNTIFS(Agosto!$D$3:$D$300,C44,Agosto!$H$3:$H$300,"&lt;0")+COUNTIFS(Setembro!$C$3:$C$300,C44,Setembro!$H$3:$H$300,"&lt;0")+COUNTIFS(Setembro!$D$3:$D$300,C44,Setembro!$H$3:$H$300,"&lt;0")+COUNTIFS(Outubro!$C$3:$C$300,C44,Outubro!$H$3:$H$300,"&lt;0")+COUNTIFS(Outubro!$D$3:$D$300,C44,Outubro!$H$3:$H$300,"&lt;0")+COUNTIFS(Novembro!$C$3:$C$300,C44,Novembro!$H$3:$H$300,"&lt;0")+COUNTIFS(Novembro!$D$3:$D$300,C44,Novembro!$H$3:$H$300,"&lt;0")+COUNTIFS(Dezembro!$C$3:$C$300,C44,Dezembro!$H$3:$H$300,"&lt;0")+COUNTIFS(Dezembro!$D$3:$D$300,C44,Dezembro!$H$3:$H$300,"&lt;0")</f>
        <v>0</v>
      </c>
      <c r="H44" s="217">
        <f>SUMIFS(Janeiro!$H$3:$H$300,Janeiro!$C$3:$C$300,C44)+SUMIFS(Janeiro!$H$3:$H$300,Janeiro!$D$3:$D$300,C44)+SUMIFS(Fevereiro!$H$3:$H$300,Fevereiro!$C$3:$C$300,C44)+SUMIFS(Fevereiro!$H$3:$H$300,Fevereiro!$D$3:$D$300,C44)+SUMIFS('Março'!$H$3:$H$300,'Março'!$C$3:$C$300,C44)+SUMIFS('Março'!$H$3:$H$300,'Março'!$D$3:$D$300,C44)+SUMIFS(Abril!$H$3:$H$300,Abril!$C$3:$C$300,C44)+SUMIFS(Abril!$H$3:$H$300,Abril!$D$3:$D$300,C44)+SUMIFS(Maio!$H$3:$H$300,Maio!$C$3:$C$300,C44)+SUMIFS(Maio!$H$3:$H$300,Maio!$D$3:$D$300,C44)+SUMIFS(Junho!$H$3:$H$300,Junho!$C$3:$C$300,C44)+SUMIFS(Junho!$H$3:$H$300,Junho!$D$3:$D$300,C44)+SUMIFS(Julho!$H$3:$H$300,Julho!$C$3:$C$300,C44)+SUMIFS(Julho!$H$3:$H$300,Julho!$D$3:$D$300,C44)+SUMIFS(Agosto!$H$3:$H$300,Agosto!$C$3:$C$300,C44)+SUMIFS(Agosto!$H$3:$H$300,Agosto!$D$3:$D$300,C44)+SUMIFS(Setembro!$H$3:$H$300,Setembro!$C$3:$C$300,C44)+SUMIFS(Setembro!$H$3:$H$300,Setembro!$D$3:$D$300,C44)+SUMIFS(Outubro!$H$3:$H$300,Outubro!$C$3:$C$300,C44)+SUMIFS(Outubro!$H$3:$H$300,Outubro!$D$3:$D$300,C44)+SUMIFS(Novembro!$H$3:$H$300,Novembro!$C$3:$C$300,C44)+SUMIFS(Novembro!$H$3:$H$300,Novembro!$D$3:$D$300,C44)+SUMIFS(Dezembro!$H$3:$H$300,Dezembro!$C$3:$C$300,C44)+SUMIFS(Dezembro!$H$3:$H$300,Dezembro!$D$3:$D$300,C44)</f>
        <v>0</v>
      </c>
      <c r="J44" s="238"/>
      <c r="L44" s="239"/>
    </row>
    <row r="45" ht="24.75" customHeight="1">
      <c r="A45" s="214">
        <f>Equipes!$H45+(ROW(Equipes!$H45)/100000)</f>
        <v>530.00045</v>
      </c>
      <c r="B45" s="207">
        <f>RANK(Equipes!$A45,A:A)</f>
        <v>30</v>
      </c>
      <c r="C45" s="221" t="s">
        <v>353</v>
      </c>
      <c r="D45" s="216">
        <f>COUNTIF(Janeiro!$C$3:$C$300,C45)+COUNTIF(Fevereiro!$C$3:$C$300,C45)+COUNTIF('Março'!$C$3:$C$300,C45)+COUNTIF(Abril!$C$3:$C$300,C45)+COUNTIF(Maio!$C$3:$C$300,C45)+COUNTIF(Junho!$C$3:$C$300,C45)+COUNTIF(Julho!$C$3:$C$300,C45)+COUNTIF(Agosto!$C$3:$C$300,C45)+COUNTIF(Setembro!$C$3:$C$300,C45)+COUNTIF(Outubro!$C$3:$C$300,C45)+COUNTIF(Novembro!$C$3:$C$300,C45)+COUNTIF(Dezembro!$C$3:$C$300,C45)</f>
        <v>2</v>
      </c>
      <c r="E45" s="216">
        <f>COUNTIF(Janeiro!$D$3:$D$300,C45)+COUNTIF(Fevereiro!$D$3:$D$300,C45)+COUNTIF('Março'!$D$3:$D$300,C45)+COUNTIF(Abril!$D$3:$D$300,C45)+COUNTIF(Maio!$D$3:$D$300,C45)+COUNTIF(Junho!$D$3:$D$300,C45)+COUNTIF(Julho!$D$3:$D$300,C45)+COUNTIF(Agosto!$D$3:$D$300,C45)+COUNTIF(Setembro!$D$3:$D$300,C45)+COUNTIF(Outubro!$D$3:$D$300,C45)+COUNTIF(Novembro!$D$3:$D$300,C45)+COUNTIF(Dezembro!$D$3:$D$300,C45)</f>
        <v>2</v>
      </c>
      <c r="F45" s="216">
        <f>COUNTIFS(Janeiro!$C$3:$C$300,C45,Janeiro!$H$3:$H$300,"&gt;0")+COUNTIFS(Janeiro!$D$3:$D$300,C45,Janeiro!$H$3:$H$300,"&gt;0")+COUNTIFS(Fevereiro!$C$3:$C$300,C45,Fevereiro!$H$3:$H$300,"&gt;0")+COUNTIFS(Fevereiro!$D$3:$D$300,C45,Fevereiro!$H$3:$H$300,"&gt;0")+COUNTIFS('Março'!$C$3:$C$300,C45,'Março'!$H$3:$H$300,"&gt;0")+COUNTIFS('Março'!$D$3:$D$300,C45,'Março'!$H$3:$H$300,"&gt;0")+COUNTIFS(Abril!$C$3:$C$300,C45,Abril!$H$3:$H$300,"&gt;0")+COUNTIFS(Abril!$D$3:$D$300,C45,Abril!$H$3:$H$300,"&gt;0")+COUNTIFS(Maio!$C$3:$C$300,C45,Maio!$H$3:$H$300,"&gt;0")+COUNTIFS(Maio!$D$3:$D$300,C45,Maio!$H$3:$H$300,"&gt;0")+COUNTIFS(Junho!$C$3:$C$300,C45,Junho!$H$3:$H$300,"&gt;0")+COUNTIFS(Junho!$D$3:$D$300,C45,Junho!$H$3:$H$300,"&gt;0")+COUNTIFS(Julho!$C$3:$C$300,C45,Julho!$H$3:$H$300,"&gt;0")+COUNTIFS(Julho!$D$3:$D$300,C45,Julho!$H$3:$H$300,"&gt;0")+COUNTIFS(Agosto!$C$3:$C$300,C45,Agosto!$H$3:$H$300,"&gt;0")+COUNTIFS(Agosto!$D$3:$D$300,C45,Agosto!$H$3:$H$300,"&gt;0")+COUNTIFS(Setembro!$C$3:$C$300,C45,Setembro!$H$3:$H$300,"&gt;0")+COUNTIFS(Setembro!$D$3:$D$300,C45,Setembro!$H$3:$H$300,"&gt;0")+COUNTIFS(Outubro!$C$3:$C$300,C45,Outubro!$H$3:$H$300,"&gt;0")+COUNTIFS(Outubro!$D$3:$D$300,C45,Outubro!$H$3:$H$300,"&gt;0")+COUNTIFS(Novembro!$C$3:$C$300,C45,Novembro!$H$3:$H$300,"&gt;0")+COUNTIFS(Novembro!$D$3:$D$300,C45,Novembro!$H$3:$H$300,"&gt;0")+COUNTIFS(Dezembro!$C$3:$C$300,C45,Dezembro!$H$3:$H$300,"&gt;0")+COUNTIFS(Dezembro!$D$3:$D$300,C45,Dezembro!$H$3:$H$300,"&gt;0")</f>
        <v>3</v>
      </c>
      <c r="G45" s="216">
        <f>COUNTIFS(Janeiro!$C$3:$C$300,C45,Janeiro!$H$3:$H$300,"&lt;0")+COUNTIFS(Janeiro!$D$3:$D$300,C45,Janeiro!$H$3:$H$300,"&lt;0")+COUNTIFS(Fevereiro!$C$3:$C$300,C45,Fevereiro!$H$3:$H$300,"&lt;0")+COUNTIFS(Fevereiro!$D$3:$D$300,C45,Fevereiro!$H$3:$H$300,"&lt;0")+COUNTIFS('Março'!$C$3:$C$300,C45,'Março'!$H$3:$H$300,"&lt;0")+COUNTIFS('Março'!$D$3:$D$300,C45,'Março'!$H$3:$H$300,"&lt;0")+COUNTIFS(Abril!$C$3:$C$300,C45,Abril!$H$3:$H$300,"&lt;0")+COUNTIFS(Abril!$D$3:$D$300,C45,Abril!$H$3:$H$300,"&lt;0")+COUNTIFS(Maio!$C$3:$C$300,C45,Maio!$H$3:$H$300,"&lt;0")+COUNTIFS(Maio!$D$3:$D$300,C45,Maio!$H$3:$H$300,"&lt;0")+COUNTIFS(Junho!$C$3:$C$300,C45,Junho!$H$3:$H$300,"&lt;0")+COUNTIFS(Junho!$D$3:$D$300,C45,Junho!$H$3:$H$300,"&lt;0")+COUNTIFS(Julho!$C$3:$C$300,C45,Julho!$H$3:$H$300,"&lt;0")+COUNTIFS(Julho!$D$3:$D$300,C45,Julho!$H$3:$H$300,"&lt;0")+COUNTIFS(Agosto!$C$3:$C$300,C45,Agosto!$H$3:$H$300,"&lt;0")+COUNTIFS(Agosto!$D$3:$D$300,C45,Agosto!$H$3:$H$300,"&lt;0")+COUNTIFS(Setembro!$C$3:$C$300,C45,Setembro!$H$3:$H$300,"&lt;0")+COUNTIFS(Setembro!$D$3:$D$300,C45,Setembro!$H$3:$H$300,"&lt;0")+COUNTIFS(Outubro!$C$3:$C$300,C45,Outubro!$H$3:$H$300,"&lt;0")+COUNTIFS(Outubro!$D$3:$D$300,C45,Outubro!$H$3:$H$300,"&lt;0")+COUNTIFS(Novembro!$C$3:$C$300,C45,Novembro!$H$3:$H$300,"&lt;0")+COUNTIFS(Novembro!$D$3:$D$300,C45,Novembro!$H$3:$H$300,"&lt;0")+COUNTIFS(Dezembro!$C$3:$C$300,C45,Dezembro!$H$3:$H$300,"&lt;0")+COUNTIFS(Dezembro!$D$3:$D$300,C45,Dezembro!$H$3:$H$300,"&lt;0")</f>
        <v>1</v>
      </c>
      <c r="H45" s="217">
        <f>SUMIFS(Janeiro!$H$3:$H$300,Janeiro!$C$3:$C$300,C45)+SUMIFS(Janeiro!$H$3:$H$300,Janeiro!$D$3:$D$300,C45)+SUMIFS(Fevereiro!$H$3:$H$300,Fevereiro!$C$3:$C$300,C45)+SUMIFS(Fevereiro!$H$3:$H$300,Fevereiro!$D$3:$D$300,C45)+SUMIFS('Março'!$H$3:$H$300,'Março'!$C$3:$C$300,C45)+SUMIFS('Março'!$H$3:$H$300,'Março'!$D$3:$D$300,C45)+SUMIFS(Abril!$H$3:$H$300,Abril!$C$3:$C$300,C45)+SUMIFS(Abril!$H$3:$H$300,Abril!$D$3:$D$300,C45)+SUMIFS(Maio!$H$3:$H$300,Maio!$C$3:$C$300,C45)+SUMIFS(Maio!$H$3:$H$300,Maio!$D$3:$D$300,C45)+SUMIFS(Junho!$H$3:$H$300,Junho!$C$3:$C$300,C45)+SUMIFS(Junho!$H$3:$H$300,Junho!$D$3:$D$300,C45)+SUMIFS(Julho!$H$3:$H$300,Julho!$C$3:$C$300,C45)+SUMIFS(Julho!$H$3:$H$300,Julho!$D$3:$D$300,C45)+SUMIFS(Agosto!$H$3:$H$300,Agosto!$C$3:$C$300,C45)+SUMIFS(Agosto!$H$3:$H$300,Agosto!$D$3:$D$300,C45)+SUMIFS(Setembro!$H$3:$H$300,Setembro!$C$3:$C$300,C45)+SUMIFS(Setembro!$H$3:$H$300,Setembro!$D$3:$D$300,C45)+SUMIFS(Outubro!$H$3:$H$300,Outubro!$C$3:$C$300,C45)+SUMIFS(Outubro!$H$3:$H$300,Outubro!$D$3:$D$300,C45)+SUMIFS(Novembro!$H$3:$H$300,Novembro!$C$3:$C$300,C45)+SUMIFS(Novembro!$H$3:$H$300,Novembro!$D$3:$D$300,C45)+SUMIFS(Dezembro!$H$3:$H$300,Dezembro!$C$3:$C$300,C45)+SUMIFS(Dezembro!$H$3:$H$300,Dezembro!$D$3:$D$300,C45)</f>
        <v>530</v>
      </c>
      <c r="J45" s="236"/>
      <c r="L45" s="237"/>
    </row>
    <row r="46" ht="24.75" customHeight="1">
      <c r="A46" s="214">
        <f>Equipes!$H46+(ROW(Equipes!$H46)/100000)</f>
        <v>0.00046</v>
      </c>
      <c r="B46" s="207">
        <f>RANK(Equipes!$A46,A:A)</f>
        <v>348</v>
      </c>
      <c r="C46" s="240" t="s">
        <v>354</v>
      </c>
      <c r="D46" s="216">
        <f>COUNTIF(Janeiro!$C$3:$C$300,C46)+COUNTIF(Fevereiro!$C$3:$C$300,C46)+COUNTIF('Março'!$C$3:$C$300,C46)+COUNTIF(Abril!$C$3:$C$300,C46)+COUNTIF(Maio!$C$3:$C$300,C46)+COUNTIF(Junho!$C$3:$C$300,C46)+COUNTIF(Julho!$C$3:$C$300,C46)+COUNTIF(Agosto!$C$3:$C$300,C46)+COUNTIF(Setembro!$C$3:$C$300,C46)+COUNTIF(Outubro!$C$3:$C$300,C46)+COUNTIF(Novembro!$C$3:$C$300,C46)+COUNTIF(Dezembro!$C$3:$C$300,C46)</f>
        <v>0</v>
      </c>
      <c r="E46" s="216">
        <f>COUNTIF(Janeiro!$D$3:$D$300,C46)+COUNTIF(Fevereiro!$D$3:$D$300,C46)+COUNTIF('Março'!$D$3:$D$300,C46)+COUNTIF(Abril!$D$3:$D$300,C46)+COUNTIF(Maio!$D$3:$D$300,C46)+COUNTIF(Junho!$D$3:$D$300,C46)+COUNTIF(Julho!$D$3:$D$300,C46)+COUNTIF(Agosto!$D$3:$D$300,C46)+COUNTIF(Setembro!$D$3:$D$300,C46)+COUNTIF(Outubro!$D$3:$D$300,C46)+COUNTIF(Novembro!$D$3:$D$300,C46)+COUNTIF(Dezembro!$D$3:$D$300,C46)</f>
        <v>0</v>
      </c>
      <c r="F46" s="216">
        <f>COUNTIFS(Janeiro!$C$3:$C$300,C46,Janeiro!$H$3:$H$300,"&gt;0")+COUNTIFS(Janeiro!$D$3:$D$300,C46,Janeiro!$H$3:$H$300,"&gt;0")+COUNTIFS(Fevereiro!$C$3:$C$300,C46,Fevereiro!$H$3:$H$300,"&gt;0")+COUNTIFS(Fevereiro!$D$3:$D$300,C46,Fevereiro!$H$3:$H$300,"&gt;0")+COUNTIFS('Março'!$C$3:$C$300,C46,'Março'!$H$3:$H$300,"&gt;0")+COUNTIFS('Março'!$D$3:$D$300,C46,'Março'!$H$3:$H$300,"&gt;0")+COUNTIFS(Abril!$C$3:$C$300,C46,Abril!$H$3:$H$300,"&gt;0")+COUNTIFS(Abril!$D$3:$D$300,C46,Abril!$H$3:$H$300,"&gt;0")+COUNTIFS(Maio!$C$3:$C$300,C46,Maio!$H$3:$H$300,"&gt;0")+COUNTIFS(Maio!$D$3:$D$300,C46,Maio!$H$3:$H$300,"&gt;0")+COUNTIFS(Junho!$C$3:$C$300,C46,Junho!$H$3:$H$300,"&gt;0")+COUNTIFS(Junho!$D$3:$D$300,C46,Junho!$H$3:$H$300,"&gt;0")+COUNTIFS(Julho!$C$3:$C$300,C46,Julho!$H$3:$H$300,"&gt;0")+COUNTIFS(Julho!$D$3:$D$300,C46,Julho!$H$3:$H$300,"&gt;0")+COUNTIFS(Agosto!$C$3:$C$300,C46,Agosto!$H$3:$H$300,"&gt;0")+COUNTIFS(Agosto!$D$3:$D$300,C46,Agosto!$H$3:$H$300,"&gt;0")+COUNTIFS(Setembro!$C$3:$C$300,C46,Setembro!$H$3:$H$300,"&gt;0")+COUNTIFS(Setembro!$D$3:$D$300,C46,Setembro!$H$3:$H$300,"&gt;0")+COUNTIFS(Outubro!$C$3:$C$300,C46,Outubro!$H$3:$H$300,"&gt;0")+COUNTIFS(Outubro!$D$3:$D$300,C46,Outubro!$H$3:$H$300,"&gt;0")+COUNTIFS(Novembro!$C$3:$C$300,C46,Novembro!$H$3:$H$300,"&gt;0")+COUNTIFS(Novembro!$D$3:$D$300,C46,Novembro!$H$3:$H$300,"&gt;0")+COUNTIFS(Dezembro!$C$3:$C$300,C46,Dezembro!$H$3:$H$300,"&gt;0")+COUNTIFS(Dezembro!$D$3:$D$300,C46,Dezembro!$H$3:$H$300,"&gt;0")</f>
        <v>0</v>
      </c>
      <c r="G46" s="216">
        <f>COUNTIFS(Janeiro!$C$3:$C$300,C46,Janeiro!$H$3:$H$300,"&lt;0")+COUNTIFS(Janeiro!$D$3:$D$300,C46,Janeiro!$H$3:$H$300,"&lt;0")+COUNTIFS(Fevereiro!$C$3:$C$300,C46,Fevereiro!$H$3:$H$300,"&lt;0")+COUNTIFS(Fevereiro!$D$3:$D$300,C46,Fevereiro!$H$3:$H$300,"&lt;0")+COUNTIFS('Março'!$C$3:$C$300,C46,'Março'!$H$3:$H$300,"&lt;0")+COUNTIFS('Março'!$D$3:$D$300,C46,'Março'!$H$3:$H$300,"&lt;0")+COUNTIFS(Abril!$C$3:$C$300,C46,Abril!$H$3:$H$300,"&lt;0")+COUNTIFS(Abril!$D$3:$D$300,C46,Abril!$H$3:$H$300,"&lt;0")+COUNTIFS(Maio!$C$3:$C$300,C46,Maio!$H$3:$H$300,"&lt;0")+COUNTIFS(Maio!$D$3:$D$300,C46,Maio!$H$3:$H$300,"&lt;0")+COUNTIFS(Junho!$C$3:$C$300,C46,Junho!$H$3:$H$300,"&lt;0")+COUNTIFS(Junho!$D$3:$D$300,C46,Junho!$H$3:$H$300,"&lt;0")+COUNTIFS(Julho!$C$3:$C$300,C46,Julho!$H$3:$H$300,"&lt;0")+COUNTIFS(Julho!$D$3:$D$300,C46,Julho!$H$3:$H$300,"&lt;0")+COUNTIFS(Agosto!$C$3:$C$300,C46,Agosto!$H$3:$H$300,"&lt;0")+COUNTIFS(Agosto!$D$3:$D$300,C46,Agosto!$H$3:$H$300,"&lt;0")+COUNTIFS(Setembro!$C$3:$C$300,C46,Setembro!$H$3:$H$300,"&lt;0")+COUNTIFS(Setembro!$D$3:$D$300,C46,Setembro!$H$3:$H$300,"&lt;0")+COUNTIFS(Outubro!$C$3:$C$300,C46,Outubro!$H$3:$H$300,"&lt;0")+COUNTIFS(Outubro!$D$3:$D$300,C46,Outubro!$H$3:$H$300,"&lt;0")+COUNTIFS(Novembro!$C$3:$C$300,C46,Novembro!$H$3:$H$300,"&lt;0")+COUNTIFS(Novembro!$D$3:$D$300,C46,Novembro!$H$3:$H$300,"&lt;0")+COUNTIFS(Dezembro!$C$3:$C$300,C46,Dezembro!$H$3:$H$300,"&lt;0")+COUNTIFS(Dezembro!$D$3:$D$300,C46,Dezembro!$H$3:$H$300,"&lt;0")</f>
        <v>0</v>
      </c>
      <c r="H46" s="217">
        <f>SUMIFS(Janeiro!$H$3:$H$300,Janeiro!$C$3:$C$300,C46)+SUMIFS(Janeiro!$H$3:$H$300,Janeiro!$D$3:$D$300,C46)+SUMIFS(Fevereiro!$H$3:$H$300,Fevereiro!$C$3:$C$300,C46)+SUMIFS(Fevereiro!$H$3:$H$300,Fevereiro!$D$3:$D$300,C46)+SUMIFS('Março'!$H$3:$H$300,'Março'!$C$3:$C$300,C46)+SUMIFS('Março'!$H$3:$H$300,'Março'!$D$3:$D$300,C46)+SUMIFS(Abril!$H$3:$H$300,Abril!$C$3:$C$300,C46)+SUMIFS(Abril!$H$3:$H$300,Abril!$D$3:$D$300,C46)+SUMIFS(Maio!$H$3:$H$300,Maio!$C$3:$C$300,C46)+SUMIFS(Maio!$H$3:$H$300,Maio!$D$3:$D$300,C46)+SUMIFS(Junho!$H$3:$H$300,Junho!$C$3:$C$300,C46)+SUMIFS(Junho!$H$3:$H$300,Junho!$D$3:$D$300,C46)+SUMIFS(Julho!$H$3:$H$300,Julho!$C$3:$C$300,C46)+SUMIFS(Julho!$H$3:$H$300,Julho!$D$3:$D$300,C46)+SUMIFS(Agosto!$H$3:$H$300,Agosto!$C$3:$C$300,C46)+SUMIFS(Agosto!$H$3:$H$300,Agosto!$D$3:$D$300,C46)+SUMIFS(Setembro!$H$3:$H$300,Setembro!$C$3:$C$300,C46)+SUMIFS(Setembro!$H$3:$H$300,Setembro!$D$3:$D$300,C46)+SUMIFS(Outubro!$H$3:$H$300,Outubro!$C$3:$C$300,C46)+SUMIFS(Outubro!$H$3:$H$300,Outubro!$D$3:$D$300,C46)+SUMIFS(Novembro!$H$3:$H$300,Novembro!$C$3:$C$300,C46)+SUMIFS(Novembro!$H$3:$H$300,Novembro!$D$3:$D$300,C46)+SUMIFS(Dezembro!$H$3:$H$300,Dezembro!$C$3:$C$300,C46)+SUMIFS(Dezembro!$H$3:$H$300,Dezembro!$D$3:$D$300,C46)</f>
        <v>0</v>
      </c>
      <c r="J46" s="238"/>
      <c r="L46" s="239"/>
    </row>
    <row r="47" ht="24.75" customHeight="1">
      <c r="A47" s="214">
        <f>Equipes!$H47+(ROW(Equipes!$H47)/100000)</f>
        <v>0.00047</v>
      </c>
      <c r="B47" s="207">
        <f>RANK(Equipes!$A47,A:A)</f>
        <v>347</v>
      </c>
      <c r="C47" s="229" t="s">
        <v>355</v>
      </c>
      <c r="D47" s="216">
        <f>COUNTIF(Janeiro!$C$3:$C$300,C47)+COUNTIF(Fevereiro!$C$3:$C$300,C47)+COUNTIF('Março'!$C$3:$C$300,C47)+COUNTIF(Abril!$C$3:$C$300,C47)+COUNTIF(Maio!$C$3:$C$300,C47)+COUNTIF(Junho!$C$3:$C$300,C47)+COUNTIF(Julho!$C$3:$C$300,C47)+COUNTIF(Agosto!$C$3:$C$300,C47)+COUNTIF(Setembro!$C$3:$C$300,C47)+COUNTIF(Outubro!$C$3:$C$300,C47)+COUNTIF(Novembro!$C$3:$C$300,C47)+COUNTIF(Dezembro!$C$3:$C$300,C47)</f>
        <v>0</v>
      </c>
      <c r="E47" s="216">
        <f>COUNTIF(Janeiro!$D$3:$D$300,C47)+COUNTIF(Fevereiro!$D$3:$D$300,C47)+COUNTIF('Março'!$D$3:$D$300,C47)+COUNTIF(Abril!$D$3:$D$300,C47)+COUNTIF(Maio!$D$3:$D$300,C47)+COUNTIF(Junho!$D$3:$D$300,C47)+COUNTIF(Julho!$D$3:$D$300,C47)+COUNTIF(Agosto!$D$3:$D$300,C47)+COUNTIF(Setembro!$D$3:$D$300,C47)+COUNTIF(Outubro!$D$3:$D$300,C47)+COUNTIF(Novembro!$D$3:$D$300,C47)+COUNTIF(Dezembro!$D$3:$D$300,C47)</f>
        <v>0</v>
      </c>
      <c r="F47" s="216">
        <f>COUNTIFS(Janeiro!$C$3:$C$300,C47,Janeiro!$H$3:$H$300,"&gt;0")+COUNTIFS(Janeiro!$D$3:$D$300,C47,Janeiro!$H$3:$H$300,"&gt;0")+COUNTIFS(Fevereiro!$C$3:$C$300,C47,Fevereiro!$H$3:$H$300,"&gt;0")+COUNTIFS(Fevereiro!$D$3:$D$300,C47,Fevereiro!$H$3:$H$300,"&gt;0")+COUNTIFS('Março'!$C$3:$C$300,C47,'Março'!$H$3:$H$300,"&gt;0")+COUNTIFS('Março'!$D$3:$D$300,C47,'Março'!$H$3:$H$300,"&gt;0")+COUNTIFS(Abril!$C$3:$C$300,C47,Abril!$H$3:$H$300,"&gt;0")+COUNTIFS(Abril!$D$3:$D$300,C47,Abril!$H$3:$H$300,"&gt;0")+COUNTIFS(Maio!$C$3:$C$300,C47,Maio!$H$3:$H$300,"&gt;0")+COUNTIFS(Maio!$D$3:$D$300,C47,Maio!$H$3:$H$300,"&gt;0")+COUNTIFS(Junho!$C$3:$C$300,C47,Junho!$H$3:$H$300,"&gt;0")+COUNTIFS(Junho!$D$3:$D$300,C47,Junho!$H$3:$H$300,"&gt;0")+COUNTIFS(Julho!$C$3:$C$300,C47,Julho!$H$3:$H$300,"&gt;0")+COUNTIFS(Julho!$D$3:$D$300,C47,Julho!$H$3:$H$300,"&gt;0")+COUNTIFS(Agosto!$C$3:$C$300,C47,Agosto!$H$3:$H$300,"&gt;0")+COUNTIFS(Agosto!$D$3:$D$300,C47,Agosto!$H$3:$H$300,"&gt;0")+COUNTIFS(Setembro!$C$3:$C$300,C47,Setembro!$H$3:$H$300,"&gt;0")+COUNTIFS(Setembro!$D$3:$D$300,C47,Setembro!$H$3:$H$300,"&gt;0")+COUNTIFS(Outubro!$C$3:$C$300,C47,Outubro!$H$3:$H$300,"&gt;0")+COUNTIFS(Outubro!$D$3:$D$300,C47,Outubro!$H$3:$H$300,"&gt;0")+COUNTIFS(Novembro!$C$3:$C$300,C47,Novembro!$H$3:$H$300,"&gt;0")+COUNTIFS(Novembro!$D$3:$D$300,C47,Novembro!$H$3:$H$300,"&gt;0")+COUNTIFS(Dezembro!$C$3:$C$300,C47,Dezembro!$H$3:$H$300,"&gt;0")+COUNTIFS(Dezembro!$D$3:$D$300,C47,Dezembro!$H$3:$H$300,"&gt;0")</f>
        <v>0</v>
      </c>
      <c r="G47" s="216">
        <f>COUNTIFS(Janeiro!$C$3:$C$300,C47,Janeiro!$H$3:$H$300,"&lt;0")+COUNTIFS(Janeiro!$D$3:$D$300,C47,Janeiro!$H$3:$H$300,"&lt;0")+COUNTIFS(Fevereiro!$C$3:$C$300,C47,Fevereiro!$H$3:$H$300,"&lt;0")+COUNTIFS(Fevereiro!$D$3:$D$300,C47,Fevereiro!$H$3:$H$300,"&lt;0")+COUNTIFS('Março'!$C$3:$C$300,C47,'Março'!$H$3:$H$300,"&lt;0")+COUNTIFS('Março'!$D$3:$D$300,C47,'Março'!$H$3:$H$300,"&lt;0")+COUNTIFS(Abril!$C$3:$C$300,C47,Abril!$H$3:$H$300,"&lt;0")+COUNTIFS(Abril!$D$3:$D$300,C47,Abril!$H$3:$H$300,"&lt;0")+COUNTIFS(Maio!$C$3:$C$300,C47,Maio!$H$3:$H$300,"&lt;0")+COUNTIFS(Maio!$D$3:$D$300,C47,Maio!$H$3:$H$300,"&lt;0")+COUNTIFS(Junho!$C$3:$C$300,C47,Junho!$H$3:$H$300,"&lt;0")+COUNTIFS(Junho!$D$3:$D$300,C47,Junho!$H$3:$H$300,"&lt;0")+COUNTIFS(Julho!$C$3:$C$300,C47,Julho!$H$3:$H$300,"&lt;0")+COUNTIFS(Julho!$D$3:$D$300,C47,Julho!$H$3:$H$300,"&lt;0")+COUNTIFS(Agosto!$C$3:$C$300,C47,Agosto!$H$3:$H$300,"&lt;0")+COUNTIFS(Agosto!$D$3:$D$300,C47,Agosto!$H$3:$H$300,"&lt;0")+COUNTIFS(Setembro!$C$3:$C$300,C47,Setembro!$H$3:$H$300,"&lt;0")+COUNTIFS(Setembro!$D$3:$D$300,C47,Setembro!$H$3:$H$300,"&lt;0")+COUNTIFS(Outubro!$C$3:$C$300,C47,Outubro!$H$3:$H$300,"&lt;0")+COUNTIFS(Outubro!$D$3:$D$300,C47,Outubro!$H$3:$H$300,"&lt;0")+COUNTIFS(Novembro!$C$3:$C$300,C47,Novembro!$H$3:$H$300,"&lt;0")+COUNTIFS(Novembro!$D$3:$D$300,C47,Novembro!$H$3:$H$300,"&lt;0")+COUNTIFS(Dezembro!$C$3:$C$300,C47,Dezembro!$H$3:$H$300,"&lt;0")+COUNTIFS(Dezembro!$D$3:$D$300,C47,Dezembro!$H$3:$H$300,"&lt;0")</f>
        <v>0</v>
      </c>
      <c r="H47" s="217">
        <f>SUMIFS(Janeiro!$H$3:$H$300,Janeiro!$C$3:$C$300,C47)+SUMIFS(Janeiro!$H$3:$H$300,Janeiro!$D$3:$D$300,C47)+SUMIFS(Fevereiro!$H$3:$H$300,Fevereiro!$C$3:$C$300,C47)+SUMIFS(Fevereiro!$H$3:$H$300,Fevereiro!$D$3:$D$300,C47)+SUMIFS('Março'!$H$3:$H$300,'Março'!$C$3:$C$300,C47)+SUMIFS('Março'!$H$3:$H$300,'Março'!$D$3:$D$300,C47)+SUMIFS(Abril!$H$3:$H$300,Abril!$C$3:$C$300,C47)+SUMIFS(Abril!$H$3:$H$300,Abril!$D$3:$D$300,C47)+SUMIFS(Maio!$H$3:$H$300,Maio!$C$3:$C$300,C47)+SUMIFS(Maio!$H$3:$H$300,Maio!$D$3:$D$300,C47)+SUMIFS(Junho!$H$3:$H$300,Junho!$C$3:$C$300,C47)+SUMIFS(Junho!$H$3:$H$300,Junho!$D$3:$D$300,C47)+SUMIFS(Julho!$H$3:$H$300,Julho!$C$3:$C$300,C47)+SUMIFS(Julho!$H$3:$H$300,Julho!$D$3:$D$300,C47)+SUMIFS(Agosto!$H$3:$H$300,Agosto!$C$3:$C$300,C47)+SUMIFS(Agosto!$H$3:$H$300,Agosto!$D$3:$D$300,C47)+SUMIFS(Setembro!$H$3:$H$300,Setembro!$C$3:$C$300,C47)+SUMIFS(Setembro!$H$3:$H$300,Setembro!$D$3:$D$300,C47)+SUMIFS(Outubro!$H$3:$H$300,Outubro!$C$3:$C$300,C47)+SUMIFS(Outubro!$H$3:$H$300,Outubro!$D$3:$D$300,C47)+SUMIFS(Novembro!$H$3:$H$300,Novembro!$C$3:$C$300,C47)+SUMIFS(Novembro!$H$3:$H$300,Novembro!$D$3:$D$300,C47)+SUMIFS(Dezembro!$H$3:$H$300,Dezembro!$C$3:$C$300,C47)+SUMIFS(Dezembro!$H$3:$H$300,Dezembro!$D$3:$D$300,C47)</f>
        <v>0</v>
      </c>
      <c r="J47" s="236"/>
      <c r="L47" s="237"/>
    </row>
    <row r="48" ht="24.75" customHeight="1">
      <c r="A48" s="214">
        <f>Equipes!$H48+(ROW(Equipes!$H48)/100000)</f>
        <v>0.00048</v>
      </c>
      <c r="B48" s="207">
        <f>RANK(Equipes!$A48,A:A)</f>
        <v>346</v>
      </c>
      <c r="C48" s="221" t="s">
        <v>356</v>
      </c>
      <c r="D48" s="216">
        <f>COUNTIF(Janeiro!$C$3:$C$300,C48)+COUNTIF(Fevereiro!$C$3:$C$300,C48)+COUNTIF('Março'!$C$3:$C$300,C48)+COUNTIF(Abril!$C$3:$C$300,C48)+COUNTIF(Maio!$C$3:$C$300,C48)+COUNTIF(Junho!$C$3:$C$300,C48)+COUNTIF(Julho!$C$3:$C$300,C48)+COUNTIF(Agosto!$C$3:$C$300,C48)+COUNTIF(Setembro!$C$3:$C$300,C48)+COUNTIF(Outubro!$C$3:$C$300,C48)+COUNTIF(Novembro!$C$3:$C$300,C48)+COUNTIF(Dezembro!$C$3:$C$300,C48)</f>
        <v>0</v>
      </c>
      <c r="E48" s="216">
        <f>COUNTIF(Janeiro!$D$3:$D$300,C48)+COUNTIF(Fevereiro!$D$3:$D$300,C48)+COUNTIF('Março'!$D$3:$D$300,C48)+COUNTIF(Abril!$D$3:$D$300,C48)+COUNTIF(Maio!$D$3:$D$300,C48)+COUNTIF(Junho!$D$3:$D$300,C48)+COUNTIF(Julho!$D$3:$D$300,C48)+COUNTIF(Agosto!$D$3:$D$300,C48)+COUNTIF(Setembro!$D$3:$D$300,C48)+COUNTIF(Outubro!$D$3:$D$300,C48)+COUNTIF(Novembro!$D$3:$D$300,C48)+COUNTIF(Dezembro!$D$3:$D$300,C48)</f>
        <v>0</v>
      </c>
      <c r="F48" s="216">
        <f>COUNTIFS(Janeiro!$C$3:$C$300,C48,Janeiro!$H$3:$H$300,"&gt;0")+COUNTIFS(Janeiro!$D$3:$D$300,C48,Janeiro!$H$3:$H$300,"&gt;0")+COUNTIFS(Fevereiro!$C$3:$C$300,C48,Fevereiro!$H$3:$H$300,"&gt;0")+COUNTIFS(Fevereiro!$D$3:$D$300,C48,Fevereiro!$H$3:$H$300,"&gt;0")+COUNTIFS('Março'!$C$3:$C$300,C48,'Março'!$H$3:$H$300,"&gt;0")+COUNTIFS('Março'!$D$3:$D$300,C48,'Março'!$H$3:$H$300,"&gt;0")+COUNTIFS(Abril!$C$3:$C$300,C48,Abril!$H$3:$H$300,"&gt;0")+COUNTIFS(Abril!$D$3:$D$300,C48,Abril!$H$3:$H$300,"&gt;0")+COUNTIFS(Maio!$C$3:$C$300,C48,Maio!$H$3:$H$300,"&gt;0")+COUNTIFS(Maio!$D$3:$D$300,C48,Maio!$H$3:$H$300,"&gt;0")+COUNTIFS(Junho!$C$3:$C$300,C48,Junho!$H$3:$H$300,"&gt;0")+COUNTIFS(Junho!$D$3:$D$300,C48,Junho!$H$3:$H$300,"&gt;0")+COUNTIFS(Julho!$C$3:$C$300,C48,Julho!$H$3:$H$300,"&gt;0")+COUNTIFS(Julho!$D$3:$D$300,C48,Julho!$H$3:$H$300,"&gt;0")+COUNTIFS(Agosto!$C$3:$C$300,C48,Agosto!$H$3:$H$300,"&gt;0")+COUNTIFS(Agosto!$D$3:$D$300,C48,Agosto!$H$3:$H$300,"&gt;0")+COUNTIFS(Setembro!$C$3:$C$300,C48,Setembro!$H$3:$H$300,"&gt;0")+COUNTIFS(Setembro!$D$3:$D$300,C48,Setembro!$H$3:$H$300,"&gt;0")+COUNTIFS(Outubro!$C$3:$C$300,C48,Outubro!$H$3:$H$300,"&gt;0")+COUNTIFS(Outubro!$D$3:$D$300,C48,Outubro!$H$3:$H$300,"&gt;0")+COUNTIFS(Novembro!$C$3:$C$300,C48,Novembro!$H$3:$H$300,"&gt;0")+COUNTIFS(Novembro!$D$3:$D$300,C48,Novembro!$H$3:$H$300,"&gt;0")+COUNTIFS(Dezembro!$C$3:$C$300,C48,Dezembro!$H$3:$H$300,"&gt;0")+COUNTIFS(Dezembro!$D$3:$D$300,C48,Dezembro!$H$3:$H$300,"&gt;0")</f>
        <v>0</v>
      </c>
      <c r="G48" s="216">
        <f>COUNTIFS(Janeiro!$C$3:$C$300,C48,Janeiro!$H$3:$H$300,"&lt;0")+COUNTIFS(Janeiro!$D$3:$D$300,C48,Janeiro!$H$3:$H$300,"&lt;0")+COUNTIFS(Fevereiro!$C$3:$C$300,C48,Fevereiro!$H$3:$H$300,"&lt;0")+COUNTIFS(Fevereiro!$D$3:$D$300,C48,Fevereiro!$H$3:$H$300,"&lt;0")+COUNTIFS('Março'!$C$3:$C$300,C48,'Março'!$H$3:$H$300,"&lt;0")+COUNTIFS('Março'!$D$3:$D$300,C48,'Março'!$H$3:$H$300,"&lt;0")+COUNTIFS(Abril!$C$3:$C$300,C48,Abril!$H$3:$H$300,"&lt;0")+COUNTIFS(Abril!$D$3:$D$300,C48,Abril!$H$3:$H$300,"&lt;0")+COUNTIFS(Maio!$C$3:$C$300,C48,Maio!$H$3:$H$300,"&lt;0")+COUNTIFS(Maio!$D$3:$D$300,C48,Maio!$H$3:$H$300,"&lt;0")+COUNTIFS(Junho!$C$3:$C$300,C48,Junho!$H$3:$H$300,"&lt;0")+COUNTIFS(Junho!$D$3:$D$300,C48,Junho!$H$3:$H$300,"&lt;0")+COUNTIFS(Julho!$C$3:$C$300,C48,Julho!$H$3:$H$300,"&lt;0")+COUNTIFS(Julho!$D$3:$D$300,C48,Julho!$H$3:$H$300,"&lt;0")+COUNTIFS(Agosto!$C$3:$C$300,C48,Agosto!$H$3:$H$300,"&lt;0")+COUNTIFS(Agosto!$D$3:$D$300,C48,Agosto!$H$3:$H$300,"&lt;0")+COUNTIFS(Setembro!$C$3:$C$300,C48,Setembro!$H$3:$H$300,"&lt;0")+COUNTIFS(Setembro!$D$3:$D$300,C48,Setembro!$H$3:$H$300,"&lt;0")+COUNTIFS(Outubro!$C$3:$C$300,C48,Outubro!$H$3:$H$300,"&lt;0")+COUNTIFS(Outubro!$D$3:$D$300,C48,Outubro!$H$3:$H$300,"&lt;0")+COUNTIFS(Novembro!$C$3:$C$300,C48,Novembro!$H$3:$H$300,"&lt;0")+COUNTIFS(Novembro!$D$3:$D$300,C48,Novembro!$H$3:$H$300,"&lt;0")+COUNTIFS(Dezembro!$C$3:$C$300,C48,Dezembro!$H$3:$H$300,"&lt;0")+COUNTIFS(Dezembro!$D$3:$D$300,C48,Dezembro!$H$3:$H$300,"&lt;0")</f>
        <v>0</v>
      </c>
      <c r="H48" s="217">
        <f>SUMIFS(Janeiro!$H$3:$H$300,Janeiro!$C$3:$C$300,C48)+SUMIFS(Janeiro!$H$3:$H$300,Janeiro!$D$3:$D$300,C48)+SUMIFS(Fevereiro!$H$3:$H$300,Fevereiro!$C$3:$C$300,C48)+SUMIFS(Fevereiro!$H$3:$H$300,Fevereiro!$D$3:$D$300,C48)+SUMIFS('Março'!$H$3:$H$300,'Março'!$C$3:$C$300,C48)+SUMIFS('Março'!$H$3:$H$300,'Março'!$D$3:$D$300,C48)+SUMIFS(Abril!$H$3:$H$300,Abril!$C$3:$C$300,C48)+SUMIFS(Abril!$H$3:$H$300,Abril!$D$3:$D$300,C48)+SUMIFS(Maio!$H$3:$H$300,Maio!$C$3:$C$300,C48)+SUMIFS(Maio!$H$3:$H$300,Maio!$D$3:$D$300,C48)+SUMIFS(Junho!$H$3:$H$300,Junho!$C$3:$C$300,C48)+SUMIFS(Junho!$H$3:$H$300,Junho!$D$3:$D$300,C48)+SUMIFS(Julho!$H$3:$H$300,Julho!$C$3:$C$300,C48)+SUMIFS(Julho!$H$3:$H$300,Julho!$D$3:$D$300,C48)+SUMIFS(Agosto!$H$3:$H$300,Agosto!$C$3:$C$300,C48)+SUMIFS(Agosto!$H$3:$H$300,Agosto!$D$3:$D$300,C48)+SUMIFS(Setembro!$H$3:$H$300,Setembro!$C$3:$C$300,C48)+SUMIFS(Setembro!$H$3:$H$300,Setembro!$D$3:$D$300,C48)+SUMIFS(Outubro!$H$3:$H$300,Outubro!$C$3:$C$300,C48)+SUMIFS(Outubro!$H$3:$H$300,Outubro!$D$3:$D$300,C48)+SUMIFS(Novembro!$H$3:$H$300,Novembro!$C$3:$C$300,C48)+SUMIFS(Novembro!$H$3:$H$300,Novembro!$D$3:$D$300,C48)+SUMIFS(Dezembro!$H$3:$H$300,Dezembro!$C$3:$C$300,C48)+SUMIFS(Dezembro!$H$3:$H$300,Dezembro!$D$3:$D$300,C48)</f>
        <v>0</v>
      </c>
      <c r="J48" s="238"/>
      <c r="L48" s="239"/>
    </row>
    <row r="49" ht="24.75" customHeight="1">
      <c r="A49" s="214">
        <f>Equipes!$H49+(ROW(Equipes!$H49)/100000)</f>
        <v>0.00049</v>
      </c>
      <c r="B49" s="207">
        <f>RANK(Equipes!$A49,A:A)</f>
        <v>345</v>
      </c>
      <c r="C49" s="221" t="s">
        <v>357</v>
      </c>
      <c r="D49" s="216">
        <f>COUNTIF(Janeiro!$C$3:$C$300,C49)+COUNTIF(Fevereiro!$C$3:$C$300,C49)+COUNTIF('Março'!$C$3:$C$300,C49)+COUNTIF(Abril!$C$3:$C$300,C49)+COUNTIF(Maio!$C$3:$C$300,C49)+COUNTIF(Junho!$C$3:$C$300,C49)+COUNTIF(Julho!$C$3:$C$300,C49)+COUNTIF(Agosto!$C$3:$C$300,C49)+COUNTIF(Setembro!$C$3:$C$300,C49)+COUNTIF(Outubro!$C$3:$C$300,C49)+COUNTIF(Novembro!$C$3:$C$300,C49)+COUNTIF(Dezembro!$C$3:$C$300,C49)</f>
        <v>0</v>
      </c>
      <c r="E49" s="216">
        <f>COUNTIF(Janeiro!$D$3:$D$300,C49)+COUNTIF(Fevereiro!$D$3:$D$300,C49)+COUNTIF('Março'!$D$3:$D$300,C49)+COUNTIF(Abril!$D$3:$D$300,C49)+COUNTIF(Maio!$D$3:$D$300,C49)+COUNTIF(Junho!$D$3:$D$300,C49)+COUNTIF(Julho!$D$3:$D$300,C49)+COUNTIF(Agosto!$D$3:$D$300,C49)+COUNTIF(Setembro!$D$3:$D$300,C49)+COUNTIF(Outubro!$D$3:$D$300,C49)+COUNTIF(Novembro!$D$3:$D$300,C49)+COUNTIF(Dezembro!$D$3:$D$300,C49)</f>
        <v>0</v>
      </c>
      <c r="F49" s="216">
        <f>COUNTIFS(Janeiro!$C$3:$C$300,C49,Janeiro!$H$3:$H$300,"&gt;0")+COUNTIFS(Janeiro!$D$3:$D$300,C49,Janeiro!$H$3:$H$300,"&gt;0")+COUNTIFS(Fevereiro!$C$3:$C$300,C49,Fevereiro!$H$3:$H$300,"&gt;0")+COUNTIFS(Fevereiro!$D$3:$D$300,C49,Fevereiro!$H$3:$H$300,"&gt;0")+COUNTIFS('Março'!$C$3:$C$300,C49,'Março'!$H$3:$H$300,"&gt;0")+COUNTIFS('Março'!$D$3:$D$300,C49,'Março'!$H$3:$H$300,"&gt;0")+COUNTIFS(Abril!$C$3:$C$300,C49,Abril!$H$3:$H$300,"&gt;0")+COUNTIFS(Abril!$D$3:$D$300,C49,Abril!$H$3:$H$300,"&gt;0")+COUNTIFS(Maio!$C$3:$C$300,C49,Maio!$H$3:$H$300,"&gt;0")+COUNTIFS(Maio!$D$3:$D$300,C49,Maio!$H$3:$H$300,"&gt;0")+COUNTIFS(Junho!$C$3:$C$300,C49,Junho!$H$3:$H$300,"&gt;0")+COUNTIFS(Junho!$D$3:$D$300,C49,Junho!$H$3:$H$300,"&gt;0")+COUNTIFS(Julho!$C$3:$C$300,C49,Julho!$H$3:$H$300,"&gt;0")+COUNTIFS(Julho!$D$3:$D$300,C49,Julho!$H$3:$H$300,"&gt;0")+COUNTIFS(Agosto!$C$3:$C$300,C49,Agosto!$H$3:$H$300,"&gt;0")+COUNTIFS(Agosto!$D$3:$D$300,C49,Agosto!$H$3:$H$300,"&gt;0")+COUNTIFS(Setembro!$C$3:$C$300,C49,Setembro!$H$3:$H$300,"&gt;0")+COUNTIFS(Setembro!$D$3:$D$300,C49,Setembro!$H$3:$H$300,"&gt;0")+COUNTIFS(Outubro!$C$3:$C$300,C49,Outubro!$H$3:$H$300,"&gt;0")+COUNTIFS(Outubro!$D$3:$D$300,C49,Outubro!$H$3:$H$300,"&gt;0")+COUNTIFS(Novembro!$C$3:$C$300,C49,Novembro!$H$3:$H$300,"&gt;0")+COUNTIFS(Novembro!$D$3:$D$300,C49,Novembro!$H$3:$H$300,"&gt;0")+COUNTIFS(Dezembro!$C$3:$C$300,C49,Dezembro!$H$3:$H$300,"&gt;0")+COUNTIFS(Dezembro!$D$3:$D$300,C49,Dezembro!$H$3:$H$300,"&gt;0")</f>
        <v>0</v>
      </c>
      <c r="G49" s="216">
        <f>COUNTIFS(Janeiro!$C$3:$C$300,C49,Janeiro!$H$3:$H$300,"&lt;0")+COUNTIFS(Janeiro!$D$3:$D$300,C49,Janeiro!$H$3:$H$300,"&lt;0")+COUNTIFS(Fevereiro!$C$3:$C$300,C49,Fevereiro!$H$3:$H$300,"&lt;0")+COUNTIFS(Fevereiro!$D$3:$D$300,C49,Fevereiro!$H$3:$H$300,"&lt;0")+COUNTIFS('Março'!$C$3:$C$300,C49,'Março'!$H$3:$H$300,"&lt;0")+COUNTIFS('Março'!$D$3:$D$300,C49,'Março'!$H$3:$H$300,"&lt;0")+COUNTIFS(Abril!$C$3:$C$300,C49,Abril!$H$3:$H$300,"&lt;0")+COUNTIFS(Abril!$D$3:$D$300,C49,Abril!$H$3:$H$300,"&lt;0")+COUNTIFS(Maio!$C$3:$C$300,C49,Maio!$H$3:$H$300,"&lt;0")+COUNTIFS(Maio!$D$3:$D$300,C49,Maio!$H$3:$H$300,"&lt;0")+COUNTIFS(Junho!$C$3:$C$300,C49,Junho!$H$3:$H$300,"&lt;0")+COUNTIFS(Junho!$D$3:$D$300,C49,Junho!$H$3:$H$300,"&lt;0")+COUNTIFS(Julho!$C$3:$C$300,C49,Julho!$H$3:$H$300,"&lt;0")+COUNTIFS(Julho!$D$3:$D$300,C49,Julho!$H$3:$H$300,"&lt;0")+COUNTIFS(Agosto!$C$3:$C$300,C49,Agosto!$H$3:$H$300,"&lt;0")+COUNTIFS(Agosto!$D$3:$D$300,C49,Agosto!$H$3:$H$300,"&lt;0")+COUNTIFS(Setembro!$C$3:$C$300,C49,Setembro!$H$3:$H$300,"&lt;0")+COUNTIFS(Setembro!$D$3:$D$300,C49,Setembro!$H$3:$H$300,"&lt;0")+COUNTIFS(Outubro!$C$3:$C$300,C49,Outubro!$H$3:$H$300,"&lt;0")+COUNTIFS(Outubro!$D$3:$D$300,C49,Outubro!$H$3:$H$300,"&lt;0")+COUNTIFS(Novembro!$C$3:$C$300,C49,Novembro!$H$3:$H$300,"&lt;0")+COUNTIFS(Novembro!$D$3:$D$300,C49,Novembro!$H$3:$H$300,"&lt;0")+COUNTIFS(Dezembro!$C$3:$C$300,C49,Dezembro!$H$3:$H$300,"&lt;0")+COUNTIFS(Dezembro!$D$3:$D$300,C49,Dezembro!$H$3:$H$300,"&lt;0")</f>
        <v>0</v>
      </c>
      <c r="H49" s="217">
        <f>SUMIFS(Janeiro!$H$3:$H$300,Janeiro!$C$3:$C$300,C49)+SUMIFS(Janeiro!$H$3:$H$300,Janeiro!$D$3:$D$300,C49)+SUMIFS(Fevereiro!$H$3:$H$300,Fevereiro!$C$3:$C$300,C49)+SUMIFS(Fevereiro!$H$3:$H$300,Fevereiro!$D$3:$D$300,C49)+SUMIFS('Março'!$H$3:$H$300,'Março'!$C$3:$C$300,C49)+SUMIFS('Março'!$H$3:$H$300,'Março'!$D$3:$D$300,C49)+SUMIFS(Abril!$H$3:$H$300,Abril!$C$3:$C$300,C49)+SUMIFS(Abril!$H$3:$H$300,Abril!$D$3:$D$300,C49)+SUMIFS(Maio!$H$3:$H$300,Maio!$C$3:$C$300,C49)+SUMIFS(Maio!$H$3:$H$300,Maio!$D$3:$D$300,C49)+SUMIFS(Junho!$H$3:$H$300,Junho!$C$3:$C$300,C49)+SUMIFS(Junho!$H$3:$H$300,Junho!$D$3:$D$300,C49)+SUMIFS(Julho!$H$3:$H$300,Julho!$C$3:$C$300,C49)+SUMIFS(Julho!$H$3:$H$300,Julho!$D$3:$D$300,C49)+SUMIFS(Agosto!$H$3:$H$300,Agosto!$C$3:$C$300,C49)+SUMIFS(Agosto!$H$3:$H$300,Agosto!$D$3:$D$300,C49)+SUMIFS(Setembro!$H$3:$H$300,Setembro!$C$3:$C$300,C49)+SUMIFS(Setembro!$H$3:$H$300,Setembro!$D$3:$D$300,C49)+SUMIFS(Outubro!$H$3:$H$300,Outubro!$C$3:$C$300,C49)+SUMIFS(Outubro!$H$3:$H$300,Outubro!$D$3:$D$300,C49)+SUMIFS(Novembro!$H$3:$H$300,Novembro!$C$3:$C$300,C49)+SUMIFS(Novembro!$H$3:$H$300,Novembro!$D$3:$D$300,C49)+SUMIFS(Dezembro!$H$3:$H$300,Dezembro!$C$3:$C$300,C49)+SUMIFS(Dezembro!$H$3:$H$300,Dezembro!$D$3:$D$300,C49)</f>
        <v>0</v>
      </c>
      <c r="J49" s="236"/>
      <c r="L49" s="237"/>
    </row>
    <row r="50" ht="24.75" customHeight="1">
      <c r="A50" s="214">
        <f>Equipes!$H50+(ROW(Equipes!$H50)/100000)</f>
        <v>0.0005</v>
      </c>
      <c r="B50" s="207">
        <f>RANK(Equipes!$A50,A:A)</f>
        <v>344</v>
      </c>
      <c r="C50" s="221" t="s">
        <v>122</v>
      </c>
      <c r="D50" s="216">
        <f>COUNTIF(Janeiro!$C$3:$C$300,C50)+COUNTIF(Fevereiro!$C$3:$C$300,C50)+COUNTIF('Março'!$C$3:$C$300,C50)+COUNTIF(Abril!$C$3:$C$300,C50)+COUNTIF(Maio!$C$3:$C$300,C50)+COUNTIF(Junho!$C$3:$C$300,C50)+COUNTIF(Julho!$C$3:$C$300,C50)+COUNTIF(Agosto!$C$3:$C$300,C50)+COUNTIF(Setembro!$C$3:$C$300,C50)+COUNTIF(Outubro!$C$3:$C$300,C50)+COUNTIF(Novembro!$C$3:$C$300,C50)+COUNTIF(Dezembro!$C$3:$C$300,C50)</f>
        <v>0</v>
      </c>
      <c r="E50" s="216">
        <f>COUNTIF(Janeiro!$D$3:$D$300,C50)+COUNTIF(Fevereiro!$D$3:$D$300,C50)+COUNTIF('Março'!$D$3:$D$300,C50)+COUNTIF(Abril!$D$3:$D$300,C50)+COUNTIF(Maio!$D$3:$D$300,C50)+COUNTIF(Junho!$D$3:$D$300,C50)+COUNTIF(Julho!$D$3:$D$300,C50)+COUNTIF(Agosto!$D$3:$D$300,C50)+COUNTIF(Setembro!$D$3:$D$300,C50)+COUNTIF(Outubro!$D$3:$D$300,C50)+COUNTIF(Novembro!$D$3:$D$300,C50)+COUNTIF(Dezembro!$D$3:$D$300,C50)</f>
        <v>0</v>
      </c>
      <c r="F50" s="216">
        <f>COUNTIFS(Janeiro!$C$3:$C$300,C50,Janeiro!$H$3:$H$300,"&gt;0")+COUNTIFS(Janeiro!$D$3:$D$300,C50,Janeiro!$H$3:$H$300,"&gt;0")+COUNTIFS(Fevereiro!$C$3:$C$300,C50,Fevereiro!$H$3:$H$300,"&gt;0")+COUNTIFS(Fevereiro!$D$3:$D$300,C50,Fevereiro!$H$3:$H$300,"&gt;0")+COUNTIFS('Março'!$C$3:$C$300,C50,'Março'!$H$3:$H$300,"&gt;0")+COUNTIFS('Março'!$D$3:$D$300,C50,'Março'!$H$3:$H$300,"&gt;0")+COUNTIFS(Abril!$C$3:$C$300,C50,Abril!$H$3:$H$300,"&gt;0")+COUNTIFS(Abril!$D$3:$D$300,C50,Abril!$H$3:$H$300,"&gt;0")+COUNTIFS(Maio!$C$3:$C$300,C50,Maio!$H$3:$H$300,"&gt;0")+COUNTIFS(Maio!$D$3:$D$300,C50,Maio!$H$3:$H$300,"&gt;0")+COUNTIFS(Junho!$C$3:$C$300,C50,Junho!$H$3:$H$300,"&gt;0")+COUNTIFS(Junho!$D$3:$D$300,C50,Junho!$H$3:$H$300,"&gt;0")+COUNTIFS(Julho!$C$3:$C$300,C50,Julho!$H$3:$H$300,"&gt;0")+COUNTIFS(Julho!$D$3:$D$300,C50,Julho!$H$3:$H$300,"&gt;0")+COUNTIFS(Agosto!$C$3:$C$300,C50,Agosto!$H$3:$H$300,"&gt;0")+COUNTIFS(Agosto!$D$3:$D$300,C50,Agosto!$H$3:$H$300,"&gt;0")+COUNTIFS(Setembro!$C$3:$C$300,C50,Setembro!$H$3:$H$300,"&gt;0")+COUNTIFS(Setembro!$D$3:$D$300,C50,Setembro!$H$3:$H$300,"&gt;0")+COUNTIFS(Outubro!$C$3:$C$300,C50,Outubro!$H$3:$H$300,"&gt;0")+COUNTIFS(Outubro!$D$3:$D$300,C50,Outubro!$H$3:$H$300,"&gt;0")+COUNTIFS(Novembro!$C$3:$C$300,C50,Novembro!$H$3:$H$300,"&gt;0")+COUNTIFS(Novembro!$D$3:$D$300,C50,Novembro!$H$3:$H$300,"&gt;0")+COUNTIFS(Dezembro!$C$3:$C$300,C50,Dezembro!$H$3:$H$300,"&gt;0")+COUNTIFS(Dezembro!$D$3:$D$300,C50,Dezembro!$H$3:$H$300,"&gt;0")</f>
        <v>0</v>
      </c>
      <c r="G50" s="216">
        <f>COUNTIFS(Janeiro!$C$3:$C$300,C50,Janeiro!$H$3:$H$300,"&lt;0")+COUNTIFS(Janeiro!$D$3:$D$300,C50,Janeiro!$H$3:$H$300,"&lt;0")+COUNTIFS(Fevereiro!$C$3:$C$300,C50,Fevereiro!$H$3:$H$300,"&lt;0")+COUNTIFS(Fevereiro!$D$3:$D$300,C50,Fevereiro!$H$3:$H$300,"&lt;0")+COUNTIFS('Março'!$C$3:$C$300,C50,'Março'!$H$3:$H$300,"&lt;0")+COUNTIFS('Março'!$D$3:$D$300,C50,'Março'!$H$3:$H$300,"&lt;0")+COUNTIFS(Abril!$C$3:$C$300,C50,Abril!$H$3:$H$300,"&lt;0")+COUNTIFS(Abril!$D$3:$D$300,C50,Abril!$H$3:$H$300,"&lt;0")+COUNTIFS(Maio!$C$3:$C$300,C50,Maio!$H$3:$H$300,"&lt;0")+COUNTIFS(Maio!$D$3:$D$300,C50,Maio!$H$3:$H$300,"&lt;0")+COUNTIFS(Junho!$C$3:$C$300,C50,Junho!$H$3:$H$300,"&lt;0")+COUNTIFS(Junho!$D$3:$D$300,C50,Junho!$H$3:$H$300,"&lt;0")+COUNTIFS(Julho!$C$3:$C$300,C50,Julho!$H$3:$H$300,"&lt;0")+COUNTIFS(Julho!$D$3:$D$300,C50,Julho!$H$3:$H$300,"&lt;0")+COUNTIFS(Agosto!$C$3:$C$300,C50,Agosto!$H$3:$H$300,"&lt;0")+COUNTIFS(Agosto!$D$3:$D$300,C50,Agosto!$H$3:$H$300,"&lt;0")+COUNTIFS(Setembro!$C$3:$C$300,C50,Setembro!$H$3:$H$300,"&lt;0")+COUNTIFS(Setembro!$D$3:$D$300,C50,Setembro!$H$3:$H$300,"&lt;0")+COUNTIFS(Outubro!$C$3:$C$300,C50,Outubro!$H$3:$H$300,"&lt;0")+COUNTIFS(Outubro!$D$3:$D$300,C50,Outubro!$H$3:$H$300,"&lt;0")+COUNTIFS(Novembro!$C$3:$C$300,C50,Novembro!$H$3:$H$300,"&lt;0")+COUNTIFS(Novembro!$D$3:$D$300,C50,Novembro!$H$3:$H$300,"&lt;0")+COUNTIFS(Dezembro!$C$3:$C$300,C50,Dezembro!$H$3:$H$300,"&lt;0")+COUNTIFS(Dezembro!$D$3:$D$300,C50,Dezembro!$H$3:$H$300,"&lt;0")</f>
        <v>0</v>
      </c>
      <c r="H50" s="217">
        <f>SUMIFS(Janeiro!$H$3:$H$300,Janeiro!$C$3:$C$300,C50)+SUMIFS(Janeiro!$H$3:$H$300,Janeiro!$D$3:$D$300,C50)+SUMIFS(Fevereiro!$H$3:$H$300,Fevereiro!$C$3:$C$300,C50)+SUMIFS(Fevereiro!$H$3:$H$300,Fevereiro!$D$3:$D$300,C50)+SUMIFS('Março'!$H$3:$H$300,'Março'!$C$3:$C$300,C50)+SUMIFS('Março'!$H$3:$H$300,'Março'!$D$3:$D$300,C50)+SUMIFS(Abril!$H$3:$H$300,Abril!$C$3:$C$300,C50)+SUMIFS(Abril!$H$3:$H$300,Abril!$D$3:$D$300,C50)+SUMIFS(Maio!$H$3:$H$300,Maio!$C$3:$C$300,C50)+SUMIFS(Maio!$H$3:$H$300,Maio!$D$3:$D$300,C50)+SUMIFS(Junho!$H$3:$H$300,Junho!$C$3:$C$300,C50)+SUMIFS(Junho!$H$3:$H$300,Junho!$D$3:$D$300,C50)+SUMIFS(Julho!$H$3:$H$300,Julho!$C$3:$C$300,C50)+SUMIFS(Julho!$H$3:$H$300,Julho!$D$3:$D$300,C50)+SUMIFS(Agosto!$H$3:$H$300,Agosto!$C$3:$C$300,C50)+SUMIFS(Agosto!$H$3:$H$300,Agosto!$D$3:$D$300,C50)+SUMIFS(Setembro!$H$3:$H$300,Setembro!$C$3:$C$300,C50)+SUMIFS(Setembro!$H$3:$H$300,Setembro!$D$3:$D$300,C50)+SUMIFS(Outubro!$H$3:$H$300,Outubro!$C$3:$C$300,C50)+SUMIFS(Outubro!$H$3:$H$300,Outubro!$D$3:$D$300,C50)+SUMIFS(Novembro!$H$3:$H$300,Novembro!$C$3:$C$300,C50)+SUMIFS(Novembro!$H$3:$H$300,Novembro!$D$3:$D$300,C50)+SUMIFS(Dezembro!$H$3:$H$300,Dezembro!$C$3:$C$300,C50)+SUMIFS(Dezembro!$H$3:$H$300,Dezembro!$D$3:$D$300,C50)</f>
        <v>0</v>
      </c>
      <c r="J50" s="238"/>
      <c r="L50" s="239"/>
    </row>
    <row r="51" ht="24.75" customHeight="1">
      <c r="A51" s="214">
        <f>Equipes!$H51+(ROW(Equipes!$H51)/100000)</f>
        <v>0.00051</v>
      </c>
      <c r="B51" s="207">
        <f>RANK(Equipes!$A51,A:A)</f>
        <v>343</v>
      </c>
      <c r="C51" s="241" t="s">
        <v>358</v>
      </c>
      <c r="D51" s="216">
        <f>COUNTIF(Janeiro!$C$3:$C$300,C51)+COUNTIF(Fevereiro!$C$3:$C$300,C51)+COUNTIF('Março'!$C$3:$C$300,C51)+COUNTIF(Abril!$C$3:$C$300,C51)+COUNTIF(Maio!$C$3:$C$300,C51)+COUNTIF(Junho!$C$3:$C$300,C51)+COUNTIF(Julho!$C$3:$C$300,C51)+COUNTIF(Agosto!$C$3:$C$300,C51)+COUNTIF(Setembro!$C$3:$C$300,C51)+COUNTIF(Outubro!$C$3:$C$300,C51)+COUNTIF(Novembro!$C$3:$C$300,C51)+COUNTIF(Dezembro!$C$3:$C$300,C51)</f>
        <v>0</v>
      </c>
      <c r="E51" s="216">
        <f>COUNTIF(Janeiro!$D$3:$D$300,C51)+COUNTIF(Fevereiro!$D$3:$D$300,C51)+COUNTIF('Março'!$D$3:$D$300,C51)+COUNTIF(Abril!$D$3:$D$300,C51)+COUNTIF(Maio!$D$3:$D$300,C51)+COUNTIF(Junho!$D$3:$D$300,C51)+COUNTIF(Julho!$D$3:$D$300,C51)+COUNTIF(Agosto!$D$3:$D$300,C51)+COUNTIF(Setembro!$D$3:$D$300,C51)+COUNTIF(Outubro!$D$3:$D$300,C51)+COUNTIF(Novembro!$D$3:$D$300,C51)+COUNTIF(Dezembro!$D$3:$D$300,C51)</f>
        <v>0</v>
      </c>
      <c r="F51" s="216">
        <f>COUNTIFS(Janeiro!$C$3:$C$300,C51,Janeiro!$H$3:$H$300,"&gt;0")+COUNTIFS(Janeiro!$D$3:$D$300,C51,Janeiro!$H$3:$H$300,"&gt;0")+COUNTIFS(Fevereiro!$C$3:$C$300,C51,Fevereiro!$H$3:$H$300,"&gt;0")+COUNTIFS(Fevereiro!$D$3:$D$300,C51,Fevereiro!$H$3:$H$300,"&gt;0")+COUNTIFS('Março'!$C$3:$C$300,C51,'Março'!$H$3:$H$300,"&gt;0")+COUNTIFS('Março'!$D$3:$D$300,C51,'Março'!$H$3:$H$300,"&gt;0")+COUNTIFS(Abril!$C$3:$C$300,C51,Abril!$H$3:$H$300,"&gt;0")+COUNTIFS(Abril!$D$3:$D$300,C51,Abril!$H$3:$H$300,"&gt;0")+COUNTIFS(Maio!$C$3:$C$300,C51,Maio!$H$3:$H$300,"&gt;0")+COUNTIFS(Maio!$D$3:$D$300,C51,Maio!$H$3:$H$300,"&gt;0")+COUNTIFS(Junho!$C$3:$C$300,C51,Junho!$H$3:$H$300,"&gt;0")+COUNTIFS(Junho!$D$3:$D$300,C51,Junho!$H$3:$H$300,"&gt;0")+COUNTIFS(Julho!$C$3:$C$300,C51,Julho!$H$3:$H$300,"&gt;0")+COUNTIFS(Julho!$D$3:$D$300,C51,Julho!$H$3:$H$300,"&gt;0")+COUNTIFS(Agosto!$C$3:$C$300,C51,Agosto!$H$3:$H$300,"&gt;0")+COUNTIFS(Agosto!$D$3:$D$300,C51,Agosto!$H$3:$H$300,"&gt;0")+COUNTIFS(Setembro!$C$3:$C$300,C51,Setembro!$H$3:$H$300,"&gt;0")+COUNTIFS(Setembro!$D$3:$D$300,C51,Setembro!$H$3:$H$300,"&gt;0")+COUNTIFS(Outubro!$C$3:$C$300,C51,Outubro!$H$3:$H$300,"&gt;0")+COUNTIFS(Outubro!$D$3:$D$300,C51,Outubro!$H$3:$H$300,"&gt;0")+COUNTIFS(Novembro!$C$3:$C$300,C51,Novembro!$H$3:$H$300,"&gt;0")+COUNTIFS(Novembro!$D$3:$D$300,C51,Novembro!$H$3:$H$300,"&gt;0")+COUNTIFS(Dezembro!$C$3:$C$300,C51,Dezembro!$H$3:$H$300,"&gt;0")+COUNTIFS(Dezembro!$D$3:$D$300,C51,Dezembro!$H$3:$H$300,"&gt;0")</f>
        <v>0</v>
      </c>
      <c r="G51" s="216">
        <f>COUNTIFS(Janeiro!$C$3:$C$300,C51,Janeiro!$H$3:$H$300,"&lt;0")+COUNTIFS(Janeiro!$D$3:$D$300,C51,Janeiro!$H$3:$H$300,"&lt;0")+COUNTIFS(Fevereiro!$C$3:$C$300,C51,Fevereiro!$H$3:$H$300,"&lt;0")+COUNTIFS(Fevereiro!$D$3:$D$300,C51,Fevereiro!$H$3:$H$300,"&lt;0")+COUNTIFS('Março'!$C$3:$C$300,C51,'Março'!$H$3:$H$300,"&lt;0")+COUNTIFS('Março'!$D$3:$D$300,C51,'Março'!$H$3:$H$300,"&lt;0")+COUNTIFS(Abril!$C$3:$C$300,C51,Abril!$H$3:$H$300,"&lt;0")+COUNTIFS(Abril!$D$3:$D$300,C51,Abril!$H$3:$H$300,"&lt;0")+COUNTIFS(Maio!$C$3:$C$300,C51,Maio!$H$3:$H$300,"&lt;0")+COUNTIFS(Maio!$D$3:$D$300,C51,Maio!$H$3:$H$300,"&lt;0")+COUNTIFS(Junho!$C$3:$C$300,C51,Junho!$H$3:$H$300,"&lt;0")+COUNTIFS(Junho!$D$3:$D$300,C51,Junho!$H$3:$H$300,"&lt;0")+COUNTIFS(Julho!$C$3:$C$300,C51,Julho!$H$3:$H$300,"&lt;0")+COUNTIFS(Julho!$D$3:$D$300,C51,Julho!$H$3:$H$300,"&lt;0")+COUNTIFS(Agosto!$C$3:$C$300,C51,Agosto!$H$3:$H$300,"&lt;0")+COUNTIFS(Agosto!$D$3:$D$300,C51,Agosto!$H$3:$H$300,"&lt;0")+COUNTIFS(Setembro!$C$3:$C$300,C51,Setembro!$H$3:$H$300,"&lt;0")+COUNTIFS(Setembro!$D$3:$D$300,C51,Setembro!$H$3:$H$300,"&lt;0")+COUNTIFS(Outubro!$C$3:$C$300,C51,Outubro!$H$3:$H$300,"&lt;0")+COUNTIFS(Outubro!$D$3:$D$300,C51,Outubro!$H$3:$H$300,"&lt;0")+COUNTIFS(Novembro!$C$3:$C$300,C51,Novembro!$H$3:$H$300,"&lt;0")+COUNTIFS(Novembro!$D$3:$D$300,C51,Novembro!$H$3:$H$300,"&lt;0")+COUNTIFS(Dezembro!$C$3:$C$300,C51,Dezembro!$H$3:$H$300,"&lt;0")+COUNTIFS(Dezembro!$D$3:$D$300,C51,Dezembro!$H$3:$H$300,"&lt;0")</f>
        <v>0</v>
      </c>
      <c r="H51" s="217">
        <f>SUMIFS(Janeiro!$H$3:$H$300,Janeiro!$C$3:$C$300,C51)+SUMIFS(Janeiro!$H$3:$H$300,Janeiro!$D$3:$D$300,C51)+SUMIFS(Fevereiro!$H$3:$H$300,Fevereiro!$C$3:$C$300,C51)+SUMIFS(Fevereiro!$H$3:$H$300,Fevereiro!$D$3:$D$300,C51)+SUMIFS('Março'!$H$3:$H$300,'Março'!$C$3:$C$300,C51)+SUMIFS('Março'!$H$3:$H$300,'Março'!$D$3:$D$300,C51)+SUMIFS(Abril!$H$3:$H$300,Abril!$C$3:$C$300,C51)+SUMIFS(Abril!$H$3:$H$300,Abril!$D$3:$D$300,C51)+SUMIFS(Maio!$H$3:$H$300,Maio!$C$3:$C$300,C51)+SUMIFS(Maio!$H$3:$H$300,Maio!$D$3:$D$300,C51)+SUMIFS(Junho!$H$3:$H$300,Junho!$C$3:$C$300,C51)+SUMIFS(Junho!$H$3:$H$300,Junho!$D$3:$D$300,C51)+SUMIFS(Julho!$H$3:$H$300,Julho!$C$3:$C$300,C51)+SUMIFS(Julho!$H$3:$H$300,Julho!$D$3:$D$300,C51)+SUMIFS(Agosto!$H$3:$H$300,Agosto!$C$3:$C$300,C51)+SUMIFS(Agosto!$H$3:$H$300,Agosto!$D$3:$D$300,C51)+SUMIFS(Setembro!$H$3:$H$300,Setembro!$C$3:$C$300,C51)+SUMIFS(Setembro!$H$3:$H$300,Setembro!$D$3:$D$300,C51)+SUMIFS(Outubro!$H$3:$H$300,Outubro!$C$3:$C$300,C51)+SUMIFS(Outubro!$H$3:$H$300,Outubro!$D$3:$D$300,C51)+SUMIFS(Novembro!$H$3:$H$300,Novembro!$C$3:$C$300,C51)+SUMIFS(Novembro!$H$3:$H$300,Novembro!$D$3:$D$300,C51)+SUMIFS(Dezembro!$H$3:$H$300,Dezembro!$C$3:$C$300,C51)+SUMIFS(Dezembro!$H$3:$H$300,Dezembro!$D$3:$D$300,C51)</f>
        <v>0</v>
      </c>
      <c r="J51" s="236"/>
      <c r="L51" s="237"/>
    </row>
    <row r="52" ht="24.75" customHeight="1">
      <c r="A52" s="214">
        <f>Equipes!$H52+(ROW(Equipes!$H52)/100000)</f>
        <v>0.00052</v>
      </c>
      <c r="B52" s="207">
        <f>RANK(Equipes!$A52,A:A)</f>
        <v>342</v>
      </c>
      <c r="C52" s="225" t="s">
        <v>359</v>
      </c>
      <c r="D52" s="216">
        <f>COUNTIF(Janeiro!$C$3:$C$300,C52)+COUNTIF(Fevereiro!$C$3:$C$300,C52)+COUNTIF('Março'!$C$3:$C$300,C52)+COUNTIF(Abril!$C$3:$C$300,C52)+COUNTIF(Maio!$C$3:$C$300,C52)+COUNTIF(Junho!$C$3:$C$300,C52)+COUNTIF(Julho!$C$3:$C$300,C52)+COUNTIF(Agosto!$C$3:$C$300,C52)+COUNTIF(Setembro!$C$3:$C$300,C52)+COUNTIF(Outubro!$C$3:$C$300,C52)+COUNTIF(Novembro!$C$3:$C$300,C52)+COUNTIF(Dezembro!$C$3:$C$300,C52)</f>
        <v>0</v>
      </c>
      <c r="E52" s="216">
        <f>COUNTIF(Janeiro!$D$3:$D$300,C52)+COUNTIF(Fevereiro!$D$3:$D$300,C52)+COUNTIF('Março'!$D$3:$D$300,C52)+COUNTIF(Abril!$D$3:$D$300,C52)+COUNTIF(Maio!$D$3:$D$300,C52)+COUNTIF(Junho!$D$3:$D$300,C52)+COUNTIF(Julho!$D$3:$D$300,C52)+COUNTIF(Agosto!$D$3:$D$300,C52)+COUNTIF(Setembro!$D$3:$D$300,C52)+COUNTIF(Outubro!$D$3:$D$300,C52)+COUNTIF(Novembro!$D$3:$D$300,C52)+COUNTIF(Dezembro!$D$3:$D$300,C52)</f>
        <v>0</v>
      </c>
      <c r="F52" s="216">
        <f>COUNTIFS(Janeiro!$C$3:$C$300,C52,Janeiro!$H$3:$H$300,"&gt;0")+COUNTIFS(Janeiro!$D$3:$D$300,C52,Janeiro!$H$3:$H$300,"&gt;0")+COUNTIFS(Fevereiro!$C$3:$C$300,C52,Fevereiro!$H$3:$H$300,"&gt;0")+COUNTIFS(Fevereiro!$D$3:$D$300,C52,Fevereiro!$H$3:$H$300,"&gt;0")+COUNTIFS('Março'!$C$3:$C$300,C52,'Março'!$H$3:$H$300,"&gt;0")+COUNTIFS('Março'!$D$3:$D$300,C52,'Março'!$H$3:$H$300,"&gt;0")+COUNTIFS(Abril!$C$3:$C$300,C52,Abril!$H$3:$H$300,"&gt;0")+COUNTIFS(Abril!$D$3:$D$300,C52,Abril!$H$3:$H$300,"&gt;0")+COUNTIFS(Maio!$C$3:$C$300,C52,Maio!$H$3:$H$300,"&gt;0")+COUNTIFS(Maio!$D$3:$D$300,C52,Maio!$H$3:$H$300,"&gt;0")+COUNTIFS(Junho!$C$3:$C$300,C52,Junho!$H$3:$H$300,"&gt;0")+COUNTIFS(Junho!$D$3:$D$300,C52,Junho!$H$3:$H$300,"&gt;0")+COUNTIFS(Julho!$C$3:$C$300,C52,Julho!$H$3:$H$300,"&gt;0")+COUNTIFS(Julho!$D$3:$D$300,C52,Julho!$H$3:$H$300,"&gt;0")+COUNTIFS(Agosto!$C$3:$C$300,C52,Agosto!$H$3:$H$300,"&gt;0")+COUNTIFS(Agosto!$D$3:$D$300,C52,Agosto!$H$3:$H$300,"&gt;0")+COUNTIFS(Setembro!$C$3:$C$300,C52,Setembro!$H$3:$H$300,"&gt;0")+COUNTIFS(Setembro!$D$3:$D$300,C52,Setembro!$H$3:$H$300,"&gt;0")+COUNTIFS(Outubro!$C$3:$C$300,C52,Outubro!$H$3:$H$300,"&gt;0")+COUNTIFS(Outubro!$D$3:$D$300,C52,Outubro!$H$3:$H$300,"&gt;0")+COUNTIFS(Novembro!$C$3:$C$300,C52,Novembro!$H$3:$H$300,"&gt;0")+COUNTIFS(Novembro!$D$3:$D$300,C52,Novembro!$H$3:$H$300,"&gt;0")+COUNTIFS(Dezembro!$C$3:$C$300,C52,Dezembro!$H$3:$H$300,"&gt;0")+COUNTIFS(Dezembro!$D$3:$D$300,C52,Dezembro!$H$3:$H$300,"&gt;0")</f>
        <v>0</v>
      </c>
      <c r="G52" s="216">
        <f>COUNTIFS(Janeiro!$C$3:$C$300,C52,Janeiro!$H$3:$H$300,"&lt;0")+COUNTIFS(Janeiro!$D$3:$D$300,C52,Janeiro!$H$3:$H$300,"&lt;0")+COUNTIFS(Fevereiro!$C$3:$C$300,C52,Fevereiro!$H$3:$H$300,"&lt;0")+COUNTIFS(Fevereiro!$D$3:$D$300,C52,Fevereiro!$H$3:$H$300,"&lt;0")+COUNTIFS('Março'!$C$3:$C$300,C52,'Março'!$H$3:$H$300,"&lt;0")+COUNTIFS('Março'!$D$3:$D$300,C52,'Março'!$H$3:$H$300,"&lt;0")+COUNTIFS(Abril!$C$3:$C$300,C52,Abril!$H$3:$H$300,"&lt;0")+COUNTIFS(Abril!$D$3:$D$300,C52,Abril!$H$3:$H$300,"&lt;0")+COUNTIFS(Maio!$C$3:$C$300,C52,Maio!$H$3:$H$300,"&lt;0")+COUNTIFS(Maio!$D$3:$D$300,C52,Maio!$H$3:$H$300,"&lt;0")+COUNTIFS(Junho!$C$3:$C$300,C52,Junho!$H$3:$H$300,"&lt;0")+COUNTIFS(Junho!$D$3:$D$300,C52,Junho!$H$3:$H$300,"&lt;0")+COUNTIFS(Julho!$C$3:$C$300,C52,Julho!$H$3:$H$300,"&lt;0")+COUNTIFS(Julho!$D$3:$D$300,C52,Julho!$H$3:$H$300,"&lt;0")+COUNTIFS(Agosto!$C$3:$C$300,C52,Agosto!$H$3:$H$300,"&lt;0")+COUNTIFS(Agosto!$D$3:$D$300,C52,Agosto!$H$3:$H$300,"&lt;0")+COUNTIFS(Setembro!$C$3:$C$300,C52,Setembro!$H$3:$H$300,"&lt;0")+COUNTIFS(Setembro!$D$3:$D$300,C52,Setembro!$H$3:$H$300,"&lt;0")+COUNTIFS(Outubro!$C$3:$C$300,C52,Outubro!$H$3:$H$300,"&lt;0")+COUNTIFS(Outubro!$D$3:$D$300,C52,Outubro!$H$3:$H$300,"&lt;0")+COUNTIFS(Novembro!$C$3:$C$300,C52,Novembro!$H$3:$H$300,"&lt;0")+COUNTIFS(Novembro!$D$3:$D$300,C52,Novembro!$H$3:$H$300,"&lt;0")+COUNTIFS(Dezembro!$C$3:$C$300,C52,Dezembro!$H$3:$H$300,"&lt;0")+COUNTIFS(Dezembro!$D$3:$D$300,C52,Dezembro!$H$3:$H$300,"&lt;0")</f>
        <v>0</v>
      </c>
      <c r="H52" s="217">
        <f>SUMIFS(Janeiro!$H$3:$H$300,Janeiro!$C$3:$C$300,C52)+SUMIFS(Janeiro!$H$3:$H$300,Janeiro!$D$3:$D$300,C52)+SUMIFS(Fevereiro!$H$3:$H$300,Fevereiro!$C$3:$C$300,C52)+SUMIFS(Fevereiro!$H$3:$H$300,Fevereiro!$D$3:$D$300,C52)+SUMIFS('Março'!$H$3:$H$300,'Março'!$C$3:$C$300,C52)+SUMIFS('Março'!$H$3:$H$300,'Março'!$D$3:$D$300,C52)+SUMIFS(Abril!$H$3:$H$300,Abril!$C$3:$C$300,C52)+SUMIFS(Abril!$H$3:$H$300,Abril!$D$3:$D$300,C52)+SUMIFS(Maio!$H$3:$H$300,Maio!$C$3:$C$300,C52)+SUMIFS(Maio!$H$3:$H$300,Maio!$D$3:$D$300,C52)+SUMIFS(Junho!$H$3:$H$300,Junho!$C$3:$C$300,C52)+SUMIFS(Junho!$H$3:$H$300,Junho!$D$3:$D$300,C52)+SUMIFS(Julho!$H$3:$H$300,Julho!$C$3:$C$300,C52)+SUMIFS(Julho!$H$3:$H$300,Julho!$D$3:$D$300,C52)+SUMIFS(Agosto!$H$3:$H$300,Agosto!$C$3:$C$300,C52)+SUMIFS(Agosto!$H$3:$H$300,Agosto!$D$3:$D$300,C52)+SUMIFS(Setembro!$H$3:$H$300,Setembro!$C$3:$C$300,C52)+SUMIFS(Setembro!$H$3:$H$300,Setembro!$D$3:$D$300,C52)+SUMIFS(Outubro!$H$3:$H$300,Outubro!$C$3:$C$300,C52)+SUMIFS(Outubro!$H$3:$H$300,Outubro!$D$3:$D$300,C52)+SUMIFS(Novembro!$H$3:$H$300,Novembro!$C$3:$C$300,C52)+SUMIFS(Novembro!$H$3:$H$300,Novembro!$D$3:$D$300,C52)+SUMIFS(Dezembro!$H$3:$H$300,Dezembro!$C$3:$C$300,C52)+SUMIFS(Dezembro!$H$3:$H$300,Dezembro!$D$3:$D$300,C52)</f>
        <v>0</v>
      </c>
      <c r="J52" s="235"/>
      <c r="L52" s="71"/>
    </row>
    <row r="53" ht="24.75" customHeight="1">
      <c r="A53" s="214">
        <f>Equipes!$H53+(ROW(Equipes!$H53)/100000)</f>
        <v>0.00053</v>
      </c>
      <c r="B53" s="207">
        <f>RANK(Equipes!$A53,A:A)</f>
        <v>341</v>
      </c>
      <c r="C53" s="221" t="s">
        <v>360</v>
      </c>
      <c r="D53" s="216">
        <f>COUNTIF(Janeiro!$C$3:$C$300,C53)+COUNTIF(Fevereiro!$C$3:$C$300,C53)+COUNTIF('Março'!$C$3:$C$300,C53)+COUNTIF(Abril!$C$3:$C$300,C53)+COUNTIF(Maio!$C$3:$C$300,C53)+COUNTIF(Junho!$C$3:$C$300,C53)+COUNTIF(Julho!$C$3:$C$300,C53)+COUNTIF(Agosto!$C$3:$C$300,C53)+COUNTIF(Setembro!$C$3:$C$300,C53)+COUNTIF(Outubro!$C$3:$C$300,C53)+COUNTIF(Novembro!$C$3:$C$300,C53)+COUNTIF(Dezembro!$C$3:$C$300,C53)</f>
        <v>0</v>
      </c>
      <c r="E53" s="216">
        <f>COUNTIF(Janeiro!$D$3:$D$300,C53)+COUNTIF(Fevereiro!$D$3:$D$300,C53)+COUNTIF('Março'!$D$3:$D$300,C53)+COUNTIF(Abril!$D$3:$D$300,C53)+COUNTIF(Maio!$D$3:$D$300,C53)+COUNTIF(Junho!$D$3:$D$300,C53)+COUNTIF(Julho!$D$3:$D$300,C53)+COUNTIF(Agosto!$D$3:$D$300,C53)+COUNTIF(Setembro!$D$3:$D$300,C53)+COUNTIF(Outubro!$D$3:$D$300,C53)+COUNTIF(Novembro!$D$3:$D$300,C53)+COUNTIF(Dezembro!$D$3:$D$300,C53)</f>
        <v>0</v>
      </c>
      <c r="F53" s="216">
        <f>COUNTIFS(Janeiro!$C$3:$C$300,C53,Janeiro!$H$3:$H$300,"&gt;0")+COUNTIFS(Janeiro!$D$3:$D$300,C53,Janeiro!$H$3:$H$300,"&gt;0")+COUNTIFS(Fevereiro!$C$3:$C$300,C53,Fevereiro!$H$3:$H$300,"&gt;0")+COUNTIFS(Fevereiro!$D$3:$D$300,C53,Fevereiro!$H$3:$H$300,"&gt;0")+COUNTIFS('Março'!$C$3:$C$300,C53,'Março'!$H$3:$H$300,"&gt;0")+COUNTIFS('Março'!$D$3:$D$300,C53,'Março'!$H$3:$H$300,"&gt;0")+COUNTIFS(Abril!$C$3:$C$300,C53,Abril!$H$3:$H$300,"&gt;0")+COUNTIFS(Abril!$D$3:$D$300,C53,Abril!$H$3:$H$300,"&gt;0")+COUNTIFS(Maio!$C$3:$C$300,C53,Maio!$H$3:$H$300,"&gt;0")+COUNTIFS(Maio!$D$3:$D$300,C53,Maio!$H$3:$H$300,"&gt;0")+COUNTIFS(Junho!$C$3:$C$300,C53,Junho!$H$3:$H$300,"&gt;0")+COUNTIFS(Junho!$D$3:$D$300,C53,Junho!$H$3:$H$300,"&gt;0")+COUNTIFS(Julho!$C$3:$C$300,C53,Julho!$H$3:$H$300,"&gt;0")+COUNTIFS(Julho!$D$3:$D$300,C53,Julho!$H$3:$H$300,"&gt;0")+COUNTIFS(Agosto!$C$3:$C$300,C53,Agosto!$H$3:$H$300,"&gt;0")+COUNTIFS(Agosto!$D$3:$D$300,C53,Agosto!$H$3:$H$300,"&gt;0")+COUNTIFS(Setembro!$C$3:$C$300,C53,Setembro!$H$3:$H$300,"&gt;0")+COUNTIFS(Setembro!$D$3:$D$300,C53,Setembro!$H$3:$H$300,"&gt;0")+COUNTIFS(Outubro!$C$3:$C$300,C53,Outubro!$H$3:$H$300,"&gt;0")+COUNTIFS(Outubro!$D$3:$D$300,C53,Outubro!$H$3:$H$300,"&gt;0")+COUNTIFS(Novembro!$C$3:$C$300,C53,Novembro!$H$3:$H$300,"&gt;0")+COUNTIFS(Novembro!$D$3:$D$300,C53,Novembro!$H$3:$H$300,"&gt;0")+COUNTIFS(Dezembro!$C$3:$C$300,C53,Dezembro!$H$3:$H$300,"&gt;0")+COUNTIFS(Dezembro!$D$3:$D$300,C53,Dezembro!$H$3:$H$300,"&gt;0")</f>
        <v>0</v>
      </c>
      <c r="G53" s="216">
        <f>COUNTIFS(Janeiro!$C$3:$C$300,C53,Janeiro!$H$3:$H$300,"&lt;0")+COUNTIFS(Janeiro!$D$3:$D$300,C53,Janeiro!$H$3:$H$300,"&lt;0")+COUNTIFS(Fevereiro!$C$3:$C$300,C53,Fevereiro!$H$3:$H$300,"&lt;0")+COUNTIFS(Fevereiro!$D$3:$D$300,C53,Fevereiro!$H$3:$H$300,"&lt;0")+COUNTIFS('Março'!$C$3:$C$300,C53,'Março'!$H$3:$H$300,"&lt;0")+COUNTIFS('Março'!$D$3:$D$300,C53,'Março'!$H$3:$H$300,"&lt;0")+COUNTIFS(Abril!$C$3:$C$300,C53,Abril!$H$3:$H$300,"&lt;0")+COUNTIFS(Abril!$D$3:$D$300,C53,Abril!$H$3:$H$300,"&lt;0")+COUNTIFS(Maio!$C$3:$C$300,C53,Maio!$H$3:$H$300,"&lt;0")+COUNTIFS(Maio!$D$3:$D$300,C53,Maio!$H$3:$H$300,"&lt;0")+COUNTIFS(Junho!$C$3:$C$300,C53,Junho!$H$3:$H$300,"&lt;0")+COUNTIFS(Junho!$D$3:$D$300,C53,Junho!$H$3:$H$300,"&lt;0")+COUNTIFS(Julho!$C$3:$C$300,C53,Julho!$H$3:$H$300,"&lt;0")+COUNTIFS(Julho!$D$3:$D$300,C53,Julho!$H$3:$H$300,"&lt;0")+COUNTIFS(Agosto!$C$3:$C$300,C53,Agosto!$H$3:$H$300,"&lt;0")+COUNTIFS(Agosto!$D$3:$D$300,C53,Agosto!$H$3:$H$300,"&lt;0")+COUNTIFS(Setembro!$C$3:$C$300,C53,Setembro!$H$3:$H$300,"&lt;0")+COUNTIFS(Setembro!$D$3:$D$300,C53,Setembro!$H$3:$H$300,"&lt;0")+COUNTIFS(Outubro!$C$3:$C$300,C53,Outubro!$H$3:$H$300,"&lt;0")+COUNTIFS(Outubro!$D$3:$D$300,C53,Outubro!$H$3:$H$300,"&lt;0")+COUNTIFS(Novembro!$C$3:$C$300,C53,Novembro!$H$3:$H$300,"&lt;0")+COUNTIFS(Novembro!$D$3:$D$300,C53,Novembro!$H$3:$H$300,"&lt;0")+COUNTIFS(Dezembro!$C$3:$C$300,C53,Dezembro!$H$3:$H$300,"&lt;0")+COUNTIFS(Dezembro!$D$3:$D$300,C53,Dezembro!$H$3:$H$300,"&lt;0")</f>
        <v>0</v>
      </c>
      <c r="H53" s="217">
        <f>SUMIFS(Janeiro!$H$3:$H$300,Janeiro!$C$3:$C$300,C53)+SUMIFS(Janeiro!$H$3:$H$300,Janeiro!$D$3:$D$300,C53)+SUMIFS(Fevereiro!$H$3:$H$300,Fevereiro!$C$3:$C$300,C53)+SUMIFS(Fevereiro!$H$3:$H$300,Fevereiro!$D$3:$D$300,C53)+SUMIFS('Março'!$H$3:$H$300,'Março'!$C$3:$C$300,C53)+SUMIFS('Março'!$H$3:$H$300,'Março'!$D$3:$D$300,C53)+SUMIFS(Abril!$H$3:$H$300,Abril!$C$3:$C$300,C53)+SUMIFS(Abril!$H$3:$H$300,Abril!$D$3:$D$300,C53)+SUMIFS(Maio!$H$3:$H$300,Maio!$C$3:$C$300,C53)+SUMIFS(Maio!$H$3:$H$300,Maio!$D$3:$D$300,C53)+SUMIFS(Junho!$H$3:$H$300,Junho!$C$3:$C$300,C53)+SUMIFS(Junho!$H$3:$H$300,Junho!$D$3:$D$300,C53)+SUMIFS(Julho!$H$3:$H$300,Julho!$C$3:$C$300,C53)+SUMIFS(Julho!$H$3:$H$300,Julho!$D$3:$D$300,C53)+SUMIFS(Agosto!$H$3:$H$300,Agosto!$C$3:$C$300,C53)+SUMIFS(Agosto!$H$3:$H$300,Agosto!$D$3:$D$300,C53)+SUMIFS(Setembro!$H$3:$H$300,Setembro!$C$3:$C$300,C53)+SUMIFS(Setembro!$H$3:$H$300,Setembro!$D$3:$D$300,C53)+SUMIFS(Outubro!$H$3:$H$300,Outubro!$C$3:$C$300,C53)+SUMIFS(Outubro!$H$3:$H$300,Outubro!$D$3:$D$300,C53)+SUMIFS(Novembro!$H$3:$H$300,Novembro!$C$3:$C$300,C53)+SUMIFS(Novembro!$H$3:$H$300,Novembro!$D$3:$D$300,C53)+SUMIFS(Dezembro!$H$3:$H$300,Dezembro!$C$3:$C$300,C53)+SUMIFS(Dezembro!$H$3:$H$300,Dezembro!$D$3:$D$300,C53)</f>
        <v>0</v>
      </c>
      <c r="J53" s="235"/>
      <c r="L53" s="71"/>
    </row>
    <row r="54" ht="24.75" customHeight="1">
      <c r="A54" s="214">
        <f>Equipes!$H54+(ROW(Equipes!$H54)/100000)</f>
        <v>0.00054</v>
      </c>
      <c r="B54" s="207">
        <f>RANK(Equipes!$A54,A:A)</f>
        <v>340</v>
      </c>
      <c r="C54" s="225" t="s">
        <v>361</v>
      </c>
      <c r="D54" s="216">
        <f>COUNTIF(Janeiro!$C$3:$C$300,C54)+COUNTIF(Fevereiro!$C$3:$C$300,C54)+COUNTIF('Março'!$C$3:$C$300,C54)+COUNTIF(Abril!$C$3:$C$300,C54)+COUNTIF(Maio!$C$3:$C$300,C54)+COUNTIF(Junho!$C$3:$C$300,C54)+COUNTIF(Julho!$C$3:$C$300,C54)+COUNTIF(Agosto!$C$3:$C$300,C54)+COUNTIF(Setembro!$C$3:$C$300,C54)+COUNTIF(Outubro!$C$3:$C$300,C54)+COUNTIF(Novembro!$C$3:$C$300,C54)+COUNTIF(Dezembro!$C$3:$C$300,C54)</f>
        <v>0</v>
      </c>
      <c r="E54" s="216">
        <f>COUNTIF(Janeiro!$D$3:$D$300,C54)+COUNTIF(Fevereiro!$D$3:$D$300,C54)+COUNTIF('Março'!$D$3:$D$300,C54)+COUNTIF(Abril!$D$3:$D$300,C54)+COUNTIF(Maio!$D$3:$D$300,C54)+COUNTIF(Junho!$D$3:$D$300,C54)+COUNTIF(Julho!$D$3:$D$300,C54)+COUNTIF(Agosto!$D$3:$D$300,C54)+COUNTIF(Setembro!$D$3:$D$300,C54)+COUNTIF(Outubro!$D$3:$D$300,C54)+COUNTIF(Novembro!$D$3:$D$300,C54)+COUNTIF(Dezembro!$D$3:$D$300,C54)</f>
        <v>0</v>
      </c>
      <c r="F54" s="216">
        <f>COUNTIFS(Janeiro!$C$3:$C$300,C54,Janeiro!$H$3:$H$300,"&gt;0")+COUNTIFS(Janeiro!$D$3:$D$300,C54,Janeiro!$H$3:$H$300,"&gt;0")+COUNTIFS(Fevereiro!$C$3:$C$300,C54,Fevereiro!$H$3:$H$300,"&gt;0")+COUNTIFS(Fevereiro!$D$3:$D$300,C54,Fevereiro!$H$3:$H$300,"&gt;0")+COUNTIFS('Março'!$C$3:$C$300,C54,'Março'!$H$3:$H$300,"&gt;0")+COUNTIFS('Março'!$D$3:$D$300,C54,'Março'!$H$3:$H$300,"&gt;0")+COUNTIFS(Abril!$C$3:$C$300,C54,Abril!$H$3:$H$300,"&gt;0")+COUNTIFS(Abril!$D$3:$D$300,C54,Abril!$H$3:$H$300,"&gt;0")+COUNTIFS(Maio!$C$3:$C$300,C54,Maio!$H$3:$H$300,"&gt;0")+COUNTIFS(Maio!$D$3:$D$300,C54,Maio!$H$3:$H$300,"&gt;0")+COUNTIFS(Junho!$C$3:$C$300,C54,Junho!$H$3:$H$300,"&gt;0")+COUNTIFS(Junho!$D$3:$D$300,C54,Junho!$H$3:$H$300,"&gt;0")+COUNTIFS(Julho!$C$3:$C$300,C54,Julho!$H$3:$H$300,"&gt;0")+COUNTIFS(Julho!$D$3:$D$300,C54,Julho!$H$3:$H$300,"&gt;0")+COUNTIFS(Agosto!$C$3:$C$300,C54,Agosto!$H$3:$H$300,"&gt;0")+COUNTIFS(Agosto!$D$3:$D$300,C54,Agosto!$H$3:$H$300,"&gt;0")+COUNTIFS(Setembro!$C$3:$C$300,C54,Setembro!$H$3:$H$300,"&gt;0")+COUNTIFS(Setembro!$D$3:$D$300,C54,Setembro!$H$3:$H$300,"&gt;0")+COUNTIFS(Outubro!$C$3:$C$300,C54,Outubro!$H$3:$H$300,"&gt;0")+COUNTIFS(Outubro!$D$3:$D$300,C54,Outubro!$H$3:$H$300,"&gt;0")+COUNTIFS(Novembro!$C$3:$C$300,C54,Novembro!$H$3:$H$300,"&gt;0")+COUNTIFS(Novembro!$D$3:$D$300,C54,Novembro!$H$3:$H$300,"&gt;0")+COUNTIFS(Dezembro!$C$3:$C$300,C54,Dezembro!$H$3:$H$300,"&gt;0")+COUNTIFS(Dezembro!$D$3:$D$300,C54,Dezembro!$H$3:$H$300,"&gt;0")</f>
        <v>0</v>
      </c>
      <c r="G54" s="216">
        <f>COUNTIFS(Janeiro!$C$3:$C$300,C54,Janeiro!$H$3:$H$300,"&lt;0")+COUNTIFS(Janeiro!$D$3:$D$300,C54,Janeiro!$H$3:$H$300,"&lt;0")+COUNTIFS(Fevereiro!$C$3:$C$300,C54,Fevereiro!$H$3:$H$300,"&lt;0")+COUNTIFS(Fevereiro!$D$3:$D$300,C54,Fevereiro!$H$3:$H$300,"&lt;0")+COUNTIFS('Março'!$C$3:$C$300,C54,'Março'!$H$3:$H$300,"&lt;0")+COUNTIFS('Março'!$D$3:$D$300,C54,'Março'!$H$3:$H$300,"&lt;0")+COUNTIFS(Abril!$C$3:$C$300,C54,Abril!$H$3:$H$300,"&lt;0")+COUNTIFS(Abril!$D$3:$D$300,C54,Abril!$H$3:$H$300,"&lt;0")+COUNTIFS(Maio!$C$3:$C$300,C54,Maio!$H$3:$H$300,"&lt;0")+COUNTIFS(Maio!$D$3:$D$300,C54,Maio!$H$3:$H$300,"&lt;0")+COUNTIFS(Junho!$C$3:$C$300,C54,Junho!$H$3:$H$300,"&lt;0")+COUNTIFS(Junho!$D$3:$D$300,C54,Junho!$H$3:$H$300,"&lt;0")+COUNTIFS(Julho!$C$3:$C$300,C54,Julho!$H$3:$H$300,"&lt;0")+COUNTIFS(Julho!$D$3:$D$300,C54,Julho!$H$3:$H$300,"&lt;0")+COUNTIFS(Agosto!$C$3:$C$300,C54,Agosto!$H$3:$H$300,"&lt;0")+COUNTIFS(Agosto!$D$3:$D$300,C54,Agosto!$H$3:$H$300,"&lt;0")+COUNTIFS(Setembro!$C$3:$C$300,C54,Setembro!$H$3:$H$300,"&lt;0")+COUNTIFS(Setembro!$D$3:$D$300,C54,Setembro!$H$3:$H$300,"&lt;0")+COUNTIFS(Outubro!$C$3:$C$300,C54,Outubro!$H$3:$H$300,"&lt;0")+COUNTIFS(Outubro!$D$3:$D$300,C54,Outubro!$H$3:$H$300,"&lt;0")+COUNTIFS(Novembro!$C$3:$C$300,C54,Novembro!$H$3:$H$300,"&lt;0")+COUNTIFS(Novembro!$D$3:$D$300,C54,Novembro!$H$3:$H$300,"&lt;0")+COUNTIFS(Dezembro!$C$3:$C$300,C54,Dezembro!$H$3:$H$300,"&lt;0")+COUNTIFS(Dezembro!$D$3:$D$300,C54,Dezembro!$H$3:$H$300,"&lt;0")</f>
        <v>0</v>
      </c>
      <c r="H54" s="217">
        <f>SUMIFS(Janeiro!$H$3:$H$300,Janeiro!$C$3:$C$300,C54)+SUMIFS(Janeiro!$H$3:$H$300,Janeiro!$D$3:$D$300,C54)+SUMIFS(Fevereiro!$H$3:$H$300,Fevereiro!$C$3:$C$300,C54)+SUMIFS(Fevereiro!$H$3:$H$300,Fevereiro!$D$3:$D$300,C54)+SUMIFS('Março'!$H$3:$H$300,'Março'!$C$3:$C$300,C54)+SUMIFS('Março'!$H$3:$H$300,'Março'!$D$3:$D$300,C54)+SUMIFS(Abril!$H$3:$H$300,Abril!$C$3:$C$300,C54)+SUMIFS(Abril!$H$3:$H$300,Abril!$D$3:$D$300,C54)+SUMIFS(Maio!$H$3:$H$300,Maio!$C$3:$C$300,C54)+SUMIFS(Maio!$H$3:$H$300,Maio!$D$3:$D$300,C54)+SUMIFS(Junho!$H$3:$H$300,Junho!$C$3:$C$300,C54)+SUMIFS(Junho!$H$3:$H$300,Junho!$D$3:$D$300,C54)+SUMIFS(Julho!$H$3:$H$300,Julho!$C$3:$C$300,C54)+SUMIFS(Julho!$H$3:$H$300,Julho!$D$3:$D$300,C54)+SUMIFS(Agosto!$H$3:$H$300,Agosto!$C$3:$C$300,C54)+SUMIFS(Agosto!$H$3:$H$300,Agosto!$D$3:$D$300,C54)+SUMIFS(Setembro!$H$3:$H$300,Setembro!$C$3:$C$300,C54)+SUMIFS(Setembro!$H$3:$H$300,Setembro!$D$3:$D$300,C54)+SUMIFS(Outubro!$H$3:$H$300,Outubro!$C$3:$C$300,C54)+SUMIFS(Outubro!$H$3:$H$300,Outubro!$D$3:$D$300,C54)+SUMIFS(Novembro!$H$3:$H$300,Novembro!$C$3:$C$300,C54)+SUMIFS(Novembro!$H$3:$H$300,Novembro!$D$3:$D$300,C54)+SUMIFS(Dezembro!$H$3:$H$300,Dezembro!$C$3:$C$300,C54)+SUMIFS(Dezembro!$H$3:$H$300,Dezembro!$D$3:$D$300,C54)</f>
        <v>0</v>
      </c>
      <c r="J54" s="235"/>
      <c r="L54" s="71"/>
    </row>
    <row r="55" ht="24.75" customHeight="1">
      <c r="A55" s="214">
        <f>Equipes!$H55+(ROW(Equipes!$H55)/100000)</f>
        <v>0.00055</v>
      </c>
      <c r="B55" s="207">
        <f>RANK(Equipes!$A55,A:A)</f>
        <v>339</v>
      </c>
      <c r="C55" s="225" t="s">
        <v>362</v>
      </c>
      <c r="D55" s="216">
        <f>COUNTIF(Janeiro!$C$3:$C$300,C55)+COUNTIF(Fevereiro!$C$3:$C$300,C55)+COUNTIF('Março'!$C$3:$C$300,C55)+COUNTIF(Abril!$C$3:$C$300,C55)+COUNTIF(Maio!$C$3:$C$300,C55)+COUNTIF(Junho!$C$3:$C$300,C55)+COUNTIF(Julho!$C$3:$C$300,C55)+COUNTIF(Agosto!$C$3:$C$300,C55)+COUNTIF(Setembro!$C$3:$C$300,C55)+COUNTIF(Outubro!$C$3:$C$300,C55)+COUNTIF(Novembro!$C$3:$C$300,C55)+COUNTIF(Dezembro!$C$3:$C$300,C55)</f>
        <v>0</v>
      </c>
      <c r="E55" s="216">
        <f>COUNTIF(Janeiro!$D$3:$D$300,C55)+COUNTIF(Fevereiro!$D$3:$D$300,C55)+COUNTIF('Março'!$D$3:$D$300,C55)+COUNTIF(Abril!$D$3:$D$300,C55)+COUNTIF(Maio!$D$3:$D$300,C55)+COUNTIF(Junho!$D$3:$D$300,C55)+COUNTIF(Julho!$D$3:$D$300,C55)+COUNTIF(Agosto!$D$3:$D$300,C55)+COUNTIF(Setembro!$D$3:$D$300,C55)+COUNTIF(Outubro!$D$3:$D$300,C55)+COUNTIF(Novembro!$D$3:$D$300,C55)+COUNTIF(Dezembro!$D$3:$D$300,C55)</f>
        <v>0</v>
      </c>
      <c r="F55" s="216">
        <f>COUNTIFS(Janeiro!$C$3:$C$300,C55,Janeiro!$H$3:$H$300,"&gt;0")+COUNTIFS(Janeiro!$D$3:$D$300,C55,Janeiro!$H$3:$H$300,"&gt;0")+COUNTIFS(Fevereiro!$C$3:$C$300,C55,Fevereiro!$H$3:$H$300,"&gt;0")+COUNTIFS(Fevereiro!$D$3:$D$300,C55,Fevereiro!$H$3:$H$300,"&gt;0")+COUNTIFS('Março'!$C$3:$C$300,C55,'Março'!$H$3:$H$300,"&gt;0")+COUNTIFS('Março'!$D$3:$D$300,C55,'Março'!$H$3:$H$300,"&gt;0")+COUNTIFS(Abril!$C$3:$C$300,C55,Abril!$H$3:$H$300,"&gt;0")+COUNTIFS(Abril!$D$3:$D$300,C55,Abril!$H$3:$H$300,"&gt;0")+COUNTIFS(Maio!$C$3:$C$300,C55,Maio!$H$3:$H$300,"&gt;0")+COUNTIFS(Maio!$D$3:$D$300,C55,Maio!$H$3:$H$300,"&gt;0")+COUNTIFS(Junho!$C$3:$C$300,C55,Junho!$H$3:$H$300,"&gt;0")+COUNTIFS(Junho!$D$3:$D$300,C55,Junho!$H$3:$H$300,"&gt;0")+COUNTIFS(Julho!$C$3:$C$300,C55,Julho!$H$3:$H$300,"&gt;0")+COUNTIFS(Julho!$D$3:$D$300,C55,Julho!$H$3:$H$300,"&gt;0")+COUNTIFS(Agosto!$C$3:$C$300,C55,Agosto!$H$3:$H$300,"&gt;0")+COUNTIFS(Agosto!$D$3:$D$300,C55,Agosto!$H$3:$H$300,"&gt;0")+COUNTIFS(Setembro!$C$3:$C$300,C55,Setembro!$H$3:$H$300,"&gt;0")+COUNTIFS(Setembro!$D$3:$D$300,C55,Setembro!$H$3:$H$300,"&gt;0")+COUNTIFS(Outubro!$C$3:$C$300,C55,Outubro!$H$3:$H$300,"&gt;0")+COUNTIFS(Outubro!$D$3:$D$300,C55,Outubro!$H$3:$H$300,"&gt;0")+COUNTIFS(Novembro!$C$3:$C$300,C55,Novembro!$H$3:$H$300,"&gt;0")+COUNTIFS(Novembro!$D$3:$D$300,C55,Novembro!$H$3:$H$300,"&gt;0")+COUNTIFS(Dezembro!$C$3:$C$300,C55,Dezembro!$H$3:$H$300,"&gt;0")+COUNTIFS(Dezembro!$D$3:$D$300,C55,Dezembro!$H$3:$H$300,"&gt;0")</f>
        <v>0</v>
      </c>
      <c r="G55" s="216">
        <f>COUNTIFS(Janeiro!$C$3:$C$300,C55,Janeiro!$H$3:$H$300,"&lt;0")+COUNTIFS(Janeiro!$D$3:$D$300,C55,Janeiro!$H$3:$H$300,"&lt;0")+COUNTIFS(Fevereiro!$C$3:$C$300,C55,Fevereiro!$H$3:$H$300,"&lt;0")+COUNTIFS(Fevereiro!$D$3:$D$300,C55,Fevereiro!$H$3:$H$300,"&lt;0")+COUNTIFS('Março'!$C$3:$C$300,C55,'Março'!$H$3:$H$300,"&lt;0")+COUNTIFS('Março'!$D$3:$D$300,C55,'Março'!$H$3:$H$300,"&lt;0")+COUNTIFS(Abril!$C$3:$C$300,C55,Abril!$H$3:$H$300,"&lt;0")+COUNTIFS(Abril!$D$3:$D$300,C55,Abril!$H$3:$H$300,"&lt;0")+COUNTIFS(Maio!$C$3:$C$300,C55,Maio!$H$3:$H$300,"&lt;0")+COUNTIFS(Maio!$D$3:$D$300,C55,Maio!$H$3:$H$300,"&lt;0")+COUNTIFS(Junho!$C$3:$C$300,C55,Junho!$H$3:$H$300,"&lt;0")+COUNTIFS(Junho!$D$3:$D$300,C55,Junho!$H$3:$H$300,"&lt;0")+COUNTIFS(Julho!$C$3:$C$300,C55,Julho!$H$3:$H$300,"&lt;0")+COUNTIFS(Julho!$D$3:$D$300,C55,Julho!$H$3:$H$300,"&lt;0")+COUNTIFS(Agosto!$C$3:$C$300,C55,Agosto!$H$3:$H$300,"&lt;0")+COUNTIFS(Agosto!$D$3:$D$300,C55,Agosto!$H$3:$H$300,"&lt;0")+COUNTIFS(Setembro!$C$3:$C$300,C55,Setembro!$H$3:$H$300,"&lt;0")+COUNTIFS(Setembro!$D$3:$D$300,C55,Setembro!$H$3:$H$300,"&lt;0")+COUNTIFS(Outubro!$C$3:$C$300,C55,Outubro!$H$3:$H$300,"&lt;0")+COUNTIFS(Outubro!$D$3:$D$300,C55,Outubro!$H$3:$H$300,"&lt;0")+COUNTIFS(Novembro!$C$3:$C$300,C55,Novembro!$H$3:$H$300,"&lt;0")+COUNTIFS(Novembro!$D$3:$D$300,C55,Novembro!$H$3:$H$300,"&lt;0")+COUNTIFS(Dezembro!$C$3:$C$300,C55,Dezembro!$H$3:$H$300,"&lt;0")+COUNTIFS(Dezembro!$D$3:$D$300,C55,Dezembro!$H$3:$H$300,"&lt;0")</f>
        <v>0</v>
      </c>
      <c r="H55" s="217">
        <f>SUMIFS(Janeiro!$H$3:$H$300,Janeiro!$C$3:$C$300,C55)+SUMIFS(Janeiro!$H$3:$H$300,Janeiro!$D$3:$D$300,C55)+SUMIFS(Fevereiro!$H$3:$H$300,Fevereiro!$C$3:$C$300,C55)+SUMIFS(Fevereiro!$H$3:$H$300,Fevereiro!$D$3:$D$300,C55)+SUMIFS('Março'!$H$3:$H$300,'Março'!$C$3:$C$300,C55)+SUMIFS('Março'!$H$3:$H$300,'Março'!$D$3:$D$300,C55)+SUMIFS(Abril!$H$3:$H$300,Abril!$C$3:$C$300,C55)+SUMIFS(Abril!$H$3:$H$300,Abril!$D$3:$D$300,C55)+SUMIFS(Maio!$H$3:$H$300,Maio!$C$3:$C$300,C55)+SUMIFS(Maio!$H$3:$H$300,Maio!$D$3:$D$300,C55)+SUMIFS(Junho!$H$3:$H$300,Junho!$C$3:$C$300,C55)+SUMIFS(Junho!$H$3:$H$300,Junho!$D$3:$D$300,C55)+SUMIFS(Julho!$H$3:$H$300,Julho!$C$3:$C$300,C55)+SUMIFS(Julho!$H$3:$H$300,Julho!$D$3:$D$300,C55)+SUMIFS(Agosto!$H$3:$H$300,Agosto!$C$3:$C$300,C55)+SUMIFS(Agosto!$H$3:$H$300,Agosto!$D$3:$D$300,C55)+SUMIFS(Setembro!$H$3:$H$300,Setembro!$C$3:$C$300,C55)+SUMIFS(Setembro!$H$3:$H$300,Setembro!$D$3:$D$300,C55)+SUMIFS(Outubro!$H$3:$H$300,Outubro!$C$3:$C$300,C55)+SUMIFS(Outubro!$H$3:$H$300,Outubro!$D$3:$D$300,C55)+SUMIFS(Novembro!$H$3:$H$300,Novembro!$C$3:$C$300,C55)+SUMIFS(Novembro!$H$3:$H$300,Novembro!$D$3:$D$300,C55)+SUMIFS(Dezembro!$H$3:$H$300,Dezembro!$C$3:$C$300,C55)+SUMIFS(Dezembro!$H$3:$H$300,Dezembro!$D$3:$D$300,C55)</f>
        <v>0</v>
      </c>
      <c r="J55" s="235"/>
      <c r="L55" s="71"/>
    </row>
    <row r="56" ht="24.75" customHeight="1">
      <c r="A56" s="214">
        <f>Equipes!$H56+(ROW(Equipes!$H56)/100000)</f>
        <v>0.00056</v>
      </c>
      <c r="B56" s="207">
        <f>RANK(Equipes!$A56,A:A)</f>
        <v>338</v>
      </c>
      <c r="C56" s="229" t="s">
        <v>363</v>
      </c>
      <c r="D56" s="216">
        <f>COUNTIF(Janeiro!$C$3:$C$300,C56)+COUNTIF(Fevereiro!$C$3:$C$300,C56)+COUNTIF('Março'!$C$3:$C$300,C56)+COUNTIF(Abril!$C$3:$C$300,C56)+COUNTIF(Maio!$C$3:$C$300,C56)+COUNTIF(Junho!$C$3:$C$300,C56)+COUNTIF(Julho!$C$3:$C$300,C56)+COUNTIF(Agosto!$C$3:$C$300,C56)+COUNTIF(Setembro!$C$3:$C$300,C56)+COUNTIF(Outubro!$C$3:$C$300,C56)+COUNTIF(Novembro!$C$3:$C$300,C56)+COUNTIF(Dezembro!$C$3:$C$300,C56)</f>
        <v>0</v>
      </c>
      <c r="E56" s="216">
        <f>COUNTIF(Janeiro!$D$3:$D$300,C56)+COUNTIF(Fevereiro!$D$3:$D$300,C56)+COUNTIF('Março'!$D$3:$D$300,C56)+COUNTIF(Abril!$D$3:$D$300,C56)+COUNTIF(Maio!$D$3:$D$300,C56)+COUNTIF(Junho!$D$3:$D$300,C56)+COUNTIF(Julho!$D$3:$D$300,C56)+COUNTIF(Agosto!$D$3:$D$300,C56)+COUNTIF(Setembro!$D$3:$D$300,C56)+COUNTIF(Outubro!$D$3:$D$300,C56)+COUNTIF(Novembro!$D$3:$D$300,C56)+COUNTIF(Dezembro!$D$3:$D$300,C56)</f>
        <v>0</v>
      </c>
      <c r="F56" s="216">
        <f>COUNTIFS(Janeiro!$C$3:$C$300,C56,Janeiro!$H$3:$H$300,"&gt;0")+COUNTIFS(Janeiro!$D$3:$D$300,C56,Janeiro!$H$3:$H$300,"&gt;0")+COUNTIFS(Fevereiro!$C$3:$C$300,C56,Fevereiro!$H$3:$H$300,"&gt;0")+COUNTIFS(Fevereiro!$D$3:$D$300,C56,Fevereiro!$H$3:$H$300,"&gt;0")+COUNTIFS('Março'!$C$3:$C$300,C56,'Março'!$H$3:$H$300,"&gt;0")+COUNTIFS('Março'!$D$3:$D$300,C56,'Março'!$H$3:$H$300,"&gt;0")+COUNTIFS(Abril!$C$3:$C$300,C56,Abril!$H$3:$H$300,"&gt;0")+COUNTIFS(Abril!$D$3:$D$300,C56,Abril!$H$3:$H$300,"&gt;0")+COUNTIFS(Maio!$C$3:$C$300,C56,Maio!$H$3:$H$300,"&gt;0")+COUNTIFS(Maio!$D$3:$D$300,C56,Maio!$H$3:$H$300,"&gt;0")+COUNTIFS(Junho!$C$3:$C$300,C56,Junho!$H$3:$H$300,"&gt;0")+COUNTIFS(Junho!$D$3:$D$300,C56,Junho!$H$3:$H$300,"&gt;0")+COUNTIFS(Julho!$C$3:$C$300,C56,Julho!$H$3:$H$300,"&gt;0")+COUNTIFS(Julho!$D$3:$D$300,C56,Julho!$H$3:$H$300,"&gt;0")+COUNTIFS(Agosto!$C$3:$C$300,C56,Agosto!$H$3:$H$300,"&gt;0")+COUNTIFS(Agosto!$D$3:$D$300,C56,Agosto!$H$3:$H$300,"&gt;0")+COUNTIFS(Setembro!$C$3:$C$300,C56,Setembro!$H$3:$H$300,"&gt;0")+COUNTIFS(Setembro!$D$3:$D$300,C56,Setembro!$H$3:$H$300,"&gt;0")+COUNTIFS(Outubro!$C$3:$C$300,C56,Outubro!$H$3:$H$300,"&gt;0")+COUNTIFS(Outubro!$D$3:$D$300,C56,Outubro!$H$3:$H$300,"&gt;0")+COUNTIFS(Novembro!$C$3:$C$300,C56,Novembro!$H$3:$H$300,"&gt;0")+COUNTIFS(Novembro!$D$3:$D$300,C56,Novembro!$H$3:$H$300,"&gt;0")+COUNTIFS(Dezembro!$C$3:$C$300,C56,Dezembro!$H$3:$H$300,"&gt;0")+COUNTIFS(Dezembro!$D$3:$D$300,C56,Dezembro!$H$3:$H$300,"&gt;0")</f>
        <v>0</v>
      </c>
      <c r="G56" s="216">
        <f>COUNTIFS(Janeiro!$C$3:$C$300,C56,Janeiro!$H$3:$H$300,"&lt;0")+COUNTIFS(Janeiro!$D$3:$D$300,C56,Janeiro!$H$3:$H$300,"&lt;0")+COUNTIFS(Fevereiro!$C$3:$C$300,C56,Fevereiro!$H$3:$H$300,"&lt;0")+COUNTIFS(Fevereiro!$D$3:$D$300,C56,Fevereiro!$H$3:$H$300,"&lt;0")+COUNTIFS('Março'!$C$3:$C$300,C56,'Março'!$H$3:$H$300,"&lt;0")+COUNTIFS('Março'!$D$3:$D$300,C56,'Março'!$H$3:$H$300,"&lt;0")+COUNTIFS(Abril!$C$3:$C$300,C56,Abril!$H$3:$H$300,"&lt;0")+COUNTIFS(Abril!$D$3:$D$300,C56,Abril!$H$3:$H$300,"&lt;0")+COUNTIFS(Maio!$C$3:$C$300,C56,Maio!$H$3:$H$300,"&lt;0")+COUNTIFS(Maio!$D$3:$D$300,C56,Maio!$H$3:$H$300,"&lt;0")+COUNTIFS(Junho!$C$3:$C$300,C56,Junho!$H$3:$H$300,"&lt;0")+COUNTIFS(Junho!$D$3:$D$300,C56,Junho!$H$3:$H$300,"&lt;0")+COUNTIFS(Julho!$C$3:$C$300,C56,Julho!$H$3:$H$300,"&lt;0")+COUNTIFS(Julho!$D$3:$D$300,C56,Julho!$H$3:$H$300,"&lt;0")+COUNTIFS(Agosto!$C$3:$C$300,C56,Agosto!$H$3:$H$300,"&lt;0")+COUNTIFS(Agosto!$D$3:$D$300,C56,Agosto!$H$3:$H$300,"&lt;0")+COUNTIFS(Setembro!$C$3:$C$300,C56,Setembro!$H$3:$H$300,"&lt;0")+COUNTIFS(Setembro!$D$3:$D$300,C56,Setembro!$H$3:$H$300,"&lt;0")+COUNTIFS(Outubro!$C$3:$C$300,C56,Outubro!$H$3:$H$300,"&lt;0")+COUNTIFS(Outubro!$D$3:$D$300,C56,Outubro!$H$3:$H$300,"&lt;0")+COUNTIFS(Novembro!$C$3:$C$300,C56,Novembro!$H$3:$H$300,"&lt;0")+COUNTIFS(Novembro!$D$3:$D$300,C56,Novembro!$H$3:$H$300,"&lt;0")+COUNTIFS(Dezembro!$C$3:$C$300,C56,Dezembro!$H$3:$H$300,"&lt;0")+COUNTIFS(Dezembro!$D$3:$D$300,C56,Dezembro!$H$3:$H$300,"&lt;0")</f>
        <v>0</v>
      </c>
      <c r="H56" s="217">
        <f>SUMIFS(Janeiro!$H$3:$H$300,Janeiro!$C$3:$C$300,C56)+SUMIFS(Janeiro!$H$3:$H$300,Janeiro!$D$3:$D$300,C56)+SUMIFS(Fevereiro!$H$3:$H$300,Fevereiro!$C$3:$C$300,C56)+SUMIFS(Fevereiro!$H$3:$H$300,Fevereiro!$D$3:$D$300,C56)+SUMIFS('Março'!$H$3:$H$300,'Março'!$C$3:$C$300,C56)+SUMIFS('Março'!$H$3:$H$300,'Março'!$D$3:$D$300,C56)+SUMIFS(Abril!$H$3:$H$300,Abril!$C$3:$C$300,C56)+SUMIFS(Abril!$H$3:$H$300,Abril!$D$3:$D$300,C56)+SUMIFS(Maio!$H$3:$H$300,Maio!$C$3:$C$300,C56)+SUMIFS(Maio!$H$3:$H$300,Maio!$D$3:$D$300,C56)+SUMIFS(Junho!$H$3:$H$300,Junho!$C$3:$C$300,C56)+SUMIFS(Junho!$H$3:$H$300,Junho!$D$3:$D$300,C56)+SUMIFS(Julho!$H$3:$H$300,Julho!$C$3:$C$300,C56)+SUMIFS(Julho!$H$3:$H$300,Julho!$D$3:$D$300,C56)+SUMIFS(Agosto!$H$3:$H$300,Agosto!$C$3:$C$300,C56)+SUMIFS(Agosto!$H$3:$H$300,Agosto!$D$3:$D$300,C56)+SUMIFS(Setembro!$H$3:$H$300,Setembro!$C$3:$C$300,C56)+SUMIFS(Setembro!$H$3:$H$300,Setembro!$D$3:$D$300,C56)+SUMIFS(Outubro!$H$3:$H$300,Outubro!$C$3:$C$300,C56)+SUMIFS(Outubro!$H$3:$H$300,Outubro!$D$3:$D$300,C56)+SUMIFS(Novembro!$H$3:$H$300,Novembro!$C$3:$C$300,C56)+SUMIFS(Novembro!$H$3:$H$300,Novembro!$D$3:$D$300,C56)+SUMIFS(Dezembro!$H$3:$H$300,Dezembro!$C$3:$C$300,C56)+SUMIFS(Dezembro!$H$3:$H$300,Dezembro!$D$3:$D$300,C56)</f>
        <v>0</v>
      </c>
      <c r="J56" s="235"/>
      <c r="L56" s="71"/>
    </row>
    <row r="57" ht="24.75" customHeight="1">
      <c r="A57" s="214">
        <f>Equipes!$H57+(ROW(Equipes!$H57)/100000)</f>
        <v>820.00057</v>
      </c>
      <c r="B57" s="207">
        <f>RANK(Equipes!$A57,A:A)</f>
        <v>22</v>
      </c>
      <c r="C57" s="221" t="s">
        <v>364</v>
      </c>
      <c r="D57" s="216">
        <f>COUNTIF(Janeiro!$C$3:$C$300,C57)+COUNTIF(Fevereiro!$C$3:$C$300,C57)+COUNTIF('Março'!$C$3:$C$300,C57)+COUNTIF(Abril!$C$3:$C$300,C57)+COUNTIF(Maio!$C$3:$C$300,C57)+COUNTIF(Junho!$C$3:$C$300,C57)+COUNTIF(Julho!$C$3:$C$300,C57)+COUNTIF(Agosto!$C$3:$C$300,C57)+COUNTIF(Setembro!$C$3:$C$300,C57)+COUNTIF(Outubro!$C$3:$C$300,C57)+COUNTIF(Novembro!$C$3:$C$300,C57)+COUNTIF(Dezembro!$C$3:$C$300,C57)</f>
        <v>1</v>
      </c>
      <c r="E57" s="216">
        <f>COUNTIF(Janeiro!$D$3:$D$300,C57)+COUNTIF(Fevereiro!$D$3:$D$300,C57)+COUNTIF('Março'!$D$3:$D$300,C57)+COUNTIF(Abril!$D$3:$D$300,C57)+COUNTIF(Maio!$D$3:$D$300,C57)+COUNTIF(Junho!$D$3:$D$300,C57)+COUNTIF(Julho!$D$3:$D$300,C57)+COUNTIF(Agosto!$D$3:$D$300,C57)+COUNTIF(Setembro!$D$3:$D$300,C57)+COUNTIF(Outubro!$D$3:$D$300,C57)+COUNTIF(Novembro!$D$3:$D$300,C57)+COUNTIF(Dezembro!$D$3:$D$300,C57)</f>
        <v>0</v>
      </c>
      <c r="F57" s="216">
        <f>COUNTIFS(Janeiro!$C$3:$C$300,C57,Janeiro!$H$3:$H$300,"&gt;0")+COUNTIFS(Janeiro!$D$3:$D$300,C57,Janeiro!$H$3:$H$300,"&gt;0")+COUNTIFS(Fevereiro!$C$3:$C$300,C57,Fevereiro!$H$3:$H$300,"&gt;0")+COUNTIFS(Fevereiro!$D$3:$D$300,C57,Fevereiro!$H$3:$H$300,"&gt;0")+COUNTIFS('Março'!$C$3:$C$300,C57,'Março'!$H$3:$H$300,"&gt;0")+COUNTIFS('Março'!$D$3:$D$300,C57,'Março'!$H$3:$H$300,"&gt;0")+COUNTIFS(Abril!$C$3:$C$300,C57,Abril!$H$3:$H$300,"&gt;0")+COUNTIFS(Abril!$D$3:$D$300,C57,Abril!$H$3:$H$300,"&gt;0")+COUNTIFS(Maio!$C$3:$C$300,C57,Maio!$H$3:$H$300,"&gt;0")+COUNTIFS(Maio!$D$3:$D$300,C57,Maio!$H$3:$H$300,"&gt;0")+COUNTIFS(Junho!$C$3:$C$300,C57,Junho!$H$3:$H$300,"&gt;0")+COUNTIFS(Junho!$D$3:$D$300,C57,Junho!$H$3:$H$300,"&gt;0")+COUNTIFS(Julho!$C$3:$C$300,C57,Julho!$H$3:$H$300,"&gt;0")+COUNTIFS(Julho!$D$3:$D$300,C57,Julho!$H$3:$H$300,"&gt;0")+COUNTIFS(Agosto!$C$3:$C$300,C57,Agosto!$H$3:$H$300,"&gt;0")+COUNTIFS(Agosto!$D$3:$D$300,C57,Agosto!$H$3:$H$300,"&gt;0")+COUNTIFS(Setembro!$C$3:$C$300,C57,Setembro!$H$3:$H$300,"&gt;0")+COUNTIFS(Setembro!$D$3:$D$300,C57,Setembro!$H$3:$H$300,"&gt;0")+COUNTIFS(Outubro!$C$3:$C$300,C57,Outubro!$H$3:$H$300,"&gt;0")+COUNTIFS(Outubro!$D$3:$D$300,C57,Outubro!$H$3:$H$300,"&gt;0")+COUNTIFS(Novembro!$C$3:$C$300,C57,Novembro!$H$3:$H$300,"&gt;0")+COUNTIFS(Novembro!$D$3:$D$300,C57,Novembro!$H$3:$H$300,"&gt;0")+COUNTIFS(Dezembro!$C$3:$C$300,C57,Dezembro!$H$3:$H$300,"&gt;0")+COUNTIFS(Dezembro!$D$3:$D$300,C57,Dezembro!$H$3:$H$300,"&gt;0")</f>
        <v>1</v>
      </c>
      <c r="G57" s="216">
        <f>COUNTIFS(Janeiro!$C$3:$C$300,C57,Janeiro!$H$3:$H$300,"&lt;0")+COUNTIFS(Janeiro!$D$3:$D$300,C57,Janeiro!$H$3:$H$300,"&lt;0")+COUNTIFS(Fevereiro!$C$3:$C$300,C57,Fevereiro!$H$3:$H$300,"&lt;0")+COUNTIFS(Fevereiro!$D$3:$D$300,C57,Fevereiro!$H$3:$H$300,"&lt;0")+COUNTIFS('Março'!$C$3:$C$300,C57,'Março'!$H$3:$H$300,"&lt;0")+COUNTIFS('Março'!$D$3:$D$300,C57,'Março'!$H$3:$H$300,"&lt;0")+COUNTIFS(Abril!$C$3:$C$300,C57,Abril!$H$3:$H$300,"&lt;0")+COUNTIFS(Abril!$D$3:$D$300,C57,Abril!$H$3:$H$300,"&lt;0")+COUNTIFS(Maio!$C$3:$C$300,C57,Maio!$H$3:$H$300,"&lt;0")+COUNTIFS(Maio!$D$3:$D$300,C57,Maio!$H$3:$H$300,"&lt;0")+COUNTIFS(Junho!$C$3:$C$300,C57,Junho!$H$3:$H$300,"&lt;0")+COUNTIFS(Junho!$D$3:$D$300,C57,Junho!$H$3:$H$300,"&lt;0")+COUNTIFS(Julho!$C$3:$C$300,C57,Julho!$H$3:$H$300,"&lt;0")+COUNTIFS(Julho!$D$3:$D$300,C57,Julho!$H$3:$H$300,"&lt;0")+COUNTIFS(Agosto!$C$3:$C$300,C57,Agosto!$H$3:$H$300,"&lt;0")+COUNTIFS(Agosto!$D$3:$D$300,C57,Agosto!$H$3:$H$300,"&lt;0")+COUNTIFS(Setembro!$C$3:$C$300,C57,Setembro!$H$3:$H$300,"&lt;0")+COUNTIFS(Setembro!$D$3:$D$300,C57,Setembro!$H$3:$H$300,"&lt;0")+COUNTIFS(Outubro!$C$3:$C$300,C57,Outubro!$H$3:$H$300,"&lt;0")+COUNTIFS(Outubro!$D$3:$D$300,C57,Outubro!$H$3:$H$300,"&lt;0")+COUNTIFS(Novembro!$C$3:$C$300,C57,Novembro!$H$3:$H$300,"&lt;0")+COUNTIFS(Novembro!$D$3:$D$300,C57,Novembro!$H$3:$H$300,"&lt;0")+COUNTIFS(Dezembro!$C$3:$C$300,C57,Dezembro!$H$3:$H$300,"&lt;0")+COUNTIFS(Dezembro!$D$3:$D$300,C57,Dezembro!$H$3:$H$300,"&lt;0")</f>
        <v>0</v>
      </c>
      <c r="H57" s="217">
        <f>SUMIFS(Janeiro!$H$3:$H$300,Janeiro!$C$3:$C$300,C57)+SUMIFS(Janeiro!$H$3:$H$300,Janeiro!$D$3:$D$300,C57)+SUMIFS(Fevereiro!$H$3:$H$300,Fevereiro!$C$3:$C$300,C57)+SUMIFS(Fevereiro!$H$3:$H$300,Fevereiro!$D$3:$D$300,C57)+SUMIFS('Março'!$H$3:$H$300,'Março'!$C$3:$C$300,C57)+SUMIFS('Março'!$H$3:$H$300,'Março'!$D$3:$D$300,C57)+SUMIFS(Abril!$H$3:$H$300,Abril!$C$3:$C$300,C57)+SUMIFS(Abril!$H$3:$H$300,Abril!$D$3:$D$300,C57)+SUMIFS(Maio!$H$3:$H$300,Maio!$C$3:$C$300,C57)+SUMIFS(Maio!$H$3:$H$300,Maio!$D$3:$D$300,C57)+SUMIFS(Junho!$H$3:$H$300,Junho!$C$3:$C$300,C57)+SUMIFS(Junho!$H$3:$H$300,Junho!$D$3:$D$300,C57)+SUMIFS(Julho!$H$3:$H$300,Julho!$C$3:$C$300,C57)+SUMIFS(Julho!$H$3:$H$300,Julho!$D$3:$D$300,C57)+SUMIFS(Agosto!$H$3:$H$300,Agosto!$C$3:$C$300,C57)+SUMIFS(Agosto!$H$3:$H$300,Agosto!$D$3:$D$300,C57)+SUMIFS(Setembro!$H$3:$H$300,Setembro!$C$3:$C$300,C57)+SUMIFS(Setembro!$H$3:$H$300,Setembro!$D$3:$D$300,C57)+SUMIFS(Outubro!$H$3:$H$300,Outubro!$C$3:$C$300,C57)+SUMIFS(Outubro!$H$3:$H$300,Outubro!$D$3:$D$300,C57)+SUMIFS(Novembro!$H$3:$H$300,Novembro!$C$3:$C$300,C57)+SUMIFS(Novembro!$H$3:$H$300,Novembro!$D$3:$D$300,C57)+SUMIFS(Dezembro!$H$3:$H$300,Dezembro!$C$3:$C$300,C57)+SUMIFS(Dezembro!$H$3:$H$300,Dezembro!$D$3:$D$300,C57)</f>
        <v>820</v>
      </c>
      <c r="J57" s="235"/>
      <c r="L57" s="71"/>
    </row>
    <row r="58" ht="24.75" customHeight="1">
      <c r="A58" s="214">
        <f>Equipes!$H58+(ROW(Equipes!$H58)/100000)</f>
        <v>0.00058</v>
      </c>
      <c r="B58" s="207">
        <f>RANK(Equipes!$A58,A:A)</f>
        <v>337</v>
      </c>
      <c r="C58" s="221" t="s">
        <v>133</v>
      </c>
      <c r="D58" s="216">
        <f>COUNTIF(Janeiro!$C$3:$C$300,C58)+COUNTIF(Fevereiro!$C$3:$C$300,C58)+COUNTIF('Março'!$C$3:$C$300,C58)+COUNTIF(Abril!$C$3:$C$300,C58)+COUNTIF(Maio!$C$3:$C$300,C58)+COUNTIF(Junho!$C$3:$C$300,C58)+COUNTIF(Julho!$C$3:$C$300,C58)+COUNTIF(Agosto!$C$3:$C$300,C58)+COUNTIF(Setembro!$C$3:$C$300,C58)+COUNTIF(Outubro!$C$3:$C$300,C58)+COUNTIF(Novembro!$C$3:$C$300,C58)+COUNTIF(Dezembro!$C$3:$C$300,C58)</f>
        <v>0</v>
      </c>
      <c r="E58" s="216">
        <f>COUNTIF(Janeiro!$D$3:$D$300,C58)+COUNTIF(Fevereiro!$D$3:$D$300,C58)+COUNTIF('Março'!$D$3:$D$300,C58)+COUNTIF(Abril!$D$3:$D$300,C58)+COUNTIF(Maio!$D$3:$D$300,C58)+COUNTIF(Junho!$D$3:$D$300,C58)+COUNTIF(Julho!$D$3:$D$300,C58)+COUNTIF(Agosto!$D$3:$D$300,C58)+COUNTIF(Setembro!$D$3:$D$300,C58)+COUNTIF(Outubro!$D$3:$D$300,C58)+COUNTIF(Novembro!$D$3:$D$300,C58)+COUNTIF(Dezembro!$D$3:$D$300,C58)</f>
        <v>0</v>
      </c>
      <c r="F58" s="216">
        <f>COUNTIFS(Janeiro!$C$3:$C$300,C58,Janeiro!$H$3:$H$300,"&gt;0")+COUNTIFS(Janeiro!$D$3:$D$300,C58,Janeiro!$H$3:$H$300,"&gt;0")+COUNTIFS(Fevereiro!$C$3:$C$300,C58,Fevereiro!$H$3:$H$300,"&gt;0")+COUNTIFS(Fevereiro!$D$3:$D$300,C58,Fevereiro!$H$3:$H$300,"&gt;0")+COUNTIFS('Março'!$C$3:$C$300,C58,'Março'!$H$3:$H$300,"&gt;0")+COUNTIFS('Março'!$D$3:$D$300,C58,'Março'!$H$3:$H$300,"&gt;0")+COUNTIFS(Abril!$C$3:$C$300,C58,Abril!$H$3:$H$300,"&gt;0")+COUNTIFS(Abril!$D$3:$D$300,C58,Abril!$H$3:$H$300,"&gt;0")+COUNTIFS(Maio!$C$3:$C$300,C58,Maio!$H$3:$H$300,"&gt;0")+COUNTIFS(Maio!$D$3:$D$300,C58,Maio!$H$3:$H$300,"&gt;0")+COUNTIFS(Junho!$C$3:$C$300,C58,Junho!$H$3:$H$300,"&gt;0")+COUNTIFS(Junho!$D$3:$D$300,C58,Junho!$H$3:$H$300,"&gt;0")+COUNTIFS(Julho!$C$3:$C$300,C58,Julho!$H$3:$H$300,"&gt;0")+COUNTIFS(Julho!$D$3:$D$300,C58,Julho!$H$3:$H$300,"&gt;0")+COUNTIFS(Agosto!$C$3:$C$300,C58,Agosto!$H$3:$H$300,"&gt;0")+COUNTIFS(Agosto!$D$3:$D$300,C58,Agosto!$H$3:$H$300,"&gt;0")+COUNTIFS(Setembro!$C$3:$C$300,C58,Setembro!$H$3:$H$300,"&gt;0")+COUNTIFS(Setembro!$D$3:$D$300,C58,Setembro!$H$3:$H$300,"&gt;0")+COUNTIFS(Outubro!$C$3:$C$300,C58,Outubro!$H$3:$H$300,"&gt;0")+COUNTIFS(Outubro!$D$3:$D$300,C58,Outubro!$H$3:$H$300,"&gt;0")+COUNTIFS(Novembro!$C$3:$C$300,C58,Novembro!$H$3:$H$300,"&gt;0")+COUNTIFS(Novembro!$D$3:$D$300,C58,Novembro!$H$3:$H$300,"&gt;0")+COUNTIFS(Dezembro!$C$3:$C$300,C58,Dezembro!$H$3:$H$300,"&gt;0")+COUNTIFS(Dezembro!$D$3:$D$300,C58,Dezembro!$H$3:$H$300,"&gt;0")</f>
        <v>0</v>
      </c>
      <c r="G58" s="216">
        <f>COUNTIFS(Janeiro!$C$3:$C$300,C58,Janeiro!$H$3:$H$300,"&lt;0")+COUNTIFS(Janeiro!$D$3:$D$300,C58,Janeiro!$H$3:$H$300,"&lt;0")+COUNTIFS(Fevereiro!$C$3:$C$300,C58,Fevereiro!$H$3:$H$300,"&lt;0")+COUNTIFS(Fevereiro!$D$3:$D$300,C58,Fevereiro!$H$3:$H$300,"&lt;0")+COUNTIFS('Março'!$C$3:$C$300,C58,'Março'!$H$3:$H$300,"&lt;0")+COUNTIFS('Março'!$D$3:$D$300,C58,'Março'!$H$3:$H$300,"&lt;0")+COUNTIFS(Abril!$C$3:$C$300,C58,Abril!$H$3:$H$300,"&lt;0")+COUNTIFS(Abril!$D$3:$D$300,C58,Abril!$H$3:$H$300,"&lt;0")+COUNTIFS(Maio!$C$3:$C$300,C58,Maio!$H$3:$H$300,"&lt;0")+COUNTIFS(Maio!$D$3:$D$300,C58,Maio!$H$3:$H$300,"&lt;0")+COUNTIFS(Junho!$C$3:$C$300,C58,Junho!$H$3:$H$300,"&lt;0")+COUNTIFS(Junho!$D$3:$D$300,C58,Junho!$H$3:$H$300,"&lt;0")+COUNTIFS(Julho!$C$3:$C$300,C58,Julho!$H$3:$H$300,"&lt;0")+COUNTIFS(Julho!$D$3:$D$300,C58,Julho!$H$3:$H$300,"&lt;0")+COUNTIFS(Agosto!$C$3:$C$300,C58,Agosto!$H$3:$H$300,"&lt;0")+COUNTIFS(Agosto!$D$3:$D$300,C58,Agosto!$H$3:$H$300,"&lt;0")+COUNTIFS(Setembro!$C$3:$C$300,C58,Setembro!$H$3:$H$300,"&lt;0")+COUNTIFS(Setembro!$D$3:$D$300,C58,Setembro!$H$3:$H$300,"&lt;0")+COUNTIFS(Outubro!$C$3:$C$300,C58,Outubro!$H$3:$H$300,"&lt;0")+COUNTIFS(Outubro!$D$3:$D$300,C58,Outubro!$H$3:$H$300,"&lt;0")+COUNTIFS(Novembro!$C$3:$C$300,C58,Novembro!$H$3:$H$300,"&lt;0")+COUNTIFS(Novembro!$D$3:$D$300,C58,Novembro!$H$3:$H$300,"&lt;0")+COUNTIFS(Dezembro!$C$3:$C$300,C58,Dezembro!$H$3:$H$300,"&lt;0")+COUNTIFS(Dezembro!$D$3:$D$300,C58,Dezembro!$H$3:$H$300,"&lt;0")</f>
        <v>0</v>
      </c>
      <c r="H58" s="217">
        <f>SUMIFS(Janeiro!$H$3:$H$300,Janeiro!$C$3:$C$300,C58)+SUMIFS(Janeiro!$H$3:$H$300,Janeiro!$D$3:$D$300,C58)+SUMIFS(Fevereiro!$H$3:$H$300,Fevereiro!$C$3:$C$300,C58)+SUMIFS(Fevereiro!$H$3:$H$300,Fevereiro!$D$3:$D$300,C58)+SUMIFS('Março'!$H$3:$H$300,'Março'!$C$3:$C$300,C58)+SUMIFS('Março'!$H$3:$H$300,'Março'!$D$3:$D$300,C58)+SUMIFS(Abril!$H$3:$H$300,Abril!$C$3:$C$300,C58)+SUMIFS(Abril!$H$3:$H$300,Abril!$D$3:$D$300,C58)+SUMIFS(Maio!$H$3:$H$300,Maio!$C$3:$C$300,C58)+SUMIFS(Maio!$H$3:$H$300,Maio!$D$3:$D$300,C58)+SUMIFS(Junho!$H$3:$H$300,Junho!$C$3:$C$300,C58)+SUMIFS(Junho!$H$3:$H$300,Junho!$D$3:$D$300,C58)+SUMIFS(Julho!$H$3:$H$300,Julho!$C$3:$C$300,C58)+SUMIFS(Julho!$H$3:$H$300,Julho!$D$3:$D$300,C58)+SUMIFS(Agosto!$H$3:$H$300,Agosto!$C$3:$C$300,C58)+SUMIFS(Agosto!$H$3:$H$300,Agosto!$D$3:$D$300,C58)+SUMIFS(Setembro!$H$3:$H$300,Setembro!$C$3:$C$300,C58)+SUMIFS(Setembro!$H$3:$H$300,Setembro!$D$3:$D$300,C58)+SUMIFS(Outubro!$H$3:$H$300,Outubro!$C$3:$C$300,C58)+SUMIFS(Outubro!$H$3:$H$300,Outubro!$D$3:$D$300,C58)+SUMIFS(Novembro!$H$3:$H$300,Novembro!$C$3:$C$300,C58)+SUMIFS(Novembro!$H$3:$H$300,Novembro!$D$3:$D$300,C58)+SUMIFS(Dezembro!$H$3:$H$300,Dezembro!$C$3:$C$300,C58)+SUMIFS(Dezembro!$H$3:$H$300,Dezembro!$D$3:$D$300,C58)</f>
        <v>0</v>
      </c>
      <c r="J58" s="235"/>
      <c r="L58" s="71"/>
    </row>
    <row r="59" ht="24.75" customHeight="1">
      <c r="A59" s="214">
        <f>Equipes!$H59+(ROW(Equipes!$H59)/100000)</f>
        <v>350.00059</v>
      </c>
      <c r="B59" s="207">
        <f>RANK(Equipes!$A59,A:A)</f>
        <v>41</v>
      </c>
      <c r="C59" s="221" t="s">
        <v>139</v>
      </c>
      <c r="D59" s="216">
        <f>COUNTIF(Janeiro!$C$3:$C$300,C59)+COUNTIF(Fevereiro!$C$3:$C$300,C59)+COUNTIF('Março'!$C$3:$C$300,C59)+COUNTIF(Abril!$C$3:$C$300,C59)+COUNTIF(Maio!$C$3:$C$300,C59)+COUNTIF(Junho!$C$3:$C$300,C59)+COUNTIF(Julho!$C$3:$C$300,C59)+COUNTIF(Agosto!$C$3:$C$300,C59)+COUNTIF(Setembro!$C$3:$C$300,C59)+COUNTIF(Outubro!$C$3:$C$300,C59)+COUNTIF(Novembro!$C$3:$C$300,C59)+COUNTIF(Dezembro!$C$3:$C$300,C59)</f>
        <v>1</v>
      </c>
      <c r="E59" s="216">
        <f>COUNTIF(Janeiro!$D$3:$D$300,C59)+COUNTIF(Fevereiro!$D$3:$D$300,C59)+COUNTIF('Março'!$D$3:$D$300,C59)+COUNTIF(Abril!$D$3:$D$300,C59)+COUNTIF(Maio!$D$3:$D$300,C59)+COUNTIF(Junho!$D$3:$D$300,C59)+COUNTIF(Julho!$D$3:$D$300,C59)+COUNTIF(Agosto!$D$3:$D$300,C59)+COUNTIF(Setembro!$D$3:$D$300,C59)+COUNTIF(Outubro!$D$3:$D$300,C59)+COUNTIF(Novembro!$D$3:$D$300,C59)+COUNTIF(Dezembro!$D$3:$D$300,C59)</f>
        <v>0</v>
      </c>
      <c r="F59" s="216">
        <f>COUNTIFS(Janeiro!$C$3:$C$300,C59,Janeiro!$H$3:$H$300,"&gt;0")+COUNTIFS(Janeiro!$D$3:$D$300,C59,Janeiro!$H$3:$H$300,"&gt;0")+COUNTIFS(Fevereiro!$C$3:$C$300,C59,Fevereiro!$H$3:$H$300,"&gt;0")+COUNTIFS(Fevereiro!$D$3:$D$300,C59,Fevereiro!$H$3:$H$300,"&gt;0")+COUNTIFS('Março'!$C$3:$C$300,C59,'Março'!$H$3:$H$300,"&gt;0")+COUNTIFS('Março'!$D$3:$D$300,C59,'Março'!$H$3:$H$300,"&gt;0")+COUNTIFS(Abril!$C$3:$C$300,C59,Abril!$H$3:$H$300,"&gt;0")+COUNTIFS(Abril!$D$3:$D$300,C59,Abril!$H$3:$H$300,"&gt;0")+COUNTIFS(Maio!$C$3:$C$300,C59,Maio!$H$3:$H$300,"&gt;0")+COUNTIFS(Maio!$D$3:$D$300,C59,Maio!$H$3:$H$300,"&gt;0")+COUNTIFS(Junho!$C$3:$C$300,C59,Junho!$H$3:$H$300,"&gt;0")+COUNTIFS(Junho!$D$3:$D$300,C59,Junho!$H$3:$H$300,"&gt;0")+COUNTIFS(Julho!$C$3:$C$300,C59,Julho!$H$3:$H$300,"&gt;0")+COUNTIFS(Julho!$D$3:$D$300,C59,Julho!$H$3:$H$300,"&gt;0")+COUNTIFS(Agosto!$C$3:$C$300,C59,Agosto!$H$3:$H$300,"&gt;0")+COUNTIFS(Agosto!$D$3:$D$300,C59,Agosto!$H$3:$H$300,"&gt;0")+COUNTIFS(Setembro!$C$3:$C$300,C59,Setembro!$H$3:$H$300,"&gt;0")+COUNTIFS(Setembro!$D$3:$D$300,C59,Setembro!$H$3:$H$300,"&gt;0")+COUNTIFS(Outubro!$C$3:$C$300,C59,Outubro!$H$3:$H$300,"&gt;0")+COUNTIFS(Outubro!$D$3:$D$300,C59,Outubro!$H$3:$H$300,"&gt;0")+COUNTIFS(Novembro!$C$3:$C$300,C59,Novembro!$H$3:$H$300,"&gt;0")+COUNTIFS(Novembro!$D$3:$D$300,C59,Novembro!$H$3:$H$300,"&gt;0")+COUNTIFS(Dezembro!$C$3:$C$300,C59,Dezembro!$H$3:$H$300,"&gt;0")+COUNTIFS(Dezembro!$D$3:$D$300,C59,Dezembro!$H$3:$H$300,"&gt;0")</f>
        <v>1</v>
      </c>
      <c r="G59" s="216">
        <f>COUNTIFS(Janeiro!$C$3:$C$300,C59,Janeiro!$H$3:$H$300,"&lt;0")+COUNTIFS(Janeiro!$D$3:$D$300,C59,Janeiro!$H$3:$H$300,"&lt;0")+COUNTIFS(Fevereiro!$C$3:$C$300,C59,Fevereiro!$H$3:$H$300,"&lt;0")+COUNTIFS(Fevereiro!$D$3:$D$300,C59,Fevereiro!$H$3:$H$300,"&lt;0")+COUNTIFS('Março'!$C$3:$C$300,C59,'Março'!$H$3:$H$300,"&lt;0")+COUNTIFS('Março'!$D$3:$D$300,C59,'Março'!$H$3:$H$300,"&lt;0")+COUNTIFS(Abril!$C$3:$C$300,C59,Abril!$H$3:$H$300,"&lt;0")+COUNTIFS(Abril!$D$3:$D$300,C59,Abril!$H$3:$H$300,"&lt;0")+COUNTIFS(Maio!$C$3:$C$300,C59,Maio!$H$3:$H$300,"&lt;0")+COUNTIFS(Maio!$D$3:$D$300,C59,Maio!$H$3:$H$300,"&lt;0")+COUNTIFS(Junho!$C$3:$C$300,C59,Junho!$H$3:$H$300,"&lt;0")+COUNTIFS(Junho!$D$3:$D$300,C59,Junho!$H$3:$H$300,"&lt;0")+COUNTIFS(Julho!$C$3:$C$300,C59,Julho!$H$3:$H$300,"&lt;0")+COUNTIFS(Julho!$D$3:$D$300,C59,Julho!$H$3:$H$300,"&lt;0")+COUNTIFS(Agosto!$C$3:$C$300,C59,Agosto!$H$3:$H$300,"&lt;0")+COUNTIFS(Agosto!$D$3:$D$300,C59,Agosto!$H$3:$H$300,"&lt;0")+COUNTIFS(Setembro!$C$3:$C$300,C59,Setembro!$H$3:$H$300,"&lt;0")+COUNTIFS(Setembro!$D$3:$D$300,C59,Setembro!$H$3:$H$300,"&lt;0")+COUNTIFS(Outubro!$C$3:$C$300,C59,Outubro!$H$3:$H$300,"&lt;0")+COUNTIFS(Outubro!$D$3:$D$300,C59,Outubro!$H$3:$H$300,"&lt;0")+COUNTIFS(Novembro!$C$3:$C$300,C59,Novembro!$H$3:$H$300,"&lt;0")+COUNTIFS(Novembro!$D$3:$D$300,C59,Novembro!$H$3:$H$300,"&lt;0")+COUNTIFS(Dezembro!$C$3:$C$300,C59,Dezembro!$H$3:$H$300,"&lt;0")+COUNTIFS(Dezembro!$D$3:$D$300,C59,Dezembro!$H$3:$H$300,"&lt;0")</f>
        <v>0</v>
      </c>
      <c r="H59" s="217">
        <f>SUMIFS(Janeiro!$H$3:$H$300,Janeiro!$C$3:$C$300,C59)+SUMIFS(Janeiro!$H$3:$H$300,Janeiro!$D$3:$D$300,C59)+SUMIFS(Fevereiro!$H$3:$H$300,Fevereiro!$C$3:$C$300,C59)+SUMIFS(Fevereiro!$H$3:$H$300,Fevereiro!$D$3:$D$300,C59)+SUMIFS('Março'!$H$3:$H$300,'Março'!$C$3:$C$300,C59)+SUMIFS('Março'!$H$3:$H$300,'Março'!$D$3:$D$300,C59)+SUMIFS(Abril!$H$3:$H$300,Abril!$C$3:$C$300,C59)+SUMIFS(Abril!$H$3:$H$300,Abril!$D$3:$D$300,C59)+SUMIFS(Maio!$H$3:$H$300,Maio!$C$3:$C$300,C59)+SUMIFS(Maio!$H$3:$H$300,Maio!$D$3:$D$300,C59)+SUMIFS(Junho!$H$3:$H$300,Junho!$C$3:$C$300,C59)+SUMIFS(Junho!$H$3:$H$300,Junho!$D$3:$D$300,C59)+SUMIFS(Julho!$H$3:$H$300,Julho!$C$3:$C$300,C59)+SUMIFS(Julho!$H$3:$H$300,Julho!$D$3:$D$300,C59)+SUMIFS(Agosto!$H$3:$H$300,Agosto!$C$3:$C$300,C59)+SUMIFS(Agosto!$H$3:$H$300,Agosto!$D$3:$D$300,C59)+SUMIFS(Setembro!$H$3:$H$300,Setembro!$C$3:$C$300,C59)+SUMIFS(Setembro!$H$3:$H$300,Setembro!$D$3:$D$300,C59)+SUMIFS(Outubro!$H$3:$H$300,Outubro!$C$3:$C$300,C59)+SUMIFS(Outubro!$H$3:$H$300,Outubro!$D$3:$D$300,C59)+SUMIFS(Novembro!$H$3:$H$300,Novembro!$C$3:$C$300,C59)+SUMIFS(Novembro!$H$3:$H$300,Novembro!$D$3:$D$300,C59)+SUMIFS(Dezembro!$H$3:$H$300,Dezembro!$C$3:$C$300,C59)+SUMIFS(Dezembro!$H$3:$H$300,Dezembro!$D$3:$D$300,C59)</f>
        <v>350</v>
      </c>
      <c r="J59" s="235"/>
      <c r="L59" s="71"/>
    </row>
    <row r="60" ht="24.75" customHeight="1">
      <c r="A60" s="214">
        <f>Equipes!$H60+(ROW(Equipes!$H60)/100000)</f>
        <v>2090.0006</v>
      </c>
      <c r="B60" s="207">
        <f>RANK(Equipes!$A60,A:A)</f>
        <v>4</v>
      </c>
      <c r="C60" s="229" t="s">
        <v>365</v>
      </c>
      <c r="D60" s="216">
        <f>COUNTIF(Janeiro!$C$3:$C$300,C60)+COUNTIF(Fevereiro!$C$3:$C$300,C60)+COUNTIF('Março'!$C$3:$C$300,C60)+COUNTIF(Abril!$C$3:$C$300,C60)+COUNTIF(Maio!$C$3:$C$300,C60)+COUNTIF(Junho!$C$3:$C$300,C60)+COUNTIF(Julho!$C$3:$C$300,C60)+COUNTIF(Agosto!$C$3:$C$300,C60)+COUNTIF(Setembro!$C$3:$C$300,C60)+COUNTIF(Outubro!$C$3:$C$300,C60)+COUNTIF(Novembro!$C$3:$C$300,C60)+COUNTIF(Dezembro!$C$3:$C$300,C60)</f>
        <v>2</v>
      </c>
      <c r="E60" s="216">
        <f>COUNTIF(Janeiro!$D$3:$D$300,C60)+COUNTIF(Fevereiro!$D$3:$D$300,C60)+COUNTIF('Março'!$D$3:$D$300,C60)+COUNTIF(Abril!$D$3:$D$300,C60)+COUNTIF(Maio!$D$3:$D$300,C60)+COUNTIF(Junho!$D$3:$D$300,C60)+COUNTIF(Julho!$D$3:$D$300,C60)+COUNTIF(Agosto!$D$3:$D$300,C60)+COUNTIF(Setembro!$D$3:$D$300,C60)+COUNTIF(Outubro!$D$3:$D$300,C60)+COUNTIF(Novembro!$D$3:$D$300,C60)+COUNTIF(Dezembro!$D$3:$D$300,C60)</f>
        <v>0</v>
      </c>
      <c r="F60" s="216">
        <f>COUNTIFS(Janeiro!$C$3:$C$300,C60,Janeiro!$H$3:$H$300,"&gt;0")+COUNTIFS(Janeiro!$D$3:$D$300,C60,Janeiro!$H$3:$H$300,"&gt;0")+COUNTIFS(Fevereiro!$C$3:$C$300,C60,Fevereiro!$H$3:$H$300,"&gt;0")+COUNTIFS(Fevereiro!$D$3:$D$300,C60,Fevereiro!$H$3:$H$300,"&gt;0")+COUNTIFS('Março'!$C$3:$C$300,C60,'Março'!$H$3:$H$300,"&gt;0")+COUNTIFS('Março'!$D$3:$D$300,C60,'Março'!$H$3:$H$300,"&gt;0")+COUNTIFS(Abril!$C$3:$C$300,C60,Abril!$H$3:$H$300,"&gt;0")+COUNTIFS(Abril!$D$3:$D$300,C60,Abril!$H$3:$H$300,"&gt;0")+COUNTIFS(Maio!$C$3:$C$300,C60,Maio!$H$3:$H$300,"&gt;0")+COUNTIFS(Maio!$D$3:$D$300,C60,Maio!$H$3:$H$300,"&gt;0")+COUNTIFS(Junho!$C$3:$C$300,C60,Junho!$H$3:$H$300,"&gt;0")+COUNTIFS(Junho!$D$3:$D$300,C60,Junho!$H$3:$H$300,"&gt;0")+COUNTIFS(Julho!$C$3:$C$300,C60,Julho!$H$3:$H$300,"&gt;0")+COUNTIFS(Julho!$D$3:$D$300,C60,Julho!$H$3:$H$300,"&gt;0")+COUNTIFS(Agosto!$C$3:$C$300,C60,Agosto!$H$3:$H$300,"&gt;0")+COUNTIFS(Agosto!$D$3:$D$300,C60,Agosto!$H$3:$H$300,"&gt;0")+COUNTIFS(Setembro!$C$3:$C$300,C60,Setembro!$H$3:$H$300,"&gt;0")+COUNTIFS(Setembro!$D$3:$D$300,C60,Setembro!$H$3:$H$300,"&gt;0")+COUNTIFS(Outubro!$C$3:$C$300,C60,Outubro!$H$3:$H$300,"&gt;0")+COUNTIFS(Outubro!$D$3:$D$300,C60,Outubro!$H$3:$H$300,"&gt;0")+COUNTIFS(Novembro!$C$3:$C$300,C60,Novembro!$H$3:$H$300,"&gt;0")+COUNTIFS(Novembro!$D$3:$D$300,C60,Novembro!$H$3:$H$300,"&gt;0")+COUNTIFS(Dezembro!$C$3:$C$300,C60,Dezembro!$H$3:$H$300,"&gt;0")+COUNTIFS(Dezembro!$D$3:$D$300,C60,Dezembro!$H$3:$H$300,"&gt;0")</f>
        <v>2</v>
      </c>
      <c r="G60" s="216">
        <f>COUNTIFS(Janeiro!$C$3:$C$300,C60,Janeiro!$H$3:$H$300,"&lt;0")+COUNTIFS(Janeiro!$D$3:$D$300,C60,Janeiro!$H$3:$H$300,"&lt;0")+COUNTIFS(Fevereiro!$C$3:$C$300,C60,Fevereiro!$H$3:$H$300,"&lt;0")+COUNTIFS(Fevereiro!$D$3:$D$300,C60,Fevereiro!$H$3:$H$300,"&lt;0")+COUNTIFS('Março'!$C$3:$C$300,C60,'Março'!$H$3:$H$300,"&lt;0")+COUNTIFS('Março'!$D$3:$D$300,C60,'Março'!$H$3:$H$300,"&lt;0")+COUNTIFS(Abril!$C$3:$C$300,C60,Abril!$H$3:$H$300,"&lt;0")+COUNTIFS(Abril!$D$3:$D$300,C60,Abril!$H$3:$H$300,"&lt;0")+COUNTIFS(Maio!$C$3:$C$300,C60,Maio!$H$3:$H$300,"&lt;0")+COUNTIFS(Maio!$D$3:$D$300,C60,Maio!$H$3:$H$300,"&lt;0")+COUNTIFS(Junho!$C$3:$C$300,C60,Junho!$H$3:$H$300,"&lt;0")+COUNTIFS(Junho!$D$3:$D$300,C60,Junho!$H$3:$H$300,"&lt;0")+COUNTIFS(Julho!$C$3:$C$300,C60,Julho!$H$3:$H$300,"&lt;0")+COUNTIFS(Julho!$D$3:$D$300,C60,Julho!$H$3:$H$300,"&lt;0")+COUNTIFS(Agosto!$C$3:$C$300,C60,Agosto!$H$3:$H$300,"&lt;0")+COUNTIFS(Agosto!$D$3:$D$300,C60,Agosto!$H$3:$H$300,"&lt;0")+COUNTIFS(Setembro!$C$3:$C$300,C60,Setembro!$H$3:$H$300,"&lt;0")+COUNTIFS(Setembro!$D$3:$D$300,C60,Setembro!$H$3:$H$300,"&lt;0")+COUNTIFS(Outubro!$C$3:$C$300,C60,Outubro!$H$3:$H$300,"&lt;0")+COUNTIFS(Outubro!$D$3:$D$300,C60,Outubro!$H$3:$H$300,"&lt;0")+COUNTIFS(Novembro!$C$3:$C$300,C60,Novembro!$H$3:$H$300,"&lt;0")+COUNTIFS(Novembro!$D$3:$D$300,C60,Novembro!$H$3:$H$300,"&lt;0")+COUNTIFS(Dezembro!$C$3:$C$300,C60,Dezembro!$H$3:$H$300,"&lt;0")+COUNTIFS(Dezembro!$D$3:$D$300,C60,Dezembro!$H$3:$H$300,"&lt;0")</f>
        <v>0</v>
      </c>
      <c r="H60" s="217">
        <f>SUMIFS(Janeiro!$H$3:$H$300,Janeiro!$C$3:$C$300,C60)+SUMIFS(Janeiro!$H$3:$H$300,Janeiro!$D$3:$D$300,C60)+SUMIFS(Fevereiro!$H$3:$H$300,Fevereiro!$C$3:$C$300,C60)+SUMIFS(Fevereiro!$H$3:$H$300,Fevereiro!$D$3:$D$300,C60)+SUMIFS('Março'!$H$3:$H$300,'Março'!$C$3:$C$300,C60)+SUMIFS('Março'!$H$3:$H$300,'Março'!$D$3:$D$300,C60)+SUMIFS(Abril!$H$3:$H$300,Abril!$C$3:$C$300,C60)+SUMIFS(Abril!$H$3:$H$300,Abril!$D$3:$D$300,C60)+SUMIFS(Maio!$H$3:$H$300,Maio!$C$3:$C$300,C60)+SUMIFS(Maio!$H$3:$H$300,Maio!$D$3:$D$300,C60)+SUMIFS(Junho!$H$3:$H$300,Junho!$C$3:$C$300,C60)+SUMIFS(Junho!$H$3:$H$300,Junho!$D$3:$D$300,C60)+SUMIFS(Julho!$H$3:$H$300,Julho!$C$3:$C$300,C60)+SUMIFS(Julho!$H$3:$H$300,Julho!$D$3:$D$300,C60)+SUMIFS(Agosto!$H$3:$H$300,Agosto!$C$3:$C$300,C60)+SUMIFS(Agosto!$H$3:$H$300,Agosto!$D$3:$D$300,C60)+SUMIFS(Setembro!$H$3:$H$300,Setembro!$C$3:$C$300,C60)+SUMIFS(Setembro!$H$3:$H$300,Setembro!$D$3:$D$300,C60)+SUMIFS(Outubro!$H$3:$H$300,Outubro!$C$3:$C$300,C60)+SUMIFS(Outubro!$H$3:$H$300,Outubro!$D$3:$D$300,C60)+SUMIFS(Novembro!$H$3:$H$300,Novembro!$C$3:$C$300,C60)+SUMIFS(Novembro!$H$3:$H$300,Novembro!$D$3:$D$300,C60)+SUMIFS(Dezembro!$H$3:$H$300,Dezembro!$C$3:$C$300,C60)+SUMIFS(Dezembro!$H$3:$H$300,Dezembro!$D$3:$D$300,C60)</f>
        <v>2090</v>
      </c>
      <c r="J60" s="235"/>
      <c r="L60" s="71"/>
    </row>
    <row r="61" ht="24.75" customHeight="1">
      <c r="A61" s="214">
        <f>Equipes!$H61+(ROW(Equipes!$H61)/100000)</f>
        <v>0.00061</v>
      </c>
      <c r="B61" s="207">
        <f>RANK(Equipes!$A61,A:A)</f>
        <v>336</v>
      </c>
      <c r="C61" s="225" t="s">
        <v>366</v>
      </c>
      <c r="D61" s="216">
        <f>COUNTIF(Janeiro!$C$3:$C$300,C61)+COUNTIF(Fevereiro!$C$3:$C$300,C61)+COUNTIF('Março'!$C$3:$C$300,C61)+COUNTIF(Abril!$C$3:$C$300,C61)+COUNTIF(Maio!$C$3:$C$300,C61)+COUNTIF(Junho!$C$3:$C$300,C61)+COUNTIF(Julho!$C$3:$C$300,C61)+COUNTIF(Agosto!$C$3:$C$300,C61)+COUNTIF(Setembro!$C$3:$C$300,C61)+COUNTIF(Outubro!$C$3:$C$300,C61)+COUNTIF(Novembro!$C$3:$C$300,C61)+COUNTIF(Dezembro!$C$3:$C$300,C61)</f>
        <v>0</v>
      </c>
      <c r="E61" s="216">
        <f>COUNTIF(Janeiro!$D$3:$D$300,C61)+COUNTIF(Fevereiro!$D$3:$D$300,C61)+COUNTIF('Março'!$D$3:$D$300,C61)+COUNTIF(Abril!$D$3:$D$300,C61)+COUNTIF(Maio!$D$3:$D$300,C61)+COUNTIF(Junho!$D$3:$D$300,C61)+COUNTIF(Julho!$D$3:$D$300,C61)+COUNTIF(Agosto!$D$3:$D$300,C61)+COUNTIF(Setembro!$D$3:$D$300,C61)+COUNTIF(Outubro!$D$3:$D$300,C61)+COUNTIF(Novembro!$D$3:$D$300,C61)+COUNTIF(Dezembro!$D$3:$D$300,C61)</f>
        <v>0</v>
      </c>
      <c r="F61" s="216">
        <f>COUNTIFS(Janeiro!$C$3:$C$300,C61,Janeiro!$H$3:$H$300,"&gt;0")+COUNTIFS(Janeiro!$D$3:$D$300,C61,Janeiro!$H$3:$H$300,"&gt;0")+COUNTIFS(Fevereiro!$C$3:$C$300,C61,Fevereiro!$H$3:$H$300,"&gt;0")+COUNTIFS(Fevereiro!$D$3:$D$300,C61,Fevereiro!$H$3:$H$300,"&gt;0")+COUNTIFS('Março'!$C$3:$C$300,C61,'Março'!$H$3:$H$300,"&gt;0")+COUNTIFS('Março'!$D$3:$D$300,C61,'Março'!$H$3:$H$300,"&gt;0")+COUNTIFS(Abril!$C$3:$C$300,C61,Abril!$H$3:$H$300,"&gt;0")+COUNTIFS(Abril!$D$3:$D$300,C61,Abril!$H$3:$H$300,"&gt;0")+COUNTIFS(Maio!$C$3:$C$300,C61,Maio!$H$3:$H$300,"&gt;0")+COUNTIFS(Maio!$D$3:$D$300,C61,Maio!$H$3:$H$300,"&gt;0")+COUNTIFS(Junho!$C$3:$C$300,C61,Junho!$H$3:$H$300,"&gt;0")+COUNTIFS(Junho!$D$3:$D$300,C61,Junho!$H$3:$H$300,"&gt;0")+COUNTIFS(Julho!$C$3:$C$300,C61,Julho!$H$3:$H$300,"&gt;0")+COUNTIFS(Julho!$D$3:$D$300,C61,Julho!$H$3:$H$300,"&gt;0")+COUNTIFS(Agosto!$C$3:$C$300,C61,Agosto!$H$3:$H$300,"&gt;0")+COUNTIFS(Agosto!$D$3:$D$300,C61,Agosto!$H$3:$H$300,"&gt;0")+COUNTIFS(Setembro!$C$3:$C$300,C61,Setembro!$H$3:$H$300,"&gt;0")+COUNTIFS(Setembro!$D$3:$D$300,C61,Setembro!$H$3:$H$300,"&gt;0")+COUNTIFS(Outubro!$C$3:$C$300,C61,Outubro!$H$3:$H$300,"&gt;0")+COUNTIFS(Outubro!$D$3:$D$300,C61,Outubro!$H$3:$H$300,"&gt;0")+COUNTIFS(Novembro!$C$3:$C$300,C61,Novembro!$H$3:$H$300,"&gt;0")+COUNTIFS(Novembro!$D$3:$D$300,C61,Novembro!$H$3:$H$300,"&gt;0")+COUNTIFS(Dezembro!$C$3:$C$300,C61,Dezembro!$H$3:$H$300,"&gt;0")+COUNTIFS(Dezembro!$D$3:$D$300,C61,Dezembro!$H$3:$H$300,"&gt;0")</f>
        <v>0</v>
      </c>
      <c r="G61" s="216">
        <f>COUNTIFS(Janeiro!$C$3:$C$300,C61,Janeiro!$H$3:$H$300,"&lt;0")+COUNTIFS(Janeiro!$D$3:$D$300,C61,Janeiro!$H$3:$H$300,"&lt;0")+COUNTIFS(Fevereiro!$C$3:$C$300,C61,Fevereiro!$H$3:$H$300,"&lt;0")+COUNTIFS(Fevereiro!$D$3:$D$300,C61,Fevereiro!$H$3:$H$300,"&lt;0")+COUNTIFS('Março'!$C$3:$C$300,C61,'Março'!$H$3:$H$300,"&lt;0")+COUNTIFS('Março'!$D$3:$D$300,C61,'Março'!$H$3:$H$300,"&lt;0")+COUNTIFS(Abril!$C$3:$C$300,C61,Abril!$H$3:$H$300,"&lt;0")+COUNTIFS(Abril!$D$3:$D$300,C61,Abril!$H$3:$H$300,"&lt;0")+COUNTIFS(Maio!$C$3:$C$300,C61,Maio!$H$3:$H$300,"&lt;0")+COUNTIFS(Maio!$D$3:$D$300,C61,Maio!$H$3:$H$300,"&lt;0")+COUNTIFS(Junho!$C$3:$C$300,C61,Junho!$H$3:$H$300,"&lt;0")+COUNTIFS(Junho!$D$3:$D$300,C61,Junho!$H$3:$H$300,"&lt;0")+COUNTIFS(Julho!$C$3:$C$300,C61,Julho!$H$3:$H$300,"&lt;0")+COUNTIFS(Julho!$D$3:$D$300,C61,Julho!$H$3:$H$300,"&lt;0")+COUNTIFS(Agosto!$C$3:$C$300,C61,Agosto!$H$3:$H$300,"&lt;0")+COUNTIFS(Agosto!$D$3:$D$300,C61,Agosto!$H$3:$H$300,"&lt;0")+COUNTIFS(Setembro!$C$3:$C$300,C61,Setembro!$H$3:$H$300,"&lt;0")+COUNTIFS(Setembro!$D$3:$D$300,C61,Setembro!$H$3:$H$300,"&lt;0")+COUNTIFS(Outubro!$C$3:$C$300,C61,Outubro!$H$3:$H$300,"&lt;0")+COUNTIFS(Outubro!$D$3:$D$300,C61,Outubro!$H$3:$H$300,"&lt;0")+COUNTIFS(Novembro!$C$3:$C$300,C61,Novembro!$H$3:$H$300,"&lt;0")+COUNTIFS(Novembro!$D$3:$D$300,C61,Novembro!$H$3:$H$300,"&lt;0")+COUNTIFS(Dezembro!$C$3:$C$300,C61,Dezembro!$H$3:$H$300,"&lt;0")+COUNTIFS(Dezembro!$D$3:$D$300,C61,Dezembro!$H$3:$H$300,"&lt;0")</f>
        <v>0</v>
      </c>
      <c r="H61" s="217">
        <f>SUMIFS(Janeiro!$H$3:$H$300,Janeiro!$C$3:$C$300,C61)+SUMIFS(Janeiro!$H$3:$H$300,Janeiro!$D$3:$D$300,C61)+SUMIFS(Fevereiro!$H$3:$H$300,Fevereiro!$C$3:$C$300,C61)+SUMIFS(Fevereiro!$H$3:$H$300,Fevereiro!$D$3:$D$300,C61)+SUMIFS('Março'!$H$3:$H$300,'Março'!$C$3:$C$300,C61)+SUMIFS('Março'!$H$3:$H$300,'Março'!$D$3:$D$300,C61)+SUMIFS(Abril!$H$3:$H$300,Abril!$C$3:$C$300,C61)+SUMIFS(Abril!$H$3:$H$300,Abril!$D$3:$D$300,C61)+SUMIFS(Maio!$H$3:$H$300,Maio!$C$3:$C$300,C61)+SUMIFS(Maio!$H$3:$H$300,Maio!$D$3:$D$300,C61)+SUMIFS(Junho!$H$3:$H$300,Junho!$C$3:$C$300,C61)+SUMIFS(Junho!$H$3:$H$300,Junho!$D$3:$D$300,C61)+SUMIFS(Julho!$H$3:$H$300,Julho!$C$3:$C$300,C61)+SUMIFS(Julho!$H$3:$H$300,Julho!$D$3:$D$300,C61)+SUMIFS(Agosto!$H$3:$H$300,Agosto!$C$3:$C$300,C61)+SUMIFS(Agosto!$H$3:$H$300,Agosto!$D$3:$D$300,C61)+SUMIFS(Setembro!$H$3:$H$300,Setembro!$C$3:$C$300,C61)+SUMIFS(Setembro!$H$3:$H$300,Setembro!$D$3:$D$300,C61)+SUMIFS(Outubro!$H$3:$H$300,Outubro!$C$3:$C$300,C61)+SUMIFS(Outubro!$H$3:$H$300,Outubro!$D$3:$D$300,C61)+SUMIFS(Novembro!$H$3:$H$300,Novembro!$C$3:$C$300,C61)+SUMIFS(Novembro!$H$3:$H$300,Novembro!$D$3:$D$300,C61)+SUMIFS(Dezembro!$H$3:$H$300,Dezembro!$C$3:$C$300,C61)+SUMIFS(Dezembro!$H$3:$H$300,Dezembro!$D$3:$D$300,C61)</f>
        <v>0</v>
      </c>
      <c r="J61" s="235"/>
      <c r="L61" s="71"/>
    </row>
    <row r="62" ht="24.75" customHeight="1">
      <c r="A62" s="214">
        <f>Equipes!$H62+(ROW(Equipes!$H62)/100000)</f>
        <v>-499.99938</v>
      </c>
      <c r="B62" s="207">
        <f>RANK(Equipes!$A62,A:A)</f>
        <v>386</v>
      </c>
      <c r="C62" s="225" t="s">
        <v>367</v>
      </c>
      <c r="D62" s="216">
        <f>COUNTIF(Janeiro!$C$3:$C$300,C62)+COUNTIF(Fevereiro!$C$3:$C$300,C62)+COUNTIF('Março'!$C$3:$C$300,C62)+COUNTIF(Abril!$C$3:$C$300,C62)+COUNTIF(Maio!$C$3:$C$300,C62)+COUNTIF(Junho!$C$3:$C$300,C62)+COUNTIF(Julho!$C$3:$C$300,C62)+COUNTIF(Agosto!$C$3:$C$300,C62)+COUNTIF(Setembro!$C$3:$C$300,C62)+COUNTIF(Outubro!$C$3:$C$300,C62)+COUNTIF(Novembro!$C$3:$C$300,C62)+COUNTIF(Dezembro!$C$3:$C$300,C62)</f>
        <v>0</v>
      </c>
      <c r="E62" s="216">
        <f>COUNTIF(Janeiro!$D$3:$D$300,C62)+COUNTIF(Fevereiro!$D$3:$D$300,C62)+COUNTIF('Março'!$D$3:$D$300,C62)+COUNTIF(Abril!$D$3:$D$300,C62)+COUNTIF(Maio!$D$3:$D$300,C62)+COUNTIF(Junho!$D$3:$D$300,C62)+COUNTIF(Julho!$D$3:$D$300,C62)+COUNTIF(Agosto!$D$3:$D$300,C62)+COUNTIF(Setembro!$D$3:$D$300,C62)+COUNTIF(Outubro!$D$3:$D$300,C62)+COUNTIF(Novembro!$D$3:$D$300,C62)+COUNTIF(Dezembro!$D$3:$D$300,C62)</f>
        <v>1</v>
      </c>
      <c r="F62" s="216">
        <f>COUNTIFS(Janeiro!$C$3:$C$300,C62,Janeiro!$H$3:$H$300,"&gt;0")+COUNTIFS(Janeiro!$D$3:$D$300,C62,Janeiro!$H$3:$H$300,"&gt;0")+COUNTIFS(Fevereiro!$C$3:$C$300,C62,Fevereiro!$H$3:$H$300,"&gt;0")+COUNTIFS(Fevereiro!$D$3:$D$300,C62,Fevereiro!$H$3:$H$300,"&gt;0")+COUNTIFS('Março'!$C$3:$C$300,C62,'Março'!$H$3:$H$300,"&gt;0")+COUNTIFS('Março'!$D$3:$D$300,C62,'Março'!$H$3:$H$300,"&gt;0")+COUNTIFS(Abril!$C$3:$C$300,C62,Abril!$H$3:$H$300,"&gt;0")+COUNTIFS(Abril!$D$3:$D$300,C62,Abril!$H$3:$H$300,"&gt;0")+COUNTIFS(Maio!$C$3:$C$300,C62,Maio!$H$3:$H$300,"&gt;0")+COUNTIFS(Maio!$D$3:$D$300,C62,Maio!$H$3:$H$300,"&gt;0")+COUNTIFS(Junho!$C$3:$C$300,C62,Junho!$H$3:$H$300,"&gt;0")+COUNTIFS(Junho!$D$3:$D$300,C62,Junho!$H$3:$H$300,"&gt;0")+COUNTIFS(Julho!$C$3:$C$300,C62,Julho!$H$3:$H$300,"&gt;0")+COUNTIFS(Julho!$D$3:$D$300,C62,Julho!$H$3:$H$300,"&gt;0")+COUNTIFS(Agosto!$C$3:$C$300,C62,Agosto!$H$3:$H$300,"&gt;0")+COUNTIFS(Agosto!$D$3:$D$300,C62,Agosto!$H$3:$H$300,"&gt;0")+COUNTIFS(Setembro!$C$3:$C$300,C62,Setembro!$H$3:$H$300,"&gt;0")+COUNTIFS(Setembro!$D$3:$D$300,C62,Setembro!$H$3:$H$300,"&gt;0")+COUNTIFS(Outubro!$C$3:$C$300,C62,Outubro!$H$3:$H$300,"&gt;0")+COUNTIFS(Outubro!$D$3:$D$300,C62,Outubro!$H$3:$H$300,"&gt;0")+COUNTIFS(Novembro!$C$3:$C$300,C62,Novembro!$H$3:$H$300,"&gt;0")+COUNTIFS(Novembro!$D$3:$D$300,C62,Novembro!$H$3:$H$300,"&gt;0")+COUNTIFS(Dezembro!$C$3:$C$300,C62,Dezembro!$H$3:$H$300,"&gt;0")+COUNTIFS(Dezembro!$D$3:$D$300,C62,Dezembro!$H$3:$H$300,"&gt;0")</f>
        <v>0</v>
      </c>
      <c r="G62" s="216">
        <f>COUNTIFS(Janeiro!$C$3:$C$300,C62,Janeiro!$H$3:$H$300,"&lt;0")+COUNTIFS(Janeiro!$D$3:$D$300,C62,Janeiro!$H$3:$H$300,"&lt;0")+COUNTIFS(Fevereiro!$C$3:$C$300,C62,Fevereiro!$H$3:$H$300,"&lt;0")+COUNTIFS(Fevereiro!$D$3:$D$300,C62,Fevereiro!$H$3:$H$300,"&lt;0")+COUNTIFS('Março'!$C$3:$C$300,C62,'Março'!$H$3:$H$300,"&lt;0")+COUNTIFS('Março'!$D$3:$D$300,C62,'Março'!$H$3:$H$300,"&lt;0")+COUNTIFS(Abril!$C$3:$C$300,C62,Abril!$H$3:$H$300,"&lt;0")+COUNTIFS(Abril!$D$3:$D$300,C62,Abril!$H$3:$H$300,"&lt;0")+COUNTIFS(Maio!$C$3:$C$300,C62,Maio!$H$3:$H$300,"&lt;0")+COUNTIFS(Maio!$D$3:$D$300,C62,Maio!$H$3:$H$300,"&lt;0")+COUNTIFS(Junho!$C$3:$C$300,C62,Junho!$H$3:$H$300,"&lt;0")+COUNTIFS(Junho!$D$3:$D$300,C62,Junho!$H$3:$H$300,"&lt;0")+COUNTIFS(Julho!$C$3:$C$300,C62,Julho!$H$3:$H$300,"&lt;0")+COUNTIFS(Julho!$D$3:$D$300,C62,Julho!$H$3:$H$300,"&lt;0")+COUNTIFS(Agosto!$C$3:$C$300,C62,Agosto!$H$3:$H$300,"&lt;0")+COUNTIFS(Agosto!$D$3:$D$300,C62,Agosto!$H$3:$H$300,"&lt;0")+COUNTIFS(Setembro!$C$3:$C$300,C62,Setembro!$H$3:$H$300,"&lt;0")+COUNTIFS(Setembro!$D$3:$D$300,C62,Setembro!$H$3:$H$300,"&lt;0")+COUNTIFS(Outubro!$C$3:$C$300,C62,Outubro!$H$3:$H$300,"&lt;0")+COUNTIFS(Outubro!$D$3:$D$300,C62,Outubro!$H$3:$H$300,"&lt;0")+COUNTIFS(Novembro!$C$3:$C$300,C62,Novembro!$H$3:$H$300,"&lt;0")+COUNTIFS(Novembro!$D$3:$D$300,C62,Novembro!$H$3:$H$300,"&lt;0")+COUNTIFS(Dezembro!$C$3:$C$300,C62,Dezembro!$H$3:$H$300,"&lt;0")+COUNTIFS(Dezembro!$D$3:$D$300,C62,Dezembro!$H$3:$H$300,"&lt;0")</f>
        <v>1</v>
      </c>
      <c r="H62" s="217">
        <f>SUMIFS(Janeiro!$H$3:$H$300,Janeiro!$C$3:$C$300,C62)+SUMIFS(Janeiro!$H$3:$H$300,Janeiro!$D$3:$D$300,C62)+SUMIFS(Fevereiro!$H$3:$H$300,Fevereiro!$C$3:$C$300,C62)+SUMIFS(Fevereiro!$H$3:$H$300,Fevereiro!$D$3:$D$300,C62)+SUMIFS('Março'!$H$3:$H$300,'Março'!$C$3:$C$300,C62)+SUMIFS('Março'!$H$3:$H$300,'Março'!$D$3:$D$300,C62)+SUMIFS(Abril!$H$3:$H$300,Abril!$C$3:$C$300,C62)+SUMIFS(Abril!$H$3:$H$300,Abril!$D$3:$D$300,C62)+SUMIFS(Maio!$H$3:$H$300,Maio!$C$3:$C$300,C62)+SUMIFS(Maio!$H$3:$H$300,Maio!$D$3:$D$300,C62)+SUMIFS(Junho!$H$3:$H$300,Junho!$C$3:$C$300,C62)+SUMIFS(Junho!$H$3:$H$300,Junho!$D$3:$D$300,C62)+SUMIFS(Julho!$H$3:$H$300,Julho!$C$3:$C$300,C62)+SUMIFS(Julho!$H$3:$H$300,Julho!$D$3:$D$300,C62)+SUMIFS(Agosto!$H$3:$H$300,Agosto!$C$3:$C$300,C62)+SUMIFS(Agosto!$H$3:$H$300,Agosto!$D$3:$D$300,C62)+SUMIFS(Setembro!$H$3:$H$300,Setembro!$C$3:$C$300,C62)+SUMIFS(Setembro!$H$3:$H$300,Setembro!$D$3:$D$300,C62)+SUMIFS(Outubro!$H$3:$H$300,Outubro!$C$3:$C$300,C62)+SUMIFS(Outubro!$H$3:$H$300,Outubro!$D$3:$D$300,C62)+SUMIFS(Novembro!$H$3:$H$300,Novembro!$C$3:$C$300,C62)+SUMIFS(Novembro!$H$3:$H$300,Novembro!$D$3:$D$300,C62)+SUMIFS(Dezembro!$H$3:$H$300,Dezembro!$C$3:$C$300,C62)+SUMIFS(Dezembro!$H$3:$H$300,Dezembro!$D$3:$D$300,C62)</f>
        <v>-500</v>
      </c>
      <c r="J62" s="235"/>
      <c r="L62" s="71"/>
    </row>
    <row r="63" ht="24.75" customHeight="1">
      <c r="A63" s="214">
        <f>Equipes!$H63+(ROW(Equipes!$H63)/100000)</f>
        <v>-299.99937</v>
      </c>
      <c r="B63" s="207">
        <f>RANK(Equipes!$A63,A:A)</f>
        <v>380</v>
      </c>
      <c r="C63" s="225" t="s">
        <v>368</v>
      </c>
      <c r="D63" s="216">
        <f>COUNTIF(Janeiro!$C$3:$C$300,C63)+COUNTIF(Fevereiro!$C$3:$C$300,C63)+COUNTIF('Março'!$C$3:$C$300,C63)+COUNTIF(Abril!$C$3:$C$300,C63)+COUNTIF(Maio!$C$3:$C$300,C63)+COUNTIF(Junho!$C$3:$C$300,C63)+COUNTIF(Julho!$C$3:$C$300,C63)+COUNTIF(Agosto!$C$3:$C$300,C63)+COUNTIF(Setembro!$C$3:$C$300,C63)+COUNTIF(Outubro!$C$3:$C$300,C63)+COUNTIF(Novembro!$C$3:$C$300,C63)+COUNTIF(Dezembro!$C$3:$C$300,C63)</f>
        <v>1</v>
      </c>
      <c r="E63" s="216">
        <f>COUNTIF(Janeiro!$D$3:$D$300,C63)+COUNTIF(Fevereiro!$D$3:$D$300,C63)+COUNTIF('Março'!$D$3:$D$300,C63)+COUNTIF(Abril!$D$3:$D$300,C63)+COUNTIF(Maio!$D$3:$D$300,C63)+COUNTIF(Junho!$D$3:$D$300,C63)+COUNTIF(Julho!$D$3:$D$300,C63)+COUNTIF(Agosto!$D$3:$D$300,C63)+COUNTIF(Setembro!$D$3:$D$300,C63)+COUNTIF(Outubro!$D$3:$D$300,C63)+COUNTIF(Novembro!$D$3:$D$300,C63)+COUNTIF(Dezembro!$D$3:$D$300,C63)</f>
        <v>0</v>
      </c>
      <c r="F63" s="216">
        <f>COUNTIFS(Janeiro!$C$3:$C$300,C63,Janeiro!$H$3:$H$300,"&gt;0")+COUNTIFS(Janeiro!$D$3:$D$300,C63,Janeiro!$H$3:$H$300,"&gt;0")+COUNTIFS(Fevereiro!$C$3:$C$300,C63,Fevereiro!$H$3:$H$300,"&gt;0")+COUNTIFS(Fevereiro!$D$3:$D$300,C63,Fevereiro!$H$3:$H$300,"&gt;0")+COUNTIFS('Março'!$C$3:$C$300,C63,'Março'!$H$3:$H$300,"&gt;0")+COUNTIFS('Março'!$D$3:$D$300,C63,'Março'!$H$3:$H$300,"&gt;0")+COUNTIFS(Abril!$C$3:$C$300,C63,Abril!$H$3:$H$300,"&gt;0")+COUNTIFS(Abril!$D$3:$D$300,C63,Abril!$H$3:$H$300,"&gt;0")+COUNTIFS(Maio!$C$3:$C$300,C63,Maio!$H$3:$H$300,"&gt;0")+COUNTIFS(Maio!$D$3:$D$300,C63,Maio!$H$3:$H$300,"&gt;0")+COUNTIFS(Junho!$C$3:$C$300,C63,Junho!$H$3:$H$300,"&gt;0")+COUNTIFS(Junho!$D$3:$D$300,C63,Junho!$H$3:$H$300,"&gt;0")+COUNTIFS(Julho!$C$3:$C$300,C63,Julho!$H$3:$H$300,"&gt;0")+COUNTIFS(Julho!$D$3:$D$300,C63,Julho!$H$3:$H$300,"&gt;0")+COUNTIFS(Agosto!$C$3:$C$300,C63,Agosto!$H$3:$H$300,"&gt;0")+COUNTIFS(Agosto!$D$3:$D$300,C63,Agosto!$H$3:$H$300,"&gt;0")+COUNTIFS(Setembro!$C$3:$C$300,C63,Setembro!$H$3:$H$300,"&gt;0")+COUNTIFS(Setembro!$D$3:$D$300,C63,Setembro!$H$3:$H$300,"&gt;0")+COUNTIFS(Outubro!$C$3:$C$300,C63,Outubro!$H$3:$H$300,"&gt;0")+COUNTIFS(Outubro!$D$3:$D$300,C63,Outubro!$H$3:$H$300,"&gt;0")+COUNTIFS(Novembro!$C$3:$C$300,C63,Novembro!$H$3:$H$300,"&gt;0")+COUNTIFS(Novembro!$D$3:$D$300,C63,Novembro!$H$3:$H$300,"&gt;0")+COUNTIFS(Dezembro!$C$3:$C$300,C63,Dezembro!$H$3:$H$300,"&gt;0")+COUNTIFS(Dezembro!$D$3:$D$300,C63,Dezembro!$H$3:$H$300,"&gt;0")</f>
        <v>0</v>
      </c>
      <c r="G63" s="216">
        <f>COUNTIFS(Janeiro!$C$3:$C$300,C63,Janeiro!$H$3:$H$300,"&lt;0")+COUNTIFS(Janeiro!$D$3:$D$300,C63,Janeiro!$H$3:$H$300,"&lt;0")+COUNTIFS(Fevereiro!$C$3:$C$300,C63,Fevereiro!$H$3:$H$300,"&lt;0")+COUNTIFS(Fevereiro!$D$3:$D$300,C63,Fevereiro!$H$3:$H$300,"&lt;0")+COUNTIFS('Março'!$C$3:$C$300,C63,'Março'!$H$3:$H$300,"&lt;0")+COUNTIFS('Março'!$D$3:$D$300,C63,'Março'!$H$3:$H$300,"&lt;0")+COUNTIFS(Abril!$C$3:$C$300,C63,Abril!$H$3:$H$300,"&lt;0")+COUNTIFS(Abril!$D$3:$D$300,C63,Abril!$H$3:$H$300,"&lt;0")+COUNTIFS(Maio!$C$3:$C$300,C63,Maio!$H$3:$H$300,"&lt;0")+COUNTIFS(Maio!$D$3:$D$300,C63,Maio!$H$3:$H$300,"&lt;0")+COUNTIFS(Junho!$C$3:$C$300,C63,Junho!$H$3:$H$300,"&lt;0")+COUNTIFS(Junho!$D$3:$D$300,C63,Junho!$H$3:$H$300,"&lt;0")+COUNTIFS(Julho!$C$3:$C$300,C63,Julho!$H$3:$H$300,"&lt;0")+COUNTIFS(Julho!$D$3:$D$300,C63,Julho!$H$3:$H$300,"&lt;0")+COUNTIFS(Agosto!$C$3:$C$300,C63,Agosto!$H$3:$H$300,"&lt;0")+COUNTIFS(Agosto!$D$3:$D$300,C63,Agosto!$H$3:$H$300,"&lt;0")+COUNTIFS(Setembro!$C$3:$C$300,C63,Setembro!$H$3:$H$300,"&lt;0")+COUNTIFS(Setembro!$D$3:$D$300,C63,Setembro!$H$3:$H$300,"&lt;0")+COUNTIFS(Outubro!$C$3:$C$300,C63,Outubro!$H$3:$H$300,"&lt;0")+COUNTIFS(Outubro!$D$3:$D$300,C63,Outubro!$H$3:$H$300,"&lt;0")+COUNTIFS(Novembro!$C$3:$C$300,C63,Novembro!$H$3:$H$300,"&lt;0")+COUNTIFS(Novembro!$D$3:$D$300,C63,Novembro!$H$3:$H$300,"&lt;0")+COUNTIFS(Dezembro!$C$3:$C$300,C63,Dezembro!$H$3:$H$300,"&lt;0")+COUNTIFS(Dezembro!$D$3:$D$300,C63,Dezembro!$H$3:$H$300,"&lt;0")</f>
        <v>1</v>
      </c>
      <c r="H63" s="217">
        <f>SUMIFS(Janeiro!$H$3:$H$300,Janeiro!$C$3:$C$300,C63)+SUMIFS(Janeiro!$H$3:$H$300,Janeiro!$D$3:$D$300,C63)+SUMIFS(Fevereiro!$H$3:$H$300,Fevereiro!$C$3:$C$300,C63)+SUMIFS(Fevereiro!$H$3:$H$300,Fevereiro!$D$3:$D$300,C63)+SUMIFS('Março'!$H$3:$H$300,'Março'!$C$3:$C$300,C63)+SUMIFS('Março'!$H$3:$H$300,'Março'!$D$3:$D$300,C63)+SUMIFS(Abril!$H$3:$H$300,Abril!$C$3:$C$300,C63)+SUMIFS(Abril!$H$3:$H$300,Abril!$D$3:$D$300,C63)+SUMIFS(Maio!$H$3:$H$300,Maio!$C$3:$C$300,C63)+SUMIFS(Maio!$H$3:$H$300,Maio!$D$3:$D$300,C63)+SUMIFS(Junho!$H$3:$H$300,Junho!$C$3:$C$300,C63)+SUMIFS(Junho!$H$3:$H$300,Junho!$D$3:$D$300,C63)+SUMIFS(Julho!$H$3:$H$300,Julho!$C$3:$C$300,C63)+SUMIFS(Julho!$H$3:$H$300,Julho!$D$3:$D$300,C63)+SUMIFS(Agosto!$H$3:$H$300,Agosto!$C$3:$C$300,C63)+SUMIFS(Agosto!$H$3:$H$300,Agosto!$D$3:$D$300,C63)+SUMIFS(Setembro!$H$3:$H$300,Setembro!$C$3:$C$300,C63)+SUMIFS(Setembro!$H$3:$H$300,Setembro!$D$3:$D$300,C63)+SUMIFS(Outubro!$H$3:$H$300,Outubro!$C$3:$C$300,C63)+SUMIFS(Outubro!$H$3:$H$300,Outubro!$D$3:$D$300,C63)+SUMIFS(Novembro!$H$3:$H$300,Novembro!$C$3:$C$300,C63)+SUMIFS(Novembro!$H$3:$H$300,Novembro!$D$3:$D$300,C63)+SUMIFS(Dezembro!$H$3:$H$300,Dezembro!$C$3:$C$300,C63)+SUMIFS(Dezembro!$H$3:$H$300,Dezembro!$D$3:$D$300,C63)</f>
        <v>-300</v>
      </c>
      <c r="J63" s="235"/>
      <c r="L63" s="71"/>
    </row>
    <row r="64" ht="24.75" customHeight="1">
      <c r="A64" s="214">
        <f>Equipes!$H64+(ROW(Equipes!$H64)/100000)</f>
        <v>320.00064</v>
      </c>
      <c r="B64" s="207">
        <f>RANK(Equipes!$A64,A:A)</f>
        <v>42</v>
      </c>
      <c r="C64" s="221" t="s">
        <v>369</v>
      </c>
      <c r="D64" s="216">
        <f>COUNTIF(Janeiro!$C$3:$C$300,C64)+COUNTIF(Fevereiro!$C$3:$C$300,C64)+COUNTIF('Março'!$C$3:$C$300,C64)+COUNTIF(Abril!$C$3:$C$300,C64)+COUNTIF(Maio!$C$3:$C$300,C64)+COUNTIF(Junho!$C$3:$C$300,C64)+COUNTIF(Julho!$C$3:$C$300,C64)+COUNTIF(Agosto!$C$3:$C$300,C64)+COUNTIF(Setembro!$C$3:$C$300,C64)+COUNTIF(Outubro!$C$3:$C$300,C64)+COUNTIF(Novembro!$C$3:$C$300,C64)+COUNTIF(Dezembro!$C$3:$C$300,C64)</f>
        <v>1</v>
      </c>
      <c r="E64" s="216">
        <f>COUNTIF(Janeiro!$D$3:$D$300,C64)+COUNTIF(Fevereiro!$D$3:$D$300,C64)+COUNTIF('Março'!$D$3:$D$300,C64)+COUNTIF(Abril!$D$3:$D$300,C64)+COUNTIF(Maio!$D$3:$D$300,C64)+COUNTIF(Junho!$D$3:$D$300,C64)+COUNTIF(Julho!$D$3:$D$300,C64)+COUNTIF(Agosto!$D$3:$D$300,C64)+COUNTIF(Setembro!$D$3:$D$300,C64)+COUNTIF(Outubro!$D$3:$D$300,C64)+COUNTIF(Novembro!$D$3:$D$300,C64)+COUNTIF(Dezembro!$D$3:$D$300,C64)</f>
        <v>0</v>
      </c>
      <c r="F64" s="216">
        <f>COUNTIFS(Janeiro!$C$3:$C$300,C64,Janeiro!$H$3:$H$300,"&gt;0")+COUNTIFS(Janeiro!$D$3:$D$300,C64,Janeiro!$H$3:$H$300,"&gt;0")+COUNTIFS(Fevereiro!$C$3:$C$300,C64,Fevereiro!$H$3:$H$300,"&gt;0")+COUNTIFS(Fevereiro!$D$3:$D$300,C64,Fevereiro!$H$3:$H$300,"&gt;0")+COUNTIFS('Março'!$C$3:$C$300,C64,'Março'!$H$3:$H$300,"&gt;0")+COUNTIFS('Março'!$D$3:$D$300,C64,'Março'!$H$3:$H$300,"&gt;0")+COUNTIFS(Abril!$C$3:$C$300,C64,Abril!$H$3:$H$300,"&gt;0")+COUNTIFS(Abril!$D$3:$D$300,C64,Abril!$H$3:$H$300,"&gt;0")+COUNTIFS(Maio!$C$3:$C$300,C64,Maio!$H$3:$H$300,"&gt;0")+COUNTIFS(Maio!$D$3:$D$300,C64,Maio!$H$3:$H$300,"&gt;0")+COUNTIFS(Junho!$C$3:$C$300,C64,Junho!$H$3:$H$300,"&gt;0")+COUNTIFS(Junho!$D$3:$D$300,C64,Junho!$H$3:$H$300,"&gt;0")+COUNTIFS(Julho!$C$3:$C$300,C64,Julho!$H$3:$H$300,"&gt;0")+COUNTIFS(Julho!$D$3:$D$300,C64,Julho!$H$3:$H$300,"&gt;0")+COUNTIFS(Agosto!$C$3:$C$300,C64,Agosto!$H$3:$H$300,"&gt;0")+COUNTIFS(Agosto!$D$3:$D$300,C64,Agosto!$H$3:$H$300,"&gt;0")+COUNTIFS(Setembro!$C$3:$C$300,C64,Setembro!$H$3:$H$300,"&gt;0")+COUNTIFS(Setembro!$D$3:$D$300,C64,Setembro!$H$3:$H$300,"&gt;0")+COUNTIFS(Outubro!$C$3:$C$300,C64,Outubro!$H$3:$H$300,"&gt;0")+COUNTIFS(Outubro!$D$3:$D$300,C64,Outubro!$H$3:$H$300,"&gt;0")+COUNTIFS(Novembro!$C$3:$C$300,C64,Novembro!$H$3:$H$300,"&gt;0")+COUNTIFS(Novembro!$D$3:$D$300,C64,Novembro!$H$3:$H$300,"&gt;0")+COUNTIFS(Dezembro!$C$3:$C$300,C64,Dezembro!$H$3:$H$300,"&gt;0")+COUNTIFS(Dezembro!$D$3:$D$300,C64,Dezembro!$H$3:$H$300,"&gt;0")</f>
        <v>1</v>
      </c>
      <c r="G64" s="216">
        <f>COUNTIFS(Janeiro!$C$3:$C$300,C64,Janeiro!$H$3:$H$300,"&lt;0")+COUNTIFS(Janeiro!$D$3:$D$300,C64,Janeiro!$H$3:$H$300,"&lt;0")+COUNTIFS(Fevereiro!$C$3:$C$300,C64,Fevereiro!$H$3:$H$300,"&lt;0")+COUNTIFS(Fevereiro!$D$3:$D$300,C64,Fevereiro!$H$3:$H$300,"&lt;0")+COUNTIFS('Março'!$C$3:$C$300,C64,'Março'!$H$3:$H$300,"&lt;0")+COUNTIFS('Março'!$D$3:$D$300,C64,'Março'!$H$3:$H$300,"&lt;0")+COUNTIFS(Abril!$C$3:$C$300,C64,Abril!$H$3:$H$300,"&lt;0")+COUNTIFS(Abril!$D$3:$D$300,C64,Abril!$H$3:$H$300,"&lt;0")+COUNTIFS(Maio!$C$3:$C$300,C64,Maio!$H$3:$H$300,"&lt;0")+COUNTIFS(Maio!$D$3:$D$300,C64,Maio!$H$3:$H$300,"&lt;0")+COUNTIFS(Junho!$C$3:$C$300,C64,Junho!$H$3:$H$300,"&lt;0")+COUNTIFS(Junho!$D$3:$D$300,C64,Junho!$H$3:$H$300,"&lt;0")+COUNTIFS(Julho!$C$3:$C$300,C64,Julho!$H$3:$H$300,"&lt;0")+COUNTIFS(Julho!$D$3:$D$300,C64,Julho!$H$3:$H$300,"&lt;0")+COUNTIFS(Agosto!$C$3:$C$300,C64,Agosto!$H$3:$H$300,"&lt;0")+COUNTIFS(Agosto!$D$3:$D$300,C64,Agosto!$H$3:$H$300,"&lt;0")+COUNTIFS(Setembro!$C$3:$C$300,C64,Setembro!$H$3:$H$300,"&lt;0")+COUNTIFS(Setembro!$D$3:$D$300,C64,Setembro!$H$3:$H$300,"&lt;0")+COUNTIFS(Outubro!$C$3:$C$300,C64,Outubro!$H$3:$H$300,"&lt;0")+COUNTIFS(Outubro!$D$3:$D$300,C64,Outubro!$H$3:$H$300,"&lt;0")+COUNTIFS(Novembro!$C$3:$C$300,C64,Novembro!$H$3:$H$300,"&lt;0")+COUNTIFS(Novembro!$D$3:$D$300,C64,Novembro!$H$3:$H$300,"&lt;0")+COUNTIFS(Dezembro!$C$3:$C$300,C64,Dezembro!$H$3:$H$300,"&lt;0")+COUNTIFS(Dezembro!$D$3:$D$300,C64,Dezembro!$H$3:$H$300,"&lt;0")</f>
        <v>0</v>
      </c>
      <c r="H64" s="217">
        <f>SUMIFS(Janeiro!$H$3:$H$300,Janeiro!$C$3:$C$300,C64)+SUMIFS(Janeiro!$H$3:$H$300,Janeiro!$D$3:$D$300,C64)+SUMIFS(Fevereiro!$H$3:$H$300,Fevereiro!$C$3:$C$300,C64)+SUMIFS(Fevereiro!$H$3:$H$300,Fevereiro!$D$3:$D$300,C64)+SUMIFS('Março'!$H$3:$H$300,'Março'!$C$3:$C$300,C64)+SUMIFS('Março'!$H$3:$H$300,'Março'!$D$3:$D$300,C64)+SUMIFS(Abril!$H$3:$H$300,Abril!$C$3:$C$300,C64)+SUMIFS(Abril!$H$3:$H$300,Abril!$D$3:$D$300,C64)+SUMIFS(Maio!$H$3:$H$300,Maio!$C$3:$C$300,C64)+SUMIFS(Maio!$H$3:$H$300,Maio!$D$3:$D$300,C64)+SUMIFS(Junho!$H$3:$H$300,Junho!$C$3:$C$300,C64)+SUMIFS(Junho!$H$3:$H$300,Junho!$D$3:$D$300,C64)+SUMIFS(Julho!$H$3:$H$300,Julho!$C$3:$C$300,C64)+SUMIFS(Julho!$H$3:$H$300,Julho!$D$3:$D$300,C64)+SUMIFS(Agosto!$H$3:$H$300,Agosto!$C$3:$C$300,C64)+SUMIFS(Agosto!$H$3:$H$300,Agosto!$D$3:$D$300,C64)+SUMIFS(Setembro!$H$3:$H$300,Setembro!$C$3:$C$300,C64)+SUMIFS(Setembro!$H$3:$H$300,Setembro!$D$3:$D$300,C64)+SUMIFS(Outubro!$H$3:$H$300,Outubro!$C$3:$C$300,C64)+SUMIFS(Outubro!$H$3:$H$300,Outubro!$D$3:$D$300,C64)+SUMIFS(Novembro!$H$3:$H$300,Novembro!$C$3:$C$300,C64)+SUMIFS(Novembro!$H$3:$H$300,Novembro!$D$3:$D$300,C64)+SUMIFS(Dezembro!$H$3:$H$300,Dezembro!$C$3:$C$300,C64)+SUMIFS(Dezembro!$H$3:$H$300,Dezembro!$D$3:$D$300,C64)</f>
        <v>320</v>
      </c>
      <c r="J64" s="235"/>
      <c r="L64" s="71"/>
    </row>
    <row r="65" ht="24.75" customHeight="1">
      <c r="A65" s="214">
        <f>Equipes!$H65+(ROW(Equipes!$H65)/100000)</f>
        <v>394.00065</v>
      </c>
      <c r="B65" s="207">
        <f>RANK(Equipes!$A65,A:A)</f>
        <v>37</v>
      </c>
      <c r="C65" s="225" t="s">
        <v>370</v>
      </c>
      <c r="D65" s="216">
        <f>COUNTIF(Janeiro!$C$3:$C$300,C65)+COUNTIF(Fevereiro!$C$3:$C$300,C65)+COUNTIF('Março'!$C$3:$C$300,C65)+COUNTIF(Abril!$C$3:$C$300,C65)+COUNTIF(Maio!$C$3:$C$300,C65)+COUNTIF(Junho!$C$3:$C$300,C65)+COUNTIF(Julho!$C$3:$C$300,C65)+COUNTIF(Agosto!$C$3:$C$300,C65)+COUNTIF(Setembro!$C$3:$C$300,C65)+COUNTIF(Outubro!$C$3:$C$300,C65)+COUNTIF(Novembro!$C$3:$C$300,C65)+COUNTIF(Dezembro!$C$3:$C$300,C65)</f>
        <v>5</v>
      </c>
      <c r="E65" s="216">
        <f>COUNTIF(Janeiro!$D$3:$D$300,C65)+COUNTIF(Fevereiro!$D$3:$D$300,C65)+COUNTIF('Março'!$D$3:$D$300,C65)+COUNTIF(Abril!$D$3:$D$300,C65)+COUNTIF(Maio!$D$3:$D$300,C65)+COUNTIF(Junho!$D$3:$D$300,C65)+COUNTIF(Julho!$D$3:$D$300,C65)+COUNTIF(Agosto!$D$3:$D$300,C65)+COUNTIF(Setembro!$D$3:$D$300,C65)+COUNTIF(Outubro!$D$3:$D$300,C65)+COUNTIF(Novembro!$D$3:$D$300,C65)+COUNTIF(Dezembro!$D$3:$D$300,C65)</f>
        <v>0</v>
      </c>
      <c r="F65" s="216">
        <f>COUNTIFS(Janeiro!$C$3:$C$300,C65,Janeiro!$H$3:$H$300,"&gt;0")+COUNTIFS(Janeiro!$D$3:$D$300,C65,Janeiro!$H$3:$H$300,"&gt;0")+COUNTIFS(Fevereiro!$C$3:$C$300,C65,Fevereiro!$H$3:$H$300,"&gt;0")+COUNTIFS(Fevereiro!$D$3:$D$300,C65,Fevereiro!$H$3:$H$300,"&gt;0")+COUNTIFS('Março'!$C$3:$C$300,C65,'Março'!$H$3:$H$300,"&gt;0")+COUNTIFS('Março'!$D$3:$D$300,C65,'Março'!$H$3:$H$300,"&gt;0")+COUNTIFS(Abril!$C$3:$C$300,C65,Abril!$H$3:$H$300,"&gt;0")+COUNTIFS(Abril!$D$3:$D$300,C65,Abril!$H$3:$H$300,"&gt;0")+COUNTIFS(Maio!$C$3:$C$300,C65,Maio!$H$3:$H$300,"&gt;0")+COUNTIFS(Maio!$D$3:$D$300,C65,Maio!$H$3:$H$300,"&gt;0")+COUNTIFS(Junho!$C$3:$C$300,C65,Junho!$H$3:$H$300,"&gt;0")+COUNTIFS(Junho!$D$3:$D$300,C65,Junho!$H$3:$H$300,"&gt;0")+COUNTIFS(Julho!$C$3:$C$300,C65,Julho!$H$3:$H$300,"&gt;0")+COUNTIFS(Julho!$D$3:$D$300,C65,Julho!$H$3:$H$300,"&gt;0")+COUNTIFS(Agosto!$C$3:$C$300,C65,Agosto!$H$3:$H$300,"&gt;0")+COUNTIFS(Agosto!$D$3:$D$300,C65,Agosto!$H$3:$H$300,"&gt;0")+COUNTIFS(Setembro!$C$3:$C$300,C65,Setembro!$H$3:$H$300,"&gt;0")+COUNTIFS(Setembro!$D$3:$D$300,C65,Setembro!$H$3:$H$300,"&gt;0")+COUNTIFS(Outubro!$C$3:$C$300,C65,Outubro!$H$3:$H$300,"&gt;0")+COUNTIFS(Outubro!$D$3:$D$300,C65,Outubro!$H$3:$H$300,"&gt;0")+COUNTIFS(Novembro!$C$3:$C$300,C65,Novembro!$H$3:$H$300,"&gt;0")+COUNTIFS(Novembro!$D$3:$D$300,C65,Novembro!$H$3:$H$300,"&gt;0")+COUNTIFS(Dezembro!$C$3:$C$300,C65,Dezembro!$H$3:$H$300,"&gt;0")+COUNTIFS(Dezembro!$D$3:$D$300,C65,Dezembro!$H$3:$H$300,"&gt;0")</f>
        <v>3</v>
      </c>
      <c r="G65" s="216">
        <f>COUNTIFS(Janeiro!$C$3:$C$300,C65,Janeiro!$H$3:$H$300,"&lt;0")+COUNTIFS(Janeiro!$D$3:$D$300,C65,Janeiro!$H$3:$H$300,"&lt;0")+COUNTIFS(Fevereiro!$C$3:$C$300,C65,Fevereiro!$H$3:$H$300,"&lt;0")+COUNTIFS(Fevereiro!$D$3:$D$300,C65,Fevereiro!$H$3:$H$300,"&lt;0")+COUNTIFS('Março'!$C$3:$C$300,C65,'Março'!$H$3:$H$300,"&lt;0")+COUNTIFS('Março'!$D$3:$D$300,C65,'Março'!$H$3:$H$300,"&lt;0")+COUNTIFS(Abril!$C$3:$C$300,C65,Abril!$H$3:$H$300,"&lt;0")+COUNTIFS(Abril!$D$3:$D$300,C65,Abril!$H$3:$H$300,"&lt;0")+COUNTIFS(Maio!$C$3:$C$300,C65,Maio!$H$3:$H$300,"&lt;0")+COUNTIFS(Maio!$D$3:$D$300,C65,Maio!$H$3:$H$300,"&lt;0")+COUNTIFS(Junho!$C$3:$C$300,C65,Junho!$H$3:$H$300,"&lt;0")+COUNTIFS(Junho!$D$3:$D$300,C65,Junho!$H$3:$H$300,"&lt;0")+COUNTIFS(Julho!$C$3:$C$300,C65,Julho!$H$3:$H$300,"&lt;0")+COUNTIFS(Julho!$D$3:$D$300,C65,Julho!$H$3:$H$300,"&lt;0")+COUNTIFS(Agosto!$C$3:$C$300,C65,Agosto!$H$3:$H$300,"&lt;0")+COUNTIFS(Agosto!$D$3:$D$300,C65,Agosto!$H$3:$H$300,"&lt;0")+COUNTIFS(Setembro!$C$3:$C$300,C65,Setembro!$H$3:$H$300,"&lt;0")+COUNTIFS(Setembro!$D$3:$D$300,C65,Setembro!$H$3:$H$300,"&lt;0")+COUNTIFS(Outubro!$C$3:$C$300,C65,Outubro!$H$3:$H$300,"&lt;0")+COUNTIFS(Outubro!$D$3:$D$300,C65,Outubro!$H$3:$H$300,"&lt;0")+COUNTIFS(Novembro!$C$3:$C$300,C65,Novembro!$H$3:$H$300,"&lt;0")+COUNTIFS(Novembro!$D$3:$D$300,C65,Novembro!$H$3:$H$300,"&lt;0")+COUNTIFS(Dezembro!$C$3:$C$300,C65,Dezembro!$H$3:$H$300,"&lt;0")+COUNTIFS(Dezembro!$D$3:$D$300,C65,Dezembro!$H$3:$H$300,"&lt;0")</f>
        <v>2</v>
      </c>
      <c r="H65" s="217">
        <f>SUMIFS(Janeiro!$H$3:$H$300,Janeiro!$C$3:$C$300,C65)+SUMIFS(Janeiro!$H$3:$H$300,Janeiro!$D$3:$D$300,C65)+SUMIFS(Fevereiro!$H$3:$H$300,Fevereiro!$C$3:$C$300,C65)+SUMIFS(Fevereiro!$H$3:$H$300,Fevereiro!$D$3:$D$300,C65)+SUMIFS('Março'!$H$3:$H$300,'Março'!$C$3:$C$300,C65)+SUMIFS('Março'!$H$3:$H$300,'Março'!$D$3:$D$300,C65)+SUMIFS(Abril!$H$3:$H$300,Abril!$C$3:$C$300,C65)+SUMIFS(Abril!$H$3:$H$300,Abril!$D$3:$D$300,C65)+SUMIFS(Maio!$H$3:$H$300,Maio!$C$3:$C$300,C65)+SUMIFS(Maio!$H$3:$H$300,Maio!$D$3:$D$300,C65)+SUMIFS(Junho!$H$3:$H$300,Junho!$C$3:$C$300,C65)+SUMIFS(Junho!$H$3:$H$300,Junho!$D$3:$D$300,C65)+SUMIFS(Julho!$H$3:$H$300,Julho!$C$3:$C$300,C65)+SUMIFS(Julho!$H$3:$H$300,Julho!$D$3:$D$300,C65)+SUMIFS(Agosto!$H$3:$H$300,Agosto!$C$3:$C$300,C65)+SUMIFS(Agosto!$H$3:$H$300,Agosto!$D$3:$D$300,C65)+SUMIFS(Setembro!$H$3:$H$300,Setembro!$C$3:$C$300,C65)+SUMIFS(Setembro!$H$3:$H$300,Setembro!$D$3:$D$300,C65)+SUMIFS(Outubro!$H$3:$H$300,Outubro!$C$3:$C$300,C65)+SUMIFS(Outubro!$H$3:$H$300,Outubro!$D$3:$D$300,C65)+SUMIFS(Novembro!$H$3:$H$300,Novembro!$C$3:$C$300,C65)+SUMIFS(Novembro!$H$3:$H$300,Novembro!$D$3:$D$300,C65)+SUMIFS(Dezembro!$H$3:$H$300,Dezembro!$C$3:$C$300,C65)+SUMIFS(Dezembro!$H$3:$H$300,Dezembro!$D$3:$D$300,C65)</f>
        <v>394</v>
      </c>
      <c r="J65" s="235"/>
      <c r="L65" s="71"/>
    </row>
    <row r="66" ht="24.75" customHeight="1">
      <c r="A66" s="214">
        <f>Equipes!$H66+(ROW(Equipes!$H66)/100000)</f>
        <v>455.00066</v>
      </c>
      <c r="B66" s="207">
        <f>RANK(Equipes!$A66,A:A)</f>
        <v>32</v>
      </c>
      <c r="C66" s="229" t="s">
        <v>371</v>
      </c>
      <c r="D66" s="216">
        <f>COUNTIF(Janeiro!$C$3:$C$300,C66)+COUNTIF(Fevereiro!$C$3:$C$300,C66)+COUNTIF('Março'!$C$3:$C$300,C66)+COUNTIF(Abril!$C$3:$C$300,C66)+COUNTIF(Maio!$C$3:$C$300,C66)+COUNTIF(Junho!$C$3:$C$300,C66)+COUNTIF(Julho!$C$3:$C$300,C66)+COUNTIF(Agosto!$C$3:$C$300,C66)+COUNTIF(Setembro!$C$3:$C$300,C66)+COUNTIF(Outubro!$C$3:$C$300,C66)+COUNTIF(Novembro!$C$3:$C$300,C66)+COUNTIF(Dezembro!$C$3:$C$300,C66)</f>
        <v>0</v>
      </c>
      <c r="E66" s="216">
        <f>COUNTIF(Janeiro!$D$3:$D$300,C66)+COUNTIF(Fevereiro!$D$3:$D$300,C66)+COUNTIF('Março'!$D$3:$D$300,C66)+COUNTIF(Abril!$D$3:$D$300,C66)+COUNTIF(Maio!$D$3:$D$300,C66)+COUNTIF(Junho!$D$3:$D$300,C66)+COUNTIF(Julho!$D$3:$D$300,C66)+COUNTIF(Agosto!$D$3:$D$300,C66)+COUNTIF(Setembro!$D$3:$D$300,C66)+COUNTIF(Outubro!$D$3:$D$300,C66)+COUNTIF(Novembro!$D$3:$D$300,C66)+COUNTIF(Dezembro!$D$3:$D$300,C66)</f>
        <v>1</v>
      </c>
      <c r="F66" s="216">
        <f>COUNTIFS(Janeiro!$C$3:$C$300,C66,Janeiro!$H$3:$H$300,"&gt;0")+COUNTIFS(Janeiro!$D$3:$D$300,C66,Janeiro!$H$3:$H$300,"&gt;0")+COUNTIFS(Fevereiro!$C$3:$C$300,C66,Fevereiro!$H$3:$H$300,"&gt;0")+COUNTIFS(Fevereiro!$D$3:$D$300,C66,Fevereiro!$H$3:$H$300,"&gt;0")+COUNTIFS('Março'!$C$3:$C$300,C66,'Março'!$H$3:$H$300,"&gt;0")+COUNTIFS('Março'!$D$3:$D$300,C66,'Março'!$H$3:$H$300,"&gt;0")+COUNTIFS(Abril!$C$3:$C$300,C66,Abril!$H$3:$H$300,"&gt;0")+COUNTIFS(Abril!$D$3:$D$300,C66,Abril!$H$3:$H$300,"&gt;0")+COUNTIFS(Maio!$C$3:$C$300,C66,Maio!$H$3:$H$300,"&gt;0")+COUNTIFS(Maio!$D$3:$D$300,C66,Maio!$H$3:$H$300,"&gt;0")+COUNTIFS(Junho!$C$3:$C$300,C66,Junho!$H$3:$H$300,"&gt;0")+COUNTIFS(Junho!$D$3:$D$300,C66,Junho!$H$3:$H$300,"&gt;0")+COUNTIFS(Julho!$C$3:$C$300,C66,Julho!$H$3:$H$300,"&gt;0")+COUNTIFS(Julho!$D$3:$D$300,C66,Julho!$H$3:$H$300,"&gt;0")+COUNTIFS(Agosto!$C$3:$C$300,C66,Agosto!$H$3:$H$300,"&gt;0")+COUNTIFS(Agosto!$D$3:$D$300,C66,Agosto!$H$3:$H$300,"&gt;0")+COUNTIFS(Setembro!$C$3:$C$300,C66,Setembro!$H$3:$H$300,"&gt;0")+COUNTIFS(Setembro!$D$3:$D$300,C66,Setembro!$H$3:$H$300,"&gt;0")+COUNTIFS(Outubro!$C$3:$C$300,C66,Outubro!$H$3:$H$300,"&gt;0")+COUNTIFS(Outubro!$D$3:$D$300,C66,Outubro!$H$3:$H$300,"&gt;0")+COUNTIFS(Novembro!$C$3:$C$300,C66,Novembro!$H$3:$H$300,"&gt;0")+COUNTIFS(Novembro!$D$3:$D$300,C66,Novembro!$H$3:$H$300,"&gt;0")+COUNTIFS(Dezembro!$C$3:$C$300,C66,Dezembro!$H$3:$H$300,"&gt;0")+COUNTIFS(Dezembro!$D$3:$D$300,C66,Dezembro!$H$3:$H$300,"&gt;0")</f>
        <v>1</v>
      </c>
      <c r="G66" s="216">
        <f>COUNTIFS(Janeiro!$C$3:$C$300,C66,Janeiro!$H$3:$H$300,"&lt;0")+COUNTIFS(Janeiro!$D$3:$D$300,C66,Janeiro!$H$3:$H$300,"&lt;0")+COUNTIFS(Fevereiro!$C$3:$C$300,C66,Fevereiro!$H$3:$H$300,"&lt;0")+COUNTIFS(Fevereiro!$D$3:$D$300,C66,Fevereiro!$H$3:$H$300,"&lt;0")+COUNTIFS('Março'!$C$3:$C$300,C66,'Março'!$H$3:$H$300,"&lt;0")+COUNTIFS('Março'!$D$3:$D$300,C66,'Março'!$H$3:$H$300,"&lt;0")+COUNTIFS(Abril!$C$3:$C$300,C66,Abril!$H$3:$H$300,"&lt;0")+COUNTIFS(Abril!$D$3:$D$300,C66,Abril!$H$3:$H$300,"&lt;0")+COUNTIFS(Maio!$C$3:$C$300,C66,Maio!$H$3:$H$300,"&lt;0")+COUNTIFS(Maio!$D$3:$D$300,C66,Maio!$H$3:$H$300,"&lt;0")+COUNTIFS(Junho!$C$3:$C$300,C66,Junho!$H$3:$H$300,"&lt;0")+COUNTIFS(Junho!$D$3:$D$300,C66,Junho!$H$3:$H$300,"&lt;0")+COUNTIFS(Julho!$C$3:$C$300,C66,Julho!$H$3:$H$300,"&lt;0")+COUNTIFS(Julho!$D$3:$D$300,C66,Julho!$H$3:$H$300,"&lt;0")+COUNTIFS(Agosto!$C$3:$C$300,C66,Agosto!$H$3:$H$300,"&lt;0")+COUNTIFS(Agosto!$D$3:$D$300,C66,Agosto!$H$3:$H$300,"&lt;0")+COUNTIFS(Setembro!$C$3:$C$300,C66,Setembro!$H$3:$H$300,"&lt;0")+COUNTIFS(Setembro!$D$3:$D$300,C66,Setembro!$H$3:$H$300,"&lt;0")+COUNTIFS(Outubro!$C$3:$C$300,C66,Outubro!$H$3:$H$300,"&lt;0")+COUNTIFS(Outubro!$D$3:$D$300,C66,Outubro!$H$3:$H$300,"&lt;0")+COUNTIFS(Novembro!$C$3:$C$300,C66,Novembro!$H$3:$H$300,"&lt;0")+COUNTIFS(Novembro!$D$3:$D$300,C66,Novembro!$H$3:$H$300,"&lt;0")+COUNTIFS(Dezembro!$C$3:$C$300,C66,Dezembro!$H$3:$H$300,"&lt;0")+COUNTIFS(Dezembro!$D$3:$D$300,C66,Dezembro!$H$3:$H$300,"&lt;0")</f>
        <v>0</v>
      </c>
      <c r="H66" s="217">
        <f>SUMIFS(Janeiro!$H$3:$H$300,Janeiro!$C$3:$C$300,C66)+SUMIFS(Janeiro!$H$3:$H$300,Janeiro!$D$3:$D$300,C66)+SUMIFS(Fevereiro!$H$3:$H$300,Fevereiro!$C$3:$C$300,C66)+SUMIFS(Fevereiro!$H$3:$H$300,Fevereiro!$D$3:$D$300,C66)+SUMIFS('Março'!$H$3:$H$300,'Março'!$C$3:$C$300,C66)+SUMIFS('Março'!$H$3:$H$300,'Março'!$D$3:$D$300,C66)+SUMIFS(Abril!$H$3:$H$300,Abril!$C$3:$C$300,C66)+SUMIFS(Abril!$H$3:$H$300,Abril!$D$3:$D$300,C66)+SUMIFS(Maio!$H$3:$H$300,Maio!$C$3:$C$300,C66)+SUMIFS(Maio!$H$3:$H$300,Maio!$D$3:$D$300,C66)+SUMIFS(Junho!$H$3:$H$300,Junho!$C$3:$C$300,C66)+SUMIFS(Junho!$H$3:$H$300,Junho!$D$3:$D$300,C66)+SUMIFS(Julho!$H$3:$H$300,Julho!$C$3:$C$300,C66)+SUMIFS(Julho!$H$3:$H$300,Julho!$D$3:$D$300,C66)+SUMIFS(Agosto!$H$3:$H$300,Agosto!$C$3:$C$300,C66)+SUMIFS(Agosto!$H$3:$H$300,Agosto!$D$3:$D$300,C66)+SUMIFS(Setembro!$H$3:$H$300,Setembro!$C$3:$C$300,C66)+SUMIFS(Setembro!$H$3:$H$300,Setembro!$D$3:$D$300,C66)+SUMIFS(Outubro!$H$3:$H$300,Outubro!$C$3:$C$300,C66)+SUMIFS(Outubro!$H$3:$H$300,Outubro!$D$3:$D$300,C66)+SUMIFS(Novembro!$H$3:$H$300,Novembro!$C$3:$C$300,C66)+SUMIFS(Novembro!$H$3:$H$300,Novembro!$D$3:$D$300,C66)+SUMIFS(Dezembro!$H$3:$H$300,Dezembro!$C$3:$C$300,C66)+SUMIFS(Dezembro!$H$3:$H$300,Dezembro!$D$3:$D$300,C66)</f>
        <v>455</v>
      </c>
      <c r="J66" s="235"/>
      <c r="L66" s="71"/>
    </row>
    <row r="67" ht="24.75" customHeight="1">
      <c r="A67" s="214">
        <f>Equipes!$H67+(ROW(Equipes!$H67)/100000)</f>
        <v>-1119.99933</v>
      </c>
      <c r="B67" s="207">
        <f>RANK(Equipes!$A67,A:A)</f>
        <v>395</v>
      </c>
      <c r="C67" s="221" t="s">
        <v>372</v>
      </c>
      <c r="D67" s="216">
        <f>COUNTIF(Janeiro!$C$3:$C$300,C67)+COUNTIF(Fevereiro!$C$3:$C$300,C67)+COUNTIF('Março'!$C$3:$C$300,C67)+COUNTIF(Abril!$C$3:$C$300,C67)+COUNTIF(Maio!$C$3:$C$300,C67)+COUNTIF(Junho!$C$3:$C$300,C67)+COUNTIF(Julho!$C$3:$C$300,C67)+COUNTIF(Agosto!$C$3:$C$300,C67)+COUNTIF(Setembro!$C$3:$C$300,C67)+COUNTIF(Outubro!$C$3:$C$300,C67)+COUNTIF(Novembro!$C$3:$C$300,C67)+COUNTIF(Dezembro!$C$3:$C$300,C67)</f>
        <v>1</v>
      </c>
      <c r="E67" s="216">
        <f>COUNTIF(Janeiro!$D$3:$D$300,C67)+COUNTIF(Fevereiro!$D$3:$D$300,C67)+COUNTIF('Março'!$D$3:$D$300,C67)+COUNTIF(Abril!$D$3:$D$300,C67)+COUNTIF(Maio!$D$3:$D$300,C67)+COUNTIF(Junho!$D$3:$D$300,C67)+COUNTIF(Julho!$D$3:$D$300,C67)+COUNTIF(Agosto!$D$3:$D$300,C67)+COUNTIF(Setembro!$D$3:$D$300,C67)+COUNTIF(Outubro!$D$3:$D$300,C67)+COUNTIF(Novembro!$D$3:$D$300,C67)+COUNTIF(Dezembro!$D$3:$D$300,C67)</f>
        <v>2</v>
      </c>
      <c r="F67" s="216">
        <f>COUNTIFS(Janeiro!$C$3:$C$300,C67,Janeiro!$H$3:$H$300,"&gt;0")+COUNTIFS(Janeiro!$D$3:$D$300,C67,Janeiro!$H$3:$H$300,"&gt;0")+COUNTIFS(Fevereiro!$C$3:$C$300,C67,Fevereiro!$H$3:$H$300,"&gt;0")+COUNTIFS(Fevereiro!$D$3:$D$300,C67,Fevereiro!$H$3:$H$300,"&gt;0")+COUNTIFS('Março'!$C$3:$C$300,C67,'Março'!$H$3:$H$300,"&gt;0")+COUNTIFS('Março'!$D$3:$D$300,C67,'Março'!$H$3:$H$300,"&gt;0")+COUNTIFS(Abril!$C$3:$C$300,C67,Abril!$H$3:$H$300,"&gt;0")+COUNTIFS(Abril!$D$3:$D$300,C67,Abril!$H$3:$H$300,"&gt;0")+COUNTIFS(Maio!$C$3:$C$300,C67,Maio!$H$3:$H$300,"&gt;0")+COUNTIFS(Maio!$D$3:$D$300,C67,Maio!$H$3:$H$300,"&gt;0")+COUNTIFS(Junho!$C$3:$C$300,C67,Junho!$H$3:$H$300,"&gt;0")+COUNTIFS(Junho!$D$3:$D$300,C67,Junho!$H$3:$H$300,"&gt;0")+COUNTIFS(Julho!$C$3:$C$300,C67,Julho!$H$3:$H$300,"&gt;0")+COUNTIFS(Julho!$D$3:$D$300,C67,Julho!$H$3:$H$300,"&gt;0")+COUNTIFS(Agosto!$C$3:$C$300,C67,Agosto!$H$3:$H$300,"&gt;0")+COUNTIFS(Agosto!$D$3:$D$300,C67,Agosto!$H$3:$H$300,"&gt;0")+COUNTIFS(Setembro!$C$3:$C$300,C67,Setembro!$H$3:$H$300,"&gt;0")+COUNTIFS(Setembro!$D$3:$D$300,C67,Setembro!$H$3:$H$300,"&gt;0")+COUNTIFS(Outubro!$C$3:$C$300,C67,Outubro!$H$3:$H$300,"&gt;0")+COUNTIFS(Outubro!$D$3:$D$300,C67,Outubro!$H$3:$H$300,"&gt;0")+COUNTIFS(Novembro!$C$3:$C$300,C67,Novembro!$H$3:$H$300,"&gt;0")+COUNTIFS(Novembro!$D$3:$D$300,C67,Novembro!$H$3:$H$300,"&gt;0")+COUNTIFS(Dezembro!$C$3:$C$300,C67,Dezembro!$H$3:$H$300,"&gt;0")+COUNTIFS(Dezembro!$D$3:$D$300,C67,Dezembro!$H$3:$H$300,"&gt;0")</f>
        <v>1</v>
      </c>
      <c r="G67" s="216">
        <f>COUNTIFS(Janeiro!$C$3:$C$300,C67,Janeiro!$H$3:$H$300,"&lt;0")+COUNTIFS(Janeiro!$D$3:$D$300,C67,Janeiro!$H$3:$H$300,"&lt;0")+COUNTIFS(Fevereiro!$C$3:$C$300,C67,Fevereiro!$H$3:$H$300,"&lt;0")+COUNTIFS(Fevereiro!$D$3:$D$300,C67,Fevereiro!$H$3:$H$300,"&lt;0")+COUNTIFS('Março'!$C$3:$C$300,C67,'Março'!$H$3:$H$300,"&lt;0")+COUNTIFS('Março'!$D$3:$D$300,C67,'Março'!$H$3:$H$300,"&lt;0")+COUNTIFS(Abril!$C$3:$C$300,C67,Abril!$H$3:$H$300,"&lt;0")+COUNTIFS(Abril!$D$3:$D$300,C67,Abril!$H$3:$H$300,"&lt;0")+COUNTIFS(Maio!$C$3:$C$300,C67,Maio!$H$3:$H$300,"&lt;0")+COUNTIFS(Maio!$D$3:$D$300,C67,Maio!$H$3:$H$300,"&lt;0")+COUNTIFS(Junho!$C$3:$C$300,C67,Junho!$H$3:$H$300,"&lt;0")+COUNTIFS(Junho!$D$3:$D$300,C67,Junho!$H$3:$H$300,"&lt;0")+COUNTIFS(Julho!$C$3:$C$300,C67,Julho!$H$3:$H$300,"&lt;0")+COUNTIFS(Julho!$D$3:$D$300,C67,Julho!$H$3:$H$300,"&lt;0")+COUNTIFS(Agosto!$C$3:$C$300,C67,Agosto!$H$3:$H$300,"&lt;0")+COUNTIFS(Agosto!$D$3:$D$300,C67,Agosto!$H$3:$H$300,"&lt;0")+COUNTIFS(Setembro!$C$3:$C$300,C67,Setembro!$H$3:$H$300,"&lt;0")+COUNTIFS(Setembro!$D$3:$D$300,C67,Setembro!$H$3:$H$300,"&lt;0")+COUNTIFS(Outubro!$C$3:$C$300,C67,Outubro!$H$3:$H$300,"&lt;0")+COUNTIFS(Outubro!$D$3:$D$300,C67,Outubro!$H$3:$H$300,"&lt;0")+COUNTIFS(Novembro!$C$3:$C$300,C67,Novembro!$H$3:$H$300,"&lt;0")+COUNTIFS(Novembro!$D$3:$D$300,C67,Novembro!$H$3:$H$300,"&lt;0")+COUNTIFS(Dezembro!$C$3:$C$300,C67,Dezembro!$H$3:$H$300,"&lt;0")+COUNTIFS(Dezembro!$D$3:$D$300,C67,Dezembro!$H$3:$H$300,"&lt;0")</f>
        <v>2</v>
      </c>
      <c r="H67" s="217">
        <f>SUMIFS(Janeiro!$H$3:$H$300,Janeiro!$C$3:$C$300,C67)+SUMIFS(Janeiro!$H$3:$H$300,Janeiro!$D$3:$D$300,C67)+SUMIFS(Fevereiro!$H$3:$H$300,Fevereiro!$C$3:$C$300,C67)+SUMIFS(Fevereiro!$H$3:$H$300,Fevereiro!$D$3:$D$300,C67)+SUMIFS('Março'!$H$3:$H$300,'Março'!$C$3:$C$300,C67)+SUMIFS('Março'!$H$3:$H$300,'Março'!$D$3:$D$300,C67)+SUMIFS(Abril!$H$3:$H$300,Abril!$C$3:$C$300,C67)+SUMIFS(Abril!$H$3:$H$300,Abril!$D$3:$D$300,C67)+SUMIFS(Maio!$H$3:$H$300,Maio!$C$3:$C$300,C67)+SUMIFS(Maio!$H$3:$H$300,Maio!$D$3:$D$300,C67)+SUMIFS(Junho!$H$3:$H$300,Junho!$C$3:$C$300,C67)+SUMIFS(Junho!$H$3:$H$300,Junho!$D$3:$D$300,C67)+SUMIFS(Julho!$H$3:$H$300,Julho!$C$3:$C$300,C67)+SUMIFS(Julho!$H$3:$H$300,Julho!$D$3:$D$300,C67)+SUMIFS(Agosto!$H$3:$H$300,Agosto!$C$3:$C$300,C67)+SUMIFS(Agosto!$H$3:$H$300,Agosto!$D$3:$D$300,C67)+SUMIFS(Setembro!$H$3:$H$300,Setembro!$C$3:$C$300,C67)+SUMIFS(Setembro!$H$3:$H$300,Setembro!$D$3:$D$300,C67)+SUMIFS(Outubro!$H$3:$H$300,Outubro!$C$3:$C$300,C67)+SUMIFS(Outubro!$H$3:$H$300,Outubro!$D$3:$D$300,C67)+SUMIFS(Novembro!$H$3:$H$300,Novembro!$C$3:$C$300,C67)+SUMIFS(Novembro!$H$3:$H$300,Novembro!$D$3:$D$300,C67)+SUMIFS(Dezembro!$H$3:$H$300,Dezembro!$C$3:$C$300,C67)+SUMIFS(Dezembro!$H$3:$H$300,Dezembro!$D$3:$D$300,C67)</f>
        <v>-1120</v>
      </c>
      <c r="J67" s="235"/>
      <c r="L67" s="71"/>
    </row>
    <row r="68" ht="24.75" customHeight="1">
      <c r="A68" s="214">
        <f>Equipes!$H68+(ROW(Equipes!$H68)/100000)</f>
        <v>430.00068</v>
      </c>
      <c r="B68" s="207">
        <f>RANK(Equipes!$A68,A:A)</f>
        <v>33</v>
      </c>
      <c r="C68" s="221" t="s">
        <v>373</v>
      </c>
      <c r="D68" s="216">
        <f>COUNTIF(Janeiro!$C$3:$C$300,C68)+COUNTIF(Fevereiro!$C$3:$C$300,C68)+COUNTIF('Março'!$C$3:$C$300,C68)+COUNTIF(Abril!$C$3:$C$300,C68)+COUNTIF(Maio!$C$3:$C$300,C68)+COUNTIF(Junho!$C$3:$C$300,C68)+COUNTIF(Julho!$C$3:$C$300,C68)+COUNTIF(Agosto!$C$3:$C$300,C68)+COUNTIF(Setembro!$C$3:$C$300,C68)+COUNTIF(Outubro!$C$3:$C$300,C68)+COUNTIF(Novembro!$C$3:$C$300,C68)+COUNTIF(Dezembro!$C$3:$C$300,C68)</f>
        <v>0</v>
      </c>
      <c r="E68" s="216">
        <f>COUNTIF(Janeiro!$D$3:$D$300,C68)+COUNTIF(Fevereiro!$D$3:$D$300,C68)+COUNTIF('Março'!$D$3:$D$300,C68)+COUNTIF(Abril!$D$3:$D$300,C68)+COUNTIF(Maio!$D$3:$D$300,C68)+COUNTIF(Junho!$D$3:$D$300,C68)+COUNTIF(Julho!$D$3:$D$300,C68)+COUNTIF(Agosto!$D$3:$D$300,C68)+COUNTIF(Setembro!$D$3:$D$300,C68)+COUNTIF(Outubro!$D$3:$D$300,C68)+COUNTIF(Novembro!$D$3:$D$300,C68)+COUNTIF(Dezembro!$D$3:$D$300,C68)</f>
        <v>1</v>
      </c>
      <c r="F68" s="216">
        <f>COUNTIFS(Janeiro!$C$3:$C$300,C68,Janeiro!$H$3:$H$300,"&gt;0")+COUNTIFS(Janeiro!$D$3:$D$300,C68,Janeiro!$H$3:$H$300,"&gt;0")+COUNTIFS(Fevereiro!$C$3:$C$300,C68,Fevereiro!$H$3:$H$300,"&gt;0")+COUNTIFS(Fevereiro!$D$3:$D$300,C68,Fevereiro!$H$3:$H$300,"&gt;0")+COUNTIFS('Março'!$C$3:$C$300,C68,'Março'!$H$3:$H$300,"&gt;0")+COUNTIFS('Março'!$D$3:$D$300,C68,'Março'!$H$3:$H$300,"&gt;0")+COUNTIFS(Abril!$C$3:$C$300,C68,Abril!$H$3:$H$300,"&gt;0")+COUNTIFS(Abril!$D$3:$D$300,C68,Abril!$H$3:$H$300,"&gt;0")+COUNTIFS(Maio!$C$3:$C$300,C68,Maio!$H$3:$H$300,"&gt;0")+COUNTIFS(Maio!$D$3:$D$300,C68,Maio!$H$3:$H$300,"&gt;0")+COUNTIFS(Junho!$C$3:$C$300,C68,Junho!$H$3:$H$300,"&gt;0")+COUNTIFS(Junho!$D$3:$D$300,C68,Junho!$H$3:$H$300,"&gt;0")+COUNTIFS(Julho!$C$3:$C$300,C68,Julho!$H$3:$H$300,"&gt;0")+COUNTIFS(Julho!$D$3:$D$300,C68,Julho!$H$3:$H$300,"&gt;0")+COUNTIFS(Agosto!$C$3:$C$300,C68,Agosto!$H$3:$H$300,"&gt;0")+COUNTIFS(Agosto!$D$3:$D$300,C68,Agosto!$H$3:$H$300,"&gt;0")+COUNTIFS(Setembro!$C$3:$C$300,C68,Setembro!$H$3:$H$300,"&gt;0")+COUNTIFS(Setembro!$D$3:$D$300,C68,Setembro!$H$3:$H$300,"&gt;0")+COUNTIFS(Outubro!$C$3:$C$300,C68,Outubro!$H$3:$H$300,"&gt;0")+COUNTIFS(Outubro!$D$3:$D$300,C68,Outubro!$H$3:$H$300,"&gt;0")+COUNTIFS(Novembro!$C$3:$C$300,C68,Novembro!$H$3:$H$300,"&gt;0")+COUNTIFS(Novembro!$D$3:$D$300,C68,Novembro!$H$3:$H$300,"&gt;0")+COUNTIFS(Dezembro!$C$3:$C$300,C68,Dezembro!$H$3:$H$300,"&gt;0")+COUNTIFS(Dezembro!$D$3:$D$300,C68,Dezembro!$H$3:$H$300,"&gt;0")</f>
        <v>1</v>
      </c>
      <c r="G68" s="216">
        <f>COUNTIFS(Janeiro!$C$3:$C$300,C68,Janeiro!$H$3:$H$300,"&lt;0")+COUNTIFS(Janeiro!$D$3:$D$300,C68,Janeiro!$H$3:$H$300,"&lt;0")+COUNTIFS(Fevereiro!$C$3:$C$300,C68,Fevereiro!$H$3:$H$300,"&lt;0")+COUNTIFS(Fevereiro!$D$3:$D$300,C68,Fevereiro!$H$3:$H$300,"&lt;0")+COUNTIFS('Março'!$C$3:$C$300,C68,'Março'!$H$3:$H$300,"&lt;0")+COUNTIFS('Março'!$D$3:$D$300,C68,'Março'!$H$3:$H$300,"&lt;0")+COUNTIFS(Abril!$C$3:$C$300,C68,Abril!$H$3:$H$300,"&lt;0")+COUNTIFS(Abril!$D$3:$D$300,C68,Abril!$H$3:$H$300,"&lt;0")+COUNTIFS(Maio!$C$3:$C$300,C68,Maio!$H$3:$H$300,"&lt;0")+COUNTIFS(Maio!$D$3:$D$300,C68,Maio!$H$3:$H$300,"&lt;0")+COUNTIFS(Junho!$C$3:$C$300,C68,Junho!$H$3:$H$300,"&lt;0")+COUNTIFS(Junho!$D$3:$D$300,C68,Junho!$H$3:$H$300,"&lt;0")+COUNTIFS(Julho!$C$3:$C$300,C68,Julho!$H$3:$H$300,"&lt;0")+COUNTIFS(Julho!$D$3:$D$300,C68,Julho!$H$3:$H$300,"&lt;0")+COUNTIFS(Agosto!$C$3:$C$300,C68,Agosto!$H$3:$H$300,"&lt;0")+COUNTIFS(Agosto!$D$3:$D$300,C68,Agosto!$H$3:$H$300,"&lt;0")+COUNTIFS(Setembro!$C$3:$C$300,C68,Setembro!$H$3:$H$300,"&lt;0")+COUNTIFS(Setembro!$D$3:$D$300,C68,Setembro!$H$3:$H$300,"&lt;0")+COUNTIFS(Outubro!$C$3:$C$300,C68,Outubro!$H$3:$H$300,"&lt;0")+COUNTIFS(Outubro!$D$3:$D$300,C68,Outubro!$H$3:$H$300,"&lt;0")+COUNTIFS(Novembro!$C$3:$C$300,C68,Novembro!$H$3:$H$300,"&lt;0")+COUNTIFS(Novembro!$D$3:$D$300,C68,Novembro!$H$3:$H$300,"&lt;0")+COUNTIFS(Dezembro!$C$3:$C$300,C68,Dezembro!$H$3:$H$300,"&lt;0")+COUNTIFS(Dezembro!$D$3:$D$300,C68,Dezembro!$H$3:$H$300,"&lt;0")</f>
        <v>0</v>
      </c>
      <c r="H68" s="217">
        <f>SUMIFS(Janeiro!$H$3:$H$300,Janeiro!$C$3:$C$300,C68)+SUMIFS(Janeiro!$H$3:$H$300,Janeiro!$D$3:$D$300,C68)+SUMIFS(Fevereiro!$H$3:$H$300,Fevereiro!$C$3:$C$300,C68)+SUMIFS(Fevereiro!$H$3:$H$300,Fevereiro!$D$3:$D$300,C68)+SUMIFS('Março'!$H$3:$H$300,'Março'!$C$3:$C$300,C68)+SUMIFS('Março'!$H$3:$H$300,'Março'!$D$3:$D$300,C68)+SUMIFS(Abril!$H$3:$H$300,Abril!$C$3:$C$300,C68)+SUMIFS(Abril!$H$3:$H$300,Abril!$D$3:$D$300,C68)+SUMIFS(Maio!$H$3:$H$300,Maio!$C$3:$C$300,C68)+SUMIFS(Maio!$H$3:$H$300,Maio!$D$3:$D$300,C68)+SUMIFS(Junho!$H$3:$H$300,Junho!$C$3:$C$300,C68)+SUMIFS(Junho!$H$3:$H$300,Junho!$D$3:$D$300,C68)+SUMIFS(Julho!$H$3:$H$300,Julho!$C$3:$C$300,C68)+SUMIFS(Julho!$H$3:$H$300,Julho!$D$3:$D$300,C68)+SUMIFS(Agosto!$H$3:$H$300,Agosto!$C$3:$C$300,C68)+SUMIFS(Agosto!$H$3:$H$300,Agosto!$D$3:$D$300,C68)+SUMIFS(Setembro!$H$3:$H$300,Setembro!$C$3:$C$300,C68)+SUMIFS(Setembro!$H$3:$H$300,Setembro!$D$3:$D$300,C68)+SUMIFS(Outubro!$H$3:$H$300,Outubro!$C$3:$C$300,C68)+SUMIFS(Outubro!$H$3:$H$300,Outubro!$D$3:$D$300,C68)+SUMIFS(Novembro!$H$3:$H$300,Novembro!$C$3:$C$300,C68)+SUMIFS(Novembro!$H$3:$H$300,Novembro!$D$3:$D$300,C68)+SUMIFS(Dezembro!$H$3:$H$300,Dezembro!$C$3:$C$300,C68)+SUMIFS(Dezembro!$H$3:$H$300,Dezembro!$D$3:$D$300,C68)</f>
        <v>430</v>
      </c>
      <c r="J68" s="235"/>
      <c r="L68" s="71"/>
    </row>
    <row r="69" ht="24.75" customHeight="1">
      <c r="A69" s="214">
        <f>Equipes!$H69+(ROW(Equipes!$H69)/100000)</f>
        <v>0.00069</v>
      </c>
      <c r="B69" s="207">
        <f>RANK(Equipes!$A69,A:A)</f>
        <v>335</v>
      </c>
      <c r="C69" s="221" t="s">
        <v>159</v>
      </c>
      <c r="D69" s="216">
        <f>COUNTIF(Janeiro!$C$3:$C$300,C69)+COUNTIF(Fevereiro!$C$3:$C$300,C69)+COUNTIF('Março'!$C$3:$C$300,C69)+COUNTIF(Abril!$C$3:$C$300,C69)+COUNTIF(Maio!$C$3:$C$300,C69)+COUNTIF(Junho!$C$3:$C$300,C69)+COUNTIF(Julho!$C$3:$C$300,C69)+COUNTIF(Agosto!$C$3:$C$300,C69)+COUNTIF(Setembro!$C$3:$C$300,C69)+COUNTIF(Outubro!$C$3:$C$300,C69)+COUNTIF(Novembro!$C$3:$C$300,C69)+COUNTIF(Dezembro!$C$3:$C$300,C69)</f>
        <v>0</v>
      </c>
      <c r="E69" s="216">
        <f>COUNTIF(Janeiro!$D$3:$D$300,C69)+COUNTIF(Fevereiro!$D$3:$D$300,C69)+COUNTIF('Março'!$D$3:$D$300,C69)+COUNTIF(Abril!$D$3:$D$300,C69)+COUNTIF(Maio!$D$3:$D$300,C69)+COUNTIF(Junho!$D$3:$D$300,C69)+COUNTIF(Julho!$D$3:$D$300,C69)+COUNTIF(Agosto!$D$3:$D$300,C69)+COUNTIF(Setembro!$D$3:$D$300,C69)+COUNTIF(Outubro!$D$3:$D$300,C69)+COUNTIF(Novembro!$D$3:$D$300,C69)+COUNTIF(Dezembro!$D$3:$D$300,C69)</f>
        <v>0</v>
      </c>
      <c r="F69" s="216">
        <f>COUNTIFS(Janeiro!$C$3:$C$300,C69,Janeiro!$H$3:$H$300,"&gt;0")+COUNTIFS(Janeiro!$D$3:$D$300,C69,Janeiro!$H$3:$H$300,"&gt;0")+COUNTIFS(Fevereiro!$C$3:$C$300,C69,Fevereiro!$H$3:$H$300,"&gt;0")+COUNTIFS(Fevereiro!$D$3:$D$300,C69,Fevereiro!$H$3:$H$300,"&gt;0")+COUNTIFS('Março'!$C$3:$C$300,C69,'Março'!$H$3:$H$300,"&gt;0")+COUNTIFS('Março'!$D$3:$D$300,C69,'Março'!$H$3:$H$300,"&gt;0")+COUNTIFS(Abril!$C$3:$C$300,C69,Abril!$H$3:$H$300,"&gt;0")+COUNTIFS(Abril!$D$3:$D$300,C69,Abril!$H$3:$H$300,"&gt;0")+COUNTIFS(Maio!$C$3:$C$300,C69,Maio!$H$3:$H$300,"&gt;0")+COUNTIFS(Maio!$D$3:$D$300,C69,Maio!$H$3:$H$300,"&gt;0")+COUNTIFS(Junho!$C$3:$C$300,C69,Junho!$H$3:$H$300,"&gt;0")+COUNTIFS(Junho!$D$3:$D$300,C69,Junho!$H$3:$H$300,"&gt;0")+COUNTIFS(Julho!$C$3:$C$300,C69,Julho!$H$3:$H$300,"&gt;0")+COUNTIFS(Julho!$D$3:$D$300,C69,Julho!$H$3:$H$300,"&gt;0")+COUNTIFS(Agosto!$C$3:$C$300,C69,Agosto!$H$3:$H$300,"&gt;0")+COUNTIFS(Agosto!$D$3:$D$300,C69,Agosto!$H$3:$H$300,"&gt;0")+COUNTIFS(Setembro!$C$3:$C$300,C69,Setembro!$H$3:$H$300,"&gt;0")+COUNTIFS(Setembro!$D$3:$D$300,C69,Setembro!$H$3:$H$300,"&gt;0")+COUNTIFS(Outubro!$C$3:$C$300,C69,Outubro!$H$3:$H$300,"&gt;0")+COUNTIFS(Outubro!$D$3:$D$300,C69,Outubro!$H$3:$H$300,"&gt;0")+COUNTIFS(Novembro!$C$3:$C$300,C69,Novembro!$H$3:$H$300,"&gt;0")+COUNTIFS(Novembro!$D$3:$D$300,C69,Novembro!$H$3:$H$300,"&gt;0")+COUNTIFS(Dezembro!$C$3:$C$300,C69,Dezembro!$H$3:$H$300,"&gt;0")+COUNTIFS(Dezembro!$D$3:$D$300,C69,Dezembro!$H$3:$H$300,"&gt;0")</f>
        <v>0</v>
      </c>
      <c r="G69" s="216">
        <f>COUNTIFS(Janeiro!$C$3:$C$300,C69,Janeiro!$H$3:$H$300,"&lt;0")+COUNTIFS(Janeiro!$D$3:$D$300,C69,Janeiro!$H$3:$H$300,"&lt;0")+COUNTIFS(Fevereiro!$C$3:$C$300,C69,Fevereiro!$H$3:$H$300,"&lt;0")+COUNTIFS(Fevereiro!$D$3:$D$300,C69,Fevereiro!$H$3:$H$300,"&lt;0")+COUNTIFS('Março'!$C$3:$C$300,C69,'Março'!$H$3:$H$300,"&lt;0")+COUNTIFS('Março'!$D$3:$D$300,C69,'Março'!$H$3:$H$300,"&lt;0")+COUNTIFS(Abril!$C$3:$C$300,C69,Abril!$H$3:$H$300,"&lt;0")+COUNTIFS(Abril!$D$3:$D$300,C69,Abril!$H$3:$H$300,"&lt;0")+COUNTIFS(Maio!$C$3:$C$300,C69,Maio!$H$3:$H$300,"&lt;0")+COUNTIFS(Maio!$D$3:$D$300,C69,Maio!$H$3:$H$300,"&lt;0")+COUNTIFS(Junho!$C$3:$C$300,C69,Junho!$H$3:$H$300,"&lt;0")+COUNTIFS(Junho!$D$3:$D$300,C69,Junho!$H$3:$H$300,"&lt;0")+COUNTIFS(Julho!$C$3:$C$300,C69,Julho!$H$3:$H$300,"&lt;0")+COUNTIFS(Julho!$D$3:$D$300,C69,Julho!$H$3:$H$300,"&lt;0")+COUNTIFS(Agosto!$C$3:$C$300,C69,Agosto!$H$3:$H$300,"&lt;0")+COUNTIFS(Agosto!$D$3:$D$300,C69,Agosto!$H$3:$H$300,"&lt;0")+COUNTIFS(Setembro!$C$3:$C$300,C69,Setembro!$H$3:$H$300,"&lt;0")+COUNTIFS(Setembro!$D$3:$D$300,C69,Setembro!$H$3:$H$300,"&lt;0")+COUNTIFS(Outubro!$C$3:$C$300,C69,Outubro!$H$3:$H$300,"&lt;0")+COUNTIFS(Outubro!$D$3:$D$300,C69,Outubro!$H$3:$H$300,"&lt;0")+COUNTIFS(Novembro!$C$3:$C$300,C69,Novembro!$H$3:$H$300,"&lt;0")+COUNTIFS(Novembro!$D$3:$D$300,C69,Novembro!$H$3:$H$300,"&lt;0")+COUNTIFS(Dezembro!$C$3:$C$300,C69,Dezembro!$H$3:$H$300,"&lt;0")+COUNTIFS(Dezembro!$D$3:$D$300,C69,Dezembro!$H$3:$H$300,"&lt;0")</f>
        <v>0</v>
      </c>
      <c r="H69" s="217">
        <f>SUMIFS(Janeiro!$H$3:$H$300,Janeiro!$C$3:$C$300,C69)+SUMIFS(Janeiro!$H$3:$H$300,Janeiro!$D$3:$D$300,C69)+SUMIFS(Fevereiro!$H$3:$H$300,Fevereiro!$C$3:$C$300,C69)+SUMIFS(Fevereiro!$H$3:$H$300,Fevereiro!$D$3:$D$300,C69)+SUMIFS('Março'!$H$3:$H$300,'Março'!$C$3:$C$300,C69)+SUMIFS('Março'!$H$3:$H$300,'Março'!$D$3:$D$300,C69)+SUMIFS(Abril!$H$3:$H$300,Abril!$C$3:$C$300,C69)+SUMIFS(Abril!$H$3:$H$300,Abril!$D$3:$D$300,C69)+SUMIFS(Maio!$H$3:$H$300,Maio!$C$3:$C$300,C69)+SUMIFS(Maio!$H$3:$H$300,Maio!$D$3:$D$300,C69)+SUMIFS(Junho!$H$3:$H$300,Junho!$C$3:$C$300,C69)+SUMIFS(Junho!$H$3:$H$300,Junho!$D$3:$D$300,C69)+SUMIFS(Julho!$H$3:$H$300,Julho!$C$3:$C$300,C69)+SUMIFS(Julho!$H$3:$H$300,Julho!$D$3:$D$300,C69)+SUMIFS(Agosto!$H$3:$H$300,Agosto!$C$3:$C$300,C69)+SUMIFS(Agosto!$H$3:$H$300,Agosto!$D$3:$D$300,C69)+SUMIFS(Setembro!$H$3:$H$300,Setembro!$C$3:$C$300,C69)+SUMIFS(Setembro!$H$3:$H$300,Setembro!$D$3:$D$300,C69)+SUMIFS(Outubro!$H$3:$H$300,Outubro!$C$3:$C$300,C69)+SUMIFS(Outubro!$H$3:$H$300,Outubro!$D$3:$D$300,C69)+SUMIFS(Novembro!$H$3:$H$300,Novembro!$C$3:$C$300,C69)+SUMIFS(Novembro!$H$3:$H$300,Novembro!$D$3:$D$300,C69)+SUMIFS(Dezembro!$H$3:$H$300,Dezembro!$C$3:$C$300,C69)+SUMIFS(Dezembro!$H$3:$H$300,Dezembro!$D$3:$D$300,C69)</f>
        <v>0</v>
      </c>
      <c r="J69" s="235"/>
      <c r="L69" s="71"/>
    </row>
    <row r="70" ht="24.75" customHeight="1">
      <c r="A70" s="214">
        <f>Equipes!$H70+(ROW(Equipes!$H70)/100000)</f>
        <v>1805.0007</v>
      </c>
      <c r="B70" s="207">
        <f>RANK(Equipes!$A70,A:A)</f>
        <v>6</v>
      </c>
      <c r="C70" s="225" t="s">
        <v>374</v>
      </c>
      <c r="D70" s="216">
        <f>COUNTIF(Janeiro!$C$3:$C$300,C70)+COUNTIF(Fevereiro!$C$3:$C$300,C70)+COUNTIF('Março'!$C$3:$C$300,C70)+COUNTIF(Abril!$C$3:$C$300,C70)+COUNTIF(Maio!$C$3:$C$300,C70)+COUNTIF(Junho!$C$3:$C$300,C70)+COUNTIF(Julho!$C$3:$C$300,C70)+COUNTIF(Agosto!$C$3:$C$300,C70)+COUNTIF(Setembro!$C$3:$C$300,C70)+COUNTIF(Outubro!$C$3:$C$300,C70)+COUNTIF(Novembro!$C$3:$C$300,C70)+COUNTIF(Dezembro!$C$3:$C$300,C70)</f>
        <v>2</v>
      </c>
      <c r="E70" s="216">
        <f>COUNTIF(Janeiro!$D$3:$D$300,C70)+COUNTIF(Fevereiro!$D$3:$D$300,C70)+COUNTIF('Março'!$D$3:$D$300,C70)+COUNTIF(Abril!$D$3:$D$300,C70)+COUNTIF(Maio!$D$3:$D$300,C70)+COUNTIF(Junho!$D$3:$D$300,C70)+COUNTIF(Julho!$D$3:$D$300,C70)+COUNTIF(Agosto!$D$3:$D$300,C70)+COUNTIF(Setembro!$D$3:$D$300,C70)+COUNTIF(Outubro!$D$3:$D$300,C70)+COUNTIF(Novembro!$D$3:$D$300,C70)+COUNTIF(Dezembro!$D$3:$D$300,C70)</f>
        <v>3</v>
      </c>
      <c r="F70" s="216">
        <f>COUNTIFS(Janeiro!$C$3:$C$300,C70,Janeiro!$H$3:$H$300,"&gt;0")+COUNTIFS(Janeiro!$D$3:$D$300,C70,Janeiro!$H$3:$H$300,"&gt;0")+COUNTIFS(Fevereiro!$C$3:$C$300,C70,Fevereiro!$H$3:$H$300,"&gt;0")+COUNTIFS(Fevereiro!$D$3:$D$300,C70,Fevereiro!$H$3:$H$300,"&gt;0")+COUNTIFS('Março'!$C$3:$C$300,C70,'Março'!$H$3:$H$300,"&gt;0")+COUNTIFS('Março'!$D$3:$D$300,C70,'Março'!$H$3:$H$300,"&gt;0")+COUNTIFS(Abril!$C$3:$C$300,C70,Abril!$H$3:$H$300,"&gt;0")+COUNTIFS(Abril!$D$3:$D$300,C70,Abril!$H$3:$H$300,"&gt;0")+COUNTIFS(Maio!$C$3:$C$300,C70,Maio!$H$3:$H$300,"&gt;0")+COUNTIFS(Maio!$D$3:$D$300,C70,Maio!$H$3:$H$300,"&gt;0")+COUNTIFS(Junho!$C$3:$C$300,C70,Junho!$H$3:$H$300,"&gt;0")+COUNTIFS(Junho!$D$3:$D$300,C70,Junho!$H$3:$H$300,"&gt;0")+COUNTIFS(Julho!$C$3:$C$300,C70,Julho!$H$3:$H$300,"&gt;0")+COUNTIFS(Julho!$D$3:$D$300,C70,Julho!$H$3:$H$300,"&gt;0")+COUNTIFS(Agosto!$C$3:$C$300,C70,Agosto!$H$3:$H$300,"&gt;0")+COUNTIFS(Agosto!$D$3:$D$300,C70,Agosto!$H$3:$H$300,"&gt;0")+COUNTIFS(Setembro!$C$3:$C$300,C70,Setembro!$H$3:$H$300,"&gt;0")+COUNTIFS(Setembro!$D$3:$D$300,C70,Setembro!$H$3:$H$300,"&gt;0")+COUNTIFS(Outubro!$C$3:$C$300,C70,Outubro!$H$3:$H$300,"&gt;0")+COUNTIFS(Outubro!$D$3:$D$300,C70,Outubro!$H$3:$H$300,"&gt;0")+COUNTIFS(Novembro!$C$3:$C$300,C70,Novembro!$H$3:$H$300,"&gt;0")+COUNTIFS(Novembro!$D$3:$D$300,C70,Novembro!$H$3:$H$300,"&gt;0")+COUNTIFS(Dezembro!$C$3:$C$300,C70,Dezembro!$H$3:$H$300,"&gt;0")+COUNTIFS(Dezembro!$D$3:$D$300,C70,Dezembro!$H$3:$H$300,"&gt;0")</f>
        <v>5</v>
      </c>
      <c r="G70" s="216">
        <f>COUNTIFS(Janeiro!$C$3:$C$300,C70,Janeiro!$H$3:$H$300,"&lt;0")+COUNTIFS(Janeiro!$D$3:$D$300,C70,Janeiro!$H$3:$H$300,"&lt;0")+COUNTIFS(Fevereiro!$C$3:$C$300,C70,Fevereiro!$H$3:$H$300,"&lt;0")+COUNTIFS(Fevereiro!$D$3:$D$300,C70,Fevereiro!$H$3:$H$300,"&lt;0")+COUNTIFS('Março'!$C$3:$C$300,C70,'Março'!$H$3:$H$300,"&lt;0")+COUNTIFS('Março'!$D$3:$D$300,C70,'Março'!$H$3:$H$300,"&lt;0")+COUNTIFS(Abril!$C$3:$C$300,C70,Abril!$H$3:$H$300,"&lt;0")+COUNTIFS(Abril!$D$3:$D$300,C70,Abril!$H$3:$H$300,"&lt;0")+COUNTIFS(Maio!$C$3:$C$300,C70,Maio!$H$3:$H$300,"&lt;0")+COUNTIFS(Maio!$D$3:$D$300,C70,Maio!$H$3:$H$300,"&lt;0")+COUNTIFS(Junho!$C$3:$C$300,C70,Junho!$H$3:$H$300,"&lt;0")+COUNTIFS(Junho!$D$3:$D$300,C70,Junho!$H$3:$H$300,"&lt;0")+COUNTIFS(Julho!$C$3:$C$300,C70,Julho!$H$3:$H$300,"&lt;0")+COUNTIFS(Julho!$D$3:$D$300,C70,Julho!$H$3:$H$300,"&lt;0")+COUNTIFS(Agosto!$C$3:$C$300,C70,Agosto!$H$3:$H$300,"&lt;0")+COUNTIFS(Agosto!$D$3:$D$300,C70,Agosto!$H$3:$H$300,"&lt;0")+COUNTIFS(Setembro!$C$3:$C$300,C70,Setembro!$H$3:$H$300,"&lt;0")+COUNTIFS(Setembro!$D$3:$D$300,C70,Setembro!$H$3:$H$300,"&lt;0")+COUNTIFS(Outubro!$C$3:$C$300,C70,Outubro!$H$3:$H$300,"&lt;0")+COUNTIFS(Outubro!$D$3:$D$300,C70,Outubro!$H$3:$H$300,"&lt;0")+COUNTIFS(Novembro!$C$3:$C$300,C70,Novembro!$H$3:$H$300,"&lt;0")+COUNTIFS(Novembro!$D$3:$D$300,C70,Novembro!$H$3:$H$300,"&lt;0")+COUNTIFS(Dezembro!$C$3:$C$300,C70,Dezembro!$H$3:$H$300,"&lt;0")+COUNTIFS(Dezembro!$D$3:$D$300,C70,Dezembro!$H$3:$H$300,"&lt;0")</f>
        <v>0</v>
      </c>
      <c r="H70" s="217">
        <f>SUMIFS(Janeiro!$H$3:$H$300,Janeiro!$C$3:$C$300,C70)+SUMIFS(Janeiro!$H$3:$H$300,Janeiro!$D$3:$D$300,C70)+SUMIFS(Fevereiro!$H$3:$H$300,Fevereiro!$C$3:$C$300,C70)+SUMIFS(Fevereiro!$H$3:$H$300,Fevereiro!$D$3:$D$300,C70)+SUMIFS('Março'!$H$3:$H$300,'Março'!$C$3:$C$300,C70)+SUMIFS('Março'!$H$3:$H$300,'Março'!$D$3:$D$300,C70)+SUMIFS(Abril!$H$3:$H$300,Abril!$C$3:$C$300,C70)+SUMIFS(Abril!$H$3:$H$300,Abril!$D$3:$D$300,C70)+SUMIFS(Maio!$H$3:$H$300,Maio!$C$3:$C$300,C70)+SUMIFS(Maio!$H$3:$H$300,Maio!$D$3:$D$300,C70)+SUMIFS(Junho!$H$3:$H$300,Junho!$C$3:$C$300,C70)+SUMIFS(Junho!$H$3:$H$300,Junho!$D$3:$D$300,C70)+SUMIFS(Julho!$H$3:$H$300,Julho!$C$3:$C$300,C70)+SUMIFS(Julho!$H$3:$H$300,Julho!$D$3:$D$300,C70)+SUMIFS(Agosto!$H$3:$H$300,Agosto!$C$3:$C$300,C70)+SUMIFS(Agosto!$H$3:$H$300,Agosto!$D$3:$D$300,C70)+SUMIFS(Setembro!$H$3:$H$300,Setembro!$C$3:$C$300,C70)+SUMIFS(Setembro!$H$3:$H$300,Setembro!$D$3:$D$300,C70)+SUMIFS(Outubro!$H$3:$H$300,Outubro!$C$3:$C$300,C70)+SUMIFS(Outubro!$H$3:$H$300,Outubro!$D$3:$D$300,C70)+SUMIFS(Novembro!$H$3:$H$300,Novembro!$C$3:$C$300,C70)+SUMIFS(Novembro!$H$3:$H$300,Novembro!$D$3:$D$300,C70)+SUMIFS(Dezembro!$H$3:$H$300,Dezembro!$C$3:$C$300,C70)+SUMIFS(Dezembro!$H$3:$H$300,Dezembro!$D$3:$D$300,C70)</f>
        <v>1805</v>
      </c>
      <c r="J70" s="235"/>
      <c r="L70" s="71"/>
    </row>
    <row r="71" ht="24.75" customHeight="1">
      <c r="A71" s="214">
        <f>Equipes!$H71+(ROW(Equipes!$H71)/100000)</f>
        <v>0.00071</v>
      </c>
      <c r="B71" s="207">
        <f>RANK(Equipes!$A71,A:A)</f>
        <v>334</v>
      </c>
      <c r="C71" s="221" t="s">
        <v>375</v>
      </c>
      <c r="D71" s="216">
        <f>COUNTIF(Janeiro!$C$3:$C$300,C71)+COUNTIF(Fevereiro!$C$3:$C$300,C71)+COUNTIF('Março'!$C$3:$C$300,C71)+COUNTIF(Abril!$C$3:$C$300,C71)+COUNTIF(Maio!$C$3:$C$300,C71)+COUNTIF(Junho!$C$3:$C$300,C71)+COUNTIF(Julho!$C$3:$C$300,C71)+COUNTIF(Agosto!$C$3:$C$300,C71)+COUNTIF(Setembro!$C$3:$C$300,C71)+COUNTIF(Outubro!$C$3:$C$300,C71)+COUNTIF(Novembro!$C$3:$C$300,C71)+COUNTIF(Dezembro!$C$3:$C$300,C71)</f>
        <v>0</v>
      </c>
      <c r="E71" s="216">
        <f>COUNTIF(Janeiro!$D$3:$D$300,C71)+COUNTIF(Fevereiro!$D$3:$D$300,C71)+COUNTIF('Março'!$D$3:$D$300,C71)+COUNTIF(Abril!$D$3:$D$300,C71)+COUNTIF(Maio!$D$3:$D$300,C71)+COUNTIF(Junho!$D$3:$D$300,C71)+COUNTIF(Julho!$D$3:$D$300,C71)+COUNTIF(Agosto!$D$3:$D$300,C71)+COUNTIF(Setembro!$D$3:$D$300,C71)+COUNTIF(Outubro!$D$3:$D$300,C71)+COUNTIF(Novembro!$D$3:$D$300,C71)+COUNTIF(Dezembro!$D$3:$D$300,C71)</f>
        <v>0</v>
      </c>
      <c r="F71" s="216">
        <f>COUNTIFS(Janeiro!$C$3:$C$300,C71,Janeiro!$H$3:$H$300,"&gt;0")+COUNTIFS(Janeiro!$D$3:$D$300,C71,Janeiro!$H$3:$H$300,"&gt;0")+COUNTIFS(Fevereiro!$C$3:$C$300,C71,Fevereiro!$H$3:$H$300,"&gt;0")+COUNTIFS(Fevereiro!$D$3:$D$300,C71,Fevereiro!$H$3:$H$300,"&gt;0")+COUNTIFS('Março'!$C$3:$C$300,C71,'Março'!$H$3:$H$300,"&gt;0")+COUNTIFS('Março'!$D$3:$D$300,C71,'Março'!$H$3:$H$300,"&gt;0")+COUNTIFS(Abril!$C$3:$C$300,C71,Abril!$H$3:$H$300,"&gt;0")+COUNTIFS(Abril!$D$3:$D$300,C71,Abril!$H$3:$H$300,"&gt;0")+COUNTIFS(Maio!$C$3:$C$300,C71,Maio!$H$3:$H$300,"&gt;0")+COUNTIFS(Maio!$D$3:$D$300,C71,Maio!$H$3:$H$300,"&gt;0")+COUNTIFS(Junho!$C$3:$C$300,C71,Junho!$H$3:$H$300,"&gt;0")+COUNTIFS(Junho!$D$3:$D$300,C71,Junho!$H$3:$H$300,"&gt;0")+COUNTIFS(Julho!$C$3:$C$300,C71,Julho!$H$3:$H$300,"&gt;0")+COUNTIFS(Julho!$D$3:$D$300,C71,Julho!$H$3:$H$300,"&gt;0")+COUNTIFS(Agosto!$C$3:$C$300,C71,Agosto!$H$3:$H$300,"&gt;0")+COUNTIFS(Agosto!$D$3:$D$300,C71,Agosto!$H$3:$H$300,"&gt;0")+COUNTIFS(Setembro!$C$3:$C$300,C71,Setembro!$H$3:$H$300,"&gt;0")+COUNTIFS(Setembro!$D$3:$D$300,C71,Setembro!$H$3:$H$300,"&gt;0")+COUNTIFS(Outubro!$C$3:$C$300,C71,Outubro!$H$3:$H$300,"&gt;0")+COUNTIFS(Outubro!$D$3:$D$300,C71,Outubro!$H$3:$H$300,"&gt;0")+COUNTIFS(Novembro!$C$3:$C$300,C71,Novembro!$H$3:$H$300,"&gt;0")+COUNTIFS(Novembro!$D$3:$D$300,C71,Novembro!$H$3:$H$300,"&gt;0")+COUNTIFS(Dezembro!$C$3:$C$300,C71,Dezembro!$H$3:$H$300,"&gt;0")+COUNTIFS(Dezembro!$D$3:$D$300,C71,Dezembro!$H$3:$H$300,"&gt;0")</f>
        <v>0</v>
      </c>
      <c r="G71" s="216">
        <f>COUNTIFS(Janeiro!$C$3:$C$300,C71,Janeiro!$H$3:$H$300,"&lt;0")+COUNTIFS(Janeiro!$D$3:$D$300,C71,Janeiro!$H$3:$H$300,"&lt;0")+COUNTIFS(Fevereiro!$C$3:$C$300,C71,Fevereiro!$H$3:$H$300,"&lt;0")+COUNTIFS(Fevereiro!$D$3:$D$300,C71,Fevereiro!$H$3:$H$300,"&lt;0")+COUNTIFS('Março'!$C$3:$C$300,C71,'Março'!$H$3:$H$300,"&lt;0")+COUNTIFS('Março'!$D$3:$D$300,C71,'Março'!$H$3:$H$300,"&lt;0")+COUNTIFS(Abril!$C$3:$C$300,C71,Abril!$H$3:$H$300,"&lt;0")+COUNTIFS(Abril!$D$3:$D$300,C71,Abril!$H$3:$H$300,"&lt;0")+COUNTIFS(Maio!$C$3:$C$300,C71,Maio!$H$3:$H$300,"&lt;0")+COUNTIFS(Maio!$D$3:$D$300,C71,Maio!$H$3:$H$300,"&lt;0")+COUNTIFS(Junho!$C$3:$C$300,C71,Junho!$H$3:$H$300,"&lt;0")+COUNTIFS(Junho!$D$3:$D$300,C71,Junho!$H$3:$H$300,"&lt;0")+COUNTIFS(Julho!$C$3:$C$300,C71,Julho!$H$3:$H$300,"&lt;0")+COUNTIFS(Julho!$D$3:$D$300,C71,Julho!$H$3:$H$300,"&lt;0")+COUNTIFS(Agosto!$C$3:$C$300,C71,Agosto!$H$3:$H$300,"&lt;0")+COUNTIFS(Agosto!$D$3:$D$300,C71,Agosto!$H$3:$H$300,"&lt;0")+COUNTIFS(Setembro!$C$3:$C$300,C71,Setembro!$H$3:$H$300,"&lt;0")+COUNTIFS(Setembro!$D$3:$D$300,C71,Setembro!$H$3:$H$300,"&lt;0")+COUNTIFS(Outubro!$C$3:$C$300,C71,Outubro!$H$3:$H$300,"&lt;0")+COUNTIFS(Outubro!$D$3:$D$300,C71,Outubro!$H$3:$H$300,"&lt;0")+COUNTIFS(Novembro!$C$3:$C$300,C71,Novembro!$H$3:$H$300,"&lt;0")+COUNTIFS(Novembro!$D$3:$D$300,C71,Novembro!$H$3:$H$300,"&lt;0")+COUNTIFS(Dezembro!$C$3:$C$300,C71,Dezembro!$H$3:$H$300,"&lt;0")+COUNTIFS(Dezembro!$D$3:$D$300,C71,Dezembro!$H$3:$H$300,"&lt;0")</f>
        <v>0</v>
      </c>
      <c r="H71" s="217">
        <f>SUMIFS(Janeiro!$H$3:$H$300,Janeiro!$C$3:$C$300,C71)+SUMIFS(Janeiro!$H$3:$H$300,Janeiro!$D$3:$D$300,C71)+SUMIFS(Fevereiro!$H$3:$H$300,Fevereiro!$C$3:$C$300,C71)+SUMIFS(Fevereiro!$H$3:$H$300,Fevereiro!$D$3:$D$300,C71)+SUMIFS('Março'!$H$3:$H$300,'Março'!$C$3:$C$300,C71)+SUMIFS('Março'!$H$3:$H$300,'Março'!$D$3:$D$300,C71)+SUMIFS(Abril!$H$3:$H$300,Abril!$C$3:$C$300,C71)+SUMIFS(Abril!$H$3:$H$300,Abril!$D$3:$D$300,C71)+SUMIFS(Maio!$H$3:$H$300,Maio!$C$3:$C$300,C71)+SUMIFS(Maio!$H$3:$H$300,Maio!$D$3:$D$300,C71)+SUMIFS(Junho!$H$3:$H$300,Junho!$C$3:$C$300,C71)+SUMIFS(Junho!$H$3:$H$300,Junho!$D$3:$D$300,C71)+SUMIFS(Julho!$H$3:$H$300,Julho!$C$3:$C$300,C71)+SUMIFS(Julho!$H$3:$H$300,Julho!$D$3:$D$300,C71)+SUMIFS(Agosto!$H$3:$H$300,Agosto!$C$3:$C$300,C71)+SUMIFS(Agosto!$H$3:$H$300,Agosto!$D$3:$D$300,C71)+SUMIFS(Setembro!$H$3:$H$300,Setembro!$C$3:$C$300,C71)+SUMIFS(Setembro!$H$3:$H$300,Setembro!$D$3:$D$300,C71)+SUMIFS(Outubro!$H$3:$H$300,Outubro!$C$3:$C$300,C71)+SUMIFS(Outubro!$H$3:$H$300,Outubro!$D$3:$D$300,C71)+SUMIFS(Novembro!$H$3:$H$300,Novembro!$C$3:$C$300,C71)+SUMIFS(Novembro!$H$3:$H$300,Novembro!$D$3:$D$300,C71)+SUMIFS(Dezembro!$H$3:$H$300,Dezembro!$C$3:$C$300,C71)+SUMIFS(Dezembro!$H$3:$H$300,Dezembro!$D$3:$D$300,C71)</f>
        <v>0</v>
      </c>
      <c r="J71" s="235"/>
      <c r="L71" s="71"/>
    </row>
    <row r="72" ht="24.75" customHeight="1">
      <c r="A72" s="214">
        <f>Equipes!$H72+(ROW(Equipes!$H72)/100000)</f>
        <v>0.00072</v>
      </c>
      <c r="B72" s="207">
        <f>RANK(Equipes!$A72,A:A)</f>
        <v>333</v>
      </c>
      <c r="C72" s="221" t="s">
        <v>376</v>
      </c>
      <c r="D72" s="216">
        <f>COUNTIF(Janeiro!$C$3:$C$300,C72)+COUNTIF(Fevereiro!$C$3:$C$300,C72)+COUNTIF('Março'!$C$3:$C$300,C72)+COUNTIF(Abril!$C$3:$C$300,C72)+COUNTIF(Maio!$C$3:$C$300,C72)+COUNTIF(Junho!$C$3:$C$300,C72)+COUNTIF(Julho!$C$3:$C$300,C72)+COUNTIF(Agosto!$C$3:$C$300,C72)+COUNTIF(Setembro!$C$3:$C$300,C72)+COUNTIF(Outubro!$C$3:$C$300,C72)+COUNTIF(Novembro!$C$3:$C$300,C72)+COUNTIF(Dezembro!$C$3:$C$300,C72)</f>
        <v>0</v>
      </c>
      <c r="E72" s="216">
        <f>COUNTIF(Janeiro!$D$3:$D$300,C72)+COUNTIF(Fevereiro!$D$3:$D$300,C72)+COUNTIF('Março'!$D$3:$D$300,C72)+COUNTIF(Abril!$D$3:$D$300,C72)+COUNTIF(Maio!$D$3:$D$300,C72)+COUNTIF(Junho!$D$3:$D$300,C72)+COUNTIF(Julho!$D$3:$D$300,C72)+COUNTIF(Agosto!$D$3:$D$300,C72)+COUNTIF(Setembro!$D$3:$D$300,C72)+COUNTIF(Outubro!$D$3:$D$300,C72)+COUNTIF(Novembro!$D$3:$D$300,C72)+COUNTIF(Dezembro!$D$3:$D$300,C72)</f>
        <v>0</v>
      </c>
      <c r="F72" s="216">
        <f>COUNTIFS(Janeiro!$C$3:$C$300,C72,Janeiro!$H$3:$H$300,"&gt;0")+COUNTIFS(Janeiro!$D$3:$D$300,C72,Janeiro!$H$3:$H$300,"&gt;0")+COUNTIFS(Fevereiro!$C$3:$C$300,C72,Fevereiro!$H$3:$H$300,"&gt;0")+COUNTIFS(Fevereiro!$D$3:$D$300,C72,Fevereiro!$H$3:$H$300,"&gt;0")+COUNTIFS('Março'!$C$3:$C$300,C72,'Março'!$H$3:$H$300,"&gt;0")+COUNTIFS('Março'!$D$3:$D$300,C72,'Março'!$H$3:$H$300,"&gt;0")+COUNTIFS(Abril!$C$3:$C$300,C72,Abril!$H$3:$H$300,"&gt;0")+COUNTIFS(Abril!$D$3:$D$300,C72,Abril!$H$3:$H$300,"&gt;0")+COUNTIFS(Maio!$C$3:$C$300,C72,Maio!$H$3:$H$300,"&gt;0")+COUNTIFS(Maio!$D$3:$D$300,C72,Maio!$H$3:$H$300,"&gt;0")+COUNTIFS(Junho!$C$3:$C$300,C72,Junho!$H$3:$H$300,"&gt;0")+COUNTIFS(Junho!$D$3:$D$300,C72,Junho!$H$3:$H$300,"&gt;0")+COUNTIFS(Julho!$C$3:$C$300,C72,Julho!$H$3:$H$300,"&gt;0")+COUNTIFS(Julho!$D$3:$D$300,C72,Julho!$H$3:$H$300,"&gt;0")+COUNTIFS(Agosto!$C$3:$C$300,C72,Agosto!$H$3:$H$300,"&gt;0")+COUNTIFS(Agosto!$D$3:$D$300,C72,Agosto!$H$3:$H$300,"&gt;0")+COUNTIFS(Setembro!$C$3:$C$300,C72,Setembro!$H$3:$H$300,"&gt;0")+COUNTIFS(Setembro!$D$3:$D$300,C72,Setembro!$H$3:$H$300,"&gt;0")+COUNTIFS(Outubro!$C$3:$C$300,C72,Outubro!$H$3:$H$300,"&gt;0")+COUNTIFS(Outubro!$D$3:$D$300,C72,Outubro!$H$3:$H$300,"&gt;0")+COUNTIFS(Novembro!$C$3:$C$300,C72,Novembro!$H$3:$H$300,"&gt;0")+COUNTIFS(Novembro!$D$3:$D$300,C72,Novembro!$H$3:$H$300,"&gt;0")+COUNTIFS(Dezembro!$C$3:$C$300,C72,Dezembro!$H$3:$H$300,"&gt;0")+COUNTIFS(Dezembro!$D$3:$D$300,C72,Dezembro!$H$3:$H$300,"&gt;0")</f>
        <v>0</v>
      </c>
      <c r="G72" s="216">
        <f>COUNTIFS(Janeiro!$C$3:$C$300,C72,Janeiro!$H$3:$H$300,"&lt;0")+COUNTIFS(Janeiro!$D$3:$D$300,C72,Janeiro!$H$3:$H$300,"&lt;0")+COUNTIFS(Fevereiro!$C$3:$C$300,C72,Fevereiro!$H$3:$H$300,"&lt;0")+COUNTIFS(Fevereiro!$D$3:$D$300,C72,Fevereiro!$H$3:$H$300,"&lt;0")+COUNTIFS('Março'!$C$3:$C$300,C72,'Março'!$H$3:$H$300,"&lt;0")+COUNTIFS('Março'!$D$3:$D$300,C72,'Março'!$H$3:$H$300,"&lt;0")+COUNTIFS(Abril!$C$3:$C$300,C72,Abril!$H$3:$H$300,"&lt;0")+COUNTIFS(Abril!$D$3:$D$300,C72,Abril!$H$3:$H$300,"&lt;0")+COUNTIFS(Maio!$C$3:$C$300,C72,Maio!$H$3:$H$300,"&lt;0")+COUNTIFS(Maio!$D$3:$D$300,C72,Maio!$H$3:$H$300,"&lt;0")+COUNTIFS(Junho!$C$3:$C$300,C72,Junho!$H$3:$H$300,"&lt;0")+COUNTIFS(Junho!$D$3:$D$300,C72,Junho!$H$3:$H$300,"&lt;0")+COUNTIFS(Julho!$C$3:$C$300,C72,Julho!$H$3:$H$300,"&lt;0")+COUNTIFS(Julho!$D$3:$D$300,C72,Julho!$H$3:$H$300,"&lt;0")+COUNTIFS(Agosto!$C$3:$C$300,C72,Agosto!$H$3:$H$300,"&lt;0")+COUNTIFS(Agosto!$D$3:$D$300,C72,Agosto!$H$3:$H$300,"&lt;0")+COUNTIFS(Setembro!$C$3:$C$300,C72,Setembro!$H$3:$H$300,"&lt;0")+COUNTIFS(Setembro!$D$3:$D$300,C72,Setembro!$H$3:$H$300,"&lt;0")+COUNTIFS(Outubro!$C$3:$C$300,C72,Outubro!$H$3:$H$300,"&lt;0")+COUNTIFS(Outubro!$D$3:$D$300,C72,Outubro!$H$3:$H$300,"&lt;0")+COUNTIFS(Novembro!$C$3:$C$300,C72,Novembro!$H$3:$H$300,"&lt;0")+COUNTIFS(Novembro!$D$3:$D$300,C72,Novembro!$H$3:$H$300,"&lt;0")+COUNTIFS(Dezembro!$C$3:$C$300,C72,Dezembro!$H$3:$H$300,"&lt;0")+COUNTIFS(Dezembro!$D$3:$D$300,C72,Dezembro!$H$3:$H$300,"&lt;0")</f>
        <v>0</v>
      </c>
      <c r="H72" s="217">
        <f>SUMIFS(Janeiro!$H$3:$H$300,Janeiro!$C$3:$C$300,C72)+SUMIFS(Janeiro!$H$3:$H$300,Janeiro!$D$3:$D$300,C72)+SUMIFS(Fevereiro!$H$3:$H$300,Fevereiro!$C$3:$C$300,C72)+SUMIFS(Fevereiro!$H$3:$H$300,Fevereiro!$D$3:$D$300,C72)+SUMIFS('Março'!$H$3:$H$300,'Março'!$C$3:$C$300,C72)+SUMIFS('Março'!$H$3:$H$300,'Março'!$D$3:$D$300,C72)+SUMIFS(Abril!$H$3:$H$300,Abril!$C$3:$C$300,C72)+SUMIFS(Abril!$H$3:$H$300,Abril!$D$3:$D$300,C72)+SUMIFS(Maio!$H$3:$H$300,Maio!$C$3:$C$300,C72)+SUMIFS(Maio!$H$3:$H$300,Maio!$D$3:$D$300,C72)+SUMIFS(Junho!$H$3:$H$300,Junho!$C$3:$C$300,C72)+SUMIFS(Junho!$H$3:$H$300,Junho!$D$3:$D$300,C72)+SUMIFS(Julho!$H$3:$H$300,Julho!$C$3:$C$300,C72)+SUMIFS(Julho!$H$3:$H$300,Julho!$D$3:$D$300,C72)+SUMIFS(Agosto!$H$3:$H$300,Agosto!$C$3:$C$300,C72)+SUMIFS(Agosto!$H$3:$H$300,Agosto!$D$3:$D$300,C72)+SUMIFS(Setembro!$H$3:$H$300,Setembro!$C$3:$C$300,C72)+SUMIFS(Setembro!$H$3:$H$300,Setembro!$D$3:$D$300,C72)+SUMIFS(Outubro!$H$3:$H$300,Outubro!$C$3:$C$300,C72)+SUMIFS(Outubro!$H$3:$H$300,Outubro!$D$3:$D$300,C72)+SUMIFS(Novembro!$H$3:$H$300,Novembro!$C$3:$C$300,C72)+SUMIFS(Novembro!$H$3:$H$300,Novembro!$D$3:$D$300,C72)+SUMIFS(Dezembro!$H$3:$H$300,Dezembro!$C$3:$C$300,C72)+SUMIFS(Dezembro!$H$3:$H$300,Dezembro!$D$3:$D$300,C72)</f>
        <v>0</v>
      </c>
      <c r="J72" s="235"/>
      <c r="L72" s="71"/>
    </row>
    <row r="73" ht="24.75" customHeight="1">
      <c r="A73" s="214">
        <f>Equipes!$H73+(ROW(Equipes!$H73)/100000)</f>
        <v>0.00073</v>
      </c>
      <c r="B73" s="207">
        <f>RANK(Equipes!$A73,A:A)</f>
        <v>332</v>
      </c>
      <c r="C73" s="221" t="s">
        <v>377</v>
      </c>
      <c r="D73" s="216">
        <f>COUNTIF(Janeiro!$C$3:$C$300,C73)+COUNTIF(Fevereiro!$C$3:$C$300,C73)+COUNTIF('Março'!$C$3:$C$300,C73)+COUNTIF(Abril!$C$3:$C$300,C73)+COUNTIF(Maio!$C$3:$C$300,C73)+COUNTIF(Junho!$C$3:$C$300,C73)+COUNTIF(Julho!$C$3:$C$300,C73)+COUNTIF(Agosto!$C$3:$C$300,C73)+COUNTIF(Setembro!$C$3:$C$300,C73)+COUNTIF(Outubro!$C$3:$C$300,C73)+COUNTIF(Novembro!$C$3:$C$300,C73)+COUNTIF(Dezembro!$C$3:$C$300,C73)</f>
        <v>0</v>
      </c>
      <c r="E73" s="216">
        <f>COUNTIF(Janeiro!$D$3:$D$300,C73)+COUNTIF(Fevereiro!$D$3:$D$300,C73)+COUNTIF('Março'!$D$3:$D$300,C73)+COUNTIF(Abril!$D$3:$D$300,C73)+COUNTIF(Maio!$D$3:$D$300,C73)+COUNTIF(Junho!$D$3:$D$300,C73)+COUNTIF(Julho!$D$3:$D$300,C73)+COUNTIF(Agosto!$D$3:$D$300,C73)+COUNTIF(Setembro!$D$3:$D$300,C73)+COUNTIF(Outubro!$D$3:$D$300,C73)+COUNTIF(Novembro!$D$3:$D$300,C73)+COUNTIF(Dezembro!$D$3:$D$300,C73)</f>
        <v>0</v>
      </c>
      <c r="F73" s="216">
        <f>COUNTIFS(Janeiro!$C$3:$C$300,C73,Janeiro!$H$3:$H$300,"&gt;0")+COUNTIFS(Janeiro!$D$3:$D$300,C73,Janeiro!$H$3:$H$300,"&gt;0")+COUNTIFS(Fevereiro!$C$3:$C$300,C73,Fevereiro!$H$3:$H$300,"&gt;0")+COUNTIFS(Fevereiro!$D$3:$D$300,C73,Fevereiro!$H$3:$H$300,"&gt;0")+COUNTIFS('Março'!$C$3:$C$300,C73,'Março'!$H$3:$H$300,"&gt;0")+COUNTIFS('Março'!$D$3:$D$300,C73,'Março'!$H$3:$H$300,"&gt;0")+COUNTIFS(Abril!$C$3:$C$300,C73,Abril!$H$3:$H$300,"&gt;0")+COUNTIFS(Abril!$D$3:$D$300,C73,Abril!$H$3:$H$300,"&gt;0")+COUNTIFS(Maio!$C$3:$C$300,C73,Maio!$H$3:$H$300,"&gt;0")+COUNTIFS(Maio!$D$3:$D$300,C73,Maio!$H$3:$H$300,"&gt;0")+COUNTIFS(Junho!$C$3:$C$300,C73,Junho!$H$3:$H$300,"&gt;0")+COUNTIFS(Junho!$D$3:$D$300,C73,Junho!$H$3:$H$300,"&gt;0")+COUNTIFS(Julho!$C$3:$C$300,C73,Julho!$H$3:$H$300,"&gt;0")+COUNTIFS(Julho!$D$3:$D$300,C73,Julho!$H$3:$H$300,"&gt;0")+COUNTIFS(Agosto!$C$3:$C$300,C73,Agosto!$H$3:$H$300,"&gt;0")+COUNTIFS(Agosto!$D$3:$D$300,C73,Agosto!$H$3:$H$300,"&gt;0")+COUNTIFS(Setembro!$C$3:$C$300,C73,Setembro!$H$3:$H$300,"&gt;0")+COUNTIFS(Setembro!$D$3:$D$300,C73,Setembro!$H$3:$H$300,"&gt;0")+COUNTIFS(Outubro!$C$3:$C$300,C73,Outubro!$H$3:$H$300,"&gt;0")+COUNTIFS(Outubro!$D$3:$D$300,C73,Outubro!$H$3:$H$300,"&gt;0")+COUNTIFS(Novembro!$C$3:$C$300,C73,Novembro!$H$3:$H$300,"&gt;0")+COUNTIFS(Novembro!$D$3:$D$300,C73,Novembro!$H$3:$H$300,"&gt;0")+COUNTIFS(Dezembro!$C$3:$C$300,C73,Dezembro!$H$3:$H$300,"&gt;0")+COUNTIFS(Dezembro!$D$3:$D$300,C73,Dezembro!$H$3:$H$300,"&gt;0")</f>
        <v>0</v>
      </c>
      <c r="G73" s="216">
        <f>COUNTIFS(Janeiro!$C$3:$C$300,C73,Janeiro!$H$3:$H$300,"&lt;0")+COUNTIFS(Janeiro!$D$3:$D$300,C73,Janeiro!$H$3:$H$300,"&lt;0")+COUNTIFS(Fevereiro!$C$3:$C$300,C73,Fevereiro!$H$3:$H$300,"&lt;0")+COUNTIFS(Fevereiro!$D$3:$D$300,C73,Fevereiro!$H$3:$H$300,"&lt;0")+COUNTIFS('Março'!$C$3:$C$300,C73,'Março'!$H$3:$H$300,"&lt;0")+COUNTIFS('Março'!$D$3:$D$300,C73,'Março'!$H$3:$H$300,"&lt;0")+COUNTIFS(Abril!$C$3:$C$300,C73,Abril!$H$3:$H$300,"&lt;0")+COUNTIFS(Abril!$D$3:$D$300,C73,Abril!$H$3:$H$300,"&lt;0")+COUNTIFS(Maio!$C$3:$C$300,C73,Maio!$H$3:$H$300,"&lt;0")+COUNTIFS(Maio!$D$3:$D$300,C73,Maio!$H$3:$H$300,"&lt;0")+COUNTIFS(Junho!$C$3:$C$300,C73,Junho!$H$3:$H$300,"&lt;0")+COUNTIFS(Junho!$D$3:$D$300,C73,Junho!$H$3:$H$300,"&lt;0")+COUNTIFS(Julho!$C$3:$C$300,C73,Julho!$H$3:$H$300,"&lt;0")+COUNTIFS(Julho!$D$3:$D$300,C73,Julho!$H$3:$H$300,"&lt;0")+COUNTIFS(Agosto!$C$3:$C$300,C73,Agosto!$H$3:$H$300,"&lt;0")+COUNTIFS(Agosto!$D$3:$D$300,C73,Agosto!$H$3:$H$300,"&lt;0")+COUNTIFS(Setembro!$C$3:$C$300,C73,Setembro!$H$3:$H$300,"&lt;0")+COUNTIFS(Setembro!$D$3:$D$300,C73,Setembro!$H$3:$H$300,"&lt;0")+COUNTIFS(Outubro!$C$3:$C$300,C73,Outubro!$H$3:$H$300,"&lt;0")+COUNTIFS(Outubro!$D$3:$D$300,C73,Outubro!$H$3:$H$300,"&lt;0")+COUNTIFS(Novembro!$C$3:$C$300,C73,Novembro!$H$3:$H$300,"&lt;0")+COUNTIFS(Novembro!$D$3:$D$300,C73,Novembro!$H$3:$H$300,"&lt;0")+COUNTIFS(Dezembro!$C$3:$C$300,C73,Dezembro!$H$3:$H$300,"&lt;0")+COUNTIFS(Dezembro!$D$3:$D$300,C73,Dezembro!$H$3:$H$300,"&lt;0")</f>
        <v>0</v>
      </c>
      <c r="H73" s="217">
        <f>SUMIFS(Janeiro!$H$3:$H$300,Janeiro!$C$3:$C$300,C73)+SUMIFS(Janeiro!$H$3:$H$300,Janeiro!$D$3:$D$300,C73)+SUMIFS(Fevereiro!$H$3:$H$300,Fevereiro!$C$3:$C$300,C73)+SUMIFS(Fevereiro!$H$3:$H$300,Fevereiro!$D$3:$D$300,C73)+SUMIFS('Março'!$H$3:$H$300,'Março'!$C$3:$C$300,C73)+SUMIFS('Março'!$H$3:$H$300,'Março'!$D$3:$D$300,C73)+SUMIFS(Abril!$H$3:$H$300,Abril!$C$3:$C$300,C73)+SUMIFS(Abril!$H$3:$H$300,Abril!$D$3:$D$300,C73)+SUMIFS(Maio!$H$3:$H$300,Maio!$C$3:$C$300,C73)+SUMIFS(Maio!$H$3:$H$300,Maio!$D$3:$D$300,C73)+SUMIFS(Junho!$H$3:$H$300,Junho!$C$3:$C$300,C73)+SUMIFS(Junho!$H$3:$H$300,Junho!$D$3:$D$300,C73)+SUMIFS(Julho!$H$3:$H$300,Julho!$C$3:$C$300,C73)+SUMIFS(Julho!$H$3:$H$300,Julho!$D$3:$D$300,C73)+SUMIFS(Agosto!$H$3:$H$300,Agosto!$C$3:$C$300,C73)+SUMIFS(Agosto!$H$3:$H$300,Agosto!$D$3:$D$300,C73)+SUMIFS(Setembro!$H$3:$H$300,Setembro!$C$3:$C$300,C73)+SUMIFS(Setembro!$H$3:$H$300,Setembro!$D$3:$D$300,C73)+SUMIFS(Outubro!$H$3:$H$300,Outubro!$C$3:$C$300,C73)+SUMIFS(Outubro!$H$3:$H$300,Outubro!$D$3:$D$300,C73)+SUMIFS(Novembro!$H$3:$H$300,Novembro!$C$3:$C$300,C73)+SUMIFS(Novembro!$H$3:$H$300,Novembro!$D$3:$D$300,C73)+SUMIFS(Dezembro!$H$3:$H$300,Dezembro!$C$3:$C$300,C73)+SUMIFS(Dezembro!$H$3:$H$300,Dezembro!$D$3:$D$300,C73)</f>
        <v>0</v>
      </c>
      <c r="J73" s="235"/>
      <c r="L73" s="71"/>
    </row>
    <row r="74" ht="24.75" customHeight="1">
      <c r="A74" s="214">
        <f>Equipes!$H74+(ROW(Equipes!$H74)/100000)</f>
        <v>540.00074</v>
      </c>
      <c r="B74" s="207">
        <f>RANK(Equipes!$A74,A:A)</f>
        <v>29</v>
      </c>
      <c r="C74" s="221" t="s">
        <v>378</v>
      </c>
      <c r="D74" s="216">
        <f>COUNTIF(Janeiro!$C$3:$C$300,C74)+COUNTIF(Fevereiro!$C$3:$C$300,C74)+COUNTIF('Março'!$C$3:$C$300,C74)+COUNTIF(Abril!$C$3:$C$300,C74)+COUNTIF(Maio!$C$3:$C$300,C74)+COUNTIF(Junho!$C$3:$C$300,C74)+COUNTIF(Julho!$C$3:$C$300,C74)+COUNTIF(Agosto!$C$3:$C$300,C74)+COUNTIF(Setembro!$C$3:$C$300,C74)+COUNTIF(Outubro!$C$3:$C$300,C74)+COUNTIF(Novembro!$C$3:$C$300,C74)+COUNTIF(Dezembro!$C$3:$C$300,C74)</f>
        <v>0</v>
      </c>
      <c r="E74" s="216">
        <f>COUNTIF(Janeiro!$D$3:$D$300,C74)+COUNTIF(Fevereiro!$D$3:$D$300,C74)+COUNTIF('Março'!$D$3:$D$300,C74)+COUNTIF(Abril!$D$3:$D$300,C74)+COUNTIF(Maio!$D$3:$D$300,C74)+COUNTIF(Junho!$D$3:$D$300,C74)+COUNTIF(Julho!$D$3:$D$300,C74)+COUNTIF(Agosto!$D$3:$D$300,C74)+COUNTIF(Setembro!$D$3:$D$300,C74)+COUNTIF(Outubro!$D$3:$D$300,C74)+COUNTIF(Novembro!$D$3:$D$300,C74)+COUNTIF(Dezembro!$D$3:$D$300,C74)</f>
        <v>2</v>
      </c>
      <c r="F74" s="216">
        <f>COUNTIFS(Janeiro!$C$3:$C$300,C74,Janeiro!$H$3:$H$300,"&gt;0")+COUNTIFS(Janeiro!$D$3:$D$300,C74,Janeiro!$H$3:$H$300,"&gt;0")+COUNTIFS(Fevereiro!$C$3:$C$300,C74,Fevereiro!$H$3:$H$300,"&gt;0")+COUNTIFS(Fevereiro!$D$3:$D$300,C74,Fevereiro!$H$3:$H$300,"&gt;0")+COUNTIFS('Março'!$C$3:$C$300,C74,'Março'!$H$3:$H$300,"&gt;0")+COUNTIFS('Março'!$D$3:$D$300,C74,'Março'!$H$3:$H$300,"&gt;0")+COUNTIFS(Abril!$C$3:$C$300,C74,Abril!$H$3:$H$300,"&gt;0")+COUNTIFS(Abril!$D$3:$D$300,C74,Abril!$H$3:$H$300,"&gt;0")+COUNTIFS(Maio!$C$3:$C$300,C74,Maio!$H$3:$H$300,"&gt;0")+COUNTIFS(Maio!$D$3:$D$300,C74,Maio!$H$3:$H$300,"&gt;0")+COUNTIFS(Junho!$C$3:$C$300,C74,Junho!$H$3:$H$300,"&gt;0")+COUNTIFS(Junho!$D$3:$D$300,C74,Junho!$H$3:$H$300,"&gt;0")+COUNTIFS(Julho!$C$3:$C$300,C74,Julho!$H$3:$H$300,"&gt;0")+COUNTIFS(Julho!$D$3:$D$300,C74,Julho!$H$3:$H$300,"&gt;0")+COUNTIFS(Agosto!$C$3:$C$300,C74,Agosto!$H$3:$H$300,"&gt;0")+COUNTIFS(Agosto!$D$3:$D$300,C74,Agosto!$H$3:$H$300,"&gt;0")+COUNTIFS(Setembro!$C$3:$C$300,C74,Setembro!$H$3:$H$300,"&gt;0")+COUNTIFS(Setembro!$D$3:$D$300,C74,Setembro!$H$3:$H$300,"&gt;0")+COUNTIFS(Outubro!$C$3:$C$300,C74,Outubro!$H$3:$H$300,"&gt;0")+COUNTIFS(Outubro!$D$3:$D$300,C74,Outubro!$H$3:$H$300,"&gt;0")+COUNTIFS(Novembro!$C$3:$C$300,C74,Novembro!$H$3:$H$300,"&gt;0")+COUNTIFS(Novembro!$D$3:$D$300,C74,Novembro!$H$3:$H$300,"&gt;0")+COUNTIFS(Dezembro!$C$3:$C$300,C74,Dezembro!$H$3:$H$300,"&gt;0")+COUNTIFS(Dezembro!$D$3:$D$300,C74,Dezembro!$H$3:$H$300,"&gt;0")</f>
        <v>2</v>
      </c>
      <c r="G74" s="216">
        <f>COUNTIFS(Janeiro!$C$3:$C$300,C74,Janeiro!$H$3:$H$300,"&lt;0")+COUNTIFS(Janeiro!$D$3:$D$300,C74,Janeiro!$H$3:$H$300,"&lt;0")+COUNTIFS(Fevereiro!$C$3:$C$300,C74,Fevereiro!$H$3:$H$300,"&lt;0")+COUNTIFS(Fevereiro!$D$3:$D$300,C74,Fevereiro!$H$3:$H$300,"&lt;0")+COUNTIFS('Março'!$C$3:$C$300,C74,'Março'!$H$3:$H$300,"&lt;0")+COUNTIFS('Março'!$D$3:$D$300,C74,'Março'!$H$3:$H$300,"&lt;0")+COUNTIFS(Abril!$C$3:$C$300,C74,Abril!$H$3:$H$300,"&lt;0")+COUNTIFS(Abril!$D$3:$D$300,C74,Abril!$H$3:$H$300,"&lt;0")+COUNTIFS(Maio!$C$3:$C$300,C74,Maio!$H$3:$H$300,"&lt;0")+COUNTIFS(Maio!$D$3:$D$300,C74,Maio!$H$3:$H$300,"&lt;0")+COUNTIFS(Junho!$C$3:$C$300,C74,Junho!$H$3:$H$300,"&lt;0")+COUNTIFS(Junho!$D$3:$D$300,C74,Junho!$H$3:$H$300,"&lt;0")+COUNTIFS(Julho!$C$3:$C$300,C74,Julho!$H$3:$H$300,"&lt;0")+COUNTIFS(Julho!$D$3:$D$300,C74,Julho!$H$3:$H$300,"&lt;0")+COUNTIFS(Agosto!$C$3:$C$300,C74,Agosto!$H$3:$H$300,"&lt;0")+COUNTIFS(Agosto!$D$3:$D$300,C74,Agosto!$H$3:$H$300,"&lt;0")+COUNTIFS(Setembro!$C$3:$C$300,C74,Setembro!$H$3:$H$300,"&lt;0")+COUNTIFS(Setembro!$D$3:$D$300,C74,Setembro!$H$3:$H$300,"&lt;0")+COUNTIFS(Outubro!$C$3:$C$300,C74,Outubro!$H$3:$H$300,"&lt;0")+COUNTIFS(Outubro!$D$3:$D$300,C74,Outubro!$H$3:$H$300,"&lt;0")+COUNTIFS(Novembro!$C$3:$C$300,C74,Novembro!$H$3:$H$300,"&lt;0")+COUNTIFS(Novembro!$D$3:$D$300,C74,Novembro!$H$3:$H$300,"&lt;0")+COUNTIFS(Dezembro!$C$3:$C$300,C74,Dezembro!$H$3:$H$300,"&lt;0")+COUNTIFS(Dezembro!$D$3:$D$300,C74,Dezembro!$H$3:$H$300,"&lt;0")</f>
        <v>0</v>
      </c>
      <c r="H74" s="217">
        <f>SUMIFS(Janeiro!$H$3:$H$300,Janeiro!$C$3:$C$300,C74)+SUMIFS(Janeiro!$H$3:$H$300,Janeiro!$D$3:$D$300,C74)+SUMIFS(Fevereiro!$H$3:$H$300,Fevereiro!$C$3:$C$300,C74)+SUMIFS(Fevereiro!$H$3:$H$300,Fevereiro!$D$3:$D$300,C74)+SUMIFS('Março'!$H$3:$H$300,'Março'!$C$3:$C$300,C74)+SUMIFS('Março'!$H$3:$H$300,'Março'!$D$3:$D$300,C74)+SUMIFS(Abril!$H$3:$H$300,Abril!$C$3:$C$300,C74)+SUMIFS(Abril!$H$3:$H$300,Abril!$D$3:$D$300,C74)+SUMIFS(Maio!$H$3:$H$300,Maio!$C$3:$C$300,C74)+SUMIFS(Maio!$H$3:$H$300,Maio!$D$3:$D$300,C74)+SUMIFS(Junho!$H$3:$H$300,Junho!$C$3:$C$300,C74)+SUMIFS(Junho!$H$3:$H$300,Junho!$D$3:$D$300,C74)+SUMIFS(Julho!$H$3:$H$300,Julho!$C$3:$C$300,C74)+SUMIFS(Julho!$H$3:$H$300,Julho!$D$3:$D$300,C74)+SUMIFS(Agosto!$H$3:$H$300,Agosto!$C$3:$C$300,C74)+SUMIFS(Agosto!$H$3:$H$300,Agosto!$D$3:$D$300,C74)+SUMIFS(Setembro!$H$3:$H$300,Setembro!$C$3:$C$300,C74)+SUMIFS(Setembro!$H$3:$H$300,Setembro!$D$3:$D$300,C74)+SUMIFS(Outubro!$H$3:$H$300,Outubro!$C$3:$C$300,C74)+SUMIFS(Outubro!$H$3:$H$300,Outubro!$D$3:$D$300,C74)+SUMIFS(Novembro!$H$3:$H$300,Novembro!$C$3:$C$300,C74)+SUMIFS(Novembro!$H$3:$H$300,Novembro!$D$3:$D$300,C74)+SUMIFS(Dezembro!$H$3:$H$300,Dezembro!$C$3:$C$300,C74)+SUMIFS(Dezembro!$H$3:$H$300,Dezembro!$D$3:$D$300,C74)</f>
        <v>540</v>
      </c>
      <c r="J74" s="235"/>
      <c r="L74" s="71"/>
    </row>
    <row r="75" ht="24.75" customHeight="1">
      <c r="A75" s="214">
        <f>Equipes!$H75+(ROW(Equipes!$H75)/100000)</f>
        <v>0.00075</v>
      </c>
      <c r="B75" s="207">
        <f>RANK(Equipes!$A75,A:A)</f>
        <v>331</v>
      </c>
      <c r="C75" s="221" t="s">
        <v>379</v>
      </c>
      <c r="D75" s="216">
        <f>COUNTIF(Janeiro!$C$3:$C$300,C75)+COUNTIF(Fevereiro!$C$3:$C$300,C75)+COUNTIF('Março'!$C$3:$C$300,C75)+COUNTIF(Abril!$C$3:$C$300,C75)+COUNTIF(Maio!$C$3:$C$300,C75)+COUNTIF(Junho!$C$3:$C$300,C75)+COUNTIF(Julho!$C$3:$C$300,C75)+COUNTIF(Agosto!$C$3:$C$300,C75)+COUNTIF(Setembro!$C$3:$C$300,C75)+COUNTIF(Outubro!$C$3:$C$300,C75)+COUNTIF(Novembro!$C$3:$C$300,C75)+COUNTIF(Dezembro!$C$3:$C$300,C75)</f>
        <v>0</v>
      </c>
      <c r="E75" s="216">
        <f>COUNTIF(Janeiro!$D$3:$D$300,C75)+COUNTIF(Fevereiro!$D$3:$D$300,C75)+COUNTIF('Março'!$D$3:$D$300,C75)+COUNTIF(Abril!$D$3:$D$300,C75)+COUNTIF(Maio!$D$3:$D$300,C75)+COUNTIF(Junho!$D$3:$D$300,C75)+COUNTIF(Julho!$D$3:$D$300,C75)+COUNTIF(Agosto!$D$3:$D$300,C75)+COUNTIF(Setembro!$D$3:$D$300,C75)+COUNTIF(Outubro!$D$3:$D$300,C75)+COUNTIF(Novembro!$D$3:$D$300,C75)+COUNTIF(Dezembro!$D$3:$D$300,C75)</f>
        <v>0</v>
      </c>
      <c r="F75" s="216">
        <f>COUNTIFS(Janeiro!$C$3:$C$300,C75,Janeiro!$H$3:$H$300,"&gt;0")+COUNTIFS(Janeiro!$D$3:$D$300,C75,Janeiro!$H$3:$H$300,"&gt;0")+COUNTIFS(Fevereiro!$C$3:$C$300,C75,Fevereiro!$H$3:$H$300,"&gt;0")+COUNTIFS(Fevereiro!$D$3:$D$300,C75,Fevereiro!$H$3:$H$300,"&gt;0")+COUNTIFS('Março'!$C$3:$C$300,C75,'Março'!$H$3:$H$300,"&gt;0")+COUNTIFS('Março'!$D$3:$D$300,C75,'Março'!$H$3:$H$300,"&gt;0")+COUNTIFS(Abril!$C$3:$C$300,C75,Abril!$H$3:$H$300,"&gt;0")+COUNTIFS(Abril!$D$3:$D$300,C75,Abril!$H$3:$H$300,"&gt;0")+COUNTIFS(Maio!$C$3:$C$300,C75,Maio!$H$3:$H$300,"&gt;0")+COUNTIFS(Maio!$D$3:$D$300,C75,Maio!$H$3:$H$300,"&gt;0")+COUNTIFS(Junho!$C$3:$C$300,C75,Junho!$H$3:$H$300,"&gt;0")+COUNTIFS(Junho!$D$3:$D$300,C75,Junho!$H$3:$H$300,"&gt;0")+COUNTIFS(Julho!$C$3:$C$300,C75,Julho!$H$3:$H$300,"&gt;0")+COUNTIFS(Julho!$D$3:$D$300,C75,Julho!$H$3:$H$300,"&gt;0")+COUNTIFS(Agosto!$C$3:$C$300,C75,Agosto!$H$3:$H$300,"&gt;0")+COUNTIFS(Agosto!$D$3:$D$300,C75,Agosto!$H$3:$H$300,"&gt;0")+COUNTIFS(Setembro!$C$3:$C$300,C75,Setembro!$H$3:$H$300,"&gt;0")+COUNTIFS(Setembro!$D$3:$D$300,C75,Setembro!$H$3:$H$300,"&gt;0")+COUNTIFS(Outubro!$C$3:$C$300,C75,Outubro!$H$3:$H$300,"&gt;0")+COUNTIFS(Outubro!$D$3:$D$300,C75,Outubro!$H$3:$H$300,"&gt;0")+COUNTIFS(Novembro!$C$3:$C$300,C75,Novembro!$H$3:$H$300,"&gt;0")+COUNTIFS(Novembro!$D$3:$D$300,C75,Novembro!$H$3:$H$300,"&gt;0")+COUNTIFS(Dezembro!$C$3:$C$300,C75,Dezembro!$H$3:$H$300,"&gt;0")+COUNTIFS(Dezembro!$D$3:$D$300,C75,Dezembro!$H$3:$H$300,"&gt;0")</f>
        <v>0</v>
      </c>
      <c r="G75" s="216">
        <f>COUNTIFS(Janeiro!$C$3:$C$300,C75,Janeiro!$H$3:$H$300,"&lt;0")+COUNTIFS(Janeiro!$D$3:$D$300,C75,Janeiro!$H$3:$H$300,"&lt;0")+COUNTIFS(Fevereiro!$C$3:$C$300,C75,Fevereiro!$H$3:$H$300,"&lt;0")+COUNTIFS(Fevereiro!$D$3:$D$300,C75,Fevereiro!$H$3:$H$300,"&lt;0")+COUNTIFS('Março'!$C$3:$C$300,C75,'Março'!$H$3:$H$300,"&lt;0")+COUNTIFS('Março'!$D$3:$D$300,C75,'Março'!$H$3:$H$300,"&lt;0")+COUNTIFS(Abril!$C$3:$C$300,C75,Abril!$H$3:$H$300,"&lt;0")+COUNTIFS(Abril!$D$3:$D$300,C75,Abril!$H$3:$H$300,"&lt;0")+COUNTIFS(Maio!$C$3:$C$300,C75,Maio!$H$3:$H$300,"&lt;0")+COUNTIFS(Maio!$D$3:$D$300,C75,Maio!$H$3:$H$300,"&lt;0")+COUNTIFS(Junho!$C$3:$C$300,C75,Junho!$H$3:$H$300,"&lt;0")+COUNTIFS(Junho!$D$3:$D$300,C75,Junho!$H$3:$H$300,"&lt;0")+COUNTIFS(Julho!$C$3:$C$300,C75,Julho!$H$3:$H$300,"&lt;0")+COUNTIFS(Julho!$D$3:$D$300,C75,Julho!$H$3:$H$300,"&lt;0")+COUNTIFS(Agosto!$C$3:$C$300,C75,Agosto!$H$3:$H$300,"&lt;0")+COUNTIFS(Agosto!$D$3:$D$300,C75,Agosto!$H$3:$H$300,"&lt;0")+COUNTIFS(Setembro!$C$3:$C$300,C75,Setembro!$H$3:$H$300,"&lt;0")+COUNTIFS(Setembro!$D$3:$D$300,C75,Setembro!$H$3:$H$300,"&lt;0")+COUNTIFS(Outubro!$C$3:$C$300,C75,Outubro!$H$3:$H$300,"&lt;0")+COUNTIFS(Outubro!$D$3:$D$300,C75,Outubro!$H$3:$H$300,"&lt;0")+COUNTIFS(Novembro!$C$3:$C$300,C75,Novembro!$H$3:$H$300,"&lt;0")+COUNTIFS(Novembro!$D$3:$D$300,C75,Novembro!$H$3:$H$300,"&lt;0")+COUNTIFS(Dezembro!$C$3:$C$300,C75,Dezembro!$H$3:$H$300,"&lt;0")+COUNTIFS(Dezembro!$D$3:$D$300,C75,Dezembro!$H$3:$H$300,"&lt;0")</f>
        <v>0</v>
      </c>
      <c r="H75" s="217">
        <f>SUMIFS(Janeiro!$H$3:$H$300,Janeiro!$C$3:$C$300,C75)+SUMIFS(Janeiro!$H$3:$H$300,Janeiro!$D$3:$D$300,C75)+SUMIFS(Fevereiro!$H$3:$H$300,Fevereiro!$C$3:$C$300,C75)+SUMIFS(Fevereiro!$H$3:$H$300,Fevereiro!$D$3:$D$300,C75)+SUMIFS('Março'!$H$3:$H$300,'Março'!$C$3:$C$300,C75)+SUMIFS('Março'!$H$3:$H$300,'Março'!$D$3:$D$300,C75)+SUMIFS(Abril!$H$3:$H$300,Abril!$C$3:$C$300,C75)+SUMIFS(Abril!$H$3:$H$300,Abril!$D$3:$D$300,C75)+SUMIFS(Maio!$H$3:$H$300,Maio!$C$3:$C$300,C75)+SUMIFS(Maio!$H$3:$H$300,Maio!$D$3:$D$300,C75)+SUMIFS(Junho!$H$3:$H$300,Junho!$C$3:$C$300,C75)+SUMIFS(Junho!$H$3:$H$300,Junho!$D$3:$D$300,C75)+SUMIFS(Julho!$H$3:$H$300,Julho!$C$3:$C$300,C75)+SUMIFS(Julho!$H$3:$H$300,Julho!$D$3:$D$300,C75)+SUMIFS(Agosto!$H$3:$H$300,Agosto!$C$3:$C$300,C75)+SUMIFS(Agosto!$H$3:$H$300,Agosto!$D$3:$D$300,C75)+SUMIFS(Setembro!$H$3:$H$300,Setembro!$C$3:$C$300,C75)+SUMIFS(Setembro!$H$3:$H$300,Setembro!$D$3:$D$300,C75)+SUMIFS(Outubro!$H$3:$H$300,Outubro!$C$3:$C$300,C75)+SUMIFS(Outubro!$H$3:$H$300,Outubro!$D$3:$D$300,C75)+SUMIFS(Novembro!$H$3:$H$300,Novembro!$C$3:$C$300,C75)+SUMIFS(Novembro!$H$3:$H$300,Novembro!$D$3:$D$300,C75)+SUMIFS(Dezembro!$H$3:$H$300,Dezembro!$C$3:$C$300,C75)+SUMIFS(Dezembro!$H$3:$H$300,Dezembro!$D$3:$D$300,C75)</f>
        <v>0</v>
      </c>
      <c r="J75" s="235"/>
      <c r="L75" s="71"/>
    </row>
    <row r="76" ht="24.75" customHeight="1">
      <c r="A76" s="214">
        <f>Equipes!$H76+(ROW(Equipes!$H76)/100000)</f>
        <v>400.00076</v>
      </c>
      <c r="B76" s="207">
        <f>RANK(Equipes!$A76,A:A)</f>
        <v>35</v>
      </c>
      <c r="C76" s="225" t="s">
        <v>380</v>
      </c>
      <c r="D76" s="216">
        <f>COUNTIF(Janeiro!$C$3:$C$300,C76)+COUNTIF(Fevereiro!$C$3:$C$300,C76)+COUNTIF('Março'!$C$3:$C$300,C76)+COUNTIF(Abril!$C$3:$C$300,C76)+COUNTIF(Maio!$C$3:$C$300,C76)+COUNTIF(Junho!$C$3:$C$300,C76)+COUNTIF(Julho!$C$3:$C$300,C76)+COUNTIF(Agosto!$C$3:$C$300,C76)+COUNTIF(Setembro!$C$3:$C$300,C76)+COUNTIF(Outubro!$C$3:$C$300,C76)+COUNTIF(Novembro!$C$3:$C$300,C76)+COUNTIF(Dezembro!$C$3:$C$300,C76)</f>
        <v>1</v>
      </c>
      <c r="E76" s="216">
        <f>COUNTIF(Janeiro!$D$3:$D$300,C76)+COUNTIF(Fevereiro!$D$3:$D$300,C76)+COUNTIF('Março'!$D$3:$D$300,C76)+COUNTIF(Abril!$D$3:$D$300,C76)+COUNTIF(Maio!$D$3:$D$300,C76)+COUNTIF(Junho!$D$3:$D$300,C76)+COUNTIF(Julho!$D$3:$D$300,C76)+COUNTIF(Agosto!$D$3:$D$300,C76)+COUNTIF(Setembro!$D$3:$D$300,C76)+COUNTIF(Outubro!$D$3:$D$300,C76)+COUNTIF(Novembro!$D$3:$D$300,C76)+COUNTIF(Dezembro!$D$3:$D$300,C76)</f>
        <v>0</v>
      </c>
      <c r="F76" s="216">
        <f>COUNTIFS(Janeiro!$C$3:$C$300,C76,Janeiro!$H$3:$H$300,"&gt;0")+COUNTIFS(Janeiro!$D$3:$D$300,C76,Janeiro!$H$3:$H$300,"&gt;0")+COUNTIFS(Fevereiro!$C$3:$C$300,C76,Fevereiro!$H$3:$H$300,"&gt;0")+COUNTIFS(Fevereiro!$D$3:$D$300,C76,Fevereiro!$H$3:$H$300,"&gt;0")+COUNTIFS('Março'!$C$3:$C$300,C76,'Março'!$H$3:$H$300,"&gt;0")+COUNTIFS('Março'!$D$3:$D$300,C76,'Março'!$H$3:$H$300,"&gt;0")+COUNTIFS(Abril!$C$3:$C$300,C76,Abril!$H$3:$H$300,"&gt;0")+COUNTIFS(Abril!$D$3:$D$300,C76,Abril!$H$3:$H$300,"&gt;0")+COUNTIFS(Maio!$C$3:$C$300,C76,Maio!$H$3:$H$300,"&gt;0")+COUNTIFS(Maio!$D$3:$D$300,C76,Maio!$H$3:$H$300,"&gt;0")+COUNTIFS(Junho!$C$3:$C$300,C76,Junho!$H$3:$H$300,"&gt;0")+COUNTIFS(Junho!$D$3:$D$300,C76,Junho!$H$3:$H$300,"&gt;0")+COUNTIFS(Julho!$C$3:$C$300,C76,Julho!$H$3:$H$300,"&gt;0")+COUNTIFS(Julho!$D$3:$D$300,C76,Julho!$H$3:$H$300,"&gt;0")+COUNTIFS(Agosto!$C$3:$C$300,C76,Agosto!$H$3:$H$300,"&gt;0")+COUNTIFS(Agosto!$D$3:$D$300,C76,Agosto!$H$3:$H$300,"&gt;0")+COUNTIFS(Setembro!$C$3:$C$300,C76,Setembro!$H$3:$H$300,"&gt;0")+COUNTIFS(Setembro!$D$3:$D$300,C76,Setembro!$H$3:$H$300,"&gt;0")+COUNTIFS(Outubro!$C$3:$C$300,C76,Outubro!$H$3:$H$300,"&gt;0")+COUNTIFS(Outubro!$D$3:$D$300,C76,Outubro!$H$3:$H$300,"&gt;0")+COUNTIFS(Novembro!$C$3:$C$300,C76,Novembro!$H$3:$H$300,"&gt;0")+COUNTIFS(Novembro!$D$3:$D$300,C76,Novembro!$H$3:$H$300,"&gt;0")+COUNTIFS(Dezembro!$C$3:$C$300,C76,Dezembro!$H$3:$H$300,"&gt;0")+COUNTIFS(Dezembro!$D$3:$D$300,C76,Dezembro!$H$3:$H$300,"&gt;0")</f>
        <v>1</v>
      </c>
      <c r="G76" s="216">
        <f>COUNTIFS(Janeiro!$C$3:$C$300,C76,Janeiro!$H$3:$H$300,"&lt;0")+COUNTIFS(Janeiro!$D$3:$D$300,C76,Janeiro!$H$3:$H$300,"&lt;0")+COUNTIFS(Fevereiro!$C$3:$C$300,C76,Fevereiro!$H$3:$H$300,"&lt;0")+COUNTIFS(Fevereiro!$D$3:$D$300,C76,Fevereiro!$H$3:$H$300,"&lt;0")+COUNTIFS('Março'!$C$3:$C$300,C76,'Março'!$H$3:$H$300,"&lt;0")+COUNTIFS('Março'!$D$3:$D$300,C76,'Março'!$H$3:$H$300,"&lt;0")+COUNTIFS(Abril!$C$3:$C$300,C76,Abril!$H$3:$H$300,"&lt;0")+COUNTIFS(Abril!$D$3:$D$300,C76,Abril!$H$3:$H$300,"&lt;0")+COUNTIFS(Maio!$C$3:$C$300,C76,Maio!$H$3:$H$300,"&lt;0")+COUNTIFS(Maio!$D$3:$D$300,C76,Maio!$H$3:$H$300,"&lt;0")+COUNTIFS(Junho!$C$3:$C$300,C76,Junho!$H$3:$H$300,"&lt;0")+COUNTIFS(Junho!$D$3:$D$300,C76,Junho!$H$3:$H$300,"&lt;0")+COUNTIFS(Julho!$C$3:$C$300,C76,Julho!$H$3:$H$300,"&lt;0")+COUNTIFS(Julho!$D$3:$D$300,C76,Julho!$H$3:$H$300,"&lt;0")+COUNTIFS(Agosto!$C$3:$C$300,C76,Agosto!$H$3:$H$300,"&lt;0")+COUNTIFS(Agosto!$D$3:$D$300,C76,Agosto!$H$3:$H$300,"&lt;0")+COUNTIFS(Setembro!$C$3:$C$300,C76,Setembro!$H$3:$H$300,"&lt;0")+COUNTIFS(Setembro!$D$3:$D$300,C76,Setembro!$H$3:$H$300,"&lt;0")+COUNTIFS(Outubro!$C$3:$C$300,C76,Outubro!$H$3:$H$300,"&lt;0")+COUNTIFS(Outubro!$D$3:$D$300,C76,Outubro!$H$3:$H$300,"&lt;0")+COUNTIFS(Novembro!$C$3:$C$300,C76,Novembro!$H$3:$H$300,"&lt;0")+COUNTIFS(Novembro!$D$3:$D$300,C76,Novembro!$H$3:$H$300,"&lt;0")+COUNTIFS(Dezembro!$C$3:$C$300,C76,Dezembro!$H$3:$H$300,"&lt;0")+COUNTIFS(Dezembro!$D$3:$D$300,C76,Dezembro!$H$3:$H$300,"&lt;0")</f>
        <v>0</v>
      </c>
      <c r="H76" s="217">
        <f>SUMIFS(Janeiro!$H$3:$H$300,Janeiro!$C$3:$C$300,C76)+SUMIFS(Janeiro!$H$3:$H$300,Janeiro!$D$3:$D$300,C76)+SUMIFS(Fevereiro!$H$3:$H$300,Fevereiro!$C$3:$C$300,C76)+SUMIFS(Fevereiro!$H$3:$H$300,Fevereiro!$D$3:$D$300,C76)+SUMIFS('Março'!$H$3:$H$300,'Março'!$C$3:$C$300,C76)+SUMIFS('Março'!$H$3:$H$300,'Março'!$D$3:$D$300,C76)+SUMIFS(Abril!$H$3:$H$300,Abril!$C$3:$C$300,C76)+SUMIFS(Abril!$H$3:$H$300,Abril!$D$3:$D$300,C76)+SUMIFS(Maio!$H$3:$H$300,Maio!$C$3:$C$300,C76)+SUMIFS(Maio!$H$3:$H$300,Maio!$D$3:$D$300,C76)+SUMIFS(Junho!$H$3:$H$300,Junho!$C$3:$C$300,C76)+SUMIFS(Junho!$H$3:$H$300,Junho!$D$3:$D$300,C76)+SUMIFS(Julho!$H$3:$H$300,Julho!$C$3:$C$300,C76)+SUMIFS(Julho!$H$3:$H$300,Julho!$D$3:$D$300,C76)+SUMIFS(Agosto!$H$3:$H$300,Agosto!$C$3:$C$300,C76)+SUMIFS(Agosto!$H$3:$H$300,Agosto!$D$3:$D$300,C76)+SUMIFS(Setembro!$H$3:$H$300,Setembro!$C$3:$C$300,C76)+SUMIFS(Setembro!$H$3:$H$300,Setembro!$D$3:$D$300,C76)+SUMIFS(Outubro!$H$3:$H$300,Outubro!$C$3:$C$300,C76)+SUMIFS(Outubro!$H$3:$H$300,Outubro!$D$3:$D$300,C76)+SUMIFS(Novembro!$H$3:$H$300,Novembro!$C$3:$C$300,C76)+SUMIFS(Novembro!$H$3:$H$300,Novembro!$D$3:$D$300,C76)+SUMIFS(Dezembro!$H$3:$H$300,Dezembro!$C$3:$C$300,C76)+SUMIFS(Dezembro!$H$3:$H$300,Dezembro!$D$3:$D$300,C76)</f>
        <v>400</v>
      </c>
      <c r="J76" s="235"/>
      <c r="L76" s="71"/>
    </row>
    <row r="77" ht="24.75" customHeight="1">
      <c r="A77" s="214">
        <f>Equipes!$H77+(ROW(Equipes!$H77)/100000)</f>
        <v>0.00077</v>
      </c>
      <c r="B77" s="207">
        <f>RANK(Equipes!$A77,A:A)</f>
        <v>330</v>
      </c>
      <c r="C77" s="229" t="s">
        <v>381</v>
      </c>
      <c r="D77" s="216">
        <f>COUNTIF(Janeiro!$C$3:$C$300,C77)+COUNTIF(Fevereiro!$C$3:$C$300,C77)+COUNTIF('Março'!$C$3:$C$300,C77)+COUNTIF(Abril!$C$3:$C$300,C77)+COUNTIF(Maio!$C$3:$C$300,C77)+COUNTIF(Junho!$C$3:$C$300,C77)+COUNTIF(Julho!$C$3:$C$300,C77)+COUNTIF(Agosto!$C$3:$C$300,C77)+COUNTIF(Setembro!$C$3:$C$300,C77)+COUNTIF(Outubro!$C$3:$C$300,C77)+COUNTIF(Novembro!$C$3:$C$300,C77)+COUNTIF(Dezembro!$C$3:$C$300,C77)</f>
        <v>0</v>
      </c>
      <c r="E77" s="216">
        <f>COUNTIF(Janeiro!$D$3:$D$300,C77)+COUNTIF(Fevereiro!$D$3:$D$300,C77)+COUNTIF('Março'!$D$3:$D$300,C77)+COUNTIF(Abril!$D$3:$D$300,C77)+COUNTIF(Maio!$D$3:$D$300,C77)+COUNTIF(Junho!$D$3:$D$300,C77)+COUNTIF(Julho!$D$3:$D$300,C77)+COUNTIF(Agosto!$D$3:$D$300,C77)+COUNTIF(Setembro!$D$3:$D$300,C77)+COUNTIF(Outubro!$D$3:$D$300,C77)+COUNTIF(Novembro!$D$3:$D$300,C77)+COUNTIF(Dezembro!$D$3:$D$300,C77)</f>
        <v>0</v>
      </c>
      <c r="F77" s="216">
        <f>COUNTIFS(Janeiro!$C$3:$C$300,C77,Janeiro!$H$3:$H$300,"&gt;0")+COUNTIFS(Janeiro!$D$3:$D$300,C77,Janeiro!$H$3:$H$300,"&gt;0")+COUNTIFS(Fevereiro!$C$3:$C$300,C77,Fevereiro!$H$3:$H$300,"&gt;0")+COUNTIFS(Fevereiro!$D$3:$D$300,C77,Fevereiro!$H$3:$H$300,"&gt;0")+COUNTIFS('Março'!$C$3:$C$300,C77,'Março'!$H$3:$H$300,"&gt;0")+COUNTIFS('Março'!$D$3:$D$300,C77,'Março'!$H$3:$H$300,"&gt;0")+COUNTIFS(Abril!$C$3:$C$300,C77,Abril!$H$3:$H$300,"&gt;0")+COUNTIFS(Abril!$D$3:$D$300,C77,Abril!$H$3:$H$300,"&gt;0")+COUNTIFS(Maio!$C$3:$C$300,C77,Maio!$H$3:$H$300,"&gt;0")+COUNTIFS(Maio!$D$3:$D$300,C77,Maio!$H$3:$H$300,"&gt;0")+COUNTIFS(Junho!$C$3:$C$300,C77,Junho!$H$3:$H$300,"&gt;0")+COUNTIFS(Junho!$D$3:$D$300,C77,Junho!$H$3:$H$300,"&gt;0")+COUNTIFS(Julho!$C$3:$C$300,C77,Julho!$H$3:$H$300,"&gt;0")+COUNTIFS(Julho!$D$3:$D$300,C77,Julho!$H$3:$H$300,"&gt;0")+COUNTIFS(Agosto!$C$3:$C$300,C77,Agosto!$H$3:$H$300,"&gt;0")+COUNTIFS(Agosto!$D$3:$D$300,C77,Agosto!$H$3:$H$300,"&gt;0")+COUNTIFS(Setembro!$C$3:$C$300,C77,Setembro!$H$3:$H$300,"&gt;0")+COUNTIFS(Setembro!$D$3:$D$300,C77,Setembro!$H$3:$H$300,"&gt;0")+COUNTIFS(Outubro!$C$3:$C$300,C77,Outubro!$H$3:$H$300,"&gt;0")+COUNTIFS(Outubro!$D$3:$D$300,C77,Outubro!$H$3:$H$300,"&gt;0")+COUNTIFS(Novembro!$C$3:$C$300,C77,Novembro!$H$3:$H$300,"&gt;0")+COUNTIFS(Novembro!$D$3:$D$300,C77,Novembro!$H$3:$H$300,"&gt;0")+COUNTIFS(Dezembro!$C$3:$C$300,C77,Dezembro!$H$3:$H$300,"&gt;0")+COUNTIFS(Dezembro!$D$3:$D$300,C77,Dezembro!$H$3:$H$300,"&gt;0")</f>
        <v>0</v>
      </c>
      <c r="G77" s="216">
        <f>COUNTIFS(Janeiro!$C$3:$C$300,C77,Janeiro!$H$3:$H$300,"&lt;0")+COUNTIFS(Janeiro!$D$3:$D$300,C77,Janeiro!$H$3:$H$300,"&lt;0")+COUNTIFS(Fevereiro!$C$3:$C$300,C77,Fevereiro!$H$3:$H$300,"&lt;0")+COUNTIFS(Fevereiro!$D$3:$D$300,C77,Fevereiro!$H$3:$H$300,"&lt;0")+COUNTIFS('Março'!$C$3:$C$300,C77,'Março'!$H$3:$H$300,"&lt;0")+COUNTIFS('Março'!$D$3:$D$300,C77,'Março'!$H$3:$H$300,"&lt;0")+COUNTIFS(Abril!$C$3:$C$300,C77,Abril!$H$3:$H$300,"&lt;0")+COUNTIFS(Abril!$D$3:$D$300,C77,Abril!$H$3:$H$300,"&lt;0")+COUNTIFS(Maio!$C$3:$C$300,C77,Maio!$H$3:$H$300,"&lt;0")+COUNTIFS(Maio!$D$3:$D$300,C77,Maio!$H$3:$H$300,"&lt;0")+COUNTIFS(Junho!$C$3:$C$300,C77,Junho!$H$3:$H$300,"&lt;0")+COUNTIFS(Junho!$D$3:$D$300,C77,Junho!$H$3:$H$300,"&lt;0")+COUNTIFS(Julho!$C$3:$C$300,C77,Julho!$H$3:$H$300,"&lt;0")+COUNTIFS(Julho!$D$3:$D$300,C77,Julho!$H$3:$H$300,"&lt;0")+COUNTIFS(Agosto!$C$3:$C$300,C77,Agosto!$H$3:$H$300,"&lt;0")+COUNTIFS(Agosto!$D$3:$D$300,C77,Agosto!$H$3:$H$300,"&lt;0")+COUNTIFS(Setembro!$C$3:$C$300,C77,Setembro!$H$3:$H$300,"&lt;0")+COUNTIFS(Setembro!$D$3:$D$300,C77,Setembro!$H$3:$H$300,"&lt;0")+COUNTIFS(Outubro!$C$3:$C$300,C77,Outubro!$H$3:$H$300,"&lt;0")+COUNTIFS(Outubro!$D$3:$D$300,C77,Outubro!$H$3:$H$300,"&lt;0")+COUNTIFS(Novembro!$C$3:$C$300,C77,Novembro!$H$3:$H$300,"&lt;0")+COUNTIFS(Novembro!$D$3:$D$300,C77,Novembro!$H$3:$H$300,"&lt;0")+COUNTIFS(Dezembro!$C$3:$C$300,C77,Dezembro!$H$3:$H$300,"&lt;0")+COUNTIFS(Dezembro!$D$3:$D$300,C77,Dezembro!$H$3:$H$300,"&lt;0")</f>
        <v>0</v>
      </c>
      <c r="H77" s="217">
        <f>SUMIFS(Janeiro!$H$3:$H$300,Janeiro!$C$3:$C$300,C77)+SUMIFS(Janeiro!$H$3:$H$300,Janeiro!$D$3:$D$300,C77)+SUMIFS(Fevereiro!$H$3:$H$300,Fevereiro!$C$3:$C$300,C77)+SUMIFS(Fevereiro!$H$3:$H$300,Fevereiro!$D$3:$D$300,C77)+SUMIFS('Março'!$H$3:$H$300,'Março'!$C$3:$C$300,C77)+SUMIFS('Março'!$H$3:$H$300,'Março'!$D$3:$D$300,C77)+SUMIFS(Abril!$H$3:$H$300,Abril!$C$3:$C$300,C77)+SUMIFS(Abril!$H$3:$H$300,Abril!$D$3:$D$300,C77)+SUMIFS(Maio!$H$3:$H$300,Maio!$C$3:$C$300,C77)+SUMIFS(Maio!$H$3:$H$300,Maio!$D$3:$D$300,C77)+SUMIFS(Junho!$H$3:$H$300,Junho!$C$3:$C$300,C77)+SUMIFS(Junho!$H$3:$H$300,Junho!$D$3:$D$300,C77)+SUMIFS(Julho!$H$3:$H$300,Julho!$C$3:$C$300,C77)+SUMIFS(Julho!$H$3:$H$300,Julho!$D$3:$D$300,C77)+SUMIFS(Agosto!$H$3:$H$300,Agosto!$C$3:$C$300,C77)+SUMIFS(Agosto!$H$3:$H$300,Agosto!$D$3:$D$300,C77)+SUMIFS(Setembro!$H$3:$H$300,Setembro!$C$3:$C$300,C77)+SUMIFS(Setembro!$H$3:$H$300,Setembro!$D$3:$D$300,C77)+SUMIFS(Outubro!$H$3:$H$300,Outubro!$C$3:$C$300,C77)+SUMIFS(Outubro!$H$3:$H$300,Outubro!$D$3:$D$300,C77)+SUMIFS(Novembro!$H$3:$H$300,Novembro!$C$3:$C$300,C77)+SUMIFS(Novembro!$H$3:$H$300,Novembro!$D$3:$D$300,C77)+SUMIFS(Dezembro!$H$3:$H$300,Dezembro!$C$3:$C$300,C77)+SUMIFS(Dezembro!$H$3:$H$300,Dezembro!$D$3:$D$300,C77)</f>
        <v>0</v>
      </c>
      <c r="J77" s="235"/>
      <c r="L77" s="71"/>
    </row>
    <row r="78" ht="24.75" customHeight="1">
      <c r="A78" s="214">
        <f>Equipes!$H78+(ROW(Equipes!$H78)/100000)</f>
        <v>0.00078</v>
      </c>
      <c r="B78" s="207">
        <f>RANK(Equipes!$A78,A:A)</f>
        <v>329</v>
      </c>
      <c r="C78" s="221" t="s">
        <v>382</v>
      </c>
      <c r="D78" s="216">
        <f>COUNTIF(Janeiro!$C$3:$C$300,C78)+COUNTIF(Fevereiro!$C$3:$C$300,C78)+COUNTIF('Março'!$C$3:$C$300,C78)+COUNTIF(Abril!$C$3:$C$300,C78)+COUNTIF(Maio!$C$3:$C$300,C78)+COUNTIF(Junho!$C$3:$C$300,C78)+COUNTIF(Julho!$C$3:$C$300,C78)+COUNTIF(Agosto!$C$3:$C$300,C78)+COUNTIF(Setembro!$C$3:$C$300,C78)+COUNTIF(Outubro!$C$3:$C$300,C78)+COUNTIF(Novembro!$C$3:$C$300,C78)+COUNTIF(Dezembro!$C$3:$C$300,C78)</f>
        <v>0</v>
      </c>
      <c r="E78" s="216">
        <f>COUNTIF(Janeiro!$D$3:$D$300,C78)+COUNTIF(Fevereiro!$D$3:$D$300,C78)+COUNTIF('Março'!$D$3:$D$300,C78)+COUNTIF(Abril!$D$3:$D$300,C78)+COUNTIF(Maio!$D$3:$D$300,C78)+COUNTIF(Junho!$D$3:$D$300,C78)+COUNTIF(Julho!$D$3:$D$300,C78)+COUNTIF(Agosto!$D$3:$D$300,C78)+COUNTIF(Setembro!$D$3:$D$300,C78)+COUNTIF(Outubro!$D$3:$D$300,C78)+COUNTIF(Novembro!$D$3:$D$300,C78)+COUNTIF(Dezembro!$D$3:$D$300,C78)</f>
        <v>0</v>
      </c>
      <c r="F78" s="216">
        <f>COUNTIFS(Janeiro!$C$3:$C$300,C78,Janeiro!$H$3:$H$300,"&gt;0")+COUNTIFS(Janeiro!$D$3:$D$300,C78,Janeiro!$H$3:$H$300,"&gt;0")+COUNTIFS(Fevereiro!$C$3:$C$300,C78,Fevereiro!$H$3:$H$300,"&gt;0")+COUNTIFS(Fevereiro!$D$3:$D$300,C78,Fevereiro!$H$3:$H$300,"&gt;0")+COUNTIFS('Março'!$C$3:$C$300,C78,'Março'!$H$3:$H$300,"&gt;0")+COUNTIFS('Março'!$D$3:$D$300,C78,'Março'!$H$3:$H$300,"&gt;0")+COUNTIFS(Abril!$C$3:$C$300,C78,Abril!$H$3:$H$300,"&gt;0")+COUNTIFS(Abril!$D$3:$D$300,C78,Abril!$H$3:$H$300,"&gt;0")+COUNTIFS(Maio!$C$3:$C$300,C78,Maio!$H$3:$H$300,"&gt;0")+COUNTIFS(Maio!$D$3:$D$300,C78,Maio!$H$3:$H$300,"&gt;0")+COUNTIFS(Junho!$C$3:$C$300,C78,Junho!$H$3:$H$300,"&gt;0")+COUNTIFS(Junho!$D$3:$D$300,C78,Junho!$H$3:$H$300,"&gt;0")+COUNTIFS(Julho!$C$3:$C$300,C78,Julho!$H$3:$H$300,"&gt;0")+COUNTIFS(Julho!$D$3:$D$300,C78,Julho!$H$3:$H$300,"&gt;0")+COUNTIFS(Agosto!$C$3:$C$300,C78,Agosto!$H$3:$H$300,"&gt;0")+COUNTIFS(Agosto!$D$3:$D$300,C78,Agosto!$H$3:$H$300,"&gt;0")+COUNTIFS(Setembro!$C$3:$C$300,C78,Setembro!$H$3:$H$300,"&gt;0")+COUNTIFS(Setembro!$D$3:$D$300,C78,Setembro!$H$3:$H$300,"&gt;0")+COUNTIFS(Outubro!$C$3:$C$300,C78,Outubro!$H$3:$H$300,"&gt;0")+COUNTIFS(Outubro!$D$3:$D$300,C78,Outubro!$H$3:$H$300,"&gt;0")+COUNTIFS(Novembro!$C$3:$C$300,C78,Novembro!$H$3:$H$300,"&gt;0")+COUNTIFS(Novembro!$D$3:$D$300,C78,Novembro!$H$3:$H$300,"&gt;0")+COUNTIFS(Dezembro!$C$3:$C$300,C78,Dezembro!$H$3:$H$300,"&gt;0")+COUNTIFS(Dezembro!$D$3:$D$300,C78,Dezembro!$H$3:$H$300,"&gt;0")</f>
        <v>0</v>
      </c>
      <c r="G78" s="216">
        <f>COUNTIFS(Janeiro!$C$3:$C$300,C78,Janeiro!$H$3:$H$300,"&lt;0")+COUNTIFS(Janeiro!$D$3:$D$300,C78,Janeiro!$H$3:$H$300,"&lt;0")+COUNTIFS(Fevereiro!$C$3:$C$300,C78,Fevereiro!$H$3:$H$300,"&lt;0")+COUNTIFS(Fevereiro!$D$3:$D$300,C78,Fevereiro!$H$3:$H$300,"&lt;0")+COUNTIFS('Março'!$C$3:$C$300,C78,'Março'!$H$3:$H$300,"&lt;0")+COUNTIFS('Março'!$D$3:$D$300,C78,'Março'!$H$3:$H$300,"&lt;0")+COUNTIFS(Abril!$C$3:$C$300,C78,Abril!$H$3:$H$300,"&lt;0")+COUNTIFS(Abril!$D$3:$D$300,C78,Abril!$H$3:$H$300,"&lt;0")+COUNTIFS(Maio!$C$3:$C$300,C78,Maio!$H$3:$H$300,"&lt;0")+COUNTIFS(Maio!$D$3:$D$300,C78,Maio!$H$3:$H$300,"&lt;0")+COUNTIFS(Junho!$C$3:$C$300,C78,Junho!$H$3:$H$300,"&lt;0")+COUNTIFS(Junho!$D$3:$D$300,C78,Junho!$H$3:$H$300,"&lt;0")+COUNTIFS(Julho!$C$3:$C$300,C78,Julho!$H$3:$H$300,"&lt;0")+COUNTIFS(Julho!$D$3:$D$300,C78,Julho!$H$3:$H$300,"&lt;0")+COUNTIFS(Agosto!$C$3:$C$300,C78,Agosto!$H$3:$H$300,"&lt;0")+COUNTIFS(Agosto!$D$3:$D$300,C78,Agosto!$H$3:$H$300,"&lt;0")+COUNTIFS(Setembro!$C$3:$C$300,C78,Setembro!$H$3:$H$300,"&lt;0")+COUNTIFS(Setembro!$D$3:$D$300,C78,Setembro!$H$3:$H$300,"&lt;0")+COUNTIFS(Outubro!$C$3:$C$300,C78,Outubro!$H$3:$H$300,"&lt;0")+COUNTIFS(Outubro!$D$3:$D$300,C78,Outubro!$H$3:$H$300,"&lt;0")+COUNTIFS(Novembro!$C$3:$C$300,C78,Novembro!$H$3:$H$300,"&lt;0")+COUNTIFS(Novembro!$D$3:$D$300,C78,Novembro!$H$3:$H$300,"&lt;0")+COUNTIFS(Dezembro!$C$3:$C$300,C78,Dezembro!$H$3:$H$300,"&lt;0")+COUNTIFS(Dezembro!$D$3:$D$300,C78,Dezembro!$H$3:$H$300,"&lt;0")</f>
        <v>0</v>
      </c>
      <c r="H78" s="217">
        <f>SUMIFS(Janeiro!$H$3:$H$300,Janeiro!$C$3:$C$300,C78)+SUMIFS(Janeiro!$H$3:$H$300,Janeiro!$D$3:$D$300,C78)+SUMIFS(Fevereiro!$H$3:$H$300,Fevereiro!$C$3:$C$300,C78)+SUMIFS(Fevereiro!$H$3:$H$300,Fevereiro!$D$3:$D$300,C78)+SUMIFS('Março'!$H$3:$H$300,'Março'!$C$3:$C$300,C78)+SUMIFS('Março'!$H$3:$H$300,'Março'!$D$3:$D$300,C78)+SUMIFS(Abril!$H$3:$H$300,Abril!$C$3:$C$300,C78)+SUMIFS(Abril!$H$3:$H$300,Abril!$D$3:$D$300,C78)+SUMIFS(Maio!$H$3:$H$300,Maio!$C$3:$C$300,C78)+SUMIFS(Maio!$H$3:$H$300,Maio!$D$3:$D$300,C78)+SUMIFS(Junho!$H$3:$H$300,Junho!$C$3:$C$300,C78)+SUMIFS(Junho!$H$3:$H$300,Junho!$D$3:$D$300,C78)+SUMIFS(Julho!$H$3:$H$300,Julho!$C$3:$C$300,C78)+SUMIFS(Julho!$H$3:$H$300,Julho!$D$3:$D$300,C78)+SUMIFS(Agosto!$H$3:$H$300,Agosto!$C$3:$C$300,C78)+SUMIFS(Agosto!$H$3:$H$300,Agosto!$D$3:$D$300,C78)+SUMIFS(Setembro!$H$3:$H$300,Setembro!$C$3:$C$300,C78)+SUMIFS(Setembro!$H$3:$H$300,Setembro!$D$3:$D$300,C78)+SUMIFS(Outubro!$H$3:$H$300,Outubro!$C$3:$C$300,C78)+SUMIFS(Outubro!$H$3:$H$300,Outubro!$D$3:$D$300,C78)+SUMIFS(Novembro!$H$3:$H$300,Novembro!$C$3:$C$300,C78)+SUMIFS(Novembro!$H$3:$H$300,Novembro!$D$3:$D$300,C78)+SUMIFS(Dezembro!$H$3:$H$300,Dezembro!$C$3:$C$300,C78)+SUMIFS(Dezembro!$H$3:$H$300,Dezembro!$D$3:$D$300,C78)</f>
        <v>0</v>
      </c>
      <c r="J78" s="235"/>
      <c r="L78" s="71"/>
    </row>
    <row r="79" ht="24.75" customHeight="1">
      <c r="A79" s="214">
        <f>Equipes!$H79+(ROW(Equipes!$H79)/100000)</f>
        <v>0.00079</v>
      </c>
      <c r="B79" s="207">
        <f>RANK(Equipes!$A79,A:A)</f>
        <v>328</v>
      </c>
      <c r="C79" s="225" t="s">
        <v>383</v>
      </c>
      <c r="D79" s="216">
        <f>COUNTIF(Janeiro!$C$3:$C$300,C79)+COUNTIF(Fevereiro!$C$3:$C$300,C79)+COUNTIF('Março'!$C$3:$C$300,C79)+COUNTIF(Abril!$C$3:$C$300,C79)+COUNTIF(Maio!$C$3:$C$300,C79)+COUNTIF(Junho!$C$3:$C$300,C79)+COUNTIF(Julho!$C$3:$C$300,C79)+COUNTIF(Agosto!$C$3:$C$300,C79)+COUNTIF(Setembro!$C$3:$C$300,C79)+COUNTIF(Outubro!$C$3:$C$300,C79)+COUNTIF(Novembro!$C$3:$C$300,C79)+COUNTIF(Dezembro!$C$3:$C$300,C79)</f>
        <v>0</v>
      </c>
      <c r="E79" s="216">
        <f>COUNTIF(Janeiro!$D$3:$D$300,C79)+COUNTIF(Fevereiro!$D$3:$D$300,C79)+COUNTIF('Março'!$D$3:$D$300,C79)+COUNTIF(Abril!$D$3:$D$300,C79)+COUNTIF(Maio!$D$3:$D$300,C79)+COUNTIF(Junho!$D$3:$D$300,C79)+COUNTIF(Julho!$D$3:$D$300,C79)+COUNTIF(Agosto!$D$3:$D$300,C79)+COUNTIF(Setembro!$D$3:$D$300,C79)+COUNTIF(Outubro!$D$3:$D$300,C79)+COUNTIF(Novembro!$D$3:$D$300,C79)+COUNTIF(Dezembro!$D$3:$D$300,C79)</f>
        <v>0</v>
      </c>
      <c r="F79" s="216">
        <f>COUNTIFS(Janeiro!$C$3:$C$300,C79,Janeiro!$H$3:$H$300,"&gt;0")+COUNTIFS(Janeiro!$D$3:$D$300,C79,Janeiro!$H$3:$H$300,"&gt;0")+COUNTIFS(Fevereiro!$C$3:$C$300,C79,Fevereiro!$H$3:$H$300,"&gt;0")+COUNTIFS(Fevereiro!$D$3:$D$300,C79,Fevereiro!$H$3:$H$300,"&gt;0")+COUNTIFS('Março'!$C$3:$C$300,C79,'Março'!$H$3:$H$300,"&gt;0")+COUNTIFS('Março'!$D$3:$D$300,C79,'Março'!$H$3:$H$300,"&gt;0")+COUNTIFS(Abril!$C$3:$C$300,C79,Abril!$H$3:$H$300,"&gt;0")+COUNTIFS(Abril!$D$3:$D$300,C79,Abril!$H$3:$H$300,"&gt;0")+COUNTIFS(Maio!$C$3:$C$300,C79,Maio!$H$3:$H$300,"&gt;0")+COUNTIFS(Maio!$D$3:$D$300,C79,Maio!$H$3:$H$300,"&gt;0")+COUNTIFS(Junho!$C$3:$C$300,C79,Junho!$H$3:$H$300,"&gt;0")+COUNTIFS(Junho!$D$3:$D$300,C79,Junho!$H$3:$H$300,"&gt;0")+COUNTIFS(Julho!$C$3:$C$300,C79,Julho!$H$3:$H$300,"&gt;0")+COUNTIFS(Julho!$D$3:$D$300,C79,Julho!$H$3:$H$300,"&gt;0")+COUNTIFS(Agosto!$C$3:$C$300,C79,Agosto!$H$3:$H$300,"&gt;0")+COUNTIFS(Agosto!$D$3:$D$300,C79,Agosto!$H$3:$H$300,"&gt;0")+COUNTIFS(Setembro!$C$3:$C$300,C79,Setembro!$H$3:$H$300,"&gt;0")+COUNTIFS(Setembro!$D$3:$D$300,C79,Setembro!$H$3:$H$300,"&gt;0")+COUNTIFS(Outubro!$C$3:$C$300,C79,Outubro!$H$3:$H$300,"&gt;0")+COUNTIFS(Outubro!$D$3:$D$300,C79,Outubro!$H$3:$H$300,"&gt;0")+COUNTIFS(Novembro!$C$3:$C$300,C79,Novembro!$H$3:$H$300,"&gt;0")+COUNTIFS(Novembro!$D$3:$D$300,C79,Novembro!$H$3:$H$300,"&gt;0")+COUNTIFS(Dezembro!$C$3:$C$300,C79,Dezembro!$H$3:$H$300,"&gt;0")+COUNTIFS(Dezembro!$D$3:$D$300,C79,Dezembro!$H$3:$H$300,"&gt;0")</f>
        <v>0</v>
      </c>
      <c r="G79" s="216">
        <f>COUNTIFS(Janeiro!$C$3:$C$300,C79,Janeiro!$H$3:$H$300,"&lt;0")+COUNTIFS(Janeiro!$D$3:$D$300,C79,Janeiro!$H$3:$H$300,"&lt;0")+COUNTIFS(Fevereiro!$C$3:$C$300,C79,Fevereiro!$H$3:$H$300,"&lt;0")+COUNTIFS(Fevereiro!$D$3:$D$300,C79,Fevereiro!$H$3:$H$300,"&lt;0")+COUNTIFS('Março'!$C$3:$C$300,C79,'Março'!$H$3:$H$300,"&lt;0")+COUNTIFS('Março'!$D$3:$D$300,C79,'Março'!$H$3:$H$300,"&lt;0")+COUNTIFS(Abril!$C$3:$C$300,C79,Abril!$H$3:$H$300,"&lt;0")+COUNTIFS(Abril!$D$3:$D$300,C79,Abril!$H$3:$H$300,"&lt;0")+COUNTIFS(Maio!$C$3:$C$300,C79,Maio!$H$3:$H$300,"&lt;0")+COUNTIFS(Maio!$D$3:$D$300,C79,Maio!$H$3:$H$300,"&lt;0")+COUNTIFS(Junho!$C$3:$C$300,C79,Junho!$H$3:$H$300,"&lt;0")+COUNTIFS(Junho!$D$3:$D$300,C79,Junho!$H$3:$H$300,"&lt;0")+COUNTIFS(Julho!$C$3:$C$300,C79,Julho!$H$3:$H$300,"&lt;0")+COUNTIFS(Julho!$D$3:$D$300,C79,Julho!$H$3:$H$300,"&lt;0")+COUNTIFS(Agosto!$C$3:$C$300,C79,Agosto!$H$3:$H$300,"&lt;0")+COUNTIFS(Agosto!$D$3:$D$300,C79,Agosto!$H$3:$H$300,"&lt;0")+COUNTIFS(Setembro!$C$3:$C$300,C79,Setembro!$H$3:$H$300,"&lt;0")+COUNTIFS(Setembro!$D$3:$D$300,C79,Setembro!$H$3:$H$300,"&lt;0")+COUNTIFS(Outubro!$C$3:$C$300,C79,Outubro!$H$3:$H$300,"&lt;0")+COUNTIFS(Outubro!$D$3:$D$300,C79,Outubro!$H$3:$H$300,"&lt;0")+COUNTIFS(Novembro!$C$3:$C$300,C79,Novembro!$H$3:$H$300,"&lt;0")+COUNTIFS(Novembro!$D$3:$D$300,C79,Novembro!$H$3:$H$300,"&lt;0")+COUNTIFS(Dezembro!$C$3:$C$300,C79,Dezembro!$H$3:$H$300,"&lt;0")+COUNTIFS(Dezembro!$D$3:$D$300,C79,Dezembro!$H$3:$H$300,"&lt;0")</f>
        <v>0</v>
      </c>
      <c r="H79" s="217">
        <f>SUMIFS(Janeiro!$H$3:$H$300,Janeiro!$C$3:$C$300,C79)+SUMIFS(Janeiro!$H$3:$H$300,Janeiro!$D$3:$D$300,C79)+SUMIFS(Fevereiro!$H$3:$H$300,Fevereiro!$C$3:$C$300,C79)+SUMIFS(Fevereiro!$H$3:$H$300,Fevereiro!$D$3:$D$300,C79)+SUMIFS('Março'!$H$3:$H$300,'Março'!$C$3:$C$300,C79)+SUMIFS('Março'!$H$3:$H$300,'Março'!$D$3:$D$300,C79)+SUMIFS(Abril!$H$3:$H$300,Abril!$C$3:$C$300,C79)+SUMIFS(Abril!$H$3:$H$300,Abril!$D$3:$D$300,C79)+SUMIFS(Maio!$H$3:$H$300,Maio!$C$3:$C$300,C79)+SUMIFS(Maio!$H$3:$H$300,Maio!$D$3:$D$300,C79)+SUMIFS(Junho!$H$3:$H$300,Junho!$C$3:$C$300,C79)+SUMIFS(Junho!$H$3:$H$300,Junho!$D$3:$D$300,C79)+SUMIFS(Julho!$H$3:$H$300,Julho!$C$3:$C$300,C79)+SUMIFS(Julho!$H$3:$H$300,Julho!$D$3:$D$300,C79)+SUMIFS(Agosto!$H$3:$H$300,Agosto!$C$3:$C$300,C79)+SUMIFS(Agosto!$H$3:$H$300,Agosto!$D$3:$D$300,C79)+SUMIFS(Setembro!$H$3:$H$300,Setembro!$C$3:$C$300,C79)+SUMIFS(Setembro!$H$3:$H$300,Setembro!$D$3:$D$300,C79)+SUMIFS(Outubro!$H$3:$H$300,Outubro!$C$3:$C$300,C79)+SUMIFS(Outubro!$H$3:$H$300,Outubro!$D$3:$D$300,C79)+SUMIFS(Novembro!$H$3:$H$300,Novembro!$C$3:$C$300,C79)+SUMIFS(Novembro!$H$3:$H$300,Novembro!$D$3:$D$300,C79)+SUMIFS(Dezembro!$H$3:$H$300,Dezembro!$C$3:$C$300,C79)+SUMIFS(Dezembro!$H$3:$H$300,Dezembro!$D$3:$D$300,C79)</f>
        <v>0</v>
      </c>
      <c r="J79" s="235"/>
      <c r="L79" s="71"/>
    </row>
    <row r="80" ht="24.75" customHeight="1">
      <c r="A80" s="214">
        <f>Equipes!$H80+(ROW(Equipes!$H80)/100000)</f>
        <v>0.0008</v>
      </c>
      <c r="B80" s="207">
        <f>RANK(Equipes!$A80,A:A)</f>
        <v>327</v>
      </c>
      <c r="C80" s="221" t="s">
        <v>384</v>
      </c>
      <c r="D80" s="216">
        <f>COUNTIF(Janeiro!$C$3:$C$300,C80)+COUNTIF(Fevereiro!$C$3:$C$300,C80)+COUNTIF('Março'!$C$3:$C$300,C80)+COUNTIF(Abril!$C$3:$C$300,C80)+COUNTIF(Maio!$C$3:$C$300,C80)+COUNTIF(Junho!$C$3:$C$300,C80)+COUNTIF(Julho!$C$3:$C$300,C80)+COUNTIF(Agosto!$C$3:$C$300,C80)+COUNTIF(Setembro!$C$3:$C$300,C80)+COUNTIF(Outubro!$C$3:$C$300,C80)+COUNTIF(Novembro!$C$3:$C$300,C80)+COUNTIF(Dezembro!$C$3:$C$300,C80)</f>
        <v>0</v>
      </c>
      <c r="E80" s="216">
        <f>COUNTIF(Janeiro!$D$3:$D$300,C80)+COUNTIF(Fevereiro!$D$3:$D$300,C80)+COUNTIF('Março'!$D$3:$D$300,C80)+COUNTIF(Abril!$D$3:$D$300,C80)+COUNTIF(Maio!$D$3:$D$300,C80)+COUNTIF(Junho!$D$3:$D$300,C80)+COUNTIF(Julho!$D$3:$D$300,C80)+COUNTIF(Agosto!$D$3:$D$300,C80)+COUNTIF(Setembro!$D$3:$D$300,C80)+COUNTIF(Outubro!$D$3:$D$300,C80)+COUNTIF(Novembro!$D$3:$D$300,C80)+COUNTIF(Dezembro!$D$3:$D$300,C80)</f>
        <v>0</v>
      </c>
      <c r="F80" s="216">
        <f>COUNTIFS(Janeiro!$C$3:$C$300,C80,Janeiro!$H$3:$H$300,"&gt;0")+COUNTIFS(Janeiro!$D$3:$D$300,C80,Janeiro!$H$3:$H$300,"&gt;0")+COUNTIFS(Fevereiro!$C$3:$C$300,C80,Fevereiro!$H$3:$H$300,"&gt;0")+COUNTIFS(Fevereiro!$D$3:$D$300,C80,Fevereiro!$H$3:$H$300,"&gt;0")+COUNTIFS('Março'!$C$3:$C$300,C80,'Março'!$H$3:$H$300,"&gt;0")+COUNTIFS('Março'!$D$3:$D$300,C80,'Março'!$H$3:$H$300,"&gt;0")+COUNTIFS(Abril!$C$3:$C$300,C80,Abril!$H$3:$H$300,"&gt;0")+COUNTIFS(Abril!$D$3:$D$300,C80,Abril!$H$3:$H$300,"&gt;0")+COUNTIFS(Maio!$C$3:$C$300,C80,Maio!$H$3:$H$300,"&gt;0")+COUNTIFS(Maio!$D$3:$D$300,C80,Maio!$H$3:$H$300,"&gt;0")+COUNTIFS(Junho!$C$3:$C$300,C80,Junho!$H$3:$H$300,"&gt;0")+COUNTIFS(Junho!$D$3:$D$300,C80,Junho!$H$3:$H$300,"&gt;0")+COUNTIFS(Julho!$C$3:$C$300,C80,Julho!$H$3:$H$300,"&gt;0")+COUNTIFS(Julho!$D$3:$D$300,C80,Julho!$H$3:$H$300,"&gt;0")+COUNTIFS(Agosto!$C$3:$C$300,C80,Agosto!$H$3:$H$300,"&gt;0")+COUNTIFS(Agosto!$D$3:$D$300,C80,Agosto!$H$3:$H$300,"&gt;0")+COUNTIFS(Setembro!$C$3:$C$300,C80,Setembro!$H$3:$H$300,"&gt;0")+COUNTIFS(Setembro!$D$3:$D$300,C80,Setembro!$H$3:$H$300,"&gt;0")+COUNTIFS(Outubro!$C$3:$C$300,C80,Outubro!$H$3:$H$300,"&gt;0")+COUNTIFS(Outubro!$D$3:$D$300,C80,Outubro!$H$3:$H$300,"&gt;0")+COUNTIFS(Novembro!$C$3:$C$300,C80,Novembro!$H$3:$H$300,"&gt;0")+COUNTIFS(Novembro!$D$3:$D$300,C80,Novembro!$H$3:$H$300,"&gt;0")+COUNTIFS(Dezembro!$C$3:$C$300,C80,Dezembro!$H$3:$H$300,"&gt;0")+COUNTIFS(Dezembro!$D$3:$D$300,C80,Dezembro!$H$3:$H$300,"&gt;0")</f>
        <v>0</v>
      </c>
      <c r="G80" s="216">
        <f>COUNTIFS(Janeiro!$C$3:$C$300,C80,Janeiro!$H$3:$H$300,"&lt;0")+COUNTIFS(Janeiro!$D$3:$D$300,C80,Janeiro!$H$3:$H$300,"&lt;0")+COUNTIFS(Fevereiro!$C$3:$C$300,C80,Fevereiro!$H$3:$H$300,"&lt;0")+COUNTIFS(Fevereiro!$D$3:$D$300,C80,Fevereiro!$H$3:$H$300,"&lt;0")+COUNTIFS('Março'!$C$3:$C$300,C80,'Março'!$H$3:$H$300,"&lt;0")+COUNTIFS('Março'!$D$3:$D$300,C80,'Março'!$H$3:$H$300,"&lt;0")+COUNTIFS(Abril!$C$3:$C$300,C80,Abril!$H$3:$H$300,"&lt;0")+COUNTIFS(Abril!$D$3:$D$300,C80,Abril!$H$3:$H$300,"&lt;0")+COUNTIFS(Maio!$C$3:$C$300,C80,Maio!$H$3:$H$300,"&lt;0")+COUNTIFS(Maio!$D$3:$D$300,C80,Maio!$H$3:$H$300,"&lt;0")+COUNTIFS(Junho!$C$3:$C$300,C80,Junho!$H$3:$H$300,"&lt;0")+COUNTIFS(Junho!$D$3:$D$300,C80,Junho!$H$3:$H$300,"&lt;0")+COUNTIFS(Julho!$C$3:$C$300,C80,Julho!$H$3:$H$300,"&lt;0")+COUNTIFS(Julho!$D$3:$D$300,C80,Julho!$H$3:$H$300,"&lt;0")+COUNTIFS(Agosto!$C$3:$C$300,C80,Agosto!$H$3:$H$300,"&lt;0")+COUNTIFS(Agosto!$D$3:$D$300,C80,Agosto!$H$3:$H$300,"&lt;0")+COUNTIFS(Setembro!$C$3:$C$300,C80,Setembro!$H$3:$H$300,"&lt;0")+COUNTIFS(Setembro!$D$3:$D$300,C80,Setembro!$H$3:$H$300,"&lt;0")+COUNTIFS(Outubro!$C$3:$C$300,C80,Outubro!$H$3:$H$300,"&lt;0")+COUNTIFS(Outubro!$D$3:$D$300,C80,Outubro!$H$3:$H$300,"&lt;0")+COUNTIFS(Novembro!$C$3:$C$300,C80,Novembro!$H$3:$H$300,"&lt;0")+COUNTIFS(Novembro!$D$3:$D$300,C80,Novembro!$H$3:$H$300,"&lt;0")+COUNTIFS(Dezembro!$C$3:$C$300,C80,Dezembro!$H$3:$H$300,"&lt;0")+COUNTIFS(Dezembro!$D$3:$D$300,C80,Dezembro!$H$3:$H$300,"&lt;0")</f>
        <v>0</v>
      </c>
      <c r="H80" s="217">
        <f>SUMIFS(Janeiro!$H$3:$H$300,Janeiro!$C$3:$C$300,C80)+SUMIFS(Janeiro!$H$3:$H$300,Janeiro!$D$3:$D$300,C80)+SUMIFS(Fevereiro!$H$3:$H$300,Fevereiro!$C$3:$C$300,C80)+SUMIFS(Fevereiro!$H$3:$H$300,Fevereiro!$D$3:$D$300,C80)+SUMIFS('Março'!$H$3:$H$300,'Março'!$C$3:$C$300,C80)+SUMIFS('Março'!$H$3:$H$300,'Março'!$D$3:$D$300,C80)+SUMIFS(Abril!$H$3:$H$300,Abril!$C$3:$C$300,C80)+SUMIFS(Abril!$H$3:$H$300,Abril!$D$3:$D$300,C80)+SUMIFS(Maio!$H$3:$H$300,Maio!$C$3:$C$300,C80)+SUMIFS(Maio!$H$3:$H$300,Maio!$D$3:$D$300,C80)+SUMIFS(Junho!$H$3:$H$300,Junho!$C$3:$C$300,C80)+SUMIFS(Junho!$H$3:$H$300,Junho!$D$3:$D$300,C80)+SUMIFS(Julho!$H$3:$H$300,Julho!$C$3:$C$300,C80)+SUMIFS(Julho!$H$3:$H$300,Julho!$D$3:$D$300,C80)+SUMIFS(Agosto!$H$3:$H$300,Agosto!$C$3:$C$300,C80)+SUMIFS(Agosto!$H$3:$H$300,Agosto!$D$3:$D$300,C80)+SUMIFS(Setembro!$H$3:$H$300,Setembro!$C$3:$C$300,C80)+SUMIFS(Setembro!$H$3:$H$300,Setembro!$D$3:$D$300,C80)+SUMIFS(Outubro!$H$3:$H$300,Outubro!$C$3:$C$300,C80)+SUMIFS(Outubro!$H$3:$H$300,Outubro!$D$3:$D$300,C80)+SUMIFS(Novembro!$H$3:$H$300,Novembro!$C$3:$C$300,C80)+SUMIFS(Novembro!$H$3:$H$300,Novembro!$D$3:$D$300,C80)+SUMIFS(Dezembro!$H$3:$H$300,Dezembro!$C$3:$C$300,C80)+SUMIFS(Dezembro!$H$3:$H$300,Dezembro!$D$3:$D$300,C80)</f>
        <v>0</v>
      </c>
      <c r="J80" s="235"/>
      <c r="L80" s="71"/>
    </row>
    <row r="81" ht="24.75" customHeight="1">
      <c r="A81" s="214">
        <f>Equipes!$H81+(ROW(Equipes!$H81)/100000)</f>
        <v>0.00081</v>
      </c>
      <c r="B81" s="207">
        <f>RANK(Equipes!$A81,A:A)</f>
        <v>326</v>
      </c>
      <c r="C81" s="221" t="s">
        <v>385</v>
      </c>
      <c r="D81" s="216">
        <f>COUNTIF(Janeiro!$C$3:$C$300,C81)+COUNTIF(Fevereiro!$C$3:$C$300,C81)+COUNTIF('Março'!$C$3:$C$300,C81)+COUNTIF(Abril!$C$3:$C$300,C81)+COUNTIF(Maio!$C$3:$C$300,C81)+COUNTIF(Junho!$C$3:$C$300,C81)+COUNTIF(Julho!$C$3:$C$300,C81)+COUNTIF(Agosto!$C$3:$C$300,C81)+COUNTIF(Setembro!$C$3:$C$300,C81)+COUNTIF(Outubro!$C$3:$C$300,C81)+COUNTIF(Novembro!$C$3:$C$300,C81)+COUNTIF(Dezembro!$C$3:$C$300,C81)</f>
        <v>0</v>
      </c>
      <c r="E81" s="216">
        <f>COUNTIF(Janeiro!$D$3:$D$300,C81)+COUNTIF(Fevereiro!$D$3:$D$300,C81)+COUNTIF('Março'!$D$3:$D$300,C81)+COUNTIF(Abril!$D$3:$D$300,C81)+COUNTIF(Maio!$D$3:$D$300,C81)+COUNTIF(Junho!$D$3:$D$300,C81)+COUNTIF(Julho!$D$3:$D$300,C81)+COUNTIF(Agosto!$D$3:$D$300,C81)+COUNTIF(Setembro!$D$3:$D$300,C81)+COUNTIF(Outubro!$D$3:$D$300,C81)+COUNTIF(Novembro!$D$3:$D$300,C81)+COUNTIF(Dezembro!$D$3:$D$300,C81)</f>
        <v>0</v>
      </c>
      <c r="F81" s="216">
        <f>COUNTIFS(Janeiro!$C$3:$C$300,C81,Janeiro!$H$3:$H$300,"&gt;0")+COUNTIFS(Janeiro!$D$3:$D$300,C81,Janeiro!$H$3:$H$300,"&gt;0")+COUNTIFS(Fevereiro!$C$3:$C$300,C81,Fevereiro!$H$3:$H$300,"&gt;0")+COUNTIFS(Fevereiro!$D$3:$D$300,C81,Fevereiro!$H$3:$H$300,"&gt;0")+COUNTIFS('Março'!$C$3:$C$300,C81,'Março'!$H$3:$H$300,"&gt;0")+COUNTIFS('Março'!$D$3:$D$300,C81,'Março'!$H$3:$H$300,"&gt;0")+COUNTIFS(Abril!$C$3:$C$300,C81,Abril!$H$3:$H$300,"&gt;0")+COUNTIFS(Abril!$D$3:$D$300,C81,Abril!$H$3:$H$300,"&gt;0")+COUNTIFS(Maio!$C$3:$C$300,C81,Maio!$H$3:$H$300,"&gt;0")+COUNTIFS(Maio!$D$3:$D$300,C81,Maio!$H$3:$H$300,"&gt;0")+COUNTIFS(Junho!$C$3:$C$300,C81,Junho!$H$3:$H$300,"&gt;0")+COUNTIFS(Junho!$D$3:$D$300,C81,Junho!$H$3:$H$300,"&gt;0")+COUNTIFS(Julho!$C$3:$C$300,C81,Julho!$H$3:$H$300,"&gt;0")+COUNTIFS(Julho!$D$3:$D$300,C81,Julho!$H$3:$H$300,"&gt;0")+COUNTIFS(Agosto!$C$3:$C$300,C81,Agosto!$H$3:$H$300,"&gt;0")+COUNTIFS(Agosto!$D$3:$D$300,C81,Agosto!$H$3:$H$300,"&gt;0")+COUNTIFS(Setembro!$C$3:$C$300,C81,Setembro!$H$3:$H$300,"&gt;0")+COUNTIFS(Setembro!$D$3:$D$300,C81,Setembro!$H$3:$H$300,"&gt;0")+COUNTIFS(Outubro!$C$3:$C$300,C81,Outubro!$H$3:$H$300,"&gt;0")+COUNTIFS(Outubro!$D$3:$D$300,C81,Outubro!$H$3:$H$300,"&gt;0")+COUNTIFS(Novembro!$C$3:$C$300,C81,Novembro!$H$3:$H$300,"&gt;0")+COUNTIFS(Novembro!$D$3:$D$300,C81,Novembro!$H$3:$H$300,"&gt;0")+COUNTIFS(Dezembro!$C$3:$C$300,C81,Dezembro!$H$3:$H$300,"&gt;0")+COUNTIFS(Dezembro!$D$3:$D$300,C81,Dezembro!$H$3:$H$300,"&gt;0")</f>
        <v>0</v>
      </c>
      <c r="G81" s="216">
        <f>COUNTIFS(Janeiro!$C$3:$C$300,C81,Janeiro!$H$3:$H$300,"&lt;0")+COUNTIFS(Janeiro!$D$3:$D$300,C81,Janeiro!$H$3:$H$300,"&lt;0")+COUNTIFS(Fevereiro!$C$3:$C$300,C81,Fevereiro!$H$3:$H$300,"&lt;0")+COUNTIFS(Fevereiro!$D$3:$D$300,C81,Fevereiro!$H$3:$H$300,"&lt;0")+COUNTIFS('Março'!$C$3:$C$300,C81,'Março'!$H$3:$H$300,"&lt;0")+COUNTIFS('Março'!$D$3:$D$300,C81,'Março'!$H$3:$H$300,"&lt;0")+COUNTIFS(Abril!$C$3:$C$300,C81,Abril!$H$3:$H$300,"&lt;0")+COUNTIFS(Abril!$D$3:$D$300,C81,Abril!$H$3:$H$300,"&lt;0")+COUNTIFS(Maio!$C$3:$C$300,C81,Maio!$H$3:$H$300,"&lt;0")+COUNTIFS(Maio!$D$3:$D$300,C81,Maio!$H$3:$H$300,"&lt;0")+COUNTIFS(Junho!$C$3:$C$300,C81,Junho!$H$3:$H$300,"&lt;0")+COUNTIFS(Junho!$D$3:$D$300,C81,Junho!$H$3:$H$300,"&lt;0")+COUNTIFS(Julho!$C$3:$C$300,C81,Julho!$H$3:$H$300,"&lt;0")+COUNTIFS(Julho!$D$3:$D$300,C81,Julho!$H$3:$H$300,"&lt;0")+COUNTIFS(Agosto!$C$3:$C$300,C81,Agosto!$H$3:$H$300,"&lt;0")+COUNTIFS(Agosto!$D$3:$D$300,C81,Agosto!$H$3:$H$300,"&lt;0")+COUNTIFS(Setembro!$C$3:$C$300,C81,Setembro!$H$3:$H$300,"&lt;0")+COUNTIFS(Setembro!$D$3:$D$300,C81,Setembro!$H$3:$H$300,"&lt;0")+COUNTIFS(Outubro!$C$3:$C$300,C81,Outubro!$H$3:$H$300,"&lt;0")+COUNTIFS(Outubro!$D$3:$D$300,C81,Outubro!$H$3:$H$300,"&lt;0")+COUNTIFS(Novembro!$C$3:$C$300,C81,Novembro!$H$3:$H$300,"&lt;0")+COUNTIFS(Novembro!$D$3:$D$300,C81,Novembro!$H$3:$H$300,"&lt;0")+COUNTIFS(Dezembro!$C$3:$C$300,C81,Dezembro!$H$3:$H$300,"&lt;0")+COUNTIFS(Dezembro!$D$3:$D$300,C81,Dezembro!$H$3:$H$300,"&lt;0")</f>
        <v>0</v>
      </c>
      <c r="H81" s="217">
        <f>SUMIFS(Janeiro!$H$3:$H$300,Janeiro!$C$3:$C$300,C81)+SUMIFS(Janeiro!$H$3:$H$300,Janeiro!$D$3:$D$300,C81)+SUMIFS(Fevereiro!$H$3:$H$300,Fevereiro!$C$3:$C$300,C81)+SUMIFS(Fevereiro!$H$3:$H$300,Fevereiro!$D$3:$D$300,C81)+SUMIFS('Março'!$H$3:$H$300,'Março'!$C$3:$C$300,C81)+SUMIFS('Março'!$H$3:$H$300,'Março'!$D$3:$D$300,C81)+SUMIFS(Abril!$H$3:$H$300,Abril!$C$3:$C$300,C81)+SUMIFS(Abril!$H$3:$H$300,Abril!$D$3:$D$300,C81)+SUMIFS(Maio!$H$3:$H$300,Maio!$C$3:$C$300,C81)+SUMIFS(Maio!$H$3:$H$300,Maio!$D$3:$D$300,C81)+SUMIFS(Junho!$H$3:$H$300,Junho!$C$3:$C$300,C81)+SUMIFS(Junho!$H$3:$H$300,Junho!$D$3:$D$300,C81)+SUMIFS(Julho!$H$3:$H$300,Julho!$C$3:$C$300,C81)+SUMIFS(Julho!$H$3:$H$300,Julho!$D$3:$D$300,C81)+SUMIFS(Agosto!$H$3:$H$300,Agosto!$C$3:$C$300,C81)+SUMIFS(Agosto!$H$3:$H$300,Agosto!$D$3:$D$300,C81)+SUMIFS(Setembro!$H$3:$H$300,Setembro!$C$3:$C$300,C81)+SUMIFS(Setembro!$H$3:$H$300,Setembro!$D$3:$D$300,C81)+SUMIFS(Outubro!$H$3:$H$300,Outubro!$C$3:$C$300,C81)+SUMIFS(Outubro!$H$3:$H$300,Outubro!$D$3:$D$300,C81)+SUMIFS(Novembro!$H$3:$H$300,Novembro!$C$3:$C$300,C81)+SUMIFS(Novembro!$H$3:$H$300,Novembro!$D$3:$D$300,C81)+SUMIFS(Dezembro!$H$3:$H$300,Dezembro!$C$3:$C$300,C81)+SUMIFS(Dezembro!$H$3:$H$300,Dezembro!$D$3:$D$300,C81)</f>
        <v>0</v>
      </c>
      <c r="J81" s="235"/>
      <c r="L81" s="71"/>
    </row>
    <row r="82" ht="24.75" customHeight="1">
      <c r="A82" s="214">
        <f>Equipes!$H82+(ROW(Equipes!$H82)/100000)</f>
        <v>0.00082</v>
      </c>
      <c r="B82" s="207">
        <f>RANK(Equipes!$A82,A:A)</f>
        <v>325</v>
      </c>
      <c r="C82" s="221" t="s">
        <v>386</v>
      </c>
      <c r="D82" s="216">
        <f>COUNTIF(Janeiro!$C$3:$C$300,C82)+COUNTIF(Fevereiro!$C$3:$C$300,C82)+COUNTIF('Março'!$C$3:$C$300,C82)+COUNTIF(Abril!$C$3:$C$300,C82)+COUNTIF(Maio!$C$3:$C$300,C82)+COUNTIF(Junho!$C$3:$C$300,C82)+COUNTIF(Julho!$C$3:$C$300,C82)+COUNTIF(Agosto!$C$3:$C$300,C82)+COUNTIF(Setembro!$C$3:$C$300,C82)+COUNTIF(Outubro!$C$3:$C$300,C82)+COUNTIF(Novembro!$C$3:$C$300,C82)+COUNTIF(Dezembro!$C$3:$C$300,C82)</f>
        <v>0</v>
      </c>
      <c r="E82" s="216">
        <f>COUNTIF(Janeiro!$D$3:$D$300,C82)+COUNTIF(Fevereiro!$D$3:$D$300,C82)+COUNTIF('Março'!$D$3:$D$300,C82)+COUNTIF(Abril!$D$3:$D$300,C82)+COUNTIF(Maio!$D$3:$D$300,C82)+COUNTIF(Junho!$D$3:$D$300,C82)+COUNTIF(Julho!$D$3:$D$300,C82)+COUNTIF(Agosto!$D$3:$D$300,C82)+COUNTIF(Setembro!$D$3:$D$300,C82)+COUNTIF(Outubro!$D$3:$D$300,C82)+COUNTIF(Novembro!$D$3:$D$300,C82)+COUNTIF(Dezembro!$D$3:$D$300,C82)</f>
        <v>0</v>
      </c>
      <c r="F82" s="216">
        <f>COUNTIFS(Janeiro!$C$3:$C$300,C82,Janeiro!$H$3:$H$300,"&gt;0")+COUNTIFS(Janeiro!$D$3:$D$300,C82,Janeiro!$H$3:$H$300,"&gt;0")+COUNTIFS(Fevereiro!$C$3:$C$300,C82,Fevereiro!$H$3:$H$300,"&gt;0")+COUNTIFS(Fevereiro!$D$3:$D$300,C82,Fevereiro!$H$3:$H$300,"&gt;0")+COUNTIFS('Março'!$C$3:$C$300,C82,'Março'!$H$3:$H$300,"&gt;0")+COUNTIFS('Março'!$D$3:$D$300,C82,'Março'!$H$3:$H$300,"&gt;0")+COUNTIFS(Abril!$C$3:$C$300,C82,Abril!$H$3:$H$300,"&gt;0")+COUNTIFS(Abril!$D$3:$D$300,C82,Abril!$H$3:$H$300,"&gt;0")+COUNTIFS(Maio!$C$3:$C$300,C82,Maio!$H$3:$H$300,"&gt;0")+COUNTIFS(Maio!$D$3:$D$300,C82,Maio!$H$3:$H$300,"&gt;0")+COUNTIFS(Junho!$C$3:$C$300,C82,Junho!$H$3:$H$300,"&gt;0")+COUNTIFS(Junho!$D$3:$D$300,C82,Junho!$H$3:$H$300,"&gt;0")+COUNTIFS(Julho!$C$3:$C$300,C82,Julho!$H$3:$H$300,"&gt;0")+COUNTIFS(Julho!$D$3:$D$300,C82,Julho!$H$3:$H$300,"&gt;0")+COUNTIFS(Agosto!$C$3:$C$300,C82,Agosto!$H$3:$H$300,"&gt;0")+COUNTIFS(Agosto!$D$3:$D$300,C82,Agosto!$H$3:$H$300,"&gt;0")+COUNTIFS(Setembro!$C$3:$C$300,C82,Setembro!$H$3:$H$300,"&gt;0")+COUNTIFS(Setembro!$D$3:$D$300,C82,Setembro!$H$3:$H$300,"&gt;0")+COUNTIFS(Outubro!$C$3:$C$300,C82,Outubro!$H$3:$H$300,"&gt;0")+COUNTIFS(Outubro!$D$3:$D$300,C82,Outubro!$H$3:$H$300,"&gt;0")+COUNTIFS(Novembro!$C$3:$C$300,C82,Novembro!$H$3:$H$300,"&gt;0")+COUNTIFS(Novembro!$D$3:$D$300,C82,Novembro!$H$3:$H$300,"&gt;0")+COUNTIFS(Dezembro!$C$3:$C$300,C82,Dezembro!$H$3:$H$300,"&gt;0")+COUNTIFS(Dezembro!$D$3:$D$300,C82,Dezembro!$H$3:$H$300,"&gt;0")</f>
        <v>0</v>
      </c>
      <c r="G82" s="216">
        <f>COUNTIFS(Janeiro!$C$3:$C$300,C82,Janeiro!$H$3:$H$300,"&lt;0")+COUNTIFS(Janeiro!$D$3:$D$300,C82,Janeiro!$H$3:$H$300,"&lt;0")+COUNTIFS(Fevereiro!$C$3:$C$300,C82,Fevereiro!$H$3:$H$300,"&lt;0")+COUNTIFS(Fevereiro!$D$3:$D$300,C82,Fevereiro!$H$3:$H$300,"&lt;0")+COUNTIFS('Março'!$C$3:$C$300,C82,'Março'!$H$3:$H$300,"&lt;0")+COUNTIFS('Março'!$D$3:$D$300,C82,'Março'!$H$3:$H$300,"&lt;0")+COUNTIFS(Abril!$C$3:$C$300,C82,Abril!$H$3:$H$300,"&lt;0")+COUNTIFS(Abril!$D$3:$D$300,C82,Abril!$H$3:$H$300,"&lt;0")+COUNTIFS(Maio!$C$3:$C$300,C82,Maio!$H$3:$H$300,"&lt;0")+COUNTIFS(Maio!$D$3:$D$300,C82,Maio!$H$3:$H$300,"&lt;0")+COUNTIFS(Junho!$C$3:$C$300,C82,Junho!$H$3:$H$300,"&lt;0")+COUNTIFS(Junho!$D$3:$D$300,C82,Junho!$H$3:$H$300,"&lt;0")+COUNTIFS(Julho!$C$3:$C$300,C82,Julho!$H$3:$H$300,"&lt;0")+COUNTIFS(Julho!$D$3:$D$300,C82,Julho!$H$3:$H$300,"&lt;0")+COUNTIFS(Agosto!$C$3:$C$300,C82,Agosto!$H$3:$H$300,"&lt;0")+COUNTIFS(Agosto!$D$3:$D$300,C82,Agosto!$H$3:$H$300,"&lt;0")+COUNTIFS(Setembro!$C$3:$C$300,C82,Setembro!$H$3:$H$300,"&lt;0")+COUNTIFS(Setembro!$D$3:$D$300,C82,Setembro!$H$3:$H$300,"&lt;0")+COUNTIFS(Outubro!$C$3:$C$300,C82,Outubro!$H$3:$H$300,"&lt;0")+COUNTIFS(Outubro!$D$3:$D$300,C82,Outubro!$H$3:$H$300,"&lt;0")+COUNTIFS(Novembro!$C$3:$C$300,C82,Novembro!$H$3:$H$300,"&lt;0")+COUNTIFS(Novembro!$D$3:$D$300,C82,Novembro!$H$3:$H$300,"&lt;0")+COUNTIFS(Dezembro!$C$3:$C$300,C82,Dezembro!$H$3:$H$300,"&lt;0")+COUNTIFS(Dezembro!$D$3:$D$300,C82,Dezembro!$H$3:$H$300,"&lt;0")</f>
        <v>0</v>
      </c>
      <c r="H82" s="217">
        <f>SUMIFS(Janeiro!$H$3:$H$300,Janeiro!$C$3:$C$300,C82)+SUMIFS(Janeiro!$H$3:$H$300,Janeiro!$D$3:$D$300,C82)+SUMIFS(Fevereiro!$H$3:$H$300,Fevereiro!$C$3:$C$300,C82)+SUMIFS(Fevereiro!$H$3:$H$300,Fevereiro!$D$3:$D$300,C82)+SUMIFS('Março'!$H$3:$H$300,'Março'!$C$3:$C$300,C82)+SUMIFS('Março'!$H$3:$H$300,'Março'!$D$3:$D$300,C82)+SUMIFS(Abril!$H$3:$H$300,Abril!$C$3:$C$300,C82)+SUMIFS(Abril!$H$3:$H$300,Abril!$D$3:$D$300,C82)+SUMIFS(Maio!$H$3:$H$300,Maio!$C$3:$C$300,C82)+SUMIFS(Maio!$H$3:$H$300,Maio!$D$3:$D$300,C82)+SUMIFS(Junho!$H$3:$H$300,Junho!$C$3:$C$300,C82)+SUMIFS(Junho!$H$3:$H$300,Junho!$D$3:$D$300,C82)+SUMIFS(Julho!$H$3:$H$300,Julho!$C$3:$C$300,C82)+SUMIFS(Julho!$H$3:$H$300,Julho!$D$3:$D$300,C82)+SUMIFS(Agosto!$H$3:$H$300,Agosto!$C$3:$C$300,C82)+SUMIFS(Agosto!$H$3:$H$300,Agosto!$D$3:$D$300,C82)+SUMIFS(Setembro!$H$3:$H$300,Setembro!$C$3:$C$300,C82)+SUMIFS(Setembro!$H$3:$H$300,Setembro!$D$3:$D$300,C82)+SUMIFS(Outubro!$H$3:$H$300,Outubro!$C$3:$C$300,C82)+SUMIFS(Outubro!$H$3:$H$300,Outubro!$D$3:$D$300,C82)+SUMIFS(Novembro!$H$3:$H$300,Novembro!$C$3:$C$300,C82)+SUMIFS(Novembro!$H$3:$H$300,Novembro!$D$3:$D$300,C82)+SUMIFS(Dezembro!$H$3:$H$300,Dezembro!$C$3:$C$300,C82)+SUMIFS(Dezembro!$H$3:$H$300,Dezembro!$D$3:$D$300,C82)</f>
        <v>0</v>
      </c>
      <c r="J82" s="235"/>
      <c r="L82" s="71"/>
    </row>
    <row r="83" ht="24.75" customHeight="1">
      <c r="A83" s="214">
        <f>Equipes!$H83+(ROW(Equipes!$H83)/100000)</f>
        <v>0.00083</v>
      </c>
      <c r="B83" s="207">
        <f>RANK(Equipes!$A83,A:A)</f>
        <v>324</v>
      </c>
      <c r="C83" s="221" t="s">
        <v>387</v>
      </c>
      <c r="D83" s="216">
        <f>COUNTIF(Janeiro!$C$3:$C$300,C83)+COUNTIF(Fevereiro!$C$3:$C$300,C83)+COUNTIF('Março'!$C$3:$C$300,C83)+COUNTIF(Abril!$C$3:$C$300,C83)+COUNTIF(Maio!$C$3:$C$300,C83)+COUNTIF(Junho!$C$3:$C$300,C83)+COUNTIF(Julho!$C$3:$C$300,C83)+COUNTIF(Agosto!$C$3:$C$300,C83)+COUNTIF(Setembro!$C$3:$C$300,C83)+COUNTIF(Outubro!$C$3:$C$300,C83)+COUNTIF(Novembro!$C$3:$C$300,C83)+COUNTIF(Dezembro!$C$3:$C$300,C83)</f>
        <v>0</v>
      </c>
      <c r="E83" s="216">
        <f>COUNTIF(Janeiro!$D$3:$D$300,C83)+COUNTIF(Fevereiro!$D$3:$D$300,C83)+COUNTIF('Março'!$D$3:$D$300,C83)+COUNTIF(Abril!$D$3:$D$300,C83)+COUNTIF(Maio!$D$3:$D$300,C83)+COUNTIF(Junho!$D$3:$D$300,C83)+COUNTIF(Julho!$D$3:$D$300,C83)+COUNTIF(Agosto!$D$3:$D$300,C83)+COUNTIF(Setembro!$D$3:$D$300,C83)+COUNTIF(Outubro!$D$3:$D$300,C83)+COUNTIF(Novembro!$D$3:$D$300,C83)+COUNTIF(Dezembro!$D$3:$D$300,C83)</f>
        <v>0</v>
      </c>
      <c r="F83" s="216">
        <f>COUNTIFS(Janeiro!$C$3:$C$300,C83,Janeiro!$H$3:$H$300,"&gt;0")+COUNTIFS(Janeiro!$D$3:$D$300,C83,Janeiro!$H$3:$H$300,"&gt;0")+COUNTIFS(Fevereiro!$C$3:$C$300,C83,Fevereiro!$H$3:$H$300,"&gt;0")+COUNTIFS(Fevereiro!$D$3:$D$300,C83,Fevereiro!$H$3:$H$300,"&gt;0")+COUNTIFS('Março'!$C$3:$C$300,C83,'Março'!$H$3:$H$300,"&gt;0")+COUNTIFS('Março'!$D$3:$D$300,C83,'Março'!$H$3:$H$300,"&gt;0")+COUNTIFS(Abril!$C$3:$C$300,C83,Abril!$H$3:$H$300,"&gt;0")+COUNTIFS(Abril!$D$3:$D$300,C83,Abril!$H$3:$H$300,"&gt;0")+COUNTIFS(Maio!$C$3:$C$300,C83,Maio!$H$3:$H$300,"&gt;0")+COUNTIFS(Maio!$D$3:$D$300,C83,Maio!$H$3:$H$300,"&gt;0")+COUNTIFS(Junho!$C$3:$C$300,C83,Junho!$H$3:$H$300,"&gt;0")+COUNTIFS(Junho!$D$3:$D$300,C83,Junho!$H$3:$H$300,"&gt;0")+COUNTIFS(Julho!$C$3:$C$300,C83,Julho!$H$3:$H$300,"&gt;0")+COUNTIFS(Julho!$D$3:$D$300,C83,Julho!$H$3:$H$300,"&gt;0")+COUNTIFS(Agosto!$C$3:$C$300,C83,Agosto!$H$3:$H$300,"&gt;0")+COUNTIFS(Agosto!$D$3:$D$300,C83,Agosto!$H$3:$H$300,"&gt;0")+COUNTIFS(Setembro!$C$3:$C$300,C83,Setembro!$H$3:$H$300,"&gt;0")+COUNTIFS(Setembro!$D$3:$D$300,C83,Setembro!$H$3:$H$300,"&gt;0")+COUNTIFS(Outubro!$C$3:$C$300,C83,Outubro!$H$3:$H$300,"&gt;0")+COUNTIFS(Outubro!$D$3:$D$300,C83,Outubro!$H$3:$H$300,"&gt;0")+COUNTIFS(Novembro!$C$3:$C$300,C83,Novembro!$H$3:$H$300,"&gt;0")+COUNTIFS(Novembro!$D$3:$D$300,C83,Novembro!$H$3:$H$300,"&gt;0")+COUNTIFS(Dezembro!$C$3:$C$300,C83,Dezembro!$H$3:$H$300,"&gt;0")+COUNTIFS(Dezembro!$D$3:$D$300,C83,Dezembro!$H$3:$H$300,"&gt;0")</f>
        <v>0</v>
      </c>
      <c r="G83" s="216">
        <f>COUNTIFS(Janeiro!$C$3:$C$300,C83,Janeiro!$H$3:$H$300,"&lt;0")+COUNTIFS(Janeiro!$D$3:$D$300,C83,Janeiro!$H$3:$H$300,"&lt;0")+COUNTIFS(Fevereiro!$C$3:$C$300,C83,Fevereiro!$H$3:$H$300,"&lt;0")+COUNTIFS(Fevereiro!$D$3:$D$300,C83,Fevereiro!$H$3:$H$300,"&lt;0")+COUNTIFS('Março'!$C$3:$C$300,C83,'Março'!$H$3:$H$300,"&lt;0")+COUNTIFS('Março'!$D$3:$D$300,C83,'Março'!$H$3:$H$300,"&lt;0")+COUNTIFS(Abril!$C$3:$C$300,C83,Abril!$H$3:$H$300,"&lt;0")+COUNTIFS(Abril!$D$3:$D$300,C83,Abril!$H$3:$H$300,"&lt;0")+COUNTIFS(Maio!$C$3:$C$300,C83,Maio!$H$3:$H$300,"&lt;0")+COUNTIFS(Maio!$D$3:$D$300,C83,Maio!$H$3:$H$300,"&lt;0")+COUNTIFS(Junho!$C$3:$C$300,C83,Junho!$H$3:$H$300,"&lt;0")+COUNTIFS(Junho!$D$3:$D$300,C83,Junho!$H$3:$H$300,"&lt;0")+COUNTIFS(Julho!$C$3:$C$300,C83,Julho!$H$3:$H$300,"&lt;0")+COUNTIFS(Julho!$D$3:$D$300,C83,Julho!$H$3:$H$300,"&lt;0")+COUNTIFS(Agosto!$C$3:$C$300,C83,Agosto!$H$3:$H$300,"&lt;0")+COUNTIFS(Agosto!$D$3:$D$300,C83,Agosto!$H$3:$H$300,"&lt;0")+COUNTIFS(Setembro!$C$3:$C$300,C83,Setembro!$H$3:$H$300,"&lt;0")+COUNTIFS(Setembro!$D$3:$D$300,C83,Setembro!$H$3:$H$300,"&lt;0")+COUNTIFS(Outubro!$C$3:$C$300,C83,Outubro!$H$3:$H$300,"&lt;0")+COUNTIFS(Outubro!$D$3:$D$300,C83,Outubro!$H$3:$H$300,"&lt;0")+COUNTIFS(Novembro!$C$3:$C$300,C83,Novembro!$H$3:$H$300,"&lt;0")+COUNTIFS(Novembro!$D$3:$D$300,C83,Novembro!$H$3:$H$300,"&lt;0")+COUNTIFS(Dezembro!$C$3:$C$300,C83,Dezembro!$H$3:$H$300,"&lt;0")+COUNTIFS(Dezembro!$D$3:$D$300,C83,Dezembro!$H$3:$H$300,"&lt;0")</f>
        <v>0</v>
      </c>
      <c r="H83" s="217">
        <f>SUMIFS(Janeiro!$H$3:$H$300,Janeiro!$C$3:$C$300,C83)+SUMIFS(Janeiro!$H$3:$H$300,Janeiro!$D$3:$D$300,C83)+SUMIFS(Fevereiro!$H$3:$H$300,Fevereiro!$C$3:$C$300,C83)+SUMIFS(Fevereiro!$H$3:$H$300,Fevereiro!$D$3:$D$300,C83)+SUMIFS('Março'!$H$3:$H$300,'Março'!$C$3:$C$300,C83)+SUMIFS('Março'!$H$3:$H$300,'Março'!$D$3:$D$300,C83)+SUMIFS(Abril!$H$3:$H$300,Abril!$C$3:$C$300,C83)+SUMIFS(Abril!$H$3:$H$300,Abril!$D$3:$D$300,C83)+SUMIFS(Maio!$H$3:$H$300,Maio!$C$3:$C$300,C83)+SUMIFS(Maio!$H$3:$H$300,Maio!$D$3:$D$300,C83)+SUMIFS(Junho!$H$3:$H$300,Junho!$C$3:$C$300,C83)+SUMIFS(Junho!$H$3:$H$300,Junho!$D$3:$D$300,C83)+SUMIFS(Julho!$H$3:$H$300,Julho!$C$3:$C$300,C83)+SUMIFS(Julho!$H$3:$H$300,Julho!$D$3:$D$300,C83)+SUMIFS(Agosto!$H$3:$H$300,Agosto!$C$3:$C$300,C83)+SUMIFS(Agosto!$H$3:$H$300,Agosto!$D$3:$D$300,C83)+SUMIFS(Setembro!$H$3:$H$300,Setembro!$C$3:$C$300,C83)+SUMIFS(Setembro!$H$3:$H$300,Setembro!$D$3:$D$300,C83)+SUMIFS(Outubro!$H$3:$H$300,Outubro!$C$3:$C$300,C83)+SUMIFS(Outubro!$H$3:$H$300,Outubro!$D$3:$D$300,C83)+SUMIFS(Novembro!$H$3:$H$300,Novembro!$C$3:$C$300,C83)+SUMIFS(Novembro!$H$3:$H$300,Novembro!$D$3:$D$300,C83)+SUMIFS(Dezembro!$H$3:$H$300,Dezembro!$C$3:$C$300,C83)+SUMIFS(Dezembro!$H$3:$H$300,Dezembro!$D$3:$D$300,C83)</f>
        <v>0</v>
      </c>
      <c r="J83" s="235"/>
      <c r="L83" s="71"/>
    </row>
    <row r="84" ht="24.75" customHeight="1">
      <c r="A84" s="214">
        <f>Equipes!$H84+(ROW(Equipes!$H84)/100000)</f>
        <v>-449.99916</v>
      </c>
      <c r="B84" s="207">
        <f>RANK(Equipes!$A84,A:A)</f>
        <v>382</v>
      </c>
      <c r="C84" s="221" t="s">
        <v>186</v>
      </c>
      <c r="D84" s="216">
        <f>COUNTIF(Janeiro!$C$3:$C$300,C84)+COUNTIF(Fevereiro!$C$3:$C$300,C84)+COUNTIF('Março'!$C$3:$C$300,C84)+COUNTIF(Abril!$C$3:$C$300,C84)+COUNTIF(Maio!$C$3:$C$300,C84)+COUNTIF(Junho!$C$3:$C$300,C84)+COUNTIF(Julho!$C$3:$C$300,C84)+COUNTIF(Agosto!$C$3:$C$300,C84)+COUNTIF(Setembro!$C$3:$C$300,C84)+COUNTIF(Outubro!$C$3:$C$300,C84)+COUNTIF(Novembro!$C$3:$C$300,C84)+COUNTIF(Dezembro!$C$3:$C$300,C84)</f>
        <v>1</v>
      </c>
      <c r="E84" s="216">
        <f>COUNTIF(Janeiro!$D$3:$D$300,C84)+COUNTIF(Fevereiro!$D$3:$D$300,C84)+COUNTIF('Março'!$D$3:$D$300,C84)+COUNTIF(Abril!$D$3:$D$300,C84)+COUNTIF(Maio!$D$3:$D$300,C84)+COUNTIF(Junho!$D$3:$D$300,C84)+COUNTIF(Julho!$D$3:$D$300,C84)+COUNTIF(Agosto!$D$3:$D$300,C84)+COUNTIF(Setembro!$D$3:$D$300,C84)+COUNTIF(Outubro!$D$3:$D$300,C84)+COUNTIF(Novembro!$D$3:$D$300,C84)+COUNTIF(Dezembro!$D$3:$D$300,C84)</f>
        <v>0</v>
      </c>
      <c r="F84" s="216">
        <f>COUNTIFS(Janeiro!$C$3:$C$300,C84,Janeiro!$H$3:$H$300,"&gt;0")+COUNTIFS(Janeiro!$D$3:$D$300,C84,Janeiro!$H$3:$H$300,"&gt;0")+COUNTIFS(Fevereiro!$C$3:$C$300,C84,Fevereiro!$H$3:$H$300,"&gt;0")+COUNTIFS(Fevereiro!$D$3:$D$300,C84,Fevereiro!$H$3:$H$300,"&gt;0")+COUNTIFS('Março'!$C$3:$C$300,C84,'Março'!$H$3:$H$300,"&gt;0")+COUNTIFS('Março'!$D$3:$D$300,C84,'Março'!$H$3:$H$300,"&gt;0")+COUNTIFS(Abril!$C$3:$C$300,C84,Abril!$H$3:$H$300,"&gt;0")+COUNTIFS(Abril!$D$3:$D$300,C84,Abril!$H$3:$H$300,"&gt;0")+COUNTIFS(Maio!$C$3:$C$300,C84,Maio!$H$3:$H$300,"&gt;0")+COUNTIFS(Maio!$D$3:$D$300,C84,Maio!$H$3:$H$300,"&gt;0")+COUNTIFS(Junho!$C$3:$C$300,C84,Junho!$H$3:$H$300,"&gt;0")+COUNTIFS(Junho!$D$3:$D$300,C84,Junho!$H$3:$H$300,"&gt;0")+COUNTIFS(Julho!$C$3:$C$300,C84,Julho!$H$3:$H$300,"&gt;0")+COUNTIFS(Julho!$D$3:$D$300,C84,Julho!$H$3:$H$300,"&gt;0")+COUNTIFS(Agosto!$C$3:$C$300,C84,Agosto!$H$3:$H$300,"&gt;0")+COUNTIFS(Agosto!$D$3:$D$300,C84,Agosto!$H$3:$H$300,"&gt;0")+COUNTIFS(Setembro!$C$3:$C$300,C84,Setembro!$H$3:$H$300,"&gt;0")+COUNTIFS(Setembro!$D$3:$D$300,C84,Setembro!$H$3:$H$300,"&gt;0")+COUNTIFS(Outubro!$C$3:$C$300,C84,Outubro!$H$3:$H$300,"&gt;0")+COUNTIFS(Outubro!$D$3:$D$300,C84,Outubro!$H$3:$H$300,"&gt;0")+COUNTIFS(Novembro!$C$3:$C$300,C84,Novembro!$H$3:$H$300,"&gt;0")+COUNTIFS(Novembro!$D$3:$D$300,C84,Novembro!$H$3:$H$300,"&gt;0")+COUNTIFS(Dezembro!$C$3:$C$300,C84,Dezembro!$H$3:$H$300,"&gt;0")+COUNTIFS(Dezembro!$D$3:$D$300,C84,Dezembro!$H$3:$H$300,"&gt;0")</f>
        <v>0</v>
      </c>
      <c r="G84" s="216">
        <f>COUNTIFS(Janeiro!$C$3:$C$300,C84,Janeiro!$H$3:$H$300,"&lt;0")+COUNTIFS(Janeiro!$D$3:$D$300,C84,Janeiro!$H$3:$H$300,"&lt;0")+COUNTIFS(Fevereiro!$C$3:$C$300,C84,Fevereiro!$H$3:$H$300,"&lt;0")+COUNTIFS(Fevereiro!$D$3:$D$300,C84,Fevereiro!$H$3:$H$300,"&lt;0")+COUNTIFS('Março'!$C$3:$C$300,C84,'Março'!$H$3:$H$300,"&lt;0")+COUNTIFS('Março'!$D$3:$D$300,C84,'Março'!$H$3:$H$300,"&lt;0")+COUNTIFS(Abril!$C$3:$C$300,C84,Abril!$H$3:$H$300,"&lt;0")+COUNTIFS(Abril!$D$3:$D$300,C84,Abril!$H$3:$H$300,"&lt;0")+COUNTIFS(Maio!$C$3:$C$300,C84,Maio!$H$3:$H$300,"&lt;0")+COUNTIFS(Maio!$D$3:$D$300,C84,Maio!$H$3:$H$300,"&lt;0")+COUNTIFS(Junho!$C$3:$C$300,C84,Junho!$H$3:$H$300,"&lt;0")+COUNTIFS(Junho!$D$3:$D$300,C84,Junho!$H$3:$H$300,"&lt;0")+COUNTIFS(Julho!$C$3:$C$300,C84,Julho!$H$3:$H$300,"&lt;0")+COUNTIFS(Julho!$D$3:$D$300,C84,Julho!$H$3:$H$300,"&lt;0")+COUNTIFS(Agosto!$C$3:$C$300,C84,Agosto!$H$3:$H$300,"&lt;0")+COUNTIFS(Agosto!$D$3:$D$300,C84,Agosto!$H$3:$H$300,"&lt;0")+COUNTIFS(Setembro!$C$3:$C$300,C84,Setembro!$H$3:$H$300,"&lt;0")+COUNTIFS(Setembro!$D$3:$D$300,C84,Setembro!$H$3:$H$300,"&lt;0")+COUNTIFS(Outubro!$C$3:$C$300,C84,Outubro!$H$3:$H$300,"&lt;0")+COUNTIFS(Outubro!$D$3:$D$300,C84,Outubro!$H$3:$H$300,"&lt;0")+COUNTIFS(Novembro!$C$3:$C$300,C84,Novembro!$H$3:$H$300,"&lt;0")+COUNTIFS(Novembro!$D$3:$D$300,C84,Novembro!$H$3:$H$300,"&lt;0")+COUNTIFS(Dezembro!$C$3:$C$300,C84,Dezembro!$H$3:$H$300,"&lt;0")+COUNTIFS(Dezembro!$D$3:$D$300,C84,Dezembro!$H$3:$H$300,"&lt;0")</f>
        <v>1</v>
      </c>
      <c r="H84" s="217">
        <f>SUMIFS(Janeiro!$H$3:$H$300,Janeiro!$C$3:$C$300,C84)+SUMIFS(Janeiro!$H$3:$H$300,Janeiro!$D$3:$D$300,C84)+SUMIFS(Fevereiro!$H$3:$H$300,Fevereiro!$C$3:$C$300,C84)+SUMIFS(Fevereiro!$H$3:$H$300,Fevereiro!$D$3:$D$300,C84)+SUMIFS('Março'!$H$3:$H$300,'Março'!$C$3:$C$300,C84)+SUMIFS('Março'!$H$3:$H$300,'Março'!$D$3:$D$300,C84)+SUMIFS(Abril!$H$3:$H$300,Abril!$C$3:$C$300,C84)+SUMIFS(Abril!$H$3:$H$300,Abril!$D$3:$D$300,C84)+SUMIFS(Maio!$H$3:$H$300,Maio!$C$3:$C$300,C84)+SUMIFS(Maio!$H$3:$H$300,Maio!$D$3:$D$300,C84)+SUMIFS(Junho!$H$3:$H$300,Junho!$C$3:$C$300,C84)+SUMIFS(Junho!$H$3:$H$300,Junho!$D$3:$D$300,C84)+SUMIFS(Julho!$H$3:$H$300,Julho!$C$3:$C$300,C84)+SUMIFS(Julho!$H$3:$H$300,Julho!$D$3:$D$300,C84)+SUMIFS(Agosto!$H$3:$H$300,Agosto!$C$3:$C$300,C84)+SUMIFS(Agosto!$H$3:$H$300,Agosto!$D$3:$D$300,C84)+SUMIFS(Setembro!$H$3:$H$300,Setembro!$C$3:$C$300,C84)+SUMIFS(Setembro!$H$3:$H$300,Setembro!$D$3:$D$300,C84)+SUMIFS(Outubro!$H$3:$H$300,Outubro!$C$3:$C$300,C84)+SUMIFS(Outubro!$H$3:$H$300,Outubro!$D$3:$D$300,C84)+SUMIFS(Novembro!$H$3:$H$300,Novembro!$C$3:$C$300,C84)+SUMIFS(Novembro!$H$3:$H$300,Novembro!$D$3:$D$300,C84)+SUMIFS(Dezembro!$H$3:$H$300,Dezembro!$C$3:$C$300,C84)+SUMIFS(Dezembro!$H$3:$H$300,Dezembro!$D$3:$D$300,C84)</f>
        <v>-450</v>
      </c>
      <c r="J84" s="235"/>
      <c r="L84" s="71"/>
    </row>
    <row r="85" ht="24.75" customHeight="1">
      <c r="A85" s="214">
        <f>Equipes!$H85+(ROW(Equipes!$H85)/100000)</f>
        <v>0.00085</v>
      </c>
      <c r="B85" s="207">
        <f>RANK(Equipes!$A85,A:A)</f>
        <v>323</v>
      </c>
      <c r="C85" s="229" t="s">
        <v>388</v>
      </c>
      <c r="D85" s="216">
        <f>COUNTIF(Janeiro!$C$3:$C$300,C85)+COUNTIF(Fevereiro!$C$3:$C$300,C85)+COUNTIF('Março'!$C$3:$C$300,C85)+COUNTIF(Abril!$C$3:$C$300,C85)+COUNTIF(Maio!$C$3:$C$300,C85)+COUNTIF(Junho!$C$3:$C$300,C85)+COUNTIF(Julho!$C$3:$C$300,C85)+COUNTIF(Agosto!$C$3:$C$300,C85)+COUNTIF(Setembro!$C$3:$C$300,C85)+COUNTIF(Outubro!$C$3:$C$300,C85)+COUNTIF(Novembro!$C$3:$C$300,C85)+COUNTIF(Dezembro!$C$3:$C$300,C85)</f>
        <v>0</v>
      </c>
      <c r="E85" s="216">
        <f>COUNTIF(Janeiro!$D$3:$D$300,C85)+COUNTIF(Fevereiro!$D$3:$D$300,C85)+COUNTIF('Março'!$D$3:$D$300,C85)+COUNTIF(Abril!$D$3:$D$300,C85)+COUNTIF(Maio!$D$3:$D$300,C85)+COUNTIF(Junho!$D$3:$D$300,C85)+COUNTIF(Julho!$D$3:$D$300,C85)+COUNTIF(Agosto!$D$3:$D$300,C85)+COUNTIF(Setembro!$D$3:$D$300,C85)+COUNTIF(Outubro!$D$3:$D$300,C85)+COUNTIF(Novembro!$D$3:$D$300,C85)+COUNTIF(Dezembro!$D$3:$D$300,C85)</f>
        <v>0</v>
      </c>
      <c r="F85" s="216">
        <f>COUNTIFS(Janeiro!$C$3:$C$300,C85,Janeiro!$H$3:$H$300,"&gt;0")+COUNTIFS(Janeiro!$D$3:$D$300,C85,Janeiro!$H$3:$H$300,"&gt;0")+COUNTIFS(Fevereiro!$C$3:$C$300,C85,Fevereiro!$H$3:$H$300,"&gt;0")+COUNTIFS(Fevereiro!$D$3:$D$300,C85,Fevereiro!$H$3:$H$300,"&gt;0")+COUNTIFS('Março'!$C$3:$C$300,C85,'Março'!$H$3:$H$300,"&gt;0")+COUNTIFS('Março'!$D$3:$D$300,C85,'Março'!$H$3:$H$300,"&gt;0")+COUNTIFS(Abril!$C$3:$C$300,C85,Abril!$H$3:$H$300,"&gt;0")+COUNTIFS(Abril!$D$3:$D$300,C85,Abril!$H$3:$H$300,"&gt;0")+COUNTIFS(Maio!$C$3:$C$300,C85,Maio!$H$3:$H$300,"&gt;0")+COUNTIFS(Maio!$D$3:$D$300,C85,Maio!$H$3:$H$300,"&gt;0")+COUNTIFS(Junho!$C$3:$C$300,C85,Junho!$H$3:$H$300,"&gt;0")+COUNTIFS(Junho!$D$3:$D$300,C85,Junho!$H$3:$H$300,"&gt;0")+COUNTIFS(Julho!$C$3:$C$300,C85,Julho!$H$3:$H$300,"&gt;0")+COUNTIFS(Julho!$D$3:$D$300,C85,Julho!$H$3:$H$300,"&gt;0")+COUNTIFS(Agosto!$C$3:$C$300,C85,Agosto!$H$3:$H$300,"&gt;0")+COUNTIFS(Agosto!$D$3:$D$300,C85,Agosto!$H$3:$H$300,"&gt;0")+COUNTIFS(Setembro!$C$3:$C$300,C85,Setembro!$H$3:$H$300,"&gt;0")+COUNTIFS(Setembro!$D$3:$D$300,C85,Setembro!$H$3:$H$300,"&gt;0")+COUNTIFS(Outubro!$C$3:$C$300,C85,Outubro!$H$3:$H$300,"&gt;0")+COUNTIFS(Outubro!$D$3:$D$300,C85,Outubro!$H$3:$H$300,"&gt;0")+COUNTIFS(Novembro!$C$3:$C$300,C85,Novembro!$H$3:$H$300,"&gt;0")+COUNTIFS(Novembro!$D$3:$D$300,C85,Novembro!$H$3:$H$300,"&gt;0")+COUNTIFS(Dezembro!$C$3:$C$300,C85,Dezembro!$H$3:$H$300,"&gt;0")+COUNTIFS(Dezembro!$D$3:$D$300,C85,Dezembro!$H$3:$H$300,"&gt;0")</f>
        <v>0</v>
      </c>
      <c r="G85" s="216">
        <f>COUNTIFS(Janeiro!$C$3:$C$300,C85,Janeiro!$H$3:$H$300,"&lt;0")+COUNTIFS(Janeiro!$D$3:$D$300,C85,Janeiro!$H$3:$H$300,"&lt;0")+COUNTIFS(Fevereiro!$C$3:$C$300,C85,Fevereiro!$H$3:$H$300,"&lt;0")+COUNTIFS(Fevereiro!$D$3:$D$300,C85,Fevereiro!$H$3:$H$300,"&lt;0")+COUNTIFS('Março'!$C$3:$C$300,C85,'Março'!$H$3:$H$300,"&lt;0")+COUNTIFS('Março'!$D$3:$D$300,C85,'Março'!$H$3:$H$300,"&lt;0")+COUNTIFS(Abril!$C$3:$C$300,C85,Abril!$H$3:$H$300,"&lt;0")+COUNTIFS(Abril!$D$3:$D$300,C85,Abril!$H$3:$H$300,"&lt;0")+COUNTIFS(Maio!$C$3:$C$300,C85,Maio!$H$3:$H$300,"&lt;0")+COUNTIFS(Maio!$D$3:$D$300,C85,Maio!$H$3:$H$300,"&lt;0")+COUNTIFS(Junho!$C$3:$C$300,C85,Junho!$H$3:$H$300,"&lt;0")+COUNTIFS(Junho!$D$3:$D$300,C85,Junho!$H$3:$H$300,"&lt;0")+COUNTIFS(Julho!$C$3:$C$300,C85,Julho!$H$3:$H$300,"&lt;0")+COUNTIFS(Julho!$D$3:$D$300,C85,Julho!$H$3:$H$300,"&lt;0")+COUNTIFS(Agosto!$C$3:$C$300,C85,Agosto!$H$3:$H$300,"&lt;0")+COUNTIFS(Agosto!$D$3:$D$300,C85,Agosto!$H$3:$H$300,"&lt;0")+COUNTIFS(Setembro!$C$3:$C$300,C85,Setembro!$H$3:$H$300,"&lt;0")+COUNTIFS(Setembro!$D$3:$D$300,C85,Setembro!$H$3:$H$300,"&lt;0")+COUNTIFS(Outubro!$C$3:$C$300,C85,Outubro!$H$3:$H$300,"&lt;0")+COUNTIFS(Outubro!$D$3:$D$300,C85,Outubro!$H$3:$H$300,"&lt;0")+COUNTIFS(Novembro!$C$3:$C$300,C85,Novembro!$H$3:$H$300,"&lt;0")+COUNTIFS(Novembro!$D$3:$D$300,C85,Novembro!$H$3:$H$300,"&lt;0")+COUNTIFS(Dezembro!$C$3:$C$300,C85,Dezembro!$H$3:$H$300,"&lt;0")+COUNTIFS(Dezembro!$D$3:$D$300,C85,Dezembro!$H$3:$H$300,"&lt;0")</f>
        <v>0</v>
      </c>
      <c r="H85" s="217">
        <f>SUMIFS(Janeiro!$H$3:$H$300,Janeiro!$C$3:$C$300,C85)+SUMIFS(Janeiro!$H$3:$H$300,Janeiro!$D$3:$D$300,C85)+SUMIFS(Fevereiro!$H$3:$H$300,Fevereiro!$C$3:$C$300,C85)+SUMIFS(Fevereiro!$H$3:$H$300,Fevereiro!$D$3:$D$300,C85)+SUMIFS('Março'!$H$3:$H$300,'Março'!$C$3:$C$300,C85)+SUMIFS('Março'!$H$3:$H$300,'Março'!$D$3:$D$300,C85)+SUMIFS(Abril!$H$3:$H$300,Abril!$C$3:$C$300,C85)+SUMIFS(Abril!$H$3:$H$300,Abril!$D$3:$D$300,C85)+SUMIFS(Maio!$H$3:$H$300,Maio!$C$3:$C$300,C85)+SUMIFS(Maio!$H$3:$H$300,Maio!$D$3:$D$300,C85)+SUMIFS(Junho!$H$3:$H$300,Junho!$C$3:$C$300,C85)+SUMIFS(Junho!$H$3:$H$300,Junho!$D$3:$D$300,C85)+SUMIFS(Julho!$H$3:$H$300,Julho!$C$3:$C$300,C85)+SUMIFS(Julho!$H$3:$H$300,Julho!$D$3:$D$300,C85)+SUMIFS(Agosto!$H$3:$H$300,Agosto!$C$3:$C$300,C85)+SUMIFS(Agosto!$H$3:$H$300,Agosto!$D$3:$D$300,C85)+SUMIFS(Setembro!$H$3:$H$300,Setembro!$C$3:$C$300,C85)+SUMIFS(Setembro!$H$3:$H$300,Setembro!$D$3:$D$300,C85)+SUMIFS(Outubro!$H$3:$H$300,Outubro!$C$3:$C$300,C85)+SUMIFS(Outubro!$H$3:$H$300,Outubro!$D$3:$D$300,C85)+SUMIFS(Novembro!$H$3:$H$300,Novembro!$C$3:$C$300,C85)+SUMIFS(Novembro!$H$3:$H$300,Novembro!$D$3:$D$300,C85)+SUMIFS(Dezembro!$H$3:$H$300,Dezembro!$C$3:$C$300,C85)+SUMIFS(Dezembro!$H$3:$H$300,Dezembro!$D$3:$D$300,C85)</f>
        <v>0</v>
      </c>
      <c r="J85" s="235"/>
      <c r="L85" s="71"/>
    </row>
    <row r="86" ht="24.75" customHeight="1">
      <c r="A86" s="214">
        <f>Equipes!$H86+(ROW(Equipes!$H86)/100000)</f>
        <v>350.00086</v>
      </c>
      <c r="B86" s="207">
        <f>RANK(Equipes!$A86,A:A)</f>
        <v>40</v>
      </c>
      <c r="C86" s="225" t="s">
        <v>389</v>
      </c>
      <c r="D86" s="216">
        <f>COUNTIF(Janeiro!$C$3:$C$300,C86)+COUNTIF(Fevereiro!$C$3:$C$300,C86)+COUNTIF('Março'!$C$3:$C$300,C86)+COUNTIF(Abril!$C$3:$C$300,C86)+COUNTIF(Maio!$C$3:$C$300,C86)+COUNTIF(Junho!$C$3:$C$300,C86)+COUNTIF(Julho!$C$3:$C$300,C86)+COUNTIF(Agosto!$C$3:$C$300,C86)+COUNTIF(Setembro!$C$3:$C$300,C86)+COUNTIF(Outubro!$C$3:$C$300,C86)+COUNTIF(Novembro!$C$3:$C$300,C86)+COUNTIF(Dezembro!$C$3:$C$300,C86)</f>
        <v>0</v>
      </c>
      <c r="E86" s="216">
        <f>COUNTIF(Janeiro!$D$3:$D$300,C86)+COUNTIF(Fevereiro!$D$3:$D$300,C86)+COUNTIF('Março'!$D$3:$D$300,C86)+COUNTIF(Abril!$D$3:$D$300,C86)+COUNTIF(Maio!$D$3:$D$300,C86)+COUNTIF(Junho!$D$3:$D$300,C86)+COUNTIF(Julho!$D$3:$D$300,C86)+COUNTIF(Agosto!$D$3:$D$300,C86)+COUNTIF(Setembro!$D$3:$D$300,C86)+COUNTIF(Outubro!$D$3:$D$300,C86)+COUNTIF(Novembro!$D$3:$D$300,C86)+COUNTIF(Dezembro!$D$3:$D$300,C86)</f>
        <v>1</v>
      </c>
      <c r="F86" s="216">
        <f>COUNTIFS(Janeiro!$C$3:$C$300,C86,Janeiro!$H$3:$H$300,"&gt;0")+COUNTIFS(Janeiro!$D$3:$D$300,C86,Janeiro!$H$3:$H$300,"&gt;0")+COUNTIFS(Fevereiro!$C$3:$C$300,C86,Fevereiro!$H$3:$H$300,"&gt;0")+COUNTIFS(Fevereiro!$D$3:$D$300,C86,Fevereiro!$H$3:$H$300,"&gt;0")+COUNTIFS('Março'!$C$3:$C$300,C86,'Março'!$H$3:$H$300,"&gt;0")+COUNTIFS('Março'!$D$3:$D$300,C86,'Março'!$H$3:$H$300,"&gt;0")+COUNTIFS(Abril!$C$3:$C$300,C86,Abril!$H$3:$H$300,"&gt;0")+COUNTIFS(Abril!$D$3:$D$300,C86,Abril!$H$3:$H$300,"&gt;0")+COUNTIFS(Maio!$C$3:$C$300,C86,Maio!$H$3:$H$300,"&gt;0")+COUNTIFS(Maio!$D$3:$D$300,C86,Maio!$H$3:$H$300,"&gt;0")+COUNTIFS(Junho!$C$3:$C$300,C86,Junho!$H$3:$H$300,"&gt;0")+COUNTIFS(Junho!$D$3:$D$300,C86,Junho!$H$3:$H$300,"&gt;0")+COUNTIFS(Julho!$C$3:$C$300,C86,Julho!$H$3:$H$300,"&gt;0")+COUNTIFS(Julho!$D$3:$D$300,C86,Julho!$H$3:$H$300,"&gt;0")+COUNTIFS(Agosto!$C$3:$C$300,C86,Agosto!$H$3:$H$300,"&gt;0")+COUNTIFS(Agosto!$D$3:$D$300,C86,Agosto!$H$3:$H$300,"&gt;0")+COUNTIFS(Setembro!$C$3:$C$300,C86,Setembro!$H$3:$H$300,"&gt;0")+COUNTIFS(Setembro!$D$3:$D$300,C86,Setembro!$H$3:$H$300,"&gt;0")+COUNTIFS(Outubro!$C$3:$C$300,C86,Outubro!$H$3:$H$300,"&gt;0")+COUNTIFS(Outubro!$D$3:$D$300,C86,Outubro!$H$3:$H$300,"&gt;0")+COUNTIFS(Novembro!$C$3:$C$300,C86,Novembro!$H$3:$H$300,"&gt;0")+COUNTIFS(Novembro!$D$3:$D$300,C86,Novembro!$H$3:$H$300,"&gt;0")+COUNTIFS(Dezembro!$C$3:$C$300,C86,Dezembro!$H$3:$H$300,"&gt;0")+COUNTIFS(Dezembro!$D$3:$D$300,C86,Dezembro!$H$3:$H$300,"&gt;0")</f>
        <v>1</v>
      </c>
      <c r="G86" s="216">
        <f>COUNTIFS(Janeiro!$C$3:$C$300,C86,Janeiro!$H$3:$H$300,"&lt;0")+COUNTIFS(Janeiro!$D$3:$D$300,C86,Janeiro!$H$3:$H$300,"&lt;0")+COUNTIFS(Fevereiro!$C$3:$C$300,C86,Fevereiro!$H$3:$H$300,"&lt;0")+COUNTIFS(Fevereiro!$D$3:$D$300,C86,Fevereiro!$H$3:$H$300,"&lt;0")+COUNTIFS('Março'!$C$3:$C$300,C86,'Março'!$H$3:$H$300,"&lt;0")+COUNTIFS('Março'!$D$3:$D$300,C86,'Março'!$H$3:$H$300,"&lt;0")+COUNTIFS(Abril!$C$3:$C$300,C86,Abril!$H$3:$H$300,"&lt;0")+COUNTIFS(Abril!$D$3:$D$300,C86,Abril!$H$3:$H$300,"&lt;0")+COUNTIFS(Maio!$C$3:$C$300,C86,Maio!$H$3:$H$300,"&lt;0")+COUNTIFS(Maio!$D$3:$D$300,C86,Maio!$H$3:$H$300,"&lt;0")+COUNTIFS(Junho!$C$3:$C$300,C86,Junho!$H$3:$H$300,"&lt;0")+COUNTIFS(Junho!$D$3:$D$300,C86,Junho!$H$3:$H$300,"&lt;0")+COUNTIFS(Julho!$C$3:$C$300,C86,Julho!$H$3:$H$300,"&lt;0")+COUNTIFS(Julho!$D$3:$D$300,C86,Julho!$H$3:$H$300,"&lt;0")+COUNTIFS(Agosto!$C$3:$C$300,C86,Agosto!$H$3:$H$300,"&lt;0")+COUNTIFS(Agosto!$D$3:$D$300,C86,Agosto!$H$3:$H$300,"&lt;0")+COUNTIFS(Setembro!$C$3:$C$300,C86,Setembro!$H$3:$H$300,"&lt;0")+COUNTIFS(Setembro!$D$3:$D$300,C86,Setembro!$H$3:$H$300,"&lt;0")+COUNTIFS(Outubro!$C$3:$C$300,C86,Outubro!$H$3:$H$300,"&lt;0")+COUNTIFS(Outubro!$D$3:$D$300,C86,Outubro!$H$3:$H$300,"&lt;0")+COUNTIFS(Novembro!$C$3:$C$300,C86,Novembro!$H$3:$H$300,"&lt;0")+COUNTIFS(Novembro!$D$3:$D$300,C86,Novembro!$H$3:$H$300,"&lt;0")+COUNTIFS(Dezembro!$C$3:$C$300,C86,Dezembro!$H$3:$H$300,"&lt;0")+COUNTIFS(Dezembro!$D$3:$D$300,C86,Dezembro!$H$3:$H$300,"&lt;0")</f>
        <v>0</v>
      </c>
      <c r="H86" s="217">
        <f>SUMIFS(Janeiro!$H$3:$H$300,Janeiro!$C$3:$C$300,C86)+SUMIFS(Janeiro!$H$3:$H$300,Janeiro!$D$3:$D$300,C86)+SUMIFS(Fevereiro!$H$3:$H$300,Fevereiro!$C$3:$C$300,C86)+SUMIFS(Fevereiro!$H$3:$H$300,Fevereiro!$D$3:$D$300,C86)+SUMIFS('Março'!$H$3:$H$300,'Março'!$C$3:$C$300,C86)+SUMIFS('Março'!$H$3:$H$300,'Março'!$D$3:$D$300,C86)+SUMIFS(Abril!$H$3:$H$300,Abril!$C$3:$C$300,C86)+SUMIFS(Abril!$H$3:$H$300,Abril!$D$3:$D$300,C86)+SUMIFS(Maio!$H$3:$H$300,Maio!$C$3:$C$300,C86)+SUMIFS(Maio!$H$3:$H$300,Maio!$D$3:$D$300,C86)+SUMIFS(Junho!$H$3:$H$300,Junho!$C$3:$C$300,C86)+SUMIFS(Junho!$H$3:$H$300,Junho!$D$3:$D$300,C86)+SUMIFS(Julho!$H$3:$H$300,Julho!$C$3:$C$300,C86)+SUMIFS(Julho!$H$3:$H$300,Julho!$D$3:$D$300,C86)+SUMIFS(Agosto!$H$3:$H$300,Agosto!$C$3:$C$300,C86)+SUMIFS(Agosto!$H$3:$H$300,Agosto!$D$3:$D$300,C86)+SUMIFS(Setembro!$H$3:$H$300,Setembro!$C$3:$C$300,C86)+SUMIFS(Setembro!$H$3:$H$300,Setembro!$D$3:$D$300,C86)+SUMIFS(Outubro!$H$3:$H$300,Outubro!$C$3:$C$300,C86)+SUMIFS(Outubro!$H$3:$H$300,Outubro!$D$3:$D$300,C86)+SUMIFS(Novembro!$H$3:$H$300,Novembro!$C$3:$C$300,C86)+SUMIFS(Novembro!$H$3:$H$300,Novembro!$D$3:$D$300,C86)+SUMIFS(Dezembro!$H$3:$H$300,Dezembro!$C$3:$C$300,C86)+SUMIFS(Dezembro!$H$3:$H$300,Dezembro!$D$3:$D$300,C86)</f>
        <v>350</v>
      </c>
      <c r="J86" s="235"/>
      <c r="L86" s="71"/>
    </row>
    <row r="87" ht="24.75" customHeight="1">
      <c r="A87" s="214">
        <f>Equipes!$H87+(ROW(Equipes!$H87)/100000)</f>
        <v>1010.00087</v>
      </c>
      <c r="B87" s="207">
        <f>RANK(Equipes!$A87,A:A)</f>
        <v>17</v>
      </c>
      <c r="C87" s="221" t="s">
        <v>195</v>
      </c>
      <c r="D87" s="216">
        <f>COUNTIF(Janeiro!$C$3:$C$300,C87)+COUNTIF(Fevereiro!$C$3:$C$300,C87)+COUNTIF('Março'!$C$3:$C$300,C87)+COUNTIF(Abril!$C$3:$C$300,C87)+COUNTIF(Maio!$C$3:$C$300,C87)+COUNTIF(Junho!$C$3:$C$300,C87)+COUNTIF(Julho!$C$3:$C$300,C87)+COUNTIF(Agosto!$C$3:$C$300,C87)+COUNTIF(Setembro!$C$3:$C$300,C87)+COUNTIF(Outubro!$C$3:$C$300,C87)+COUNTIF(Novembro!$C$3:$C$300,C87)+COUNTIF(Dezembro!$C$3:$C$300,C87)</f>
        <v>1</v>
      </c>
      <c r="E87" s="216">
        <f>COUNTIF(Janeiro!$D$3:$D$300,C87)+COUNTIF(Fevereiro!$D$3:$D$300,C87)+COUNTIF('Março'!$D$3:$D$300,C87)+COUNTIF(Abril!$D$3:$D$300,C87)+COUNTIF(Maio!$D$3:$D$300,C87)+COUNTIF(Junho!$D$3:$D$300,C87)+COUNTIF(Julho!$D$3:$D$300,C87)+COUNTIF(Agosto!$D$3:$D$300,C87)+COUNTIF(Setembro!$D$3:$D$300,C87)+COUNTIF(Outubro!$D$3:$D$300,C87)+COUNTIF(Novembro!$D$3:$D$300,C87)+COUNTIF(Dezembro!$D$3:$D$300,C87)</f>
        <v>1</v>
      </c>
      <c r="F87" s="216">
        <f>COUNTIFS(Janeiro!$C$3:$C$300,C87,Janeiro!$H$3:$H$300,"&gt;0")+COUNTIFS(Janeiro!$D$3:$D$300,C87,Janeiro!$H$3:$H$300,"&gt;0")+COUNTIFS(Fevereiro!$C$3:$C$300,C87,Fevereiro!$H$3:$H$300,"&gt;0")+COUNTIFS(Fevereiro!$D$3:$D$300,C87,Fevereiro!$H$3:$H$300,"&gt;0")+COUNTIFS('Março'!$C$3:$C$300,C87,'Março'!$H$3:$H$300,"&gt;0")+COUNTIFS('Março'!$D$3:$D$300,C87,'Março'!$H$3:$H$300,"&gt;0")+COUNTIFS(Abril!$C$3:$C$300,C87,Abril!$H$3:$H$300,"&gt;0")+COUNTIFS(Abril!$D$3:$D$300,C87,Abril!$H$3:$H$300,"&gt;0")+COUNTIFS(Maio!$C$3:$C$300,C87,Maio!$H$3:$H$300,"&gt;0")+COUNTIFS(Maio!$D$3:$D$300,C87,Maio!$H$3:$H$300,"&gt;0")+COUNTIFS(Junho!$C$3:$C$300,C87,Junho!$H$3:$H$300,"&gt;0")+COUNTIFS(Junho!$D$3:$D$300,C87,Junho!$H$3:$H$300,"&gt;0")+COUNTIFS(Julho!$C$3:$C$300,C87,Julho!$H$3:$H$300,"&gt;0")+COUNTIFS(Julho!$D$3:$D$300,C87,Julho!$H$3:$H$300,"&gt;0")+COUNTIFS(Agosto!$C$3:$C$300,C87,Agosto!$H$3:$H$300,"&gt;0")+COUNTIFS(Agosto!$D$3:$D$300,C87,Agosto!$H$3:$H$300,"&gt;0")+COUNTIFS(Setembro!$C$3:$C$300,C87,Setembro!$H$3:$H$300,"&gt;0")+COUNTIFS(Setembro!$D$3:$D$300,C87,Setembro!$H$3:$H$300,"&gt;0")+COUNTIFS(Outubro!$C$3:$C$300,C87,Outubro!$H$3:$H$300,"&gt;0")+COUNTIFS(Outubro!$D$3:$D$300,C87,Outubro!$H$3:$H$300,"&gt;0")+COUNTIFS(Novembro!$C$3:$C$300,C87,Novembro!$H$3:$H$300,"&gt;0")+COUNTIFS(Novembro!$D$3:$D$300,C87,Novembro!$H$3:$H$300,"&gt;0")+COUNTIFS(Dezembro!$C$3:$C$300,C87,Dezembro!$H$3:$H$300,"&gt;0")+COUNTIFS(Dezembro!$D$3:$D$300,C87,Dezembro!$H$3:$H$300,"&gt;0")</f>
        <v>2</v>
      </c>
      <c r="G87" s="216">
        <f>COUNTIFS(Janeiro!$C$3:$C$300,C87,Janeiro!$H$3:$H$300,"&lt;0")+COUNTIFS(Janeiro!$D$3:$D$300,C87,Janeiro!$H$3:$H$300,"&lt;0")+COUNTIFS(Fevereiro!$C$3:$C$300,C87,Fevereiro!$H$3:$H$300,"&lt;0")+COUNTIFS(Fevereiro!$D$3:$D$300,C87,Fevereiro!$H$3:$H$300,"&lt;0")+COUNTIFS('Março'!$C$3:$C$300,C87,'Março'!$H$3:$H$300,"&lt;0")+COUNTIFS('Março'!$D$3:$D$300,C87,'Março'!$H$3:$H$300,"&lt;0")+COUNTIFS(Abril!$C$3:$C$300,C87,Abril!$H$3:$H$300,"&lt;0")+COUNTIFS(Abril!$D$3:$D$300,C87,Abril!$H$3:$H$300,"&lt;0")+COUNTIFS(Maio!$C$3:$C$300,C87,Maio!$H$3:$H$300,"&lt;0")+COUNTIFS(Maio!$D$3:$D$300,C87,Maio!$H$3:$H$300,"&lt;0")+COUNTIFS(Junho!$C$3:$C$300,C87,Junho!$H$3:$H$300,"&lt;0")+COUNTIFS(Junho!$D$3:$D$300,C87,Junho!$H$3:$H$300,"&lt;0")+COUNTIFS(Julho!$C$3:$C$300,C87,Julho!$H$3:$H$300,"&lt;0")+COUNTIFS(Julho!$D$3:$D$300,C87,Julho!$H$3:$H$300,"&lt;0")+COUNTIFS(Agosto!$C$3:$C$300,C87,Agosto!$H$3:$H$300,"&lt;0")+COUNTIFS(Agosto!$D$3:$D$300,C87,Agosto!$H$3:$H$300,"&lt;0")+COUNTIFS(Setembro!$C$3:$C$300,C87,Setembro!$H$3:$H$300,"&lt;0")+COUNTIFS(Setembro!$D$3:$D$300,C87,Setembro!$H$3:$H$300,"&lt;0")+COUNTIFS(Outubro!$C$3:$C$300,C87,Outubro!$H$3:$H$300,"&lt;0")+COUNTIFS(Outubro!$D$3:$D$300,C87,Outubro!$H$3:$H$300,"&lt;0")+COUNTIFS(Novembro!$C$3:$C$300,C87,Novembro!$H$3:$H$300,"&lt;0")+COUNTIFS(Novembro!$D$3:$D$300,C87,Novembro!$H$3:$H$300,"&lt;0")+COUNTIFS(Dezembro!$C$3:$C$300,C87,Dezembro!$H$3:$H$300,"&lt;0")+COUNTIFS(Dezembro!$D$3:$D$300,C87,Dezembro!$H$3:$H$300,"&lt;0")</f>
        <v>0</v>
      </c>
      <c r="H87" s="217">
        <f>SUMIFS(Janeiro!$H$3:$H$300,Janeiro!$C$3:$C$300,C87)+SUMIFS(Janeiro!$H$3:$H$300,Janeiro!$D$3:$D$300,C87)+SUMIFS(Fevereiro!$H$3:$H$300,Fevereiro!$C$3:$C$300,C87)+SUMIFS(Fevereiro!$H$3:$H$300,Fevereiro!$D$3:$D$300,C87)+SUMIFS('Março'!$H$3:$H$300,'Março'!$C$3:$C$300,C87)+SUMIFS('Março'!$H$3:$H$300,'Março'!$D$3:$D$300,C87)+SUMIFS(Abril!$H$3:$H$300,Abril!$C$3:$C$300,C87)+SUMIFS(Abril!$H$3:$H$300,Abril!$D$3:$D$300,C87)+SUMIFS(Maio!$H$3:$H$300,Maio!$C$3:$C$300,C87)+SUMIFS(Maio!$H$3:$H$300,Maio!$D$3:$D$300,C87)+SUMIFS(Junho!$H$3:$H$300,Junho!$C$3:$C$300,C87)+SUMIFS(Junho!$H$3:$H$300,Junho!$D$3:$D$300,C87)+SUMIFS(Julho!$H$3:$H$300,Julho!$C$3:$C$300,C87)+SUMIFS(Julho!$H$3:$H$300,Julho!$D$3:$D$300,C87)+SUMIFS(Agosto!$H$3:$H$300,Agosto!$C$3:$C$300,C87)+SUMIFS(Agosto!$H$3:$H$300,Agosto!$D$3:$D$300,C87)+SUMIFS(Setembro!$H$3:$H$300,Setembro!$C$3:$C$300,C87)+SUMIFS(Setembro!$H$3:$H$300,Setembro!$D$3:$D$300,C87)+SUMIFS(Outubro!$H$3:$H$300,Outubro!$C$3:$C$300,C87)+SUMIFS(Outubro!$H$3:$H$300,Outubro!$D$3:$D$300,C87)+SUMIFS(Novembro!$H$3:$H$300,Novembro!$C$3:$C$300,C87)+SUMIFS(Novembro!$H$3:$H$300,Novembro!$D$3:$D$300,C87)+SUMIFS(Dezembro!$H$3:$H$300,Dezembro!$C$3:$C$300,C87)+SUMIFS(Dezembro!$H$3:$H$300,Dezembro!$D$3:$D$300,C87)</f>
        <v>1010</v>
      </c>
      <c r="J87" s="235"/>
      <c r="L87" s="71"/>
    </row>
    <row r="88" ht="24.75" customHeight="1">
      <c r="A88" s="214">
        <f>Equipes!$H88+(ROW(Equipes!$H88)/100000)</f>
        <v>0.00088</v>
      </c>
      <c r="B88" s="207">
        <f>RANK(Equipes!$A88,A:A)</f>
        <v>322</v>
      </c>
      <c r="C88" s="221" t="s">
        <v>199</v>
      </c>
      <c r="D88" s="216">
        <f>COUNTIF(Janeiro!$C$3:$C$300,C88)+COUNTIF(Fevereiro!$C$3:$C$300,C88)+COUNTIF('Março'!$C$3:$C$300,C88)+COUNTIF(Abril!$C$3:$C$300,C88)+COUNTIF(Maio!$C$3:$C$300,C88)+COUNTIF(Junho!$C$3:$C$300,C88)+COUNTIF(Julho!$C$3:$C$300,C88)+COUNTIF(Agosto!$C$3:$C$300,C88)+COUNTIF(Setembro!$C$3:$C$300,C88)+COUNTIF(Outubro!$C$3:$C$300,C88)+COUNTIF(Novembro!$C$3:$C$300,C88)+COUNTIF(Dezembro!$C$3:$C$300,C88)</f>
        <v>0</v>
      </c>
      <c r="E88" s="216">
        <f>COUNTIF(Janeiro!$D$3:$D$300,C88)+COUNTIF(Fevereiro!$D$3:$D$300,C88)+COUNTIF('Março'!$D$3:$D$300,C88)+COUNTIF(Abril!$D$3:$D$300,C88)+COUNTIF(Maio!$D$3:$D$300,C88)+COUNTIF(Junho!$D$3:$D$300,C88)+COUNTIF(Julho!$D$3:$D$300,C88)+COUNTIF(Agosto!$D$3:$D$300,C88)+COUNTIF(Setembro!$D$3:$D$300,C88)+COUNTIF(Outubro!$D$3:$D$300,C88)+COUNTIF(Novembro!$D$3:$D$300,C88)+COUNTIF(Dezembro!$D$3:$D$300,C88)</f>
        <v>0</v>
      </c>
      <c r="F88" s="216">
        <f>COUNTIFS(Janeiro!$C$3:$C$300,C88,Janeiro!$H$3:$H$300,"&gt;0")+COUNTIFS(Janeiro!$D$3:$D$300,C88,Janeiro!$H$3:$H$300,"&gt;0")+COUNTIFS(Fevereiro!$C$3:$C$300,C88,Fevereiro!$H$3:$H$300,"&gt;0")+COUNTIFS(Fevereiro!$D$3:$D$300,C88,Fevereiro!$H$3:$H$300,"&gt;0")+COUNTIFS('Março'!$C$3:$C$300,C88,'Março'!$H$3:$H$300,"&gt;0")+COUNTIFS('Março'!$D$3:$D$300,C88,'Março'!$H$3:$H$300,"&gt;0")+COUNTIFS(Abril!$C$3:$C$300,C88,Abril!$H$3:$H$300,"&gt;0")+COUNTIFS(Abril!$D$3:$D$300,C88,Abril!$H$3:$H$300,"&gt;0")+COUNTIFS(Maio!$C$3:$C$300,C88,Maio!$H$3:$H$300,"&gt;0")+COUNTIFS(Maio!$D$3:$D$300,C88,Maio!$H$3:$H$300,"&gt;0")+COUNTIFS(Junho!$C$3:$C$300,C88,Junho!$H$3:$H$300,"&gt;0")+COUNTIFS(Junho!$D$3:$D$300,C88,Junho!$H$3:$H$300,"&gt;0")+COUNTIFS(Julho!$C$3:$C$300,C88,Julho!$H$3:$H$300,"&gt;0")+COUNTIFS(Julho!$D$3:$D$300,C88,Julho!$H$3:$H$300,"&gt;0")+COUNTIFS(Agosto!$C$3:$C$300,C88,Agosto!$H$3:$H$300,"&gt;0")+COUNTIFS(Agosto!$D$3:$D$300,C88,Agosto!$H$3:$H$300,"&gt;0")+COUNTIFS(Setembro!$C$3:$C$300,C88,Setembro!$H$3:$H$300,"&gt;0")+COUNTIFS(Setembro!$D$3:$D$300,C88,Setembro!$H$3:$H$300,"&gt;0")+COUNTIFS(Outubro!$C$3:$C$300,C88,Outubro!$H$3:$H$300,"&gt;0")+COUNTIFS(Outubro!$D$3:$D$300,C88,Outubro!$H$3:$H$300,"&gt;0")+COUNTIFS(Novembro!$C$3:$C$300,C88,Novembro!$H$3:$H$300,"&gt;0")+COUNTIFS(Novembro!$D$3:$D$300,C88,Novembro!$H$3:$H$300,"&gt;0")+COUNTIFS(Dezembro!$C$3:$C$300,C88,Dezembro!$H$3:$H$300,"&gt;0")+COUNTIFS(Dezembro!$D$3:$D$300,C88,Dezembro!$H$3:$H$300,"&gt;0")</f>
        <v>0</v>
      </c>
      <c r="G88" s="216">
        <f>COUNTIFS(Janeiro!$C$3:$C$300,C88,Janeiro!$H$3:$H$300,"&lt;0")+COUNTIFS(Janeiro!$D$3:$D$300,C88,Janeiro!$H$3:$H$300,"&lt;0")+COUNTIFS(Fevereiro!$C$3:$C$300,C88,Fevereiro!$H$3:$H$300,"&lt;0")+COUNTIFS(Fevereiro!$D$3:$D$300,C88,Fevereiro!$H$3:$H$300,"&lt;0")+COUNTIFS('Março'!$C$3:$C$300,C88,'Março'!$H$3:$H$300,"&lt;0")+COUNTIFS('Março'!$D$3:$D$300,C88,'Março'!$H$3:$H$300,"&lt;0")+COUNTIFS(Abril!$C$3:$C$300,C88,Abril!$H$3:$H$300,"&lt;0")+COUNTIFS(Abril!$D$3:$D$300,C88,Abril!$H$3:$H$300,"&lt;0")+COUNTIFS(Maio!$C$3:$C$300,C88,Maio!$H$3:$H$300,"&lt;0")+COUNTIFS(Maio!$D$3:$D$300,C88,Maio!$H$3:$H$300,"&lt;0")+COUNTIFS(Junho!$C$3:$C$300,C88,Junho!$H$3:$H$300,"&lt;0")+COUNTIFS(Junho!$D$3:$D$300,C88,Junho!$H$3:$H$300,"&lt;0")+COUNTIFS(Julho!$C$3:$C$300,C88,Julho!$H$3:$H$300,"&lt;0")+COUNTIFS(Julho!$D$3:$D$300,C88,Julho!$H$3:$H$300,"&lt;0")+COUNTIFS(Agosto!$C$3:$C$300,C88,Agosto!$H$3:$H$300,"&lt;0")+COUNTIFS(Agosto!$D$3:$D$300,C88,Agosto!$H$3:$H$300,"&lt;0")+COUNTIFS(Setembro!$C$3:$C$300,C88,Setembro!$H$3:$H$300,"&lt;0")+COUNTIFS(Setembro!$D$3:$D$300,C88,Setembro!$H$3:$H$300,"&lt;0")+COUNTIFS(Outubro!$C$3:$C$300,C88,Outubro!$H$3:$H$300,"&lt;0")+COUNTIFS(Outubro!$D$3:$D$300,C88,Outubro!$H$3:$H$300,"&lt;0")+COUNTIFS(Novembro!$C$3:$C$300,C88,Novembro!$H$3:$H$300,"&lt;0")+COUNTIFS(Novembro!$D$3:$D$300,C88,Novembro!$H$3:$H$300,"&lt;0")+COUNTIFS(Dezembro!$C$3:$C$300,C88,Dezembro!$H$3:$H$300,"&lt;0")+COUNTIFS(Dezembro!$D$3:$D$300,C88,Dezembro!$H$3:$H$300,"&lt;0")</f>
        <v>0</v>
      </c>
      <c r="H88" s="217">
        <f>SUMIFS(Janeiro!$H$3:$H$300,Janeiro!$C$3:$C$300,C88)+SUMIFS(Janeiro!$H$3:$H$300,Janeiro!$D$3:$D$300,C88)+SUMIFS(Fevereiro!$H$3:$H$300,Fevereiro!$C$3:$C$300,C88)+SUMIFS(Fevereiro!$H$3:$H$300,Fevereiro!$D$3:$D$300,C88)+SUMIFS('Março'!$H$3:$H$300,'Março'!$C$3:$C$300,C88)+SUMIFS('Março'!$H$3:$H$300,'Março'!$D$3:$D$300,C88)+SUMIFS(Abril!$H$3:$H$300,Abril!$C$3:$C$300,C88)+SUMIFS(Abril!$H$3:$H$300,Abril!$D$3:$D$300,C88)+SUMIFS(Maio!$H$3:$H$300,Maio!$C$3:$C$300,C88)+SUMIFS(Maio!$H$3:$H$300,Maio!$D$3:$D$300,C88)+SUMIFS(Junho!$H$3:$H$300,Junho!$C$3:$C$300,C88)+SUMIFS(Junho!$H$3:$H$300,Junho!$D$3:$D$300,C88)+SUMIFS(Julho!$H$3:$H$300,Julho!$C$3:$C$300,C88)+SUMIFS(Julho!$H$3:$H$300,Julho!$D$3:$D$300,C88)+SUMIFS(Agosto!$H$3:$H$300,Agosto!$C$3:$C$300,C88)+SUMIFS(Agosto!$H$3:$H$300,Agosto!$D$3:$D$300,C88)+SUMIFS(Setembro!$H$3:$H$300,Setembro!$C$3:$C$300,C88)+SUMIFS(Setembro!$H$3:$H$300,Setembro!$D$3:$D$300,C88)+SUMIFS(Outubro!$H$3:$H$300,Outubro!$C$3:$C$300,C88)+SUMIFS(Outubro!$H$3:$H$300,Outubro!$D$3:$D$300,C88)+SUMIFS(Novembro!$H$3:$H$300,Novembro!$C$3:$C$300,C88)+SUMIFS(Novembro!$H$3:$H$300,Novembro!$D$3:$D$300,C88)+SUMIFS(Dezembro!$H$3:$H$300,Dezembro!$C$3:$C$300,C88)+SUMIFS(Dezembro!$H$3:$H$300,Dezembro!$D$3:$D$300,C88)</f>
        <v>0</v>
      </c>
      <c r="J88" s="235"/>
      <c r="L88" s="71"/>
    </row>
    <row r="89" ht="24.75" customHeight="1">
      <c r="A89" s="214">
        <f>Equipes!$H89+(ROW(Equipes!$H89)/100000)</f>
        <v>0.00089</v>
      </c>
      <c r="B89" s="207">
        <f>RANK(Equipes!$A89,A:A)</f>
        <v>321</v>
      </c>
      <c r="C89" s="221" t="s">
        <v>390</v>
      </c>
      <c r="D89" s="216">
        <f>COUNTIF(Janeiro!$C$3:$C$300,C89)+COUNTIF(Fevereiro!$C$3:$C$300,C89)+COUNTIF('Março'!$C$3:$C$300,C89)+COUNTIF(Abril!$C$3:$C$300,C89)+COUNTIF(Maio!$C$3:$C$300,C89)+COUNTIF(Junho!$C$3:$C$300,C89)+COUNTIF(Julho!$C$3:$C$300,C89)+COUNTIF(Agosto!$C$3:$C$300,C89)+COUNTIF(Setembro!$C$3:$C$300,C89)+COUNTIF(Outubro!$C$3:$C$300,C89)+COUNTIF(Novembro!$C$3:$C$300,C89)+COUNTIF(Dezembro!$C$3:$C$300,C89)</f>
        <v>0</v>
      </c>
      <c r="E89" s="216">
        <f>COUNTIF(Janeiro!$D$3:$D$300,C89)+COUNTIF(Fevereiro!$D$3:$D$300,C89)+COUNTIF('Março'!$D$3:$D$300,C89)+COUNTIF(Abril!$D$3:$D$300,C89)+COUNTIF(Maio!$D$3:$D$300,C89)+COUNTIF(Junho!$D$3:$D$300,C89)+COUNTIF(Julho!$D$3:$D$300,C89)+COUNTIF(Agosto!$D$3:$D$300,C89)+COUNTIF(Setembro!$D$3:$D$300,C89)+COUNTIF(Outubro!$D$3:$D$300,C89)+COUNTIF(Novembro!$D$3:$D$300,C89)+COUNTIF(Dezembro!$D$3:$D$300,C89)</f>
        <v>0</v>
      </c>
      <c r="F89" s="216">
        <f>COUNTIFS(Janeiro!$C$3:$C$300,C89,Janeiro!$H$3:$H$300,"&gt;0")+COUNTIFS(Janeiro!$D$3:$D$300,C89,Janeiro!$H$3:$H$300,"&gt;0")+COUNTIFS(Fevereiro!$C$3:$C$300,C89,Fevereiro!$H$3:$H$300,"&gt;0")+COUNTIFS(Fevereiro!$D$3:$D$300,C89,Fevereiro!$H$3:$H$300,"&gt;0")+COUNTIFS('Março'!$C$3:$C$300,C89,'Março'!$H$3:$H$300,"&gt;0")+COUNTIFS('Março'!$D$3:$D$300,C89,'Março'!$H$3:$H$300,"&gt;0")+COUNTIFS(Abril!$C$3:$C$300,C89,Abril!$H$3:$H$300,"&gt;0")+COUNTIFS(Abril!$D$3:$D$300,C89,Abril!$H$3:$H$300,"&gt;0")+COUNTIFS(Maio!$C$3:$C$300,C89,Maio!$H$3:$H$300,"&gt;0")+COUNTIFS(Maio!$D$3:$D$300,C89,Maio!$H$3:$H$300,"&gt;0")+COUNTIFS(Junho!$C$3:$C$300,C89,Junho!$H$3:$H$300,"&gt;0")+COUNTIFS(Junho!$D$3:$D$300,C89,Junho!$H$3:$H$300,"&gt;0")+COUNTIFS(Julho!$C$3:$C$300,C89,Julho!$H$3:$H$300,"&gt;0")+COUNTIFS(Julho!$D$3:$D$300,C89,Julho!$H$3:$H$300,"&gt;0")+COUNTIFS(Agosto!$C$3:$C$300,C89,Agosto!$H$3:$H$300,"&gt;0")+COUNTIFS(Agosto!$D$3:$D$300,C89,Agosto!$H$3:$H$300,"&gt;0")+COUNTIFS(Setembro!$C$3:$C$300,C89,Setembro!$H$3:$H$300,"&gt;0")+COUNTIFS(Setembro!$D$3:$D$300,C89,Setembro!$H$3:$H$300,"&gt;0")+COUNTIFS(Outubro!$C$3:$C$300,C89,Outubro!$H$3:$H$300,"&gt;0")+COUNTIFS(Outubro!$D$3:$D$300,C89,Outubro!$H$3:$H$300,"&gt;0")+COUNTIFS(Novembro!$C$3:$C$300,C89,Novembro!$H$3:$H$300,"&gt;0")+COUNTIFS(Novembro!$D$3:$D$300,C89,Novembro!$H$3:$H$300,"&gt;0")+COUNTIFS(Dezembro!$C$3:$C$300,C89,Dezembro!$H$3:$H$300,"&gt;0")+COUNTIFS(Dezembro!$D$3:$D$300,C89,Dezembro!$H$3:$H$300,"&gt;0")</f>
        <v>0</v>
      </c>
      <c r="G89" s="216">
        <f>COUNTIFS(Janeiro!$C$3:$C$300,C89,Janeiro!$H$3:$H$300,"&lt;0")+COUNTIFS(Janeiro!$D$3:$D$300,C89,Janeiro!$H$3:$H$300,"&lt;0")+COUNTIFS(Fevereiro!$C$3:$C$300,C89,Fevereiro!$H$3:$H$300,"&lt;0")+COUNTIFS(Fevereiro!$D$3:$D$300,C89,Fevereiro!$H$3:$H$300,"&lt;0")+COUNTIFS('Março'!$C$3:$C$300,C89,'Março'!$H$3:$H$300,"&lt;0")+COUNTIFS('Março'!$D$3:$D$300,C89,'Março'!$H$3:$H$300,"&lt;0")+COUNTIFS(Abril!$C$3:$C$300,C89,Abril!$H$3:$H$300,"&lt;0")+COUNTIFS(Abril!$D$3:$D$300,C89,Abril!$H$3:$H$300,"&lt;0")+COUNTIFS(Maio!$C$3:$C$300,C89,Maio!$H$3:$H$300,"&lt;0")+COUNTIFS(Maio!$D$3:$D$300,C89,Maio!$H$3:$H$300,"&lt;0")+COUNTIFS(Junho!$C$3:$C$300,C89,Junho!$H$3:$H$300,"&lt;0")+COUNTIFS(Junho!$D$3:$D$300,C89,Junho!$H$3:$H$300,"&lt;0")+COUNTIFS(Julho!$C$3:$C$300,C89,Julho!$H$3:$H$300,"&lt;0")+COUNTIFS(Julho!$D$3:$D$300,C89,Julho!$H$3:$H$300,"&lt;0")+COUNTIFS(Agosto!$C$3:$C$300,C89,Agosto!$H$3:$H$300,"&lt;0")+COUNTIFS(Agosto!$D$3:$D$300,C89,Agosto!$H$3:$H$300,"&lt;0")+COUNTIFS(Setembro!$C$3:$C$300,C89,Setembro!$H$3:$H$300,"&lt;0")+COUNTIFS(Setembro!$D$3:$D$300,C89,Setembro!$H$3:$H$300,"&lt;0")+COUNTIFS(Outubro!$C$3:$C$300,C89,Outubro!$H$3:$H$300,"&lt;0")+COUNTIFS(Outubro!$D$3:$D$300,C89,Outubro!$H$3:$H$300,"&lt;0")+COUNTIFS(Novembro!$C$3:$C$300,C89,Novembro!$H$3:$H$300,"&lt;0")+COUNTIFS(Novembro!$D$3:$D$300,C89,Novembro!$H$3:$H$300,"&lt;0")+COUNTIFS(Dezembro!$C$3:$C$300,C89,Dezembro!$H$3:$H$300,"&lt;0")+COUNTIFS(Dezembro!$D$3:$D$300,C89,Dezembro!$H$3:$H$300,"&lt;0")</f>
        <v>0</v>
      </c>
      <c r="H89" s="217">
        <f>SUMIFS(Janeiro!$H$3:$H$300,Janeiro!$C$3:$C$300,C89)+SUMIFS(Janeiro!$H$3:$H$300,Janeiro!$D$3:$D$300,C89)+SUMIFS(Fevereiro!$H$3:$H$300,Fevereiro!$C$3:$C$300,C89)+SUMIFS(Fevereiro!$H$3:$H$300,Fevereiro!$D$3:$D$300,C89)+SUMIFS('Março'!$H$3:$H$300,'Março'!$C$3:$C$300,C89)+SUMIFS('Março'!$H$3:$H$300,'Março'!$D$3:$D$300,C89)+SUMIFS(Abril!$H$3:$H$300,Abril!$C$3:$C$300,C89)+SUMIFS(Abril!$H$3:$H$300,Abril!$D$3:$D$300,C89)+SUMIFS(Maio!$H$3:$H$300,Maio!$C$3:$C$300,C89)+SUMIFS(Maio!$H$3:$H$300,Maio!$D$3:$D$300,C89)+SUMIFS(Junho!$H$3:$H$300,Junho!$C$3:$C$300,C89)+SUMIFS(Junho!$H$3:$H$300,Junho!$D$3:$D$300,C89)+SUMIFS(Julho!$H$3:$H$300,Julho!$C$3:$C$300,C89)+SUMIFS(Julho!$H$3:$H$300,Julho!$D$3:$D$300,C89)+SUMIFS(Agosto!$H$3:$H$300,Agosto!$C$3:$C$300,C89)+SUMIFS(Agosto!$H$3:$H$300,Agosto!$D$3:$D$300,C89)+SUMIFS(Setembro!$H$3:$H$300,Setembro!$C$3:$C$300,C89)+SUMIFS(Setembro!$H$3:$H$300,Setembro!$D$3:$D$300,C89)+SUMIFS(Outubro!$H$3:$H$300,Outubro!$C$3:$C$300,C89)+SUMIFS(Outubro!$H$3:$H$300,Outubro!$D$3:$D$300,C89)+SUMIFS(Novembro!$H$3:$H$300,Novembro!$C$3:$C$300,C89)+SUMIFS(Novembro!$H$3:$H$300,Novembro!$D$3:$D$300,C89)+SUMIFS(Dezembro!$H$3:$H$300,Dezembro!$C$3:$C$300,C89)+SUMIFS(Dezembro!$H$3:$H$300,Dezembro!$D$3:$D$300,C89)</f>
        <v>0</v>
      </c>
      <c r="J89" s="235"/>
      <c r="L89" s="71"/>
    </row>
    <row r="90" ht="24.75" customHeight="1">
      <c r="A90" s="214">
        <f>Equipes!$H90+(ROW(Equipes!$H90)/100000)</f>
        <v>540.0009</v>
      </c>
      <c r="B90" s="207">
        <f>RANK(Equipes!$A90,A:A)</f>
        <v>28</v>
      </c>
      <c r="C90" s="225" t="s">
        <v>391</v>
      </c>
      <c r="D90" s="216">
        <f>COUNTIF(Janeiro!$C$3:$C$300,C90)+COUNTIF(Fevereiro!$C$3:$C$300,C90)+COUNTIF('Março'!$C$3:$C$300,C90)+COUNTIF(Abril!$C$3:$C$300,C90)+COUNTIF(Maio!$C$3:$C$300,C90)+COUNTIF(Junho!$C$3:$C$300,C90)+COUNTIF(Julho!$C$3:$C$300,C90)+COUNTIF(Agosto!$C$3:$C$300,C90)+COUNTIF(Setembro!$C$3:$C$300,C90)+COUNTIF(Outubro!$C$3:$C$300,C90)+COUNTIF(Novembro!$C$3:$C$300,C90)+COUNTIF(Dezembro!$C$3:$C$300,C90)</f>
        <v>3</v>
      </c>
      <c r="E90" s="216">
        <f>COUNTIF(Janeiro!$D$3:$D$300,C90)+COUNTIF(Fevereiro!$D$3:$D$300,C90)+COUNTIF('Março'!$D$3:$D$300,C90)+COUNTIF(Abril!$D$3:$D$300,C90)+COUNTIF(Maio!$D$3:$D$300,C90)+COUNTIF(Junho!$D$3:$D$300,C90)+COUNTIF(Julho!$D$3:$D$300,C90)+COUNTIF(Agosto!$D$3:$D$300,C90)+COUNTIF(Setembro!$D$3:$D$300,C90)+COUNTIF(Outubro!$D$3:$D$300,C90)+COUNTIF(Novembro!$D$3:$D$300,C90)+COUNTIF(Dezembro!$D$3:$D$300,C90)</f>
        <v>0</v>
      </c>
      <c r="F90" s="216">
        <f>COUNTIFS(Janeiro!$C$3:$C$300,C90,Janeiro!$H$3:$H$300,"&gt;0")+COUNTIFS(Janeiro!$D$3:$D$300,C90,Janeiro!$H$3:$H$300,"&gt;0")+COUNTIFS(Fevereiro!$C$3:$C$300,C90,Fevereiro!$H$3:$H$300,"&gt;0")+COUNTIFS(Fevereiro!$D$3:$D$300,C90,Fevereiro!$H$3:$H$300,"&gt;0")+COUNTIFS('Março'!$C$3:$C$300,C90,'Março'!$H$3:$H$300,"&gt;0")+COUNTIFS('Março'!$D$3:$D$300,C90,'Março'!$H$3:$H$300,"&gt;0")+COUNTIFS(Abril!$C$3:$C$300,C90,Abril!$H$3:$H$300,"&gt;0")+COUNTIFS(Abril!$D$3:$D$300,C90,Abril!$H$3:$H$300,"&gt;0")+COUNTIFS(Maio!$C$3:$C$300,C90,Maio!$H$3:$H$300,"&gt;0")+COUNTIFS(Maio!$D$3:$D$300,C90,Maio!$H$3:$H$300,"&gt;0")+COUNTIFS(Junho!$C$3:$C$300,C90,Junho!$H$3:$H$300,"&gt;0")+COUNTIFS(Junho!$D$3:$D$300,C90,Junho!$H$3:$H$300,"&gt;0")+COUNTIFS(Julho!$C$3:$C$300,C90,Julho!$H$3:$H$300,"&gt;0")+COUNTIFS(Julho!$D$3:$D$300,C90,Julho!$H$3:$H$300,"&gt;0")+COUNTIFS(Agosto!$C$3:$C$300,C90,Agosto!$H$3:$H$300,"&gt;0")+COUNTIFS(Agosto!$D$3:$D$300,C90,Agosto!$H$3:$H$300,"&gt;0")+COUNTIFS(Setembro!$C$3:$C$300,C90,Setembro!$H$3:$H$300,"&gt;0")+COUNTIFS(Setembro!$D$3:$D$300,C90,Setembro!$H$3:$H$300,"&gt;0")+COUNTIFS(Outubro!$C$3:$C$300,C90,Outubro!$H$3:$H$300,"&gt;0")+COUNTIFS(Outubro!$D$3:$D$300,C90,Outubro!$H$3:$H$300,"&gt;0")+COUNTIFS(Novembro!$C$3:$C$300,C90,Novembro!$H$3:$H$300,"&gt;0")+COUNTIFS(Novembro!$D$3:$D$300,C90,Novembro!$H$3:$H$300,"&gt;0")+COUNTIFS(Dezembro!$C$3:$C$300,C90,Dezembro!$H$3:$H$300,"&gt;0")+COUNTIFS(Dezembro!$D$3:$D$300,C90,Dezembro!$H$3:$H$300,"&gt;0")</f>
        <v>2</v>
      </c>
      <c r="G90" s="216">
        <f>COUNTIFS(Janeiro!$C$3:$C$300,C90,Janeiro!$H$3:$H$300,"&lt;0")+COUNTIFS(Janeiro!$D$3:$D$300,C90,Janeiro!$H$3:$H$300,"&lt;0")+COUNTIFS(Fevereiro!$C$3:$C$300,C90,Fevereiro!$H$3:$H$300,"&lt;0")+COUNTIFS(Fevereiro!$D$3:$D$300,C90,Fevereiro!$H$3:$H$300,"&lt;0")+COUNTIFS('Março'!$C$3:$C$300,C90,'Março'!$H$3:$H$300,"&lt;0")+COUNTIFS('Março'!$D$3:$D$300,C90,'Março'!$H$3:$H$300,"&lt;0")+COUNTIFS(Abril!$C$3:$C$300,C90,Abril!$H$3:$H$300,"&lt;0")+COUNTIFS(Abril!$D$3:$D$300,C90,Abril!$H$3:$H$300,"&lt;0")+COUNTIFS(Maio!$C$3:$C$300,C90,Maio!$H$3:$H$300,"&lt;0")+COUNTIFS(Maio!$D$3:$D$300,C90,Maio!$H$3:$H$300,"&lt;0")+COUNTIFS(Junho!$C$3:$C$300,C90,Junho!$H$3:$H$300,"&lt;0")+COUNTIFS(Junho!$D$3:$D$300,C90,Junho!$H$3:$H$300,"&lt;0")+COUNTIFS(Julho!$C$3:$C$300,C90,Julho!$H$3:$H$300,"&lt;0")+COUNTIFS(Julho!$D$3:$D$300,C90,Julho!$H$3:$H$300,"&lt;0")+COUNTIFS(Agosto!$C$3:$C$300,C90,Agosto!$H$3:$H$300,"&lt;0")+COUNTIFS(Agosto!$D$3:$D$300,C90,Agosto!$H$3:$H$300,"&lt;0")+COUNTIFS(Setembro!$C$3:$C$300,C90,Setembro!$H$3:$H$300,"&lt;0")+COUNTIFS(Setembro!$D$3:$D$300,C90,Setembro!$H$3:$H$300,"&lt;0")+COUNTIFS(Outubro!$C$3:$C$300,C90,Outubro!$H$3:$H$300,"&lt;0")+COUNTIFS(Outubro!$D$3:$D$300,C90,Outubro!$H$3:$H$300,"&lt;0")+COUNTIFS(Novembro!$C$3:$C$300,C90,Novembro!$H$3:$H$300,"&lt;0")+COUNTIFS(Novembro!$D$3:$D$300,C90,Novembro!$H$3:$H$300,"&lt;0")+COUNTIFS(Dezembro!$C$3:$C$300,C90,Dezembro!$H$3:$H$300,"&lt;0")+COUNTIFS(Dezembro!$D$3:$D$300,C90,Dezembro!$H$3:$H$300,"&lt;0")</f>
        <v>1</v>
      </c>
      <c r="H90" s="217">
        <f>SUMIFS(Janeiro!$H$3:$H$300,Janeiro!$C$3:$C$300,C90)+SUMIFS(Janeiro!$H$3:$H$300,Janeiro!$D$3:$D$300,C90)+SUMIFS(Fevereiro!$H$3:$H$300,Fevereiro!$C$3:$C$300,C90)+SUMIFS(Fevereiro!$H$3:$H$300,Fevereiro!$D$3:$D$300,C90)+SUMIFS('Março'!$H$3:$H$300,'Março'!$C$3:$C$300,C90)+SUMIFS('Março'!$H$3:$H$300,'Março'!$D$3:$D$300,C90)+SUMIFS(Abril!$H$3:$H$300,Abril!$C$3:$C$300,C90)+SUMIFS(Abril!$H$3:$H$300,Abril!$D$3:$D$300,C90)+SUMIFS(Maio!$H$3:$H$300,Maio!$C$3:$C$300,C90)+SUMIFS(Maio!$H$3:$H$300,Maio!$D$3:$D$300,C90)+SUMIFS(Junho!$H$3:$H$300,Junho!$C$3:$C$300,C90)+SUMIFS(Junho!$H$3:$H$300,Junho!$D$3:$D$300,C90)+SUMIFS(Julho!$H$3:$H$300,Julho!$C$3:$C$300,C90)+SUMIFS(Julho!$H$3:$H$300,Julho!$D$3:$D$300,C90)+SUMIFS(Agosto!$H$3:$H$300,Agosto!$C$3:$C$300,C90)+SUMIFS(Agosto!$H$3:$H$300,Agosto!$D$3:$D$300,C90)+SUMIFS(Setembro!$H$3:$H$300,Setembro!$C$3:$C$300,C90)+SUMIFS(Setembro!$H$3:$H$300,Setembro!$D$3:$D$300,C90)+SUMIFS(Outubro!$H$3:$H$300,Outubro!$C$3:$C$300,C90)+SUMIFS(Outubro!$H$3:$H$300,Outubro!$D$3:$D$300,C90)+SUMIFS(Novembro!$H$3:$H$300,Novembro!$C$3:$C$300,C90)+SUMIFS(Novembro!$H$3:$H$300,Novembro!$D$3:$D$300,C90)+SUMIFS(Dezembro!$H$3:$H$300,Dezembro!$C$3:$C$300,C90)+SUMIFS(Dezembro!$H$3:$H$300,Dezembro!$D$3:$D$300,C90)</f>
        <v>540</v>
      </c>
      <c r="J90" s="235"/>
      <c r="L90" s="71"/>
    </row>
    <row r="91" ht="24.75" customHeight="1">
      <c r="A91" s="214">
        <f>Equipes!$H91+(ROW(Equipes!$H91)/100000)</f>
        <v>0.00091</v>
      </c>
      <c r="B91" s="207">
        <f>RANK(Equipes!$A91,A:A)</f>
        <v>320</v>
      </c>
      <c r="C91" s="221" t="s">
        <v>392</v>
      </c>
      <c r="D91" s="216">
        <f>COUNTIF(Janeiro!$C$3:$C$300,C91)+COUNTIF(Fevereiro!$C$3:$C$300,C91)+COUNTIF('Março'!$C$3:$C$300,C91)+COUNTIF(Abril!$C$3:$C$300,C91)+COUNTIF(Maio!$C$3:$C$300,C91)+COUNTIF(Junho!$C$3:$C$300,C91)+COUNTIF(Julho!$C$3:$C$300,C91)+COUNTIF(Agosto!$C$3:$C$300,C91)+COUNTIF(Setembro!$C$3:$C$300,C91)+COUNTIF(Outubro!$C$3:$C$300,C91)+COUNTIF(Novembro!$C$3:$C$300,C91)+COUNTIF(Dezembro!$C$3:$C$300,C91)</f>
        <v>0</v>
      </c>
      <c r="E91" s="216">
        <f>COUNTIF(Janeiro!$D$3:$D$300,C91)+COUNTIF(Fevereiro!$D$3:$D$300,C91)+COUNTIF('Março'!$D$3:$D$300,C91)+COUNTIF(Abril!$D$3:$D$300,C91)+COUNTIF(Maio!$D$3:$D$300,C91)+COUNTIF(Junho!$D$3:$D$300,C91)+COUNTIF(Julho!$D$3:$D$300,C91)+COUNTIF(Agosto!$D$3:$D$300,C91)+COUNTIF(Setembro!$D$3:$D$300,C91)+COUNTIF(Outubro!$D$3:$D$300,C91)+COUNTIF(Novembro!$D$3:$D$300,C91)+COUNTIF(Dezembro!$D$3:$D$300,C91)</f>
        <v>0</v>
      </c>
      <c r="F91" s="216">
        <f>COUNTIFS(Janeiro!$C$3:$C$300,C91,Janeiro!$H$3:$H$300,"&gt;0")+COUNTIFS(Janeiro!$D$3:$D$300,C91,Janeiro!$H$3:$H$300,"&gt;0")+COUNTIFS(Fevereiro!$C$3:$C$300,C91,Fevereiro!$H$3:$H$300,"&gt;0")+COUNTIFS(Fevereiro!$D$3:$D$300,C91,Fevereiro!$H$3:$H$300,"&gt;0")+COUNTIFS('Março'!$C$3:$C$300,C91,'Março'!$H$3:$H$300,"&gt;0")+COUNTIFS('Março'!$D$3:$D$300,C91,'Março'!$H$3:$H$300,"&gt;0")+COUNTIFS(Abril!$C$3:$C$300,C91,Abril!$H$3:$H$300,"&gt;0")+COUNTIFS(Abril!$D$3:$D$300,C91,Abril!$H$3:$H$300,"&gt;0")+COUNTIFS(Maio!$C$3:$C$300,C91,Maio!$H$3:$H$300,"&gt;0")+COUNTIFS(Maio!$D$3:$D$300,C91,Maio!$H$3:$H$300,"&gt;0")+COUNTIFS(Junho!$C$3:$C$300,C91,Junho!$H$3:$H$300,"&gt;0")+COUNTIFS(Junho!$D$3:$D$300,C91,Junho!$H$3:$H$300,"&gt;0")+COUNTIFS(Julho!$C$3:$C$300,C91,Julho!$H$3:$H$300,"&gt;0")+COUNTIFS(Julho!$D$3:$D$300,C91,Julho!$H$3:$H$300,"&gt;0")+COUNTIFS(Agosto!$C$3:$C$300,C91,Agosto!$H$3:$H$300,"&gt;0")+COUNTIFS(Agosto!$D$3:$D$300,C91,Agosto!$H$3:$H$300,"&gt;0")+COUNTIFS(Setembro!$C$3:$C$300,C91,Setembro!$H$3:$H$300,"&gt;0")+COUNTIFS(Setembro!$D$3:$D$300,C91,Setembro!$H$3:$H$300,"&gt;0")+COUNTIFS(Outubro!$C$3:$C$300,C91,Outubro!$H$3:$H$300,"&gt;0")+COUNTIFS(Outubro!$D$3:$D$300,C91,Outubro!$H$3:$H$300,"&gt;0")+COUNTIFS(Novembro!$C$3:$C$300,C91,Novembro!$H$3:$H$300,"&gt;0")+COUNTIFS(Novembro!$D$3:$D$300,C91,Novembro!$H$3:$H$300,"&gt;0")+COUNTIFS(Dezembro!$C$3:$C$300,C91,Dezembro!$H$3:$H$300,"&gt;0")+COUNTIFS(Dezembro!$D$3:$D$300,C91,Dezembro!$H$3:$H$300,"&gt;0")</f>
        <v>0</v>
      </c>
      <c r="G91" s="216">
        <f>COUNTIFS(Janeiro!$C$3:$C$300,C91,Janeiro!$H$3:$H$300,"&lt;0")+COUNTIFS(Janeiro!$D$3:$D$300,C91,Janeiro!$H$3:$H$300,"&lt;0")+COUNTIFS(Fevereiro!$C$3:$C$300,C91,Fevereiro!$H$3:$H$300,"&lt;0")+COUNTIFS(Fevereiro!$D$3:$D$300,C91,Fevereiro!$H$3:$H$300,"&lt;0")+COUNTIFS('Março'!$C$3:$C$300,C91,'Março'!$H$3:$H$300,"&lt;0")+COUNTIFS('Março'!$D$3:$D$300,C91,'Março'!$H$3:$H$300,"&lt;0")+COUNTIFS(Abril!$C$3:$C$300,C91,Abril!$H$3:$H$300,"&lt;0")+COUNTIFS(Abril!$D$3:$D$300,C91,Abril!$H$3:$H$300,"&lt;0")+COUNTIFS(Maio!$C$3:$C$300,C91,Maio!$H$3:$H$300,"&lt;0")+COUNTIFS(Maio!$D$3:$D$300,C91,Maio!$H$3:$H$300,"&lt;0")+COUNTIFS(Junho!$C$3:$C$300,C91,Junho!$H$3:$H$300,"&lt;0")+COUNTIFS(Junho!$D$3:$D$300,C91,Junho!$H$3:$H$300,"&lt;0")+COUNTIFS(Julho!$C$3:$C$300,C91,Julho!$H$3:$H$300,"&lt;0")+COUNTIFS(Julho!$D$3:$D$300,C91,Julho!$H$3:$H$300,"&lt;0")+COUNTIFS(Agosto!$C$3:$C$300,C91,Agosto!$H$3:$H$300,"&lt;0")+COUNTIFS(Agosto!$D$3:$D$300,C91,Agosto!$H$3:$H$300,"&lt;0")+COUNTIFS(Setembro!$C$3:$C$300,C91,Setembro!$H$3:$H$300,"&lt;0")+COUNTIFS(Setembro!$D$3:$D$300,C91,Setembro!$H$3:$H$300,"&lt;0")+COUNTIFS(Outubro!$C$3:$C$300,C91,Outubro!$H$3:$H$300,"&lt;0")+COUNTIFS(Outubro!$D$3:$D$300,C91,Outubro!$H$3:$H$300,"&lt;0")+COUNTIFS(Novembro!$C$3:$C$300,C91,Novembro!$H$3:$H$300,"&lt;0")+COUNTIFS(Novembro!$D$3:$D$300,C91,Novembro!$H$3:$H$300,"&lt;0")+COUNTIFS(Dezembro!$C$3:$C$300,C91,Dezembro!$H$3:$H$300,"&lt;0")+COUNTIFS(Dezembro!$D$3:$D$300,C91,Dezembro!$H$3:$H$300,"&lt;0")</f>
        <v>0</v>
      </c>
      <c r="H91" s="217">
        <f>SUMIFS(Janeiro!$H$3:$H$300,Janeiro!$C$3:$C$300,C91)+SUMIFS(Janeiro!$H$3:$H$300,Janeiro!$D$3:$D$300,C91)+SUMIFS(Fevereiro!$H$3:$H$300,Fevereiro!$C$3:$C$300,C91)+SUMIFS(Fevereiro!$H$3:$H$300,Fevereiro!$D$3:$D$300,C91)+SUMIFS('Março'!$H$3:$H$300,'Março'!$C$3:$C$300,C91)+SUMIFS('Março'!$H$3:$H$300,'Março'!$D$3:$D$300,C91)+SUMIFS(Abril!$H$3:$H$300,Abril!$C$3:$C$300,C91)+SUMIFS(Abril!$H$3:$H$300,Abril!$D$3:$D$300,C91)+SUMIFS(Maio!$H$3:$H$300,Maio!$C$3:$C$300,C91)+SUMIFS(Maio!$H$3:$H$300,Maio!$D$3:$D$300,C91)+SUMIFS(Junho!$H$3:$H$300,Junho!$C$3:$C$300,C91)+SUMIFS(Junho!$H$3:$H$300,Junho!$D$3:$D$300,C91)+SUMIFS(Julho!$H$3:$H$300,Julho!$C$3:$C$300,C91)+SUMIFS(Julho!$H$3:$H$300,Julho!$D$3:$D$300,C91)+SUMIFS(Agosto!$H$3:$H$300,Agosto!$C$3:$C$300,C91)+SUMIFS(Agosto!$H$3:$H$300,Agosto!$D$3:$D$300,C91)+SUMIFS(Setembro!$H$3:$H$300,Setembro!$C$3:$C$300,C91)+SUMIFS(Setembro!$H$3:$H$300,Setembro!$D$3:$D$300,C91)+SUMIFS(Outubro!$H$3:$H$300,Outubro!$C$3:$C$300,C91)+SUMIFS(Outubro!$H$3:$H$300,Outubro!$D$3:$D$300,C91)+SUMIFS(Novembro!$H$3:$H$300,Novembro!$C$3:$C$300,C91)+SUMIFS(Novembro!$H$3:$H$300,Novembro!$D$3:$D$300,C91)+SUMIFS(Dezembro!$H$3:$H$300,Dezembro!$C$3:$C$300,C91)+SUMIFS(Dezembro!$H$3:$H$300,Dezembro!$D$3:$D$300,C91)</f>
        <v>0</v>
      </c>
      <c r="J91" s="235"/>
      <c r="L91" s="71"/>
    </row>
    <row r="92" ht="24.75" customHeight="1">
      <c r="A92" s="214">
        <f>Equipes!$H92+(ROW(Equipes!$H92)/100000)</f>
        <v>-199.99908</v>
      </c>
      <c r="B92" s="207">
        <f>RANK(Equipes!$A92,A:A)</f>
        <v>374</v>
      </c>
      <c r="C92" s="225" t="s">
        <v>393</v>
      </c>
      <c r="D92" s="216">
        <f>COUNTIF(Janeiro!$C$3:$C$300,C92)+COUNTIF(Fevereiro!$C$3:$C$300,C92)+COUNTIF('Março'!$C$3:$C$300,C92)+COUNTIF(Abril!$C$3:$C$300,C92)+COUNTIF(Maio!$C$3:$C$300,C92)+COUNTIF(Junho!$C$3:$C$300,C92)+COUNTIF(Julho!$C$3:$C$300,C92)+COUNTIF(Agosto!$C$3:$C$300,C92)+COUNTIF(Setembro!$C$3:$C$300,C92)+COUNTIF(Outubro!$C$3:$C$300,C92)+COUNTIF(Novembro!$C$3:$C$300,C92)+COUNTIF(Dezembro!$C$3:$C$300,C92)</f>
        <v>1</v>
      </c>
      <c r="E92" s="216">
        <f>COUNTIF(Janeiro!$D$3:$D$300,C92)+COUNTIF(Fevereiro!$D$3:$D$300,C92)+COUNTIF('Março'!$D$3:$D$300,C92)+COUNTIF(Abril!$D$3:$D$300,C92)+COUNTIF(Maio!$D$3:$D$300,C92)+COUNTIF(Junho!$D$3:$D$300,C92)+COUNTIF(Julho!$D$3:$D$300,C92)+COUNTIF(Agosto!$D$3:$D$300,C92)+COUNTIF(Setembro!$D$3:$D$300,C92)+COUNTIF(Outubro!$D$3:$D$300,C92)+COUNTIF(Novembro!$D$3:$D$300,C92)+COUNTIF(Dezembro!$D$3:$D$300,C92)</f>
        <v>0</v>
      </c>
      <c r="F92" s="216">
        <f>COUNTIFS(Janeiro!$C$3:$C$300,C92,Janeiro!$H$3:$H$300,"&gt;0")+COUNTIFS(Janeiro!$D$3:$D$300,C92,Janeiro!$H$3:$H$300,"&gt;0")+COUNTIFS(Fevereiro!$C$3:$C$300,C92,Fevereiro!$H$3:$H$300,"&gt;0")+COUNTIFS(Fevereiro!$D$3:$D$300,C92,Fevereiro!$H$3:$H$300,"&gt;0")+COUNTIFS('Março'!$C$3:$C$300,C92,'Março'!$H$3:$H$300,"&gt;0")+COUNTIFS('Março'!$D$3:$D$300,C92,'Março'!$H$3:$H$300,"&gt;0")+COUNTIFS(Abril!$C$3:$C$300,C92,Abril!$H$3:$H$300,"&gt;0")+COUNTIFS(Abril!$D$3:$D$300,C92,Abril!$H$3:$H$300,"&gt;0")+COUNTIFS(Maio!$C$3:$C$300,C92,Maio!$H$3:$H$300,"&gt;0")+COUNTIFS(Maio!$D$3:$D$300,C92,Maio!$H$3:$H$300,"&gt;0")+COUNTIFS(Junho!$C$3:$C$300,C92,Junho!$H$3:$H$300,"&gt;0")+COUNTIFS(Junho!$D$3:$D$300,C92,Junho!$H$3:$H$300,"&gt;0")+COUNTIFS(Julho!$C$3:$C$300,C92,Julho!$H$3:$H$300,"&gt;0")+COUNTIFS(Julho!$D$3:$D$300,C92,Julho!$H$3:$H$300,"&gt;0")+COUNTIFS(Agosto!$C$3:$C$300,C92,Agosto!$H$3:$H$300,"&gt;0")+COUNTIFS(Agosto!$D$3:$D$300,C92,Agosto!$H$3:$H$300,"&gt;0")+COUNTIFS(Setembro!$C$3:$C$300,C92,Setembro!$H$3:$H$300,"&gt;0")+COUNTIFS(Setembro!$D$3:$D$300,C92,Setembro!$H$3:$H$300,"&gt;0")+COUNTIFS(Outubro!$C$3:$C$300,C92,Outubro!$H$3:$H$300,"&gt;0")+COUNTIFS(Outubro!$D$3:$D$300,C92,Outubro!$H$3:$H$300,"&gt;0")+COUNTIFS(Novembro!$C$3:$C$300,C92,Novembro!$H$3:$H$300,"&gt;0")+COUNTIFS(Novembro!$D$3:$D$300,C92,Novembro!$H$3:$H$300,"&gt;0")+COUNTIFS(Dezembro!$C$3:$C$300,C92,Dezembro!$H$3:$H$300,"&gt;0")+COUNTIFS(Dezembro!$D$3:$D$300,C92,Dezembro!$H$3:$H$300,"&gt;0")</f>
        <v>0</v>
      </c>
      <c r="G92" s="216">
        <f>COUNTIFS(Janeiro!$C$3:$C$300,C92,Janeiro!$H$3:$H$300,"&lt;0")+COUNTIFS(Janeiro!$D$3:$D$300,C92,Janeiro!$H$3:$H$300,"&lt;0")+COUNTIFS(Fevereiro!$C$3:$C$300,C92,Fevereiro!$H$3:$H$300,"&lt;0")+COUNTIFS(Fevereiro!$D$3:$D$300,C92,Fevereiro!$H$3:$H$300,"&lt;0")+COUNTIFS('Março'!$C$3:$C$300,C92,'Março'!$H$3:$H$300,"&lt;0")+COUNTIFS('Março'!$D$3:$D$300,C92,'Março'!$H$3:$H$300,"&lt;0")+COUNTIFS(Abril!$C$3:$C$300,C92,Abril!$H$3:$H$300,"&lt;0")+COUNTIFS(Abril!$D$3:$D$300,C92,Abril!$H$3:$H$300,"&lt;0")+COUNTIFS(Maio!$C$3:$C$300,C92,Maio!$H$3:$H$300,"&lt;0")+COUNTIFS(Maio!$D$3:$D$300,C92,Maio!$H$3:$H$300,"&lt;0")+COUNTIFS(Junho!$C$3:$C$300,C92,Junho!$H$3:$H$300,"&lt;0")+COUNTIFS(Junho!$D$3:$D$300,C92,Junho!$H$3:$H$300,"&lt;0")+COUNTIFS(Julho!$C$3:$C$300,C92,Julho!$H$3:$H$300,"&lt;0")+COUNTIFS(Julho!$D$3:$D$300,C92,Julho!$H$3:$H$300,"&lt;0")+COUNTIFS(Agosto!$C$3:$C$300,C92,Agosto!$H$3:$H$300,"&lt;0")+COUNTIFS(Agosto!$D$3:$D$300,C92,Agosto!$H$3:$H$300,"&lt;0")+COUNTIFS(Setembro!$C$3:$C$300,C92,Setembro!$H$3:$H$300,"&lt;0")+COUNTIFS(Setembro!$D$3:$D$300,C92,Setembro!$H$3:$H$300,"&lt;0")+COUNTIFS(Outubro!$C$3:$C$300,C92,Outubro!$H$3:$H$300,"&lt;0")+COUNTIFS(Outubro!$D$3:$D$300,C92,Outubro!$H$3:$H$300,"&lt;0")+COUNTIFS(Novembro!$C$3:$C$300,C92,Novembro!$H$3:$H$300,"&lt;0")+COUNTIFS(Novembro!$D$3:$D$300,C92,Novembro!$H$3:$H$300,"&lt;0")+COUNTIFS(Dezembro!$C$3:$C$300,C92,Dezembro!$H$3:$H$300,"&lt;0")+COUNTIFS(Dezembro!$D$3:$D$300,C92,Dezembro!$H$3:$H$300,"&lt;0")</f>
        <v>1</v>
      </c>
      <c r="H92" s="217">
        <f>SUMIFS(Janeiro!$H$3:$H$300,Janeiro!$C$3:$C$300,C92)+SUMIFS(Janeiro!$H$3:$H$300,Janeiro!$D$3:$D$300,C92)+SUMIFS(Fevereiro!$H$3:$H$300,Fevereiro!$C$3:$C$300,C92)+SUMIFS(Fevereiro!$H$3:$H$300,Fevereiro!$D$3:$D$300,C92)+SUMIFS('Março'!$H$3:$H$300,'Março'!$C$3:$C$300,C92)+SUMIFS('Março'!$H$3:$H$300,'Março'!$D$3:$D$300,C92)+SUMIFS(Abril!$H$3:$H$300,Abril!$C$3:$C$300,C92)+SUMIFS(Abril!$H$3:$H$300,Abril!$D$3:$D$300,C92)+SUMIFS(Maio!$H$3:$H$300,Maio!$C$3:$C$300,C92)+SUMIFS(Maio!$H$3:$H$300,Maio!$D$3:$D$300,C92)+SUMIFS(Junho!$H$3:$H$300,Junho!$C$3:$C$300,C92)+SUMIFS(Junho!$H$3:$H$300,Junho!$D$3:$D$300,C92)+SUMIFS(Julho!$H$3:$H$300,Julho!$C$3:$C$300,C92)+SUMIFS(Julho!$H$3:$H$300,Julho!$D$3:$D$300,C92)+SUMIFS(Agosto!$H$3:$H$300,Agosto!$C$3:$C$300,C92)+SUMIFS(Agosto!$H$3:$H$300,Agosto!$D$3:$D$300,C92)+SUMIFS(Setembro!$H$3:$H$300,Setembro!$C$3:$C$300,C92)+SUMIFS(Setembro!$H$3:$H$300,Setembro!$D$3:$D$300,C92)+SUMIFS(Outubro!$H$3:$H$300,Outubro!$C$3:$C$300,C92)+SUMIFS(Outubro!$H$3:$H$300,Outubro!$D$3:$D$300,C92)+SUMIFS(Novembro!$H$3:$H$300,Novembro!$C$3:$C$300,C92)+SUMIFS(Novembro!$H$3:$H$300,Novembro!$D$3:$D$300,C92)+SUMIFS(Dezembro!$H$3:$H$300,Dezembro!$C$3:$C$300,C92)+SUMIFS(Dezembro!$H$3:$H$300,Dezembro!$D$3:$D$300,C92)</f>
        <v>-200</v>
      </c>
      <c r="J92" s="235"/>
      <c r="L92" s="71"/>
    </row>
    <row r="93" ht="24.75" customHeight="1">
      <c r="A93" s="214">
        <f>Equipes!$H93+(ROW(Equipes!$H93)/100000)</f>
        <v>-749.99907</v>
      </c>
      <c r="B93" s="207">
        <f>RANK(Equipes!$A93,A:A)</f>
        <v>389</v>
      </c>
      <c r="C93" s="221" t="s">
        <v>394</v>
      </c>
      <c r="D93" s="216">
        <f>COUNTIF(Janeiro!$C$3:$C$300,C93)+COUNTIF(Fevereiro!$C$3:$C$300,C93)+COUNTIF('Março'!$C$3:$C$300,C93)+COUNTIF(Abril!$C$3:$C$300,C93)+COUNTIF(Maio!$C$3:$C$300,C93)+COUNTIF(Junho!$C$3:$C$300,C93)+COUNTIF(Julho!$C$3:$C$300,C93)+COUNTIF(Agosto!$C$3:$C$300,C93)+COUNTIF(Setembro!$C$3:$C$300,C93)+COUNTIF(Outubro!$C$3:$C$300,C93)+COUNTIF(Novembro!$C$3:$C$300,C93)+COUNTIF(Dezembro!$C$3:$C$300,C93)</f>
        <v>2</v>
      </c>
      <c r="E93" s="216">
        <f>COUNTIF(Janeiro!$D$3:$D$300,C93)+COUNTIF(Fevereiro!$D$3:$D$300,C93)+COUNTIF('Março'!$D$3:$D$300,C93)+COUNTIF(Abril!$D$3:$D$300,C93)+COUNTIF(Maio!$D$3:$D$300,C93)+COUNTIF(Junho!$D$3:$D$300,C93)+COUNTIF(Julho!$D$3:$D$300,C93)+COUNTIF(Agosto!$D$3:$D$300,C93)+COUNTIF(Setembro!$D$3:$D$300,C93)+COUNTIF(Outubro!$D$3:$D$300,C93)+COUNTIF(Novembro!$D$3:$D$300,C93)+COUNTIF(Dezembro!$D$3:$D$300,C93)</f>
        <v>0</v>
      </c>
      <c r="F93" s="216">
        <f>COUNTIFS(Janeiro!$C$3:$C$300,C93,Janeiro!$H$3:$H$300,"&gt;0")+COUNTIFS(Janeiro!$D$3:$D$300,C93,Janeiro!$H$3:$H$300,"&gt;0")+COUNTIFS(Fevereiro!$C$3:$C$300,C93,Fevereiro!$H$3:$H$300,"&gt;0")+COUNTIFS(Fevereiro!$D$3:$D$300,C93,Fevereiro!$H$3:$H$300,"&gt;0")+COUNTIFS('Março'!$C$3:$C$300,C93,'Março'!$H$3:$H$300,"&gt;0")+COUNTIFS('Março'!$D$3:$D$300,C93,'Março'!$H$3:$H$300,"&gt;0")+COUNTIFS(Abril!$C$3:$C$300,C93,Abril!$H$3:$H$300,"&gt;0")+COUNTIFS(Abril!$D$3:$D$300,C93,Abril!$H$3:$H$300,"&gt;0")+COUNTIFS(Maio!$C$3:$C$300,C93,Maio!$H$3:$H$300,"&gt;0")+COUNTIFS(Maio!$D$3:$D$300,C93,Maio!$H$3:$H$300,"&gt;0")+COUNTIFS(Junho!$C$3:$C$300,C93,Junho!$H$3:$H$300,"&gt;0")+COUNTIFS(Junho!$D$3:$D$300,C93,Junho!$H$3:$H$300,"&gt;0")+COUNTIFS(Julho!$C$3:$C$300,C93,Julho!$H$3:$H$300,"&gt;0")+COUNTIFS(Julho!$D$3:$D$300,C93,Julho!$H$3:$H$300,"&gt;0")+COUNTIFS(Agosto!$C$3:$C$300,C93,Agosto!$H$3:$H$300,"&gt;0")+COUNTIFS(Agosto!$D$3:$D$300,C93,Agosto!$H$3:$H$300,"&gt;0")+COUNTIFS(Setembro!$C$3:$C$300,C93,Setembro!$H$3:$H$300,"&gt;0")+COUNTIFS(Setembro!$D$3:$D$300,C93,Setembro!$H$3:$H$300,"&gt;0")+COUNTIFS(Outubro!$C$3:$C$300,C93,Outubro!$H$3:$H$300,"&gt;0")+COUNTIFS(Outubro!$D$3:$D$300,C93,Outubro!$H$3:$H$300,"&gt;0")+COUNTIFS(Novembro!$C$3:$C$300,C93,Novembro!$H$3:$H$300,"&gt;0")+COUNTIFS(Novembro!$D$3:$D$300,C93,Novembro!$H$3:$H$300,"&gt;0")+COUNTIFS(Dezembro!$C$3:$C$300,C93,Dezembro!$H$3:$H$300,"&gt;0")+COUNTIFS(Dezembro!$D$3:$D$300,C93,Dezembro!$H$3:$H$300,"&gt;0")</f>
        <v>1</v>
      </c>
      <c r="G93" s="216">
        <f>COUNTIFS(Janeiro!$C$3:$C$300,C93,Janeiro!$H$3:$H$300,"&lt;0")+COUNTIFS(Janeiro!$D$3:$D$300,C93,Janeiro!$H$3:$H$300,"&lt;0")+COUNTIFS(Fevereiro!$C$3:$C$300,C93,Fevereiro!$H$3:$H$300,"&lt;0")+COUNTIFS(Fevereiro!$D$3:$D$300,C93,Fevereiro!$H$3:$H$300,"&lt;0")+COUNTIFS('Março'!$C$3:$C$300,C93,'Março'!$H$3:$H$300,"&lt;0")+COUNTIFS('Março'!$D$3:$D$300,C93,'Março'!$H$3:$H$300,"&lt;0")+COUNTIFS(Abril!$C$3:$C$300,C93,Abril!$H$3:$H$300,"&lt;0")+COUNTIFS(Abril!$D$3:$D$300,C93,Abril!$H$3:$H$300,"&lt;0")+COUNTIFS(Maio!$C$3:$C$300,C93,Maio!$H$3:$H$300,"&lt;0")+COUNTIFS(Maio!$D$3:$D$300,C93,Maio!$H$3:$H$300,"&lt;0")+COUNTIFS(Junho!$C$3:$C$300,C93,Junho!$H$3:$H$300,"&lt;0")+COUNTIFS(Junho!$D$3:$D$300,C93,Junho!$H$3:$H$300,"&lt;0")+COUNTIFS(Julho!$C$3:$C$300,C93,Julho!$H$3:$H$300,"&lt;0")+COUNTIFS(Julho!$D$3:$D$300,C93,Julho!$H$3:$H$300,"&lt;0")+COUNTIFS(Agosto!$C$3:$C$300,C93,Agosto!$H$3:$H$300,"&lt;0")+COUNTIFS(Agosto!$D$3:$D$300,C93,Agosto!$H$3:$H$300,"&lt;0")+COUNTIFS(Setembro!$C$3:$C$300,C93,Setembro!$H$3:$H$300,"&lt;0")+COUNTIFS(Setembro!$D$3:$D$300,C93,Setembro!$H$3:$H$300,"&lt;0")+COUNTIFS(Outubro!$C$3:$C$300,C93,Outubro!$H$3:$H$300,"&lt;0")+COUNTIFS(Outubro!$D$3:$D$300,C93,Outubro!$H$3:$H$300,"&lt;0")+COUNTIFS(Novembro!$C$3:$C$300,C93,Novembro!$H$3:$H$300,"&lt;0")+COUNTIFS(Novembro!$D$3:$D$300,C93,Novembro!$H$3:$H$300,"&lt;0")+COUNTIFS(Dezembro!$C$3:$C$300,C93,Dezembro!$H$3:$H$300,"&lt;0")+COUNTIFS(Dezembro!$D$3:$D$300,C93,Dezembro!$H$3:$H$300,"&lt;0")</f>
        <v>1</v>
      </c>
      <c r="H93" s="217">
        <f>SUMIFS(Janeiro!$H$3:$H$300,Janeiro!$C$3:$C$300,C93)+SUMIFS(Janeiro!$H$3:$H$300,Janeiro!$D$3:$D$300,C93)+SUMIFS(Fevereiro!$H$3:$H$300,Fevereiro!$C$3:$C$300,C93)+SUMIFS(Fevereiro!$H$3:$H$300,Fevereiro!$D$3:$D$300,C93)+SUMIFS('Março'!$H$3:$H$300,'Março'!$C$3:$C$300,C93)+SUMIFS('Março'!$H$3:$H$300,'Março'!$D$3:$D$300,C93)+SUMIFS(Abril!$H$3:$H$300,Abril!$C$3:$C$300,C93)+SUMIFS(Abril!$H$3:$H$300,Abril!$D$3:$D$300,C93)+SUMIFS(Maio!$H$3:$H$300,Maio!$C$3:$C$300,C93)+SUMIFS(Maio!$H$3:$H$300,Maio!$D$3:$D$300,C93)+SUMIFS(Junho!$H$3:$H$300,Junho!$C$3:$C$300,C93)+SUMIFS(Junho!$H$3:$H$300,Junho!$D$3:$D$300,C93)+SUMIFS(Julho!$H$3:$H$300,Julho!$C$3:$C$300,C93)+SUMIFS(Julho!$H$3:$H$300,Julho!$D$3:$D$300,C93)+SUMIFS(Agosto!$H$3:$H$300,Agosto!$C$3:$C$300,C93)+SUMIFS(Agosto!$H$3:$H$300,Agosto!$D$3:$D$300,C93)+SUMIFS(Setembro!$H$3:$H$300,Setembro!$C$3:$C$300,C93)+SUMIFS(Setembro!$H$3:$H$300,Setembro!$D$3:$D$300,C93)+SUMIFS(Outubro!$H$3:$H$300,Outubro!$C$3:$C$300,C93)+SUMIFS(Outubro!$H$3:$H$300,Outubro!$D$3:$D$300,C93)+SUMIFS(Novembro!$H$3:$H$300,Novembro!$C$3:$C$300,C93)+SUMIFS(Novembro!$H$3:$H$300,Novembro!$D$3:$D$300,C93)+SUMIFS(Dezembro!$H$3:$H$300,Dezembro!$C$3:$C$300,C93)+SUMIFS(Dezembro!$H$3:$H$300,Dezembro!$D$3:$D$300,C93)</f>
        <v>-750</v>
      </c>
      <c r="J93" s="235"/>
      <c r="L93" s="71"/>
    </row>
    <row r="94" ht="24.75" customHeight="1">
      <c r="A94" s="214">
        <f>Equipes!$H94+(ROW(Equipes!$H94)/100000)</f>
        <v>0.00094</v>
      </c>
      <c r="B94" s="207">
        <f>RANK(Equipes!$A94,A:A)</f>
        <v>319</v>
      </c>
      <c r="C94" s="225" t="s">
        <v>395</v>
      </c>
      <c r="D94" s="216">
        <f>COUNTIF(Janeiro!$C$3:$C$300,C94)+COUNTIF(Fevereiro!$C$3:$C$300,C94)+COUNTIF('Março'!$C$3:$C$300,C94)+COUNTIF(Abril!$C$3:$C$300,C94)+COUNTIF(Maio!$C$3:$C$300,C94)+COUNTIF(Junho!$C$3:$C$300,C94)+COUNTIF(Julho!$C$3:$C$300,C94)+COUNTIF(Agosto!$C$3:$C$300,C94)+COUNTIF(Setembro!$C$3:$C$300,C94)+COUNTIF(Outubro!$C$3:$C$300,C94)+COUNTIF(Novembro!$C$3:$C$300,C94)+COUNTIF(Dezembro!$C$3:$C$300,C94)</f>
        <v>0</v>
      </c>
      <c r="E94" s="216">
        <f>COUNTIF(Janeiro!$D$3:$D$300,C94)+COUNTIF(Fevereiro!$D$3:$D$300,C94)+COUNTIF('Março'!$D$3:$D$300,C94)+COUNTIF(Abril!$D$3:$D$300,C94)+COUNTIF(Maio!$D$3:$D$300,C94)+COUNTIF(Junho!$D$3:$D$300,C94)+COUNTIF(Julho!$D$3:$D$300,C94)+COUNTIF(Agosto!$D$3:$D$300,C94)+COUNTIF(Setembro!$D$3:$D$300,C94)+COUNTIF(Outubro!$D$3:$D$300,C94)+COUNTIF(Novembro!$D$3:$D$300,C94)+COUNTIF(Dezembro!$D$3:$D$300,C94)</f>
        <v>0</v>
      </c>
      <c r="F94" s="216">
        <f>COUNTIFS(Janeiro!$C$3:$C$300,C94,Janeiro!$H$3:$H$300,"&gt;0")+COUNTIFS(Janeiro!$D$3:$D$300,C94,Janeiro!$H$3:$H$300,"&gt;0")+COUNTIFS(Fevereiro!$C$3:$C$300,C94,Fevereiro!$H$3:$H$300,"&gt;0")+COUNTIFS(Fevereiro!$D$3:$D$300,C94,Fevereiro!$H$3:$H$300,"&gt;0")+COUNTIFS('Março'!$C$3:$C$300,C94,'Março'!$H$3:$H$300,"&gt;0")+COUNTIFS('Março'!$D$3:$D$300,C94,'Março'!$H$3:$H$300,"&gt;0")+COUNTIFS(Abril!$C$3:$C$300,C94,Abril!$H$3:$H$300,"&gt;0")+COUNTIFS(Abril!$D$3:$D$300,C94,Abril!$H$3:$H$300,"&gt;0")+COUNTIFS(Maio!$C$3:$C$300,C94,Maio!$H$3:$H$300,"&gt;0")+COUNTIFS(Maio!$D$3:$D$300,C94,Maio!$H$3:$H$300,"&gt;0")+COUNTIFS(Junho!$C$3:$C$300,C94,Junho!$H$3:$H$300,"&gt;0")+COUNTIFS(Junho!$D$3:$D$300,C94,Junho!$H$3:$H$300,"&gt;0")+COUNTIFS(Julho!$C$3:$C$300,C94,Julho!$H$3:$H$300,"&gt;0")+COUNTIFS(Julho!$D$3:$D$300,C94,Julho!$H$3:$H$300,"&gt;0")+COUNTIFS(Agosto!$C$3:$C$300,C94,Agosto!$H$3:$H$300,"&gt;0")+COUNTIFS(Agosto!$D$3:$D$300,C94,Agosto!$H$3:$H$300,"&gt;0")+COUNTIFS(Setembro!$C$3:$C$300,C94,Setembro!$H$3:$H$300,"&gt;0")+COUNTIFS(Setembro!$D$3:$D$300,C94,Setembro!$H$3:$H$300,"&gt;0")+COUNTIFS(Outubro!$C$3:$C$300,C94,Outubro!$H$3:$H$300,"&gt;0")+COUNTIFS(Outubro!$D$3:$D$300,C94,Outubro!$H$3:$H$300,"&gt;0")+COUNTIFS(Novembro!$C$3:$C$300,C94,Novembro!$H$3:$H$300,"&gt;0")+COUNTIFS(Novembro!$D$3:$D$300,C94,Novembro!$H$3:$H$300,"&gt;0")+COUNTIFS(Dezembro!$C$3:$C$300,C94,Dezembro!$H$3:$H$300,"&gt;0")+COUNTIFS(Dezembro!$D$3:$D$300,C94,Dezembro!$H$3:$H$300,"&gt;0")</f>
        <v>0</v>
      </c>
      <c r="G94" s="216">
        <f>COUNTIFS(Janeiro!$C$3:$C$300,C94,Janeiro!$H$3:$H$300,"&lt;0")+COUNTIFS(Janeiro!$D$3:$D$300,C94,Janeiro!$H$3:$H$300,"&lt;0")+COUNTIFS(Fevereiro!$C$3:$C$300,C94,Fevereiro!$H$3:$H$300,"&lt;0")+COUNTIFS(Fevereiro!$D$3:$D$300,C94,Fevereiro!$H$3:$H$300,"&lt;0")+COUNTIFS('Março'!$C$3:$C$300,C94,'Março'!$H$3:$H$300,"&lt;0")+COUNTIFS('Março'!$D$3:$D$300,C94,'Março'!$H$3:$H$300,"&lt;0")+COUNTIFS(Abril!$C$3:$C$300,C94,Abril!$H$3:$H$300,"&lt;0")+COUNTIFS(Abril!$D$3:$D$300,C94,Abril!$H$3:$H$300,"&lt;0")+COUNTIFS(Maio!$C$3:$C$300,C94,Maio!$H$3:$H$300,"&lt;0")+COUNTIFS(Maio!$D$3:$D$300,C94,Maio!$H$3:$H$300,"&lt;0")+COUNTIFS(Junho!$C$3:$C$300,C94,Junho!$H$3:$H$300,"&lt;0")+COUNTIFS(Junho!$D$3:$D$300,C94,Junho!$H$3:$H$300,"&lt;0")+COUNTIFS(Julho!$C$3:$C$300,C94,Julho!$H$3:$H$300,"&lt;0")+COUNTIFS(Julho!$D$3:$D$300,C94,Julho!$H$3:$H$300,"&lt;0")+COUNTIFS(Agosto!$C$3:$C$300,C94,Agosto!$H$3:$H$300,"&lt;0")+COUNTIFS(Agosto!$D$3:$D$300,C94,Agosto!$H$3:$H$300,"&lt;0")+COUNTIFS(Setembro!$C$3:$C$300,C94,Setembro!$H$3:$H$300,"&lt;0")+COUNTIFS(Setembro!$D$3:$D$300,C94,Setembro!$H$3:$H$300,"&lt;0")+COUNTIFS(Outubro!$C$3:$C$300,C94,Outubro!$H$3:$H$300,"&lt;0")+COUNTIFS(Outubro!$D$3:$D$300,C94,Outubro!$H$3:$H$300,"&lt;0")+COUNTIFS(Novembro!$C$3:$C$300,C94,Novembro!$H$3:$H$300,"&lt;0")+COUNTIFS(Novembro!$D$3:$D$300,C94,Novembro!$H$3:$H$300,"&lt;0")+COUNTIFS(Dezembro!$C$3:$C$300,C94,Dezembro!$H$3:$H$300,"&lt;0")+COUNTIFS(Dezembro!$D$3:$D$300,C94,Dezembro!$H$3:$H$300,"&lt;0")</f>
        <v>0</v>
      </c>
      <c r="H94" s="217">
        <f>SUMIFS(Janeiro!$H$3:$H$300,Janeiro!$C$3:$C$300,C94)+SUMIFS(Janeiro!$H$3:$H$300,Janeiro!$D$3:$D$300,C94)+SUMIFS(Fevereiro!$H$3:$H$300,Fevereiro!$C$3:$C$300,C94)+SUMIFS(Fevereiro!$H$3:$H$300,Fevereiro!$D$3:$D$300,C94)+SUMIFS('Março'!$H$3:$H$300,'Março'!$C$3:$C$300,C94)+SUMIFS('Março'!$H$3:$H$300,'Março'!$D$3:$D$300,C94)+SUMIFS(Abril!$H$3:$H$300,Abril!$C$3:$C$300,C94)+SUMIFS(Abril!$H$3:$H$300,Abril!$D$3:$D$300,C94)+SUMIFS(Maio!$H$3:$H$300,Maio!$C$3:$C$300,C94)+SUMIFS(Maio!$H$3:$H$300,Maio!$D$3:$D$300,C94)+SUMIFS(Junho!$H$3:$H$300,Junho!$C$3:$C$300,C94)+SUMIFS(Junho!$H$3:$H$300,Junho!$D$3:$D$300,C94)+SUMIFS(Julho!$H$3:$H$300,Julho!$C$3:$C$300,C94)+SUMIFS(Julho!$H$3:$H$300,Julho!$D$3:$D$300,C94)+SUMIFS(Agosto!$H$3:$H$300,Agosto!$C$3:$C$300,C94)+SUMIFS(Agosto!$H$3:$H$300,Agosto!$D$3:$D$300,C94)+SUMIFS(Setembro!$H$3:$H$300,Setembro!$C$3:$C$300,C94)+SUMIFS(Setembro!$H$3:$H$300,Setembro!$D$3:$D$300,C94)+SUMIFS(Outubro!$H$3:$H$300,Outubro!$C$3:$C$300,C94)+SUMIFS(Outubro!$H$3:$H$300,Outubro!$D$3:$D$300,C94)+SUMIFS(Novembro!$H$3:$H$300,Novembro!$C$3:$C$300,C94)+SUMIFS(Novembro!$H$3:$H$300,Novembro!$D$3:$D$300,C94)+SUMIFS(Dezembro!$H$3:$H$300,Dezembro!$C$3:$C$300,C94)+SUMIFS(Dezembro!$H$3:$H$300,Dezembro!$D$3:$D$300,C94)</f>
        <v>0</v>
      </c>
      <c r="J94" s="235"/>
      <c r="L94" s="71"/>
    </row>
    <row r="95" ht="24.75" customHeight="1">
      <c r="A95" s="214">
        <f>Equipes!$H95+(ROW(Equipes!$H95)/100000)</f>
        <v>0.00095</v>
      </c>
      <c r="B95" s="207">
        <f>RANK(Equipes!$A95,A:A)</f>
        <v>318</v>
      </c>
      <c r="C95" s="225" t="s">
        <v>396</v>
      </c>
      <c r="D95" s="216">
        <f>COUNTIF(Janeiro!$C$3:$C$300,C95)+COUNTIF(Fevereiro!$C$3:$C$300,C95)+COUNTIF('Março'!$C$3:$C$300,C95)+COUNTIF(Abril!$C$3:$C$300,C95)+COUNTIF(Maio!$C$3:$C$300,C95)+COUNTIF(Junho!$C$3:$C$300,C95)+COUNTIF(Julho!$C$3:$C$300,C95)+COUNTIF(Agosto!$C$3:$C$300,C95)+COUNTIF(Setembro!$C$3:$C$300,C95)+COUNTIF(Outubro!$C$3:$C$300,C95)+COUNTIF(Novembro!$C$3:$C$300,C95)+COUNTIF(Dezembro!$C$3:$C$300,C95)</f>
        <v>0</v>
      </c>
      <c r="E95" s="216">
        <f>COUNTIF(Janeiro!$D$3:$D$300,C95)+COUNTIF(Fevereiro!$D$3:$D$300,C95)+COUNTIF('Março'!$D$3:$D$300,C95)+COUNTIF(Abril!$D$3:$D$300,C95)+COUNTIF(Maio!$D$3:$D$300,C95)+COUNTIF(Junho!$D$3:$D$300,C95)+COUNTIF(Julho!$D$3:$D$300,C95)+COUNTIF(Agosto!$D$3:$D$300,C95)+COUNTIF(Setembro!$D$3:$D$300,C95)+COUNTIF(Outubro!$D$3:$D$300,C95)+COUNTIF(Novembro!$D$3:$D$300,C95)+COUNTIF(Dezembro!$D$3:$D$300,C95)</f>
        <v>0</v>
      </c>
      <c r="F95" s="216">
        <f>COUNTIFS(Janeiro!$C$3:$C$300,C95,Janeiro!$H$3:$H$300,"&gt;0")+COUNTIFS(Janeiro!$D$3:$D$300,C95,Janeiro!$H$3:$H$300,"&gt;0")+COUNTIFS(Fevereiro!$C$3:$C$300,C95,Fevereiro!$H$3:$H$300,"&gt;0")+COUNTIFS(Fevereiro!$D$3:$D$300,C95,Fevereiro!$H$3:$H$300,"&gt;0")+COUNTIFS('Março'!$C$3:$C$300,C95,'Março'!$H$3:$H$300,"&gt;0")+COUNTIFS('Março'!$D$3:$D$300,C95,'Março'!$H$3:$H$300,"&gt;0")+COUNTIFS(Abril!$C$3:$C$300,C95,Abril!$H$3:$H$300,"&gt;0")+COUNTIFS(Abril!$D$3:$D$300,C95,Abril!$H$3:$H$300,"&gt;0")+COUNTIFS(Maio!$C$3:$C$300,C95,Maio!$H$3:$H$300,"&gt;0")+COUNTIFS(Maio!$D$3:$D$300,C95,Maio!$H$3:$H$300,"&gt;0")+COUNTIFS(Junho!$C$3:$C$300,C95,Junho!$H$3:$H$300,"&gt;0")+COUNTIFS(Junho!$D$3:$D$300,C95,Junho!$H$3:$H$300,"&gt;0")+COUNTIFS(Julho!$C$3:$C$300,C95,Julho!$H$3:$H$300,"&gt;0")+COUNTIFS(Julho!$D$3:$D$300,C95,Julho!$H$3:$H$300,"&gt;0")+COUNTIFS(Agosto!$C$3:$C$300,C95,Agosto!$H$3:$H$300,"&gt;0")+COUNTIFS(Agosto!$D$3:$D$300,C95,Agosto!$H$3:$H$300,"&gt;0")+COUNTIFS(Setembro!$C$3:$C$300,C95,Setembro!$H$3:$H$300,"&gt;0")+COUNTIFS(Setembro!$D$3:$D$300,C95,Setembro!$H$3:$H$300,"&gt;0")+COUNTIFS(Outubro!$C$3:$C$300,C95,Outubro!$H$3:$H$300,"&gt;0")+COUNTIFS(Outubro!$D$3:$D$300,C95,Outubro!$H$3:$H$300,"&gt;0")+COUNTIFS(Novembro!$C$3:$C$300,C95,Novembro!$H$3:$H$300,"&gt;0")+COUNTIFS(Novembro!$D$3:$D$300,C95,Novembro!$H$3:$H$300,"&gt;0")+COUNTIFS(Dezembro!$C$3:$C$300,C95,Dezembro!$H$3:$H$300,"&gt;0")+COUNTIFS(Dezembro!$D$3:$D$300,C95,Dezembro!$H$3:$H$300,"&gt;0")</f>
        <v>0</v>
      </c>
      <c r="G95" s="216">
        <f>COUNTIFS(Janeiro!$C$3:$C$300,C95,Janeiro!$H$3:$H$300,"&lt;0")+COUNTIFS(Janeiro!$D$3:$D$300,C95,Janeiro!$H$3:$H$300,"&lt;0")+COUNTIFS(Fevereiro!$C$3:$C$300,C95,Fevereiro!$H$3:$H$300,"&lt;0")+COUNTIFS(Fevereiro!$D$3:$D$300,C95,Fevereiro!$H$3:$H$300,"&lt;0")+COUNTIFS('Março'!$C$3:$C$300,C95,'Março'!$H$3:$H$300,"&lt;0")+COUNTIFS('Março'!$D$3:$D$300,C95,'Março'!$H$3:$H$300,"&lt;0")+COUNTIFS(Abril!$C$3:$C$300,C95,Abril!$H$3:$H$300,"&lt;0")+COUNTIFS(Abril!$D$3:$D$300,C95,Abril!$H$3:$H$300,"&lt;0")+COUNTIFS(Maio!$C$3:$C$300,C95,Maio!$H$3:$H$300,"&lt;0")+COUNTIFS(Maio!$D$3:$D$300,C95,Maio!$H$3:$H$300,"&lt;0")+COUNTIFS(Junho!$C$3:$C$300,C95,Junho!$H$3:$H$300,"&lt;0")+COUNTIFS(Junho!$D$3:$D$300,C95,Junho!$H$3:$H$300,"&lt;0")+COUNTIFS(Julho!$C$3:$C$300,C95,Julho!$H$3:$H$300,"&lt;0")+COUNTIFS(Julho!$D$3:$D$300,C95,Julho!$H$3:$H$300,"&lt;0")+COUNTIFS(Agosto!$C$3:$C$300,C95,Agosto!$H$3:$H$300,"&lt;0")+COUNTIFS(Agosto!$D$3:$D$300,C95,Agosto!$H$3:$H$300,"&lt;0")+COUNTIFS(Setembro!$C$3:$C$300,C95,Setembro!$H$3:$H$300,"&lt;0")+COUNTIFS(Setembro!$D$3:$D$300,C95,Setembro!$H$3:$H$300,"&lt;0")+COUNTIFS(Outubro!$C$3:$C$300,C95,Outubro!$H$3:$H$300,"&lt;0")+COUNTIFS(Outubro!$D$3:$D$300,C95,Outubro!$H$3:$H$300,"&lt;0")+COUNTIFS(Novembro!$C$3:$C$300,C95,Novembro!$H$3:$H$300,"&lt;0")+COUNTIFS(Novembro!$D$3:$D$300,C95,Novembro!$H$3:$H$300,"&lt;0")+COUNTIFS(Dezembro!$C$3:$C$300,C95,Dezembro!$H$3:$H$300,"&lt;0")+COUNTIFS(Dezembro!$D$3:$D$300,C95,Dezembro!$H$3:$H$300,"&lt;0")</f>
        <v>0</v>
      </c>
      <c r="H95" s="217">
        <f>SUMIFS(Janeiro!$H$3:$H$300,Janeiro!$C$3:$C$300,C95)+SUMIFS(Janeiro!$H$3:$H$300,Janeiro!$D$3:$D$300,C95)+SUMIFS(Fevereiro!$H$3:$H$300,Fevereiro!$C$3:$C$300,C95)+SUMIFS(Fevereiro!$H$3:$H$300,Fevereiro!$D$3:$D$300,C95)+SUMIFS('Março'!$H$3:$H$300,'Março'!$C$3:$C$300,C95)+SUMIFS('Março'!$H$3:$H$300,'Março'!$D$3:$D$300,C95)+SUMIFS(Abril!$H$3:$H$300,Abril!$C$3:$C$300,C95)+SUMIFS(Abril!$H$3:$H$300,Abril!$D$3:$D$300,C95)+SUMIFS(Maio!$H$3:$H$300,Maio!$C$3:$C$300,C95)+SUMIFS(Maio!$H$3:$H$300,Maio!$D$3:$D$300,C95)+SUMIFS(Junho!$H$3:$H$300,Junho!$C$3:$C$300,C95)+SUMIFS(Junho!$H$3:$H$300,Junho!$D$3:$D$300,C95)+SUMIFS(Julho!$H$3:$H$300,Julho!$C$3:$C$300,C95)+SUMIFS(Julho!$H$3:$H$300,Julho!$D$3:$D$300,C95)+SUMIFS(Agosto!$H$3:$H$300,Agosto!$C$3:$C$300,C95)+SUMIFS(Agosto!$H$3:$H$300,Agosto!$D$3:$D$300,C95)+SUMIFS(Setembro!$H$3:$H$300,Setembro!$C$3:$C$300,C95)+SUMIFS(Setembro!$H$3:$H$300,Setembro!$D$3:$D$300,C95)+SUMIFS(Outubro!$H$3:$H$300,Outubro!$C$3:$C$300,C95)+SUMIFS(Outubro!$H$3:$H$300,Outubro!$D$3:$D$300,C95)+SUMIFS(Novembro!$H$3:$H$300,Novembro!$C$3:$C$300,C95)+SUMIFS(Novembro!$H$3:$H$300,Novembro!$D$3:$D$300,C95)+SUMIFS(Dezembro!$H$3:$H$300,Dezembro!$C$3:$C$300,C95)+SUMIFS(Dezembro!$H$3:$H$300,Dezembro!$D$3:$D$300,C95)</f>
        <v>0</v>
      </c>
      <c r="J95" s="235"/>
      <c r="L95" s="71"/>
    </row>
    <row r="96" ht="24.75" customHeight="1">
      <c r="A96" s="214">
        <f>Equipes!$H96+(ROW(Equipes!$H96)/100000)</f>
        <v>0.00096</v>
      </c>
      <c r="B96" s="207">
        <f>RANK(Equipes!$A96,A:A)</f>
        <v>317</v>
      </c>
      <c r="C96" s="229" t="s">
        <v>397</v>
      </c>
      <c r="D96" s="216">
        <f>COUNTIF(Janeiro!$C$3:$C$300,C96)+COUNTIF(Fevereiro!$C$3:$C$300,C96)+COUNTIF('Março'!$C$3:$C$300,C96)+COUNTIF(Abril!$C$3:$C$300,C96)+COUNTIF(Maio!$C$3:$C$300,C96)+COUNTIF(Junho!$C$3:$C$300,C96)+COUNTIF(Julho!$C$3:$C$300,C96)+COUNTIF(Agosto!$C$3:$C$300,C96)+COUNTIF(Setembro!$C$3:$C$300,C96)+COUNTIF(Outubro!$C$3:$C$300,C96)+COUNTIF(Novembro!$C$3:$C$300,C96)+COUNTIF(Dezembro!$C$3:$C$300,C96)</f>
        <v>0</v>
      </c>
      <c r="E96" s="216">
        <f>COUNTIF(Janeiro!$D$3:$D$300,C96)+COUNTIF(Fevereiro!$D$3:$D$300,C96)+COUNTIF('Março'!$D$3:$D$300,C96)+COUNTIF(Abril!$D$3:$D$300,C96)+COUNTIF(Maio!$D$3:$D$300,C96)+COUNTIF(Junho!$D$3:$D$300,C96)+COUNTIF(Julho!$D$3:$D$300,C96)+COUNTIF(Agosto!$D$3:$D$300,C96)+COUNTIF(Setembro!$D$3:$D$300,C96)+COUNTIF(Outubro!$D$3:$D$300,C96)+COUNTIF(Novembro!$D$3:$D$300,C96)+COUNTIF(Dezembro!$D$3:$D$300,C96)</f>
        <v>0</v>
      </c>
      <c r="F96" s="216">
        <f>COUNTIFS(Janeiro!$C$3:$C$300,C96,Janeiro!$H$3:$H$300,"&gt;0")+COUNTIFS(Janeiro!$D$3:$D$300,C96,Janeiro!$H$3:$H$300,"&gt;0")+COUNTIFS(Fevereiro!$C$3:$C$300,C96,Fevereiro!$H$3:$H$300,"&gt;0")+COUNTIFS(Fevereiro!$D$3:$D$300,C96,Fevereiro!$H$3:$H$300,"&gt;0")+COUNTIFS('Março'!$C$3:$C$300,C96,'Março'!$H$3:$H$300,"&gt;0")+COUNTIFS('Março'!$D$3:$D$300,C96,'Março'!$H$3:$H$300,"&gt;0")+COUNTIFS(Abril!$C$3:$C$300,C96,Abril!$H$3:$H$300,"&gt;0")+COUNTIFS(Abril!$D$3:$D$300,C96,Abril!$H$3:$H$300,"&gt;0")+COUNTIFS(Maio!$C$3:$C$300,C96,Maio!$H$3:$H$300,"&gt;0")+COUNTIFS(Maio!$D$3:$D$300,C96,Maio!$H$3:$H$300,"&gt;0")+COUNTIFS(Junho!$C$3:$C$300,C96,Junho!$H$3:$H$300,"&gt;0")+COUNTIFS(Junho!$D$3:$D$300,C96,Junho!$H$3:$H$300,"&gt;0")+COUNTIFS(Julho!$C$3:$C$300,C96,Julho!$H$3:$H$300,"&gt;0")+COUNTIFS(Julho!$D$3:$D$300,C96,Julho!$H$3:$H$300,"&gt;0")+COUNTIFS(Agosto!$C$3:$C$300,C96,Agosto!$H$3:$H$300,"&gt;0")+COUNTIFS(Agosto!$D$3:$D$300,C96,Agosto!$H$3:$H$300,"&gt;0")+COUNTIFS(Setembro!$C$3:$C$300,C96,Setembro!$H$3:$H$300,"&gt;0")+COUNTIFS(Setembro!$D$3:$D$300,C96,Setembro!$H$3:$H$300,"&gt;0")+COUNTIFS(Outubro!$C$3:$C$300,C96,Outubro!$H$3:$H$300,"&gt;0")+COUNTIFS(Outubro!$D$3:$D$300,C96,Outubro!$H$3:$H$300,"&gt;0")+COUNTIFS(Novembro!$C$3:$C$300,C96,Novembro!$H$3:$H$300,"&gt;0")+COUNTIFS(Novembro!$D$3:$D$300,C96,Novembro!$H$3:$H$300,"&gt;0")+COUNTIFS(Dezembro!$C$3:$C$300,C96,Dezembro!$H$3:$H$300,"&gt;0")+COUNTIFS(Dezembro!$D$3:$D$300,C96,Dezembro!$H$3:$H$300,"&gt;0")</f>
        <v>0</v>
      </c>
      <c r="G96" s="216">
        <f>COUNTIFS(Janeiro!$C$3:$C$300,C96,Janeiro!$H$3:$H$300,"&lt;0")+COUNTIFS(Janeiro!$D$3:$D$300,C96,Janeiro!$H$3:$H$300,"&lt;0")+COUNTIFS(Fevereiro!$C$3:$C$300,C96,Fevereiro!$H$3:$H$300,"&lt;0")+COUNTIFS(Fevereiro!$D$3:$D$300,C96,Fevereiro!$H$3:$H$300,"&lt;0")+COUNTIFS('Março'!$C$3:$C$300,C96,'Março'!$H$3:$H$300,"&lt;0")+COUNTIFS('Março'!$D$3:$D$300,C96,'Março'!$H$3:$H$300,"&lt;0")+COUNTIFS(Abril!$C$3:$C$300,C96,Abril!$H$3:$H$300,"&lt;0")+COUNTIFS(Abril!$D$3:$D$300,C96,Abril!$H$3:$H$300,"&lt;0")+COUNTIFS(Maio!$C$3:$C$300,C96,Maio!$H$3:$H$300,"&lt;0")+COUNTIFS(Maio!$D$3:$D$300,C96,Maio!$H$3:$H$300,"&lt;0")+COUNTIFS(Junho!$C$3:$C$300,C96,Junho!$H$3:$H$300,"&lt;0")+COUNTIFS(Junho!$D$3:$D$300,C96,Junho!$H$3:$H$300,"&lt;0")+COUNTIFS(Julho!$C$3:$C$300,C96,Julho!$H$3:$H$300,"&lt;0")+COUNTIFS(Julho!$D$3:$D$300,C96,Julho!$H$3:$H$300,"&lt;0")+COUNTIFS(Agosto!$C$3:$C$300,C96,Agosto!$H$3:$H$300,"&lt;0")+COUNTIFS(Agosto!$D$3:$D$300,C96,Agosto!$H$3:$H$300,"&lt;0")+COUNTIFS(Setembro!$C$3:$C$300,C96,Setembro!$H$3:$H$300,"&lt;0")+COUNTIFS(Setembro!$D$3:$D$300,C96,Setembro!$H$3:$H$300,"&lt;0")+COUNTIFS(Outubro!$C$3:$C$300,C96,Outubro!$H$3:$H$300,"&lt;0")+COUNTIFS(Outubro!$D$3:$D$300,C96,Outubro!$H$3:$H$300,"&lt;0")+COUNTIFS(Novembro!$C$3:$C$300,C96,Novembro!$H$3:$H$300,"&lt;0")+COUNTIFS(Novembro!$D$3:$D$300,C96,Novembro!$H$3:$H$300,"&lt;0")+COUNTIFS(Dezembro!$C$3:$C$300,C96,Dezembro!$H$3:$H$300,"&lt;0")+COUNTIFS(Dezembro!$D$3:$D$300,C96,Dezembro!$H$3:$H$300,"&lt;0")</f>
        <v>0</v>
      </c>
      <c r="H96" s="217">
        <f>SUMIFS(Janeiro!$H$3:$H$300,Janeiro!$C$3:$C$300,C96)+SUMIFS(Janeiro!$H$3:$H$300,Janeiro!$D$3:$D$300,C96)+SUMIFS(Fevereiro!$H$3:$H$300,Fevereiro!$C$3:$C$300,C96)+SUMIFS(Fevereiro!$H$3:$H$300,Fevereiro!$D$3:$D$300,C96)+SUMIFS('Março'!$H$3:$H$300,'Março'!$C$3:$C$300,C96)+SUMIFS('Março'!$H$3:$H$300,'Março'!$D$3:$D$300,C96)+SUMIFS(Abril!$H$3:$H$300,Abril!$C$3:$C$300,C96)+SUMIFS(Abril!$H$3:$H$300,Abril!$D$3:$D$300,C96)+SUMIFS(Maio!$H$3:$H$300,Maio!$C$3:$C$300,C96)+SUMIFS(Maio!$H$3:$H$300,Maio!$D$3:$D$300,C96)+SUMIFS(Junho!$H$3:$H$300,Junho!$C$3:$C$300,C96)+SUMIFS(Junho!$H$3:$H$300,Junho!$D$3:$D$300,C96)+SUMIFS(Julho!$H$3:$H$300,Julho!$C$3:$C$300,C96)+SUMIFS(Julho!$H$3:$H$300,Julho!$D$3:$D$300,C96)+SUMIFS(Agosto!$H$3:$H$300,Agosto!$C$3:$C$300,C96)+SUMIFS(Agosto!$H$3:$H$300,Agosto!$D$3:$D$300,C96)+SUMIFS(Setembro!$H$3:$H$300,Setembro!$C$3:$C$300,C96)+SUMIFS(Setembro!$H$3:$H$300,Setembro!$D$3:$D$300,C96)+SUMIFS(Outubro!$H$3:$H$300,Outubro!$C$3:$C$300,C96)+SUMIFS(Outubro!$H$3:$H$300,Outubro!$D$3:$D$300,C96)+SUMIFS(Novembro!$H$3:$H$300,Novembro!$C$3:$C$300,C96)+SUMIFS(Novembro!$H$3:$H$300,Novembro!$D$3:$D$300,C96)+SUMIFS(Dezembro!$H$3:$H$300,Dezembro!$C$3:$C$300,C96)+SUMIFS(Dezembro!$H$3:$H$300,Dezembro!$D$3:$D$300,C96)</f>
        <v>0</v>
      </c>
      <c r="J96" s="235"/>
      <c r="L96" s="71"/>
    </row>
    <row r="97" ht="24.75" customHeight="1">
      <c r="A97" s="214">
        <f>Equipes!$H97+(ROW(Equipes!$H97)/100000)</f>
        <v>0.00097</v>
      </c>
      <c r="B97" s="207">
        <f>RANK(Equipes!$A97,A:A)</f>
        <v>316</v>
      </c>
      <c r="C97" s="225" t="s">
        <v>398</v>
      </c>
      <c r="D97" s="216">
        <f>COUNTIF(Janeiro!$C$3:$C$300,C97)+COUNTIF(Fevereiro!$C$3:$C$300,C97)+COUNTIF('Março'!$C$3:$C$300,C97)+COUNTIF(Abril!$C$3:$C$300,C97)+COUNTIF(Maio!$C$3:$C$300,C97)+COUNTIF(Junho!$C$3:$C$300,C97)+COUNTIF(Julho!$C$3:$C$300,C97)+COUNTIF(Agosto!$C$3:$C$300,C97)+COUNTIF(Setembro!$C$3:$C$300,C97)+COUNTIF(Outubro!$C$3:$C$300,C97)+COUNTIF(Novembro!$C$3:$C$300,C97)+COUNTIF(Dezembro!$C$3:$C$300,C97)</f>
        <v>0</v>
      </c>
      <c r="E97" s="216">
        <f>COUNTIF(Janeiro!$D$3:$D$300,C97)+COUNTIF(Fevereiro!$D$3:$D$300,C97)+COUNTIF('Março'!$D$3:$D$300,C97)+COUNTIF(Abril!$D$3:$D$300,C97)+COUNTIF(Maio!$D$3:$D$300,C97)+COUNTIF(Junho!$D$3:$D$300,C97)+COUNTIF(Julho!$D$3:$D$300,C97)+COUNTIF(Agosto!$D$3:$D$300,C97)+COUNTIF(Setembro!$D$3:$D$300,C97)+COUNTIF(Outubro!$D$3:$D$300,C97)+COUNTIF(Novembro!$D$3:$D$300,C97)+COUNTIF(Dezembro!$D$3:$D$300,C97)</f>
        <v>0</v>
      </c>
      <c r="F97" s="216">
        <f>COUNTIFS(Janeiro!$C$3:$C$300,C97,Janeiro!$H$3:$H$300,"&gt;0")+COUNTIFS(Janeiro!$D$3:$D$300,C97,Janeiro!$H$3:$H$300,"&gt;0")+COUNTIFS(Fevereiro!$C$3:$C$300,C97,Fevereiro!$H$3:$H$300,"&gt;0")+COUNTIFS(Fevereiro!$D$3:$D$300,C97,Fevereiro!$H$3:$H$300,"&gt;0")+COUNTIFS('Março'!$C$3:$C$300,C97,'Março'!$H$3:$H$300,"&gt;0")+COUNTIFS('Março'!$D$3:$D$300,C97,'Março'!$H$3:$H$300,"&gt;0")+COUNTIFS(Abril!$C$3:$C$300,C97,Abril!$H$3:$H$300,"&gt;0")+COUNTIFS(Abril!$D$3:$D$300,C97,Abril!$H$3:$H$300,"&gt;0")+COUNTIFS(Maio!$C$3:$C$300,C97,Maio!$H$3:$H$300,"&gt;0")+COUNTIFS(Maio!$D$3:$D$300,C97,Maio!$H$3:$H$300,"&gt;0")+COUNTIFS(Junho!$C$3:$C$300,C97,Junho!$H$3:$H$300,"&gt;0")+COUNTIFS(Junho!$D$3:$D$300,C97,Junho!$H$3:$H$300,"&gt;0")+COUNTIFS(Julho!$C$3:$C$300,C97,Julho!$H$3:$H$300,"&gt;0")+COUNTIFS(Julho!$D$3:$D$300,C97,Julho!$H$3:$H$300,"&gt;0")+COUNTIFS(Agosto!$C$3:$C$300,C97,Agosto!$H$3:$H$300,"&gt;0")+COUNTIFS(Agosto!$D$3:$D$300,C97,Agosto!$H$3:$H$300,"&gt;0")+COUNTIFS(Setembro!$C$3:$C$300,C97,Setembro!$H$3:$H$300,"&gt;0")+COUNTIFS(Setembro!$D$3:$D$300,C97,Setembro!$H$3:$H$300,"&gt;0")+COUNTIFS(Outubro!$C$3:$C$300,C97,Outubro!$H$3:$H$300,"&gt;0")+COUNTIFS(Outubro!$D$3:$D$300,C97,Outubro!$H$3:$H$300,"&gt;0")+COUNTIFS(Novembro!$C$3:$C$300,C97,Novembro!$H$3:$H$300,"&gt;0")+COUNTIFS(Novembro!$D$3:$D$300,C97,Novembro!$H$3:$H$300,"&gt;0")+COUNTIFS(Dezembro!$C$3:$C$300,C97,Dezembro!$H$3:$H$300,"&gt;0")+COUNTIFS(Dezembro!$D$3:$D$300,C97,Dezembro!$H$3:$H$300,"&gt;0")</f>
        <v>0</v>
      </c>
      <c r="G97" s="216">
        <f>COUNTIFS(Janeiro!$C$3:$C$300,C97,Janeiro!$H$3:$H$300,"&lt;0")+COUNTIFS(Janeiro!$D$3:$D$300,C97,Janeiro!$H$3:$H$300,"&lt;0")+COUNTIFS(Fevereiro!$C$3:$C$300,C97,Fevereiro!$H$3:$H$300,"&lt;0")+COUNTIFS(Fevereiro!$D$3:$D$300,C97,Fevereiro!$H$3:$H$300,"&lt;0")+COUNTIFS('Março'!$C$3:$C$300,C97,'Março'!$H$3:$H$300,"&lt;0")+COUNTIFS('Março'!$D$3:$D$300,C97,'Março'!$H$3:$H$300,"&lt;0")+COUNTIFS(Abril!$C$3:$C$300,C97,Abril!$H$3:$H$300,"&lt;0")+COUNTIFS(Abril!$D$3:$D$300,C97,Abril!$H$3:$H$300,"&lt;0")+COUNTIFS(Maio!$C$3:$C$300,C97,Maio!$H$3:$H$300,"&lt;0")+COUNTIFS(Maio!$D$3:$D$300,C97,Maio!$H$3:$H$300,"&lt;0")+COUNTIFS(Junho!$C$3:$C$300,C97,Junho!$H$3:$H$300,"&lt;0")+COUNTIFS(Junho!$D$3:$D$300,C97,Junho!$H$3:$H$300,"&lt;0")+COUNTIFS(Julho!$C$3:$C$300,C97,Julho!$H$3:$H$300,"&lt;0")+COUNTIFS(Julho!$D$3:$D$300,C97,Julho!$H$3:$H$300,"&lt;0")+COUNTIFS(Agosto!$C$3:$C$300,C97,Agosto!$H$3:$H$300,"&lt;0")+COUNTIFS(Agosto!$D$3:$D$300,C97,Agosto!$H$3:$H$300,"&lt;0")+COUNTIFS(Setembro!$C$3:$C$300,C97,Setembro!$H$3:$H$300,"&lt;0")+COUNTIFS(Setembro!$D$3:$D$300,C97,Setembro!$H$3:$H$300,"&lt;0")+COUNTIFS(Outubro!$C$3:$C$300,C97,Outubro!$H$3:$H$300,"&lt;0")+COUNTIFS(Outubro!$D$3:$D$300,C97,Outubro!$H$3:$H$300,"&lt;0")+COUNTIFS(Novembro!$C$3:$C$300,C97,Novembro!$H$3:$H$300,"&lt;0")+COUNTIFS(Novembro!$D$3:$D$300,C97,Novembro!$H$3:$H$300,"&lt;0")+COUNTIFS(Dezembro!$C$3:$C$300,C97,Dezembro!$H$3:$H$300,"&lt;0")+COUNTIFS(Dezembro!$D$3:$D$300,C97,Dezembro!$H$3:$H$300,"&lt;0")</f>
        <v>0</v>
      </c>
      <c r="H97" s="217">
        <f>SUMIFS(Janeiro!$H$3:$H$300,Janeiro!$C$3:$C$300,C97)+SUMIFS(Janeiro!$H$3:$H$300,Janeiro!$D$3:$D$300,C97)+SUMIFS(Fevereiro!$H$3:$H$300,Fevereiro!$C$3:$C$300,C97)+SUMIFS(Fevereiro!$H$3:$H$300,Fevereiro!$D$3:$D$300,C97)+SUMIFS('Março'!$H$3:$H$300,'Março'!$C$3:$C$300,C97)+SUMIFS('Março'!$H$3:$H$300,'Março'!$D$3:$D$300,C97)+SUMIFS(Abril!$H$3:$H$300,Abril!$C$3:$C$300,C97)+SUMIFS(Abril!$H$3:$H$300,Abril!$D$3:$D$300,C97)+SUMIFS(Maio!$H$3:$H$300,Maio!$C$3:$C$300,C97)+SUMIFS(Maio!$H$3:$H$300,Maio!$D$3:$D$300,C97)+SUMIFS(Junho!$H$3:$H$300,Junho!$C$3:$C$300,C97)+SUMIFS(Junho!$H$3:$H$300,Junho!$D$3:$D$300,C97)+SUMIFS(Julho!$H$3:$H$300,Julho!$C$3:$C$300,C97)+SUMIFS(Julho!$H$3:$H$300,Julho!$D$3:$D$300,C97)+SUMIFS(Agosto!$H$3:$H$300,Agosto!$C$3:$C$300,C97)+SUMIFS(Agosto!$H$3:$H$300,Agosto!$D$3:$D$300,C97)+SUMIFS(Setembro!$H$3:$H$300,Setembro!$C$3:$C$300,C97)+SUMIFS(Setembro!$H$3:$H$300,Setembro!$D$3:$D$300,C97)+SUMIFS(Outubro!$H$3:$H$300,Outubro!$C$3:$C$300,C97)+SUMIFS(Outubro!$H$3:$H$300,Outubro!$D$3:$D$300,C97)+SUMIFS(Novembro!$H$3:$H$300,Novembro!$C$3:$C$300,C97)+SUMIFS(Novembro!$H$3:$H$300,Novembro!$D$3:$D$300,C97)+SUMIFS(Dezembro!$H$3:$H$300,Dezembro!$C$3:$C$300,C97)+SUMIFS(Dezembro!$H$3:$H$300,Dezembro!$D$3:$D$300,C97)</f>
        <v>0</v>
      </c>
      <c r="J97" s="235"/>
      <c r="L97" s="71"/>
    </row>
    <row r="98" ht="24.75" customHeight="1">
      <c r="A98" s="214">
        <f>Equipes!$H98+(ROW(Equipes!$H98)/100000)</f>
        <v>856.00098</v>
      </c>
      <c r="B98" s="207">
        <f>RANK(Equipes!$A98,A:A)</f>
        <v>21</v>
      </c>
      <c r="C98" s="229" t="s">
        <v>399</v>
      </c>
      <c r="D98" s="216">
        <f>COUNTIF(Janeiro!$C$3:$C$300,C98)+COUNTIF(Fevereiro!$C$3:$C$300,C98)+COUNTIF('Março'!$C$3:$C$300,C98)+COUNTIF(Abril!$C$3:$C$300,C98)+COUNTIF(Maio!$C$3:$C$300,C98)+COUNTIF(Junho!$C$3:$C$300,C98)+COUNTIF(Julho!$C$3:$C$300,C98)+COUNTIF(Agosto!$C$3:$C$300,C98)+COUNTIF(Setembro!$C$3:$C$300,C98)+COUNTIF(Outubro!$C$3:$C$300,C98)+COUNTIF(Novembro!$C$3:$C$300,C98)+COUNTIF(Dezembro!$C$3:$C$300,C98)</f>
        <v>4</v>
      </c>
      <c r="E98" s="216">
        <f>COUNTIF(Janeiro!$D$3:$D$300,C98)+COUNTIF(Fevereiro!$D$3:$D$300,C98)+COUNTIF('Março'!$D$3:$D$300,C98)+COUNTIF(Abril!$D$3:$D$300,C98)+COUNTIF(Maio!$D$3:$D$300,C98)+COUNTIF(Junho!$D$3:$D$300,C98)+COUNTIF(Julho!$D$3:$D$300,C98)+COUNTIF(Agosto!$D$3:$D$300,C98)+COUNTIF(Setembro!$D$3:$D$300,C98)+COUNTIF(Outubro!$D$3:$D$300,C98)+COUNTIF(Novembro!$D$3:$D$300,C98)+COUNTIF(Dezembro!$D$3:$D$300,C98)</f>
        <v>2</v>
      </c>
      <c r="F98" s="216">
        <f>COUNTIFS(Janeiro!$C$3:$C$300,C98,Janeiro!$H$3:$H$300,"&gt;0")+COUNTIFS(Janeiro!$D$3:$D$300,C98,Janeiro!$H$3:$H$300,"&gt;0")+COUNTIFS(Fevereiro!$C$3:$C$300,C98,Fevereiro!$H$3:$H$300,"&gt;0")+COUNTIFS(Fevereiro!$D$3:$D$300,C98,Fevereiro!$H$3:$H$300,"&gt;0")+COUNTIFS('Março'!$C$3:$C$300,C98,'Março'!$H$3:$H$300,"&gt;0")+COUNTIFS('Março'!$D$3:$D$300,C98,'Março'!$H$3:$H$300,"&gt;0")+COUNTIFS(Abril!$C$3:$C$300,C98,Abril!$H$3:$H$300,"&gt;0")+COUNTIFS(Abril!$D$3:$D$300,C98,Abril!$H$3:$H$300,"&gt;0")+COUNTIFS(Maio!$C$3:$C$300,C98,Maio!$H$3:$H$300,"&gt;0")+COUNTIFS(Maio!$D$3:$D$300,C98,Maio!$H$3:$H$300,"&gt;0")+COUNTIFS(Junho!$C$3:$C$300,C98,Junho!$H$3:$H$300,"&gt;0")+COUNTIFS(Junho!$D$3:$D$300,C98,Junho!$H$3:$H$300,"&gt;0")+COUNTIFS(Julho!$C$3:$C$300,C98,Julho!$H$3:$H$300,"&gt;0")+COUNTIFS(Julho!$D$3:$D$300,C98,Julho!$H$3:$H$300,"&gt;0")+COUNTIFS(Agosto!$C$3:$C$300,C98,Agosto!$H$3:$H$300,"&gt;0")+COUNTIFS(Agosto!$D$3:$D$300,C98,Agosto!$H$3:$H$300,"&gt;0")+COUNTIFS(Setembro!$C$3:$C$300,C98,Setembro!$H$3:$H$300,"&gt;0")+COUNTIFS(Setembro!$D$3:$D$300,C98,Setembro!$H$3:$H$300,"&gt;0")+COUNTIFS(Outubro!$C$3:$C$300,C98,Outubro!$H$3:$H$300,"&gt;0")+COUNTIFS(Outubro!$D$3:$D$300,C98,Outubro!$H$3:$H$300,"&gt;0")+COUNTIFS(Novembro!$C$3:$C$300,C98,Novembro!$H$3:$H$300,"&gt;0")+COUNTIFS(Novembro!$D$3:$D$300,C98,Novembro!$H$3:$H$300,"&gt;0")+COUNTIFS(Dezembro!$C$3:$C$300,C98,Dezembro!$H$3:$H$300,"&gt;0")+COUNTIFS(Dezembro!$D$3:$D$300,C98,Dezembro!$H$3:$H$300,"&gt;0")</f>
        <v>4</v>
      </c>
      <c r="G98" s="216">
        <f>COUNTIFS(Janeiro!$C$3:$C$300,C98,Janeiro!$H$3:$H$300,"&lt;0")+COUNTIFS(Janeiro!$D$3:$D$300,C98,Janeiro!$H$3:$H$300,"&lt;0")+COUNTIFS(Fevereiro!$C$3:$C$300,C98,Fevereiro!$H$3:$H$300,"&lt;0")+COUNTIFS(Fevereiro!$D$3:$D$300,C98,Fevereiro!$H$3:$H$300,"&lt;0")+COUNTIFS('Março'!$C$3:$C$300,C98,'Março'!$H$3:$H$300,"&lt;0")+COUNTIFS('Março'!$D$3:$D$300,C98,'Março'!$H$3:$H$300,"&lt;0")+COUNTIFS(Abril!$C$3:$C$300,C98,Abril!$H$3:$H$300,"&lt;0")+COUNTIFS(Abril!$D$3:$D$300,C98,Abril!$H$3:$H$300,"&lt;0")+COUNTIFS(Maio!$C$3:$C$300,C98,Maio!$H$3:$H$300,"&lt;0")+COUNTIFS(Maio!$D$3:$D$300,C98,Maio!$H$3:$H$300,"&lt;0")+COUNTIFS(Junho!$C$3:$C$300,C98,Junho!$H$3:$H$300,"&lt;0")+COUNTIFS(Junho!$D$3:$D$300,C98,Junho!$H$3:$H$300,"&lt;0")+COUNTIFS(Julho!$C$3:$C$300,C98,Julho!$H$3:$H$300,"&lt;0")+COUNTIFS(Julho!$D$3:$D$300,C98,Julho!$H$3:$H$300,"&lt;0")+COUNTIFS(Agosto!$C$3:$C$300,C98,Agosto!$H$3:$H$300,"&lt;0")+COUNTIFS(Agosto!$D$3:$D$300,C98,Agosto!$H$3:$H$300,"&lt;0")+COUNTIFS(Setembro!$C$3:$C$300,C98,Setembro!$H$3:$H$300,"&lt;0")+COUNTIFS(Setembro!$D$3:$D$300,C98,Setembro!$H$3:$H$300,"&lt;0")+COUNTIFS(Outubro!$C$3:$C$300,C98,Outubro!$H$3:$H$300,"&lt;0")+COUNTIFS(Outubro!$D$3:$D$300,C98,Outubro!$H$3:$H$300,"&lt;0")+COUNTIFS(Novembro!$C$3:$C$300,C98,Novembro!$H$3:$H$300,"&lt;0")+COUNTIFS(Novembro!$D$3:$D$300,C98,Novembro!$H$3:$H$300,"&lt;0")+COUNTIFS(Dezembro!$C$3:$C$300,C98,Dezembro!$H$3:$H$300,"&lt;0")+COUNTIFS(Dezembro!$D$3:$D$300,C98,Dezembro!$H$3:$H$300,"&lt;0")</f>
        <v>2</v>
      </c>
      <c r="H98" s="217">
        <f>SUMIFS(Janeiro!$H$3:$H$300,Janeiro!$C$3:$C$300,C98)+SUMIFS(Janeiro!$H$3:$H$300,Janeiro!$D$3:$D$300,C98)+SUMIFS(Fevereiro!$H$3:$H$300,Fevereiro!$C$3:$C$300,C98)+SUMIFS(Fevereiro!$H$3:$H$300,Fevereiro!$D$3:$D$300,C98)+SUMIFS('Março'!$H$3:$H$300,'Março'!$C$3:$C$300,C98)+SUMIFS('Março'!$H$3:$H$300,'Março'!$D$3:$D$300,C98)+SUMIFS(Abril!$H$3:$H$300,Abril!$C$3:$C$300,C98)+SUMIFS(Abril!$H$3:$H$300,Abril!$D$3:$D$300,C98)+SUMIFS(Maio!$H$3:$H$300,Maio!$C$3:$C$300,C98)+SUMIFS(Maio!$H$3:$H$300,Maio!$D$3:$D$300,C98)+SUMIFS(Junho!$H$3:$H$300,Junho!$C$3:$C$300,C98)+SUMIFS(Junho!$H$3:$H$300,Junho!$D$3:$D$300,C98)+SUMIFS(Julho!$H$3:$H$300,Julho!$C$3:$C$300,C98)+SUMIFS(Julho!$H$3:$H$300,Julho!$D$3:$D$300,C98)+SUMIFS(Agosto!$H$3:$H$300,Agosto!$C$3:$C$300,C98)+SUMIFS(Agosto!$H$3:$H$300,Agosto!$D$3:$D$300,C98)+SUMIFS(Setembro!$H$3:$H$300,Setembro!$C$3:$C$300,C98)+SUMIFS(Setembro!$H$3:$H$300,Setembro!$D$3:$D$300,C98)+SUMIFS(Outubro!$H$3:$H$300,Outubro!$C$3:$C$300,C98)+SUMIFS(Outubro!$H$3:$H$300,Outubro!$D$3:$D$300,C98)+SUMIFS(Novembro!$H$3:$H$300,Novembro!$C$3:$C$300,C98)+SUMIFS(Novembro!$H$3:$H$300,Novembro!$D$3:$D$300,C98)+SUMIFS(Dezembro!$H$3:$H$300,Dezembro!$C$3:$C$300,C98)+SUMIFS(Dezembro!$H$3:$H$300,Dezembro!$D$3:$D$300,C98)</f>
        <v>856</v>
      </c>
      <c r="J98" s="235"/>
      <c r="L98" s="71"/>
    </row>
    <row r="99" ht="24.75" customHeight="1">
      <c r="A99" s="214">
        <f>Equipes!$H99+(ROW(Equipes!$H99)/100000)</f>
        <v>0.00099</v>
      </c>
      <c r="B99" s="207">
        <f>RANK(Equipes!$A99,A:A)</f>
        <v>315</v>
      </c>
      <c r="C99" s="221" t="s">
        <v>400</v>
      </c>
      <c r="D99" s="216">
        <f>COUNTIF(Janeiro!$C$3:$C$300,C99)+COUNTIF(Fevereiro!$C$3:$C$300,C99)+COUNTIF('Março'!$C$3:$C$300,C99)+COUNTIF(Abril!$C$3:$C$300,C99)+COUNTIF(Maio!$C$3:$C$300,C99)+COUNTIF(Junho!$C$3:$C$300,C99)+COUNTIF(Julho!$C$3:$C$300,C99)+COUNTIF(Agosto!$C$3:$C$300,C99)+COUNTIF(Setembro!$C$3:$C$300,C99)+COUNTIF(Outubro!$C$3:$C$300,C99)+COUNTIF(Novembro!$C$3:$C$300,C99)+COUNTIF(Dezembro!$C$3:$C$300,C99)</f>
        <v>0</v>
      </c>
      <c r="E99" s="216">
        <f>COUNTIF(Janeiro!$D$3:$D$300,C99)+COUNTIF(Fevereiro!$D$3:$D$300,C99)+COUNTIF('Março'!$D$3:$D$300,C99)+COUNTIF(Abril!$D$3:$D$300,C99)+COUNTIF(Maio!$D$3:$D$300,C99)+COUNTIF(Junho!$D$3:$D$300,C99)+COUNTIF(Julho!$D$3:$D$300,C99)+COUNTIF(Agosto!$D$3:$D$300,C99)+COUNTIF(Setembro!$D$3:$D$300,C99)+COUNTIF(Outubro!$D$3:$D$300,C99)+COUNTIF(Novembro!$D$3:$D$300,C99)+COUNTIF(Dezembro!$D$3:$D$300,C99)</f>
        <v>0</v>
      </c>
      <c r="F99" s="216">
        <f>COUNTIFS(Janeiro!$C$3:$C$300,C99,Janeiro!$H$3:$H$300,"&gt;0")+COUNTIFS(Janeiro!$D$3:$D$300,C99,Janeiro!$H$3:$H$300,"&gt;0")+COUNTIFS(Fevereiro!$C$3:$C$300,C99,Fevereiro!$H$3:$H$300,"&gt;0")+COUNTIFS(Fevereiro!$D$3:$D$300,C99,Fevereiro!$H$3:$H$300,"&gt;0")+COUNTIFS('Março'!$C$3:$C$300,C99,'Março'!$H$3:$H$300,"&gt;0")+COUNTIFS('Março'!$D$3:$D$300,C99,'Março'!$H$3:$H$300,"&gt;0")+COUNTIFS(Abril!$C$3:$C$300,C99,Abril!$H$3:$H$300,"&gt;0")+COUNTIFS(Abril!$D$3:$D$300,C99,Abril!$H$3:$H$300,"&gt;0")+COUNTIFS(Maio!$C$3:$C$300,C99,Maio!$H$3:$H$300,"&gt;0")+COUNTIFS(Maio!$D$3:$D$300,C99,Maio!$H$3:$H$300,"&gt;0")+COUNTIFS(Junho!$C$3:$C$300,C99,Junho!$H$3:$H$300,"&gt;0")+COUNTIFS(Junho!$D$3:$D$300,C99,Junho!$H$3:$H$300,"&gt;0")+COUNTIFS(Julho!$C$3:$C$300,C99,Julho!$H$3:$H$300,"&gt;0")+COUNTIFS(Julho!$D$3:$D$300,C99,Julho!$H$3:$H$300,"&gt;0")+COUNTIFS(Agosto!$C$3:$C$300,C99,Agosto!$H$3:$H$300,"&gt;0")+COUNTIFS(Agosto!$D$3:$D$300,C99,Agosto!$H$3:$H$300,"&gt;0")+COUNTIFS(Setembro!$C$3:$C$300,C99,Setembro!$H$3:$H$300,"&gt;0")+COUNTIFS(Setembro!$D$3:$D$300,C99,Setembro!$H$3:$H$300,"&gt;0")+COUNTIFS(Outubro!$C$3:$C$300,C99,Outubro!$H$3:$H$300,"&gt;0")+COUNTIFS(Outubro!$D$3:$D$300,C99,Outubro!$H$3:$H$300,"&gt;0")+COUNTIFS(Novembro!$C$3:$C$300,C99,Novembro!$H$3:$H$300,"&gt;0")+COUNTIFS(Novembro!$D$3:$D$300,C99,Novembro!$H$3:$H$300,"&gt;0")+COUNTIFS(Dezembro!$C$3:$C$300,C99,Dezembro!$H$3:$H$300,"&gt;0")+COUNTIFS(Dezembro!$D$3:$D$300,C99,Dezembro!$H$3:$H$300,"&gt;0")</f>
        <v>0</v>
      </c>
      <c r="G99" s="216">
        <f>COUNTIFS(Janeiro!$C$3:$C$300,C99,Janeiro!$H$3:$H$300,"&lt;0")+COUNTIFS(Janeiro!$D$3:$D$300,C99,Janeiro!$H$3:$H$300,"&lt;0")+COUNTIFS(Fevereiro!$C$3:$C$300,C99,Fevereiro!$H$3:$H$300,"&lt;0")+COUNTIFS(Fevereiro!$D$3:$D$300,C99,Fevereiro!$H$3:$H$300,"&lt;0")+COUNTIFS('Março'!$C$3:$C$300,C99,'Março'!$H$3:$H$300,"&lt;0")+COUNTIFS('Março'!$D$3:$D$300,C99,'Março'!$H$3:$H$300,"&lt;0")+COUNTIFS(Abril!$C$3:$C$300,C99,Abril!$H$3:$H$300,"&lt;0")+COUNTIFS(Abril!$D$3:$D$300,C99,Abril!$H$3:$H$300,"&lt;0")+COUNTIFS(Maio!$C$3:$C$300,C99,Maio!$H$3:$H$300,"&lt;0")+COUNTIFS(Maio!$D$3:$D$300,C99,Maio!$H$3:$H$300,"&lt;0")+COUNTIFS(Junho!$C$3:$C$300,C99,Junho!$H$3:$H$300,"&lt;0")+COUNTIFS(Junho!$D$3:$D$300,C99,Junho!$H$3:$H$300,"&lt;0")+COUNTIFS(Julho!$C$3:$C$300,C99,Julho!$H$3:$H$300,"&lt;0")+COUNTIFS(Julho!$D$3:$D$300,C99,Julho!$H$3:$H$300,"&lt;0")+COUNTIFS(Agosto!$C$3:$C$300,C99,Agosto!$H$3:$H$300,"&lt;0")+COUNTIFS(Agosto!$D$3:$D$300,C99,Agosto!$H$3:$H$300,"&lt;0")+COUNTIFS(Setembro!$C$3:$C$300,C99,Setembro!$H$3:$H$300,"&lt;0")+COUNTIFS(Setembro!$D$3:$D$300,C99,Setembro!$H$3:$H$300,"&lt;0")+COUNTIFS(Outubro!$C$3:$C$300,C99,Outubro!$H$3:$H$300,"&lt;0")+COUNTIFS(Outubro!$D$3:$D$300,C99,Outubro!$H$3:$H$300,"&lt;0")+COUNTIFS(Novembro!$C$3:$C$300,C99,Novembro!$H$3:$H$300,"&lt;0")+COUNTIFS(Novembro!$D$3:$D$300,C99,Novembro!$H$3:$H$300,"&lt;0")+COUNTIFS(Dezembro!$C$3:$C$300,C99,Dezembro!$H$3:$H$300,"&lt;0")+COUNTIFS(Dezembro!$D$3:$D$300,C99,Dezembro!$H$3:$H$300,"&lt;0")</f>
        <v>0</v>
      </c>
      <c r="H99" s="217">
        <f>SUMIFS(Janeiro!$H$3:$H$300,Janeiro!$C$3:$C$300,C99)+SUMIFS(Janeiro!$H$3:$H$300,Janeiro!$D$3:$D$300,C99)+SUMIFS(Fevereiro!$H$3:$H$300,Fevereiro!$C$3:$C$300,C99)+SUMIFS(Fevereiro!$H$3:$H$300,Fevereiro!$D$3:$D$300,C99)+SUMIFS('Março'!$H$3:$H$300,'Março'!$C$3:$C$300,C99)+SUMIFS('Março'!$H$3:$H$300,'Março'!$D$3:$D$300,C99)+SUMIFS(Abril!$H$3:$H$300,Abril!$C$3:$C$300,C99)+SUMIFS(Abril!$H$3:$H$300,Abril!$D$3:$D$300,C99)+SUMIFS(Maio!$H$3:$H$300,Maio!$C$3:$C$300,C99)+SUMIFS(Maio!$H$3:$H$300,Maio!$D$3:$D$300,C99)+SUMIFS(Junho!$H$3:$H$300,Junho!$C$3:$C$300,C99)+SUMIFS(Junho!$H$3:$H$300,Junho!$D$3:$D$300,C99)+SUMIFS(Julho!$H$3:$H$300,Julho!$C$3:$C$300,C99)+SUMIFS(Julho!$H$3:$H$300,Julho!$D$3:$D$300,C99)+SUMIFS(Agosto!$H$3:$H$300,Agosto!$C$3:$C$300,C99)+SUMIFS(Agosto!$H$3:$H$300,Agosto!$D$3:$D$300,C99)+SUMIFS(Setembro!$H$3:$H$300,Setembro!$C$3:$C$300,C99)+SUMIFS(Setembro!$H$3:$H$300,Setembro!$D$3:$D$300,C99)+SUMIFS(Outubro!$H$3:$H$300,Outubro!$C$3:$C$300,C99)+SUMIFS(Outubro!$H$3:$H$300,Outubro!$D$3:$D$300,C99)+SUMIFS(Novembro!$H$3:$H$300,Novembro!$C$3:$C$300,C99)+SUMIFS(Novembro!$H$3:$H$300,Novembro!$D$3:$D$300,C99)+SUMIFS(Dezembro!$H$3:$H$300,Dezembro!$C$3:$C$300,C99)+SUMIFS(Dezembro!$H$3:$H$300,Dezembro!$D$3:$D$300,C99)</f>
        <v>0</v>
      </c>
      <c r="J99" s="235"/>
      <c r="L99" s="71"/>
    </row>
    <row r="100" ht="24.75" customHeight="1">
      <c r="A100" s="214">
        <f>Equipes!$H100+(ROW(Equipes!$H100)/100000)</f>
        <v>-299.999</v>
      </c>
      <c r="B100" s="207">
        <f>RANK(Equipes!$A100,A:A)</f>
        <v>379</v>
      </c>
      <c r="C100" s="229" t="s">
        <v>401</v>
      </c>
      <c r="D100" s="216">
        <f>COUNTIF(Janeiro!$C$3:$C$300,C100)+COUNTIF(Fevereiro!$C$3:$C$300,C100)+COUNTIF('Março'!$C$3:$C$300,C100)+COUNTIF(Abril!$C$3:$C$300,C100)+COUNTIF(Maio!$C$3:$C$300,C100)+COUNTIF(Junho!$C$3:$C$300,C100)+COUNTIF(Julho!$C$3:$C$300,C100)+COUNTIF(Agosto!$C$3:$C$300,C100)+COUNTIF(Setembro!$C$3:$C$300,C100)+COUNTIF(Outubro!$C$3:$C$300,C100)+COUNTIF(Novembro!$C$3:$C$300,C100)+COUNTIF(Dezembro!$C$3:$C$300,C100)</f>
        <v>1</v>
      </c>
      <c r="E100" s="216">
        <f>COUNTIF(Janeiro!$D$3:$D$300,C100)+COUNTIF(Fevereiro!$D$3:$D$300,C100)+COUNTIF('Março'!$D$3:$D$300,C100)+COUNTIF(Abril!$D$3:$D$300,C100)+COUNTIF(Maio!$D$3:$D$300,C100)+COUNTIF(Junho!$D$3:$D$300,C100)+COUNTIF(Julho!$D$3:$D$300,C100)+COUNTIF(Agosto!$D$3:$D$300,C100)+COUNTIF(Setembro!$D$3:$D$300,C100)+COUNTIF(Outubro!$D$3:$D$300,C100)+COUNTIF(Novembro!$D$3:$D$300,C100)+COUNTIF(Dezembro!$D$3:$D$300,C100)</f>
        <v>0</v>
      </c>
      <c r="F100" s="216">
        <f>COUNTIFS(Janeiro!$C$3:$C$300,C100,Janeiro!$H$3:$H$300,"&gt;0")+COUNTIFS(Janeiro!$D$3:$D$300,C100,Janeiro!$H$3:$H$300,"&gt;0")+COUNTIFS(Fevereiro!$C$3:$C$300,C100,Fevereiro!$H$3:$H$300,"&gt;0")+COUNTIFS(Fevereiro!$D$3:$D$300,C100,Fevereiro!$H$3:$H$300,"&gt;0")+COUNTIFS('Março'!$C$3:$C$300,C100,'Março'!$H$3:$H$300,"&gt;0")+COUNTIFS('Março'!$D$3:$D$300,C100,'Março'!$H$3:$H$300,"&gt;0")+COUNTIFS(Abril!$C$3:$C$300,C100,Abril!$H$3:$H$300,"&gt;0")+COUNTIFS(Abril!$D$3:$D$300,C100,Abril!$H$3:$H$300,"&gt;0")+COUNTIFS(Maio!$C$3:$C$300,C100,Maio!$H$3:$H$300,"&gt;0")+COUNTIFS(Maio!$D$3:$D$300,C100,Maio!$H$3:$H$300,"&gt;0")+COUNTIFS(Junho!$C$3:$C$300,C100,Junho!$H$3:$H$300,"&gt;0")+COUNTIFS(Junho!$D$3:$D$300,C100,Junho!$H$3:$H$300,"&gt;0")+COUNTIFS(Julho!$C$3:$C$300,C100,Julho!$H$3:$H$300,"&gt;0")+COUNTIFS(Julho!$D$3:$D$300,C100,Julho!$H$3:$H$300,"&gt;0")+COUNTIFS(Agosto!$C$3:$C$300,C100,Agosto!$H$3:$H$300,"&gt;0")+COUNTIFS(Agosto!$D$3:$D$300,C100,Agosto!$H$3:$H$300,"&gt;0")+COUNTIFS(Setembro!$C$3:$C$300,C100,Setembro!$H$3:$H$300,"&gt;0")+COUNTIFS(Setembro!$D$3:$D$300,C100,Setembro!$H$3:$H$300,"&gt;0")+COUNTIFS(Outubro!$C$3:$C$300,C100,Outubro!$H$3:$H$300,"&gt;0")+COUNTIFS(Outubro!$D$3:$D$300,C100,Outubro!$H$3:$H$300,"&gt;0")+COUNTIFS(Novembro!$C$3:$C$300,C100,Novembro!$H$3:$H$300,"&gt;0")+COUNTIFS(Novembro!$D$3:$D$300,C100,Novembro!$H$3:$H$300,"&gt;0")+COUNTIFS(Dezembro!$C$3:$C$300,C100,Dezembro!$H$3:$H$300,"&gt;0")+COUNTIFS(Dezembro!$D$3:$D$300,C100,Dezembro!$H$3:$H$300,"&gt;0")</f>
        <v>0</v>
      </c>
      <c r="G100" s="216">
        <f>COUNTIFS(Janeiro!$C$3:$C$300,C100,Janeiro!$H$3:$H$300,"&lt;0")+COUNTIFS(Janeiro!$D$3:$D$300,C100,Janeiro!$H$3:$H$300,"&lt;0")+COUNTIFS(Fevereiro!$C$3:$C$300,C100,Fevereiro!$H$3:$H$300,"&lt;0")+COUNTIFS(Fevereiro!$D$3:$D$300,C100,Fevereiro!$H$3:$H$300,"&lt;0")+COUNTIFS('Março'!$C$3:$C$300,C100,'Março'!$H$3:$H$300,"&lt;0")+COUNTIFS('Março'!$D$3:$D$300,C100,'Março'!$H$3:$H$300,"&lt;0")+COUNTIFS(Abril!$C$3:$C$300,C100,Abril!$H$3:$H$300,"&lt;0")+COUNTIFS(Abril!$D$3:$D$300,C100,Abril!$H$3:$H$300,"&lt;0")+COUNTIFS(Maio!$C$3:$C$300,C100,Maio!$H$3:$H$300,"&lt;0")+COUNTIFS(Maio!$D$3:$D$300,C100,Maio!$H$3:$H$300,"&lt;0")+COUNTIFS(Junho!$C$3:$C$300,C100,Junho!$H$3:$H$300,"&lt;0")+COUNTIFS(Junho!$D$3:$D$300,C100,Junho!$H$3:$H$300,"&lt;0")+COUNTIFS(Julho!$C$3:$C$300,C100,Julho!$H$3:$H$300,"&lt;0")+COUNTIFS(Julho!$D$3:$D$300,C100,Julho!$H$3:$H$300,"&lt;0")+COUNTIFS(Agosto!$C$3:$C$300,C100,Agosto!$H$3:$H$300,"&lt;0")+COUNTIFS(Agosto!$D$3:$D$300,C100,Agosto!$H$3:$H$300,"&lt;0")+COUNTIFS(Setembro!$C$3:$C$300,C100,Setembro!$H$3:$H$300,"&lt;0")+COUNTIFS(Setembro!$D$3:$D$300,C100,Setembro!$H$3:$H$300,"&lt;0")+COUNTIFS(Outubro!$C$3:$C$300,C100,Outubro!$H$3:$H$300,"&lt;0")+COUNTIFS(Outubro!$D$3:$D$300,C100,Outubro!$H$3:$H$300,"&lt;0")+COUNTIFS(Novembro!$C$3:$C$300,C100,Novembro!$H$3:$H$300,"&lt;0")+COUNTIFS(Novembro!$D$3:$D$300,C100,Novembro!$H$3:$H$300,"&lt;0")+COUNTIFS(Dezembro!$C$3:$C$300,C100,Dezembro!$H$3:$H$300,"&lt;0")+COUNTIFS(Dezembro!$D$3:$D$300,C100,Dezembro!$H$3:$H$300,"&lt;0")</f>
        <v>1</v>
      </c>
      <c r="H100" s="217">
        <f>SUMIFS(Janeiro!$H$3:$H$300,Janeiro!$C$3:$C$300,C100)+SUMIFS(Janeiro!$H$3:$H$300,Janeiro!$D$3:$D$300,C100)+SUMIFS(Fevereiro!$H$3:$H$300,Fevereiro!$C$3:$C$300,C100)+SUMIFS(Fevereiro!$H$3:$H$300,Fevereiro!$D$3:$D$300,C100)+SUMIFS('Março'!$H$3:$H$300,'Março'!$C$3:$C$300,C100)+SUMIFS('Março'!$H$3:$H$300,'Março'!$D$3:$D$300,C100)+SUMIFS(Abril!$H$3:$H$300,Abril!$C$3:$C$300,C100)+SUMIFS(Abril!$H$3:$H$300,Abril!$D$3:$D$300,C100)+SUMIFS(Maio!$H$3:$H$300,Maio!$C$3:$C$300,C100)+SUMIFS(Maio!$H$3:$H$300,Maio!$D$3:$D$300,C100)+SUMIFS(Junho!$H$3:$H$300,Junho!$C$3:$C$300,C100)+SUMIFS(Junho!$H$3:$H$300,Junho!$D$3:$D$300,C100)+SUMIFS(Julho!$H$3:$H$300,Julho!$C$3:$C$300,C100)+SUMIFS(Julho!$H$3:$H$300,Julho!$D$3:$D$300,C100)+SUMIFS(Agosto!$H$3:$H$300,Agosto!$C$3:$C$300,C100)+SUMIFS(Agosto!$H$3:$H$300,Agosto!$D$3:$D$300,C100)+SUMIFS(Setembro!$H$3:$H$300,Setembro!$C$3:$C$300,C100)+SUMIFS(Setembro!$H$3:$H$300,Setembro!$D$3:$D$300,C100)+SUMIFS(Outubro!$H$3:$H$300,Outubro!$C$3:$C$300,C100)+SUMIFS(Outubro!$H$3:$H$300,Outubro!$D$3:$D$300,C100)+SUMIFS(Novembro!$H$3:$H$300,Novembro!$C$3:$C$300,C100)+SUMIFS(Novembro!$H$3:$H$300,Novembro!$D$3:$D$300,C100)+SUMIFS(Dezembro!$H$3:$H$300,Dezembro!$C$3:$C$300,C100)+SUMIFS(Dezembro!$H$3:$H$300,Dezembro!$D$3:$D$300,C100)</f>
        <v>-300</v>
      </c>
      <c r="J100" s="235"/>
      <c r="L100" s="71"/>
    </row>
    <row r="101" ht="24.75" customHeight="1">
      <c r="A101" s="214">
        <f>Equipes!$H101+(ROW(Equipes!$H101)/100000)</f>
        <v>0.00101</v>
      </c>
      <c r="B101" s="207">
        <f>RANK(Equipes!$A101,A:A)</f>
        <v>314</v>
      </c>
      <c r="C101" s="229" t="s">
        <v>402</v>
      </c>
      <c r="D101" s="216">
        <f>COUNTIF(Janeiro!$C$3:$C$300,C101)+COUNTIF(Fevereiro!$C$3:$C$300,C101)+COUNTIF('Março'!$C$3:$C$300,C101)+COUNTIF(Abril!$C$3:$C$300,C101)+COUNTIF(Maio!$C$3:$C$300,C101)+COUNTIF(Junho!$C$3:$C$300,C101)+COUNTIF(Julho!$C$3:$C$300,C101)+COUNTIF(Agosto!$C$3:$C$300,C101)+COUNTIF(Setembro!$C$3:$C$300,C101)+COUNTIF(Outubro!$C$3:$C$300,C101)+COUNTIF(Novembro!$C$3:$C$300,C101)+COUNTIF(Dezembro!$C$3:$C$300,C101)</f>
        <v>0</v>
      </c>
      <c r="E101" s="216">
        <f>COUNTIF(Janeiro!$D$3:$D$300,C101)+COUNTIF(Fevereiro!$D$3:$D$300,C101)+COUNTIF('Março'!$D$3:$D$300,C101)+COUNTIF(Abril!$D$3:$D$300,C101)+COUNTIF(Maio!$D$3:$D$300,C101)+COUNTIF(Junho!$D$3:$D$300,C101)+COUNTIF(Julho!$D$3:$D$300,C101)+COUNTIF(Agosto!$D$3:$D$300,C101)+COUNTIF(Setembro!$D$3:$D$300,C101)+COUNTIF(Outubro!$D$3:$D$300,C101)+COUNTIF(Novembro!$D$3:$D$300,C101)+COUNTIF(Dezembro!$D$3:$D$300,C101)</f>
        <v>0</v>
      </c>
      <c r="F101" s="216">
        <f>COUNTIFS(Janeiro!$C$3:$C$300,C101,Janeiro!$H$3:$H$300,"&gt;0")+COUNTIFS(Janeiro!$D$3:$D$300,C101,Janeiro!$H$3:$H$300,"&gt;0")+COUNTIFS(Fevereiro!$C$3:$C$300,C101,Fevereiro!$H$3:$H$300,"&gt;0")+COUNTIFS(Fevereiro!$D$3:$D$300,C101,Fevereiro!$H$3:$H$300,"&gt;0")+COUNTIFS('Março'!$C$3:$C$300,C101,'Março'!$H$3:$H$300,"&gt;0")+COUNTIFS('Março'!$D$3:$D$300,C101,'Março'!$H$3:$H$300,"&gt;0")+COUNTIFS(Abril!$C$3:$C$300,C101,Abril!$H$3:$H$300,"&gt;0")+COUNTIFS(Abril!$D$3:$D$300,C101,Abril!$H$3:$H$300,"&gt;0")+COUNTIFS(Maio!$C$3:$C$300,C101,Maio!$H$3:$H$300,"&gt;0")+COUNTIFS(Maio!$D$3:$D$300,C101,Maio!$H$3:$H$300,"&gt;0")+COUNTIFS(Junho!$C$3:$C$300,C101,Junho!$H$3:$H$300,"&gt;0")+COUNTIFS(Junho!$D$3:$D$300,C101,Junho!$H$3:$H$300,"&gt;0")+COUNTIFS(Julho!$C$3:$C$300,C101,Julho!$H$3:$H$300,"&gt;0")+COUNTIFS(Julho!$D$3:$D$300,C101,Julho!$H$3:$H$300,"&gt;0")+COUNTIFS(Agosto!$C$3:$C$300,C101,Agosto!$H$3:$H$300,"&gt;0")+COUNTIFS(Agosto!$D$3:$D$300,C101,Agosto!$H$3:$H$300,"&gt;0")+COUNTIFS(Setembro!$C$3:$C$300,C101,Setembro!$H$3:$H$300,"&gt;0")+COUNTIFS(Setembro!$D$3:$D$300,C101,Setembro!$H$3:$H$300,"&gt;0")+COUNTIFS(Outubro!$C$3:$C$300,C101,Outubro!$H$3:$H$300,"&gt;0")+COUNTIFS(Outubro!$D$3:$D$300,C101,Outubro!$H$3:$H$300,"&gt;0")+COUNTIFS(Novembro!$C$3:$C$300,C101,Novembro!$H$3:$H$300,"&gt;0")+COUNTIFS(Novembro!$D$3:$D$300,C101,Novembro!$H$3:$H$300,"&gt;0")+COUNTIFS(Dezembro!$C$3:$C$300,C101,Dezembro!$H$3:$H$300,"&gt;0")+COUNTIFS(Dezembro!$D$3:$D$300,C101,Dezembro!$H$3:$H$300,"&gt;0")</f>
        <v>0</v>
      </c>
      <c r="G101" s="216">
        <f>COUNTIFS(Janeiro!$C$3:$C$300,C101,Janeiro!$H$3:$H$300,"&lt;0")+COUNTIFS(Janeiro!$D$3:$D$300,C101,Janeiro!$H$3:$H$300,"&lt;0")+COUNTIFS(Fevereiro!$C$3:$C$300,C101,Fevereiro!$H$3:$H$300,"&lt;0")+COUNTIFS(Fevereiro!$D$3:$D$300,C101,Fevereiro!$H$3:$H$300,"&lt;0")+COUNTIFS('Março'!$C$3:$C$300,C101,'Março'!$H$3:$H$300,"&lt;0")+COUNTIFS('Março'!$D$3:$D$300,C101,'Março'!$H$3:$H$300,"&lt;0")+COUNTIFS(Abril!$C$3:$C$300,C101,Abril!$H$3:$H$300,"&lt;0")+COUNTIFS(Abril!$D$3:$D$300,C101,Abril!$H$3:$H$300,"&lt;0")+COUNTIFS(Maio!$C$3:$C$300,C101,Maio!$H$3:$H$300,"&lt;0")+COUNTIFS(Maio!$D$3:$D$300,C101,Maio!$H$3:$H$300,"&lt;0")+COUNTIFS(Junho!$C$3:$C$300,C101,Junho!$H$3:$H$300,"&lt;0")+COUNTIFS(Junho!$D$3:$D$300,C101,Junho!$H$3:$H$300,"&lt;0")+COUNTIFS(Julho!$C$3:$C$300,C101,Julho!$H$3:$H$300,"&lt;0")+COUNTIFS(Julho!$D$3:$D$300,C101,Julho!$H$3:$H$300,"&lt;0")+COUNTIFS(Agosto!$C$3:$C$300,C101,Agosto!$H$3:$H$300,"&lt;0")+COUNTIFS(Agosto!$D$3:$D$300,C101,Agosto!$H$3:$H$300,"&lt;0")+COUNTIFS(Setembro!$C$3:$C$300,C101,Setembro!$H$3:$H$300,"&lt;0")+COUNTIFS(Setembro!$D$3:$D$300,C101,Setembro!$H$3:$H$300,"&lt;0")+COUNTIFS(Outubro!$C$3:$C$300,C101,Outubro!$H$3:$H$300,"&lt;0")+COUNTIFS(Outubro!$D$3:$D$300,C101,Outubro!$H$3:$H$300,"&lt;0")+COUNTIFS(Novembro!$C$3:$C$300,C101,Novembro!$H$3:$H$300,"&lt;0")+COUNTIFS(Novembro!$D$3:$D$300,C101,Novembro!$H$3:$H$300,"&lt;0")+COUNTIFS(Dezembro!$C$3:$C$300,C101,Dezembro!$H$3:$H$300,"&lt;0")+COUNTIFS(Dezembro!$D$3:$D$300,C101,Dezembro!$H$3:$H$300,"&lt;0")</f>
        <v>0</v>
      </c>
      <c r="H101" s="217">
        <f>SUMIFS(Janeiro!$H$3:$H$300,Janeiro!$C$3:$C$300,C101)+SUMIFS(Janeiro!$H$3:$H$300,Janeiro!$D$3:$D$300,C101)+SUMIFS(Fevereiro!$H$3:$H$300,Fevereiro!$C$3:$C$300,C101)+SUMIFS(Fevereiro!$H$3:$H$300,Fevereiro!$D$3:$D$300,C101)+SUMIFS('Março'!$H$3:$H$300,'Março'!$C$3:$C$300,C101)+SUMIFS('Março'!$H$3:$H$300,'Março'!$D$3:$D$300,C101)+SUMIFS(Abril!$H$3:$H$300,Abril!$C$3:$C$300,C101)+SUMIFS(Abril!$H$3:$H$300,Abril!$D$3:$D$300,C101)+SUMIFS(Maio!$H$3:$H$300,Maio!$C$3:$C$300,C101)+SUMIFS(Maio!$H$3:$H$300,Maio!$D$3:$D$300,C101)+SUMIFS(Junho!$H$3:$H$300,Junho!$C$3:$C$300,C101)+SUMIFS(Junho!$H$3:$H$300,Junho!$D$3:$D$300,C101)+SUMIFS(Julho!$H$3:$H$300,Julho!$C$3:$C$300,C101)+SUMIFS(Julho!$H$3:$H$300,Julho!$D$3:$D$300,C101)+SUMIFS(Agosto!$H$3:$H$300,Agosto!$C$3:$C$300,C101)+SUMIFS(Agosto!$H$3:$H$300,Agosto!$D$3:$D$300,C101)+SUMIFS(Setembro!$H$3:$H$300,Setembro!$C$3:$C$300,C101)+SUMIFS(Setembro!$H$3:$H$300,Setembro!$D$3:$D$300,C101)+SUMIFS(Outubro!$H$3:$H$300,Outubro!$C$3:$C$300,C101)+SUMIFS(Outubro!$H$3:$H$300,Outubro!$D$3:$D$300,C101)+SUMIFS(Novembro!$H$3:$H$300,Novembro!$C$3:$C$300,C101)+SUMIFS(Novembro!$H$3:$H$300,Novembro!$D$3:$D$300,C101)+SUMIFS(Dezembro!$H$3:$H$300,Dezembro!$C$3:$C$300,C101)+SUMIFS(Dezembro!$H$3:$H$300,Dezembro!$D$3:$D$300,C101)</f>
        <v>0</v>
      </c>
      <c r="J101" s="235"/>
      <c r="L101" s="71"/>
    </row>
    <row r="102" ht="24.75" customHeight="1">
      <c r="A102" s="214">
        <f>Equipes!$H102+(ROW(Equipes!$H102)/100000)</f>
        <v>0.00102</v>
      </c>
      <c r="B102" s="207">
        <f>RANK(Equipes!$A102,A:A)</f>
        <v>313</v>
      </c>
      <c r="C102" s="225" t="s">
        <v>403</v>
      </c>
      <c r="D102" s="216">
        <f>COUNTIF(Janeiro!$C$3:$C$300,C102)+COUNTIF(Fevereiro!$C$3:$C$300,C102)+COUNTIF('Março'!$C$3:$C$300,C102)+COUNTIF(Abril!$C$3:$C$300,C102)+COUNTIF(Maio!$C$3:$C$300,C102)+COUNTIF(Junho!$C$3:$C$300,C102)+COUNTIF(Julho!$C$3:$C$300,C102)+COUNTIF(Agosto!$C$3:$C$300,C102)+COUNTIF(Setembro!$C$3:$C$300,C102)+COUNTIF(Outubro!$C$3:$C$300,C102)+COUNTIF(Novembro!$C$3:$C$300,C102)+COUNTIF(Dezembro!$C$3:$C$300,C102)</f>
        <v>0</v>
      </c>
      <c r="E102" s="216">
        <f>COUNTIF(Janeiro!$D$3:$D$300,C102)+COUNTIF(Fevereiro!$D$3:$D$300,C102)+COUNTIF('Março'!$D$3:$D$300,C102)+COUNTIF(Abril!$D$3:$D$300,C102)+COUNTIF(Maio!$D$3:$D$300,C102)+COUNTIF(Junho!$D$3:$D$300,C102)+COUNTIF(Julho!$D$3:$D$300,C102)+COUNTIF(Agosto!$D$3:$D$300,C102)+COUNTIF(Setembro!$D$3:$D$300,C102)+COUNTIF(Outubro!$D$3:$D$300,C102)+COUNTIF(Novembro!$D$3:$D$300,C102)+COUNTIF(Dezembro!$D$3:$D$300,C102)</f>
        <v>0</v>
      </c>
      <c r="F102" s="216">
        <f>COUNTIFS(Janeiro!$C$3:$C$300,C102,Janeiro!$H$3:$H$300,"&gt;0")+COUNTIFS(Janeiro!$D$3:$D$300,C102,Janeiro!$H$3:$H$300,"&gt;0")+COUNTIFS(Fevereiro!$C$3:$C$300,C102,Fevereiro!$H$3:$H$300,"&gt;0")+COUNTIFS(Fevereiro!$D$3:$D$300,C102,Fevereiro!$H$3:$H$300,"&gt;0")+COUNTIFS('Março'!$C$3:$C$300,C102,'Março'!$H$3:$H$300,"&gt;0")+COUNTIFS('Março'!$D$3:$D$300,C102,'Março'!$H$3:$H$300,"&gt;0")+COUNTIFS(Abril!$C$3:$C$300,C102,Abril!$H$3:$H$300,"&gt;0")+COUNTIFS(Abril!$D$3:$D$300,C102,Abril!$H$3:$H$300,"&gt;0")+COUNTIFS(Maio!$C$3:$C$300,C102,Maio!$H$3:$H$300,"&gt;0")+COUNTIFS(Maio!$D$3:$D$300,C102,Maio!$H$3:$H$300,"&gt;0")+COUNTIFS(Junho!$C$3:$C$300,C102,Junho!$H$3:$H$300,"&gt;0")+COUNTIFS(Junho!$D$3:$D$300,C102,Junho!$H$3:$H$300,"&gt;0")+COUNTIFS(Julho!$C$3:$C$300,C102,Julho!$H$3:$H$300,"&gt;0")+COUNTIFS(Julho!$D$3:$D$300,C102,Julho!$H$3:$H$300,"&gt;0")+COUNTIFS(Agosto!$C$3:$C$300,C102,Agosto!$H$3:$H$300,"&gt;0")+COUNTIFS(Agosto!$D$3:$D$300,C102,Agosto!$H$3:$H$300,"&gt;0")+COUNTIFS(Setembro!$C$3:$C$300,C102,Setembro!$H$3:$H$300,"&gt;0")+COUNTIFS(Setembro!$D$3:$D$300,C102,Setembro!$H$3:$H$300,"&gt;0")+COUNTIFS(Outubro!$C$3:$C$300,C102,Outubro!$H$3:$H$300,"&gt;0")+COUNTIFS(Outubro!$D$3:$D$300,C102,Outubro!$H$3:$H$300,"&gt;0")+COUNTIFS(Novembro!$C$3:$C$300,C102,Novembro!$H$3:$H$300,"&gt;0")+COUNTIFS(Novembro!$D$3:$D$300,C102,Novembro!$H$3:$H$300,"&gt;0")+COUNTIFS(Dezembro!$C$3:$C$300,C102,Dezembro!$H$3:$H$300,"&gt;0")+COUNTIFS(Dezembro!$D$3:$D$300,C102,Dezembro!$H$3:$H$300,"&gt;0")</f>
        <v>0</v>
      </c>
      <c r="G102" s="216">
        <f>COUNTIFS(Janeiro!$C$3:$C$300,C102,Janeiro!$H$3:$H$300,"&lt;0")+COUNTIFS(Janeiro!$D$3:$D$300,C102,Janeiro!$H$3:$H$300,"&lt;0")+COUNTIFS(Fevereiro!$C$3:$C$300,C102,Fevereiro!$H$3:$H$300,"&lt;0")+COUNTIFS(Fevereiro!$D$3:$D$300,C102,Fevereiro!$H$3:$H$300,"&lt;0")+COUNTIFS('Março'!$C$3:$C$300,C102,'Março'!$H$3:$H$300,"&lt;0")+COUNTIFS('Março'!$D$3:$D$300,C102,'Março'!$H$3:$H$300,"&lt;0")+COUNTIFS(Abril!$C$3:$C$300,C102,Abril!$H$3:$H$300,"&lt;0")+COUNTIFS(Abril!$D$3:$D$300,C102,Abril!$H$3:$H$300,"&lt;0")+COUNTIFS(Maio!$C$3:$C$300,C102,Maio!$H$3:$H$300,"&lt;0")+COUNTIFS(Maio!$D$3:$D$300,C102,Maio!$H$3:$H$300,"&lt;0")+COUNTIFS(Junho!$C$3:$C$300,C102,Junho!$H$3:$H$300,"&lt;0")+COUNTIFS(Junho!$D$3:$D$300,C102,Junho!$H$3:$H$300,"&lt;0")+COUNTIFS(Julho!$C$3:$C$300,C102,Julho!$H$3:$H$300,"&lt;0")+COUNTIFS(Julho!$D$3:$D$300,C102,Julho!$H$3:$H$300,"&lt;0")+COUNTIFS(Agosto!$C$3:$C$300,C102,Agosto!$H$3:$H$300,"&lt;0")+COUNTIFS(Agosto!$D$3:$D$300,C102,Agosto!$H$3:$H$300,"&lt;0")+COUNTIFS(Setembro!$C$3:$C$300,C102,Setembro!$H$3:$H$300,"&lt;0")+COUNTIFS(Setembro!$D$3:$D$300,C102,Setembro!$H$3:$H$300,"&lt;0")+COUNTIFS(Outubro!$C$3:$C$300,C102,Outubro!$H$3:$H$300,"&lt;0")+COUNTIFS(Outubro!$D$3:$D$300,C102,Outubro!$H$3:$H$300,"&lt;0")+COUNTIFS(Novembro!$C$3:$C$300,C102,Novembro!$H$3:$H$300,"&lt;0")+COUNTIFS(Novembro!$D$3:$D$300,C102,Novembro!$H$3:$H$300,"&lt;0")+COUNTIFS(Dezembro!$C$3:$C$300,C102,Dezembro!$H$3:$H$300,"&lt;0")+COUNTIFS(Dezembro!$D$3:$D$300,C102,Dezembro!$H$3:$H$300,"&lt;0")</f>
        <v>0</v>
      </c>
      <c r="H102" s="217">
        <f>SUMIFS(Janeiro!$H$3:$H$300,Janeiro!$C$3:$C$300,C102)+SUMIFS(Janeiro!$H$3:$H$300,Janeiro!$D$3:$D$300,C102)+SUMIFS(Fevereiro!$H$3:$H$300,Fevereiro!$C$3:$C$300,C102)+SUMIFS(Fevereiro!$H$3:$H$300,Fevereiro!$D$3:$D$300,C102)+SUMIFS('Março'!$H$3:$H$300,'Março'!$C$3:$C$300,C102)+SUMIFS('Março'!$H$3:$H$300,'Março'!$D$3:$D$300,C102)+SUMIFS(Abril!$H$3:$H$300,Abril!$C$3:$C$300,C102)+SUMIFS(Abril!$H$3:$H$300,Abril!$D$3:$D$300,C102)+SUMIFS(Maio!$H$3:$H$300,Maio!$C$3:$C$300,C102)+SUMIFS(Maio!$H$3:$H$300,Maio!$D$3:$D$300,C102)+SUMIFS(Junho!$H$3:$H$300,Junho!$C$3:$C$300,C102)+SUMIFS(Junho!$H$3:$H$300,Junho!$D$3:$D$300,C102)+SUMIFS(Julho!$H$3:$H$300,Julho!$C$3:$C$300,C102)+SUMIFS(Julho!$H$3:$H$300,Julho!$D$3:$D$300,C102)+SUMIFS(Agosto!$H$3:$H$300,Agosto!$C$3:$C$300,C102)+SUMIFS(Agosto!$H$3:$H$300,Agosto!$D$3:$D$300,C102)+SUMIFS(Setembro!$H$3:$H$300,Setembro!$C$3:$C$300,C102)+SUMIFS(Setembro!$H$3:$H$300,Setembro!$D$3:$D$300,C102)+SUMIFS(Outubro!$H$3:$H$300,Outubro!$C$3:$C$300,C102)+SUMIFS(Outubro!$H$3:$H$300,Outubro!$D$3:$D$300,C102)+SUMIFS(Novembro!$H$3:$H$300,Novembro!$C$3:$C$300,C102)+SUMIFS(Novembro!$H$3:$H$300,Novembro!$D$3:$D$300,C102)+SUMIFS(Dezembro!$H$3:$H$300,Dezembro!$C$3:$C$300,C102)+SUMIFS(Dezembro!$H$3:$H$300,Dezembro!$D$3:$D$300,C102)</f>
        <v>0</v>
      </c>
      <c r="J102" s="235"/>
      <c r="L102" s="71"/>
    </row>
    <row r="103" ht="24.75" customHeight="1">
      <c r="A103" s="214">
        <f>Equipes!$H103+(ROW(Equipes!$H103)/100000)</f>
        <v>0.00103</v>
      </c>
      <c r="B103" s="207">
        <f>RANK(Equipes!$A103,A:A)</f>
        <v>312</v>
      </c>
      <c r="C103" s="221" t="s">
        <v>404</v>
      </c>
      <c r="D103" s="216">
        <f>COUNTIF(Janeiro!$C$3:$C$300,C103)+COUNTIF(Fevereiro!$C$3:$C$300,C103)+COUNTIF('Março'!$C$3:$C$300,C103)+COUNTIF(Abril!$C$3:$C$300,C103)+COUNTIF(Maio!$C$3:$C$300,C103)+COUNTIF(Junho!$C$3:$C$300,C103)+COUNTIF(Julho!$C$3:$C$300,C103)+COUNTIF(Agosto!$C$3:$C$300,C103)+COUNTIF(Setembro!$C$3:$C$300,C103)+COUNTIF(Outubro!$C$3:$C$300,C103)+COUNTIF(Novembro!$C$3:$C$300,C103)+COUNTIF(Dezembro!$C$3:$C$300,C103)</f>
        <v>0</v>
      </c>
      <c r="E103" s="216">
        <f>COUNTIF(Janeiro!$D$3:$D$300,C103)+COUNTIF(Fevereiro!$D$3:$D$300,C103)+COUNTIF('Março'!$D$3:$D$300,C103)+COUNTIF(Abril!$D$3:$D$300,C103)+COUNTIF(Maio!$D$3:$D$300,C103)+COUNTIF(Junho!$D$3:$D$300,C103)+COUNTIF(Julho!$D$3:$D$300,C103)+COUNTIF(Agosto!$D$3:$D$300,C103)+COUNTIF(Setembro!$D$3:$D$300,C103)+COUNTIF(Outubro!$D$3:$D$300,C103)+COUNTIF(Novembro!$D$3:$D$300,C103)+COUNTIF(Dezembro!$D$3:$D$300,C103)</f>
        <v>0</v>
      </c>
      <c r="F103" s="216">
        <f>COUNTIFS(Janeiro!$C$3:$C$300,C103,Janeiro!$H$3:$H$300,"&gt;0")+COUNTIFS(Janeiro!$D$3:$D$300,C103,Janeiro!$H$3:$H$300,"&gt;0")+COUNTIFS(Fevereiro!$C$3:$C$300,C103,Fevereiro!$H$3:$H$300,"&gt;0")+COUNTIFS(Fevereiro!$D$3:$D$300,C103,Fevereiro!$H$3:$H$300,"&gt;0")+COUNTIFS('Março'!$C$3:$C$300,C103,'Março'!$H$3:$H$300,"&gt;0")+COUNTIFS('Março'!$D$3:$D$300,C103,'Março'!$H$3:$H$300,"&gt;0")+COUNTIFS(Abril!$C$3:$C$300,C103,Abril!$H$3:$H$300,"&gt;0")+COUNTIFS(Abril!$D$3:$D$300,C103,Abril!$H$3:$H$300,"&gt;0")+COUNTIFS(Maio!$C$3:$C$300,C103,Maio!$H$3:$H$300,"&gt;0")+COUNTIFS(Maio!$D$3:$D$300,C103,Maio!$H$3:$H$300,"&gt;0")+COUNTIFS(Junho!$C$3:$C$300,C103,Junho!$H$3:$H$300,"&gt;0")+COUNTIFS(Junho!$D$3:$D$300,C103,Junho!$H$3:$H$300,"&gt;0")+COUNTIFS(Julho!$C$3:$C$300,C103,Julho!$H$3:$H$300,"&gt;0")+COUNTIFS(Julho!$D$3:$D$300,C103,Julho!$H$3:$H$300,"&gt;0")+COUNTIFS(Agosto!$C$3:$C$300,C103,Agosto!$H$3:$H$300,"&gt;0")+COUNTIFS(Agosto!$D$3:$D$300,C103,Agosto!$H$3:$H$300,"&gt;0")+COUNTIFS(Setembro!$C$3:$C$300,C103,Setembro!$H$3:$H$300,"&gt;0")+COUNTIFS(Setembro!$D$3:$D$300,C103,Setembro!$H$3:$H$300,"&gt;0")+COUNTIFS(Outubro!$C$3:$C$300,C103,Outubro!$H$3:$H$300,"&gt;0")+COUNTIFS(Outubro!$D$3:$D$300,C103,Outubro!$H$3:$H$300,"&gt;0")+COUNTIFS(Novembro!$C$3:$C$300,C103,Novembro!$H$3:$H$300,"&gt;0")+COUNTIFS(Novembro!$D$3:$D$300,C103,Novembro!$H$3:$H$300,"&gt;0")+COUNTIFS(Dezembro!$C$3:$C$300,C103,Dezembro!$H$3:$H$300,"&gt;0")+COUNTIFS(Dezembro!$D$3:$D$300,C103,Dezembro!$H$3:$H$300,"&gt;0")</f>
        <v>0</v>
      </c>
      <c r="G103" s="216">
        <f>COUNTIFS(Janeiro!$C$3:$C$300,C103,Janeiro!$H$3:$H$300,"&lt;0")+COUNTIFS(Janeiro!$D$3:$D$300,C103,Janeiro!$H$3:$H$300,"&lt;0")+COUNTIFS(Fevereiro!$C$3:$C$300,C103,Fevereiro!$H$3:$H$300,"&lt;0")+COUNTIFS(Fevereiro!$D$3:$D$300,C103,Fevereiro!$H$3:$H$300,"&lt;0")+COUNTIFS('Março'!$C$3:$C$300,C103,'Março'!$H$3:$H$300,"&lt;0")+COUNTIFS('Março'!$D$3:$D$300,C103,'Março'!$H$3:$H$300,"&lt;0")+COUNTIFS(Abril!$C$3:$C$300,C103,Abril!$H$3:$H$300,"&lt;0")+COUNTIFS(Abril!$D$3:$D$300,C103,Abril!$H$3:$H$300,"&lt;0")+COUNTIFS(Maio!$C$3:$C$300,C103,Maio!$H$3:$H$300,"&lt;0")+COUNTIFS(Maio!$D$3:$D$300,C103,Maio!$H$3:$H$300,"&lt;0")+COUNTIFS(Junho!$C$3:$C$300,C103,Junho!$H$3:$H$300,"&lt;0")+COUNTIFS(Junho!$D$3:$D$300,C103,Junho!$H$3:$H$300,"&lt;0")+COUNTIFS(Julho!$C$3:$C$300,C103,Julho!$H$3:$H$300,"&lt;0")+COUNTIFS(Julho!$D$3:$D$300,C103,Julho!$H$3:$H$300,"&lt;0")+COUNTIFS(Agosto!$C$3:$C$300,C103,Agosto!$H$3:$H$300,"&lt;0")+COUNTIFS(Agosto!$D$3:$D$300,C103,Agosto!$H$3:$H$300,"&lt;0")+COUNTIFS(Setembro!$C$3:$C$300,C103,Setembro!$H$3:$H$300,"&lt;0")+COUNTIFS(Setembro!$D$3:$D$300,C103,Setembro!$H$3:$H$300,"&lt;0")+COUNTIFS(Outubro!$C$3:$C$300,C103,Outubro!$H$3:$H$300,"&lt;0")+COUNTIFS(Outubro!$D$3:$D$300,C103,Outubro!$H$3:$H$300,"&lt;0")+COUNTIFS(Novembro!$C$3:$C$300,C103,Novembro!$H$3:$H$300,"&lt;0")+COUNTIFS(Novembro!$D$3:$D$300,C103,Novembro!$H$3:$H$300,"&lt;0")+COUNTIFS(Dezembro!$C$3:$C$300,C103,Dezembro!$H$3:$H$300,"&lt;0")+COUNTIFS(Dezembro!$D$3:$D$300,C103,Dezembro!$H$3:$H$300,"&lt;0")</f>
        <v>0</v>
      </c>
      <c r="H103" s="217">
        <f>SUMIFS(Janeiro!$H$3:$H$300,Janeiro!$C$3:$C$300,C103)+SUMIFS(Janeiro!$H$3:$H$300,Janeiro!$D$3:$D$300,C103)+SUMIFS(Fevereiro!$H$3:$H$300,Fevereiro!$C$3:$C$300,C103)+SUMIFS(Fevereiro!$H$3:$H$300,Fevereiro!$D$3:$D$300,C103)+SUMIFS('Março'!$H$3:$H$300,'Março'!$C$3:$C$300,C103)+SUMIFS('Março'!$H$3:$H$300,'Março'!$D$3:$D$300,C103)+SUMIFS(Abril!$H$3:$H$300,Abril!$C$3:$C$300,C103)+SUMIFS(Abril!$H$3:$H$300,Abril!$D$3:$D$300,C103)+SUMIFS(Maio!$H$3:$H$300,Maio!$C$3:$C$300,C103)+SUMIFS(Maio!$H$3:$H$300,Maio!$D$3:$D$300,C103)+SUMIFS(Junho!$H$3:$H$300,Junho!$C$3:$C$300,C103)+SUMIFS(Junho!$H$3:$H$300,Junho!$D$3:$D$300,C103)+SUMIFS(Julho!$H$3:$H$300,Julho!$C$3:$C$300,C103)+SUMIFS(Julho!$H$3:$H$300,Julho!$D$3:$D$300,C103)+SUMIFS(Agosto!$H$3:$H$300,Agosto!$C$3:$C$300,C103)+SUMIFS(Agosto!$H$3:$H$300,Agosto!$D$3:$D$300,C103)+SUMIFS(Setembro!$H$3:$H$300,Setembro!$C$3:$C$300,C103)+SUMIFS(Setembro!$H$3:$H$300,Setembro!$D$3:$D$300,C103)+SUMIFS(Outubro!$H$3:$H$300,Outubro!$C$3:$C$300,C103)+SUMIFS(Outubro!$H$3:$H$300,Outubro!$D$3:$D$300,C103)+SUMIFS(Novembro!$H$3:$H$300,Novembro!$C$3:$C$300,C103)+SUMIFS(Novembro!$H$3:$H$300,Novembro!$D$3:$D$300,C103)+SUMIFS(Dezembro!$H$3:$H$300,Dezembro!$C$3:$C$300,C103)+SUMIFS(Dezembro!$H$3:$H$300,Dezembro!$D$3:$D$300,C103)</f>
        <v>0</v>
      </c>
      <c r="J103" s="235"/>
      <c r="L103" s="71"/>
    </row>
    <row r="104" ht="24.75" customHeight="1">
      <c r="A104" s="214">
        <f>Equipes!$H104+(ROW(Equipes!$H104)/100000)</f>
        <v>0.00104</v>
      </c>
      <c r="B104" s="207">
        <f>RANK(Equipes!$A104,A:A)</f>
        <v>311</v>
      </c>
      <c r="C104" s="225" t="s">
        <v>405</v>
      </c>
      <c r="D104" s="216">
        <f>COUNTIF(Janeiro!$C$3:$C$300,C104)+COUNTIF(Fevereiro!$C$3:$C$300,C104)+COUNTIF('Março'!$C$3:$C$300,C104)+COUNTIF(Abril!$C$3:$C$300,C104)+COUNTIF(Maio!$C$3:$C$300,C104)+COUNTIF(Junho!$C$3:$C$300,C104)+COUNTIF(Julho!$C$3:$C$300,C104)+COUNTIF(Agosto!$C$3:$C$300,C104)+COUNTIF(Setembro!$C$3:$C$300,C104)+COUNTIF(Outubro!$C$3:$C$300,C104)+COUNTIF(Novembro!$C$3:$C$300,C104)+COUNTIF(Dezembro!$C$3:$C$300,C104)</f>
        <v>0</v>
      </c>
      <c r="E104" s="216">
        <f>COUNTIF(Janeiro!$D$3:$D$300,C104)+COUNTIF(Fevereiro!$D$3:$D$300,C104)+COUNTIF('Março'!$D$3:$D$300,C104)+COUNTIF(Abril!$D$3:$D$300,C104)+COUNTIF(Maio!$D$3:$D$300,C104)+COUNTIF(Junho!$D$3:$D$300,C104)+COUNTIF(Julho!$D$3:$D$300,C104)+COUNTIF(Agosto!$D$3:$D$300,C104)+COUNTIF(Setembro!$D$3:$D$300,C104)+COUNTIF(Outubro!$D$3:$D$300,C104)+COUNTIF(Novembro!$D$3:$D$300,C104)+COUNTIF(Dezembro!$D$3:$D$300,C104)</f>
        <v>0</v>
      </c>
      <c r="F104" s="216">
        <f>COUNTIFS(Janeiro!$C$3:$C$300,C104,Janeiro!$H$3:$H$300,"&gt;0")+COUNTIFS(Janeiro!$D$3:$D$300,C104,Janeiro!$H$3:$H$300,"&gt;0")+COUNTIFS(Fevereiro!$C$3:$C$300,C104,Fevereiro!$H$3:$H$300,"&gt;0")+COUNTIFS(Fevereiro!$D$3:$D$300,C104,Fevereiro!$H$3:$H$300,"&gt;0")+COUNTIFS('Março'!$C$3:$C$300,C104,'Março'!$H$3:$H$300,"&gt;0")+COUNTIFS('Março'!$D$3:$D$300,C104,'Março'!$H$3:$H$300,"&gt;0")+COUNTIFS(Abril!$C$3:$C$300,C104,Abril!$H$3:$H$300,"&gt;0")+COUNTIFS(Abril!$D$3:$D$300,C104,Abril!$H$3:$H$300,"&gt;0")+COUNTIFS(Maio!$C$3:$C$300,C104,Maio!$H$3:$H$300,"&gt;0")+COUNTIFS(Maio!$D$3:$D$300,C104,Maio!$H$3:$H$300,"&gt;0")+COUNTIFS(Junho!$C$3:$C$300,C104,Junho!$H$3:$H$300,"&gt;0")+COUNTIFS(Junho!$D$3:$D$300,C104,Junho!$H$3:$H$300,"&gt;0")+COUNTIFS(Julho!$C$3:$C$300,C104,Julho!$H$3:$H$300,"&gt;0")+COUNTIFS(Julho!$D$3:$D$300,C104,Julho!$H$3:$H$300,"&gt;0")+COUNTIFS(Agosto!$C$3:$C$300,C104,Agosto!$H$3:$H$300,"&gt;0")+COUNTIFS(Agosto!$D$3:$D$300,C104,Agosto!$H$3:$H$300,"&gt;0")+COUNTIFS(Setembro!$C$3:$C$300,C104,Setembro!$H$3:$H$300,"&gt;0")+COUNTIFS(Setembro!$D$3:$D$300,C104,Setembro!$H$3:$H$300,"&gt;0")+COUNTIFS(Outubro!$C$3:$C$300,C104,Outubro!$H$3:$H$300,"&gt;0")+COUNTIFS(Outubro!$D$3:$D$300,C104,Outubro!$H$3:$H$300,"&gt;0")+COUNTIFS(Novembro!$C$3:$C$300,C104,Novembro!$H$3:$H$300,"&gt;0")+COUNTIFS(Novembro!$D$3:$D$300,C104,Novembro!$H$3:$H$300,"&gt;0")+COUNTIFS(Dezembro!$C$3:$C$300,C104,Dezembro!$H$3:$H$300,"&gt;0")+COUNTIFS(Dezembro!$D$3:$D$300,C104,Dezembro!$H$3:$H$300,"&gt;0")</f>
        <v>0</v>
      </c>
      <c r="G104" s="216">
        <f>COUNTIFS(Janeiro!$C$3:$C$300,C104,Janeiro!$H$3:$H$300,"&lt;0")+COUNTIFS(Janeiro!$D$3:$D$300,C104,Janeiro!$H$3:$H$300,"&lt;0")+COUNTIFS(Fevereiro!$C$3:$C$300,C104,Fevereiro!$H$3:$H$300,"&lt;0")+COUNTIFS(Fevereiro!$D$3:$D$300,C104,Fevereiro!$H$3:$H$300,"&lt;0")+COUNTIFS('Março'!$C$3:$C$300,C104,'Março'!$H$3:$H$300,"&lt;0")+COUNTIFS('Março'!$D$3:$D$300,C104,'Março'!$H$3:$H$300,"&lt;0")+COUNTIFS(Abril!$C$3:$C$300,C104,Abril!$H$3:$H$300,"&lt;0")+COUNTIFS(Abril!$D$3:$D$300,C104,Abril!$H$3:$H$300,"&lt;0")+COUNTIFS(Maio!$C$3:$C$300,C104,Maio!$H$3:$H$300,"&lt;0")+COUNTIFS(Maio!$D$3:$D$300,C104,Maio!$H$3:$H$300,"&lt;0")+COUNTIFS(Junho!$C$3:$C$300,C104,Junho!$H$3:$H$300,"&lt;0")+COUNTIFS(Junho!$D$3:$D$300,C104,Junho!$H$3:$H$300,"&lt;0")+COUNTIFS(Julho!$C$3:$C$300,C104,Julho!$H$3:$H$300,"&lt;0")+COUNTIFS(Julho!$D$3:$D$300,C104,Julho!$H$3:$H$300,"&lt;0")+COUNTIFS(Agosto!$C$3:$C$300,C104,Agosto!$H$3:$H$300,"&lt;0")+COUNTIFS(Agosto!$D$3:$D$300,C104,Agosto!$H$3:$H$300,"&lt;0")+COUNTIFS(Setembro!$C$3:$C$300,C104,Setembro!$H$3:$H$300,"&lt;0")+COUNTIFS(Setembro!$D$3:$D$300,C104,Setembro!$H$3:$H$300,"&lt;0")+COUNTIFS(Outubro!$C$3:$C$300,C104,Outubro!$H$3:$H$300,"&lt;0")+COUNTIFS(Outubro!$D$3:$D$300,C104,Outubro!$H$3:$H$300,"&lt;0")+COUNTIFS(Novembro!$C$3:$C$300,C104,Novembro!$H$3:$H$300,"&lt;0")+COUNTIFS(Novembro!$D$3:$D$300,C104,Novembro!$H$3:$H$300,"&lt;0")+COUNTIFS(Dezembro!$C$3:$C$300,C104,Dezembro!$H$3:$H$300,"&lt;0")+COUNTIFS(Dezembro!$D$3:$D$300,C104,Dezembro!$H$3:$H$300,"&lt;0")</f>
        <v>0</v>
      </c>
      <c r="H104" s="217">
        <f>SUMIFS(Janeiro!$H$3:$H$300,Janeiro!$C$3:$C$300,C104)+SUMIFS(Janeiro!$H$3:$H$300,Janeiro!$D$3:$D$300,C104)+SUMIFS(Fevereiro!$H$3:$H$300,Fevereiro!$C$3:$C$300,C104)+SUMIFS(Fevereiro!$H$3:$H$300,Fevereiro!$D$3:$D$300,C104)+SUMIFS('Março'!$H$3:$H$300,'Março'!$C$3:$C$300,C104)+SUMIFS('Março'!$H$3:$H$300,'Março'!$D$3:$D$300,C104)+SUMIFS(Abril!$H$3:$H$300,Abril!$C$3:$C$300,C104)+SUMIFS(Abril!$H$3:$H$300,Abril!$D$3:$D$300,C104)+SUMIFS(Maio!$H$3:$H$300,Maio!$C$3:$C$300,C104)+SUMIFS(Maio!$H$3:$H$300,Maio!$D$3:$D$300,C104)+SUMIFS(Junho!$H$3:$H$300,Junho!$C$3:$C$300,C104)+SUMIFS(Junho!$H$3:$H$300,Junho!$D$3:$D$300,C104)+SUMIFS(Julho!$H$3:$H$300,Julho!$C$3:$C$300,C104)+SUMIFS(Julho!$H$3:$H$300,Julho!$D$3:$D$300,C104)+SUMIFS(Agosto!$H$3:$H$300,Agosto!$C$3:$C$300,C104)+SUMIFS(Agosto!$H$3:$H$300,Agosto!$D$3:$D$300,C104)+SUMIFS(Setembro!$H$3:$H$300,Setembro!$C$3:$C$300,C104)+SUMIFS(Setembro!$H$3:$H$300,Setembro!$D$3:$D$300,C104)+SUMIFS(Outubro!$H$3:$H$300,Outubro!$C$3:$C$300,C104)+SUMIFS(Outubro!$H$3:$H$300,Outubro!$D$3:$D$300,C104)+SUMIFS(Novembro!$H$3:$H$300,Novembro!$C$3:$C$300,C104)+SUMIFS(Novembro!$H$3:$H$300,Novembro!$D$3:$D$300,C104)+SUMIFS(Dezembro!$H$3:$H$300,Dezembro!$C$3:$C$300,C104)+SUMIFS(Dezembro!$H$3:$H$300,Dezembro!$D$3:$D$300,C104)</f>
        <v>0</v>
      </c>
      <c r="J104" s="235"/>
      <c r="L104" s="71"/>
    </row>
    <row r="105" ht="24.75" customHeight="1">
      <c r="A105" s="214">
        <f>Equipes!$H105+(ROW(Equipes!$H105)/100000)</f>
        <v>1434.00105</v>
      </c>
      <c r="B105" s="207">
        <f>RANK(Equipes!$A105,A:A)</f>
        <v>11</v>
      </c>
      <c r="C105" s="225" t="s">
        <v>406</v>
      </c>
      <c r="D105" s="216">
        <f>COUNTIF(Janeiro!$C$3:$C$300,C105)+COUNTIF(Fevereiro!$C$3:$C$300,C105)+COUNTIF('Março'!$C$3:$C$300,C105)+COUNTIF(Abril!$C$3:$C$300,C105)+COUNTIF(Maio!$C$3:$C$300,C105)+COUNTIF(Junho!$C$3:$C$300,C105)+COUNTIF(Julho!$C$3:$C$300,C105)+COUNTIF(Agosto!$C$3:$C$300,C105)+COUNTIF(Setembro!$C$3:$C$300,C105)+COUNTIF(Outubro!$C$3:$C$300,C105)+COUNTIF(Novembro!$C$3:$C$300,C105)+COUNTIF(Dezembro!$C$3:$C$300,C105)</f>
        <v>1</v>
      </c>
      <c r="E105" s="216">
        <f>COUNTIF(Janeiro!$D$3:$D$300,C105)+COUNTIF(Fevereiro!$D$3:$D$300,C105)+COUNTIF('Março'!$D$3:$D$300,C105)+COUNTIF(Abril!$D$3:$D$300,C105)+COUNTIF(Maio!$D$3:$D$300,C105)+COUNTIF(Junho!$D$3:$D$300,C105)+COUNTIF(Julho!$D$3:$D$300,C105)+COUNTIF(Agosto!$D$3:$D$300,C105)+COUNTIF(Setembro!$D$3:$D$300,C105)+COUNTIF(Outubro!$D$3:$D$300,C105)+COUNTIF(Novembro!$D$3:$D$300,C105)+COUNTIF(Dezembro!$D$3:$D$300,C105)</f>
        <v>2</v>
      </c>
      <c r="F105" s="216">
        <f>COUNTIFS(Janeiro!$C$3:$C$300,C105,Janeiro!$H$3:$H$300,"&gt;0")+COUNTIFS(Janeiro!$D$3:$D$300,C105,Janeiro!$H$3:$H$300,"&gt;0")+COUNTIFS(Fevereiro!$C$3:$C$300,C105,Fevereiro!$H$3:$H$300,"&gt;0")+COUNTIFS(Fevereiro!$D$3:$D$300,C105,Fevereiro!$H$3:$H$300,"&gt;0")+COUNTIFS('Março'!$C$3:$C$300,C105,'Março'!$H$3:$H$300,"&gt;0")+COUNTIFS('Março'!$D$3:$D$300,C105,'Março'!$H$3:$H$300,"&gt;0")+COUNTIFS(Abril!$C$3:$C$300,C105,Abril!$H$3:$H$300,"&gt;0")+COUNTIFS(Abril!$D$3:$D$300,C105,Abril!$H$3:$H$300,"&gt;0")+COUNTIFS(Maio!$C$3:$C$300,C105,Maio!$H$3:$H$300,"&gt;0")+COUNTIFS(Maio!$D$3:$D$300,C105,Maio!$H$3:$H$300,"&gt;0")+COUNTIFS(Junho!$C$3:$C$300,C105,Junho!$H$3:$H$300,"&gt;0")+COUNTIFS(Junho!$D$3:$D$300,C105,Junho!$H$3:$H$300,"&gt;0")+COUNTIFS(Julho!$C$3:$C$300,C105,Julho!$H$3:$H$300,"&gt;0")+COUNTIFS(Julho!$D$3:$D$300,C105,Julho!$H$3:$H$300,"&gt;0")+COUNTIFS(Agosto!$C$3:$C$300,C105,Agosto!$H$3:$H$300,"&gt;0")+COUNTIFS(Agosto!$D$3:$D$300,C105,Agosto!$H$3:$H$300,"&gt;0")+COUNTIFS(Setembro!$C$3:$C$300,C105,Setembro!$H$3:$H$300,"&gt;0")+COUNTIFS(Setembro!$D$3:$D$300,C105,Setembro!$H$3:$H$300,"&gt;0")+COUNTIFS(Outubro!$C$3:$C$300,C105,Outubro!$H$3:$H$300,"&gt;0")+COUNTIFS(Outubro!$D$3:$D$300,C105,Outubro!$H$3:$H$300,"&gt;0")+COUNTIFS(Novembro!$C$3:$C$300,C105,Novembro!$H$3:$H$300,"&gt;0")+COUNTIFS(Novembro!$D$3:$D$300,C105,Novembro!$H$3:$H$300,"&gt;0")+COUNTIFS(Dezembro!$C$3:$C$300,C105,Dezembro!$H$3:$H$300,"&gt;0")+COUNTIFS(Dezembro!$D$3:$D$300,C105,Dezembro!$H$3:$H$300,"&gt;0")</f>
        <v>3</v>
      </c>
      <c r="G105" s="216">
        <f>COUNTIFS(Janeiro!$C$3:$C$300,C105,Janeiro!$H$3:$H$300,"&lt;0")+COUNTIFS(Janeiro!$D$3:$D$300,C105,Janeiro!$H$3:$H$300,"&lt;0")+COUNTIFS(Fevereiro!$C$3:$C$300,C105,Fevereiro!$H$3:$H$300,"&lt;0")+COUNTIFS(Fevereiro!$D$3:$D$300,C105,Fevereiro!$H$3:$H$300,"&lt;0")+COUNTIFS('Março'!$C$3:$C$300,C105,'Março'!$H$3:$H$300,"&lt;0")+COUNTIFS('Março'!$D$3:$D$300,C105,'Março'!$H$3:$H$300,"&lt;0")+COUNTIFS(Abril!$C$3:$C$300,C105,Abril!$H$3:$H$300,"&lt;0")+COUNTIFS(Abril!$D$3:$D$300,C105,Abril!$H$3:$H$300,"&lt;0")+COUNTIFS(Maio!$C$3:$C$300,C105,Maio!$H$3:$H$300,"&lt;0")+COUNTIFS(Maio!$D$3:$D$300,C105,Maio!$H$3:$H$300,"&lt;0")+COUNTIFS(Junho!$C$3:$C$300,C105,Junho!$H$3:$H$300,"&lt;0")+COUNTIFS(Junho!$D$3:$D$300,C105,Junho!$H$3:$H$300,"&lt;0")+COUNTIFS(Julho!$C$3:$C$300,C105,Julho!$H$3:$H$300,"&lt;0")+COUNTIFS(Julho!$D$3:$D$300,C105,Julho!$H$3:$H$300,"&lt;0")+COUNTIFS(Agosto!$C$3:$C$300,C105,Agosto!$H$3:$H$300,"&lt;0")+COUNTIFS(Agosto!$D$3:$D$300,C105,Agosto!$H$3:$H$300,"&lt;0")+COUNTIFS(Setembro!$C$3:$C$300,C105,Setembro!$H$3:$H$300,"&lt;0")+COUNTIFS(Setembro!$D$3:$D$300,C105,Setembro!$H$3:$H$300,"&lt;0")+COUNTIFS(Outubro!$C$3:$C$300,C105,Outubro!$H$3:$H$300,"&lt;0")+COUNTIFS(Outubro!$D$3:$D$300,C105,Outubro!$H$3:$H$300,"&lt;0")+COUNTIFS(Novembro!$C$3:$C$300,C105,Novembro!$H$3:$H$300,"&lt;0")+COUNTIFS(Novembro!$D$3:$D$300,C105,Novembro!$H$3:$H$300,"&lt;0")+COUNTIFS(Dezembro!$C$3:$C$300,C105,Dezembro!$H$3:$H$300,"&lt;0")+COUNTIFS(Dezembro!$D$3:$D$300,C105,Dezembro!$H$3:$H$300,"&lt;0")</f>
        <v>0</v>
      </c>
      <c r="H105" s="217">
        <f>SUMIFS(Janeiro!$H$3:$H$300,Janeiro!$C$3:$C$300,C105)+SUMIFS(Janeiro!$H$3:$H$300,Janeiro!$D$3:$D$300,C105)+SUMIFS(Fevereiro!$H$3:$H$300,Fevereiro!$C$3:$C$300,C105)+SUMIFS(Fevereiro!$H$3:$H$300,Fevereiro!$D$3:$D$300,C105)+SUMIFS('Março'!$H$3:$H$300,'Março'!$C$3:$C$300,C105)+SUMIFS('Março'!$H$3:$H$300,'Março'!$D$3:$D$300,C105)+SUMIFS(Abril!$H$3:$H$300,Abril!$C$3:$C$300,C105)+SUMIFS(Abril!$H$3:$H$300,Abril!$D$3:$D$300,C105)+SUMIFS(Maio!$H$3:$H$300,Maio!$C$3:$C$300,C105)+SUMIFS(Maio!$H$3:$H$300,Maio!$D$3:$D$300,C105)+SUMIFS(Junho!$H$3:$H$300,Junho!$C$3:$C$300,C105)+SUMIFS(Junho!$H$3:$H$300,Junho!$D$3:$D$300,C105)+SUMIFS(Julho!$H$3:$H$300,Julho!$C$3:$C$300,C105)+SUMIFS(Julho!$H$3:$H$300,Julho!$D$3:$D$300,C105)+SUMIFS(Agosto!$H$3:$H$300,Agosto!$C$3:$C$300,C105)+SUMIFS(Agosto!$H$3:$H$300,Agosto!$D$3:$D$300,C105)+SUMIFS(Setembro!$H$3:$H$300,Setembro!$C$3:$C$300,C105)+SUMIFS(Setembro!$H$3:$H$300,Setembro!$D$3:$D$300,C105)+SUMIFS(Outubro!$H$3:$H$300,Outubro!$C$3:$C$300,C105)+SUMIFS(Outubro!$H$3:$H$300,Outubro!$D$3:$D$300,C105)+SUMIFS(Novembro!$H$3:$H$300,Novembro!$C$3:$C$300,C105)+SUMIFS(Novembro!$H$3:$H$300,Novembro!$D$3:$D$300,C105)+SUMIFS(Dezembro!$H$3:$H$300,Dezembro!$C$3:$C$300,C105)+SUMIFS(Dezembro!$H$3:$H$300,Dezembro!$D$3:$D$300,C105)</f>
        <v>1434</v>
      </c>
      <c r="J105" s="235"/>
      <c r="L105" s="71"/>
    </row>
    <row r="106" ht="24.75" customHeight="1">
      <c r="A106" s="214">
        <f>Equipes!$H106+(ROW(Equipes!$H106)/100000)</f>
        <v>750.00106</v>
      </c>
      <c r="B106" s="207">
        <f>RANK(Equipes!$A106,A:A)</f>
        <v>24</v>
      </c>
      <c r="C106" s="225" t="s">
        <v>407</v>
      </c>
      <c r="D106" s="216">
        <f>COUNTIF(Janeiro!$C$3:$C$300,C106)+COUNTIF(Fevereiro!$C$3:$C$300,C106)+COUNTIF('Março'!$C$3:$C$300,C106)+COUNTIF(Abril!$C$3:$C$300,C106)+COUNTIF(Maio!$C$3:$C$300,C106)+COUNTIF(Junho!$C$3:$C$300,C106)+COUNTIF(Julho!$C$3:$C$300,C106)+COUNTIF(Agosto!$C$3:$C$300,C106)+COUNTIF(Setembro!$C$3:$C$300,C106)+COUNTIF(Outubro!$C$3:$C$300,C106)+COUNTIF(Novembro!$C$3:$C$300,C106)+COUNTIF(Dezembro!$C$3:$C$300,C106)</f>
        <v>2</v>
      </c>
      <c r="E106" s="216">
        <f>COUNTIF(Janeiro!$D$3:$D$300,C106)+COUNTIF(Fevereiro!$D$3:$D$300,C106)+COUNTIF('Março'!$D$3:$D$300,C106)+COUNTIF(Abril!$D$3:$D$300,C106)+COUNTIF(Maio!$D$3:$D$300,C106)+COUNTIF(Junho!$D$3:$D$300,C106)+COUNTIF(Julho!$D$3:$D$300,C106)+COUNTIF(Agosto!$D$3:$D$300,C106)+COUNTIF(Setembro!$D$3:$D$300,C106)+COUNTIF(Outubro!$D$3:$D$300,C106)+COUNTIF(Novembro!$D$3:$D$300,C106)+COUNTIF(Dezembro!$D$3:$D$300,C106)</f>
        <v>0</v>
      </c>
      <c r="F106" s="216">
        <f>COUNTIFS(Janeiro!$C$3:$C$300,C106,Janeiro!$H$3:$H$300,"&gt;0")+COUNTIFS(Janeiro!$D$3:$D$300,C106,Janeiro!$H$3:$H$300,"&gt;0")+COUNTIFS(Fevereiro!$C$3:$C$300,C106,Fevereiro!$H$3:$H$300,"&gt;0")+COUNTIFS(Fevereiro!$D$3:$D$300,C106,Fevereiro!$H$3:$H$300,"&gt;0")+COUNTIFS('Março'!$C$3:$C$300,C106,'Março'!$H$3:$H$300,"&gt;0")+COUNTIFS('Março'!$D$3:$D$300,C106,'Março'!$H$3:$H$300,"&gt;0")+COUNTIFS(Abril!$C$3:$C$300,C106,Abril!$H$3:$H$300,"&gt;0")+COUNTIFS(Abril!$D$3:$D$300,C106,Abril!$H$3:$H$300,"&gt;0")+COUNTIFS(Maio!$C$3:$C$300,C106,Maio!$H$3:$H$300,"&gt;0")+COUNTIFS(Maio!$D$3:$D$300,C106,Maio!$H$3:$H$300,"&gt;0")+COUNTIFS(Junho!$C$3:$C$300,C106,Junho!$H$3:$H$300,"&gt;0")+COUNTIFS(Junho!$D$3:$D$300,C106,Junho!$H$3:$H$300,"&gt;0")+COUNTIFS(Julho!$C$3:$C$300,C106,Julho!$H$3:$H$300,"&gt;0")+COUNTIFS(Julho!$D$3:$D$300,C106,Julho!$H$3:$H$300,"&gt;0")+COUNTIFS(Agosto!$C$3:$C$300,C106,Agosto!$H$3:$H$300,"&gt;0")+COUNTIFS(Agosto!$D$3:$D$300,C106,Agosto!$H$3:$H$300,"&gt;0")+COUNTIFS(Setembro!$C$3:$C$300,C106,Setembro!$H$3:$H$300,"&gt;0")+COUNTIFS(Setembro!$D$3:$D$300,C106,Setembro!$H$3:$H$300,"&gt;0")+COUNTIFS(Outubro!$C$3:$C$300,C106,Outubro!$H$3:$H$300,"&gt;0")+COUNTIFS(Outubro!$D$3:$D$300,C106,Outubro!$H$3:$H$300,"&gt;0")+COUNTIFS(Novembro!$C$3:$C$300,C106,Novembro!$H$3:$H$300,"&gt;0")+COUNTIFS(Novembro!$D$3:$D$300,C106,Novembro!$H$3:$H$300,"&gt;0")+COUNTIFS(Dezembro!$C$3:$C$300,C106,Dezembro!$H$3:$H$300,"&gt;0")+COUNTIFS(Dezembro!$D$3:$D$300,C106,Dezembro!$H$3:$H$300,"&gt;0")</f>
        <v>2</v>
      </c>
      <c r="G106" s="216">
        <f>COUNTIFS(Janeiro!$C$3:$C$300,C106,Janeiro!$H$3:$H$300,"&lt;0")+COUNTIFS(Janeiro!$D$3:$D$300,C106,Janeiro!$H$3:$H$300,"&lt;0")+COUNTIFS(Fevereiro!$C$3:$C$300,C106,Fevereiro!$H$3:$H$300,"&lt;0")+COUNTIFS(Fevereiro!$D$3:$D$300,C106,Fevereiro!$H$3:$H$300,"&lt;0")+COUNTIFS('Março'!$C$3:$C$300,C106,'Março'!$H$3:$H$300,"&lt;0")+COUNTIFS('Março'!$D$3:$D$300,C106,'Março'!$H$3:$H$300,"&lt;0")+COUNTIFS(Abril!$C$3:$C$300,C106,Abril!$H$3:$H$300,"&lt;0")+COUNTIFS(Abril!$D$3:$D$300,C106,Abril!$H$3:$H$300,"&lt;0")+COUNTIFS(Maio!$C$3:$C$300,C106,Maio!$H$3:$H$300,"&lt;0")+COUNTIFS(Maio!$D$3:$D$300,C106,Maio!$H$3:$H$300,"&lt;0")+COUNTIFS(Junho!$C$3:$C$300,C106,Junho!$H$3:$H$300,"&lt;0")+COUNTIFS(Junho!$D$3:$D$300,C106,Junho!$H$3:$H$300,"&lt;0")+COUNTIFS(Julho!$C$3:$C$300,C106,Julho!$H$3:$H$300,"&lt;0")+COUNTIFS(Julho!$D$3:$D$300,C106,Julho!$H$3:$H$300,"&lt;0")+COUNTIFS(Agosto!$C$3:$C$300,C106,Agosto!$H$3:$H$300,"&lt;0")+COUNTIFS(Agosto!$D$3:$D$300,C106,Agosto!$H$3:$H$300,"&lt;0")+COUNTIFS(Setembro!$C$3:$C$300,C106,Setembro!$H$3:$H$300,"&lt;0")+COUNTIFS(Setembro!$D$3:$D$300,C106,Setembro!$H$3:$H$300,"&lt;0")+COUNTIFS(Outubro!$C$3:$C$300,C106,Outubro!$H$3:$H$300,"&lt;0")+COUNTIFS(Outubro!$D$3:$D$300,C106,Outubro!$H$3:$H$300,"&lt;0")+COUNTIFS(Novembro!$C$3:$C$300,C106,Novembro!$H$3:$H$300,"&lt;0")+COUNTIFS(Novembro!$D$3:$D$300,C106,Novembro!$H$3:$H$300,"&lt;0")+COUNTIFS(Dezembro!$C$3:$C$300,C106,Dezembro!$H$3:$H$300,"&lt;0")+COUNTIFS(Dezembro!$D$3:$D$300,C106,Dezembro!$H$3:$H$300,"&lt;0")</f>
        <v>0</v>
      </c>
      <c r="H106" s="217">
        <f>SUMIFS(Janeiro!$H$3:$H$300,Janeiro!$C$3:$C$300,C106)+SUMIFS(Janeiro!$H$3:$H$300,Janeiro!$D$3:$D$300,C106)+SUMIFS(Fevereiro!$H$3:$H$300,Fevereiro!$C$3:$C$300,C106)+SUMIFS(Fevereiro!$H$3:$H$300,Fevereiro!$D$3:$D$300,C106)+SUMIFS('Março'!$H$3:$H$300,'Março'!$C$3:$C$300,C106)+SUMIFS('Março'!$H$3:$H$300,'Março'!$D$3:$D$300,C106)+SUMIFS(Abril!$H$3:$H$300,Abril!$C$3:$C$300,C106)+SUMIFS(Abril!$H$3:$H$300,Abril!$D$3:$D$300,C106)+SUMIFS(Maio!$H$3:$H$300,Maio!$C$3:$C$300,C106)+SUMIFS(Maio!$H$3:$H$300,Maio!$D$3:$D$300,C106)+SUMIFS(Junho!$H$3:$H$300,Junho!$C$3:$C$300,C106)+SUMIFS(Junho!$H$3:$H$300,Junho!$D$3:$D$300,C106)+SUMIFS(Julho!$H$3:$H$300,Julho!$C$3:$C$300,C106)+SUMIFS(Julho!$H$3:$H$300,Julho!$D$3:$D$300,C106)+SUMIFS(Agosto!$H$3:$H$300,Agosto!$C$3:$C$300,C106)+SUMIFS(Agosto!$H$3:$H$300,Agosto!$D$3:$D$300,C106)+SUMIFS(Setembro!$H$3:$H$300,Setembro!$C$3:$C$300,C106)+SUMIFS(Setembro!$H$3:$H$300,Setembro!$D$3:$D$300,C106)+SUMIFS(Outubro!$H$3:$H$300,Outubro!$C$3:$C$300,C106)+SUMIFS(Outubro!$H$3:$H$300,Outubro!$D$3:$D$300,C106)+SUMIFS(Novembro!$H$3:$H$300,Novembro!$C$3:$C$300,C106)+SUMIFS(Novembro!$H$3:$H$300,Novembro!$D$3:$D$300,C106)+SUMIFS(Dezembro!$H$3:$H$300,Dezembro!$C$3:$C$300,C106)+SUMIFS(Dezembro!$H$3:$H$300,Dezembro!$D$3:$D$300,C106)</f>
        <v>750</v>
      </c>
      <c r="J106" s="235"/>
      <c r="L106" s="71"/>
    </row>
    <row r="107" ht="24.75" customHeight="1">
      <c r="A107" s="214">
        <f>Equipes!$H107+(ROW(Equipes!$H107)/100000)</f>
        <v>-1499.99893</v>
      </c>
      <c r="B107" s="207">
        <f>RANK(Equipes!$A107,A:A)</f>
        <v>397</v>
      </c>
      <c r="C107" s="229" t="s">
        <v>408</v>
      </c>
      <c r="D107" s="216">
        <f>COUNTIF(Janeiro!$C$3:$C$300,C107)+COUNTIF(Fevereiro!$C$3:$C$300,C107)+COUNTIF('Março'!$C$3:$C$300,C107)+COUNTIF(Abril!$C$3:$C$300,C107)+COUNTIF(Maio!$C$3:$C$300,C107)+COUNTIF(Junho!$C$3:$C$300,C107)+COUNTIF(Julho!$C$3:$C$300,C107)+COUNTIF(Agosto!$C$3:$C$300,C107)+COUNTIF(Setembro!$C$3:$C$300,C107)+COUNTIF(Outubro!$C$3:$C$300,C107)+COUNTIF(Novembro!$C$3:$C$300,C107)+COUNTIF(Dezembro!$C$3:$C$300,C107)</f>
        <v>0</v>
      </c>
      <c r="E107" s="216">
        <f>COUNTIF(Janeiro!$D$3:$D$300,C107)+COUNTIF(Fevereiro!$D$3:$D$300,C107)+COUNTIF('Março'!$D$3:$D$300,C107)+COUNTIF(Abril!$D$3:$D$300,C107)+COUNTIF(Maio!$D$3:$D$300,C107)+COUNTIF(Junho!$D$3:$D$300,C107)+COUNTIF(Julho!$D$3:$D$300,C107)+COUNTIF(Agosto!$D$3:$D$300,C107)+COUNTIF(Setembro!$D$3:$D$300,C107)+COUNTIF(Outubro!$D$3:$D$300,C107)+COUNTIF(Novembro!$D$3:$D$300,C107)+COUNTIF(Dezembro!$D$3:$D$300,C107)</f>
        <v>1</v>
      </c>
      <c r="F107" s="216">
        <f>COUNTIFS(Janeiro!$C$3:$C$300,C107,Janeiro!$H$3:$H$300,"&gt;0")+COUNTIFS(Janeiro!$D$3:$D$300,C107,Janeiro!$H$3:$H$300,"&gt;0")+COUNTIFS(Fevereiro!$C$3:$C$300,C107,Fevereiro!$H$3:$H$300,"&gt;0")+COUNTIFS(Fevereiro!$D$3:$D$300,C107,Fevereiro!$H$3:$H$300,"&gt;0")+COUNTIFS('Março'!$C$3:$C$300,C107,'Março'!$H$3:$H$300,"&gt;0")+COUNTIFS('Março'!$D$3:$D$300,C107,'Março'!$H$3:$H$300,"&gt;0")+COUNTIFS(Abril!$C$3:$C$300,C107,Abril!$H$3:$H$300,"&gt;0")+COUNTIFS(Abril!$D$3:$D$300,C107,Abril!$H$3:$H$300,"&gt;0")+COUNTIFS(Maio!$C$3:$C$300,C107,Maio!$H$3:$H$300,"&gt;0")+COUNTIFS(Maio!$D$3:$D$300,C107,Maio!$H$3:$H$300,"&gt;0")+COUNTIFS(Junho!$C$3:$C$300,C107,Junho!$H$3:$H$300,"&gt;0")+COUNTIFS(Junho!$D$3:$D$300,C107,Junho!$H$3:$H$300,"&gt;0")+COUNTIFS(Julho!$C$3:$C$300,C107,Julho!$H$3:$H$300,"&gt;0")+COUNTIFS(Julho!$D$3:$D$300,C107,Julho!$H$3:$H$300,"&gt;0")+COUNTIFS(Agosto!$C$3:$C$300,C107,Agosto!$H$3:$H$300,"&gt;0")+COUNTIFS(Agosto!$D$3:$D$300,C107,Agosto!$H$3:$H$300,"&gt;0")+COUNTIFS(Setembro!$C$3:$C$300,C107,Setembro!$H$3:$H$300,"&gt;0")+COUNTIFS(Setembro!$D$3:$D$300,C107,Setembro!$H$3:$H$300,"&gt;0")+COUNTIFS(Outubro!$C$3:$C$300,C107,Outubro!$H$3:$H$300,"&gt;0")+COUNTIFS(Outubro!$D$3:$D$300,C107,Outubro!$H$3:$H$300,"&gt;0")+COUNTIFS(Novembro!$C$3:$C$300,C107,Novembro!$H$3:$H$300,"&gt;0")+COUNTIFS(Novembro!$D$3:$D$300,C107,Novembro!$H$3:$H$300,"&gt;0")+COUNTIFS(Dezembro!$C$3:$C$300,C107,Dezembro!$H$3:$H$300,"&gt;0")+COUNTIFS(Dezembro!$D$3:$D$300,C107,Dezembro!$H$3:$H$300,"&gt;0")</f>
        <v>0</v>
      </c>
      <c r="G107" s="216">
        <f>COUNTIFS(Janeiro!$C$3:$C$300,C107,Janeiro!$H$3:$H$300,"&lt;0")+COUNTIFS(Janeiro!$D$3:$D$300,C107,Janeiro!$H$3:$H$300,"&lt;0")+COUNTIFS(Fevereiro!$C$3:$C$300,C107,Fevereiro!$H$3:$H$300,"&lt;0")+COUNTIFS(Fevereiro!$D$3:$D$300,C107,Fevereiro!$H$3:$H$300,"&lt;0")+COUNTIFS('Março'!$C$3:$C$300,C107,'Março'!$H$3:$H$300,"&lt;0")+COUNTIFS('Março'!$D$3:$D$300,C107,'Março'!$H$3:$H$300,"&lt;0")+COUNTIFS(Abril!$C$3:$C$300,C107,Abril!$H$3:$H$300,"&lt;0")+COUNTIFS(Abril!$D$3:$D$300,C107,Abril!$H$3:$H$300,"&lt;0")+COUNTIFS(Maio!$C$3:$C$300,C107,Maio!$H$3:$H$300,"&lt;0")+COUNTIFS(Maio!$D$3:$D$300,C107,Maio!$H$3:$H$300,"&lt;0")+COUNTIFS(Junho!$C$3:$C$300,C107,Junho!$H$3:$H$300,"&lt;0")+COUNTIFS(Junho!$D$3:$D$300,C107,Junho!$H$3:$H$300,"&lt;0")+COUNTIFS(Julho!$C$3:$C$300,C107,Julho!$H$3:$H$300,"&lt;0")+COUNTIFS(Julho!$D$3:$D$300,C107,Julho!$H$3:$H$300,"&lt;0")+COUNTIFS(Agosto!$C$3:$C$300,C107,Agosto!$H$3:$H$300,"&lt;0")+COUNTIFS(Agosto!$D$3:$D$300,C107,Agosto!$H$3:$H$300,"&lt;0")+COUNTIFS(Setembro!$C$3:$C$300,C107,Setembro!$H$3:$H$300,"&lt;0")+COUNTIFS(Setembro!$D$3:$D$300,C107,Setembro!$H$3:$H$300,"&lt;0")+COUNTIFS(Outubro!$C$3:$C$300,C107,Outubro!$H$3:$H$300,"&lt;0")+COUNTIFS(Outubro!$D$3:$D$300,C107,Outubro!$H$3:$H$300,"&lt;0")+COUNTIFS(Novembro!$C$3:$C$300,C107,Novembro!$H$3:$H$300,"&lt;0")+COUNTIFS(Novembro!$D$3:$D$300,C107,Novembro!$H$3:$H$300,"&lt;0")+COUNTIFS(Dezembro!$C$3:$C$300,C107,Dezembro!$H$3:$H$300,"&lt;0")+COUNTIFS(Dezembro!$D$3:$D$300,C107,Dezembro!$H$3:$H$300,"&lt;0")</f>
        <v>1</v>
      </c>
      <c r="H107" s="217">
        <f>SUMIFS(Janeiro!$H$3:$H$300,Janeiro!$C$3:$C$300,C107)+SUMIFS(Janeiro!$H$3:$H$300,Janeiro!$D$3:$D$300,C107)+SUMIFS(Fevereiro!$H$3:$H$300,Fevereiro!$C$3:$C$300,C107)+SUMIFS(Fevereiro!$H$3:$H$300,Fevereiro!$D$3:$D$300,C107)+SUMIFS('Março'!$H$3:$H$300,'Março'!$C$3:$C$300,C107)+SUMIFS('Março'!$H$3:$H$300,'Março'!$D$3:$D$300,C107)+SUMIFS(Abril!$H$3:$H$300,Abril!$C$3:$C$300,C107)+SUMIFS(Abril!$H$3:$H$300,Abril!$D$3:$D$300,C107)+SUMIFS(Maio!$H$3:$H$300,Maio!$C$3:$C$300,C107)+SUMIFS(Maio!$H$3:$H$300,Maio!$D$3:$D$300,C107)+SUMIFS(Junho!$H$3:$H$300,Junho!$C$3:$C$300,C107)+SUMIFS(Junho!$H$3:$H$300,Junho!$D$3:$D$300,C107)+SUMIFS(Julho!$H$3:$H$300,Julho!$C$3:$C$300,C107)+SUMIFS(Julho!$H$3:$H$300,Julho!$D$3:$D$300,C107)+SUMIFS(Agosto!$H$3:$H$300,Agosto!$C$3:$C$300,C107)+SUMIFS(Agosto!$H$3:$H$300,Agosto!$D$3:$D$300,C107)+SUMIFS(Setembro!$H$3:$H$300,Setembro!$C$3:$C$300,C107)+SUMIFS(Setembro!$H$3:$H$300,Setembro!$D$3:$D$300,C107)+SUMIFS(Outubro!$H$3:$H$300,Outubro!$C$3:$C$300,C107)+SUMIFS(Outubro!$H$3:$H$300,Outubro!$D$3:$D$300,C107)+SUMIFS(Novembro!$H$3:$H$300,Novembro!$C$3:$C$300,C107)+SUMIFS(Novembro!$H$3:$H$300,Novembro!$D$3:$D$300,C107)+SUMIFS(Dezembro!$H$3:$H$300,Dezembro!$C$3:$C$300,C107)+SUMIFS(Dezembro!$H$3:$H$300,Dezembro!$D$3:$D$300,C107)</f>
        <v>-1500</v>
      </c>
      <c r="J107" s="235"/>
      <c r="L107" s="71"/>
    </row>
    <row r="108" ht="24.75" customHeight="1">
      <c r="A108" s="214">
        <f>Equipes!$H108+(ROW(Equipes!$H108)/100000)</f>
        <v>900.00108</v>
      </c>
      <c r="B108" s="207">
        <f>RANK(Equipes!$A108,A:A)</f>
        <v>20</v>
      </c>
      <c r="C108" s="229" t="s">
        <v>409</v>
      </c>
      <c r="D108" s="216">
        <f>COUNTIF(Janeiro!$C$3:$C$300,C108)+COUNTIF(Fevereiro!$C$3:$C$300,C108)+COUNTIF('Março'!$C$3:$C$300,C108)+COUNTIF(Abril!$C$3:$C$300,C108)+COUNTIF(Maio!$C$3:$C$300,C108)+COUNTIF(Junho!$C$3:$C$300,C108)+COUNTIF(Julho!$C$3:$C$300,C108)+COUNTIF(Agosto!$C$3:$C$300,C108)+COUNTIF(Setembro!$C$3:$C$300,C108)+COUNTIF(Outubro!$C$3:$C$300,C108)+COUNTIF(Novembro!$C$3:$C$300,C108)+COUNTIF(Dezembro!$C$3:$C$300,C108)</f>
        <v>0</v>
      </c>
      <c r="E108" s="216">
        <f>COUNTIF(Janeiro!$D$3:$D$300,C108)+COUNTIF(Fevereiro!$D$3:$D$300,C108)+COUNTIF('Março'!$D$3:$D$300,C108)+COUNTIF(Abril!$D$3:$D$300,C108)+COUNTIF(Maio!$D$3:$D$300,C108)+COUNTIF(Junho!$D$3:$D$300,C108)+COUNTIF(Julho!$D$3:$D$300,C108)+COUNTIF(Agosto!$D$3:$D$300,C108)+COUNTIF(Setembro!$D$3:$D$300,C108)+COUNTIF(Outubro!$D$3:$D$300,C108)+COUNTIF(Novembro!$D$3:$D$300,C108)+COUNTIF(Dezembro!$D$3:$D$300,C108)</f>
        <v>1</v>
      </c>
      <c r="F108" s="216">
        <f>COUNTIFS(Janeiro!$C$3:$C$300,C108,Janeiro!$H$3:$H$300,"&gt;0")+COUNTIFS(Janeiro!$D$3:$D$300,C108,Janeiro!$H$3:$H$300,"&gt;0")+COUNTIFS(Fevereiro!$C$3:$C$300,C108,Fevereiro!$H$3:$H$300,"&gt;0")+COUNTIFS(Fevereiro!$D$3:$D$300,C108,Fevereiro!$H$3:$H$300,"&gt;0")+COUNTIFS('Março'!$C$3:$C$300,C108,'Março'!$H$3:$H$300,"&gt;0")+COUNTIFS('Março'!$D$3:$D$300,C108,'Março'!$H$3:$H$300,"&gt;0")+COUNTIFS(Abril!$C$3:$C$300,C108,Abril!$H$3:$H$300,"&gt;0")+COUNTIFS(Abril!$D$3:$D$300,C108,Abril!$H$3:$H$300,"&gt;0")+COUNTIFS(Maio!$C$3:$C$300,C108,Maio!$H$3:$H$300,"&gt;0")+COUNTIFS(Maio!$D$3:$D$300,C108,Maio!$H$3:$H$300,"&gt;0")+COUNTIFS(Junho!$C$3:$C$300,C108,Junho!$H$3:$H$300,"&gt;0")+COUNTIFS(Junho!$D$3:$D$300,C108,Junho!$H$3:$H$300,"&gt;0")+COUNTIFS(Julho!$C$3:$C$300,C108,Julho!$H$3:$H$300,"&gt;0")+COUNTIFS(Julho!$D$3:$D$300,C108,Julho!$H$3:$H$300,"&gt;0")+COUNTIFS(Agosto!$C$3:$C$300,C108,Agosto!$H$3:$H$300,"&gt;0")+COUNTIFS(Agosto!$D$3:$D$300,C108,Agosto!$H$3:$H$300,"&gt;0")+COUNTIFS(Setembro!$C$3:$C$300,C108,Setembro!$H$3:$H$300,"&gt;0")+COUNTIFS(Setembro!$D$3:$D$300,C108,Setembro!$H$3:$H$300,"&gt;0")+COUNTIFS(Outubro!$C$3:$C$300,C108,Outubro!$H$3:$H$300,"&gt;0")+COUNTIFS(Outubro!$D$3:$D$300,C108,Outubro!$H$3:$H$300,"&gt;0")+COUNTIFS(Novembro!$C$3:$C$300,C108,Novembro!$H$3:$H$300,"&gt;0")+COUNTIFS(Novembro!$D$3:$D$300,C108,Novembro!$H$3:$H$300,"&gt;0")+COUNTIFS(Dezembro!$C$3:$C$300,C108,Dezembro!$H$3:$H$300,"&gt;0")+COUNTIFS(Dezembro!$D$3:$D$300,C108,Dezembro!$H$3:$H$300,"&gt;0")</f>
        <v>1</v>
      </c>
      <c r="G108" s="216">
        <f>COUNTIFS(Janeiro!$C$3:$C$300,C108,Janeiro!$H$3:$H$300,"&lt;0")+COUNTIFS(Janeiro!$D$3:$D$300,C108,Janeiro!$H$3:$H$300,"&lt;0")+COUNTIFS(Fevereiro!$C$3:$C$300,C108,Fevereiro!$H$3:$H$300,"&lt;0")+COUNTIFS(Fevereiro!$D$3:$D$300,C108,Fevereiro!$H$3:$H$300,"&lt;0")+COUNTIFS('Março'!$C$3:$C$300,C108,'Março'!$H$3:$H$300,"&lt;0")+COUNTIFS('Março'!$D$3:$D$300,C108,'Março'!$H$3:$H$300,"&lt;0")+COUNTIFS(Abril!$C$3:$C$300,C108,Abril!$H$3:$H$300,"&lt;0")+COUNTIFS(Abril!$D$3:$D$300,C108,Abril!$H$3:$H$300,"&lt;0")+COUNTIFS(Maio!$C$3:$C$300,C108,Maio!$H$3:$H$300,"&lt;0")+COUNTIFS(Maio!$D$3:$D$300,C108,Maio!$H$3:$H$300,"&lt;0")+COUNTIFS(Junho!$C$3:$C$300,C108,Junho!$H$3:$H$300,"&lt;0")+COUNTIFS(Junho!$D$3:$D$300,C108,Junho!$H$3:$H$300,"&lt;0")+COUNTIFS(Julho!$C$3:$C$300,C108,Julho!$H$3:$H$300,"&lt;0")+COUNTIFS(Julho!$D$3:$D$300,C108,Julho!$H$3:$H$300,"&lt;0")+COUNTIFS(Agosto!$C$3:$C$300,C108,Agosto!$H$3:$H$300,"&lt;0")+COUNTIFS(Agosto!$D$3:$D$300,C108,Agosto!$H$3:$H$300,"&lt;0")+COUNTIFS(Setembro!$C$3:$C$300,C108,Setembro!$H$3:$H$300,"&lt;0")+COUNTIFS(Setembro!$D$3:$D$300,C108,Setembro!$H$3:$H$300,"&lt;0")+COUNTIFS(Outubro!$C$3:$C$300,C108,Outubro!$H$3:$H$300,"&lt;0")+COUNTIFS(Outubro!$D$3:$D$300,C108,Outubro!$H$3:$H$300,"&lt;0")+COUNTIFS(Novembro!$C$3:$C$300,C108,Novembro!$H$3:$H$300,"&lt;0")+COUNTIFS(Novembro!$D$3:$D$300,C108,Novembro!$H$3:$H$300,"&lt;0")+COUNTIFS(Dezembro!$C$3:$C$300,C108,Dezembro!$H$3:$H$300,"&lt;0")+COUNTIFS(Dezembro!$D$3:$D$300,C108,Dezembro!$H$3:$H$300,"&lt;0")</f>
        <v>0</v>
      </c>
      <c r="H108" s="217">
        <f>SUMIFS(Janeiro!$H$3:$H$300,Janeiro!$C$3:$C$300,C108)+SUMIFS(Janeiro!$H$3:$H$300,Janeiro!$D$3:$D$300,C108)+SUMIFS(Fevereiro!$H$3:$H$300,Fevereiro!$C$3:$C$300,C108)+SUMIFS(Fevereiro!$H$3:$H$300,Fevereiro!$D$3:$D$300,C108)+SUMIFS('Março'!$H$3:$H$300,'Março'!$C$3:$C$300,C108)+SUMIFS('Março'!$H$3:$H$300,'Março'!$D$3:$D$300,C108)+SUMIFS(Abril!$H$3:$H$300,Abril!$C$3:$C$300,C108)+SUMIFS(Abril!$H$3:$H$300,Abril!$D$3:$D$300,C108)+SUMIFS(Maio!$H$3:$H$300,Maio!$C$3:$C$300,C108)+SUMIFS(Maio!$H$3:$H$300,Maio!$D$3:$D$300,C108)+SUMIFS(Junho!$H$3:$H$300,Junho!$C$3:$C$300,C108)+SUMIFS(Junho!$H$3:$H$300,Junho!$D$3:$D$300,C108)+SUMIFS(Julho!$H$3:$H$300,Julho!$C$3:$C$300,C108)+SUMIFS(Julho!$H$3:$H$300,Julho!$D$3:$D$300,C108)+SUMIFS(Agosto!$H$3:$H$300,Agosto!$C$3:$C$300,C108)+SUMIFS(Agosto!$H$3:$H$300,Agosto!$D$3:$D$300,C108)+SUMIFS(Setembro!$H$3:$H$300,Setembro!$C$3:$C$300,C108)+SUMIFS(Setembro!$H$3:$H$300,Setembro!$D$3:$D$300,C108)+SUMIFS(Outubro!$H$3:$H$300,Outubro!$C$3:$C$300,C108)+SUMIFS(Outubro!$H$3:$H$300,Outubro!$D$3:$D$300,C108)+SUMIFS(Novembro!$H$3:$H$300,Novembro!$C$3:$C$300,C108)+SUMIFS(Novembro!$H$3:$H$300,Novembro!$D$3:$D$300,C108)+SUMIFS(Dezembro!$H$3:$H$300,Dezembro!$C$3:$C$300,C108)+SUMIFS(Dezembro!$H$3:$H$300,Dezembro!$D$3:$D$300,C108)</f>
        <v>900</v>
      </c>
      <c r="J108" s="235"/>
      <c r="L108" s="71"/>
    </row>
    <row r="109" ht="24.75" customHeight="1">
      <c r="A109" s="214">
        <f>Equipes!$H109+(ROW(Equipes!$H109)/100000)</f>
        <v>-719.99891</v>
      </c>
      <c r="B109" s="207">
        <f>RANK(Equipes!$A109,A:A)</f>
        <v>388</v>
      </c>
      <c r="C109" s="225" t="s">
        <v>410</v>
      </c>
      <c r="D109" s="216">
        <f>COUNTIF(Janeiro!$C$3:$C$300,C109)+COUNTIF(Fevereiro!$C$3:$C$300,C109)+COUNTIF('Março'!$C$3:$C$300,C109)+COUNTIF(Abril!$C$3:$C$300,C109)+COUNTIF(Maio!$C$3:$C$300,C109)+COUNTIF(Junho!$C$3:$C$300,C109)+COUNTIF(Julho!$C$3:$C$300,C109)+COUNTIF(Agosto!$C$3:$C$300,C109)+COUNTIF(Setembro!$C$3:$C$300,C109)+COUNTIF(Outubro!$C$3:$C$300,C109)+COUNTIF(Novembro!$C$3:$C$300,C109)+COUNTIF(Dezembro!$C$3:$C$300,C109)</f>
        <v>2</v>
      </c>
      <c r="E109" s="216">
        <f>COUNTIF(Janeiro!$D$3:$D$300,C109)+COUNTIF(Fevereiro!$D$3:$D$300,C109)+COUNTIF('Março'!$D$3:$D$300,C109)+COUNTIF(Abril!$D$3:$D$300,C109)+COUNTIF(Maio!$D$3:$D$300,C109)+COUNTIF(Junho!$D$3:$D$300,C109)+COUNTIF(Julho!$D$3:$D$300,C109)+COUNTIF(Agosto!$D$3:$D$300,C109)+COUNTIF(Setembro!$D$3:$D$300,C109)+COUNTIF(Outubro!$D$3:$D$300,C109)+COUNTIF(Novembro!$D$3:$D$300,C109)+COUNTIF(Dezembro!$D$3:$D$300,C109)</f>
        <v>3</v>
      </c>
      <c r="F109" s="216">
        <f>COUNTIFS(Janeiro!$C$3:$C$300,C109,Janeiro!$H$3:$H$300,"&gt;0")+COUNTIFS(Janeiro!$D$3:$D$300,C109,Janeiro!$H$3:$H$300,"&gt;0")+COUNTIFS(Fevereiro!$C$3:$C$300,C109,Fevereiro!$H$3:$H$300,"&gt;0")+COUNTIFS(Fevereiro!$D$3:$D$300,C109,Fevereiro!$H$3:$H$300,"&gt;0")+COUNTIFS('Março'!$C$3:$C$300,C109,'Março'!$H$3:$H$300,"&gt;0")+COUNTIFS('Março'!$D$3:$D$300,C109,'Março'!$H$3:$H$300,"&gt;0")+COUNTIFS(Abril!$C$3:$C$300,C109,Abril!$H$3:$H$300,"&gt;0")+COUNTIFS(Abril!$D$3:$D$300,C109,Abril!$H$3:$H$300,"&gt;0")+COUNTIFS(Maio!$C$3:$C$300,C109,Maio!$H$3:$H$300,"&gt;0")+COUNTIFS(Maio!$D$3:$D$300,C109,Maio!$H$3:$H$300,"&gt;0")+COUNTIFS(Junho!$C$3:$C$300,C109,Junho!$H$3:$H$300,"&gt;0")+COUNTIFS(Junho!$D$3:$D$300,C109,Junho!$H$3:$H$300,"&gt;0")+COUNTIFS(Julho!$C$3:$C$300,C109,Julho!$H$3:$H$300,"&gt;0")+COUNTIFS(Julho!$D$3:$D$300,C109,Julho!$H$3:$H$300,"&gt;0")+COUNTIFS(Agosto!$C$3:$C$300,C109,Agosto!$H$3:$H$300,"&gt;0")+COUNTIFS(Agosto!$D$3:$D$300,C109,Agosto!$H$3:$H$300,"&gt;0")+COUNTIFS(Setembro!$C$3:$C$300,C109,Setembro!$H$3:$H$300,"&gt;0")+COUNTIFS(Setembro!$D$3:$D$300,C109,Setembro!$H$3:$H$300,"&gt;0")+COUNTIFS(Outubro!$C$3:$C$300,C109,Outubro!$H$3:$H$300,"&gt;0")+COUNTIFS(Outubro!$D$3:$D$300,C109,Outubro!$H$3:$H$300,"&gt;0")+COUNTIFS(Novembro!$C$3:$C$300,C109,Novembro!$H$3:$H$300,"&gt;0")+COUNTIFS(Novembro!$D$3:$D$300,C109,Novembro!$H$3:$H$300,"&gt;0")+COUNTIFS(Dezembro!$C$3:$C$300,C109,Dezembro!$H$3:$H$300,"&gt;0")+COUNTIFS(Dezembro!$D$3:$D$300,C109,Dezembro!$H$3:$H$300,"&gt;0")</f>
        <v>3</v>
      </c>
      <c r="G109" s="216">
        <f>COUNTIFS(Janeiro!$C$3:$C$300,C109,Janeiro!$H$3:$H$300,"&lt;0")+COUNTIFS(Janeiro!$D$3:$D$300,C109,Janeiro!$H$3:$H$300,"&lt;0")+COUNTIFS(Fevereiro!$C$3:$C$300,C109,Fevereiro!$H$3:$H$300,"&lt;0")+COUNTIFS(Fevereiro!$D$3:$D$300,C109,Fevereiro!$H$3:$H$300,"&lt;0")+COUNTIFS('Março'!$C$3:$C$300,C109,'Março'!$H$3:$H$300,"&lt;0")+COUNTIFS('Março'!$D$3:$D$300,C109,'Março'!$H$3:$H$300,"&lt;0")+COUNTIFS(Abril!$C$3:$C$300,C109,Abril!$H$3:$H$300,"&lt;0")+COUNTIFS(Abril!$D$3:$D$300,C109,Abril!$H$3:$H$300,"&lt;0")+COUNTIFS(Maio!$C$3:$C$300,C109,Maio!$H$3:$H$300,"&lt;0")+COUNTIFS(Maio!$D$3:$D$300,C109,Maio!$H$3:$H$300,"&lt;0")+COUNTIFS(Junho!$C$3:$C$300,C109,Junho!$H$3:$H$300,"&lt;0")+COUNTIFS(Junho!$D$3:$D$300,C109,Junho!$H$3:$H$300,"&lt;0")+COUNTIFS(Julho!$C$3:$C$300,C109,Julho!$H$3:$H$300,"&lt;0")+COUNTIFS(Julho!$D$3:$D$300,C109,Julho!$H$3:$H$300,"&lt;0")+COUNTIFS(Agosto!$C$3:$C$300,C109,Agosto!$H$3:$H$300,"&lt;0")+COUNTIFS(Agosto!$D$3:$D$300,C109,Agosto!$H$3:$H$300,"&lt;0")+COUNTIFS(Setembro!$C$3:$C$300,C109,Setembro!$H$3:$H$300,"&lt;0")+COUNTIFS(Setembro!$D$3:$D$300,C109,Setembro!$H$3:$H$300,"&lt;0")+COUNTIFS(Outubro!$C$3:$C$300,C109,Outubro!$H$3:$H$300,"&lt;0")+COUNTIFS(Outubro!$D$3:$D$300,C109,Outubro!$H$3:$H$300,"&lt;0")+COUNTIFS(Novembro!$C$3:$C$300,C109,Novembro!$H$3:$H$300,"&lt;0")+COUNTIFS(Novembro!$D$3:$D$300,C109,Novembro!$H$3:$H$300,"&lt;0")+COUNTIFS(Dezembro!$C$3:$C$300,C109,Dezembro!$H$3:$H$300,"&lt;0")+COUNTIFS(Dezembro!$D$3:$D$300,C109,Dezembro!$H$3:$H$300,"&lt;0")</f>
        <v>2</v>
      </c>
      <c r="H109" s="217">
        <f>SUMIFS(Janeiro!$H$3:$H$300,Janeiro!$C$3:$C$300,C109)+SUMIFS(Janeiro!$H$3:$H$300,Janeiro!$D$3:$D$300,C109)+SUMIFS(Fevereiro!$H$3:$H$300,Fevereiro!$C$3:$C$300,C109)+SUMIFS(Fevereiro!$H$3:$H$300,Fevereiro!$D$3:$D$300,C109)+SUMIFS('Março'!$H$3:$H$300,'Março'!$C$3:$C$300,C109)+SUMIFS('Março'!$H$3:$H$300,'Março'!$D$3:$D$300,C109)+SUMIFS(Abril!$H$3:$H$300,Abril!$C$3:$C$300,C109)+SUMIFS(Abril!$H$3:$H$300,Abril!$D$3:$D$300,C109)+SUMIFS(Maio!$H$3:$H$300,Maio!$C$3:$C$300,C109)+SUMIFS(Maio!$H$3:$H$300,Maio!$D$3:$D$300,C109)+SUMIFS(Junho!$H$3:$H$300,Junho!$C$3:$C$300,C109)+SUMIFS(Junho!$H$3:$H$300,Junho!$D$3:$D$300,C109)+SUMIFS(Julho!$H$3:$H$300,Julho!$C$3:$C$300,C109)+SUMIFS(Julho!$H$3:$H$300,Julho!$D$3:$D$300,C109)+SUMIFS(Agosto!$H$3:$H$300,Agosto!$C$3:$C$300,C109)+SUMIFS(Agosto!$H$3:$H$300,Agosto!$D$3:$D$300,C109)+SUMIFS(Setembro!$H$3:$H$300,Setembro!$C$3:$C$300,C109)+SUMIFS(Setembro!$H$3:$H$300,Setembro!$D$3:$D$300,C109)+SUMIFS(Outubro!$H$3:$H$300,Outubro!$C$3:$C$300,C109)+SUMIFS(Outubro!$H$3:$H$300,Outubro!$D$3:$D$300,C109)+SUMIFS(Novembro!$H$3:$H$300,Novembro!$C$3:$C$300,C109)+SUMIFS(Novembro!$H$3:$H$300,Novembro!$D$3:$D$300,C109)+SUMIFS(Dezembro!$H$3:$H$300,Dezembro!$C$3:$C$300,C109)+SUMIFS(Dezembro!$H$3:$H$300,Dezembro!$D$3:$D$300,C109)</f>
        <v>-720</v>
      </c>
      <c r="J109" s="235"/>
      <c r="L109" s="71"/>
    </row>
    <row r="110" ht="24.75" customHeight="1">
      <c r="A110" s="214">
        <f>Equipes!$H110+(ROW(Equipes!$H110)/100000)</f>
        <v>0.0011</v>
      </c>
      <c r="B110" s="207">
        <f>RANK(Equipes!$A110,A:A)</f>
        <v>310</v>
      </c>
      <c r="C110" s="221" t="s">
        <v>411</v>
      </c>
      <c r="D110" s="216">
        <f>COUNTIF(Janeiro!$C$3:$C$300,C110)+COUNTIF(Fevereiro!$C$3:$C$300,C110)+COUNTIF('Março'!$C$3:$C$300,C110)+COUNTIF(Abril!$C$3:$C$300,C110)+COUNTIF(Maio!$C$3:$C$300,C110)+COUNTIF(Junho!$C$3:$C$300,C110)+COUNTIF(Julho!$C$3:$C$300,C110)+COUNTIF(Agosto!$C$3:$C$300,C110)+COUNTIF(Setembro!$C$3:$C$300,C110)+COUNTIF(Outubro!$C$3:$C$300,C110)+COUNTIF(Novembro!$C$3:$C$300,C110)+COUNTIF(Dezembro!$C$3:$C$300,C110)</f>
        <v>0</v>
      </c>
      <c r="E110" s="216">
        <f>COUNTIF(Janeiro!$D$3:$D$300,C110)+COUNTIF(Fevereiro!$D$3:$D$300,C110)+COUNTIF('Março'!$D$3:$D$300,C110)+COUNTIF(Abril!$D$3:$D$300,C110)+COUNTIF(Maio!$D$3:$D$300,C110)+COUNTIF(Junho!$D$3:$D$300,C110)+COUNTIF(Julho!$D$3:$D$300,C110)+COUNTIF(Agosto!$D$3:$D$300,C110)+COUNTIF(Setembro!$D$3:$D$300,C110)+COUNTIF(Outubro!$D$3:$D$300,C110)+COUNTIF(Novembro!$D$3:$D$300,C110)+COUNTIF(Dezembro!$D$3:$D$300,C110)</f>
        <v>0</v>
      </c>
      <c r="F110" s="216">
        <f>COUNTIFS(Janeiro!$C$3:$C$300,C110,Janeiro!$H$3:$H$300,"&gt;0")+COUNTIFS(Janeiro!$D$3:$D$300,C110,Janeiro!$H$3:$H$300,"&gt;0")+COUNTIFS(Fevereiro!$C$3:$C$300,C110,Fevereiro!$H$3:$H$300,"&gt;0")+COUNTIFS(Fevereiro!$D$3:$D$300,C110,Fevereiro!$H$3:$H$300,"&gt;0")+COUNTIFS('Março'!$C$3:$C$300,C110,'Março'!$H$3:$H$300,"&gt;0")+COUNTIFS('Março'!$D$3:$D$300,C110,'Março'!$H$3:$H$300,"&gt;0")+COUNTIFS(Abril!$C$3:$C$300,C110,Abril!$H$3:$H$300,"&gt;0")+COUNTIFS(Abril!$D$3:$D$300,C110,Abril!$H$3:$H$300,"&gt;0")+COUNTIFS(Maio!$C$3:$C$300,C110,Maio!$H$3:$H$300,"&gt;0")+COUNTIFS(Maio!$D$3:$D$300,C110,Maio!$H$3:$H$300,"&gt;0")+COUNTIFS(Junho!$C$3:$C$300,C110,Junho!$H$3:$H$300,"&gt;0")+COUNTIFS(Junho!$D$3:$D$300,C110,Junho!$H$3:$H$300,"&gt;0")+COUNTIFS(Julho!$C$3:$C$300,C110,Julho!$H$3:$H$300,"&gt;0")+COUNTIFS(Julho!$D$3:$D$300,C110,Julho!$H$3:$H$300,"&gt;0")+COUNTIFS(Agosto!$C$3:$C$300,C110,Agosto!$H$3:$H$300,"&gt;0")+COUNTIFS(Agosto!$D$3:$D$300,C110,Agosto!$H$3:$H$300,"&gt;0")+COUNTIFS(Setembro!$C$3:$C$300,C110,Setembro!$H$3:$H$300,"&gt;0")+COUNTIFS(Setembro!$D$3:$D$300,C110,Setembro!$H$3:$H$300,"&gt;0")+COUNTIFS(Outubro!$C$3:$C$300,C110,Outubro!$H$3:$H$300,"&gt;0")+COUNTIFS(Outubro!$D$3:$D$300,C110,Outubro!$H$3:$H$300,"&gt;0")+COUNTIFS(Novembro!$C$3:$C$300,C110,Novembro!$H$3:$H$300,"&gt;0")+COUNTIFS(Novembro!$D$3:$D$300,C110,Novembro!$H$3:$H$300,"&gt;0")+COUNTIFS(Dezembro!$C$3:$C$300,C110,Dezembro!$H$3:$H$300,"&gt;0")+COUNTIFS(Dezembro!$D$3:$D$300,C110,Dezembro!$H$3:$H$300,"&gt;0")</f>
        <v>0</v>
      </c>
      <c r="G110" s="216">
        <f>COUNTIFS(Janeiro!$C$3:$C$300,C110,Janeiro!$H$3:$H$300,"&lt;0")+COUNTIFS(Janeiro!$D$3:$D$300,C110,Janeiro!$H$3:$H$300,"&lt;0")+COUNTIFS(Fevereiro!$C$3:$C$300,C110,Fevereiro!$H$3:$H$300,"&lt;0")+COUNTIFS(Fevereiro!$D$3:$D$300,C110,Fevereiro!$H$3:$H$300,"&lt;0")+COUNTIFS('Março'!$C$3:$C$300,C110,'Março'!$H$3:$H$300,"&lt;0")+COUNTIFS('Março'!$D$3:$D$300,C110,'Março'!$H$3:$H$300,"&lt;0")+COUNTIFS(Abril!$C$3:$C$300,C110,Abril!$H$3:$H$300,"&lt;0")+COUNTIFS(Abril!$D$3:$D$300,C110,Abril!$H$3:$H$300,"&lt;0")+COUNTIFS(Maio!$C$3:$C$300,C110,Maio!$H$3:$H$300,"&lt;0")+COUNTIFS(Maio!$D$3:$D$300,C110,Maio!$H$3:$H$300,"&lt;0")+COUNTIFS(Junho!$C$3:$C$300,C110,Junho!$H$3:$H$300,"&lt;0")+COUNTIFS(Junho!$D$3:$D$300,C110,Junho!$H$3:$H$300,"&lt;0")+COUNTIFS(Julho!$C$3:$C$300,C110,Julho!$H$3:$H$300,"&lt;0")+COUNTIFS(Julho!$D$3:$D$300,C110,Julho!$H$3:$H$300,"&lt;0")+COUNTIFS(Agosto!$C$3:$C$300,C110,Agosto!$H$3:$H$300,"&lt;0")+COUNTIFS(Agosto!$D$3:$D$300,C110,Agosto!$H$3:$H$300,"&lt;0")+COUNTIFS(Setembro!$C$3:$C$300,C110,Setembro!$H$3:$H$300,"&lt;0")+COUNTIFS(Setembro!$D$3:$D$300,C110,Setembro!$H$3:$H$300,"&lt;0")+COUNTIFS(Outubro!$C$3:$C$300,C110,Outubro!$H$3:$H$300,"&lt;0")+COUNTIFS(Outubro!$D$3:$D$300,C110,Outubro!$H$3:$H$300,"&lt;0")+COUNTIFS(Novembro!$C$3:$C$300,C110,Novembro!$H$3:$H$300,"&lt;0")+COUNTIFS(Novembro!$D$3:$D$300,C110,Novembro!$H$3:$H$300,"&lt;0")+COUNTIFS(Dezembro!$C$3:$C$300,C110,Dezembro!$H$3:$H$300,"&lt;0")+COUNTIFS(Dezembro!$D$3:$D$300,C110,Dezembro!$H$3:$H$300,"&lt;0")</f>
        <v>0</v>
      </c>
      <c r="H110" s="217">
        <f>SUMIFS(Janeiro!$H$3:$H$300,Janeiro!$C$3:$C$300,C110)+SUMIFS(Janeiro!$H$3:$H$300,Janeiro!$D$3:$D$300,C110)+SUMIFS(Fevereiro!$H$3:$H$300,Fevereiro!$C$3:$C$300,C110)+SUMIFS(Fevereiro!$H$3:$H$300,Fevereiro!$D$3:$D$300,C110)+SUMIFS('Março'!$H$3:$H$300,'Março'!$C$3:$C$300,C110)+SUMIFS('Março'!$H$3:$H$300,'Março'!$D$3:$D$300,C110)+SUMIFS(Abril!$H$3:$H$300,Abril!$C$3:$C$300,C110)+SUMIFS(Abril!$H$3:$H$300,Abril!$D$3:$D$300,C110)+SUMIFS(Maio!$H$3:$H$300,Maio!$C$3:$C$300,C110)+SUMIFS(Maio!$H$3:$H$300,Maio!$D$3:$D$300,C110)+SUMIFS(Junho!$H$3:$H$300,Junho!$C$3:$C$300,C110)+SUMIFS(Junho!$H$3:$H$300,Junho!$D$3:$D$300,C110)+SUMIFS(Julho!$H$3:$H$300,Julho!$C$3:$C$300,C110)+SUMIFS(Julho!$H$3:$H$300,Julho!$D$3:$D$300,C110)+SUMIFS(Agosto!$H$3:$H$300,Agosto!$C$3:$C$300,C110)+SUMIFS(Agosto!$H$3:$H$300,Agosto!$D$3:$D$300,C110)+SUMIFS(Setembro!$H$3:$H$300,Setembro!$C$3:$C$300,C110)+SUMIFS(Setembro!$H$3:$H$300,Setembro!$D$3:$D$300,C110)+SUMIFS(Outubro!$H$3:$H$300,Outubro!$C$3:$C$300,C110)+SUMIFS(Outubro!$H$3:$H$300,Outubro!$D$3:$D$300,C110)+SUMIFS(Novembro!$H$3:$H$300,Novembro!$C$3:$C$300,C110)+SUMIFS(Novembro!$H$3:$H$300,Novembro!$D$3:$D$300,C110)+SUMIFS(Dezembro!$H$3:$H$300,Dezembro!$C$3:$C$300,C110)+SUMIFS(Dezembro!$H$3:$H$300,Dezembro!$D$3:$D$300,C110)</f>
        <v>0</v>
      </c>
      <c r="J110" s="235"/>
      <c r="L110" s="71"/>
    </row>
    <row r="111" ht="24.75" customHeight="1">
      <c r="A111" s="214">
        <f>Equipes!$H111+(ROW(Equipes!$H111)/100000)</f>
        <v>0.00111</v>
      </c>
      <c r="B111" s="207">
        <f>RANK(Equipes!$A111,A:A)</f>
        <v>309</v>
      </c>
      <c r="C111" s="229" t="s">
        <v>412</v>
      </c>
      <c r="D111" s="216">
        <f>COUNTIF(Janeiro!$C$3:$C$300,C111)+COUNTIF(Fevereiro!$C$3:$C$300,C111)+COUNTIF('Março'!$C$3:$C$300,C111)+COUNTIF(Abril!$C$3:$C$300,C111)+COUNTIF(Maio!$C$3:$C$300,C111)+COUNTIF(Junho!$C$3:$C$300,C111)+COUNTIF(Julho!$C$3:$C$300,C111)+COUNTIF(Agosto!$C$3:$C$300,C111)+COUNTIF(Setembro!$C$3:$C$300,C111)+COUNTIF(Outubro!$C$3:$C$300,C111)+COUNTIF(Novembro!$C$3:$C$300,C111)+COUNTIF(Dezembro!$C$3:$C$300,C111)</f>
        <v>0</v>
      </c>
      <c r="E111" s="216">
        <f>COUNTIF(Janeiro!$D$3:$D$300,C111)+COUNTIF(Fevereiro!$D$3:$D$300,C111)+COUNTIF('Março'!$D$3:$D$300,C111)+COUNTIF(Abril!$D$3:$D$300,C111)+COUNTIF(Maio!$D$3:$D$300,C111)+COUNTIF(Junho!$D$3:$D$300,C111)+COUNTIF(Julho!$D$3:$D$300,C111)+COUNTIF(Agosto!$D$3:$D$300,C111)+COUNTIF(Setembro!$D$3:$D$300,C111)+COUNTIF(Outubro!$D$3:$D$300,C111)+COUNTIF(Novembro!$D$3:$D$300,C111)+COUNTIF(Dezembro!$D$3:$D$300,C111)</f>
        <v>0</v>
      </c>
      <c r="F111" s="216">
        <f>COUNTIFS(Janeiro!$C$3:$C$300,C111,Janeiro!$H$3:$H$300,"&gt;0")+COUNTIFS(Janeiro!$D$3:$D$300,C111,Janeiro!$H$3:$H$300,"&gt;0")+COUNTIFS(Fevereiro!$C$3:$C$300,C111,Fevereiro!$H$3:$H$300,"&gt;0")+COUNTIFS(Fevereiro!$D$3:$D$300,C111,Fevereiro!$H$3:$H$300,"&gt;0")+COUNTIFS('Março'!$C$3:$C$300,C111,'Março'!$H$3:$H$300,"&gt;0")+COUNTIFS('Março'!$D$3:$D$300,C111,'Março'!$H$3:$H$300,"&gt;0")+COUNTIFS(Abril!$C$3:$C$300,C111,Abril!$H$3:$H$300,"&gt;0")+COUNTIFS(Abril!$D$3:$D$300,C111,Abril!$H$3:$H$300,"&gt;0")+COUNTIFS(Maio!$C$3:$C$300,C111,Maio!$H$3:$H$300,"&gt;0")+COUNTIFS(Maio!$D$3:$D$300,C111,Maio!$H$3:$H$300,"&gt;0")+COUNTIFS(Junho!$C$3:$C$300,C111,Junho!$H$3:$H$300,"&gt;0")+COUNTIFS(Junho!$D$3:$D$300,C111,Junho!$H$3:$H$300,"&gt;0")+COUNTIFS(Julho!$C$3:$C$300,C111,Julho!$H$3:$H$300,"&gt;0")+COUNTIFS(Julho!$D$3:$D$300,C111,Julho!$H$3:$H$300,"&gt;0")+COUNTIFS(Agosto!$C$3:$C$300,C111,Agosto!$H$3:$H$300,"&gt;0")+COUNTIFS(Agosto!$D$3:$D$300,C111,Agosto!$H$3:$H$300,"&gt;0")+COUNTIFS(Setembro!$C$3:$C$300,C111,Setembro!$H$3:$H$300,"&gt;0")+COUNTIFS(Setembro!$D$3:$D$300,C111,Setembro!$H$3:$H$300,"&gt;0")+COUNTIFS(Outubro!$C$3:$C$300,C111,Outubro!$H$3:$H$300,"&gt;0")+COUNTIFS(Outubro!$D$3:$D$300,C111,Outubro!$H$3:$H$300,"&gt;0")+COUNTIFS(Novembro!$C$3:$C$300,C111,Novembro!$H$3:$H$300,"&gt;0")+COUNTIFS(Novembro!$D$3:$D$300,C111,Novembro!$H$3:$H$300,"&gt;0")+COUNTIFS(Dezembro!$C$3:$C$300,C111,Dezembro!$H$3:$H$300,"&gt;0")+COUNTIFS(Dezembro!$D$3:$D$300,C111,Dezembro!$H$3:$H$300,"&gt;0")</f>
        <v>0</v>
      </c>
      <c r="G111" s="216">
        <f>COUNTIFS(Janeiro!$C$3:$C$300,C111,Janeiro!$H$3:$H$300,"&lt;0")+COUNTIFS(Janeiro!$D$3:$D$300,C111,Janeiro!$H$3:$H$300,"&lt;0")+COUNTIFS(Fevereiro!$C$3:$C$300,C111,Fevereiro!$H$3:$H$300,"&lt;0")+COUNTIFS(Fevereiro!$D$3:$D$300,C111,Fevereiro!$H$3:$H$300,"&lt;0")+COUNTIFS('Março'!$C$3:$C$300,C111,'Março'!$H$3:$H$300,"&lt;0")+COUNTIFS('Março'!$D$3:$D$300,C111,'Março'!$H$3:$H$300,"&lt;0")+COUNTIFS(Abril!$C$3:$C$300,C111,Abril!$H$3:$H$300,"&lt;0")+COUNTIFS(Abril!$D$3:$D$300,C111,Abril!$H$3:$H$300,"&lt;0")+COUNTIFS(Maio!$C$3:$C$300,C111,Maio!$H$3:$H$300,"&lt;0")+COUNTIFS(Maio!$D$3:$D$300,C111,Maio!$H$3:$H$300,"&lt;0")+COUNTIFS(Junho!$C$3:$C$300,C111,Junho!$H$3:$H$300,"&lt;0")+COUNTIFS(Junho!$D$3:$D$300,C111,Junho!$H$3:$H$300,"&lt;0")+COUNTIFS(Julho!$C$3:$C$300,C111,Julho!$H$3:$H$300,"&lt;0")+COUNTIFS(Julho!$D$3:$D$300,C111,Julho!$H$3:$H$300,"&lt;0")+COUNTIFS(Agosto!$C$3:$C$300,C111,Agosto!$H$3:$H$300,"&lt;0")+COUNTIFS(Agosto!$D$3:$D$300,C111,Agosto!$H$3:$H$300,"&lt;0")+COUNTIFS(Setembro!$C$3:$C$300,C111,Setembro!$H$3:$H$300,"&lt;0")+COUNTIFS(Setembro!$D$3:$D$300,C111,Setembro!$H$3:$H$300,"&lt;0")+COUNTIFS(Outubro!$C$3:$C$300,C111,Outubro!$H$3:$H$300,"&lt;0")+COUNTIFS(Outubro!$D$3:$D$300,C111,Outubro!$H$3:$H$300,"&lt;0")+COUNTIFS(Novembro!$C$3:$C$300,C111,Novembro!$H$3:$H$300,"&lt;0")+COUNTIFS(Novembro!$D$3:$D$300,C111,Novembro!$H$3:$H$300,"&lt;0")+COUNTIFS(Dezembro!$C$3:$C$300,C111,Dezembro!$H$3:$H$300,"&lt;0")+COUNTIFS(Dezembro!$D$3:$D$300,C111,Dezembro!$H$3:$H$300,"&lt;0")</f>
        <v>0</v>
      </c>
      <c r="H111" s="217">
        <f>SUMIFS(Janeiro!$H$3:$H$300,Janeiro!$C$3:$C$300,C111)+SUMIFS(Janeiro!$H$3:$H$300,Janeiro!$D$3:$D$300,C111)+SUMIFS(Fevereiro!$H$3:$H$300,Fevereiro!$C$3:$C$300,C111)+SUMIFS(Fevereiro!$H$3:$H$300,Fevereiro!$D$3:$D$300,C111)+SUMIFS('Março'!$H$3:$H$300,'Março'!$C$3:$C$300,C111)+SUMIFS('Março'!$H$3:$H$300,'Março'!$D$3:$D$300,C111)+SUMIFS(Abril!$H$3:$H$300,Abril!$C$3:$C$300,C111)+SUMIFS(Abril!$H$3:$H$300,Abril!$D$3:$D$300,C111)+SUMIFS(Maio!$H$3:$H$300,Maio!$C$3:$C$300,C111)+SUMIFS(Maio!$H$3:$H$300,Maio!$D$3:$D$300,C111)+SUMIFS(Junho!$H$3:$H$300,Junho!$C$3:$C$300,C111)+SUMIFS(Junho!$H$3:$H$300,Junho!$D$3:$D$300,C111)+SUMIFS(Julho!$H$3:$H$300,Julho!$C$3:$C$300,C111)+SUMIFS(Julho!$H$3:$H$300,Julho!$D$3:$D$300,C111)+SUMIFS(Agosto!$H$3:$H$300,Agosto!$C$3:$C$300,C111)+SUMIFS(Agosto!$H$3:$H$300,Agosto!$D$3:$D$300,C111)+SUMIFS(Setembro!$H$3:$H$300,Setembro!$C$3:$C$300,C111)+SUMIFS(Setembro!$H$3:$H$300,Setembro!$D$3:$D$300,C111)+SUMIFS(Outubro!$H$3:$H$300,Outubro!$C$3:$C$300,C111)+SUMIFS(Outubro!$H$3:$H$300,Outubro!$D$3:$D$300,C111)+SUMIFS(Novembro!$H$3:$H$300,Novembro!$C$3:$C$300,C111)+SUMIFS(Novembro!$H$3:$H$300,Novembro!$D$3:$D$300,C111)+SUMIFS(Dezembro!$H$3:$H$300,Dezembro!$C$3:$C$300,C111)+SUMIFS(Dezembro!$H$3:$H$300,Dezembro!$D$3:$D$300,C111)</f>
        <v>0</v>
      </c>
      <c r="J111" s="235"/>
      <c r="L111" s="71"/>
    </row>
    <row r="112" ht="24.75" customHeight="1">
      <c r="A112" s="214"/>
      <c r="B112" s="207"/>
      <c r="C112" s="221" t="s">
        <v>413</v>
      </c>
      <c r="D112" s="216">
        <f>COUNTIF(Janeiro!$C$3:$C$300,C112)+COUNTIF(Fevereiro!$C$3:$C$300,C112)+COUNTIF('Março'!$C$3:$C$300,C112)+COUNTIF(Abril!$C$3:$C$300,C112)+COUNTIF(Maio!$C$3:$C$300,C112)+COUNTIF(Junho!$C$3:$C$300,C112)+COUNTIF(Julho!$C$3:$C$300,C112)+COUNTIF(Agosto!$C$3:$C$300,C112)+COUNTIF(Setembro!$C$3:$C$300,C112)+COUNTIF(Outubro!$C$3:$C$300,C112)+COUNTIF(Novembro!$C$3:$C$300,C112)+COUNTIF(Dezembro!$C$3:$C$300,C112)</f>
        <v>0</v>
      </c>
      <c r="E112" s="216">
        <f>COUNTIF(Janeiro!$D$3:$D$300,C112)+COUNTIF(Fevereiro!$D$3:$D$300,C112)+COUNTIF('Março'!$D$3:$D$300,C112)+COUNTIF(Abril!$D$3:$D$300,C112)+COUNTIF(Maio!$D$3:$D$300,C112)+COUNTIF(Junho!$D$3:$D$300,C112)+COUNTIF(Julho!$D$3:$D$300,C112)+COUNTIF(Agosto!$D$3:$D$300,C112)+COUNTIF(Setembro!$D$3:$D$300,C112)+COUNTIF(Outubro!$D$3:$D$300,C112)+COUNTIF(Novembro!$D$3:$D$300,C112)+COUNTIF(Dezembro!$D$3:$D$300,C112)</f>
        <v>0</v>
      </c>
      <c r="F112" s="216">
        <f>COUNTIFS(Janeiro!$C$3:$C$300,C112,Janeiro!$H$3:$H$300,"&gt;0")+COUNTIFS(Janeiro!$D$3:$D$300,C112,Janeiro!$H$3:$H$300,"&gt;0")+COUNTIFS(Fevereiro!$C$3:$C$300,C112,Fevereiro!$H$3:$H$300,"&gt;0")+COUNTIFS(Fevereiro!$D$3:$D$300,C112,Fevereiro!$H$3:$H$300,"&gt;0")+COUNTIFS('Março'!$C$3:$C$300,C112,'Março'!$H$3:$H$300,"&gt;0")+COUNTIFS('Março'!$D$3:$D$300,C112,'Março'!$H$3:$H$300,"&gt;0")+COUNTIFS(Abril!$C$3:$C$300,C112,Abril!$H$3:$H$300,"&gt;0")+COUNTIFS(Abril!$D$3:$D$300,C112,Abril!$H$3:$H$300,"&gt;0")+COUNTIFS(Maio!$C$3:$C$300,C112,Maio!$H$3:$H$300,"&gt;0")+COUNTIFS(Maio!$D$3:$D$300,C112,Maio!$H$3:$H$300,"&gt;0")+COUNTIFS(Junho!$C$3:$C$300,C112,Junho!$H$3:$H$300,"&gt;0")+COUNTIFS(Junho!$D$3:$D$300,C112,Junho!$H$3:$H$300,"&gt;0")+COUNTIFS(Julho!$C$3:$C$300,C112,Julho!$H$3:$H$300,"&gt;0")+COUNTIFS(Julho!$D$3:$D$300,C112,Julho!$H$3:$H$300,"&gt;0")+COUNTIFS(Agosto!$C$3:$C$300,C112,Agosto!$H$3:$H$300,"&gt;0")+COUNTIFS(Agosto!$D$3:$D$300,C112,Agosto!$H$3:$H$300,"&gt;0")+COUNTIFS(Setembro!$C$3:$C$300,C112,Setembro!$H$3:$H$300,"&gt;0")+COUNTIFS(Setembro!$D$3:$D$300,C112,Setembro!$H$3:$H$300,"&gt;0")+COUNTIFS(Outubro!$C$3:$C$300,C112,Outubro!$H$3:$H$300,"&gt;0")+COUNTIFS(Outubro!$D$3:$D$300,C112,Outubro!$H$3:$H$300,"&gt;0")+COUNTIFS(Novembro!$C$3:$C$300,C112,Novembro!$H$3:$H$300,"&gt;0")+COUNTIFS(Novembro!$D$3:$D$300,C112,Novembro!$H$3:$H$300,"&gt;0")+COUNTIFS(Dezembro!$C$3:$C$300,C112,Dezembro!$H$3:$H$300,"&gt;0")+COUNTIFS(Dezembro!$D$3:$D$300,C112,Dezembro!$H$3:$H$300,"&gt;0")</f>
        <v>0</v>
      </c>
      <c r="G112" s="216">
        <f>COUNTIFS(Janeiro!$C$3:$C$300,C112,Janeiro!$H$3:$H$300,"&lt;0")+COUNTIFS(Janeiro!$D$3:$D$300,C112,Janeiro!$H$3:$H$300,"&lt;0")+COUNTIFS(Fevereiro!$C$3:$C$300,C112,Fevereiro!$H$3:$H$300,"&lt;0")+COUNTIFS(Fevereiro!$D$3:$D$300,C112,Fevereiro!$H$3:$H$300,"&lt;0")+COUNTIFS('Março'!$C$3:$C$300,C112,'Março'!$H$3:$H$300,"&lt;0")+COUNTIFS('Março'!$D$3:$D$300,C112,'Março'!$H$3:$H$300,"&lt;0")+COUNTIFS(Abril!$C$3:$C$300,C112,Abril!$H$3:$H$300,"&lt;0")+COUNTIFS(Abril!$D$3:$D$300,C112,Abril!$H$3:$H$300,"&lt;0")+COUNTIFS(Maio!$C$3:$C$300,C112,Maio!$H$3:$H$300,"&lt;0")+COUNTIFS(Maio!$D$3:$D$300,C112,Maio!$H$3:$H$300,"&lt;0")+COUNTIFS(Junho!$C$3:$C$300,C112,Junho!$H$3:$H$300,"&lt;0")+COUNTIFS(Junho!$D$3:$D$300,C112,Junho!$H$3:$H$300,"&lt;0")+COUNTIFS(Julho!$C$3:$C$300,C112,Julho!$H$3:$H$300,"&lt;0")+COUNTIFS(Julho!$D$3:$D$300,C112,Julho!$H$3:$H$300,"&lt;0")+COUNTIFS(Agosto!$C$3:$C$300,C112,Agosto!$H$3:$H$300,"&lt;0")+COUNTIFS(Agosto!$D$3:$D$300,C112,Agosto!$H$3:$H$300,"&lt;0")+COUNTIFS(Setembro!$C$3:$C$300,C112,Setembro!$H$3:$H$300,"&lt;0")+COUNTIFS(Setembro!$D$3:$D$300,C112,Setembro!$H$3:$H$300,"&lt;0")+COUNTIFS(Outubro!$C$3:$C$300,C112,Outubro!$H$3:$H$300,"&lt;0")+COUNTIFS(Outubro!$D$3:$D$300,C112,Outubro!$H$3:$H$300,"&lt;0")+COUNTIFS(Novembro!$C$3:$C$300,C112,Novembro!$H$3:$H$300,"&lt;0")+COUNTIFS(Novembro!$D$3:$D$300,C112,Novembro!$H$3:$H$300,"&lt;0")+COUNTIFS(Dezembro!$C$3:$C$300,C112,Dezembro!$H$3:$H$300,"&lt;0")+COUNTIFS(Dezembro!$D$3:$D$300,C112,Dezembro!$H$3:$H$300,"&lt;0")</f>
        <v>0</v>
      </c>
      <c r="H112" s="217">
        <f>SUMIFS(Janeiro!$H$3:$H$300,Janeiro!$C$3:$C$300,C112)+SUMIFS(Janeiro!$H$3:$H$300,Janeiro!$D$3:$D$300,C112)+SUMIFS(Fevereiro!$H$3:$H$300,Fevereiro!$C$3:$C$300,C112)+SUMIFS(Fevereiro!$H$3:$H$300,Fevereiro!$D$3:$D$300,C112)+SUMIFS('Março'!$H$3:$H$300,'Março'!$C$3:$C$300,C112)+SUMIFS('Março'!$H$3:$H$300,'Março'!$D$3:$D$300,C112)+SUMIFS(Abril!$H$3:$H$300,Abril!$C$3:$C$300,C112)+SUMIFS(Abril!$H$3:$H$300,Abril!$D$3:$D$300,C112)+SUMIFS(Maio!$H$3:$H$300,Maio!$C$3:$C$300,C112)+SUMIFS(Maio!$H$3:$H$300,Maio!$D$3:$D$300,C112)+SUMIFS(Junho!$H$3:$H$300,Junho!$C$3:$C$300,C112)+SUMIFS(Junho!$H$3:$H$300,Junho!$D$3:$D$300,C112)+SUMIFS(Julho!$H$3:$H$300,Julho!$C$3:$C$300,C112)+SUMIFS(Julho!$H$3:$H$300,Julho!$D$3:$D$300,C112)+SUMIFS(Agosto!$H$3:$H$300,Agosto!$C$3:$C$300,C112)+SUMIFS(Agosto!$H$3:$H$300,Agosto!$D$3:$D$300,C112)+SUMIFS(Setembro!$H$3:$H$300,Setembro!$C$3:$C$300,C112)+SUMIFS(Setembro!$H$3:$H$300,Setembro!$D$3:$D$300,C112)+SUMIFS(Outubro!$H$3:$H$300,Outubro!$C$3:$C$300,C112)+SUMIFS(Outubro!$H$3:$H$300,Outubro!$D$3:$D$300,C112)+SUMIFS(Novembro!$H$3:$H$300,Novembro!$C$3:$C$300,C112)+SUMIFS(Novembro!$H$3:$H$300,Novembro!$D$3:$D$300,C112)+SUMIFS(Dezembro!$H$3:$H$300,Dezembro!$C$3:$C$300,C112)+SUMIFS(Dezembro!$H$3:$H$300,Dezembro!$D$3:$D$300,C112)</f>
        <v>0</v>
      </c>
      <c r="J112" s="235"/>
      <c r="L112" s="71"/>
    </row>
    <row r="113" ht="24.75" customHeight="1">
      <c r="A113" s="214">
        <f>Equipes!$H113+(ROW(Equipes!$H113)/100000)</f>
        <v>0.00113</v>
      </c>
      <c r="B113" s="207">
        <f>RANK(Equipes!$A113,A:A)</f>
        <v>308</v>
      </c>
      <c r="C113" s="221" t="s">
        <v>414</v>
      </c>
      <c r="D113" s="216">
        <f>COUNTIF(Janeiro!$C$3:$C$300,C113)+COUNTIF(Fevereiro!$C$3:$C$300,C113)+COUNTIF('Março'!$C$3:$C$300,C113)+COUNTIF(Abril!$C$3:$C$300,C113)+COUNTIF(Maio!$C$3:$C$300,C113)+COUNTIF(Junho!$C$3:$C$300,C113)+COUNTIF(Julho!$C$3:$C$300,C113)+COUNTIF(Agosto!$C$3:$C$300,C113)+COUNTIF(Setembro!$C$3:$C$300,C113)+COUNTIF(Outubro!$C$3:$C$300,C113)+COUNTIF(Novembro!$C$3:$C$300,C113)+COUNTIF(Dezembro!$C$3:$C$300,C113)</f>
        <v>0</v>
      </c>
      <c r="E113" s="216">
        <f>COUNTIF(Janeiro!$D$3:$D$300,C113)+COUNTIF(Fevereiro!$D$3:$D$300,C113)+COUNTIF('Março'!$D$3:$D$300,C113)+COUNTIF(Abril!$D$3:$D$300,C113)+COUNTIF(Maio!$D$3:$D$300,C113)+COUNTIF(Junho!$D$3:$D$300,C113)+COUNTIF(Julho!$D$3:$D$300,C113)+COUNTIF(Agosto!$D$3:$D$300,C113)+COUNTIF(Setembro!$D$3:$D$300,C113)+COUNTIF(Outubro!$D$3:$D$300,C113)+COUNTIF(Novembro!$D$3:$D$300,C113)+COUNTIF(Dezembro!$D$3:$D$300,C113)</f>
        <v>0</v>
      </c>
      <c r="F113" s="216">
        <f>COUNTIFS(Janeiro!$C$3:$C$300,C113,Janeiro!$H$3:$H$300,"&gt;0")+COUNTIFS(Janeiro!$D$3:$D$300,C113,Janeiro!$H$3:$H$300,"&gt;0")+COUNTIFS(Fevereiro!$C$3:$C$300,C113,Fevereiro!$H$3:$H$300,"&gt;0")+COUNTIFS(Fevereiro!$D$3:$D$300,C113,Fevereiro!$H$3:$H$300,"&gt;0")+COUNTIFS('Março'!$C$3:$C$300,C113,'Março'!$H$3:$H$300,"&gt;0")+COUNTIFS('Março'!$D$3:$D$300,C113,'Março'!$H$3:$H$300,"&gt;0")+COUNTIFS(Abril!$C$3:$C$300,C113,Abril!$H$3:$H$300,"&gt;0")+COUNTIFS(Abril!$D$3:$D$300,C113,Abril!$H$3:$H$300,"&gt;0")+COUNTIFS(Maio!$C$3:$C$300,C113,Maio!$H$3:$H$300,"&gt;0")+COUNTIFS(Maio!$D$3:$D$300,C113,Maio!$H$3:$H$300,"&gt;0")+COUNTIFS(Junho!$C$3:$C$300,C113,Junho!$H$3:$H$300,"&gt;0")+COUNTIFS(Junho!$D$3:$D$300,C113,Junho!$H$3:$H$300,"&gt;0")+COUNTIFS(Julho!$C$3:$C$300,C113,Julho!$H$3:$H$300,"&gt;0")+COUNTIFS(Julho!$D$3:$D$300,C113,Julho!$H$3:$H$300,"&gt;0")+COUNTIFS(Agosto!$C$3:$C$300,C113,Agosto!$H$3:$H$300,"&gt;0")+COUNTIFS(Agosto!$D$3:$D$300,C113,Agosto!$H$3:$H$300,"&gt;0")+COUNTIFS(Setembro!$C$3:$C$300,C113,Setembro!$H$3:$H$300,"&gt;0")+COUNTIFS(Setembro!$D$3:$D$300,C113,Setembro!$H$3:$H$300,"&gt;0")+COUNTIFS(Outubro!$C$3:$C$300,C113,Outubro!$H$3:$H$300,"&gt;0")+COUNTIFS(Outubro!$D$3:$D$300,C113,Outubro!$H$3:$H$300,"&gt;0")+COUNTIFS(Novembro!$C$3:$C$300,C113,Novembro!$H$3:$H$300,"&gt;0")+COUNTIFS(Novembro!$D$3:$D$300,C113,Novembro!$H$3:$H$300,"&gt;0")+COUNTIFS(Dezembro!$C$3:$C$300,C113,Dezembro!$H$3:$H$300,"&gt;0")+COUNTIFS(Dezembro!$D$3:$D$300,C113,Dezembro!$H$3:$H$300,"&gt;0")</f>
        <v>0</v>
      </c>
      <c r="G113" s="216">
        <f>COUNTIFS(Janeiro!$C$3:$C$300,C113,Janeiro!$H$3:$H$300,"&lt;0")+COUNTIFS(Janeiro!$D$3:$D$300,C113,Janeiro!$H$3:$H$300,"&lt;0")+COUNTIFS(Fevereiro!$C$3:$C$300,C113,Fevereiro!$H$3:$H$300,"&lt;0")+COUNTIFS(Fevereiro!$D$3:$D$300,C113,Fevereiro!$H$3:$H$300,"&lt;0")+COUNTIFS('Março'!$C$3:$C$300,C113,'Março'!$H$3:$H$300,"&lt;0")+COUNTIFS('Março'!$D$3:$D$300,C113,'Março'!$H$3:$H$300,"&lt;0")+COUNTIFS(Abril!$C$3:$C$300,C113,Abril!$H$3:$H$300,"&lt;0")+COUNTIFS(Abril!$D$3:$D$300,C113,Abril!$H$3:$H$300,"&lt;0")+COUNTIFS(Maio!$C$3:$C$300,C113,Maio!$H$3:$H$300,"&lt;0")+COUNTIFS(Maio!$D$3:$D$300,C113,Maio!$H$3:$H$300,"&lt;0")+COUNTIFS(Junho!$C$3:$C$300,C113,Junho!$H$3:$H$300,"&lt;0")+COUNTIFS(Junho!$D$3:$D$300,C113,Junho!$H$3:$H$300,"&lt;0")+COUNTIFS(Julho!$C$3:$C$300,C113,Julho!$H$3:$H$300,"&lt;0")+COUNTIFS(Julho!$D$3:$D$300,C113,Julho!$H$3:$H$300,"&lt;0")+COUNTIFS(Agosto!$C$3:$C$300,C113,Agosto!$H$3:$H$300,"&lt;0")+COUNTIFS(Agosto!$D$3:$D$300,C113,Agosto!$H$3:$H$300,"&lt;0")+COUNTIFS(Setembro!$C$3:$C$300,C113,Setembro!$H$3:$H$300,"&lt;0")+COUNTIFS(Setembro!$D$3:$D$300,C113,Setembro!$H$3:$H$300,"&lt;0")+COUNTIFS(Outubro!$C$3:$C$300,C113,Outubro!$H$3:$H$300,"&lt;0")+COUNTIFS(Outubro!$D$3:$D$300,C113,Outubro!$H$3:$H$300,"&lt;0")+COUNTIFS(Novembro!$C$3:$C$300,C113,Novembro!$H$3:$H$300,"&lt;0")+COUNTIFS(Novembro!$D$3:$D$300,C113,Novembro!$H$3:$H$300,"&lt;0")+COUNTIFS(Dezembro!$C$3:$C$300,C113,Dezembro!$H$3:$H$300,"&lt;0")+COUNTIFS(Dezembro!$D$3:$D$300,C113,Dezembro!$H$3:$H$300,"&lt;0")</f>
        <v>0</v>
      </c>
      <c r="H113" s="217">
        <f>SUMIFS(Janeiro!$H$3:$H$300,Janeiro!$C$3:$C$300,C113)+SUMIFS(Janeiro!$H$3:$H$300,Janeiro!$D$3:$D$300,C113)+SUMIFS(Fevereiro!$H$3:$H$300,Fevereiro!$C$3:$C$300,C113)+SUMIFS(Fevereiro!$H$3:$H$300,Fevereiro!$D$3:$D$300,C113)+SUMIFS('Março'!$H$3:$H$300,'Março'!$C$3:$C$300,C113)+SUMIFS('Março'!$H$3:$H$300,'Março'!$D$3:$D$300,C113)+SUMIFS(Abril!$H$3:$H$300,Abril!$C$3:$C$300,C113)+SUMIFS(Abril!$H$3:$H$300,Abril!$D$3:$D$300,C113)+SUMIFS(Maio!$H$3:$H$300,Maio!$C$3:$C$300,C113)+SUMIFS(Maio!$H$3:$H$300,Maio!$D$3:$D$300,C113)+SUMIFS(Junho!$H$3:$H$300,Junho!$C$3:$C$300,C113)+SUMIFS(Junho!$H$3:$H$300,Junho!$D$3:$D$300,C113)+SUMIFS(Julho!$H$3:$H$300,Julho!$C$3:$C$300,C113)+SUMIFS(Julho!$H$3:$H$300,Julho!$D$3:$D$300,C113)+SUMIFS(Agosto!$H$3:$H$300,Agosto!$C$3:$C$300,C113)+SUMIFS(Agosto!$H$3:$H$300,Agosto!$D$3:$D$300,C113)+SUMIFS(Setembro!$H$3:$H$300,Setembro!$C$3:$C$300,C113)+SUMIFS(Setembro!$H$3:$H$300,Setembro!$D$3:$D$300,C113)+SUMIFS(Outubro!$H$3:$H$300,Outubro!$C$3:$C$300,C113)+SUMIFS(Outubro!$H$3:$H$300,Outubro!$D$3:$D$300,C113)+SUMIFS(Novembro!$H$3:$H$300,Novembro!$C$3:$C$300,C113)+SUMIFS(Novembro!$H$3:$H$300,Novembro!$D$3:$D$300,C113)+SUMIFS(Dezembro!$H$3:$H$300,Dezembro!$C$3:$C$300,C113)+SUMIFS(Dezembro!$H$3:$H$300,Dezembro!$D$3:$D$300,C113)</f>
        <v>0</v>
      </c>
      <c r="J113" s="235"/>
      <c r="L113" s="71"/>
    </row>
    <row r="114" ht="24.75" customHeight="1">
      <c r="A114" s="214">
        <f>Equipes!$H114+(ROW(Equipes!$H114)/100000)</f>
        <v>0.00114</v>
      </c>
      <c r="B114" s="207">
        <f>RANK(Equipes!$A114,A:A)</f>
        <v>307</v>
      </c>
      <c r="C114" s="225" t="s">
        <v>415</v>
      </c>
      <c r="D114" s="216">
        <f>COUNTIF(Janeiro!$C$3:$C$300,C114)+COUNTIF(Fevereiro!$C$3:$C$300,C114)+COUNTIF('Março'!$C$3:$C$300,C114)+COUNTIF(Abril!$C$3:$C$300,C114)+COUNTIF(Maio!$C$3:$C$300,C114)+COUNTIF(Junho!$C$3:$C$300,C114)+COUNTIF(Julho!$C$3:$C$300,C114)+COUNTIF(Agosto!$C$3:$C$300,C114)+COUNTIF(Setembro!$C$3:$C$300,C114)+COUNTIF(Outubro!$C$3:$C$300,C114)+COUNTIF(Novembro!$C$3:$C$300,C114)+COUNTIF(Dezembro!$C$3:$C$300,C114)</f>
        <v>0</v>
      </c>
      <c r="E114" s="216">
        <f>COUNTIF(Janeiro!$D$3:$D$300,C114)+COUNTIF(Fevereiro!$D$3:$D$300,C114)+COUNTIF('Março'!$D$3:$D$300,C114)+COUNTIF(Abril!$D$3:$D$300,C114)+COUNTIF(Maio!$D$3:$D$300,C114)+COUNTIF(Junho!$D$3:$D$300,C114)+COUNTIF(Julho!$D$3:$D$300,C114)+COUNTIF(Agosto!$D$3:$D$300,C114)+COUNTIF(Setembro!$D$3:$D$300,C114)+COUNTIF(Outubro!$D$3:$D$300,C114)+COUNTIF(Novembro!$D$3:$D$300,C114)+COUNTIF(Dezembro!$D$3:$D$300,C114)</f>
        <v>0</v>
      </c>
      <c r="F114" s="216">
        <f>COUNTIFS(Janeiro!$C$3:$C$300,C114,Janeiro!$H$3:$H$300,"&gt;0")+COUNTIFS(Janeiro!$D$3:$D$300,C114,Janeiro!$H$3:$H$300,"&gt;0")+COUNTIFS(Fevereiro!$C$3:$C$300,C114,Fevereiro!$H$3:$H$300,"&gt;0")+COUNTIFS(Fevereiro!$D$3:$D$300,C114,Fevereiro!$H$3:$H$300,"&gt;0")+COUNTIFS('Março'!$C$3:$C$300,C114,'Março'!$H$3:$H$300,"&gt;0")+COUNTIFS('Março'!$D$3:$D$300,C114,'Março'!$H$3:$H$300,"&gt;0")+COUNTIFS(Abril!$C$3:$C$300,C114,Abril!$H$3:$H$300,"&gt;0")+COUNTIFS(Abril!$D$3:$D$300,C114,Abril!$H$3:$H$300,"&gt;0")+COUNTIFS(Maio!$C$3:$C$300,C114,Maio!$H$3:$H$300,"&gt;0")+COUNTIFS(Maio!$D$3:$D$300,C114,Maio!$H$3:$H$300,"&gt;0")+COUNTIFS(Junho!$C$3:$C$300,C114,Junho!$H$3:$H$300,"&gt;0")+COUNTIFS(Junho!$D$3:$D$300,C114,Junho!$H$3:$H$300,"&gt;0")+COUNTIFS(Julho!$C$3:$C$300,C114,Julho!$H$3:$H$300,"&gt;0")+COUNTIFS(Julho!$D$3:$D$300,C114,Julho!$H$3:$H$300,"&gt;0")+COUNTIFS(Agosto!$C$3:$C$300,C114,Agosto!$H$3:$H$300,"&gt;0")+COUNTIFS(Agosto!$D$3:$D$300,C114,Agosto!$H$3:$H$300,"&gt;0")+COUNTIFS(Setembro!$C$3:$C$300,C114,Setembro!$H$3:$H$300,"&gt;0")+COUNTIFS(Setembro!$D$3:$D$300,C114,Setembro!$H$3:$H$300,"&gt;0")+COUNTIFS(Outubro!$C$3:$C$300,C114,Outubro!$H$3:$H$300,"&gt;0")+COUNTIFS(Outubro!$D$3:$D$300,C114,Outubro!$H$3:$H$300,"&gt;0")+COUNTIFS(Novembro!$C$3:$C$300,C114,Novembro!$H$3:$H$300,"&gt;0")+COUNTIFS(Novembro!$D$3:$D$300,C114,Novembro!$H$3:$H$300,"&gt;0")+COUNTIFS(Dezembro!$C$3:$C$300,C114,Dezembro!$H$3:$H$300,"&gt;0")+COUNTIFS(Dezembro!$D$3:$D$300,C114,Dezembro!$H$3:$H$300,"&gt;0")</f>
        <v>0</v>
      </c>
      <c r="G114" s="216">
        <f>COUNTIFS(Janeiro!$C$3:$C$300,C114,Janeiro!$H$3:$H$300,"&lt;0")+COUNTIFS(Janeiro!$D$3:$D$300,C114,Janeiro!$H$3:$H$300,"&lt;0")+COUNTIFS(Fevereiro!$C$3:$C$300,C114,Fevereiro!$H$3:$H$300,"&lt;0")+COUNTIFS(Fevereiro!$D$3:$D$300,C114,Fevereiro!$H$3:$H$300,"&lt;0")+COUNTIFS('Março'!$C$3:$C$300,C114,'Março'!$H$3:$H$300,"&lt;0")+COUNTIFS('Março'!$D$3:$D$300,C114,'Março'!$H$3:$H$300,"&lt;0")+COUNTIFS(Abril!$C$3:$C$300,C114,Abril!$H$3:$H$300,"&lt;0")+COUNTIFS(Abril!$D$3:$D$300,C114,Abril!$H$3:$H$300,"&lt;0")+COUNTIFS(Maio!$C$3:$C$300,C114,Maio!$H$3:$H$300,"&lt;0")+COUNTIFS(Maio!$D$3:$D$300,C114,Maio!$H$3:$H$300,"&lt;0")+COUNTIFS(Junho!$C$3:$C$300,C114,Junho!$H$3:$H$300,"&lt;0")+COUNTIFS(Junho!$D$3:$D$300,C114,Junho!$H$3:$H$300,"&lt;0")+COUNTIFS(Julho!$C$3:$C$300,C114,Julho!$H$3:$H$300,"&lt;0")+COUNTIFS(Julho!$D$3:$D$300,C114,Julho!$H$3:$H$300,"&lt;0")+COUNTIFS(Agosto!$C$3:$C$300,C114,Agosto!$H$3:$H$300,"&lt;0")+COUNTIFS(Agosto!$D$3:$D$300,C114,Agosto!$H$3:$H$300,"&lt;0")+COUNTIFS(Setembro!$C$3:$C$300,C114,Setembro!$H$3:$H$300,"&lt;0")+COUNTIFS(Setembro!$D$3:$D$300,C114,Setembro!$H$3:$H$300,"&lt;0")+COUNTIFS(Outubro!$C$3:$C$300,C114,Outubro!$H$3:$H$300,"&lt;0")+COUNTIFS(Outubro!$D$3:$D$300,C114,Outubro!$H$3:$H$300,"&lt;0")+COUNTIFS(Novembro!$C$3:$C$300,C114,Novembro!$H$3:$H$300,"&lt;0")+COUNTIFS(Novembro!$D$3:$D$300,C114,Novembro!$H$3:$H$300,"&lt;0")+COUNTIFS(Dezembro!$C$3:$C$300,C114,Dezembro!$H$3:$H$300,"&lt;0")+COUNTIFS(Dezembro!$D$3:$D$300,C114,Dezembro!$H$3:$H$300,"&lt;0")</f>
        <v>0</v>
      </c>
      <c r="H114" s="217">
        <f>SUMIFS(Janeiro!$H$3:$H$300,Janeiro!$C$3:$C$300,C114)+SUMIFS(Janeiro!$H$3:$H$300,Janeiro!$D$3:$D$300,C114)+SUMIFS(Fevereiro!$H$3:$H$300,Fevereiro!$C$3:$C$300,C114)+SUMIFS(Fevereiro!$H$3:$H$300,Fevereiro!$D$3:$D$300,C114)+SUMIFS('Março'!$H$3:$H$300,'Março'!$C$3:$C$300,C114)+SUMIFS('Março'!$H$3:$H$300,'Março'!$D$3:$D$300,C114)+SUMIFS(Abril!$H$3:$H$300,Abril!$C$3:$C$300,C114)+SUMIFS(Abril!$H$3:$H$300,Abril!$D$3:$D$300,C114)+SUMIFS(Maio!$H$3:$H$300,Maio!$C$3:$C$300,C114)+SUMIFS(Maio!$H$3:$H$300,Maio!$D$3:$D$300,C114)+SUMIFS(Junho!$H$3:$H$300,Junho!$C$3:$C$300,C114)+SUMIFS(Junho!$H$3:$H$300,Junho!$D$3:$D$300,C114)+SUMIFS(Julho!$H$3:$H$300,Julho!$C$3:$C$300,C114)+SUMIFS(Julho!$H$3:$H$300,Julho!$D$3:$D$300,C114)+SUMIFS(Agosto!$H$3:$H$300,Agosto!$C$3:$C$300,C114)+SUMIFS(Agosto!$H$3:$H$300,Agosto!$D$3:$D$300,C114)+SUMIFS(Setembro!$H$3:$H$300,Setembro!$C$3:$C$300,C114)+SUMIFS(Setembro!$H$3:$H$300,Setembro!$D$3:$D$300,C114)+SUMIFS(Outubro!$H$3:$H$300,Outubro!$C$3:$C$300,C114)+SUMIFS(Outubro!$H$3:$H$300,Outubro!$D$3:$D$300,C114)+SUMIFS(Novembro!$H$3:$H$300,Novembro!$C$3:$C$300,C114)+SUMIFS(Novembro!$H$3:$H$300,Novembro!$D$3:$D$300,C114)+SUMIFS(Dezembro!$H$3:$H$300,Dezembro!$C$3:$C$300,C114)+SUMIFS(Dezembro!$H$3:$H$300,Dezembro!$D$3:$D$300,C114)</f>
        <v>0</v>
      </c>
      <c r="J114" s="235"/>
      <c r="L114" s="71"/>
    </row>
    <row r="115" ht="24.75" customHeight="1">
      <c r="A115" s="214">
        <f>Equipes!$H115+(ROW(Equipes!$H115)/100000)</f>
        <v>710.00115</v>
      </c>
      <c r="B115" s="207">
        <f>RANK(Equipes!$A115,A:A)</f>
        <v>25</v>
      </c>
      <c r="C115" s="225" t="s">
        <v>416</v>
      </c>
      <c r="D115" s="216">
        <f>COUNTIF(Janeiro!$C$3:$C$300,C115)+COUNTIF(Fevereiro!$C$3:$C$300,C115)+COUNTIF('Março'!$C$3:$C$300,C115)+COUNTIF(Abril!$C$3:$C$300,C115)+COUNTIF(Maio!$C$3:$C$300,C115)+COUNTIF(Junho!$C$3:$C$300,C115)+COUNTIF(Julho!$C$3:$C$300,C115)+COUNTIF(Agosto!$C$3:$C$300,C115)+COUNTIF(Setembro!$C$3:$C$300,C115)+COUNTIF(Outubro!$C$3:$C$300,C115)+COUNTIF(Novembro!$C$3:$C$300,C115)+COUNTIF(Dezembro!$C$3:$C$300,C115)</f>
        <v>2</v>
      </c>
      <c r="E115" s="216">
        <f>COUNTIF(Janeiro!$D$3:$D$300,C115)+COUNTIF(Fevereiro!$D$3:$D$300,C115)+COUNTIF('Março'!$D$3:$D$300,C115)+COUNTIF(Abril!$D$3:$D$300,C115)+COUNTIF(Maio!$D$3:$D$300,C115)+COUNTIF(Junho!$D$3:$D$300,C115)+COUNTIF(Julho!$D$3:$D$300,C115)+COUNTIF(Agosto!$D$3:$D$300,C115)+COUNTIF(Setembro!$D$3:$D$300,C115)+COUNTIF(Outubro!$D$3:$D$300,C115)+COUNTIF(Novembro!$D$3:$D$300,C115)+COUNTIF(Dezembro!$D$3:$D$300,C115)</f>
        <v>0</v>
      </c>
      <c r="F115" s="216">
        <f>COUNTIFS(Janeiro!$C$3:$C$300,C115,Janeiro!$H$3:$H$300,"&gt;0")+COUNTIFS(Janeiro!$D$3:$D$300,C115,Janeiro!$H$3:$H$300,"&gt;0")+COUNTIFS(Fevereiro!$C$3:$C$300,C115,Fevereiro!$H$3:$H$300,"&gt;0")+COUNTIFS(Fevereiro!$D$3:$D$300,C115,Fevereiro!$H$3:$H$300,"&gt;0")+COUNTIFS('Março'!$C$3:$C$300,C115,'Março'!$H$3:$H$300,"&gt;0")+COUNTIFS('Março'!$D$3:$D$300,C115,'Março'!$H$3:$H$300,"&gt;0")+COUNTIFS(Abril!$C$3:$C$300,C115,Abril!$H$3:$H$300,"&gt;0")+COUNTIFS(Abril!$D$3:$D$300,C115,Abril!$H$3:$H$300,"&gt;0")+COUNTIFS(Maio!$C$3:$C$300,C115,Maio!$H$3:$H$300,"&gt;0")+COUNTIFS(Maio!$D$3:$D$300,C115,Maio!$H$3:$H$300,"&gt;0")+COUNTIFS(Junho!$C$3:$C$300,C115,Junho!$H$3:$H$300,"&gt;0")+COUNTIFS(Junho!$D$3:$D$300,C115,Junho!$H$3:$H$300,"&gt;0")+COUNTIFS(Julho!$C$3:$C$300,C115,Julho!$H$3:$H$300,"&gt;0")+COUNTIFS(Julho!$D$3:$D$300,C115,Julho!$H$3:$H$300,"&gt;0")+COUNTIFS(Agosto!$C$3:$C$300,C115,Agosto!$H$3:$H$300,"&gt;0")+COUNTIFS(Agosto!$D$3:$D$300,C115,Agosto!$H$3:$H$300,"&gt;0")+COUNTIFS(Setembro!$C$3:$C$300,C115,Setembro!$H$3:$H$300,"&gt;0")+COUNTIFS(Setembro!$D$3:$D$300,C115,Setembro!$H$3:$H$300,"&gt;0")+COUNTIFS(Outubro!$C$3:$C$300,C115,Outubro!$H$3:$H$300,"&gt;0")+COUNTIFS(Outubro!$D$3:$D$300,C115,Outubro!$H$3:$H$300,"&gt;0")+COUNTIFS(Novembro!$C$3:$C$300,C115,Novembro!$H$3:$H$300,"&gt;0")+COUNTIFS(Novembro!$D$3:$D$300,C115,Novembro!$H$3:$H$300,"&gt;0")+COUNTIFS(Dezembro!$C$3:$C$300,C115,Dezembro!$H$3:$H$300,"&gt;0")+COUNTIFS(Dezembro!$D$3:$D$300,C115,Dezembro!$H$3:$H$300,"&gt;0")</f>
        <v>2</v>
      </c>
      <c r="G115" s="216">
        <f>COUNTIFS(Janeiro!$C$3:$C$300,C115,Janeiro!$H$3:$H$300,"&lt;0")+COUNTIFS(Janeiro!$D$3:$D$300,C115,Janeiro!$H$3:$H$300,"&lt;0")+COUNTIFS(Fevereiro!$C$3:$C$300,C115,Fevereiro!$H$3:$H$300,"&lt;0")+COUNTIFS(Fevereiro!$D$3:$D$300,C115,Fevereiro!$H$3:$H$300,"&lt;0")+COUNTIFS('Março'!$C$3:$C$300,C115,'Março'!$H$3:$H$300,"&lt;0")+COUNTIFS('Março'!$D$3:$D$300,C115,'Março'!$H$3:$H$300,"&lt;0")+COUNTIFS(Abril!$C$3:$C$300,C115,Abril!$H$3:$H$300,"&lt;0")+COUNTIFS(Abril!$D$3:$D$300,C115,Abril!$H$3:$H$300,"&lt;0")+COUNTIFS(Maio!$C$3:$C$300,C115,Maio!$H$3:$H$300,"&lt;0")+COUNTIFS(Maio!$D$3:$D$300,C115,Maio!$H$3:$H$300,"&lt;0")+COUNTIFS(Junho!$C$3:$C$300,C115,Junho!$H$3:$H$300,"&lt;0")+COUNTIFS(Junho!$D$3:$D$300,C115,Junho!$H$3:$H$300,"&lt;0")+COUNTIFS(Julho!$C$3:$C$300,C115,Julho!$H$3:$H$300,"&lt;0")+COUNTIFS(Julho!$D$3:$D$300,C115,Julho!$H$3:$H$300,"&lt;0")+COUNTIFS(Agosto!$C$3:$C$300,C115,Agosto!$H$3:$H$300,"&lt;0")+COUNTIFS(Agosto!$D$3:$D$300,C115,Agosto!$H$3:$H$300,"&lt;0")+COUNTIFS(Setembro!$C$3:$C$300,C115,Setembro!$H$3:$H$300,"&lt;0")+COUNTIFS(Setembro!$D$3:$D$300,C115,Setembro!$H$3:$H$300,"&lt;0")+COUNTIFS(Outubro!$C$3:$C$300,C115,Outubro!$H$3:$H$300,"&lt;0")+COUNTIFS(Outubro!$D$3:$D$300,C115,Outubro!$H$3:$H$300,"&lt;0")+COUNTIFS(Novembro!$C$3:$C$300,C115,Novembro!$H$3:$H$300,"&lt;0")+COUNTIFS(Novembro!$D$3:$D$300,C115,Novembro!$H$3:$H$300,"&lt;0")+COUNTIFS(Dezembro!$C$3:$C$300,C115,Dezembro!$H$3:$H$300,"&lt;0")+COUNTIFS(Dezembro!$D$3:$D$300,C115,Dezembro!$H$3:$H$300,"&lt;0")</f>
        <v>0</v>
      </c>
      <c r="H115" s="217">
        <f>SUMIFS(Janeiro!$H$3:$H$300,Janeiro!$C$3:$C$300,C115)+SUMIFS(Janeiro!$H$3:$H$300,Janeiro!$D$3:$D$300,C115)+SUMIFS(Fevereiro!$H$3:$H$300,Fevereiro!$C$3:$C$300,C115)+SUMIFS(Fevereiro!$H$3:$H$300,Fevereiro!$D$3:$D$300,C115)+SUMIFS('Março'!$H$3:$H$300,'Março'!$C$3:$C$300,C115)+SUMIFS('Março'!$H$3:$H$300,'Março'!$D$3:$D$300,C115)+SUMIFS(Abril!$H$3:$H$300,Abril!$C$3:$C$300,C115)+SUMIFS(Abril!$H$3:$H$300,Abril!$D$3:$D$300,C115)+SUMIFS(Maio!$H$3:$H$300,Maio!$C$3:$C$300,C115)+SUMIFS(Maio!$H$3:$H$300,Maio!$D$3:$D$300,C115)+SUMIFS(Junho!$H$3:$H$300,Junho!$C$3:$C$300,C115)+SUMIFS(Junho!$H$3:$H$300,Junho!$D$3:$D$300,C115)+SUMIFS(Julho!$H$3:$H$300,Julho!$C$3:$C$300,C115)+SUMIFS(Julho!$H$3:$H$300,Julho!$D$3:$D$300,C115)+SUMIFS(Agosto!$H$3:$H$300,Agosto!$C$3:$C$300,C115)+SUMIFS(Agosto!$H$3:$H$300,Agosto!$D$3:$D$300,C115)+SUMIFS(Setembro!$H$3:$H$300,Setembro!$C$3:$C$300,C115)+SUMIFS(Setembro!$H$3:$H$300,Setembro!$D$3:$D$300,C115)+SUMIFS(Outubro!$H$3:$H$300,Outubro!$C$3:$C$300,C115)+SUMIFS(Outubro!$H$3:$H$300,Outubro!$D$3:$D$300,C115)+SUMIFS(Novembro!$H$3:$H$300,Novembro!$C$3:$C$300,C115)+SUMIFS(Novembro!$H$3:$H$300,Novembro!$D$3:$D$300,C115)+SUMIFS(Dezembro!$H$3:$H$300,Dezembro!$C$3:$C$300,C115)+SUMIFS(Dezembro!$H$3:$H$300,Dezembro!$D$3:$D$300,C115)</f>
        <v>710</v>
      </c>
      <c r="J115" s="235"/>
      <c r="L115" s="71"/>
    </row>
    <row r="116" ht="24.75" customHeight="1">
      <c r="A116" s="214">
        <f>Equipes!$H116+(ROW(Equipes!$H116)/100000)</f>
        <v>260.00116</v>
      </c>
      <c r="B116" s="207">
        <f>RANK(Equipes!$A116,A:A)</f>
        <v>43</v>
      </c>
      <c r="C116" s="225" t="s">
        <v>417</v>
      </c>
      <c r="D116" s="216">
        <f>COUNTIF(Janeiro!$C$3:$C$300,C116)+COUNTIF(Fevereiro!$C$3:$C$300,C116)+COUNTIF('Março'!$C$3:$C$300,C116)+COUNTIF(Abril!$C$3:$C$300,C116)+COUNTIF(Maio!$C$3:$C$300,C116)+COUNTIF(Junho!$C$3:$C$300,C116)+COUNTIF(Julho!$C$3:$C$300,C116)+COUNTIF(Agosto!$C$3:$C$300,C116)+COUNTIF(Setembro!$C$3:$C$300,C116)+COUNTIF(Outubro!$C$3:$C$300,C116)+COUNTIF(Novembro!$C$3:$C$300,C116)+COUNTIF(Dezembro!$C$3:$C$300,C116)</f>
        <v>0</v>
      </c>
      <c r="E116" s="216">
        <f>COUNTIF(Janeiro!$D$3:$D$300,C116)+COUNTIF(Fevereiro!$D$3:$D$300,C116)+COUNTIF('Março'!$D$3:$D$300,C116)+COUNTIF(Abril!$D$3:$D$300,C116)+COUNTIF(Maio!$D$3:$D$300,C116)+COUNTIF(Junho!$D$3:$D$300,C116)+COUNTIF(Julho!$D$3:$D$300,C116)+COUNTIF(Agosto!$D$3:$D$300,C116)+COUNTIF(Setembro!$D$3:$D$300,C116)+COUNTIF(Outubro!$D$3:$D$300,C116)+COUNTIF(Novembro!$D$3:$D$300,C116)+COUNTIF(Dezembro!$D$3:$D$300,C116)</f>
        <v>2</v>
      </c>
      <c r="F116" s="216">
        <f>COUNTIFS(Janeiro!$C$3:$C$300,C116,Janeiro!$H$3:$H$300,"&gt;0")+COUNTIFS(Janeiro!$D$3:$D$300,C116,Janeiro!$H$3:$H$300,"&gt;0")+COUNTIFS(Fevereiro!$C$3:$C$300,C116,Fevereiro!$H$3:$H$300,"&gt;0")+COUNTIFS(Fevereiro!$D$3:$D$300,C116,Fevereiro!$H$3:$H$300,"&gt;0")+COUNTIFS('Março'!$C$3:$C$300,C116,'Março'!$H$3:$H$300,"&gt;0")+COUNTIFS('Março'!$D$3:$D$300,C116,'Março'!$H$3:$H$300,"&gt;0")+COUNTIFS(Abril!$C$3:$C$300,C116,Abril!$H$3:$H$300,"&gt;0")+COUNTIFS(Abril!$D$3:$D$300,C116,Abril!$H$3:$H$300,"&gt;0")+COUNTIFS(Maio!$C$3:$C$300,C116,Maio!$H$3:$H$300,"&gt;0")+COUNTIFS(Maio!$D$3:$D$300,C116,Maio!$H$3:$H$300,"&gt;0")+COUNTIFS(Junho!$C$3:$C$300,C116,Junho!$H$3:$H$300,"&gt;0")+COUNTIFS(Junho!$D$3:$D$300,C116,Junho!$H$3:$H$300,"&gt;0")+COUNTIFS(Julho!$C$3:$C$300,C116,Julho!$H$3:$H$300,"&gt;0")+COUNTIFS(Julho!$D$3:$D$300,C116,Julho!$H$3:$H$300,"&gt;0")+COUNTIFS(Agosto!$C$3:$C$300,C116,Agosto!$H$3:$H$300,"&gt;0")+COUNTIFS(Agosto!$D$3:$D$300,C116,Agosto!$H$3:$H$300,"&gt;0")+COUNTIFS(Setembro!$C$3:$C$300,C116,Setembro!$H$3:$H$300,"&gt;0")+COUNTIFS(Setembro!$D$3:$D$300,C116,Setembro!$H$3:$H$300,"&gt;0")+COUNTIFS(Outubro!$C$3:$C$300,C116,Outubro!$H$3:$H$300,"&gt;0")+COUNTIFS(Outubro!$D$3:$D$300,C116,Outubro!$H$3:$H$300,"&gt;0")+COUNTIFS(Novembro!$C$3:$C$300,C116,Novembro!$H$3:$H$300,"&gt;0")+COUNTIFS(Novembro!$D$3:$D$300,C116,Novembro!$H$3:$H$300,"&gt;0")+COUNTIFS(Dezembro!$C$3:$C$300,C116,Dezembro!$H$3:$H$300,"&gt;0")+COUNTIFS(Dezembro!$D$3:$D$300,C116,Dezembro!$H$3:$H$300,"&gt;0")</f>
        <v>2</v>
      </c>
      <c r="G116" s="216">
        <f>COUNTIFS(Janeiro!$C$3:$C$300,C116,Janeiro!$H$3:$H$300,"&lt;0")+COUNTIFS(Janeiro!$D$3:$D$300,C116,Janeiro!$H$3:$H$300,"&lt;0")+COUNTIFS(Fevereiro!$C$3:$C$300,C116,Fevereiro!$H$3:$H$300,"&lt;0")+COUNTIFS(Fevereiro!$D$3:$D$300,C116,Fevereiro!$H$3:$H$300,"&lt;0")+COUNTIFS('Março'!$C$3:$C$300,C116,'Março'!$H$3:$H$300,"&lt;0")+COUNTIFS('Março'!$D$3:$D$300,C116,'Março'!$H$3:$H$300,"&lt;0")+COUNTIFS(Abril!$C$3:$C$300,C116,Abril!$H$3:$H$300,"&lt;0")+COUNTIFS(Abril!$D$3:$D$300,C116,Abril!$H$3:$H$300,"&lt;0")+COUNTIFS(Maio!$C$3:$C$300,C116,Maio!$H$3:$H$300,"&lt;0")+COUNTIFS(Maio!$D$3:$D$300,C116,Maio!$H$3:$H$300,"&lt;0")+COUNTIFS(Junho!$C$3:$C$300,C116,Junho!$H$3:$H$300,"&lt;0")+COUNTIFS(Junho!$D$3:$D$300,C116,Junho!$H$3:$H$300,"&lt;0")+COUNTIFS(Julho!$C$3:$C$300,C116,Julho!$H$3:$H$300,"&lt;0")+COUNTIFS(Julho!$D$3:$D$300,C116,Julho!$H$3:$H$300,"&lt;0")+COUNTIFS(Agosto!$C$3:$C$300,C116,Agosto!$H$3:$H$300,"&lt;0")+COUNTIFS(Agosto!$D$3:$D$300,C116,Agosto!$H$3:$H$300,"&lt;0")+COUNTIFS(Setembro!$C$3:$C$300,C116,Setembro!$H$3:$H$300,"&lt;0")+COUNTIFS(Setembro!$D$3:$D$300,C116,Setembro!$H$3:$H$300,"&lt;0")+COUNTIFS(Outubro!$C$3:$C$300,C116,Outubro!$H$3:$H$300,"&lt;0")+COUNTIFS(Outubro!$D$3:$D$300,C116,Outubro!$H$3:$H$300,"&lt;0")+COUNTIFS(Novembro!$C$3:$C$300,C116,Novembro!$H$3:$H$300,"&lt;0")+COUNTIFS(Novembro!$D$3:$D$300,C116,Novembro!$H$3:$H$300,"&lt;0")+COUNTIFS(Dezembro!$C$3:$C$300,C116,Dezembro!$H$3:$H$300,"&lt;0")+COUNTIFS(Dezembro!$D$3:$D$300,C116,Dezembro!$H$3:$H$300,"&lt;0")</f>
        <v>0</v>
      </c>
      <c r="H116" s="217">
        <f>SUMIFS(Janeiro!$H$3:$H$300,Janeiro!$C$3:$C$300,C116)+SUMIFS(Janeiro!$H$3:$H$300,Janeiro!$D$3:$D$300,C116)+SUMIFS(Fevereiro!$H$3:$H$300,Fevereiro!$C$3:$C$300,C116)+SUMIFS(Fevereiro!$H$3:$H$300,Fevereiro!$D$3:$D$300,C116)+SUMIFS('Março'!$H$3:$H$300,'Março'!$C$3:$C$300,C116)+SUMIFS('Março'!$H$3:$H$300,'Março'!$D$3:$D$300,C116)+SUMIFS(Abril!$H$3:$H$300,Abril!$C$3:$C$300,C116)+SUMIFS(Abril!$H$3:$H$300,Abril!$D$3:$D$300,C116)+SUMIFS(Maio!$H$3:$H$300,Maio!$C$3:$C$300,C116)+SUMIFS(Maio!$H$3:$H$300,Maio!$D$3:$D$300,C116)+SUMIFS(Junho!$H$3:$H$300,Junho!$C$3:$C$300,C116)+SUMIFS(Junho!$H$3:$H$300,Junho!$D$3:$D$300,C116)+SUMIFS(Julho!$H$3:$H$300,Julho!$C$3:$C$300,C116)+SUMIFS(Julho!$H$3:$H$300,Julho!$D$3:$D$300,C116)+SUMIFS(Agosto!$H$3:$H$300,Agosto!$C$3:$C$300,C116)+SUMIFS(Agosto!$H$3:$H$300,Agosto!$D$3:$D$300,C116)+SUMIFS(Setembro!$H$3:$H$300,Setembro!$C$3:$C$300,C116)+SUMIFS(Setembro!$H$3:$H$300,Setembro!$D$3:$D$300,C116)+SUMIFS(Outubro!$H$3:$H$300,Outubro!$C$3:$C$300,C116)+SUMIFS(Outubro!$H$3:$H$300,Outubro!$D$3:$D$300,C116)+SUMIFS(Novembro!$H$3:$H$300,Novembro!$C$3:$C$300,C116)+SUMIFS(Novembro!$H$3:$H$300,Novembro!$D$3:$D$300,C116)+SUMIFS(Dezembro!$H$3:$H$300,Dezembro!$C$3:$C$300,C116)+SUMIFS(Dezembro!$H$3:$H$300,Dezembro!$D$3:$D$300,C116)</f>
        <v>260</v>
      </c>
      <c r="J116" s="235"/>
      <c r="L116" s="71"/>
    </row>
    <row r="117" ht="24.75" customHeight="1">
      <c r="A117" s="214">
        <f>Equipes!$H117+(ROW(Equipes!$H117)/100000)</f>
        <v>0.00117</v>
      </c>
      <c r="B117" s="207">
        <f>RANK(Equipes!$A117,A:A)</f>
        <v>306</v>
      </c>
      <c r="C117" s="225" t="s">
        <v>418</v>
      </c>
      <c r="D117" s="216">
        <f>COUNTIF(Janeiro!$C$3:$C$300,C117)+COUNTIF(Fevereiro!$C$3:$C$300,C117)+COUNTIF('Março'!$C$3:$C$300,C117)+COUNTIF(Abril!$C$3:$C$300,C117)+COUNTIF(Maio!$C$3:$C$300,C117)+COUNTIF(Junho!$C$3:$C$300,C117)+COUNTIF(Julho!$C$3:$C$300,C117)+COUNTIF(Agosto!$C$3:$C$300,C117)+COUNTIF(Setembro!$C$3:$C$300,C117)+COUNTIF(Outubro!$C$3:$C$300,C117)+COUNTIF(Novembro!$C$3:$C$300,C117)+COUNTIF(Dezembro!$C$3:$C$300,C117)</f>
        <v>0</v>
      </c>
      <c r="E117" s="216">
        <f>COUNTIF(Janeiro!$D$3:$D$300,C117)+COUNTIF(Fevereiro!$D$3:$D$300,C117)+COUNTIF('Março'!$D$3:$D$300,C117)+COUNTIF(Abril!$D$3:$D$300,C117)+COUNTIF(Maio!$D$3:$D$300,C117)+COUNTIF(Junho!$D$3:$D$300,C117)+COUNTIF(Julho!$D$3:$D$300,C117)+COUNTIF(Agosto!$D$3:$D$300,C117)+COUNTIF(Setembro!$D$3:$D$300,C117)+COUNTIF(Outubro!$D$3:$D$300,C117)+COUNTIF(Novembro!$D$3:$D$300,C117)+COUNTIF(Dezembro!$D$3:$D$300,C117)</f>
        <v>0</v>
      </c>
      <c r="F117" s="216">
        <f>COUNTIFS(Janeiro!$C$3:$C$300,C117,Janeiro!$H$3:$H$300,"&gt;0")+COUNTIFS(Janeiro!$D$3:$D$300,C117,Janeiro!$H$3:$H$300,"&gt;0")+COUNTIFS(Fevereiro!$C$3:$C$300,C117,Fevereiro!$H$3:$H$300,"&gt;0")+COUNTIFS(Fevereiro!$D$3:$D$300,C117,Fevereiro!$H$3:$H$300,"&gt;0")+COUNTIFS('Março'!$C$3:$C$300,C117,'Março'!$H$3:$H$300,"&gt;0")+COUNTIFS('Março'!$D$3:$D$300,C117,'Março'!$H$3:$H$300,"&gt;0")+COUNTIFS(Abril!$C$3:$C$300,C117,Abril!$H$3:$H$300,"&gt;0")+COUNTIFS(Abril!$D$3:$D$300,C117,Abril!$H$3:$H$300,"&gt;0")+COUNTIFS(Maio!$C$3:$C$300,C117,Maio!$H$3:$H$300,"&gt;0")+COUNTIFS(Maio!$D$3:$D$300,C117,Maio!$H$3:$H$300,"&gt;0")+COUNTIFS(Junho!$C$3:$C$300,C117,Junho!$H$3:$H$300,"&gt;0")+COUNTIFS(Junho!$D$3:$D$300,C117,Junho!$H$3:$H$300,"&gt;0")+COUNTIFS(Julho!$C$3:$C$300,C117,Julho!$H$3:$H$300,"&gt;0")+COUNTIFS(Julho!$D$3:$D$300,C117,Julho!$H$3:$H$300,"&gt;0")+COUNTIFS(Agosto!$C$3:$C$300,C117,Agosto!$H$3:$H$300,"&gt;0")+COUNTIFS(Agosto!$D$3:$D$300,C117,Agosto!$H$3:$H$300,"&gt;0")+COUNTIFS(Setembro!$C$3:$C$300,C117,Setembro!$H$3:$H$300,"&gt;0")+COUNTIFS(Setembro!$D$3:$D$300,C117,Setembro!$H$3:$H$300,"&gt;0")+COUNTIFS(Outubro!$C$3:$C$300,C117,Outubro!$H$3:$H$300,"&gt;0")+COUNTIFS(Outubro!$D$3:$D$300,C117,Outubro!$H$3:$H$300,"&gt;0")+COUNTIFS(Novembro!$C$3:$C$300,C117,Novembro!$H$3:$H$300,"&gt;0")+COUNTIFS(Novembro!$D$3:$D$300,C117,Novembro!$H$3:$H$300,"&gt;0")+COUNTIFS(Dezembro!$C$3:$C$300,C117,Dezembro!$H$3:$H$300,"&gt;0")+COUNTIFS(Dezembro!$D$3:$D$300,C117,Dezembro!$H$3:$H$300,"&gt;0")</f>
        <v>0</v>
      </c>
      <c r="G117" s="216">
        <f>COUNTIFS(Janeiro!$C$3:$C$300,C117,Janeiro!$H$3:$H$300,"&lt;0")+COUNTIFS(Janeiro!$D$3:$D$300,C117,Janeiro!$H$3:$H$300,"&lt;0")+COUNTIFS(Fevereiro!$C$3:$C$300,C117,Fevereiro!$H$3:$H$300,"&lt;0")+COUNTIFS(Fevereiro!$D$3:$D$300,C117,Fevereiro!$H$3:$H$300,"&lt;0")+COUNTIFS('Março'!$C$3:$C$300,C117,'Março'!$H$3:$H$300,"&lt;0")+COUNTIFS('Março'!$D$3:$D$300,C117,'Março'!$H$3:$H$300,"&lt;0")+COUNTIFS(Abril!$C$3:$C$300,C117,Abril!$H$3:$H$300,"&lt;0")+COUNTIFS(Abril!$D$3:$D$300,C117,Abril!$H$3:$H$300,"&lt;0")+COUNTIFS(Maio!$C$3:$C$300,C117,Maio!$H$3:$H$300,"&lt;0")+COUNTIFS(Maio!$D$3:$D$300,C117,Maio!$H$3:$H$300,"&lt;0")+COUNTIFS(Junho!$C$3:$C$300,C117,Junho!$H$3:$H$300,"&lt;0")+COUNTIFS(Junho!$D$3:$D$300,C117,Junho!$H$3:$H$300,"&lt;0")+COUNTIFS(Julho!$C$3:$C$300,C117,Julho!$H$3:$H$300,"&lt;0")+COUNTIFS(Julho!$D$3:$D$300,C117,Julho!$H$3:$H$300,"&lt;0")+COUNTIFS(Agosto!$C$3:$C$300,C117,Agosto!$H$3:$H$300,"&lt;0")+COUNTIFS(Agosto!$D$3:$D$300,C117,Agosto!$H$3:$H$300,"&lt;0")+COUNTIFS(Setembro!$C$3:$C$300,C117,Setembro!$H$3:$H$300,"&lt;0")+COUNTIFS(Setembro!$D$3:$D$300,C117,Setembro!$H$3:$H$300,"&lt;0")+COUNTIFS(Outubro!$C$3:$C$300,C117,Outubro!$H$3:$H$300,"&lt;0")+COUNTIFS(Outubro!$D$3:$D$300,C117,Outubro!$H$3:$H$300,"&lt;0")+COUNTIFS(Novembro!$C$3:$C$300,C117,Novembro!$H$3:$H$300,"&lt;0")+COUNTIFS(Novembro!$D$3:$D$300,C117,Novembro!$H$3:$H$300,"&lt;0")+COUNTIFS(Dezembro!$C$3:$C$300,C117,Dezembro!$H$3:$H$300,"&lt;0")+COUNTIFS(Dezembro!$D$3:$D$300,C117,Dezembro!$H$3:$H$300,"&lt;0")</f>
        <v>0</v>
      </c>
      <c r="H117" s="217">
        <f>SUMIFS(Janeiro!$H$3:$H$300,Janeiro!$C$3:$C$300,C117)+SUMIFS(Janeiro!$H$3:$H$300,Janeiro!$D$3:$D$300,C117)+SUMIFS(Fevereiro!$H$3:$H$300,Fevereiro!$C$3:$C$300,C117)+SUMIFS(Fevereiro!$H$3:$H$300,Fevereiro!$D$3:$D$300,C117)+SUMIFS('Março'!$H$3:$H$300,'Março'!$C$3:$C$300,C117)+SUMIFS('Março'!$H$3:$H$300,'Março'!$D$3:$D$300,C117)+SUMIFS(Abril!$H$3:$H$300,Abril!$C$3:$C$300,C117)+SUMIFS(Abril!$H$3:$H$300,Abril!$D$3:$D$300,C117)+SUMIFS(Maio!$H$3:$H$300,Maio!$C$3:$C$300,C117)+SUMIFS(Maio!$H$3:$H$300,Maio!$D$3:$D$300,C117)+SUMIFS(Junho!$H$3:$H$300,Junho!$C$3:$C$300,C117)+SUMIFS(Junho!$H$3:$H$300,Junho!$D$3:$D$300,C117)+SUMIFS(Julho!$H$3:$H$300,Julho!$C$3:$C$300,C117)+SUMIFS(Julho!$H$3:$H$300,Julho!$D$3:$D$300,C117)+SUMIFS(Agosto!$H$3:$H$300,Agosto!$C$3:$C$300,C117)+SUMIFS(Agosto!$H$3:$H$300,Agosto!$D$3:$D$300,C117)+SUMIFS(Setembro!$H$3:$H$300,Setembro!$C$3:$C$300,C117)+SUMIFS(Setembro!$H$3:$H$300,Setembro!$D$3:$D$300,C117)+SUMIFS(Outubro!$H$3:$H$300,Outubro!$C$3:$C$300,C117)+SUMIFS(Outubro!$H$3:$H$300,Outubro!$D$3:$D$300,C117)+SUMIFS(Novembro!$H$3:$H$300,Novembro!$C$3:$C$300,C117)+SUMIFS(Novembro!$H$3:$H$300,Novembro!$D$3:$D$300,C117)+SUMIFS(Dezembro!$H$3:$H$300,Dezembro!$C$3:$C$300,C117)+SUMIFS(Dezembro!$H$3:$H$300,Dezembro!$D$3:$D$300,C117)</f>
        <v>0</v>
      </c>
      <c r="J117" s="235"/>
      <c r="L117" s="71"/>
    </row>
    <row r="118" ht="24.75" customHeight="1">
      <c r="A118" s="214">
        <f>Equipes!$H118+(ROW(Equipes!$H118)/100000)</f>
        <v>0.00118</v>
      </c>
      <c r="B118" s="207">
        <f>RANK(Equipes!$A118,A:A)</f>
        <v>305</v>
      </c>
      <c r="C118" s="225" t="s">
        <v>419</v>
      </c>
      <c r="D118" s="216">
        <f>COUNTIF(Janeiro!$C$3:$C$300,C118)+COUNTIF(Fevereiro!$C$3:$C$300,C118)+COUNTIF('Março'!$C$3:$C$300,C118)+COUNTIF(Abril!$C$3:$C$300,C118)+COUNTIF(Maio!$C$3:$C$300,C118)+COUNTIF(Junho!$C$3:$C$300,C118)+COUNTIF(Julho!$C$3:$C$300,C118)+COUNTIF(Agosto!$C$3:$C$300,C118)+COUNTIF(Setembro!$C$3:$C$300,C118)+COUNTIF(Outubro!$C$3:$C$300,C118)+COUNTIF(Novembro!$C$3:$C$300,C118)+COUNTIF(Dezembro!$C$3:$C$300,C118)</f>
        <v>0</v>
      </c>
      <c r="E118" s="216">
        <f>COUNTIF(Janeiro!$D$3:$D$300,C118)+COUNTIF(Fevereiro!$D$3:$D$300,C118)+COUNTIF('Março'!$D$3:$D$300,C118)+COUNTIF(Abril!$D$3:$D$300,C118)+COUNTIF(Maio!$D$3:$D$300,C118)+COUNTIF(Junho!$D$3:$D$300,C118)+COUNTIF(Julho!$D$3:$D$300,C118)+COUNTIF(Agosto!$D$3:$D$300,C118)+COUNTIF(Setembro!$D$3:$D$300,C118)+COUNTIF(Outubro!$D$3:$D$300,C118)+COUNTIF(Novembro!$D$3:$D$300,C118)+COUNTIF(Dezembro!$D$3:$D$300,C118)</f>
        <v>0</v>
      </c>
      <c r="F118" s="216">
        <f>COUNTIFS(Janeiro!$C$3:$C$300,C118,Janeiro!$H$3:$H$300,"&gt;0")+COUNTIFS(Janeiro!$D$3:$D$300,C118,Janeiro!$H$3:$H$300,"&gt;0")+COUNTIFS(Fevereiro!$C$3:$C$300,C118,Fevereiro!$H$3:$H$300,"&gt;0")+COUNTIFS(Fevereiro!$D$3:$D$300,C118,Fevereiro!$H$3:$H$300,"&gt;0")+COUNTIFS('Março'!$C$3:$C$300,C118,'Março'!$H$3:$H$300,"&gt;0")+COUNTIFS('Março'!$D$3:$D$300,C118,'Março'!$H$3:$H$300,"&gt;0")+COUNTIFS(Abril!$C$3:$C$300,C118,Abril!$H$3:$H$300,"&gt;0")+COUNTIFS(Abril!$D$3:$D$300,C118,Abril!$H$3:$H$300,"&gt;0")+COUNTIFS(Maio!$C$3:$C$300,C118,Maio!$H$3:$H$300,"&gt;0")+COUNTIFS(Maio!$D$3:$D$300,C118,Maio!$H$3:$H$300,"&gt;0")+COUNTIFS(Junho!$C$3:$C$300,C118,Junho!$H$3:$H$300,"&gt;0")+COUNTIFS(Junho!$D$3:$D$300,C118,Junho!$H$3:$H$300,"&gt;0")+COUNTIFS(Julho!$C$3:$C$300,C118,Julho!$H$3:$H$300,"&gt;0")+COUNTIFS(Julho!$D$3:$D$300,C118,Julho!$H$3:$H$300,"&gt;0")+COUNTIFS(Agosto!$C$3:$C$300,C118,Agosto!$H$3:$H$300,"&gt;0")+COUNTIFS(Agosto!$D$3:$D$300,C118,Agosto!$H$3:$H$300,"&gt;0")+COUNTIFS(Setembro!$C$3:$C$300,C118,Setembro!$H$3:$H$300,"&gt;0")+COUNTIFS(Setembro!$D$3:$D$300,C118,Setembro!$H$3:$H$300,"&gt;0")+COUNTIFS(Outubro!$C$3:$C$300,C118,Outubro!$H$3:$H$300,"&gt;0")+COUNTIFS(Outubro!$D$3:$D$300,C118,Outubro!$H$3:$H$300,"&gt;0")+COUNTIFS(Novembro!$C$3:$C$300,C118,Novembro!$H$3:$H$300,"&gt;0")+COUNTIFS(Novembro!$D$3:$D$300,C118,Novembro!$H$3:$H$300,"&gt;0")+COUNTIFS(Dezembro!$C$3:$C$300,C118,Dezembro!$H$3:$H$300,"&gt;0")+COUNTIFS(Dezembro!$D$3:$D$300,C118,Dezembro!$H$3:$H$300,"&gt;0")</f>
        <v>0</v>
      </c>
      <c r="G118" s="216">
        <f>COUNTIFS(Janeiro!$C$3:$C$300,C118,Janeiro!$H$3:$H$300,"&lt;0")+COUNTIFS(Janeiro!$D$3:$D$300,C118,Janeiro!$H$3:$H$300,"&lt;0")+COUNTIFS(Fevereiro!$C$3:$C$300,C118,Fevereiro!$H$3:$H$300,"&lt;0")+COUNTIFS(Fevereiro!$D$3:$D$300,C118,Fevereiro!$H$3:$H$300,"&lt;0")+COUNTIFS('Março'!$C$3:$C$300,C118,'Março'!$H$3:$H$300,"&lt;0")+COUNTIFS('Março'!$D$3:$D$300,C118,'Março'!$H$3:$H$300,"&lt;0")+COUNTIFS(Abril!$C$3:$C$300,C118,Abril!$H$3:$H$300,"&lt;0")+COUNTIFS(Abril!$D$3:$D$300,C118,Abril!$H$3:$H$300,"&lt;0")+COUNTIFS(Maio!$C$3:$C$300,C118,Maio!$H$3:$H$300,"&lt;0")+COUNTIFS(Maio!$D$3:$D$300,C118,Maio!$H$3:$H$300,"&lt;0")+COUNTIFS(Junho!$C$3:$C$300,C118,Junho!$H$3:$H$300,"&lt;0")+COUNTIFS(Junho!$D$3:$D$300,C118,Junho!$H$3:$H$300,"&lt;0")+COUNTIFS(Julho!$C$3:$C$300,C118,Julho!$H$3:$H$300,"&lt;0")+COUNTIFS(Julho!$D$3:$D$300,C118,Julho!$H$3:$H$300,"&lt;0")+COUNTIFS(Agosto!$C$3:$C$300,C118,Agosto!$H$3:$H$300,"&lt;0")+COUNTIFS(Agosto!$D$3:$D$300,C118,Agosto!$H$3:$H$300,"&lt;0")+COUNTIFS(Setembro!$C$3:$C$300,C118,Setembro!$H$3:$H$300,"&lt;0")+COUNTIFS(Setembro!$D$3:$D$300,C118,Setembro!$H$3:$H$300,"&lt;0")+COUNTIFS(Outubro!$C$3:$C$300,C118,Outubro!$H$3:$H$300,"&lt;0")+COUNTIFS(Outubro!$D$3:$D$300,C118,Outubro!$H$3:$H$300,"&lt;0")+COUNTIFS(Novembro!$C$3:$C$300,C118,Novembro!$H$3:$H$300,"&lt;0")+COUNTIFS(Novembro!$D$3:$D$300,C118,Novembro!$H$3:$H$300,"&lt;0")+COUNTIFS(Dezembro!$C$3:$C$300,C118,Dezembro!$H$3:$H$300,"&lt;0")+COUNTIFS(Dezembro!$D$3:$D$300,C118,Dezembro!$H$3:$H$300,"&lt;0")</f>
        <v>0</v>
      </c>
      <c r="H118" s="217">
        <f>SUMIFS(Janeiro!$H$3:$H$300,Janeiro!$C$3:$C$300,C118)+SUMIFS(Janeiro!$H$3:$H$300,Janeiro!$D$3:$D$300,C118)+SUMIFS(Fevereiro!$H$3:$H$300,Fevereiro!$C$3:$C$300,C118)+SUMIFS(Fevereiro!$H$3:$H$300,Fevereiro!$D$3:$D$300,C118)+SUMIFS('Março'!$H$3:$H$300,'Março'!$C$3:$C$300,C118)+SUMIFS('Março'!$H$3:$H$300,'Março'!$D$3:$D$300,C118)+SUMIFS(Abril!$H$3:$H$300,Abril!$C$3:$C$300,C118)+SUMIFS(Abril!$H$3:$H$300,Abril!$D$3:$D$300,C118)+SUMIFS(Maio!$H$3:$H$300,Maio!$C$3:$C$300,C118)+SUMIFS(Maio!$H$3:$H$300,Maio!$D$3:$D$300,C118)+SUMIFS(Junho!$H$3:$H$300,Junho!$C$3:$C$300,C118)+SUMIFS(Junho!$H$3:$H$300,Junho!$D$3:$D$300,C118)+SUMIFS(Julho!$H$3:$H$300,Julho!$C$3:$C$300,C118)+SUMIFS(Julho!$H$3:$H$300,Julho!$D$3:$D$300,C118)+SUMIFS(Agosto!$H$3:$H$300,Agosto!$C$3:$C$300,C118)+SUMIFS(Agosto!$H$3:$H$300,Agosto!$D$3:$D$300,C118)+SUMIFS(Setembro!$H$3:$H$300,Setembro!$C$3:$C$300,C118)+SUMIFS(Setembro!$H$3:$H$300,Setembro!$D$3:$D$300,C118)+SUMIFS(Outubro!$H$3:$H$300,Outubro!$C$3:$C$300,C118)+SUMIFS(Outubro!$H$3:$H$300,Outubro!$D$3:$D$300,C118)+SUMIFS(Novembro!$H$3:$H$300,Novembro!$C$3:$C$300,C118)+SUMIFS(Novembro!$H$3:$H$300,Novembro!$D$3:$D$300,C118)+SUMIFS(Dezembro!$H$3:$H$300,Dezembro!$C$3:$C$300,C118)+SUMIFS(Dezembro!$H$3:$H$300,Dezembro!$D$3:$D$300,C118)</f>
        <v>0</v>
      </c>
      <c r="J118" s="235"/>
      <c r="L118" s="71"/>
    </row>
    <row r="119" ht="24.75" customHeight="1">
      <c r="A119" s="214">
        <f>Equipes!$H119+(ROW(Equipes!$H119)/100000)</f>
        <v>-999.99881</v>
      </c>
      <c r="B119" s="207">
        <f>RANK(Equipes!$A119,A:A)</f>
        <v>393</v>
      </c>
      <c r="C119" s="221" t="s">
        <v>420</v>
      </c>
      <c r="D119" s="216">
        <f>COUNTIF(Janeiro!$C$3:$C$300,C119)+COUNTIF(Fevereiro!$C$3:$C$300,C119)+COUNTIF('Março'!$C$3:$C$300,C119)+COUNTIF(Abril!$C$3:$C$300,C119)+COUNTIF(Maio!$C$3:$C$300,C119)+COUNTIF(Junho!$C$3:$C$300,C119)+COUNTIF(Julho!$C$3:$C$300,C119)+COUNTIF(Agosto!$C$3:$C$300,C119)+COUNTIF(Setembro!$C$3:$C$300,C119)+COUNTIF(Outubro!$C$3:$C$300,C119)+COUNTIF(Novembro!$C$3:$C$300,C119)+COUNTIF(Dezembro!$C$3:$C$300,C119)</f>
        <v>1</v>
      </c>
      <c r="E119" s="216">
        <f>COUNTIF(Janeiro!$D$3:$D$300,C119)+COUNTIF(Fevereiro!$D$3:$D$300,C119)+COUNTIF('Março'!$D$3:$D$300,C119)+COUNTIF(Abril!$D$3:$D$300,C119)+COUNTIF(Maio!$D$3:$D$300,C119)+COUNTIF(Junho!$D$3:$D$300,C119)+COUNTIF(Julho!$D$3:$D$300,C119)+COUNTIF(Agosto!$D$3:$D$300,C119)+COUNTIF(Setembro!$D$3:$D$300,C119)+COUNTIF(Outubro!$D$3:$D$300,C119)+COUNTIF(Novembro!$D$3:$D$300,C119)+COUNTIF(Dezembro!$D$3:$D$300,C119)</f>
        <v>0</v>
      </c>
      <c r="F119" s="216">
        <f>COUNTIFS(Janeiro!$C$3:$C$300,C119,Janeiro!$H$3:$H$300,"&gt;0")+COUNTIFS(Janeiro!$D$3:$D$300,C119,Janeiro!$H$3:$H$300,"&gt;0")+COUNTIFS(Fevereiro!$C$3:$C$300,C119,Fevereiro!$H$3:$H$300,"&gt;0")+COUNTIFS(Fevereiro!$D$3:$D$300,C119,Fevereiro!$H$3:$H$300,"&gt;0")+COUNTIFS('Março'!$C$3:$C$300,C119,'Março'!$H$3:$H$300,"&gt;0")+COUNTIFS('Março'!$D$3:$D$300,C119,'Março'!$H$3:$H$300,"&gt;0")+COUNTIFS(Abril!$C$3:$C$300,C119,Abril!$H$3:$H$300,"&gt;0")+COUNTIFS(Abril!$D$3:$D$300,C119,Abril!$H$3:$H$300,"&gt;0")+COUNTIFS(Maio!$C$3:$C$300,C119,Maio!$H$3:$H$300,"&gt;0")+COUNTIFS(Maio!$D$3:$D$300,C119,Maio!$H$3:$H$300,"&gt;0")+COUNTIFS(Junho!$C$3:$C$300,C119,Junho!$H$3:$H$300,"&gt;0")+COUNTIFS(Junho!$D$3:$D$300,C119,Junho!$H$3:$H$300,"&gt;0")+COUNTIFS(Julho!$C$3:$C$300,C119,Julho!$H$3:$H$300,"&gt;0")+COUNTIFS(Julho!$D$3:$D$300,C119,Julho!$H$3:$H$300,"&gt;0")+COUNTIFS(Agosto!$C$3:$C$300,C119,Agosto!$H$3:$H$300,"&gt;0")+COUNTIFS(Agosto!$D$3:$D$300,C119,Agosto!$H$3:$H$300,"&gt;0")+COUNTIFS(Setembro!$C$3:$C$300,C119,Setembro!$H$3:$H$300,"&gt;0")+COUNTIFS(Setembro!$D$3:$D$300,C119,Setembro!$H$3:$H$300,"&gt;0")+COUNTIFS(Outubro!$C$3:$C$300,C119,Outubro!$H$3:$H$300,"&gt;0")+COUNTIFS(Outubro!$D$3:$D$300,C119,Outubro!$H$3:$H$300,"&gt;0")+COUNTIFS(Novembro!$C$3:$C$300,C119,Novembro!$H$3:$H$300,"&gt;0")+COUNTIFS(Novembro!$D$3:$D$300,C119,Novembro!$H$3:$H$300,"&gt;0")+COUNTIFS(Dezembro!$C$3:$C$300,C119,Dezembro!$H$3:$H$300,"&gt;0")+COUNTIFS(Dezembro!$D$3:$D$300,C119,Dezembro!$H$3:$H$300,"&gt;0")</f>
        <v>0</v>
      </c>
      <c r="G119" s="216">
        <f>COUNTIFS(Janeiro!$C$3:$C$300,C119,Janeiro!$H$3:$H$300,"&lt;0")+COUNTIFS(Janeiro!$D$3:$D$300,C119,Janeiro!$H$3:$H$300,"&lt;0")+COUNTIFS(Fevereiro!$C$3:$C$300,C119,Fevereiro!$H$3:$H$300,"&lt;0")+COUNTIFS(Fevereiro!$D$3:$D$300,C119,Fevereiro!$H$3:$H$300,"&lt;0")+COUNTIFS('Março'!$C$3:$C$300,C119,'Março'!$H$3:$H$300,"&lt;0")+COUNTIFS('Março'!$D$3:$D$300,C119,'Março'!$H$3:$H$300,"&lt;0")+COUNTIFS(Abril!$C$3:$C$300,C119,Abril!$H$3:$H$300,"&lt;0")+COUNTIFS(Abril!$D$3:$D$300,C119,Abril!$H$3:$H$300,"&lt;0")+COUNTIFS(Maio!$C$3:$C$300,C119,Maio!$H$3:$H$300,"&lt;0")+COUNTIFS(Maio!$D$3:$D$300,C119,Maio!$H$3:$H$300,"&lt;0")+COUNTIFS(Junho!$C$3:$C$300,C119,Junho!$H$3:$H$300,"&lt;0")+COUNTIFS(Junho!$D$3:$D$300,C119,Junho!$H$3:$H$300,"&lt;0")+COUNTIFS(Julho!$C$3:$C$300,C119,Julho!$H$3:$H$300,"&lt;0")+COUNTIFS(Julho!$D$3:$D$300,C119,Julho!$H$3:$H$300,"&lt;0")+COUNTIFS(Agosto!$C$3:$C$300,C119,Agosto!$H$3:$H$300,"&lt;0")+COUNTIFS(Agosto!$D$3:$D$300,C119,Agosto!$H$3:$H$300,"&lt;0")+COUNTIFS(Setembro!$C$3:$C$300,C119,Setembro!$H$3:$H$300,"&lt;0")+COUNTIFS(Setembro!$D$3:$D$300,C119,Setembro!$H$3:$H$300,"&lt;0")+COUNTIFS(Outubro!$C$3:$C$300,C119,Outubro!$H$3:$H$300,"&lt;0")+COUNTIFS(Outubro!$D$3:$D$300,C119,Outubro!$H$3:$H$300,"&lt;0")+COUNTIFS(Novembro!$C$3:$C$300,C119,Novembro!$H$3:$H$300,"&lt;0")+COUNTIFS(Novembro!$D$3:$D$300,C119,Novembro!$H$3:$H$300,"&lt;0")+COUNTIFS(Dezembro!$C$3:$C$300,C119,Dezembro!$H$3:$H$300,"&lt;0")+COUNTIFS(Dezembro!$D$3:$D$300,C119,Dezembro!$H$3:$H$300,"&lt;0")</f>
        <v>1</v>
      </c>
      <c r="H119" s="217">
        <f>SUMIFS(Janeiro!$H$3:$H$300,Janeiro!$C$3:$C$300,C119)+SUMIFS(Janeiro!$H$3:$H$300,Janeiro!$D$3:$D$300,C119)+SUMIFS(Fevereiro!$H$3:$H$300,Fevereiro!$C$3:$C$300,C119)+SUMIFS(Fevereiro!$H$3:$H$300,Fevereiro!$D$3:$D$300,C119)+SUMIFS('Março'!$H$3:$H$300,'Março'!$C$3:$C$300,C119)+SUMIFS('Março'!$H$3:$H$300,'Março'!$D$3:$D$300,C119)+SUMIFS(Abril!$H$3:$H$300,Abril!$C$3:$C$300,C119)+SUMIFS(Abril!$H$3:$H$300,Abril!$D$3:$D$300,C119)+SUMIFS(Maio!$H$3:$H$300,Maio!$C$3:$C$300,C119)+SUMIFS(Maio!$H$3:$H$300,Maio!$D$3:$D$300,C119)+SUMIFS(Junho!$H$3:$H$300,Junho!$C$3:$C$300,C119)+SUMIFS(Junho!$H$3:$H$300,Junho!$D$3:$D$300,C119)+SUMIFS(Julho!$H$3:$H$300,Julho!$C$3:$C$300,C119)+SUMIFS(Julho!$H$3:$H$300,Julho!$D$3:$D$300,C119)+SUMIFS(Agosto!$H$3:$H$300,Agosto!$C$3:$C$300,C119)+SUMIFS(Agosto!$H$3:$H$300,Agosto!$D$3:$D$300,C119)+SUMIFS(Setembro!$H$3:$H$300,Setembro!$C$3:$C$300,C119)+SUMIFS(Setembro!$H$3:$H$300,Setembro!$D$3:$D$300,C119)+SUMIFS(Outubro!$H$3:$H$300,Outubro!$C$3:$C$300,C119)+SUMIFS(Outubro!$H$3:$H$300,Outubro!$D$3:$D$300,C119)+SUMIFS(Novembro!$H$3:$H$300,Novembro!$C$3:$C$300,C119)+SUMIFS(Novembro!$H$3:$H$300,Novembro!$D$3:$D$300,C119)+SUMIFS(Dezembro!$H$3:$H$300,Dezembro!$C$3:$C$300,C119)+SUMIFS(Dezembro!$H$3:$H$300,Dezembro!$D$3:$D$300,C119)</f>
        <v>-1000</v>
      </c>
      <c r="J119" s="235"/>
      <c r="L119" s="71"/>
    </row>
    <row r="120" ht="24.75" customHeight="1">
      <c r="A120" s="214">
        <f>Equipes!$H120+(ROW(Equipes!$H120)/100000)</f>
        <v>0.0012</v>
      </c>
      <c r="B120" s="207">
        <f>RANK(Equipes!$A120,A:A)</f>
        <v>304</v>
      </c>
      <c r="C120" s="225" t="s">
        <v>421</v>
      </c>
      <c r="D120" s="216">
        <f>COUNTIF(Janeiro!$C$3:$C$300,C120)+COUNTIF(Fevereiro!$C$3:$C$300,C120)+COUNTIF('Março'!$C$3:$C$300,C120)+COUNTIF(Abril!$C$3:$C$300,C120)+COUNTIF(Maio!$C$3:$C$300,C120)+COUNTIF(Junho!$C$3:$C$300,C120)+COUNTIF(Julho!$C$3:$C$300,C120)+COUNTIF(Agosto!$C$3:$C$300,C120)+COUNTIF(Setembro!$C$3:$C$300,C120)+COUNTIF(Outubro!$C$3:$C$300,C120)+COUNTIF(Novembro!$C$3:$C$300,C120)+COUNTIF(Dezembro!$C$3:$C$300,C120)</f>
        <v>0</v>
      </c>
      <c r="E120" s="216">
        <f>COUNTIF(Janeiro!$D$3:$D$300,C120)+COUNTIF(Fevereiro!$D$3:$D$300,C120)+COUNTIF('Março'!$D$3:$D$300,C120)+COUNTIF(Abril!$D$3:$D$300,C120)+COUNTIF(Maio!$D$3:$D$300,C120)+COUNTIF(Junho!$D$3:$D$300,C120)+COUNTIF(Julho!$D$3:$D$300,C120)+COUNTIF(Agosto!$D$3:$D$300,C120)+COUNTIF(Setembro!$D$3:$D$300,C120)+COUNTIF(Outubro!$D$3:$D$300,C120)+COUNTIF(Novembro!$D$3:$D$300,C120)+COUNTIF(Dezembro!$D$3:$D$300,C120)</f>
        <v>0</v>
      </c>
      <c r="F120" s="216">
        <f>COUNTIFS(Janeiro!$C$3:$C$300,C120,Janeiro!$H$3:$H$300,"&gt;0")+COUNTIFS(Janeiro!$D$3:$D$300,C120,Janeiro!$H$3:$H$300,"&gt;0")+COUNTIFS(Fevereiro!$C$3:$C$300,C120,Fevereiro!$H$3:$H$300,"&gt;0")+COUNTIFS(Fevereiro!$D$3:$D$300,C120,Fevereiro!$H$3:$H$300,"&gt;0")+COUNTIFS('Março'!$C$3:$C$300,C120,'Março'!$H$3:$H$300,"&gt;0")+COUNTIFS('Março'!$D$3:$D$300,C120,'Março'!$H$3:$H$300,"&gt;0")+COUNTIFS(Abril!$C$3:$C$300,C120,Abril!$H$3:$H$300,"&gt;0")+COUNTIFS(Abril!$D$3:$D$300,C120,Abril!$H$3:$H$300,"&gt;0")+COUNTIFS(Maio!$C$3:$C$300,C120,Maio!$H$3:$H$300,"&gt;0")+COUNTIFS(Maio!$D$3:$D$300,C120,Maio!$H$3:$H$300,"&gt;0")+COUNTIFS(Junho!$C$3:$C$300,C120,Junho!$H$3:$H$300,"&gt;0")+COUNTIFS(Junho!$D$3:$D$300,C120,Junho!$H$3:$H$300,"&gt;0")+COUNTIFS(Julho!$C$3:$C$300,C120,Julho!$H$3:$H$300,"&gt;0")+COUNTIFS(Julho!$D$3:$D$300,C120,Julho!$H$3:$H$300,"&gt;0")+COUNTIFS(Agosto!$C$3:$C$300,C120,Agosto!$H$3:$H$300,"&gt;0")+COUNTIFS(Agosto!$D$3:$D$300,C120,Agosto!$H$3:$H$300,"&gt;0")+COUNTIFS(Setembro!$C$3:$C$300,C120,Setembro!$H$3:$H$300,"&gt;0")+COUNTIFS(Setembro!$D$3:$D$300,C120,Setembro!$H$3:$H$300,"&gt;0")+COUNTIFS(Outubro!$C$3:$C$300,C120,Outubro!$H$3:$H$300,"&gt;0")+COUNTIFS(Outubro!$D$3:$D$300,C120,Outubro!$H$3:$H$300,"&gt;0")+COUNTIFS(Novembro!$C$3:$C$300,C120,Novembro!$H$3:$H$300,"&gt;0")+COUNTIFS(Novembro!$D$3:$D$300,C120,Novembro!$H$3:$H$300,"&gt;0")+COUNTIFS(Dezembro!$C$3:$C$300,C120,Dezembro!$H$3:$H$300,"&gt;0")+COUNTIFS(Dezembro!$D$3:$D$300,C120,Dezembro!$H$3:$H$300,"&gt;0")</f>
        <v>0</v>
      </c>
      <c r="G120" s="216">
        <f>COUNTIFS(Janeiro!$C$3:$C$300,C120,Janeiro!$H$3:$H$300,"&lt;0")+COUNTIFS(Janeiro!$D$3:$D$300,C120,Janeiro!$H$3:$H$300,"&lt;0")+COUNTIFS(Fevereiro!$C$3:$C$300,C120,Fevereiro!$H$3:$H$300,"&lt;0")+COUNTIFS(Fevereiro!$D$3:$D$300,C120,Fevereiro!$H$3:$H$300,"&lt;0")+COUNTIFS('Março'!$C$3:$C$300,C120,'Março'!$H$3:$H$300,"&lt;0")+COUNTIFS('Março'!$D$3:$D$300,C120,'Março'!$H$3:$H$300,"&lt;0")+COUNTIFS(Abril!$C$3:$C$300,C120,Abril!$H$3:$H$300,"&lt;0")+COUNTIFS(Abril!$D$3:$D$300,C120,Abril!$H$3:$H$300,"&lt;0")+COUNTIFS(Maio!$C$3:$C$300,C120,Maio!$H$3:$H$300,"&lt;0")+COUNTIFS(Maio!$D$3:$D$300,C120,Maio!$H$3:$H$300,"&lt;0")+COUNTIFS(Junho!$C$3:$C$300,C120,Junho!$H$3:$H$300,"&lt;0")+COUNTIFS(Junho!$D$3:$D$300,C120,Junho!$H$3:$H$300,"&lt;0")+COUNTIFS(Julho!$C$3:$C$300,C120,Julho!$H$3:$H$300,"&lt;0")+COUNTIFS(Julho!$D$3:$D$300,C120,Julho!$H$3:$H$300,"&lt;0")+COUNTIFS(Agosto!$C$3:$C$300,C120,Agosto!$H$3:$H$300,"&lt;0")+COUNTIFS(Agosto!$D$3:$D$300,C120,Agosto!$H$3:$H$300,"&lt;0")+COUNTIFS(Setembro!$C$3:$C$300,C120,Setembro!$H$3:$H$300,"&lt;0")+COUNTIFS(Setembro!$D$3:$D$300,C120,Setembro!$H$3:$H$300,"&lt;0")+COUNTIFS(Outubro!$C$3:$C$300,C120,Outubro!$H$3:$H$300,"&lt;0")+COUNTIFS(Outubro!$D$3:$D$300,C120,Outubro!$H$3:$H$300,"&lt;0")+COUNTIFS(Novembro!$C$3:$C$300,C120,Novembro!$H$3:$H$300,"&lt;0")+COUNTIFS(Novembro!$D$3:$D$300,C120,Novembro!$H$3:$H$300,"&lt;0")+COUNTIFS(Dezembro!$C$3:$C$300,C120,Dezembro!$H$3:$H$300,"&lt;0")+COUNTIFS(Dezembro!$D$3:$D$300,C120,Dezembro!$H$3:$H$300,"&lt;0")</f>
        <v>0</v>
      </c>
      <c r="H120" s="217">
        <f>SUMIFS(Janeiro!$H$3:$H$300,Janeiro!$C$3:$C$300,C120)+SUMIFS(Janeiro!$H$3:$H$300,Janeiro!$D$3:$D$300,C120)+SUMIFS(Fevereiro!$H$3:$H$300,Fevereiro!$C$3:$C$300,C120)+SUMIFS(Fevereiro!$H$3:$H$300,Fevereiro!$D$3:$D$300,C120)+SUMIFS('Março'!$H$3:$H$300,'Março'!$C$3:$C$300,C120)+SUMIFS('Março'!$H$3:$H$300,'Março'!$D$3:$D$300,C120)+SUMIFS(Abril!$H$3:$H$300,Abril!$C$3:$C$300,C120)+SUMIFS(Abril!$H$3:$H$300,Abril!$D$3:$D$300,C120)+SUMIFS(Maio!$H$3:$H$300,Maio!$C$3:$C$300,C120)+SUMIFS(Maio!$H$3:$H$300,Maio!$D$3:$D$300,C120)+SUMIFS(Junho!$H$3:$H$300,Junho!$C$3:$C$300,C120)+SUMIFS(Junho!$H$3:$H$300,Junho!$D$3:$D$300,C120)+SUMIFS(Julho!$H$3:$H$300,Julho!$C$3:$C$300,C120)+SUMIFS(Julho!$H$3:$H$300,Julho!$D$3:$D$300,C120)+SUMIFS(Agosto!$H$3:$H$300,Agosto!$C$3:$C$300,C120)+SUMIFS(Agosto!$H$3:$H$300,Agosto!$D$3:$D$300,C120)+SUMIFS(Setembro!$H$3:$H$300,Setembro!$C$3:$C$300,C120)+SUMIFS(Setembro!$H$3:$H$300,Setembro!$D$3:$D$300,C120)+SUMIFS(Outubro!$H$3:$H$300,Outubro!$C$3:$C$300,C120)+SUMIFS(Outubro!$H$3:$H$300,Outubro!$D$3:$D$300,C120)+SUMIFS(Novembro!$H$3:$H$300,Novembro!$C$3:$C$300,C120)+SUMIFS(Novembro!$H$3:$H$300,Novembro!$D$3:$D$300,C120)+SUMIFS(Dezembro!$H$3:$H$300,Dezembro!$C$3:$C$300,C120)+SUMIFS(Dezembro!$H$3:$H$300,Dezembro!$D$3:$D$300,C120)</f>
        <v>0</v>
      </c>
      <c r="J120" s="235"/>
      <c r="L120" s="71"/>
    </row>
    <row r="121" ht="24.75" customHeight="1">
      <c r="A121" s="214">
        <f>Equipes!$H121+(ROW(Equipes!$H121)/100000)</f>
        <v>0.00121</v>
      </c>
      <c r="B121" s="207">
        <f>RANK(Equipes!$A121,A:A)</f>
        <v>303</v>
      </c>
      <c r="C121" s="225" t="s">
        <v>422</v>
      </c>
      <c r="D121" s="216">
        <f>COUNTIF(Janeiro!$C$3:$C$300,C121)+COUNTIF(Fevereiro!$C$3:$C$300,C121)+COUNTIF('Março'!$C$3:$C$300,C121)+COUNTIF(Abril!$C$3:$C$300,C121)+COUNTIF(Maio!$C$3:$C$300,C121)+COUNTIF(Junho!$C$3:$C$300,C121)+COUNTIF(Julho!$C$3:$C$300,C121)+COUNTIF(Agosto!$C$3:$C$300,C121)+COUNTIF(Setembro!$C$3:$C$300,C121)+COUNTIF(Outubro!$C$3:$C$300,C121)+COUNTIF(Novembro!$C$3:$C$300,C121)+COUNTIF(Dezembro!$C$3:$C$300,C121)</f>
        <v>0</v>
      </c>
      <c r="E121" s="216">
        <f>COUNTIF(Janeiro!$D$3:$D$300,C121)+COUNTIF(Fevereiro!$D$3:$D$300,C121)+COUNTIF('Março'!$D$3:$D$300,C121)+COUNTIF(Abril!$D$3:$D$300,C121)+COUNTIF(Maio!$D$3:$D$300,C121)+COUNTIF(Junho!$D$3:$D$300,C121)+COUNTIF(Julho!$D$3:$D$300,C121)+COUNTIF(Agosto!$D$3:$D$300,C121)+COUNTIF(Setembro!$D$3:$D$300,C121)+COUNTIF(Outubro!$D$3:$D$300,C121)+COUNTIF(Novembro!$D$3:$D$300,C121)+COUNTIF(Dezembro!$D$3:$D$300,C121)</f>
        <v>0</v>
      </c>
      <c r="F121" s="216">
        <f>COUNTIFS(Janeiro!$C$3:$C$300,C121,Janeiro!$H$3:$H$300,"&gt;0")+COUNTIFS(Janeiro!$D$3:$D$300,C121,Janeiro!$H$3:$H$300,"&gt;0")+COUNTIFS(Fevereiro!$C$3:$C$300,C121,Fevereiro!$H$3:$H$300,"&gt;0")+COUNTIFS(Fevereiro!$D$3:$D$300,C121,Fevereiro!$H$3:$H$300,"&gt;0")+COUNTIFS('Março'!$C$3:$C$300,C121,'Março'!$H$3:$H$300,"&gt;0")+COUNTIFS('Março'!$D$3:$D$300,C121,'Março'!$H$3:$H$300,"&gt;0")+COUNTIFS(Abril!$C$3:$C$300,C121,Abril!$H$3:$H$300,"&gt;0")+COUNTIFS(Abril!$D$3:$D$300,C121,Abril!$H$3:$H$300,"&gt;0")+COUNTIFS(Maio!$C$3:$C$300,C121,Maio!$H$3:$H$300,"&gt;0")+COUNTIFS(Maio!$D$3:$D$300,C121,Maio!$H$3:$H$300,"&gt;0")+COUNTIFS(Junho!$C$3:$C$300,C121,Junho!$H$3:$H$300,"&gt;0")+COUNTIFS(Junho!$D$3:$D$300,C121,Junho!$H$3:$H$300,"&gt;0")+COUNTIFS(Julho!$C$3:$C$300,C121,Julho!$H$3:$H$300,"&gt;0")+COUNTIFS(Julho!$D$3:$D$300,C121,Julho!$H$3:$H$300,"&gt;0")+COUNTIFS(Agosto!$C$3:$C$300,C121,Agosto!$H$3:$H$300,"&gt;0")+COUNTIFS(Agosto!$D$3:$D$300,C121,Agosto!$H$3:$H$300,"&gt;0")+COUNTIFS(Setembro!$C$3:$C$300,C121,Setembro!$H$3:$H$300,"&gt;0")+COUNTIFS(Setembro!$D$3:$D$300,C121,Setembro!$H$3:$H$300,"&gt;0")+COUNTIFS(Outubro!$C$3:$C$300,C121,Outubro!$H$3:$H$300,"&gt;0")+COUNTIFS(Outubro!$D$3:$D$300,C121,Outubro!$H$3:$H$300,"&gt;0")+COUNTIFS(Novembro!$C$3:$C$300,C121,Novembro!$H$3:$H$300,"&gt;0")+COUNTIFS(Novembro!$D$3:$D$300,C121,Novembro!$H$3:$H$300,"&gt;0")+COUNTIFS(Dezembro!$C$3:$C$300,C121,Dezembro!$H$3:$H$300,"&gt;0")+COUNTIFS(Dezembro!$D$3:$D$300,C121,Dezembro!$H$3:$H$300,"&gt;0")</f>
        <v>0</v>
      </c>
      <c r="G121" s="216">
        <f>COUNTIFS(Janeiro!$C$3:$C$300,C121,Janeiro!$H$3:$H$300,"&lt;0")+COUNTIFS(Janeiro!$D$3:$D$300,C121,Janeiro!$H$3:$H$300,"&lt;0")+COUNTIFS(Fevereiro!$C$3:$C$300,C121,Fevereiro!$H$3:$H$300,"&lt;0")+COUNTIFS(Fevereiro!$D$3:$D$300,C121,Fevereiro!$H$3:$H$300,"&lt;0")+COUNTIFS('Março'!$C$3:$C$300,C121,'Março'!$H$3:$H$300,"&lt;0")+COUNTIFS('Março'!$D$3:$D$300,C121,'Março'!$H$3:$H$300,"&lt;0")+COUNTIFS(Abril!$C$3:$C$300,C121,Abril!$H$3:$H$300,"&lt;0")+COUNTIFS(Abril!$D$3:$D$300,C121,Abril!$H$3:$H$300,"&lt;0")+COUNTIFS(Maio!$C$3:$C$300,C121,Maio!$H$3:$H$300,"&lt;0")+COUNTIFS(Maio!$D$3:$D$300,C121,Maio!$H$3:$H$300,"&lt;0")+COUNTIFS(Junho!$C$3:$C$300,C121,Junho!$H$3:$H$300,"&lt;0")+COUNTIFS(Junho!$D$3:$D$300,C121,Junho!$H$3:$H$300,"&lt;0")+COUNTIFS(Julho!$C$3:$C$300,C121,Julho!$H$3:$H$300,"&lt;0")+COUNTIFS(Julho!$D$3:$D$300,C121,Julho!$H$3:$H$300,"&lt;0")+COUNTIFS(Agosto!$C$3:$C$300,C121,Agosto!$H$3:$H$300,"&lt;0")+COUNTIFS(Agosto!$D$3:$D$300,C121,Agosto!$H$3:$H$300,"&lt;0")+COUNTIFS(Setembro!$C$3:$C$300,C121,Setembro!$H$3:$H$300,"&lt;0")+COUNTIFS(Setembro!$D$3:$D$300,C121,Setembro!$H$3:$H$300,"&lt;0")+COUNTIFS(Outubro!$C$3:$C$300,C121,Outubro!$H$3:$H$300,"&lt;0")+COUNTIFS(Outubro!$D$3:$D$300,C121,Outubro!$H$3:$H$300,"&lt;0")+COUNTIFS(Novembro!$C$3:$C$300,C121,Novembro!$H$3:$H$300,"&lt;0")+COUNTIFS(Novembro!$D$3:$D$300,C121,Novembro!$H$3:$H$300,"&lt;0")+COUNTIFS(Dezembro!$C$3:$C$300,C121,Dezembro!$H$3:$H$300,"&lt;0")+COUNTIFS(Dezembro!$D$3:$D$300,C121,Dezembro!$H$3:$H$300,"&lt;0")</f>
        <v>0</v>
      </c>
      <c r="H121" s="217">
        <f>SUMIFS(Janeiro!$H$3:$H$300,Janeiro!$C$3:$C$300,C121)+SUMIFS(Janeiro!$H$3:$H$300,Janeiro!$D$3:$D$300,C121)+SUMIFS(Fevereiro!$H$3:$H$300,Fevereiro!$C$3:$C$300,C121)+SUMIFS(Fevereiro!$H$3:$H$300,Fevereiro!$D$3:$D$300,C121)+SUMIFS('Março'!$H$3:$H$300,'Março'!$C$3:$C$300,C121)+SUMIFS('Março'!$H$3:$H$300,'Março'!$D$3:$D$300,C121)+SUMIFS(Abril!$H$3:$H$300,Abril!$C$3:$C$300,C121)+SUMIFS(Abril!$H$3:$H$300,Abril!$D$3:$D$300,C121)+SUMIFS(Maio!$H$3:$H$300,Maio!$C$3:$C$300,C121)+SUMIFS(Maio!$H$3:$H$300,Maio!$D$3:$D$300,C121)+SUMIFS(Junho!$H$3:$H$300,Junho!$C$3:$C$300,C121)+SUMIFS(Junho!$H$3:$H$300,Junho!$D$3:$D$300,C121)+SUMIFS(Julho!$H$3:$H$300,Julho!$C$3:$C$300,C121)+SUMIFS(Julho!$H$3:$H$300,Julho!$D$3:$D$300,C121)+SUMIFS(Agosto!$H$3:$H$300,Agosto!$C$3:$C$300,C121)+SUMIFS(Agosto!$H$3:$H$300,Agosto!$D$3:$D$300,C121)+SUMIFS(Setembro!$H$3:$H$300,Setembro!$C$3:$C$300,C121)+SUMIFS(Setembro!$H$3:$H$300,Setembro!$D$3:$D$300,C121)+SUMIFS(Outubro!$H$3:$H$300,Outubro!$C$3:$C$300,C121)+SUMIFS(Outubro!$H$3:$H$300,Outubro!$D$3:$D$300,C121)+SUMIFS(Novembro!$H$3:$H$300,Novembro!$C$3:$C$300,C121)+SUMIFS(Novembro!$H$3:$H$300,Novembro!$D$3:$D$300,C121)+SUMIFS(Dezembro!$H$3:$H$300,Dezembro!$C$3:$C$300,C121)+SUMIFS(Dezembro!$H$3:$H$300,Dezembro!$D$3:$D$300,C121)</f>
        <v>0</v>
      </c>
      <c r="J121" s="235"/>
      <c r="L121" s="71"/>
    </row>
    <row r="122" ht="24.75" customHeight="1">
      <c r="A122" s="214">
        <f>Equipes!$H122+(ROW(Equipes!$H122)/100000)</f>
        <v>-899.99878</v>
      </c>
      <c r="B122" s="207">
        <f>RANK(Equipes!$A122,A:A)</f>
        <v>391</v>
      </c>
      <c r="C122" s="221" t="s">
        <v>423</v>
      </c>
      <c r="D122" s="216">
        <f>COUNTIF(Janeiro!$C$3:$C$300,C122)+COUNTIF(Fevereiro!$C$3:$C$300,C122)+COUNTIF('Março'!$C$3:$C$300,C122)+COUNTIF(Abril!$C$3:$C$300,C122)+COUNTIF(Maio!$C$3:$C$300,C122)+COUNTIF(Junho!$C$3:$C$300,C122)+COUNTIF(Julho!$C$3:$C$300,C122)+COUNTIF(Agosto!$C$3:$C$300,C122)+COUNTIF(Setembro!$C$3:$C$300,C122)+COUNTIF(Outubro!$C$3:$C$300,C122)+COUNTIF(Novembro!$C$3:$C$300,C122)+COUNTIF(Dezembro!$C$3:$C$300,C122)</f>
        <v>1</v>
      </c>
      <c r="E122" s="216">
        <f>COUNTIF(Janeiro!$D$3:$D$300,C122)+COUNTIF(Fevereiro!$D$3:$D$300,C122)+COUNTIF('Março'!$D$3:$D$300,C122)+COUNTIF(Abril!$D$3:$D$300,C122)+COUNTIF(Maio!$D$3:$D$300,C122)+COUNTIF(Junho!$D$3:$D$300,C122)+COUNTIF(Julho!$D$3:$D$300,C122)+COUNTIF(Agosto!$D$3:$D$300,C122)+COUNTIF(Setembro!$D$3:$D$300,C122)+COUNTIF(Outubro!$D$3:$D$300,C122)+COUNTIF(Novembro!$D$3:$D$300,C122)+COUNTIF(Dezembro!$D$3:$D$300,C122)</f>
        <v>0</v>
      </c>
      <c r="F122" s="216">
        <f>COUNTIFS(Janeiro!$C$3:$C$300,C122,Janeiro!$H$3:$H$300,"&gt;0")+COUNTIFS(Janeiro!$D$3:$D$300,C122,Janeiro!$H$3:$H$300,"&gt;0")+COUNTIFS(Fevereiro!$C$3:$C$300,C122,Fevereiro!$H$3:$H$300,"&gt;0")+COUNTIFS(Fevereiro!$D$3:$D$300,C122,Fevereiro!$H$3:$H$300,"&gt;0")+COUNTIFS('Março'!$C$3:$C$300,C122,'Março'!$H$3:$H$300,"&gt;0")+COUNTIFS('Março'!$D$3:$D$300,C122,'Março'!$H$3:$H$300,"&gt;0")+COUNTIFS(Abril!$C$3:$C$300,C122,Abril!$H$3:$H$300,"&gt;0")+COUNTIFS(Abril!$D$3:$D$300,C122,Abril!$H$3:$H$300,"&gt;0")+COUNTIFS(Maio!$C$3:$C$300,C122,Maio!$H$3:$H$300,"&gt;0")+COUNTIFS(Maio!$D$3:$D$300,C122,Maio!$H$3:$H$300,"&gt;0")+COUNTIFS(Junho!$C$3:$C$300,C122,Junho!$H$3:$H$300,"&gt;0")+COUNTIFS(Junho!$D$3:$D$300,C122,Junho!$H$3:$H$300,"&gt;0")+COUNTIFS(Julho!$C$3:$C$300,C122,Julho!$H$3:$H$300,"&gt;0")+COUNTIFS(Julho!$D$3:$D$300,C122,Julho!$H$3:$H$300,"&gt;0")+COUNTIFS(Agosto!$C$3:$C$300,C122,Agosto!$H$3:$H$300,"&gt;0")+COUNTIFS(Agosto!$D$3:$D$300,C122,Agosto!$H$3:$H$300,"&gt;0")+COUNTIFS(Setembro!$C$3:$C$300,C122,Setembro!$H$3:$H$300,"&gt;0")+COUNTIFS(Setembro!$D$3:$D$300,C122,Setembro!$H$3:$H$300,"&gt;0")+COUNTIFS(Outubro!$C$3:$C$300,C122,Outubro!$H$3:$H$300,"&gt;0")+COUNTIFS(Outubro!$D$3:$D$300,C122,Outubro!$H$3:$H$300,"&gt;0")+COUNTIFS(Novembro!$C$3:$C$300,C122,Novembro!$H$3:$H$300,"&gt;0")+COUNTIFS(Novembro!$D$3:$D$300,C122,Novembro!$H$3:$H$300,"&gt;0")+COUNTIFS(Dezembro!$C$3:$C$300,C122,Dezembro!$H$3:$H$300,"&gt;0")+COUNTIFS(Dezembro!$D$3:$D$300,C122,Dezembro!$H$3:$H$300,"&gt;0")</f>
        <v>0</v>
      </c>
      <c r="G122" s="216">
        <f>COUNTIFS(Janeiro!$C$3:$C$300,C122,Janeiro!$H$3:$H$300,"&lt;0")+COUNTIFS(Janeiro!$D$3:$D$300,C122,Janeiro!$H$3:$H$300,"&lt;0")+COUNTIFS(Fevereiro!$C$3:$C$300,C122,Fevereiro!$H$3:$H$300,"&lt;0")+COUNTIFS(Fevereiro!$D$3:$D$300,C122,Fevereiro!$H$3:$H$300,"&lt;0")+COUNTIFS('Março'!$C$3:$C$300,C122,'Março'!$H$3:$H$300,"&lt;0")+COUNTIFS('Março'!$D$3:$D$300,C122,'Março'!$H$3:$H$300,"&lt;0")+COUNTIFS(Abril!$C$3:$C$300,C122,Abril!$H$3:$H$300,"&lt;0")+COUNTIFS(Abril!$D$3:$D$300,C122,Abril!$H$3:$H$300,"&lt;0")+COUNTIFS(Maio!$C$3:$C$300,C122,Maio!$H$3:$H$300,"&lt;0")+COUNTIFS(Maio!$D$3:$D$300,C122,Maio!$H$3:$H$300,"&lt;0")+COUNTIFS(Junho!$C$3:$C$300,C122,Junho!$H$3:$H$300,"&lt;0")+COUNTIFS(Junho!$D$3:$D$300,C122,Junho!$H$3:$H$300,"&lt;0")+COUNTIFS(Julho!$C$3:$C$300,C122,Julho!$H$3:$H$300,"&lt;0")+COUNTIFS(Julho!$D$3:$D$300,C122,Julho!$H$3:$H$300,"&lt;0")+COUNTIFS(Agosto!$C$3:$C$300,C122,Agosto!$H$3:$H$300,"&lt;0")+COUNTIFS(Agosto!$D$3:$D$300,C122,Agosto!$H$3:$H$300,"&lt;0")+COUNTIFS(Setembro!$C$3:$C$300,C122,Setembro!$H$3:$H$300,"&lt;0")+COUNTIFS(Setembro!$D$3:$D$300,C122,Setembro!$H$3:$H$300,"&lt;0")+COUNTIFS(Outubro!$C$3:$C$300,C122,Outubro!$H$3:$H$300,"&lt;0")+COUNTIFS(Outubro!$D$3:$D$300,C122,Outubro!$H$3:$H$300,"&lt;0")+COUNTIFS(Novembro!$C$3:$C$300,C122,Novembro!$H$3:$H$300,"&lt;0")+COUNTIFS(Novembro!$D$3:$D$300,C122,Novembro!$H$3:$H$300,"&lt;0")+COUNTIFS(Dezembro!$C$3:$C$300,C122,Dezembro!$H$3:$H$300,"&lt;0")+COUNTIFS(Dezembro!$D$3:$D$300,C122,Dezembro!$H$3:$H$300,"&lt;0")</f>
        <v>1</v>
      </c>
      <c r="H122" s="217">
        <f>SUMIFS(Janeiro!$H$3:$H$300,Janeiro!$C$3:$C$300,C122)+SUMIFS(Janeiro!$H$3:$H$300,Janeiro!$D$3:$D$300,C122)+SUMIFS(Fevereiro!$H$3:$H$300,Fevereiro!$C$3:$C$300,C122)+SUMIFS(Fevereiro!$H$3:$H$300,Fevereiro!$D$3:$D$300,C122)+SUMIFS('Março'!$H$3:$H$300,'Março'!$C$3:$C$300,C122)+SUMIFS('Março'!$H$3:$H$300,'Março'!$D$3:$D$300,C122)+SUMIFS(Abril!$H$3:$H$300,Abril!$C$3:$C$300,C122)+SUMIFS(Abril!$H$3:$H$300,Abril!$D$3:$D$300,C122)+SUMIFS(Maio!$H$3:$H$300,Maio!$C$3:$C$300,C122)+SUMIFS(Maio!$H$3:$H$300,Maio!$D$3:$D$300,C122)+SUMIFS(Junho!$H$3:$H$300,Junho!$C$3:$C$300,C122)+SUMIFS(Junho!$H$3:$H$300,Junho!$D$3:$D$300,C122)+SUMIFS(Julho!$H$3:$H$300,Julho!$C$3:$C$300,C122)+SUMIFS(Julho!$H$3:$H$300,Julho!$D$3:$D$300,C122)+SUMIFS(Agosto!$H$3:$H$300,Agosto!$C$3:$C$300,C122)+SUMIFS(Agosto!$H$3:$H$300,Agosto!$D$3:$D$300,C122)+SUMIFS(Setembro!$H$3:$H$300,Setembro!$C$3:$C$300,C122)+SUMIFS(Setembro!$H$3:$H$300,Setembro!$D$3:$D$300,C122)+SUMIFS(Outubro!$H$3:$H$300,Outubro!$C$3:$C$300,C122)+SUMIFS(Outubro!$H$3:$H$300,Outubro!$D$3:$D$300,C122)+SUMIFS(Novembro!$H$3:$H$300,Novembro!$C$3:$C$300,C122)+SUMIFS(Novembro!$H$3:$H$300,Novembro!$D$3:$D$300,C122)+SUMIFS(Dezembro!$H$3:$H$300,Dezembro!$C$3:$C$300,C122)+SUMIFS(Dezembro!$H$3:$H$300,Dezembro!$D$3:$D$300,C122)</f>
        <v>-900</v>
      </c>
      <c r="J122" s="235"/>
      <c r="L122" s="71"/>
    </row>
    <row r="123" ht="24.75" customHeight="1">
      <c r="A123" s="214">
        <f>Equipes!$H123+(ROW(Equipes!$H123)/100000)</f>
        <v>1205.00123</v>
      </c>
      <c r="B123" s="207">
        <f>RANK(Equipes!$A123,A:A)</f>
        <v>15</v>
      </c>
      <c r="C123" s="225" t="s">
        <v>424</v>
      </c>
      <c r="D123" s="216">
        <f>COUNTIF(Janeiro!$C$3:$C$300,C123)+COUNTIF(Fevereiro!$C$3:$C$300,C123)+COUNTIF('Março'!$C$3:$C$300,C123)+COUNTIF(Abril!$C$3:$C$300,C123)+COUNTIF(Maio!$C$3:$C$300,C123)+COUNTIF(Junho!$C$3:$C$300,C123)+COUNTIF(Julho!$C$3:$C$300,C123)+COUNTIF(Agosto!$C$3:$C$300,C123)+COUNTIF(Setembro!$C$3:$C$300,C123)+COUNTIF(Outubro!$C$3:$C$300,C123)+COUNTIF(Novembro!$C$3:$C$300,C123)+COUNTIF(Dezembro!$C$3:$C$300,C123)</f>
        <v>4</v>
      </c>
      <c r="E123" s="216">
        <f>COUNTIF(Janeiro!$D$3:$D$300,C123)+COUNTIF(Fevereiro!$D$3:$D$300,C123)+COUNTIF('Março'!$D$3:$D$300,C123)+COUNTIF(Abril!$D$3:$D$300,C123)+COUNTIF(Maio!$D$3:$D$300,C123)+COUNTIF(Junho!$D$3:$D$300,C123)+COUNTIF(Julho!$D$3:$D$300,C123)+COUNTIF(Agosto!$D$3:$D$300,C123)+COUNTIF(Setembro!$D$3:$D$300,C123)+COUNTIF(Outubro!$D$3:$D$300,C123)+COUNTIF(Novembro!$D$3:$D$300,C123)+COUNTIF(Dezembro!$D$3:$D$300,C123)</f>
        <v>1</v>
      </c>
      <c r="F123" s="216">
        <f>COUNTIFS(Janeiro!$C$3:$C$300,C123,Janeiro!$H$3:$H$300,"&gt;0")+COUNTIFS(Janeiro!$D$3:$D$300,C123,Janeiro!$H$3:$H$300,"&gt;0")+COUNTIFS(Fevereiro!$C$3:$C$300,C123,Fevereiro!$H$3:$H$300,"&gt;0")+COUNTIFS(Fevereiro!$D$3:$D$300,C123,Fevereiro!$H$3:$H$300,"&gt;0")+COUNTIFS('Março'!$C$3:$C$300,C123,'Março'!$H$3:$H$300,"&gt;0")+COUNTIFS('Março'!$D$3:$D$300,C123,'Março'!$H$3:$H$300,"&gt;0")+COUNTIFS(Abril!$C$3:$C$300,C123,Abril!$H$3:$H$300,"&gt;0")+COUNTIFS(Abril!$D$3:$D$300,C123,Abril!$H$3:$H$300,"&gt;0")+COUNTIFS(Maio!$C$3:$C$300,C123,Maio!$H$3:$H$300,"&gt;0")+COUNTIFS(Maio!$D$3:$D$300,C123,Maio!$H$3:$H$300,"&gt;0")+COUNTIFS(Junho!$C$3:$C$300,C123,Junho!$H$3:$H$300,"&gt;0")+COUNTIFS(Junho!$D$3:$D$300,C123,Junho!$H$3:$H$300,"&gt;0")+COUNTIFS(Julho!$C$3:$C$300,C123,Julho!$H$3:$H$300,"&gt;0")+COUNTIFS(Julho!$D$3:$D$300,C123,Julho!$H$3:$H$300,"&gt;0")+COUNTIFS(Agosto!$C$3:$C$300,C123,Agosto!$H$3:$H$300,"&gt;0")+COUNTIFS(Agosto!$D$3:$D$300,C123,Agosto!$H$3:$H$300,"&gt;0")+COUNTIFS(Setembro!$C$3:$C$300,C123,Setembro!$H$3:$H$300,"&gt;0")+COUNTIFS(Setembro!$D$3:$D$300,C123,Setembro!$H$3:$H$300,"&gt;0")+COUNTIFS(Outubro!$C$3:$C$300,C123,Outubro!$H$3:$H$300,"&gt;0")+COUNTIFS(Outubro!$D$3:$D$300,C123,Outubro!$H$3:$H$300,"&gt;0")+COUNTIFS(Novembro!$C$3:$C$300,C123,Novembro!$H$3:$H$300,"&gt;0")+COUNTIFS(Novembro!$D$3:$D$300,C123,Novembro!$H$3:$H$300,"&gt;0")+COUNTIFS(Dezembro!$C$3:$C$300,C123,Dezembro!$H$3:$H$300,"&gt;0")+COUNTIFS(Dezembro!$D$3:$D$300,C123,Dezembro!$H$3:$H$300,"&gt;0")</f>
        <v>4</v>
      </c>
      <c r="G123" s="216">
        <f>COUNTIFS(Janeiro!$C$3:$C$300,C123,Janeiro!$H$3:$H$300,"&lt;0")+COUNTIFS(Janeiro!$D$3:$D$300,C123,Janeiro!$H$3:$H$300,"&lt;0")+COUNTIFS(Fevereiro!$C$3:$C$300,C123,Fevereiro!$H$3:$H$300,"&lt;0")+COUNTIFS(Fevereiro!$D$3:$D$300,C123,Fevereiro!$H$3:$H$300,"&lt;0")+COUNTIFS('Março'!$C$3:$C$300,C123,'Março'!$H$3:$H$300,"&lt;0")+COUNTIFS('Março'!$D$3:$D$300,C123,'Março'!$H$3:$H$300,"&lt;0")+COUNTIFS(Abril!$C$3:$C$300,C123,Abril!$H$3:$H$300,"&lt;0")+COUNTIFS(Abril!$D$3:$D$300,C123,Abril!$H$3:$H$300,"&lt;0")+COUNTIFS(Maio!$C$3:$C$300,C123,Maio!$H$3:$H$300,"&lt;0")+COUNTIFS(Maio!$D$3:$D$300,C123,Maio!$H$3:$H$300,"&lt;0")+COUNTIFS(Junho!$C$3:$C$300,C123,Junho!$H$3:$H$300,"&lt;0")+COUNTIFS(Junho!$D$3:$D$300,C123,Junho!$H$3:$H$300,"&lt;0")+COUNTIFS(Julho!$C$3:$C$300,C123,Julho!$H$3:$H$300,"&lt;0")+COUNTIFS(Julho!$D$3:$D$300,C123,Julho!$H$3:$H$300,"&lt;0")+COUNTIFS(Agosto!$C$3:$C$300,C123,Agosto!$H$3:$H$300,"&lt;0")+COUNTIFS(Agosto!$D$3:$D$300,C123,Agosto!$H$3:$H$300,"&lt;0")+COUNTIFS(Setembro!$C$3:$C$300,C123,Setembro!$H$3:$H$300,"&lt;0")+COUNTIFS(Setembro!$D$3:$D$300,C123,Setembro!$H$3:$H$300,"&lt;0")+COUNTIFS(Outubro!$C$3:$C$300,C123,Outubro!$H$3:$H$300,"&lt;0")+COUNTIFS(Outubro!$D$3:$D$300,C123,Outubro!$H$3:$H$300,"&lt;0")+COUNTIFS(Novembro!$C$3:$C$300,C123,Novembro!$H$3:$H$300,"&lt;0")+COUNTIFS(Novembro!$D$3:$D$300,C123,Novembro!$H$3:$H$300,"&lt;0")+COUNTIFS(Dezembro!$C$3:$C$300,C123,Dezembro!$H$3:$H$300,"&lt;0")+COUNTIFS(Dezembro!$D$3:$D$300,C123,Dezembro!$H$3:$H$300,"&lt;0")</f>
        <v>1</v>
      </c>
      <c r="H123" s="217">
        <f>SUMIFS(Janeiro!$H$3:$H$300,Janeiro!$C$3:$C$300,C123)+SUMIFS(Janeiro!$H$3:$H$300,Janeiro!$D$3:$D$300,C123)+SUMIFS(Fevereiro!$H$3:$H$300,Fevereiro!$C$3:$C$300,C123)+SUMIFS(Fevereiro!$H$3:$H$300,Fevereiro!$D$3:$D$300,C123)+SUMIFS('Março'!$H$3:$H$300,'Março'!$C$3:$C$300,C123)+SUMIFS('Março'!$H$3:$H$300,'Março'!$D$3:$D$300,C123)+SUMIFS(Abril!$H$3:$H$300,Abril!$C$3:$C$300,C123)+SUMIFS(Abril!$H$3:$H$300,Abril!$D$3:$D$300,C123)+SUMIFS(Maio!$H$3:$H$300,Maio!$C$3:$C$300,C123)+SUMIFS(Maio!$H$3:$H$300,Maio!$D$3:$D$300,C123)+SUMIFS(Junho!$H$3:$H$300,Junho!$C$3:$C$300,C123)+SUMIFS(Junho!$H$3:$H$300,Junho!$D$3:$D$300,C123)+SUMIFS(Julho!$H$3:$H$300,Julho!$C$3:$C$300,C123)+SUMIFS(Julho!$H$3:$H$300,Julho!$D$3:$D$300,C123)+SUMIFS(Agosto!$H$3:$H$300,Agosto!$C$3:$C$300,C123)+SUMIFS(Agosto!$H$3:$H$300,Agosto!$D$3:$D$300,C123)+SUMIFS(Setembro!$H$3:$H$300,Setembro!$C$3:$C$300,C123)+SUMIFS(Setembro!$H$3:$H$300,Setembro!$D$3:$D$300,C123)+SUMIFS(Outubro!$H$3:$H$300,Outubro!$C$3:$C$300,C123)+SUMIFS(Outubro!$H$3:$H$300,Outubro!$D$3:$D$300,C123)+SUMIFS(Novembro!$H$3:$H$300,Novembro!$C$3:$C$300,C123)+SUMIFS(Novembro!$H$3:$H$300,Novembro!$D$3:$D$300,C123)+SUMIFS(Dezembro!$H$3:$H$300,Dezembro!$C$3:$C$300,C123)+SUMIFS(Dezembro!$H$3:$H$300,Dezembro!$D$3:$D$300,C123)</f>
        <v>1205</v>
      </c>
      <c r="J123" s="235"/>
      <c r="L123" s="71"/>
    </row>
    <row r="124" ht="24.75" customHeight="1">
      <c r="A124" s="214">
        <f>Equipes!$H124+(ROW(Equipes!$H124)/100000)</f>
        <v>0.00124</v>
      </c>
      <c r="B124" s="207">
        <f>RANK(Equipes!$A124,A:A)</f>
        <v>302</v>
      </c>
      <c r="C124" s="221" t="s">
        <v>425</v>
      </c>
      <c r="D124" s="216">
        <f>COUNTIF(Janeiro!$C$3:$C$300,C124)+COUNTIF(Fevereiro!$C$3:$C$300,C124)+COUNTIF('Março'!$C$3:$C$300,C124)+COUNTIF(Abril!$C$3:$C$300,C124)+COUNTIF(Maio!$C$3:$C$300,C124)+COUNTIF(Junho!$C$3:$C$300,C124)+COUNTIF(Julho!$C$3:$C$300,C124)+COUNTIF(Agosto!$C$3:$C$300,C124)+COUNTIF(Setembro!$C$3:$C$300,C124)+COUNTIF(Outubro!$C$3:$C$300,C124)+COUNTIF(Novembro!$C$3:$C$300,C124)+COUNTIF(Dezembro!$C$3:$C$300,C124)</f>
        <v>0</v>
      </c>
      <c r="E124" s="216">
        <f>COUNTIF(Janeiro!$D$3:$D$300,C124)+COUNTIF(Fevereiro!$D$3:$D$300,C124)+COUNTIF('Março'!$D$3:$D$300,C124)+COUNTIF(Abril!$D$3:$D$300,C124)+COUNTIF(Maio!$D$3:$D$300,C124)+COUNTIF(Junho!$D$3:$D$300,C124)+COUNTIF(Julho!$D$3:$D$300,C124)+COUNTIF(Agosto!$D$3:$D$300,C124)+COUNTIF(Setembro!$D$3:$D$300,C124)+COUNTIF(Outubro!$D$3:$D$300,C124)+COUNTIF(Novembro!$D$3:$D$300,C124)+COUNTIF(Dezembro!$D$3:$D$300,C124)</f>
        <v>0</v>
      </c>
      <c r="F124" s="216">
        <f>COUNTIFS(Janeiro!$C$3:$C$300,C124,Janeiro!$H$3:$H$300,"&gt;0")+COUNTIFS(Janeiro!$D$3:$D$300,C124,Janeiro!$H$3:$H$300,"&gt;0")+COUNTIFS(Fevereiro!$C$3:$C$300,C124,Fevereiro!$H$3:$H$300,"&gt;0")+COUNTIFS(Fevereiro!$D$3:$D$300,C124,Fevereiro!$H$3:$H$300,"&gt;0")+COUNTIFS('Março'!$C$3:$C$300,C124,'Março'!$H$3:$H$300,"&gt;0")+COUNTIFS('Março'!$D$3:$D$300,C124,'Março'!$H$3:$H$300,"&gt;0")+COUNTIFS(Abril!$C$3:$C$300,C124,Abril!$H$3:$H$300,"&gt;0")+COUNTIFS(Abril!$D$3:$D$300,C124,Abril!$H$3:$H$300,"&gt;0")+COUNTIFS(Maio!$C$3:$C$300,C124,Maio!$H$3:$H$300,"&gt;0")+COUNTIFS(Maio!$D$3:$D$300,C124,Maio!$H$3:$H$300,"&gt;0")+COUNTIFS(Junho!$C$3:$C$300,C124,Junho!$H$3:$H$300,"&gt;0")+COUNTIFS(Junho!$D$3:$D$300,C124,Junho!$H$3:$H$300,"&gt;0")+COUNTIFS(Julho!$C$3:$C$300,C124,Julho!$H$3:$H$300,"&gt;0")+COUNTIFS(Julho!$D$3:$D$300,C124,Julho!$H$3:$H$300,"&gt;0")+COUNTIFS(Agosto!$C$3:$C$300,C124,Agosto!$H$3:$H$300,"&gt;0")+COUNTIFS(Agosto!$D$3:$D$300,C124,Agosto!$H$3:$H$300,"&gt;0")+COUNTIFS(Setembro!$C$3:$C$300,C124,Setembro!$H$3:$H$300,"&gt;0")+COUNTIFS(Setembro!$D$3:$D$300,C124,Setembro!$H$3:$H$300,"&gt;0")+COUNTIFS(Outubro!$C$3:$C$300,C124,Outubro!$H$3:$H$300,"&gt;0")+COUNTIFS(Outubro!$D$3:$D$300,C124,Outubro!$H$3:$H$300,"&gt;0")+COUNTIFS(Novembro!$C$3:$C$300,C124,Novembro!$H$3:$H$300,"&gt;0")+COUNTIFS(Novembro!$D$3:$D$300,C124,Novembro!$H$3:$H$300,"&gt;0")+COUNTIFS(Dezembro!$C$3:$C$300,C124,Dezembro!$H$3:$H$300,"&gt;0")+COUNTIFS(Dezembro!$D$3:$D$300,C124,Dezembro!$H$3:$H$300,"&gt;0")</f>
        <v>0</v>
      </c>
      <c r="G124" s="216">
        <f>COUNTIFS(Janeiro!$C$3:$C$300,C124,Janeiro!$H$3:$H$300,"&lt;0")+COUNTIFS(Janeiro!$D$3:$D$300,C124,Janeiro!$H$3:$H$300,"&lt;0")+COUNTIFS(Fevereiro!$C$3:$C$300,C124,Fevereiro!$H$3:$H$300,"&lt;0")+COUNTIFS(Fevereiro!$D$3:$D$300,C124,Fevereiro!$H$3:$H$300,"&lt;0")+COUNTIFS('Março'!$C$3:$C$300,C124,'Março'!$H$3:$H$300,"&lt;0")+COUNTIFS('Março'!$D$3:$D$300,C124,'Março'!$H$3:$H$300,"&lt;0")+COUNTIFS(Abril!$C$3:$C$300,C124,Abril!$H$3:$H$300,"&lt;0")+COUNTIFS(Abril!$D$3:$D$300,C124,Abril!$H$3:$H$300,"&lt;0")+COUNTIFS(Maio!$C$3:$C$300,C124,Maio!$H$3:$H$300,"&lt;0")+COUNTIFS(Maio!$D$3:$D$300,C124,Maio!$H$3:$H$300,"&lt;0")+COUNTIFS(Junho!$C$3:$C$300,C124,Junho!$H$3:$H$300,"&lt;0")+COUNTIFS(Junho!$D$3:$D$300,C124,Junho!$H$3:$H$300,"&lt;0")+COUNTIFS(Julho!$C$3:$C$300,C124,Julho!$H$3:$H$300,"&lt;0")+COUNTIFS(Julho!$D$3:$D$300,C124,Julho!$H$3:$H$300,"&lt;0")+COUNTIFS(Agosto!$C$3:$C$300,C124,Agosto!$H$3:$H$300,"&lt;0")+COUNTIFS(Agosto!$D$3:$D$300,C124,Agosto!$H$3:$H$300,"&lt;0")+COUNTIFS(Setembro!$C$3:$C$300,C124,Setembro!$H$3:$H$300,"&lt;0")+COUNTIFS(Setembro!$D$3:$D$300,C124,Setembro!$H$3:$H$300,"&lt;0")+COUNTIFS(Outubro!$C$3:$C$300,C124,Outubro!$H$3:$H$300,"&lt;0")+COUNTIFS(Outubro!$D$3:$D$300,C124,Outubro!$H$3:$H$300,"&lt;0")+COUNTIFS(Novembro!$C$3:$C$300,C124,Novembro!$H$3:$H$300,"&lt;0")+COUNTIFS(Novembro!$D$3:$D$300,C124,Novembro!$H$3:$H$300,"&lt;0")+COUNTIFS(Dezembro!$C$3:$C$300,C124,Dezembro!$H$3:$H$300,"&lt;0")+COUNTIFS(Dezembro!$D$3:$D$300,C124,Dezembro!$H$3:$H$300,"&lt;0")</f>
        <v>0</v>
      </c>
      <c r="H124" s="217">
        <f>SUMIFS(Janeiro!$H$3:$H$300,Janeiro!$C$3:$C$300,C124)+SUMIFS(Janeiro!$H$3:$H$300,Janeiro!$D$3:$D$300,C124)+SUMIFS(Fevereiro!$H$3:$H$300,Fevereiro!$C$3:$C$300,C124)+SUMIFS(Fevereiro!$H$3:$H$300,Fevereiro!$D$3:$D$300,C124)+SUMIFS('Março'!$H$3:$H$300,'Março'!$C$3:$C$300,C124)+SUMIFS('Março'!$H$3:$H$300,'Março'!$D$3:$D$300,C124)+SUMIFS(Abril!$H$3:$H$300,Abril!$C$3:$C$300,C124)+SUMIFS(Abril!$H$3:$H$300,Abril!$D$3:$D$300,C124)+SUMIFS(Maio!$H$3:$H$300,Maio!$C$3:$C$300,C124)+SUMIFS(Maio!$H$3:$H$300,Maio!$D$3:$D$300,C124)+SUMIFS(Junho!$H$3:$H$300,Junho!$C$3:$C$300,C124)+SUMIFS(Junho!$H$3:$H$300,Junho!$D$3:$D$300,C124)+SUMIFS(Julho!$H$3:$H$300,Julho!$C$3:$C$300,C124)+SUMIFS(Julho!$H$3:$H$300,Julho!$D$3:$D$300,C124)+SUMIFS(Agosto!$H$3:$H$300,Agosto!$C$3:$C$300,C124)+SUMIFS(Agosto!$H$3:$H$300,Agosto!$D$3:$D$300,C124)+SUMIFS(Setembro!$H$3:$H$300,Setembro!$C$3:$C$300,C124)+SUMIFS(Setembro!$H$3:$H$300,Setembro!$D$3:$D$300,C124)+SUMIFS(Outubro!$H$3:$H$300,Outubro!$C$3:$C$300,C124)+SUMIFS(Outubro!$H$3:$H$300,Outubro!$D$3:$D$300,C124)+SUMIFS(Novembro!$H$3:$H$300,Novembro!$C$3:$C$300,C124)+SUMIFS(Novembro!$H$3:$H$300,Novembro!$D$3:$D$300,C124)+SUMIFS(Dezembro!$H$3:$H$300,Dezembro!$C$3:$C$300,C124)+SUMIFS(Dezembro!$H$3:$H$300,Dezembro!$D$3:$D$300,C124)</f>
        <v>0</v>
      </c>
      <c r="J124" s="235"/>
      <c r="L124" s="71"/>
    </row>
    <row r="125" ht="24.75" customHeight="1">
      <c r="A125" s="214">
        <f>Equipes!$H125+(ROW(Equipes!$H125)/100000)</f>
        <v>1340.00125</v>
      </c>
      <c r="B125" s="207">
        <f>RANK(Equipes!$A125,A:A)</f>
        <v>13</v>
      </c>
      <c r="C125" s="221" t="s">
        <v>251</v>
      </c>
      <c r="D125" s="216">
        <f>COUNTIF(Janeiro!$C$3:$C$300,C125)+COUNTIF(Fevereiro!$C$3:$C$300,C125)+COUNTIF('Março'!$C$3:$C$300,C125)+COUNTIF(Abril!$C$3:$C$300,C125)+COUNTIF(Maio!$C$3:$C$300,C125)+COUNTIF(Junho!$C$3:$C$300,C125)+COUNTIF(Julho!$C$3:$C$300,C125)+COUNTIF(Agosto!$C$3:$C$300,C125)+COUNTIF(Setembro!$C$3:$C$300,C125)+COUNTIF(Outubro!$C$3:$C$300,C125)+COUNTIF(Novembro!$C$3:$C$300,C125)+COUNTIF(Dezembro!$C$3:$C$300,C125)</f>
        <v>1</v>
      </c>
      <c r="E125" s="216">
        <f>COUNTIF(Janeiro!$D$3:$D$300,C125)+COUNTIF(Fevereiro!$D$3:$D$300,C125)+COUNTIF('Março'!$D$3:$D$300,C125)+COUNTIF(Abril!$D$3:$D$300,C125)+COUNTIF(Maio!$D$3:$D$300,C125)+COUNTIF(Junho!$D$3:$D$300,C125)+COUNTIF(Julho!$D$3:$D$300,C125)+COUNTIF(Agosto!$D$3:$D$300,C125)+COUNTIF(Setembro!$D$3:$D$300,C125)+COUNTIF(Outubro!$D$3:$D$300,C125)+COUNTIF(Novembro!$D$3:$D$300,C125)+COUNTIF(Dezembro!$D$3:$D$300,C125)</f>
        <v>1</v>
      </c>
      <c r="F125" s="216">
        <f>COUNTIFS(Janeiro!$C$3:$C$300,C125,Janeiro!$H$3:$H$300,"&gt;0")+COUNTIFS(Janeiro!$D$3:$D$300,C125,Janeiro!$H$3:$H$300,"&gt;0")+COUNTIFS(Fevereiro!$C$3:$C$300,C125,Fevereiro!$H$3:$H$300,"&gt;0")+COUNTIFS(Fevereiro!$D$3:$D$300,C125,Fevereiro!$H$3:$H$300,"&gt;0")+COUNTIFS('Março'!$C$3:$C$300,C125,'Março'!$H$3:$H$300,"&gt;0")+COUNTIFS('Março'!$D$3:$D$300,C125,'Março'!$H$3:$H$300,"&gt;0")+COUNTIFS(Abril!$C$3:$C$300,C125,Abril!$H$3:$H$300,"&gt;0")+COUNTIFS(Abril!$D$3:$D$300,C125,Abril!$H$3:$H$300,"&gt;0")+COUNTIFS(Maio!$C$3:$C$300,C125,Maio!$H$3:$H$300,"&gt;0")+COUNTIFS(Maio!$D$3:$D$300,C125,Maio!$H$3:$H$300,"&gt;0")+COUNTIFS(Junho!$C$3:$C$300,C125,Junho!$H$3:$H$300,"&gt;0")+COUNTIFS(Junho!$D$3:$D$300,C125,Junho!$H$3:$H$300,"&gt;0")+COUNTIFS(Julho!$C$3:$C$300,C125,Julho!$H$3:$H$300,"&gt;0")+COUNTIFS(Julho!$D$3:$D$300,C125,Julho!$H$3:$H$300,"&gt;0")+COUNTIFS(Agosto!$C$3:$C$300,C125,Agosto!$H$3:$H$300,"&gt;0")+COUNTIFS(Agosto!$D$3:$D$300,C125,Agosto!$H$3:$H$300,"&gt;0")+COUNTIFS(Setembro!$C$3:$C$300,C125,Setembro!$H$3:$H$300,"&gt;0")+COUNTIFS(Setembro!$D$3:$D$300,C125,Setembro!$H$3:$H$300,"&gt;0")+COUNTIFS(Outubro!$C$3:$C$300,C125,Outubro!$H$3:$H$300,"&gt;0")+COUNTIFS(Outubro!$D$3:$D$300,C125,Outubro!$H$3:$H$300,"&gt;0")+COUNTIFS(Novembro!$C$3:$C$300,C125,Novembro!$H$3:$H$300,"&gt;0")+COUNTIFS(Novembro!$D$3:$D$300,C125,Novembro!$H$3:$H$300,"&gt;0")+COUNTIFS(Dezembro!$C$3:$C$300,C125,Dezembro!$H$3:$H$300,"&gt;0")+COUNTIFS(Dezembro!$D$3:$D$300,C125,Dezembro!$H$3:$H$300,"&gt;0")</f>
        <v>2</v>
      </c>
      <c r="G125" s="216">
        <f>COUNTIFS(Janeiro!$C$3:$C$300,C125,Janeiro!$H$3:$H$300,"&lt;0")+COUNTIFS(Janeiro!$D$3:$D$300,C125,Janeiro!$H$3:$H$300,"&lt;0")+COUNTIFS(Fevereiro!$C$3:$C$300,C125,Fevereiro!$H$3:$H$300,"&lt;0")+COUNTIFS(Fevereiro!$D$3:$D$300,C125,Fevereiro!$H$3:$H$300,"&lt;0")+COUNTIFS('Março'!$C$3:$C$300,C125,'Março'!$H$3:$H$300,"&lt;0")+COUNTIFS('Março'!$D$3:$D$300,C125,'Março'!$H$3:$H$300,"&lt;0")+COUNTIFS(Abril!$C$3:$C$300,C125,Abril!$H$3:$H$300,"&lt;0")+COUNTIFS(Abril!$D$3:$D$300,C125,Abril!$H$3:$H$300,"&lt;0")+COUNTIFS(Maio!$C$3:$C$300,C125,Maio!$H$3:$H$300,"&lt;0")+COUNTIFS(Maio!$D$3:$D$300,C125,Maio!$H$3:$H$300,"&lt;0")+COUNTIFS(Junho!$C$3:$C$300,C125,Junho!$H$3:$H$300,"&lt;0")+COUNTIFS(Junho!$D$3:$D$300,C125,Junho!$H$3:$H$300,"&lt;0")+COUNTIFS(Julho!$C$3:$C$300,C125,Julho!$H$3:$H$300,"&lt;0")+COUNTIFS(Julho!$D$3:$D$300,C125,Julho!$H$3:$H$300,"&lt;0")+COUNTIFS(Agosto!$C$3:$C$300,C125,Agosto!$H$3:$H$300,"&lt;0")+COUNTIFS(Agosto!$D$3:$D$300,C125,Agosto!$H$3:$H$300,"&lt;0")+COUNTIFS(Setembro!$C$3:$C$300,C125,Setembro!$H$3:$H$300,"&lt;0")+COUNTIFS(Setembro!$D$3:$D$300,C125,Setembro!$H$3:$H$300,"&lt;0")+COUNTIFS(Outubro!$C$3:$C$300,C125,Outubro!$H$3:$H$300,"&lt;0")+COUNTIFS(Outubro!$D$3:$D$300,C125,Outubro!$H$3:$H$300,"&lt;0")+COUNTIFS(Novembro!$C$3:$C$300,C125,Novembro!$H$3:$H$300,"&lt;0")+COUNTIFS(Novembro!$D$3:$D$300,C125,Novembro!$H$3:$H$300,"&lt;0")+COUNTIFS(Dezembro!$C$3:$C$300,C125,Dezembro!$H$3:$H$300,"&lt;0")+COUNTIFS(Dezembro!$D$3:$D$300,C125,Dezembro!$H$3:$H$300,"&lt;0")</f>
        <v>0</v>
      </c>
      <c r="H125" s="217">
        <f>SUMIFS(Janeiro!$H$3:$H$300,Janeiro!$C$3:$C$300,C125)+SUMIFS(Janeiro!$H$3:$H$300,Janeiro!$D$3:$D$300,C125)+SUMIFS(Fevereiro!$H$3:$H$300,Fevereiro!$C$3:$C$300,C125)+SUMIFS(Fevereiro!$H$3:$H$300,Fevereiro!$D$3:$D$300,C125)+SUMIFS('Março'!$H$3:$H$300,'Março'!$C$3:$C$300,C125)+SUMIFS('Março'!$H$3:$H$300,'Março'!$D$3:$D$300,C125)+SUMIFS(Abril!$H$3:$H$300,Abril!$C$3:$C$300,C125)+SUMIFS(Abril!$H$3:$H$300,Abril!$D$3:$D$300,C125)+SUMIFS(Maio!$H$3:$H$300,Maio!$C$3:$C$300,C125)+SUMIFS(Maio!$H$3:$H$300,Maio!$D$3:$D$300,C125)+SUMIFS(Junho!$H$3:$H$300,Junho!$C$3:$C$300,C125)+SUMIFS(Junho!$H$3:$H$300,Junho!$D$3:$D$300,C125)+SUMIFS(Julho!$H$3:$H$300,Julho!$C$3:$C$300,C125)+SUMIFS(Julho!$H$3:$H$300,Julho!$D$3:$D$300,C125)+SUMIFS(Agosto!$H$3:$H$300,Agosto!$C$3:$C$300,C125)+SUMIFS(Agosto!$H$3:$H$300,Agosto!$D$3:$D$300,C125)+SUMIFS(Setembro!$H$3:$H$300,Setembro!$C$3:$C$300,C125)+SUMIFS(Setembro!$H$3:$H$300,Setembro!$D$3:$D$300,C125)+SUMIFS(Outubro!$H$3:$H$300,Outubro!$C$3:$C$300,C125)+SUMIFS(Outubro!$H$3:$H$300,Outubro!$D$3:$D$300,C125)+SUMIFS(Novembro!$H$3:$H$300,Novembro!$C$3:$C$300,C125)+SUMIFS(Novembro!$H$3:$H$300,Novembro!$D$3:$D$300,C125)+SUMIFS(Dezembro!$H$3:$H$300,Dezembro!$C$3:$C$300,C125)+SUMIFS(Dezembro!$H$3:$H$300,Dezembro!$D$3:$D$300,C125)</f>
        <v>1340</v>
      </c>
      <c r="J125" s="235"/>
      <c r="L125" s="71"/>
    </row>
    <row r="126" ht="24.75" customHeight="1">
      <c r="A126" s="214">
        <f>Equipes!$H126+(ROW(Equipes!$H126)/100000)</f>
        <v>0.00126</v>
      </c>
      <c r="B126" s="207">
        <f>RANK(Equipes!$A126,A:A)</f>
        <v>301</v>
      </c>
      <c r="C126" s="221" t="s">
        <v>426</v>
      </c>
      <c r="D126" s="216">
        <f>COUNTIF(Janeiro!$C$3:$C$300,C126)+COUNTIF(Fevereiro!$C$3:$C$300,C126)+COUNTIF('Março'!$C$3:$C$300,C126)+COUNTIF(Abril!$C$3:$C$300,C126)+COUNTIF(Maio!$C$3:$C$300,C126)+COUNTIF(Junho!$C$3:$C$300,C126)+COUNTIF(Julho!$C$3:$C$300,C126)+COUNTIF(Agosto!$C$3:$C$300,C126)+COUNTIF(Setembro!$C$3:$C$300,C126)+COUNTIF(Outubro!$C$3:$C$300,C126)+COUNTIF(Novembro!$C$3:$C$300,C126)+COUNTIF(Dezembro!$C$3:$C$300,C126)</f>
        <v>0</v>
      </c>
      <c r="E126" s="216">
        <f>COUNTIF(Janeiro!$D$3:$D$300,C126)+COUNTIF(Fevereiro!$D$3:$D$300,C126)+COUNTIF('Março'!$D$3:$D$300,C126)+COUNTIF(Abril!$D$3:$D$300,C126)+COUNTIF(Maio!$D$3:$D$300,C126)+COUNTIF(Junho!$D$3:$D$300,C126)+COUNTIF(Julho!$D$3:$D$300,C126)+COUNTIF(Agosto!$D$3:$D$300,C126)+COUNTIF(Setembro!$D$3:$D$300,C126)+COUNTIF(Outubro!$D$3:$D$300,C126)+COUNTIF(Novembro!$D$3:$D$300,C126)+COUNTIF(Dezembro!$D$3:$D$300,C126)</f>
        <v>0</v>
      </c>
      <c r="F126" s="216">
        <f>COUNTIFS(Janeiro!$C$3:$C$300,C126,Janeiro!$H$3:$H$300,"&gt;0")+COUNTIFS(Janeiro!$D$3:$D$300,C126,Janeiro!$H$3:$H$300,"&gt;0")+COUNTIFS(Fevereiro!$C$3:$C$300,C126,Fevereiro!$H$3:$H$300,"&gt;0")+COUNTIFS(Fevereiro!$D$3:$D$300,C126,Fevereiro!$H$3:$H$300,"&gt;0")+COUNTIFS('Março'!$C$3:$C$300,C126,'Março'!$H$3:$H$300,"&gt;0")+COUNTIFS('Março'!$D$3:$D$300,C126,'Março'!$H$3:$H$300,"&gt;0")+COUNTIFS(Abril!$C$3:$C$300,C126,Abril!$H$3:$H$300,"&gt;0")+COUNTIFS(Abril!$D$3:$D$300,C126,Abril!$H$3:$H$300,"&gt;0")+COUNTIFS(Maio!$C$3:$C$300,C126,Maio!$H$3:$H$300,"&gt;0")+COUNTIFS(Maio!$D$3:$D$300,C126,Maio!$H$3:$H$300,"&gt;0")+COUNTIFS(Junho!$C$3:$C$300,C126,Junho!$H$3:$H$300,"&gt;0")+COUNTIFS(Junho!$D$3:$D$300,C126,Junho!$H$3:$H$300,"&gt;0")+COUNTIFS(Julho!$C$3:$C$300,C126,Julho!$H$3:$H$300,"&gt;0")+COUNTIFS(Julho!$D$3:$D$300,C126,Julho!$H$3:$H$300,"&gt;0")+COUNTIFS(Agosto!$C$3:$C$300,C126,Agosto!$H$3:$H$300,"&gt;0")+COUNTIFS(Agosto!$D$3:$D$300,C126,Agosto!$H$3:$H$300,"&gt;0")+COUNTIFS(Setembro!$C$3:$C$300,C126,Setembro!$H$3:$H$300,"&gt;0")+COUNTIFS(Setembro!$D$3:$D$300,C126,Setembro!$H$3:$H$300,"&gt;0")+COUNTIFS(Outubro!$C$3:$C$300,C126,Outubro!$H$3:$H$300,"&gt;0")+COUNTIFS(Outubro!$D$3:$D$300,C126,Outubro!$H$3:$H$300,"&gt;0")+COUNTIFS(Novembro!$C$3:$C$300,C126,Novembro!$H$3:$H$300,"&gt;0")+COUNTIFS(Novembro!$D$3:$D$300,C126,Novembro!$H$3:$H$300,"&gt;0")+COUNTIFS(Dezembro!$C$3:$C$300,C126,Dezembro!$H$3:$H$300,"&gt;0")+COUNTIFS(Dezembro!$D$3:$D$300,C126,Dezembro!$H$3:$H$300,"&gt;0")</f>
        <v>0</v>
      </c>
      <c r="G126" s="216">
        <f>COUNTIFS(Janeiro!$C$3:$C$300,C126,Janeiro!$H$3:$H$300,"&lt;0")+COUNTIFS(Janeiro!$D$3:$D$300,C126,Janeiro!$H$3:$H$300,"&lt;0")+COUNTIFS(Fevereiro!$C$3:$C$300,C126,Fevereiro!$H$3:$H$300,"&lt;0")+COUNTIFS(Fevereiro!$D$3:$D$300,C126,Fevereiro!$H$3:$H$300,"&lt;0")+COUNTIFS('Março'!$C$3:$C$300,C126,'Março'!$H$3:$H$300,"&lt;0")+COUNTIFS('Março'!$D$3:$D$300,C126,'Março'!$H$3:$H$300,"&lt;0")+COUNTIFS(Abril!$C$3:$C$300,C126,Abril!$H$3:$H$300,"&lt;0")+COUNTIFS(Abril!$D$3:$D$300,C126,Abril!$H$3:$H$300,"&lt;0")+COUNTIFS(Maio!$C$3:$C$300,C126,Maio!$H$3:$H$300,"&lt;0")+COUNTIFS(Maio!$D$3:$D$300,C126,Maio!$H$3:$H$300,"&lt;0")+COUNTIFS(Junho!$C$3:$C$300,C126,Junho!$H$3:$H$300,"&lt;0")+COUNTIFS(Junho!$D$3:$D$300,C126,Junho!$H$3:$H$300,"&lt;0")+COUNTIFS(Julho!$C$3:$C$300,C126,Julho!$H$3:$H$300,"&lt;0")+COUNTIFS(Julho!$D$3:$D$300,C126,Julho!$H$3:$H$300,"&lt;0")+COUNTIFS(Agosto!$C$3:$C$300,C126,Agosto!$H$3:$H$300,"&lt;0")+COUNTIFS(Agosto!$D$3:$D$300,C126,Agosto!$H$3:$H$300,"&lt;0")+COUNTIFS(Setembro!$C$3:$C$300,C126,Setembro!$H$3:$H$300,"&lt;0")+COUNTIFS(Setembro!$D$3:$D$300,C126,Setembro!$H$3:$H$300,"&lt;0")+COUNTIFS(Outubro!$C$3:$C$300,C126,Outubro!$H$3:$H$300,"&lt;0")+COUNTIFS(Outubro!$D$3:$D$300,C126,Outubro!$H$3:$H$300,"&lt;0")+COUNTIFS(Novembro!$C$3:$C$300,C126,Novembro!$H$3:$H$300,"&lt;0")+COUNTIFS(Novembro!$D$3:$D$300,C126,Novembro!$H$3:$H$300,"&lt;0")+COUNTIFS(Dezembro!$C$3:$C$300,C126,Dezembro!$H$3:$H$300,"&lt;0")+COUNTIFS(Dezembro!$D$3:$D$300,C126,Dezembro!$H$3:$H$300,"&lt;0")</f>
        <v>0</v>
      </c>
      <c r="H126" s="217">
        <f>SUMIFS(Janeiro!$H$3:$H$300,Janeiro!$C$3:$C$300,C126)+SUMIFS(Janeiro!$H$3:$H$300,Janeiro!$D$3:$D$300,C126)+SUMIFS(Fevereiro!$H$3:$H$300,Fevereiro!$C$3:$C$300,C126)+SUMIFS(Fevereiro!$H$3:$H$300,Fevereiro!$D$3:$D$300,C126)+SUMIFS('Março'!$H$3:$H$300,'Março'!$C$3:$C$300,C126)+SUMIFS('Março'!$H$3:$H$300,'Março'!$D$3:$D$300,C126)+SUMIFS(Abril!$H$3:$H$300,Abril!$C$3:$C$300,C126)+SUMIFS(Abril!$H$3:$H$300,Abril!$D$3:$D$300,C126)+SUMIFS(Maio!$H$3:$H$300,Maio!$C$3:$C$300,C126)+SUMIFS(Maio!$H$3:$H$300,Maio!$D$3:$D$300,C126)+SUMIFS(Junho!$H$3:$H$300,Junho!$C$3:$C$300,C126)+SUMIFS(Junho!$H$3:$H$300,Junho!$D$3:$D$300,C126)+SUMIFS(Julho!$H$3:$H$300,Julho!$C$3:$C$300,C126)+SUMIFS(Julho!$H$3:$H$300,Julho!$D$3:$D$300,C126)+SUMIFS(Agosto!$H$3:$H$300,Agosto!$C$3:$C$300,C126)+SUMIFS(Agosto!$H$3:$H$300,Agosto!$D$3:$D$300,C126)+SUMIFS(Setembro!$H$3:$H$300,Setembro!$C$3:$C$300,C126)+SUMIFS(Setembro!$H$3:$H$300,Setembro!$D$3:$D$300,C126)+SUMIFS(Outubro!$H$3:$H$300,Outubro!$C$3:$C$300,C126)+SUMIFS(Outubro!$H$3:$H$300,Outubro!$D$3:$D$300,C126)+SUMIFS(Novembro!$H$3:$H$300,Novembro!$C$3:$C$300,C126)+SUMIFS(Novembro!$H$3:$H$300,Novembro!$D$3:$D$300,C126)+SUMIFS(Dezembro!$H$3:$H$300,Dezembro!$C$3:$C$300,C126)+SUMIFS(Dezembro!$H$3:$H$300,Dezembro!$D$3:$D$300,C126)</f>
        <v>0</v>
      </c>
      <c r="J126" s="235"/>
      <c r="L126" s="71"/>
    </row>
    <row r="127" ht="24.75" customHeight="1">
      <c r="A127" s="214">
        <f>Equipes!$H127+(ROW(Equipes!$H127)/100000)</f>
        <v>-529.99873</v>
      </c>
      <c r="B127" s="207">
        <f>RANK(Equipes!$A127,A:A)</f>
        <v>387</v>
      </c>
      <c r="C127" s="225" t="s">
        <v>427</v>
      </c>
      <c r="D127" s="216">
        <f>COUNTIF(Janeiro!$C$3:$C$300,C127)+COUNTIF(Fevereiro!$C$3:$C$300,C127)+COUNTIF('Março'!$C$3:$C$300,C127)+COUNTIF(Abril!$C$3:$C$300,C127)+COUNTIF(Maio!$C$3:$C$300,C127)+COUNTIF(Junho!$C$3:$C$300,C127)+COUNTIF(Julho!$C$3:$C$300,C127)+COUNTIF(Agosto!$C$3:$C$300,C127)+COUNTIF(Setembro!$C$3:$C$300,C127)+COUNTIF(Outubro!$C$3:$C$300,C127)+COUNTIF(Novembro!$C$3:$C$300,C127)+COUNTIF(Dezembro!$C$3:$C$300,C127)</f>
        <v>3</v>
      </c>
      <c r="E127" s="216">
        <f>COUNTIF(Janeiro!$D$3:$D$300,C127)+COUNTIF(Fevereiro!$D$3:$D$300,C127)+COUNTIF('Março'!$D$3:$D$300,C127)+COUNTIF(Abril!$D$3:$D$300,C127)+COUNTIF(Maio!$D$3:$D$300,C127)+COUNTIF(Junho!$D$3:$D$300,C127)+COUNTIF(Julho!$D$3:$D$300,C127)+COUNTIF(Agosto!$D$3:$D$300,C127)+COUNTIF(Setembro!$D$3:$D$300,C127)+COUNTIF(Outubro!$D$3:$D$300,C127)+COUNTIF(Novembro!$D$3:$D$300,C127)+COUNTIF(Dezembro!$D$3:$D$300,C127)</f>
        <v>1</v>
      </c>
      <c r="F127" s="216">
        <f>COUNTIFS(Janeiro!$C$3:$C$300,C127,Janeiro!$H$3:$H$300,"&gt;0")+COUNTIFS(Janeiro!$D$3:$D$300,C127,Janeiro!$H$3:$H$300,"&gt;0")+COUNTIFS(Fevereiro!$C$3:$C$300,C127,Fevereiro!$H$3:$H$300,"&gt;0")+COUNTIFS(Fevereiro!$D$3:$D$300,C127,Fevereiro!$H$3:$H$300,"&gt;0")+COUNTIFS('Março'!$C$3:$C$300,C127,'Março'!$H$3:$H$300,"&gt;0")+COUNTIFS('Março'!$D$3:$D$300,C127,'Março'!$H$3:$H$300,"&gt;0")+COUNTIFS(Abril!$C$3:$C$300,C127,Abril!$H$3:$H$300,"&gt;0")+COUNTIFS(Abril!$D$3:$D$300,C127,Abril!$H$3:$H$300,"&gt;0")+COUNTIFS(Maio!$C$3:$C$300,C127,Maio!$H$3:$H$300,"&gt;0")+COUNTIFS(Maio!$D$3:$D$300,C127,Maio!$H$3:$H$300,"&gt;0")+COUNTIFS(Junho!$C$3:$C$300,C127,Junho!$H$3:$H$300,"&gt;0")+COUNTIFS(Junho!$D$3:$D$300,C127,Junho!$H$3:$H$300,"&gt;0")+COUNTIFS(Julho!$C$3:$C$300,C127,Julho!$H$3:$H$300,"&gt;0")+COUNTIFS(Julho!$D$3:$D$300,C127,Julho!$H$3:$H$300,"&gt;0")+COUNTIFS(Agosto!$C$3:$C$300,C127,Agosto!$H$3:$H$300,"&gt;0")+COUNTIFS(Agosto!$D$3:$D$300,C127,Agosto!$H$3:$H$300,"&gt;0")+COUNTIFS(Setembro!$C$3:$C$300,C127,Setembro!$H$3:$H$300,"&gt;0")+COUNTIFS(Setembro!$D$3:$D$300,C127,Setembro!$H$3:$H$300,"&gt;0")+COUNTIFS(Outubro!$C$3:$C$300,C127,Outubro!$H$3:$H$300,"&gt;0")+COUNTIFS(Outubro!$D$3:$D$300,C127,Outubro!$H$3:$H$300,"&gt;0")+COUNTIFS(Novembro!$C$3:$C$300,C127,Novembro!$H$3:$H$300,"&gt;0")+COUNTIFS(Novembro!$D$3:$D$300,C127,Novembro!$H$3:$H$300,"&gt;0")+COUNTIFS(Dezembro!$C$3:$C$300,C127,Dezembro!$H$3:$H$300,"&gt;0")+COUNTIFS(Dezembro!$D$3:$D$300,C127,Dezembro!$H$3:$H$300,"&gt;0")</f>
        <v>2</v>
      </c>
      <c r="G127" s="216">
        <f>COUNTIFS(Janeiro!$C$3:$C$300,C127,Janeiro!$H$3:$H$300,"&lt;0")+COUNTIFS(Janeiro!$D$3:$D$300,C127,Janeiro!$H$3:$H$300,"&lt;0")+COUNTIFS(Fevereiro!$C$3:$C$300,C127,Fevereiro!$H$3:$H$300,"&lt;0")+COUNTIFS(Fevereiro!$D$3:$D$300,C127,Fevereiro!$H$3:$H$300,"&lt;0")+COUNTIFS('Março'!$C$3:$C$300,C127,'Março'!$H$3:$H$300,"&lt;0")+COUNTIFS('Março'!$D$3:$D$300,C127,'Março'!$H$3:$H$300,"&lt;0")+COUNTIFS(Abril!$C$3:$C$300,C127,Abril!$H$3:$H$300,"&lt;0")+COUNTIFS(Abril!$D$3:$D$300,C127,Abril!$H$3:$H$300,"&lt;0")+COUNTIFS(Maio!$C$3:$C$300,C127,Maio!$H$3:$H$300,"&lt;0")+COUNTIFS(Maio!$D$3:$D$300,C127,Maio!$H$3:$H$300,"&lt;0")+COUNTIFS(Junho!$C$3:$C$300,C127,Junho!$H$3:$H$300,"&lt;0")+COUNTIFS(Junho!$D$3:$D$300,C127,Junho!$H$3:$H$300,"&lt;0")+COUNTIFS(Julho!$C$3:$C$300,C127,Julho!$H$3:$H$300,"&lt;0")+COUNTIFS(Julho!$D$3:$D$300,C127,Julho!$H$3:$H$300,"&lt;0")+COUNTIFS(Agosto!$C$3:$C$300,C127,Agosto!$H$3:$H$300,"&lt;0")+COUNTIFS(Agosto!$D$3:$D$300,C127,Agosto!$H$3:$H$300,"&lt;0")+COUNTIFS(Setembro!$C$3:$C$300,C127,Setembro!$H$3:$H$300,"&lt;0")+COUNTIFS(Setembro!$D$3:$D$300,C127,Setembro!$H$3:$H$300,"&lt;0")+COUNTIFS(Outubro!$C$3:$C$300,C127,Outubro!$H$3:$H$300,"&lt;0")+COUNTIFS(Outubro!$D$3:$D$300,C127,Outubro!$H$3:$H$300,"&lt;0")+COUNTIFS(Novembro!$C$3:$C$300,C127,Novembro!$H$3:$H$300,"&lt;0")+COUNTIFS(Novembro!$D$3:$D$300,C127,Novembro!$H$3:$H$300,"&lt;0")+COUNTIFS(Dezembro!$C$3:$C$300,C127,Dezembro!$H$3:$H$300,"&lt;0")+COUNTIFS(Dezembro!$D$3:$D$300,C127,Dezembro!$H$3:$H$300,"&lt;0")</f>
        <v>2</v>
      </c>
      <c r="H127" s="217">
        <f>SUMIFS(Janeiro!$H$3:$H$300,Janeiro!$C$3:$C$300,C127)+SUMIFS(Janeiro!$H$3:$H$300,Janeiro!$D$3:$D$300,C127)+SUMIFS(Fevereiro!$H$3:$H$300,Fevereiro!$C$3:$C$300,C127)+SUMIFS(Fevereiro!$H$3:$H$300,Fevereiro!$D$3:$D$300,C127)+SUMIFS('Março'!$H$3:$H$300,'Março'!$C$3:$C$300,C127)+SUMIFS('Março'!$H$3:$H$300,'Março'!$D$3:$D$300,C127)+SUMIFS(Abril!$H$3:$H$300,Abril!$C$3:$C$300,C127)+SUMIFS(Abril!$H$3:$H$300,Abril!$D$3:$D$300,C127)+SUMIFS(Maio!$H$3:$H$300,Maio!$C$3:$C$300,C127)+SUMIFS(Maio!$H$3:$H$300,Maio!$D$3:$D$300,C127)+SUMIFS(Junho!$H$3:$H$300,Junho!$C$3:$C$300,C127)+SUMIFS(Junho!$H$3:$H$300,Junho!$D$3:$D$300,C127)+SUMIFS(Julho!$H$3:$H$300,Julho!$C$3:$C$300,C127)+SUMIFS(Julho!$H$3:$H$300,Julho!$D$3:$D$300,C127)+SUMIFS(Agosto!$H$3:$H$300,Agosto!$C$3:$C$300,C127)+SUMIFS(Agosto!$H$3:$H$300,Agosto!$D$3:$D$300,C127)+SUMIFS(Setembro!$H$3:$H$300,Setembro!$C$3:$C$300,C127)+SUMIFS(Setembro!$H$3:$H$300,Setembro!$D$3:$D$300,C127)+SUMIFS(Outubro!$H$3:$H$300,Outubro!$C$3:$C$300,C127)+SUMIFS(Outubro!$H$3:$H$300,Outubro!$D$3:$D$300,C127)+SUMIFS(Novembro!$H$3:$H$300,Novembro!$C$3:$C$300,C127)+SUMIFS(Novembro!$H$3:$H$300,Novembro!$D$3:$D$300,C127)+SUMIFS(Dezembro!$H$3:$H$300,Dezembro!$C$3:$C$300,C127)+SUMIFS(Dezembro!$H$3:$H$300,Dezembro!$D$3:$D$300,C127)</f>
        <v>-530</v>
      </c>
      <c r="J127" s="235"/>
      <c r="L127" s="71"/>
    </row>
    <row r="128" ht="24.75" customHeight="1">
      <c r="A128" s="214">
        <f>Equipes!$H128+(ROW(Equipes!$H128)/100000)</f>
        <v>3709.00128</v>
      </c>
      <c r="B128" s="207">
        <f>RANK(Equipes!$A128,A:A)</f>
        <v>1</v>
      </c>
      <c r="C128" s="229" t="s">
        <v>428</v>
      </c>
      <c r="D128" s="216">
        <f>COUNTIF(Janeiro!$C$3:$C$300,C128)+COUNTIF(Fevereiro!$C$3:$C$300,C128)+COUNTIF('Março'!$C$3:$C$300,C128)+COUNTIF(Abril!$C$3:$C$300,C128)+COUNTIF(Maio!$C$3:$C$300,C128)+COUNTIF(Junho!$C$3:$C$300,C128)+COUNTIF(Julho!$C$3:$C$300,C128)+COUNTIF(Agosto!$C$3:$C$300,C128)+COUNTIF(Setembro!$C$3:$C$300,C128)+COUNTIF(Outubro!$C$3:$C$300,C128)+COUNTIF(Novembro!$C$3:$C$300,C128)+COUNTIF(Dezembro!$C$3:$C$300,C128)</f>
        <v>3</v>
      </c>
      <c r="E128" s="216">
        <f>COUNTIF(Janeiro!$D$3:$D$300,C128)+COUNTIF(Fevereiro!$D$3:$D$300,C128)+COUNTIF('Março'!$D$3:$D$300,C128)+COUNTIF(Abril!$D$3:$D$300,C128)+COUNTIF(Maio!$D$3:$D$300,C128)+COUNTIF(Junho!$D$3:$D$300,C128)+COUNTIF(Julho!$D$3:$D$300,C128)+COUNTIF(Agosto!$D$3:$D$300,C128)+COUNTIF(Setembro!$D$3:$D$300,C128)+COUNTIF(Outubro!$D$3:$D$300,C128)+COUNTIF(Novembro!$D$3:$D$300,C128)+COUNTIF(Dezembro!$D$3:$D$300,C128)</f>
        <v>3</v>
      </c>
      <c r="F128" s="216">
        <f>COUNTIFS(Janeiro!$C$3:$C$300,C128,Janeiro!$H$3:$H$300,"&gt;0")+COUNTIFS(Janeiro!$D$3:$D$300,C128,Janeiro!$H$3:$H$300,"&gt;0")+COUNTIFS(Fevereiro!$C$3:$C$300,C128,Fevereiro!$H$3:$H$300,"&gt;0")+COUNTIFS(Fevereiro!$D$3:$D$300,C128,Fevereiro!$H$3:$H$300,"&gt;0")+COUNTIFS('Março'!$C$3:$C$300,C128,'Março'!$H$3:$H$300,"&gt;0")+COUNTIFS('Março'!$D$3:$D$300,C128,'Março'!$H$3:$H$300,"&gt;0")+COUNTIFS(Abril!$C$3:$C$300,C128,Abril!$H$3:$H$300,"&gt;0")+COUNTIFS(Abril!$D$3:$D$300,C128,Abril!$H$3:$H$300,"&gt;0")+COUNTIFS(Maio!$C$3:$C$300,C128,Maio!$H$3:$H$300,"&gt;0")+COUNTIFS(Maio!$D$3:$D$300,C128,Maio!$H$3:$H$300,"&gt;0")+COUNTIFS(Junho!$C$3:$C$300,C128,Junho!$H$3:$H$300,"&gt;0")+COUNTIFS(Junho!$D$3:$D$300,C128,Junho!$H$3:$H$300,"&gt;0")+COUNTIFS(Julho!$C$3:$C$300,C128,Julho!$H$3:$H$300,"&gt;0")+COUNTIFS(Julho!$D$3:$D$300,C128,Julho!$H$3:$H$300,"&gt;0")+COUNTIFS(Agosto!$C$3:$C$300,C128,Agosto!$H$3:$H$300,"&gt;0")+COUNTIFS(Agosto!$D$3:$D$300,C128,Agosto!$H$3:$H$300,"&gt;0")+COUNTIFS(Setembro!$C$3:$C$300,C128,Setembro!$H$3:$H$300,"&gt;0")+COUNTIFS(Setembro!$D$3:$D$300,C128,Setembro!$H$3:$H$300,"&gt;0")+COUNTIFS(Outubro!$C$3:$C$300,C128,Outubro!$H$3:$H$300,"&gt;0")+COUNTIFS(Outubro!$D$3:$D$300,C128,Outubro!$H$3:$H$300,"&gt;0")+COUNTIFS(Novembro!$C$3:$C$300,C128,Novembro!$H$3:$H$300,"&gt;0")+COUNTIFS(Novembro!$D$3:$D$300,C128,Novembro!$H$3:$H$300,"&gt;0")+COUNTIFS(Dezembro!$C$3:$C$300,C128,Dezembro!$H$3:$H$300,"&gt;0")+COUNTIFS(Dezembro!$D$3:$D$300,C128,Dezembro!$H$3:$H$300,"&gt;0")</f>
        <v>6</v>
      </c>
      <c r="G128" s="216">
        <f>COUNTIFS(Janeiro!$C$3:$C$300,C128,Janeiro!$H$3:$H$300,"&lt;0")+COUNTIFS(Janeiro!$D$3:$D$300,C128,Janeiro!$H$3:$H$300,"&lt;0")+COUNTIFS(Fevereiro!$C$3:$C$300,C128,Fevereiro!$H$3:$H$300,"&lt;0")+COUNTIFS(Fevereiro!$D$3:$D$300,C128,Fevereiro!$H$3:$H$300,"&lt;0")+COUNTIFS('Março'!$C$3:$C$300,C128,'Março'!$H$3:$H$300,"&lt;0")+COUNTIFS('Março'!$D$3:$D$300,C128,'Março'!$H$3:$H$300,"&lt;0")+COUNTIFS(Abril!$C$3:$C$300,C128,Abril!$H$3:$H$300,"&lt;0")+COUNTIFS(Abril!$D$3:$D$300,C128,Abril!$H$3:$H$300,"&lt;0")+COUNTIFS(Maio!$C$3:$C$300,C128,Maio!$H$3:$H$300,"&lt;0")+COUNTIFS(Maio!$D$3:$D$300,C128,Maio!$H$3:$H$300,"&lt;0")+COUNTIFS(Junho!$C$3:$C$300,C128,Junho!$H$3:$H$300,"&lt;0")+COUNTIFS(Junho!$D$3:$D$300,C128,Junho!$H$3:$H$300,"&lt;0")+COUNTIFS(Julho!$C$3:$C$300,C128,Julho!$H$3:$H$300,"&lt;0")+COUNTIFS(Julho!$D$3:$D$300,C128,Julho!$H$3:$H$300,"&lt;0")+COUNTIFS(Agosto!$C$3:$C$300,C128,Agosto!$H$3:$H$300,"&lt;0")+COUNTIFS(Agosto!$D$3:$D$300,C128,Agosto!$H$3:$H$300,"&lt;0")+COUNTIFS(Setembro!$C$3:$C$300,C128,Setembro!$H$3:$H$300,"&lt;0")+COUNTIFS(Setembro!$D$3:$D$300,C128,Setembro!$H$3:$H$300,"&lt;0")+COUNTIFS(Outubro!$C$3:$C$300,C128,Outubro!$H$3:$H$300,"&lt;0")+COUNTIFS(Outubro!$D$3:$D$300,C128,Outubro!$H$3:$H$300,"&lt;0")+COUNTIFS(Novembro!$C$3:$C$300,C128,Novembro!$H$3:$H$300,"&lt;0")+COUNTIFS(Novembro!$D$3:$D$300,C128,Novembro!$H$3:$H$300,"&lt;0")+COUNTIFS(Dezembro!$C$3:$C$300,C128,Dezembro!$H$3:$H$300,"&lt;0")+COUNTIFS(Dezembro!$D$3:$D$300,C128,Dezembro!$H$3:$H$300,"&lt;0")</f>
        <v>0</v>
      </c>
      <c r="H128" s="217">
        <f>SUMIFS(Janeiro!$H$3:$H$300,Janeiro!$C$3:$C$300,C128)+SUMIFS(Janeiro!$H$3:$H$300,Janeiro!$D$3:$D$300,C128)+SUMIFS(Fevereiro!$H$3:$H$300,Fevereiro!$C$3:$C$300,C128)+SUMIFS(Fevereiro!$H$3:$H$300,Fevereiro!$D$3:$D$300,C128)+SUMIFS('Março'!$H$3:$H$300,'Março'!$C$3:$C$300,C128)+SUMIFS('Março'!$H$3:$H$300,'Março'!$D$3:$D$300,C128)+SUMIFS(Abril!$H$3:$H$300,Abril!$C$3:$C$300,C128)+SUMIFS(Abril!$H$3:$H$300,Abril!$D$3:$D$300,C128)+SUMIFS(Maio!$H$3:$H$300,Maio!$C$3:$C$300,C128)+SUMIFS(Maio!$H$3:$H$300,Maio!$D$3:$D$300,C128)+SUMIFS(Junho!$H$3:$H$300,Junho!$C$3:$C$300,C128)+SUMIFS(Junho!$H$3:$H$300,Junho!$D$3:$D$300,C128)+SUMIFS(Julho!$H$3:$H$300,Julho!$C$3:$C$300,C128)+SUMIFS(Julho!$H$3:$H$300,Julho!$D$3:$D$300,C128)+SUMIFS(Agosto!$H$3:$H$300,Agosto!$C$3:$C$300,C128)+SUMIFS(Agosto!$H$3:$H$300,Agosto!$D$3:$D$300,C128)+SUMIFS(Setembro!$H$3:$H$300,Setembro!$C$3:$C$300,C128)+SUMIFS(Setembro!$H$3:$H$300,Setembro!$D$3:$D$300,C128)+SUMIFS(Outubro!$H$3:$H$300,Outubro!$C$3:$C$300,C128)+SUMIFS(Outubro!$H$3:$H$300,Outubro!$D$3:$D$300,C128)+SUMIFS(Novembro!$H$3:$H$300,Novembro!$C$3:$C$300,C128)+SUMIFS(Novembro!$H$3:$H$300,Novembro!$D$3:$D$300,C128)+SUMIFS(Dezembro!$H$3:$H$300,Dezembro!$C$3:$C$300,C128)+SUMIFS(Dezembro!$H$3:$H$300,Dezembro!$D$3:$D$300,C128)</f>
        <v>3709</v>
      </c>
      <c r="J128" s="235"/>
      <c r="L128" s="71"/>
    </row>
    <row r="129" ht="24.75" customHeight="1">
      <c r="A129" s="214">
        <f>Equipes!$H129+(ROW(Equipes!$H129)/100000)</f>
        <v>0.00129</v>
      </c>
      <c r="B129" s="207">
        <f>RANK(Equipes!$A129,A:A)</f>
        <v>300</v>
      </c>
      <c r="C129" s="221" t="s">
        <v>429</v>
      </c>
      <c r="D129" s="216">
        <f>COUNTIF(Janeiro!$C$3:$C$300,C129)+COUNTIF(Fevereiro!$C$3:$C$300,C129)+COUNTIF('Março'!$C$3:$C$300,C129)+COUNTIF(Abril!$C$3:$C$300,C129)+COUNTIF(Maio!$C$3:$C$300,C129)+COUNTIF(Junho!$C$3:$C$300,C129)+COUNTIF(Julho!$C$3:$C$300,C129)+COUNTIF(Agosto!$C$3:$C$300,C129)+COUNTIF(Setembro!$C$3:$C$300,C129)+COUNTIF(Outubro!$C$3:$C$300,C129)+COUNTIF(Novembro!$C$3:$C$300,C129)+COUNTIF(Dezembro!$C$3:$C$300,C129)</f>
        <v>0</v>
      </c>
      <c r="E129" s="216">
        <f>COUNTIF(Janeiro!$D$3:$D$300,C129)+COUNTIF(Fevereiro!$D$3:$D$300,C129)+COUNTIF('Março'!$D$3:$D$300,C129)+COUNTIF(Abril!$D$3:$D$300,C129)+COUNTIF(Maio!$D$3:$D$300,C129)+COUNTIF(Junho!$D$3:$D$300,C129)+COUNTIF(Julho!$D$3:$D$300,C129)+COUNTIF(Agosto!$D$3:$D$300,C129)+COUNTIF(Setembro!$D$3:$D$300,C129)+COUNTIF(Outubro!$D$3:$D$300,C129)+COUNTIF(Novembro!$D$3:$D$300,C129)+COUNTIF(Dezembro!$D$3:$D$300,C129)</f>
        <v>0</v>
      </c>
      <c r="F129" s="216">
        <f>COUNTIFS(Janeiro!$C$3:$C$300,C129,Janeiro!$H$3:$H$300,"&gt;0")+COUNTIFS(Janeiro!$D$3:$D$300,C129,Janeiro!$H$3:$H$300,"&gt;0")+COUNTIFS(Fevereiro!$C$3:$C$300,C129,Fevereiro!$H$3:$H$300,"&gt;0")+COUNTIFS(Fevereiro!$D$3:$D$300,C129,Fevereiro!$H$3:$H$300,"&gt;0")+COUNTIFS('Março'!$C$3:$C$300,C129,'Março'!$H$3:$H$300,"&gt;0")+COUNTIFS('Março'!$D$3:$D$300,C129,'Março'!$H$3:$H$300,"&gt;0")+COUNTIFS(Abril!$C$3:$C$300,C129,Abril!$H$3:$H$300,"&gt;0")+COUNTIFS(Abril!$D$3:$D$300,C129,Abril!$H$3:$H$300,"&gt;0")+COUNTIFS(Maio!$C$3:$C$300,C129,Maio!$H$3:$H$300,"&gt;0")+COUNTIFS(Maio!$D$3:$D$300,C129,Maio!$H$3:$H$300,"&gt;0")+COUNTIFS(Junho!$C$3:$C$300,C129,Junho!$H$3:$H$300,"&gt;0")+COUNTIFS(Junho!$D$3:$D$300,C129,Junho!$H$3:$H$300,"&gt;0")+COUNTIFS(Julho!$C$3:$C$300,C129,Julho!$H$3:$H$300,"&gt;0")+COUNTIFS(Julho!$D$3:$D$300,C129,Julho!$H$3:$H$300,"&gt;0")+COUNTIFS(Agosto!$C$3:$C$300,C129,Agosto!$H$3:$H$300,"&gt;0")+COUNTIFS(Agosto!$D$3:$D$300,C129,Agosto!$H$3:$H$300,"&gt;0")+COUNTIFS(Setembro!$C$3:$C$300,C129,Setembro!$H$3:$H$300,"&gt;0")+COUNTIFS(Setembro!$D$3:$D$300,C129,Setembro!$H$3:$H$300,"&gt;0")+COUNTIFS(Outubro!$C$3:$C$300,C129,Outubro!$H$3:$H$300,"&gt;0")+COUNTIFS(Outubro!$D$3:$D$300,C129,Outubro!$H$3:$H$300,"&gt;0")+COUNTIFS(Novembro!$C$3:$C$300,C129,Novembro!$H$3:$H$300,"&gt;0")+COUNTIFS(Novembro!$D$3:$D$300,C129,Novembro!$H$3:$H$300,"&gt;0")+COUNTIFS(Dezembro!$C$3:$C$300,C129,Dezembro!$H$3:$H$300,"&gt;0")+COUNTIFS(Dezembro!$D$3:$D$300,C129,Dezembro!$H$3:$H$300,"&gt;0")</f>
        <v>0</v>
      </c>
      <c r="G129" s="216">
        <f>COUNTIFS(Janeiro!$C$3:$C$300,C129,Janeiro!$H$3:$H$300,"&lt;0")+COUNTIFS(Janeiro!$D$3:$D$300,C129,Janeiro!$H$3:$H$300,"&lt;0")+COUNTIFS(Fevereiro!$C$3:$C$300,C129,Fevereiro!$H$3:$H$300,"&lt;0")+COUNTIFS(Fevereiro!$D$3:$D$300,C129,Fevereiro!$H$3:$H$300,"&lt;0")+COUNTIFS('Março'!$C$3:$C$300,C129,'Março'!$H$3:$H$300,"&lt;0")+COUNTIFS('Março'!$D$3:$D$300,C129,'Março'!$H$3:$H$300,"&lt;0")+COUNTIFS(Abril!$C$3:$C$300,C129,Abril!$H$3:$H$300,"&lt;0")+COUNTIFS(Abril!$D$3:$D$300,C129,Abril!$H$3:$H$300,"&lt;0")+COUNTIFS(Maio!$C$3:$C$300,C129,Maio!$H$3:$H$300,"&lt;0")+COUNTIFS(Maio!$D$3:$D$300,C129,Maio!$H$3:$H$300,"&lt;0")+COUNTIFS(Junho!$C$3:$C$300,C129,Junho!$H$3:$H$300,"&lt;0")+COUNTIFS(Junho!$D$3:$D$300,C129,Junho!$H$3:$H$300,"&lt;0")+COUNTIFS(Julho!$C$3:$C$300,C129,Julho!$H$3:$H$300,"&lt;0")+COUNTIFS(Julho!$D$3:$D$300,C129,Julho!$H$3:$H$300,"&lt;0")+COUNTIFS(Agosto!$C$3:$C$300,C129,Agosto!$H$3:$H$300,"&lt;0")+COUNTIFS(Agosto!$D$3:$D$300,C129,Agosto!$H$3:$H$300,"&lt;0")+COUNTIFS(Setembro!$C$3:$C$300,C129,Setembro!$H$3:$H$300,"&lt;0")+COUNTIFS(Setembro!$D$3:$D$300,C129,Setembro!$H$3:$H$300,"&lt;0")+COUNTIFS(Outubro!$C$3:$C$300,C129,Outubro!$H$3:$H$300,"&lt;0")+COUNTIFS(Outubro!$D$3:$D$300,C129,Outubro!$H$3:$H$300,"&lt;0")+COUNTIFS(Novembro!$C$3:$C$300,C129,Novembro!$H$3:$H$300,"&lt;0")+COUNTIFS(Novembro!$D$3:$D$300,C129,Novembro!$H$3:$H$300,"&lt;0")+COUNTIFS(Dezembro!$C$3:$C$300,C129,Dezembro!$H$3:$H$300,"&lt;0")+COUNTIFS(Dezembro!$D$3:$D$300,C129,Dezembro!$H$3:$H$300,"&lt;0")</f>
        <v>0</v>
      </c>
      <c r="H129" s="217">
        <f>SUMIFS(Janeiro!$H$3:$H$300,Janeiro!$C$3:$C$300,C129)+SUMIFS(Janeiro!$H$3:$H$300,Janeiro!$D$3:$D$300,C129)+SUMIFS(Fevereiro!$H$3:$H$300,Fevereiro!$C$3:$C$300,C129)+SUMIFS(Fevereiro!$H$3:$H$300,Fevereiro!$D$3:$D$300,C129)+SUMIFS('Março'!$H$3:$H$300,'Março'!$C$3:$C$300,C129)+SUMIFS('Março'!$H$3:$H$300,'Março'!$D$3:$D$300,C129)+SUMIFS(Abril!$H$3:$H$300,Abril!$C$3:$C$300,C129)+SUMIFS(Abril!$H$3:$H$300,Abril!$D$3:$D$300,C129)+SUMIFS(Maio!$H$3:$H$300,Maio!$C$3:$C$300,C129)+SUMIFS(Maio!$H$3:$H$300,Maio!$D$3:$D$300,C129)+SUMIFS(Junho!$H$3:$H$300,Junho!$C$3:$C$300,C129)+SUMIFS(Junho!$H$3:$H$300,Junho!$D$3:$D$300,C129)+SUMIFS(Julho!$H$3:$H$300,Julho!$C$3:$C$300,C129)+SUMIFS(Julho!$H$3:$H$300,Julho!$D$3:$D$300,C129)+SUMIFS(Agosto!$H$3:$H$300,Agosto!$C$3:$C$300,C129)+SUMIFS(Agosto!$H$3:$H$300,Agosto!$D$3:$D$300,C129)+SUMIFS(Setembro!$H$3:$H$300,Setembro!$C$3:$C$300,C129)+SUMIFS(Setembro!$H$3:$H$300,Setembro!$D$3:$D$300,C129)+SUMIFS(Outubro!$H$3:$H$300,Outubro!$C$3:$C$300,C129)+SUMIFS(Outubro!$H$3:$H$300,Outubro!$D$3:$D$300,C129)+SUMIFS(Novembro!$H$3:$H$300,Novembro!$C$3:$C$300,C129)+SUMIFS(Novembro!$H$3:$H$300,Novembro!$D$3:$D$300,C129)+SUMIFS(Dezembro!$H$3:$H$300,Dezembro!$C$3:$C$300,C129)+SUMIFS(Dezembro!$H$3:$H$300,Dezembro!$D$3:$D$300,C129)</f>
        <v>0</v>
      </c>
      <c r="J129" s="235"/>
      <c r="L129" s="71"/>
    </row>
    <row r="130" ht="24.75" customHeight="1">
      <c r="A130" s="214">
        <f>Equipes!$H130+(ROW(Equipes!$H130)/100000)</f>
        <v>0.0013</v>
      </c>
      <c r="B130" s="207">
        <f>RANK(Equipes!$A130,A:A)</f>
        <v>299</v>
      </c>
      <c r="C130" s="221" t="s">
        <v>430</v>
      </c>
      <c r="D130" s="216">
        <f>COUNTIF(Janeiro!$C$3:$C$300,C130)+COUNTIF(Fevereiro!$C$3:$C$300,C130)+COUNTIF('Março'!$C$3:$C$300,C130)+COUNTIF(Abril!$C$3:$C$300,C130)+COUNTIF(Maio!$C$3:$C$300,C130)+COUNTIF(Junho!$C$3:$C$300,C130)+COUNTIF(Julho!$C$3:$C$300,C130)+COUNTIF(Agosto!$C$3:$C$300,C130)+COUNTIF(Setembro!$C$3:$C$300,C130)+COUNTIF(Outubro!$C$3:$C$300,C130)+COUNTIF(Novembro!$C$3:$C$300,C130)+COUNTIF(Dezembro!$C$3:$C$300,C130)</f>
        <v>0</v>
      </c>
      <c r="E130" s="216">
        <f>COUNTIF(Janeiro!$D$3:$D$300,C130)+COUNTIF(Fevereiro!$D$3:$D$300,C130)+COUNTIF('Março'!$D$3:$D$300,C130)+COUNTIF(Abril!$D$3:$D$300,C130)+COUNTIF(Maio!$D$3:$D$300,C130)+COUNTIF(Junho!$D$3:$D$300,C130)+COUNTIF(Julho!$D$3:$D$300,C130)+COUNTIF(Agosto!$D$3:$D$300,C130)+COUNTIF(Setembro!$D$3:$D$300,C130)+COUNTIF(Outubro!$D$3:$D$300,C130)+COUNTIF(Novembro!$D$3:$D$300,C130)+COUNTIF(Dezembro!$D$3:$D$300,C130)</f>
        <v>0</v>
      </c>
      <c r="F130" s="216">
        <f>COUNTIFS(Janeiro!$C$3:$C$300,C130,Janeiro!$H$3:$H$300,"&gt;0")+COUNTIFS(Janeiro!$D$3:$D$300,C130,Janeiro!$H$3:$H$300,"&gt;0")+COUNTIFS(Fevereiro!$C$3:$C$300,C130,Fevereiro!$H$3:$H$300,"&gt;0")+COUNTIFS(Fevereiro!$D$3:$D$300,C130,Fevereiro!$H$3:$H$300,"&gt;0")+COUNTIFS('Março'!$C$3:$C$300,C130,'Março'!$H$3:$H$300,"&gt;0")+COUNTIFS('Março'!$D$3:$D$300,C130,'Março'!$H$3:$H$300,"&gt;0")+COUNTIFS(Abril!$C$3:$C$300,C130,Abril!$H$3:$H$300,"&gt;0")+COUNTIFS(Abril!$D$3:$D$300,C130,Abril!$H$3:$H$300,"&gt;0")+COUNTIFS(Maio!$C$3:$C$300,C130,Maio!$H$3:$H$300,"&gt;0")+COUNTIFS(Maio!$D$3:$D$300,C130,Maio!$H$3:$H$300,"&gt;0")+COUNTIFS(Junho!$C$3:$C$300,C130,Junho!$H$3:$H$300,"&gt;0")+COUNTIFS(Junho!$D$3:$D$300,C130,Junho!$H$3:$H$300,"&gt;0")+COUNTIFS(Julho!$C$3:$C$300,C130,Julho!$H$3:$H$300,"&gt;0")+COUNTIFS(Julho!$D$3:$D$300,C130,Julho!$H$3:$H$300,"&gt;0")+COUNTIFS(Agosto!$C$3:$C$300,C130,Agosto!$H$3:$H$300,"&gt;0")+COUNTIFS(Agosto!$D$3:$D$300,C130,Agosto!$H$3:$H$300,"&gt;0")+COUNTIFS(Setembro!$C$3:$C$300,C130,Setembro!$H$3:$H$300,"&gt;0")+COUNTIFS(Setembro!$D$3:$D$300,C130,Setembro!$H$3:$H$300,"&gt;0")+COUNTIFS(Outubro!$C$3:$C$300,C130,Outubro!$H$3:$H$300,"&gt;0")+COUNTIFS(Outubro!$D$3:$D$300,C130,Outubro!$H$3:$H$300,"&gt;0")+COUNTIFS(Novembro!$C$3:$C$300,C130,Novembro!$H$3:$H$300,"&gt;0")+COUNTIFS(Novembro!$D$3:$D$300,C130,Novembro!$H$3:$H$300,"&gt;0")+COUNTIFS(Dezembro!$C$3:$C$300,C130,Dezembro!$H$3:$H$300,"&gt;0")+COUNTIFS(Dezembro!$D$3:$D$300,C130,Dezembro!$H$3:$H$300,"&gt;0")</f>
        <v>0</v>
      </c>
      <c r="G130" s="216">
        <f>COUNTIFS(Janeiro!$C$3:$C$300,C130,Janeiro!$H$3:$H$300,"&lt;0")+COUNTIFS(Janeiro!$D$3:$D$300,C130,Janeiro!$H$3:$H$300,"&lt;0")+COUNTIFS(Fevereiro!$C$3:$C$300,C130,Fevereiro!$H$3:$H$300,"&lt;0")+COUNTIFS(Fevereiro!$D$3:$D$300,C130,Fevereiro!$H$3:$H$300,"&lt;0")+COUNTIFS('Março'!$C$3:$C$300,C130,'Março'!$H$3:$H$300,"&lt;0")+COUNTIFS('Março'!$D$3:$D$300,C130,'Março'!$H$3:$H$300,"&lt;0")+COUNTIFS(Abril!$C$3:$C$300,C130,Abril!$H$3:$H$300,"&lt;0")+COUNTIFS(Abril!$D$3:$D$300,C130,Abril!$H$3:$H$300,"&lt;0")+COUNTIFS(Maio!$C$3:$C$300,C130,Maio!$H$3:$H$300,"&lt;0")+COUNTIFS(Maio!$D$3:$D$300,C130,Maio!$H$3:$H$300,"&lt;0")+COUNTIFS(Junho!$C$3:$C$300,C130,Junho!$H$3:$H$300,"&lt;0")+COUNTIFS(Junho!$D$3:$D$300,C130,Junho!$H$3:$H$300,"&lt;0")+COUNTIFS(Julho!$C$3:$C$300,C130,Julho!$H$3:$H$300,"&lt;0")+COUNTIFS(Julho!$D$3:$D$300,C130,Julho!$H$3:$H$300,"&lt;0")+COUNTIFS(Agosto!$C$3:$C$300,C130,Agosto!$H$3:$H$300,"&lt;0")+COUNTIFS(Agosto!$D$3:$D$300,C130,Agosto!$H$3:$H$300,"&lt;0")+COUNTIFS(Setembro!$C$3:$C$300,C130,Setembro!$H$3:$H$300,"&lt;0")+COUNTIFS(Setembro!$D$3:$D$300,C130,Setembro!$H$3:$H$300,"&lt;0")+COUNTIFS(Outubro!$C$3:$C$300,C130,Outubro!$H$3:$H$300,"&lt;0")+COUNTIFS(Outubro!$D$3:$D$300,C130,Outubro!$H$3:$H$300,"&lt;0")+COUNTIFS(Novembro!$C$3:$C$300,C130,Novembro!$H$3:$H$300,"&lt;0")+COUNTIFS(Novembro!$D$3:$D$300,C130,Novembro!$H$3:$H$300,"&lt;0")+COUNTIFS(Dezembro!$C$3:$C$300,C130,Dezembro!$H$3:$H$300,"&lt;0")+COUNTIFS(Dezembro!$D$3:$D$300,C130,Dezembro!$H$3:$H$300,"&lt;0")</f>
        <v>0</v>
      </c>
      <c r="H130" s="217">
        <f>SUMIFS(Janeiro!$H$3:$H$300,Janeiro!$C$3:$C$300,C130)+SUMIFS(Janeiro!$H$3:$H$300,Janeiro!$D$3:$D$300,C130)+SUMIFS(Fevereiro!$H$3:$H$300,Fevereiro!$C$3:$C$300,C130)+SUMIFS(Fevereiro!$H$3:$H$300,Fevereiro!$D$3:$D$300,C130)+SUMIFS('Março'!$H$3:$H$300,'Março'!$C$3:$C$300,C130)+SUMIFS('Março'!$H$3:$H$300,'Março'!$D$3:$D$300,C130)+SUMIFS(Abril!$H$3:$H$300,Abril!$C$3:$C$300,C130)+SUMIFS(Abril!$H$3:$H$300,Abril!$D$3:$D$300,C130)+SUMIFS(Maio!$H$3:$H$300,Maio!$C$3:$C$300,C130)+SUMIFS(Maio!$H$3:$H$300,Maio!$D$3:$D$300,C130)+SUMIFS(Junho!$H$3:$H$300,Junho!$C$3:$C$300,C130)+SUMIFS(Junho!$H$3:$H$300,Junho!$D$3:$D$300,C130)+SUMIFS(Julho!$H$3:$H$300,Julho!$C$3:$C$300,C130)+SUMIFS(Julho!$H$3:$H$300,Julho!$D$3:$D$300,C130)+SUMIFS(Agosto!$H$3:$H$300,Agosto!$C$3:$C$300,C130)+SUMIFS(Agosto!$H$3:$H$300,Agosto!$D$3:$D$300,C130)+SUMIFS(Setembro!$H$3:$H$300,Setembro!$C$3:$C$300,C130)+SUMIFS(Setembro!$H$3:$H$300,Setembro!$D$3:$D$300,C130)+SUMIFS(Outubro!$H$3:$H$300,Outubro!$C$3:$C$300,C130)+SUMIFS(Outubro!$H$3:$H$300,Outubro!$D$3:$D$300,C130)+SUMIFS(Novembro!$H$3:$H$300,Novembro!$C$3:$C$300,C130)+SUMIFS(Novembro!$H$3:$H$300,Novembro!$D$3:$D$300,C130)+SUMIFS(Dezembro!$H$3:$H$300,Dezembro!$C$3:$C$300,C130)+SUMIFS(Dezembro!$H$3:$H$300,Dezembro!$D$3:$D$300,C130)</f>
        <v>0</v>
      </c>
      <c r="J130" s="235"/>
      <c r="L130" s="71"/>
    </row>
    <row r="131" ht="24.75" customHeight="1">
      <c r="A131" s="214">
        <f>Equipes!$H131+(ROW(Equipes!$H131)/100000)</f>
        <v>-489.99869</v>
      </c>
      <c r="B131" s="207">
        <f>RANK(Equipes!$A131,A:A)</f>
        <v>384</v>
      </c>
      <c r="C131" s="225" t="s">
        <v>431</v>
      </c>
      <c r="D131" s="216">
        <f>COUNTIF(Janeiro!$C$3:$C$300,C131)+COUNTIF(Fevereiro!$C$3:$C$300,C131)+COUNTIF('Março'!$C$3:$C$300,C131)+COUNTIF(Abril!$C$3:$C$300,C131)+COUNTIF(Maio!$C$3:$C$300,C131)+COUNTIF(Junho!$C$3:$C$300,C131)+COUNTIF(Julho!$C$3:$C$300,C131)+COUNTIF(Agosto!$C$3:$C$300,C131)+COUNTIF(Setembro!$C$3:$C$300,C131)+COUNTIF(Outubro!$C$3:$C$300,C131)+COUNTIF(Novembro!$C$3:$C$300,C131)+COUNTIF(Dezembro!$C$3:$C$300,C131)</f>
        <v>1</v>
      </c>
      <c r="E131" s="216">
        <f>COUNTIF(Janeiro!$D$3:$D$300,C131)+COUNTIF(Fevereiro!$D$3:$D$300,C131)+COUNTIF('Março'!$D$3:$D$300,C131)+COUNTIF(Abril!$D$3:$D$300,C131)+COUNTIF(Maio!$D$3:$D$300,C131)+COUNTIF(Junho!$D$3:$D$300,C131)+COUNTIF(Julho!$D$3:$D$300,C131)+COUNTIF(Agosto!$D$3:$D$300,C131)+COUNTIF(Setembro!$D$3:$D$300,C131)+COUNTIF(Outubro!$D$3:$D$300,C131)+COUNTIF(Novembro!$D$3:$D$300,C131)+COUNTIF(Dezembro!$D$3:$D$300,C131)</f>
        <v>3</v>
      </c>
      <c r="F131" s="216">
        <f>COUNTIFS(Janeiro!$C$3:$C$300,C131,Janeiro!$H$3:$H$300,"&gt;0")+COUNTIFS(Janeiro!$D$3:$D$300,C131,Janeiro!$H$3:$H$300,"&gt;0")+COUNTIFS(Fevereiro!$C$3:$C$300,C131,Fevereiro!$H$3:$H$300,"&gt;0")+COUNTIFS(Fevereiro!$D$3:$D$300,C131,Fevereiro!$H$3:$H$300,"&gt;0")+COUNTIFS('Março'!$C$3:$C$300,C131,'Março'!$H$3:$H$300,"&gt;0")+COUNTIFS('Março'!$D$3:$D$300,C131,'Março'!$H$3:$H$300,"&gt;0")+COUNTIFS(Abril!$C$3:$C$300,C131,Abril!$H$3:$H$300,"&gt;0")+COUNTIFS(Abril!$D$3:$D$300,C131,Abril!$H$3:$H$300,"&gt;0")+COUNTIFS(Maio!$C$3:$C$300,C131,Maio!$H$3:$H$300,"&gt;0")+COUNTIFS(Maio!$D$3:$D$300,C131,Maio!$H$3:$H$300,"&gt;0")+COUNTIFS(Junho!$C$3:$C$300,C131,Junho!$H$3:$H$300,"&gt;0")+COUNTIFS(Junho!$D$3:$D$300,C131,Junho!$H$3:$H$300,"&gt;0")+COUNTIFS(Julho!$C$3:$C$300,C131,Julho!$H$3:$H$300,"&gt;0")+COUNTIFS(Julho!$D$3:$D$300,C131,Julho!$H$3:$H$300,"&gt;0")+COUNTIFS(Agosto!$C$3:$C$300,C131,Agosto!$H$3:$H$300,"&gt;0")+COUNTIFS(Agosto!$D$3:$D$300,C131,Agosto!$H$3:$H$300,"&gt;0")+COUNTIFS(Setembro!$C$3:$C$300,C131,Setembro!$H$3:$H$300,"&gt;0")+COUNTIFS(Setembro!$D$3:$D$300,C131,Setembro!$H$3:$H$300,"&gt;0")+COUNTIFS(Outubro!$C$3:$C$300,C131,Outubro!$H$3:$H$300,"&gt;0")+COUNTIFS(Outubro!$D$3:$D$300,C131,Outubro!$H$3:$H$300,"&gt;0")+COUNTIFS(Novembro!$C$3:$C$300,C131,Novembro!$H$3:$H$300,"&gt;0")+COUNTIFS(Novembro!$D$3:$D$300,C131,Novembro!$H$3:$H$300,"&gt;0")+COUNTIFS(Dezembro!$C$3:$C$300,C131,Dezembro!$H$3:$H$300,"&gt;0")+COUNTIFS(Dezembro!$D$3:$D$300,C131,Dezembro!$H$3:$H$300,"&gt;0")</f>
        <v>1</v>
      </c>
      <c r="G131" s="216">
        <f>COUNTIFS(Janeiro!$C$3:$C$300,C131,Janeiro!$H$3:$H$300,"&lt;0")+COUNTIFS(Janeiro!$D$3:$D$300,C131,Janeiro!$H$3:$H$300,"&lt;0")+COUNTIFS(Fevereiro!$C$3:$C$300,C131,Fevereiro!$H$3:$H$300,"&lt;0")+COUNTIFS(Fevereiro!$D$3:$D$300,C131,Fevereiro!$H$3:$H$300,"&lt;0")+COUNTIFS('Março'!$C$3:$C$300,C131,'Março'!$H$3:$H$300,"&lt;0")+COUNTIFS('Março'!$D$3:$D$300,C131,'Março'!$H$3:$H$300,"&lt;0")+COUNTIFS(Abril!$C$3:$C$300,C131,Abril!$H$3:$H$300,"&lt;0")+COUNTIFS(Abril!$D$3:$D$300,C131,Abril!$H$3:$H$300,"&lt;0")+COUNTIFS(Maio!$C$3:$C$300,C131,Maio!$H$3:$H$300,"&lt;0")+COUNTIFS(Maio!$D$3:$D$300,C131,Maio!$H$3:$H$300,"&lt;0")+COUNTIFS(Junho!$C$3:$C$300,C131,Junho!$H$3:$H$300,"&lt;0")+COUNTIFS(Junho!$D$3:$D$300,C131,Junho!$H$3:$H$300,"&lt;0")+COUNTIFS(Julho!$C$3:$C$300,C131,Julho!$H$3:$H$300,"&lt;0")+COUNTIFS(Julho!$D$3:$D$300,C131,Julho!$H$3:$H$300,"&lt;0")+COUNTIFS(Agosto!$C$3:$C$300,C131,Agosto!$H$3:$H$300,"&lt;0")+COUNTIFS(Agosto!$D$3:$D$300,C131,Agosto!$H$3:$H$300,"&lt;0")+COUNTIFS(Setembro!$C$3:$C$300,C131,Setembro!$H$3:$H$300,"&lt;0")+COUNTIFS(Setembro!$D$3:$D$300,C131,Setembro!$H$3:$H$300,"&lt;0")+COUNTIFS(Outubro!$C$3:$C$300,C131,Outubro!$H$3:$H$300,"&lt;0")+COUNTIFS(Outubro!$D$3:$D$300,C131,Outubro!$H$3:$H$300,"&lt;0")+COUNTIFS(Novembro!$C$3:$C$300,C131,Novembro!$H$3:$H$300,"&lt;0")+COUNTIFS(Novembro!$D$3:$D$300,C131,Novembro!$H$3:$H$300,"&lt;0")+COUNTIFS(Dezembro!$C$3:$C$300,C131,Dezembro!$H$3:$H$300,"&lt;0")+COUNTIFS(Dezembro!$D$3:$D$300,C131,Dezembro!$H$3:$H$300,"&lt;0")</f>
        <v>3</v>
      </c>
      <c r="H131" s="217">
        <f>SUMIFS(Janeiro!$H$3:$H$300,Janeiro!$C$3:$C$300,C131)+SUMIFS(Janeiro!$H$3:$H$300,Janeiro!$D$3:$D$300,C131)+SUMIFS(Fevereiro!$H$3:$H$300,Fevereiro!$C$3:$C$300,C131)+SUMIFS(Fevereiro!$H$3:$H$300,Fevereiro!$D$3:$D$300,C131)+SUMIFS('Março'!$H$3:$H$300,'Março'!$C$3:$C$300,C131)+SUMIFS('Março'!$H$3:$H$300,'Março'!$D$3:$D$300,C131)+SUMIFS(Abril!$H$3:$H$300,Abril!$C$3:$C$300,C131)+SUMIFS(Abril!$H$3:$H$300,Abril!$D$3:$D$300,C131)+SUMIFS(Maio!$H$3:$H$300,Maio!$C$3:$C$300,C131)+SUMIFS(Maio!$H$3:$H$300,Maio!$D$3:$D$300,C131)+SUMIFS(Junho!$H$3:$H$300,Junho!$C$3:$C$300,C131)+SUMIFS(Junho!$H$3:$H$300,Junho!$D$3:$D$300,C131)+SUMIFS(Julho!$H$3:$H$300,Julho!$C$3:$C$300,C131)+SUMIFS(Julho!$H$3:$H$300,Julho!$D$3:$D$300,C131)+SUMIFS(Agosto!$H$3:$H$300,Agosto!$C$3:$C$300,C131)+SUMIFS(Agosto!$H$3:$H$300,Agosto!$D$3:$D$300,C131)+SUMIFS(Setembro!$H$3:$H$300,Setembro!$C$3:$C$300,C131)+SUMIFS(Setembro!$H$3:$H$300,Setembro!$D$3:$D$300,C131)+SUMIFS(Outubro!$H$3:$H$300,Outubro!$C$3:$C$300,C131)+SUMIFS(Outubro!$H$3:$H$300,Outubro!$D$3:$D$300,C131)+SUMIFS(Novembro!$H$3:$H$300,Novembro!$C$3:$C$300,C131)+SUMIFS(Novembro!$H$3:$H$300,Novembro!$D$3:$D$300,C131)+SUMIFS(Dezembro!$H$3:$H$300,Dezembro!$C$3:$C$300,C131)+SUMIFS(Dezembro!$H$3:$H$300,Dezembro!$D$3:$D$300,C131)</f>
        <v>-490</v>
      </c>
      <c r="J131" s="235"/>
      <c r="L131" s="71"/>
    </row>
    <row r="132" ht="24.75" customHeight="1">
      <c r="A132" s="214">
        <f>Equipes!$H132+(ROW(Equipes!$H132)/100000)</f>
        <v>984.00132</v>
      </c>
      <c r="B132" s="207">
        <f>RANK(Equipes!$A132,A:A)</f>
        <v>18</v>
      </c>
      <c r="C132" s="225" t="s">
        <v>432</v>
      </c>
      <c r="D132" s="216">
        <f>COUNTIF(Janeiro!$C$3:$C$300,C132)+COUNTIF(Fevereiro!$C$3:$C$300,C132)+COUNTIF('Março'!$C$3:$C$300,C132)+COUNTIF(Abril!$C$3:$C$300,C132)+COUNTIF(Maio!$C$3:$C$300,C132)+COUNTIF(Junho!$C$3:$C$300,C132)+COUNTIF(Julho!$C$3:$C$300,C132)+COUNTIF(Agosto!$C$3:$C$300,C132)+COUNTIF(Setembro!$C$3:$C$300,C132)+COUNTIF(Outubro!$C$3:$C$300,C132)+COUNTIF(Novembro!$C$3:$C$300,C132)+COUNTIF(Dezembro!$C$3:$C$300,C132)</f>
        <v>3</v>
      </c>
      <c r="E132" s="216">
        <f>COUNTIF(Janeiro!$D$3:$D$300,C132)+COUNTIF(Fevereiro!$D$3:$D$300,C132)+COUNTIF('Março'!$D$3:$D$300,C132)+COUNTIF(Abril!$D$3:$D$300,C132)+COUNTIF(Maio!$D$3:$D$300,C132)+COUNTIF(Junho!$D$3:$D$300,C132)+COUNTIF(Julho!$D$3:$D$300,C132)+COUNTIF(Agosto!$D$3:$D$300,C132)+COUNTIF(Setembro!$D$3:$D$300,C132)+COUNTIF(Outubro!$D$3:$D$300,C132)+COUNTIF(Novembro!$D$3:$D$300,C132)+COUNTIF(Dezembro!$D$3:$D$300,C132)</f>
        <v>0</v>
      </c>
      <c r="F132" s="216">
        <f>COUNTIFS(Janeiro!$C$3:$C$300,C132,Janeiro!$H$3:$H$300,"&gt;0")+COUNTIFS(Janeiro!$D$3:$D$300,C132,Janeiro!$H$3:$H$300,"&gt;0")+COUNTIFS(Fevereiro!$C$3:$C$300,C132,Fevereiro!$H$3:$H$300,"&gt;0")+COUNTIFS(Fevereiro!$D$3:$D$300,C132,Fevereiro!$H$3:$H$300,"&gt;0")+COUNTIFS('Março'!$C$3:$C$300,C132,'Março'!$H$3:$H$300,"&gt;0")+COUNTIFS('Março'!$D$3:$D$300,C132,'Março'!$H$3:$H$300,"&gt;0")+COUNTIFS(Abril!$C$3:$C$300,C132,Abril!$H$3:$H$300,"&gt;0")+COUNTIFS(Abril!$D$3:$D$300,C132,Abril!$H$3:$H$300,"&gt;0")+COUNTIFS(Maio!$C$3:$C$300,C132,Maio!$H$3:$H$300,"&gt;0")+COUNTIFS(Maio!$D$3:$D$300,C132,Maio!$H$3:$H$300,"&gt;0")+COUNTIFS(Junho!$C$3:$C$300,C132,Junho!$H$3:$H$300,"&gt;0")+COUNTIFS(Junho!$D$3:$D$300,C132,Junho!$H$3:$H$300,"&gt;0")+COUNTIFS(Julho!$C$3:$C$300,C132,Julho!$H$3:$H$300,"&gt;0")+COUNTIFS(Julho!$D$3:$D$300,C132,Julho!$H$3:$H$300,"&gt;0")+COUNTIFS(Agosto!$C$3:$C$300,C132,Agosto!$H$3:$H$300,"&gt;0")+COUNTIFS(Agosto!$D$3:$D$300,C132,Agosto!$H$3:$H$300,"&gt;0")+COUNTIFS(Setembro!$C$3:$C$300,C132,Setembro!$H$3:$H$300,"&gt;0")+COUNTIFS(Setembro!$D$3:$D$300,C132,Setembro!$H$3:$H$300,"&gt;0")+COUNTIFS(Outubro!$C$3:$C$300,C132,Outubro!$H$3:$H$300,"&gt;0")+COUNTIFS(Outubro!$D$3:$D$300,C132,Outubro!$H$3:$H$300,"&gt;0")+COUNTIFS(Novembro!$C$3:$C$300,C132,Novembro!$H$3:$H$300,"&gt;0")+COUNTIFS(Novembro!$D$3:$D$300,C132,Novembro!$H$3:$H$300,"&gt;0")+COUNTIFS(Dezembro!$C$3:$C$300,C132,Dezembro!$H$3:$H$300,"&gt;0")+COUNTIFS(Dezembro!$D$3:$D$300,C132,Dezembro!$H$3:$H$300,"&gt;0")</f>
        <v>3</v>
      </c>
      <c r="G132" s="216">
        <f>COUNTIFS(Janeiro!$C$3:$C$300,C132,Janeiro!$H$3:$H$300,"&lt;0")+COUNTIFS(Janeiro!$D$3:$D$300,C132,Janeiro!$H$3:$H$300,"&lt;0")+COUNTIFS(Fevereiro!$C$3:$C$300,C132,Fevereiro!$H$3:$H$300,"&lt;0")+COUNTIFS(Fevereiro!$D$3:$D$300,C132,Fevereiro!$H$3:$H$300,"&lt;0")+COUNTIFS('Março'!$C$3:$C$300,C132,'Março'!$H$3:$H$300,"&lt;0")+COUNTIFS('Março'!$D$3:$D$300,C132,'Março'!$H$3:$H$300,"&lt;0")+COUNTIFS(Abril!$C$3:$C$300,C132,Abril!$H$3:$H$300,"&lt;0")+COUNTIFS(Abril!$D$3:$D$300,C132,Abril!$H$3:$H$300,"&lt;0")+COUNTIFS(Maio!$C$3:$C$300,C132,Maio!$H$3:$H$300,"&lt;0")+COUNTIFS(Maio!$D$3:$D$300,C132,Maio!$H$3:$H$300,"&lt;0")+COUNTIFS(Junho!$C$3:$C$300,C132,Junho!$H$3:$H$300,"&lt;0")+COUNTIFS(Junho!$D$3:$D$300,C132,Junho!$H$3:$H$300,"&lt;0")+COUNTIFS(Julho!$C$3:$C$300,C132,Julho!$H$3:$H$300,"&lt;0")+COUNTIFS(Julho!$D$3:$D$300,C132,Julho!$H$3:$H$300,"&lt;0")+COUNTIFS(Agosto!$C$3:$C$300,C132,Agosto!$H$3:$H$300,"&lt;0")+COUNTIFS(Agosto!$D$3:$D$300,C132,Agosto!$H$3:$H$300,"&lt;0")+COUNTIFS(Setembro!$C$3:$C$300,C132,Setembro!$H$3:$H$300,"&lt;0")+COUNTIFS(Setembro!$D$3:$D$300,C132,Setembro!$H$3:$H$300,"&lt;0")+COUNTIFS(Outubro!$C$3:$C$300,C132,Outubro!$H$3:$H$300,"&lt;0")+COUNTIFS(Outubro!$D$3:$D$300,C132,Outubro!$H$3:$H$300,"&lt;0")+COUNTIFS(Novembro!$C$3:$C$300,C132,Novembro!$H$3:$H$300,"&lt;0")+COUNTIFS(Novembro!$D$3:$D$300,C132,Novembro!$H$3:$H$300,"&lt;0")+COUNTIFS(Dezembro!$C$3:$C$300,C132,Dezembro!$H$3:$H$300,"&lt;0")+COUNTIFS(Dezembro!$D$3:$D$300,C132,Dezembro!$H$3:$H$300,"&lt;0")</f>
        <v>0</v>
      </c>
      <c r="H132" s="217">
        <f>SUMIFS(Janeiro!$H$3:$H$300,Janeiro!$C$3:$C$300,C132)+SUMIFS(Janeiro!$H$3:$H$300,Janeiro!$D$3:$D$300,C132)+SUMIFS(Fevereiro!$H$3:$H$300,Fevereiro!$C$3:$C$300,C132)+SUMIFS(Fevereiro!$H$3:$H$300,Fevereiro!$D$3:$D$300,C132)+SUMIFS('Março'!$H$3:$H$300,'Março'!$C$3:$C$300,C132)+SUMIFS('Março'!$H$3:$H$300,'Março'!$D$3:$D$300,C132)+SUMIFS(Abril!$H$3:$H$300,Abril!$C$3:$C$300,C132)+SUMIFS(Abril!$H$3:$H$300,Abril!$D$3:$D$300,C132)+SUMIFS(Maio!$H$3:$H$300,Maio!$C$3:$C$300,C132)+SUMIFS(Maio!$H$3:$H$300,Maio!$D$3:$D$300,C132)+SUMIFS(Junho!$H$3:$H$300,Junho!$C$3:$C$300,C132)+SUMIFS(Junho!$H$3:$H$300,Junho!$D$3:$D$300,C132)+SUMIFS(Julho!$H$3:$H$300,Julho!$C$3:$C$300,C132)+SUMIFS(Julho!$H$3:$H$300,Julho!$D$3:$D$300,C132)+SUMIFS(Agosto!$H$3:$H$300,Agosto!$C$3:$C$300,C132)+SUMIFS(Agosto!$H$3:$H$300,Agosto!$D$3:$D$300,C132)+SUMIFS(Setembro!$H$3:$H$300,Setembro!$C$3:$C$300,C132)+SUMIFS(Setembro!$H$3:$H$300,Setembro!$D$3:$D$300,C132)+SUMIFS(Outubro!$H$3:$H$300,Outubro!$C$3:$C$300,C132)+SUMIFS(Outubro!$H$3:$H$300,Outubro!$D$3:$D$300,C132)+SUMIFS(Novembro!$H$3:$H$300,Novembro!$C$3:$C$300,C132)+SUMIFS(Novembro!$H$3:$H$300,Novembro!$D$3:$D$300,C132)+SUMIFS(Dezembro!$H$3:$H$300,Dezembro!$C$3:$C$300,C132)+SUMIFS(Dezembro!$H$3:$H$300,Dezembro!$D$3:$D$300,C132)</f>
        <v>984</v>
      </c>
      <c r="J132" s="235"/>
      <c r="L132" s="71"/>
    </row>
    <row r="133" ht="24.75" customHeight="1">
      <c r="A133" s="214">
        <f>Equipes!$H133+(ROW(Equipes!$H133)/100000)</f>
        <v>-999.99867</v>
      </c>
      <c r="B133" s="207">
        <f>RANK(Equipes!$A133,A:A)</f>
        <v>392</v>
      </c>
      <c r="C133" s="221" t="s">
        <v>433</v>
      </c>
      <c r="D133" s="216">
        <f>COUNTIF(Janeiro!$C$3:$C$300,C133)+COUNTIF(Fevereiro!$C$3:$C$300,C133)+COUNTIF('Março'!$C$3:$C$300,C133)+COUNTIF(Abril!$C$3:$C$300,C133)+COUNTIF(Maio!$C$3:$C$300,C133)+COUNTIF(Junho!$C$3:$C$300,C133)+COUNTIF(Julho!$C$3:$C$300,C133)+COUNTIF(Agosto!$C$3:$C$300,C133)+COUNTIF(Setembro!$C$3:$C$300,C133)+COUNTIF(Outubro!$C$3:$C$300,C133)+COUNTIF(Novembro!$C$3:$C$300,C133)+COUNTIF(Dezembro!$C$3:$C$300,C133)</f>
        <v>1</v>
      </c>
      <c r="E133" s="216">
        <f>COUNTIF(Janeiro!$D$3:$D$300,C133)+COUNTIF(Fevereiro!$D$3:$D$300,C133)+COUNTIF('Março'!$D$3:$D$300,C133)+COUNTIF(Abril!$D$3:$D$300,C133)+COUNTIF(Maio!$D$3:$D$300,C133)+COUNTIF(Junho!$D$3:$D$300,C133)+COUNTIF(Julho!$D$3:$D$300,C133)+COUNTIF(Agosto!$D$3:$D$300,C133)+COUNTIF(Setembro!$D$3:$D$300,C133)+COUNTIF(Outubro!$D$3:$D$300,C133)+COUNTIF(Novembro!$D$3:$D$300,C133)+COUNTIF(Dezembro!$D$3:$D$300,C133)</f>
        <v>0</v>
      </c>
      <c r="F133" s="216">
        <f>COUNTIFS(Janeiro!$C$3:$C$300,C133,Janeiro!$H$3:$H$300,"&gt;0")+COUNTIFS(Janeiro!$D$3:$D$300,C133,Janeiro!$H$3:$H$300,"&gt;0")+COUNTIFS(Fevereiro!$C$3:$C$300,C133,Fevereiro!$H$3:$H$300,"&gt;0")+COUNTIFS(Fevereiro!$D$3:$D$300,C133,Fevereiro!$H$3:$H$300,"&gt;0")+COUNTIFS('Março'!$C$3:$C$300,C133,'Março'!$H$3:$H$300,"&gt;0")+COUNTIFS('Março'!$D$3:$D$300,C133,'Março'!$H$3:$H$300,"&gt;0")+COUNTIFS(Abril!$C$3:$C$300,C133,Abril!$H$3:$H$300,"&gt;0")+COUNTIFS(Abril!$D$3:$D$300,C133,Abril!$H$3:$H$300,"&gt;0")+COUNTIFS(Maio!$C$3:$C$300,C133,Maio!$H$3:$H$300,"&gt;0")+COUNTIFS(Maio!$D$3:$D$300,C133,Maio!$H$3:$H$300,"&gt;0")+COUNTIFS(Junho!$C$3:$C$300,C133,Junho!$H$3:$H$300,"&gt;0")+COUNTIFS(Junho!$D$3:$D$300,C133,Junho!$H$3:$H$300,"&gt;0")+COUNTIFS(Julho!$C$3:$C$300,C133,Julho!$H$3:$H$300,"&gt;0")+COUNTIFS(Julho!$D$3:$D$300,C133,Julho!$H$3:$H$300,"&gt;0")+COUNTIFS(Agosto!$C$3:$C$300,C133,Agosto!$H$3:$H$300,"&gt;0")+COUNTIFS(Agosto!$D$3:$D$300,C133,Agosto!$H$3:$H$300,"&gt;0")+COUNTIFS(Setembro!$C$3:$C$300,C133,Setembro!$H$3:$H$300,"&gt;0")+COUNTIFS(Setembro!$D$3:$D$300,C133,Setembro!$H$3:$H$300,"&gt;0")+COUNTIFS(Outubro!$C$3:$C$300,C133,Outubro!$H$3:$H$300,"&gt;0")+COUNTIFS(Outubro!$D$3:$D$300,C133,Outubro!$H$3:$H$300,"&gt;0")+COUNTIFS(Novembro!$C$3:$C$300,C133,Novembro!$H$3:$H$300,"&gt;0")+COUNTIFS(Novembro!$D$3:$D$300,C133,Novembro!$H$3:$H$300,"&gt;0")+COUNTIFS(Dezembro!$C$3:$C$300,C133,Dezembro!$H$3:$H$300,"&gt;0")+COUNTIFS(Dezembro!$D$3:$D$300,C133,Dezembro!$H$3:$H$300,"&gt;0")</f>
        <v>0</v>
      </c>
      <c r="G133" s="216">
        <f>COUNTIFS(Janeiro!$C$3:$C$300,C133,Janeiro!$H$3:$H$300,"&lt;0")+COUNTIFS(Janeiro!$D$3:$D$300,C133,Janeiro!$H$3:$H$300,"&lt;0")+COUNTIFS(Fevereiro!$C$3:$C$300,C133,Fevereiro!$H$3:$H$300,"&lt;0")+COUNTIFS(Fevereiro!$D$3:$D$300,C133,Fevereiro!$H$3:$H$300,"&lt;0")+COUNTIFS('Março'!$C$3:$C$300,C133,'Março'!$H$3:$H$300,"&lt;0")+COUNTIFS('Março'!$D$3:$D$300,C133,'Março'!$H$3:$H$300,"&lt;0")+COUNTIFS(Abril!$C$3:$C$300,C133,Abril!$H$3:$H$300,"&lt;0")+COUNTIFS(Abril!$D$3:$D$300,C133,Abril!$H$3:$H$300,"&lt;0")+COUNTIFS(Maio!$C$3:$C$300,C133,Maio!$H$3:$H$300,"&lt;0")+COUNTIFS(Maio!$D$3:$D$300,C133,Maio!$H$3:$H$300,"&lt;0")+COUNTIFS(Junho!$C$3:$C$300,C133,Junho!$H$3:$H$300,"&lt;0")+COUNTIFS(Junho!$D$3:$D$300,C133,Junho!$H$3:$H$300,"&lt;0")+COUNTIFS(Julho!$C$3:$C$300,C133,Julho!$H$3:$H$300,"&lt;0")+COUNTIFS(Julho!$D$3:$D$300,C133,Julho!$H$3:$H$300,"&lt;0")+COUNTIFS(Agosto!$C$3:$C$300,C133,Agosto!$H$3:$H$300,"&lt;0")+COUNTIFS(Agosto!$D$3:$D$300,C133,Agosto!$H$3:$H$300,"&lt;0")+COUNTIFS(Setembro!$C$3:$C$300,C133,Setembro!$H$3:$H$300,"&lt;0")+COUNTIFS(Setembro!$D$3:$D$300,C133,Setembro!$H$3:$H$300,"&lt;0")+COUNTIFS(Outubro!$C$3:$C$300,C133,Outubro!$H$3:$H$300,"&lt;0")+COUNTIFS(Outubro!$D$3:$D$300,C133,Outubro!$H$3:$H$300,"&lt;0")+COUNTIFS(Novembro!$C$3:$C$300,C133,Novembro!$H$3:$H$300,"&lt;0")+COUNTIFS(Novembro!$D$3:$D$300,C133,Novembro!$H$3:$H$300,"&lt;0")+COUNTIFS(Dezembro!$C$3:$C$300,C133,Dezembro!$H$3:$H$300,"&lt;0")+COUNTIFS(Dezembro!$D$3:$D$300,C133,Dezembro!$H$3:$H$300,"&lt;0")</f>
        <v>1</v>
      </c>
      <c r="H133" s="217">
        <f>SUMIFS(Janeiro!$H$3:$H$300,Janeiro!$C$3:$C$300,C133)+SUMIFS(Janeiro!$H$3:$H$300,Janeiro!$D$3:$D$300,C133)+SUMIFS(Fevereiro!$H$3:$H$300,Fevereiro!$C$3:$C$300,C133)+SUMIFS(Fevereiro!$H$3:$H$300,Fevereiro!$D$3:$D$300,C133)+SUMIFS('Março'!$H$3:$H$300,'Março'!$C$3:$C$300,C133)+SUMIFS('Março'!$H$3:$H$300,'Março'!$D$3:$D$300,C133)+SUMIFS(Abril!$H$3:$H$300,Abril!$C$3:$C$300,C133)+SUMIFS(Abril!$H$3:$H$300,Abril!$D$3:$D$300,C133)+SUMIFS(Maio!$H$3:$H$300,Maio!$C$3:$C$300,C133)+SUMIFS(Maio!$H$3:$H$300,Maio!$D$3:$D$300,C133)+SUMIFS(Junho!$H$3:$H$300,Junho!$C$3:$C$300,C133)+SUMIFS(Junho!$H$3:$H$300,Junho!$D$3:$D$300,C133)+SUMIFS(Julho!$H$3:$H$300,Julho!$C$3:$C$300,C133)+SUMIFS(Julho!$H$3:$H$300,Julho!$D$3:$D$300,C133)+SUMIFS(Agosto!$H$3:$H$300,Agosto!$C$3:$C$300,C133)+SUMIFS(Agosto!$H$3:$H$300,Agosto!$D$3:$D$300,C133)+SUMIFS(Setembro!$H$3:$H$300,Setembro!$C$3:$C$300,C133)+SUMIFS(Setembro!$H$3:$H$300,Setembro!$D$3:$D$300,C133)+SUMIFS(Outubro!$H$3:$H$300,Outubro!$C$3:$C$300,C133)+SUMIFS(Outubro!$H$3:$H$300,Outubro!$D$3:$D$300,C133)+SUMIFS(Novembro!$H$3:$H$300,Novembro!$C$3:$C$300,C133)+SUMIFS(Novembro!$H$3:$H$300,Novembro!$D$3:$D$300,C133)+SUMIFS(Dezembro!$H$3:$H$300,Dezembro!$C$3:$C$300,C133)+SUMIFS(Dezembro!$H$3:$H$300,Dezembro!$D$3:$D$300,C133)</f>
        <v>-1000</v>
      </c>
      <c r="J133" s="235"/>
      <c r="L133" s="71"/>
    </row>
    <row r="134" ht="24.75" customHeight="1">
      <c r="A134" s="214">
        <f>Equipes!$H134+(ROW(Equipes!$H134)/100000)</f>
        <v>0.00134</v>
      </c>
      <c r="B134" s="207">
        <f>RANK(Equipes!$A134,A:A)</f>
        <v>298</v>
      </c>
      <c r="C134" s="229" t="s">
        <v>434</v>
      </c>
      <c r="D134" s="216">
        <f>COUNTIF(Janeiro!$C$3:$C$300,C134)+COUNTIF(Fevereiro!$C$3:$C$300,C134)+COUNTIF('Março'!$C$3:$C$300,C134)+COUNTIF(Abril!$C$3:$C$300,C134)+COUNTIF(Maio!$C$3:$C$300,C134)+COUNTIF(Junho!$C$3:$C$300,C134)+COUNTIF(Julho!$C$3:$C$300,C134)+COUNTIF(Agosto!$C$3:$C$300,C134)+COUNTIF(Setembro!$C$3:$C$300,C134)+COUNTIF(Outubro!$C$3:$C$300,C134)+COUNTIF(Novembro!$C$3:$C$300,C134)+COUNTIF(Dezembro!$C$3:$C$300,C134)</f>
        <v>0</v>
      </c>
      <c r="E134" s="216">
        <f>COUNTIF(Janeiro!$D$3:$D$300,C134)+COUNTIF(Fevereiro!$D$3:$D$300,C134)+COUNTIF('Março'!$D$3:$D$300,C134)+COUNTIF(Abril!$D$3:$D$300,C134)+COUNTIF(Maio!$D$3:$D$300,C134)+COUNTIF(Junho!$D$3:$D$300,C134)+COUNTIF(Julho!$D$3:$D$300,C134)+COUNTIF(Agosto!$D$3:$D$300,C134)+COUNTIF(Setembro!$D$3:$D$300,C134)+COUNTIF(Outubro!$D$3:$D$300,C134)+COUNTIF(Novembro!$D$3:$D$300,C134)+COUNTIF(Dezembro!$D$3:$D$300,C134)</f>
        <v>0</v>
      </c>
      <c r="F134" s="216">
        <f>COUNTIFS(Janeiro!$C$3:$C$300,C134,Janeiro!$H$3:$H$300,"&gt;0")+COUNTIFS(Janeiro!$D$3:$D$300,C134,Janeiro!$H$3:$H$300,"&gt;0")+COUNTIFS(Fevereiro!$C$3:$C$300,C134,Fevereiro!$H$3:$H$300,"&gt;0")+COUNTIFS(Fevereiro!$D$3:$D$300,C134,Fevereiro!$H$3:$H$300,"&gt;0")+COUNTIFS('Março'!$C$3:$C$300,C134,'Março'!$H$3:$H$300,"&gt;0")+COUNTIFS('Março'!$D$3:$D$300,C134,'Março'!$H$3:$H$300,"&gt;0")+COUNTIFS(Abril!$C$3:$C$300,C134,Abril!$H$3:$H$300,"&gt;0")+COUNTIFS(Abril!$D$3:$D$300,C134,Abril!$H$3:$H$300,"&gt;0")+COUNTIFS(Maio!$C$3:$C$300,C134,Maio!$H$3:$H$300,"&gt;0")+COUNTIFS(Maio!$D$3:$D$300,C134,Maio!$H$3:$H$300,"&gt;0")+COUNTIFS(Junho!$C$3:$C$300,C134,Junho!$H$3:$H$300,"&gt;0")+COUNTIFS(Junho!$D$3:$D$300,C134,Junho!$H$3:$H$300,"&gt;0")+COUNTIFS(Julho!$C$3:$C$300,C134,Julho!$H$3:$H$300,"&gt;0")+COUNTIFS(Julho!$D$3:$D$300,C134,Julho!$H$3:$H$300,"&gt;0")+COUNTIFS(Agosto!$C$3:$C$300,C134,Agosto!$H$3:$H$300,"&gt;0")+COUNTIFS(Agosto!$D$3:$D$300,C134,Agosto!$H$3:$H$300,"&gt;0")+COUNTIFS(Setembro!$C$3:$C$300,C134,Setembro!$H$3:$H$300,"&gt;0")+COUNTIFS(Setembro!$D$3:$D$300,C134,Setembro!$H$3:$H$300,"&gt;0")+COUNTIFS(Outubro!$C$3:$C$300,C134,Outubro!$H$3:$H$300,"&gt;0")+COUNTIFS(Outubro!$D$3:$D$300,C134,Outubro!$H$3:$H$300,"&gt;0")+COUNTIFS(Novembro!$C$3:$C$300,C134,Novembro!$H$3:$H$300,"&gt;0")+COUNTIFS(Novembro!$D$3:$D$300,C134,Novembro!$H$3:$H$300,"&gt;0")+COUNTIFS(Dezembro!$C$3:$C$300,C134,Dezembro!$H$3:$H$300,"&gt;0")+COUNTIFS(Dezembro!$D$3:$D$300,C134,Dezembro!$H$3:$H$300,"&gt;0")</f>
        <v>0</v>
      </c>
      <c r="G134" s="216">
        <f>COUNTIFS(Janeiro!$C$3:$C$300,C134,Janeiro!$H$3:$H$300,"&lt;0")+COUNTIFS(Janeiro!$D$3:$D$300,C134,Janeiro!$H$3:$H$300,"&lt;0")+COUNTIFS(Fevereiro!$C$3:$C$300,C134,Fevereiro!$H$3:$H$300,"&lt;0")+COUNTIFS(Fevereiro!$D$3:$D$300,C134,Fevereiro!$H$3:$H$300,"&lt;0")+COUNTIFS('Março'!$C$3:$C$300,C134,'Março'!$H$3:$H$300,"&lt;0")+COUNTIFS('Março'!$D$3:$D$300,C134,'Março'!$H$3:$H$300,"&lt;0")+COUNTIFS(Abril!$C$3:$C$300,C134,Abril!$H$3:$H$300,"&lt;0")+COUNTIFS(Abril!$D$3:$D$300,C134,Abril!$H$3:$H$300,"&lt;0")+COUNTIFS(Maio!$C$3:$C$300,C134,Maio!$H$3:$H$300,"&lt;0")+COUNTIFS(Maio!$D$3:$D$300,C134,Maio!$H$3:$H$300,"&lt;0")+COUNTIFS(Junho!$C$3:$C$300,C134,Junho!$H$3:$H$300,"&lt;0")+COUNTIFS(Junho!$D$3:$D$300,C134,Junho!$H$3:$H$300,"&lt;0")+COUNTIFS(Julho!$C$3:$C$300,C134,Julho!$H$3:$H$300,"&lt;0")+COUNTIFS(Julho!$D$3:$D$300,C134,Julho!$H$3:$H$300,"&lt;0")+COUNTIFS(Agosto!$C$3:$C$300,C134,Agosto!$H$3:$H$300,"&lt;0")+COUNTIFS(Agosto!$D$3:$D$300,C134,Agosto!$H$3:$H$300,"&lt;0")+COUNTIFS(Setembro!$C$3:$C$300,C134,Setembro!$H$3:$H$300,"&lt;0")+COUNTIFS(Setembro!$D$3:$D$300,C134,Setembro!$H$3:$H$300,"&lt;0")+COUNTIFS(Outubro!$C$3:$C$300,C134,Outubro!$H$3:$H$300,"&lt;0")+COUNTIFS(Outubro!$D$3:$D$300,C134,Outubro!$H$3:$H$300,"&lt;0")+COUNTIFS(Novembro!$C$3:$C$300,C134,Novembro!$H$3:$H$300,"&lt;0")+COUNTIFS(Novembro!$D$3:$D$300,C134,Novembro!$H$3:$H$300,"&lt;0")+COUNTIFS(Dezembro!$C$3:$C$300,C134,Dezembro!$H$3:$H$300,"&lt;0")+COUNTIFS(Dezembro!$D$3:$D$300,C134,Dezembro!$H$3:$H$300,"&lt;0")</f>
        <v>0</v>
      </c>
      <c r="H134" s="217">
        <f>SUMIFS(Janeiro!$H$3:$H$300,Janeiro!$C$3:$C$300,C134)+SUMIFS(Janeiro!$H$3:$H$300,Janeiro!$D$3:$D$300,C134)+SUMIFS(Fevereiro!$H$3:$H$300,Fevereiro!$C$3:$C$300,C134)+SUMIFS(Fevereiro!$H$3:$H$300,Fevereiro!$D$3:$D$300,C134)+SUMIFS('Março'!$H$3:$H$300,'Março'!$C$3:$C$300,C134)+SUMIFS('Março'!$H$3:$H$300,'Março'!$D$3:$D$300,C134)+SUMIFS(Abril!$H$3:$H$300,Abril!$C$3:$C$300,C134)+SUMIFS(Abril!$H$3:$H$300,Abril!$D$3:$D$300,C134)+SUMIFS(Maio!$H$3:$H$300,Maio!$C$3:$C$300,C134)+SUMIFS(Maio!$H$3:$H$300,Maio!$D$3:$D$300,C134)+SUMIFS(Junho!$H$3:$H$300,Junho!$C$3:$C$300,C134)+SUMIFS(Junho!$H$3:$H$300,Junho!$D$3:$D$300,C134)+SUMIFS(Julho!$H$3:$H$300,Julho!$C$3:$C$300,C134)+SUMIFS(Julho!$H$3:$H$300,Julho!$D$3:$D$300,C134)+SUMIFS(Agosto!$H$3:$H$300,Agosto!$C$3:$C$300,C134)+SUMIFS(Agosto!$H$3:$H$300,Agosto!$D$3:$D$300,C134)+SUMIFS(Setembro!$H$3:$H$300,Setembro!$C$3:$C$300,C134)+SUMIFS(Setembro!$H$3:$H$300,Setembro!$D$3:$D$300,C134)+SUMIFS(Outubro!$H$3:$H$300,Outubro!$C$3:$C$300,C134)+SUMIFS(Outubro!$H$3:$H$300,Outubro!$D$3:$D$300,C134)+SUMIFS(Novembro!$H$3:$H$300,Novembro!$C$3:$C$300,C134)+SUMIFS(Novembro!$H$3:$H$300,Novembro!$D$3:$D$300,C134)+SUMIFS(Dezembro!$H$3:$H$300,Dezembro!$C$3:$C$300,C134)+SUMIFS(Dezembro!$H$3:$H$300,Dezembro!$D$3:$D$300,C134)</f>
        <v>0</v>
      </c>
      <c r="J134" s="235"/>
      <c r="L134" s="71"/>
    </row>
    <row r="135" ht="24.75" customHeight="1">
      <c r="A135" s="214">
        <f>Equipes!$H135+(ROW(Equipes!$H135)/100000)</f>
        <v>2630.00135</v>
      </c>
      <c r="B135" s="207">
        <f>RANK(Equipes!$A135,A:A)</f>
        <v>3</v>
      </c>
      <c r="C135" s="225" t="s">
        <v>435</v>
      </c>
      <c r="D135" s="216">
        <f>COUNTIF(Janeiro!$C$3:$C$300,C135)+COUNTIF(Fevereiro!$C$3:$C$300,C135)+COUNTIF('Março'!$C$3:$C$300,C135)+COUNTIF(Abril!$C$3:$C$300,C135)+COUNTIF(Maio!$C$3:$C$300,C135)+COUNTIF(Junho!$C$3:$C$300,C135)+COUNTIF(Julho!$C$3:$C$300,C135)+COUNTIF(Agosto!$C$3:$C$300,C135)+COUNTIF(Setembro!$C$3:$C$300,C135)+COUNTIF(Outubro!$C$3:$C$300,C135)+COUNTIF(Novembro!$C$3:$C$300,C135)+COUNTIF(Dezembro!$C$3:$C$300,C135)</f>
        <v>5</v>
      </c>
      <c r="E135" s="216">
        <f>COUNTIF(Janeiro!$D$3:$D$300,C135)+COUNTIF(Fevereiro!$D$3:$D$300,C135)+COUNTIF('Março'!$D$3:$D$300,C135)+COUNTIF(Abril!$D$3:$D$300,C135)+COUNTIF(Maio!$D$3:$D$300,C135)+COUNTIF(Junho!$D$3:$D$300,C135)+COUNTIF(Julho!$D$3:$D$300,C135)+COUNTIF(Agosto!$D$3:$D$300,C135)+COUNTIF(Setembro!$D$3:$D$300,C135)+COUNTIF(Outubro!$D$3:$D$300,C135)+COUNTIF(Novembro!$D$3:$D$300,C135)+COUNTIF(Dezembro!$D$3:$D$300,C135)</f>
        <v>0</v>
      </c>
      <c r="F135" s="216">
        <f>COUNTIFS(Janeiro!$C$3:$C$300,C135,Janeiro!$H$3:$H$300,"&gt;0")+COUNTIFS(Janeiro!$D$3:$D$300,C135,Janeiro!$H$3:$H$300,"&gt;0")+COUNTIFS(Fevereiro!$C$3:$C$300,C135,Fevereiro!$H$3:$H$300,"&gt;0")+COUNTIFS(Fevereiro!$D$3:$D$300,C135,Fevereiro!$H$3:$H$300,"&gt;0")+COUNTIFS('Março'!$C$3:$C$300,C135,'Março'!$H$3:$H$300,"&gt;0")+COUNTIFS('Março'!$D$3:$D$300,C135,'Março'!$H$3:$H$300,"&gt;0")+COUNTIFS(Abril!$C$3:$C$300,C135,Abril!$H$3:$H$300,"&gt;0")+COUNTIFS(Abril!$D$3:$D$300,C135,Abril!$H$3:$H$300,"&gt;0")+COUNTIFS(Maio!$C$3:$C$300,C135,Maio!$H$3:$H$300,"&gt;0")+COUNTIFS(Maio!$D$3:$D$300,C135,Maio!$H$3:$H$300,"&gt;0")+COUNTIFS(Junho!$C$3:$C$300,C135,Junho!$H$3:$H$300,"&gt;0")+COUNTIFS(Junho!$D$3:$D$300,C135,Junho!$H$3:$H$300,"&gt;0")+COUNTIFS(Julho!$C$3:$C$300,C135,Julho!$H$3:$H$300,"&gt;0")+COUNTIFS(Julho!$D$3:$D$300,C135,Julho!$H$3:$H$300,"&gt;0")+COUNTIFS(Agosto!$C$3:$C$300,C135,Agosto!$H$3:$H$300,"&gt;0")+COUNTIFS(Agosto!$D$3:$D$300,C135,Agosto!$H$3:$H$300,"&gt;0")+COUNTIFS(Setembro!$C$3:$C$300,C135,Setembro!$H$3:$H$300,"&gt;0")+COUNTIFS(Setembro!$D$3:$D$300,C135,Setembro!$H$3:$H$300,"&gt;0")+COUNTIFS(Outubro!$C$3:$C$300,C135,Outubro!$H$3:$H$300,"&gt;0")+COUNTIFS(Outubro!$D$3:$D$300,C135,Outubro!$H$3:$H$300,"&gt;0")+COUNTIFS(Novembro!$C$3:$C$300,C135,Novembro!$H$3:$H$300,"&gt;0")+COUNTIFS(Novembro!$D$3:$D$300,C135,Novembro!$H$3:$H$300,"&gt;0")+COUNTIFS(Dezembro!$C$3:$C$300,C135,Dezembro!$H$3:$H$300,"&gt;0")+COUNTIFS(Dezembro!$D$3:$D$300,C135,Dezembro!$H$3:$H$300,"&gt;0")</f>
        <v>4</v>
      </c>
      <c r="G135" s="216">
        <f>COUNTIFS(Janeiro!$C$3:$C$300,C135,Janeiro!$H$3:$H$300,"&lt;0")+COUNTIFS(Janeiro!$D$3:$D$300,C135,Janeiro!$H$3:$H$300,"&lt;0")+COUNTIFS(Fevereiro!$C$3:$C$300,C135,Fevereiro!$H$3:$H$300,"&lt;0")+COUNTIFS(Fevereiro!$D$3:$D$300,C135,Fevereiro!$H$3:$H$300,"&lt;0")+COUNTIFS('Março'!$C$3:$C$300,C135,'Março'!$H$3:$H$300,"&lt;0")+COUNTIFS('Março'!$D$3:$D$300,C135,'Março'!$H$3:$H$300,"&lt;0")+COUNTIFS(Abril!$C$3:$C$300,C135,Abril!$H$3:$H$300,"&lt;0")+COUNTIFS(Abril!$D$3:$D$300,C135,Abril!$H$3:$H$300,"&lt;0")+COUNTIFS(Maio!$C$3:$C$300,C135,Maio!$H$3:$H$300,"&lt;0")+COUNTIFS(Maio!$D$3:$D$300,C135,Maio!$H$3:$H$300,"&lt;0")+COUNTIFS(Junho!$C$3:$C$300,C135,Junho!$H$3:$H$300,"&lt;0")+COUNTIFS(Junho!$D$3:$D$300,C135,Junho!$H$3:$H$300,"&lt;0")+COUNTIFS(Julho!$C$3:$C$300,C135,Julho!$H$3:$H$300,"&lt;0")+COUNTIFS(Julho!$D$3:$D$300,C135,Julho!$H$3:$H$300,"&lt;0")+COUNTIFS(Agosto!$C$3:$C$300,C135,Agosto!$H$3:$H$300,"&lt;0")+COUNTIFS(Agosto!$D$3:$D$300,C135,Agosto!$H$3:$H$300,"&lt;0")+COUNTIFS(Setembro!$C$3:$C$300,C135,Setembro!$H$3:$H$300,"&lt;0")+COUNTIFS(Setembro!$D$3:$D$300,C135,Setembro!$H$3:$H$300,"&lt;0")+COUNTIFS(Outubro!$C$3:$C$300,C135,Outubro!$H$3:$H$300,"&lt;0")+COUNTIFS(Outubro!$D$3:$D$300,C135,Outubro!$H$3:$H$300,"&lt;0")+COUNTIFS(Novembro!$C$3:$C$300,C135,Novembro!$H$3:$H$300,"&lt;0")+COUNTIFS(Novembro!$D$3:$D$300,C135,Novembro!$H$3:$H$300,"&lt;0")+COUNTIFS(Dezembro!$C$3:$C$300,C135,Dezembro!$H$3:$H$300,"&lt;0")+COUNTIFS(Dezembro!$D$3:$D$300,C135,Dezembro!$H$3:$H$300,"&lt;0")</f>
        <v>1</v>
      </c>
      <c r="H135" s="217">
        <f>SUMIFS(Janeiro!$H$3:$H$300,Janeiro!$C$3:$C$300,C135)+SUMIFS(Janeiro!$H$3:$H$300,Janeiro!$D$3:$D$300,C135)+SUMIFS(Fevereiro!$H$3:$H$300,Fevereiro!$C$3:$C$300,C135)+SUMIFS(Fevereiro!$H$3:$H$300,Fevereiro!$D$3:$D$300,C135)+SUMIFS('Março'!$H$3:$H$300,'Março'!$C$3:$C$300,C135)+SUMIFS('Março'!$H$3:$H$300,'Março'!$D$3:$D$300,C135)+SUMIFS(Abril!$H$3:$H$300,Abril!$C$3:$C$300,C135)+SUMIFS(Abril!$H$3:$H$300,Abril!$D$3:$D$300,C135)+SUMIFS(Maio!$H$3:$H$300,Maio!$C$3:$C$300,C135)+SUMIFS(Maio!$H$3:$H$300,Maio!$D$3:$D$300,C135)+SUMIFS(Junho!$H$3:$H$300,Junho!$C$3:$C$300,C135)+SUMIFS(Junho!$H$3:$H$300,Junho!$D$3:$D$300,C135)+SUMIFS(Julho!$H$3:$H$300,Julho!$C$3:$C$300,C135)+SUMIFS(Julho!$H$3:$H$300,Julho!$D$3:$D$300,C135)+SUMIFS(Agosto!$H$3:$H$300,Agosto!$C$3:$C$300,C135)+SUMIFS(Agosto!$H$3:$H$300,Agosto!$D$3:$D$300,C135)+SUMIFS(Setembro!$H$3:$H$300,Setembro!$C$3:$C$300,C135)+SUMIFS(Setembro!$H$3:$H$300,Setembro!$D$3:$D$300,C135)+SUMIFS(Outubro!$H$3:$H$300,Outubro!$C$3:$C$300,C135)+SUMIFS(Outubro!$H$3:$H$300,Outubro!$D$3:$D$300,C135)+SUMIFS(Novembro!$H$3:$H$300,Novembro!$C$3:$C$300,C135)+SUMIFS(Novembro!$H$3:$H$300,Novembro!$D$3:$D$300,C135)+SUMIFS(Dezembro!$H$3:$H$300,Dezembro!$C$3:$C$300,C135)+SUMIFS(Dezembro!$H$3:$H$300,Dezembro!$D$3:$D$300,C135)</f>
        <v>2630</v>
      </c>
      <c r="J135" s="235"/>
      <c r="L135" s="71"/>
    </row>
    <row r="136" ht="24.75" customHeight="1">
      <c r="A136" s="214">
        <f>Equipes!$H136+(ROW(Equipes!$H136)/100000)</f>
        <v>0.00136</v>
      </c>
      <c r="B136" s="207">
        <f>RANK(Equipes!$A136,A:A)</f>
        <v>297</v>
      </c>
      <c r="C136" s="229" t="s">
        <v>436</v>
      </c>
      <c r="D136" s="216">
        <f>COUNTIF(Janeiro!$C$3:$C$300,C136)+COUNTIF(Fevereiro!$C$3:$C$300,C136)+COUNTIF('Março'!$C$3:$C$300,C136)+COUNTIF(Abril!$C$3:$C$300,C136)+COUNTIF(Maio!$C$3:$C$300,C136)+COUNTIF(Junho!$C$3:$C$300,C136)+COUNTIF(Julho!$C$3:$C$300,C136)+COUNTIF(Agosto!$C$3:$C$300,C136)+COUNTIF(Setembro!$C$3:$C$300,C136)+COUNTIF(Outubro!$C$3:$C$300,C136)+COUNTIF(Novembro!$C$3:$C$300,C136)+COUNTIF(Dezembro!$C$3:$C$300,C136)</f>
        <v>0</v>
      </c>
      <c r="E136" s="216">
        <f>COUNTIF(Janeiro!$D$3:$D$300,C136)+COUNTIF(Fevereiro!$D$3:$D$300,C136)+COUNTIF('Março'!$D$3:$D$300,C136)+COUNTIF(Abril!$D$3:$D$300,C136)+COUNTIF(Maio!$D$3:$D$300,C136)+COUNTIF(Junho!$D$3:$D$300,C136)+COUNTIF(Julho!$D$3:$D$300,C136)+COUNTIF(Agosto!$D$3:$D$300,C136)+COUNTIF(Setembro!$D$3:$D$300,C136)+COUNTIF(Outubro!$D$3:$D$300,C136)+COUNTIF(Novembro!$D$3:$D$300,C136)+COUNTIF(Dezembro!$D$3:$D$300,C136)</f>
        <v>0</v>
      </c>
      <c r="F136" s="216">
        <f>COUNTIFS(Janeiro!$C$3:$C$300,C136,Janeiro!$H$3:$H$300,"&gt;0")+COUNTIFS(Janeiro!$D$3:$D$300,C136,Janeiro!$H$3:$H$300,"&gt;0")+COUNTIFS(Fevereiro!$C$3:$C$300,C136,Fevereiro!$H$3:$H$300,"&gt;0")+COUNTIFS(Fevereiro!$D$3:$D$300,C136,Fevereiro!$H$3:$H$300,"&gt;0")+COUNTIFS('Março'!$C$3:$C$300,C136,'Março'!$H$3:$H$300,"&gt;0")+COUNTIFS('Março'!$D$3:$D$300,C136,'Março'!$H$3:$H$300,"&gt;0")+COUNTIFS(Abril!$C$3:$C$300,C136,Abril!$H$3:$H$300,"&gt;0")+COUNTIFS(Abril!$D$3:$D$300,C136,Abril!$H$3:$H$300,"&gt;0")+COUNTIFS(Maio!$C$3:$C$300,C136,Maio!$H$3:$H$300,"&gt;0")+COUNTIFS(Maio!$D$3:$D$300,C136,Maio!$H$3:$H$300,"&gt;0")+COUNTIFS(Junho!$C$3:$C$300,C136,Junho!$H$3:$H$300,"&gt;0")+COUNTIFS(Junho!$D$3:$D$300,C136,Junho!$H$3:$H$300,"&gt;0")+COUNTIFS(Julho!$C$3:$C$300,C136,Julho!$H$3:$H$300,"&gt;0")+COUNTIFS(Julho!$D$3:$D$300,C136,Julho!$H$3:$H$300,"&gt;0")+COUNTIFS(Agosto!$C$3:$C$300,C136,Agosto!$H$3:$H$300,"&gt;0")+COUNTIFS(Agosto!$D$3:$D$300,C136,Agosto!$H$3:$H$300,"&gt;0")+COUNTIFS(Setembro!$C$3:$C$300,C136,Setembro!$H$3:$H$300,"&gt;0")+COUNTIFS(Setembro!$D$3:$D$300,C136,Setembro!$H$3:$H$300,"&gt;0")+COUNTIFS(Outubro!$C$3:$C$300,C136,Outubro!$H$3:$H$300,"&gt;0")+COUNTIFS(Outubro!$D$3:$D$300,C136,Outubro!$H$3:$H$300,"&gt;0")+COUNTIFS(Novembro!$C$3:$C$300,C136,Novembro!$H$3:$H$300,"&gt;0")+COUNTIFS(Novembro!$D$3:$D$300,C136,Novembro!$H$3:$H$300,"&gt;0")+COUNTIFS(Dezembro!$C$3:$C$300,C136,Dezembro!$H$3:$H$300,"&gt;0")+COUNTIFS(Dezembro!$D$3:$D$300,C136,Dezembro!$H$3:$H$300,"&gt;0")</f>
        <v>0</v>
      </c>
      <c r="G136" s="216">
        <f>COUNTIFS(Janeiro!$C$3:$C$300,C136,Janeiro!$H$3:$H$300,"&lt;0")+COUNTIFS(Janeiro!$D$3:$D$300,C136,Janeiro!$H$3:$H$300,"&lt;0")+COUNTIFS(Fevereiro!$C$3:$C$300,C136,Fevereiro!$H$3:$H$300,"&lt;0")+COUNTIFS(Fevereiro!$D$3:$D$300,C136,Fevereiro!$H$3:$H$300,"&lt;0")+COUNTIFS('Março'!$C$3:$C$300,C136,'Março'!$H$3:$H$300,"&lt;0")+COUNTIFS('Março'!$D$3:$D$300,C136,'Março'!$H$3:$H$300,"&lt;0")+COUNTIFS(Abril!$C$3:$C$300,C136,Abril!$H$3:$H$300,"&lt;0")+COUNTIFS(Abril!$D$3:$D$300,C136,Abril!$H$3:$H$300,"&lt;0")+COUNTIFS(Maio!$C$3:$C$300,C136,Maio!$H$3:$H$300,"&lt;0")+COUNTIFS(Maio!$D$3:$D$300,C136,Maio!$H$3:$H$300,"&lt;0")+COUNTIFS(Junho!$C$3:$C$300,C136,Junho!$H$3:$H$300,"&lt;0")+COUNTIFS(Junho!$D$3:$D$300,C136,Junho!$H$3:$H$300,"&lt;0")+COUNTIFS(Julho!$C$3:$C$300,C136,Julho!$H$3:$H$300,"&lt;0")+COUNTIFS(Julho!$D$3:$D$300,C136,Julho!$H$3:$H$300,"&lt;0")+COUNTIFS(Agosto!$C$3:$C$300,C136,Agosto!$H$3:$H$300,"&lt;0")+COUNTIFS(Agosto!$D$3:$D$300,C136,Agosto!$H$3:$H$300,"&lt;0")+COUNTIFS(Setembro!$C$3:$C$300,C136,Setembro!$H$3:$H$300,"&lt;0")+COUNTIFS(Setembro!$D$3:$D$300,C136,Setembro!$H$3:$H$300,"&lt;0")+COUNTIFS(Outubro!$C$3:$C$300,C136,Outubro!$H$3:$H$300,"&lt;0")+COUNTIFS(Outubro!$D$3:$D$300,C136,Outubro!$H$3:$H$300,"&lt;0")+COUNTIFS(Novembro!$C$3:$C$300,C136,Novembro!$H$3:$H$300,"&lt;0")+COUNTIFS(Novembro!$D$3:$D$300,C136,Novembro!$H$3:$H$300,"&lt;0")+COUNTIFS(Dezembro!$C$3:$C$300,C136,Dezembro!$H$3:$H$300,"&lt;0")+COUNTIFS(Dezembro!$D$3:$D$300,C136,Dezembro!$H$3:$H$300,"&lt;0")</f>
        <v>0</v>
      </c>
      <c r="H136" s="217">
        <f>SUMIFS(Janeiro!$H$3:$H$300,Janeiro!$C$3:$C$300,C136)+SUMIFS(Janeiro!$H$3:$H$300,Janeiro!$D$3:$D$300,C136)+SUMIFS(Fevereiro!$H$3:$H$300,Fevereiro!$C$3:$C$300,C136)+SUMIFS(Fevereiro!$H$3:$H$300,Fevereiro!$D$3:$D$300,C136)+SUMIFS('Março'!$H$3:$H$300,'Março'!$C$3:$C$300,C136)+SUMIFS('Março'!$H$3:$H$300,'Março'!$D$3:$D$300,C136)+SUMIFS(Abril!$H$3:$H$300,Abril!$C$3:$C$300,C136)+SUMIFS(Abril!$H$3:$H$300,Abril!$D$3:$D$300,C136)+SUMIFS(Maio!$H$3:$H$300,Maio!$C$3:$C$300,C136)+SUMIFS(Maio!$H$3:$H$300,Maio!$D$3:$D$300,C136)+SUMIFS(Junho!$H$3:$H$300,Junho!$C$3:$C$300,C136)+SUMIFS(Junho!$H$3:$H$300,Junho!$D$3:$D$300,C136)+SUMIFS(Julho!$H$3:$H$300,Julho!$C$3:$C$300,C136)+SUMIFS(Julho!$H$3:$H$300,Julho!$D$3:$D$300,C136)+SUMIFS(Agosto!$H$3:$H$300,Agosto!$C$3:$C$300,C136)+SUMIFS(Agosto!$H$3:$H$300,Agosto!$D$3:$D$300,C136)+SUMIFS(Setembro!$H$3:$H$300,Setembro!$C$3:$C$300,C136)+SUMIFS(Setembro!$H$3:$H$300,Setembro!$D$3:$D$300,C136)+SUMIFS(Outubro!$H$3:$H$300,Outubro!$C$3:$C$300,C136)+SUMIFS(Outubro!$H$3:$H$300,Outubro!$D$3:$D$300,C136)+SUMIFS(Novembro!$H$3:$H$300,Novembro!$C$3:$C$300,C136)+SUMIFS(Novembro!$H$3:$H$300,Novembro!$D$3:$D$300,C136)+SUMIFS(Dezembro!$H$3:$H$300,Dezembro!$C$3:$C$300,C136)+SUMIFS(Dezembro!$H$3:$H$300,Dezembro!$D$3:$D$300,C136)</f>
        <v>0</v>
      </c>
      <c r="J136" s="235"/>
      <c r="L136" s="71"/>
    </row>
    <row r="137" ht="24.75" customHeight="1">
      <c r="A137" s="214">
        <f>Equipes!$H137+(ROW(Equipes!$H137)/100000)</f>
        <v>-1299.99863</v>
      </c>
      <c r="B137" s="207">
        <f>RANK(Equipes!$A137,A:A)</f>
        <v>396</v>
      </c>
      <c r="C137" s="225" t="s">
        <v>437</v>
      </c>
      <c r="D137" s="216">
        <f>COUNTIF(Janeiro!$C$3:$C$300,C137)+COUNTIF(Fevereiro!$C$3:$C$300,C137)+COUNTIF('Março'!$C$3:$C$300,C137)+COUNTIF(Abril!$C$3:$C$300,C137)+COUNTIF(Maio!$C$3:$C$300,C137)+COUNTIF(Junho!$C$3:$C$300,C137)+COUNTIF(Julho!$C$3:$C$300,C137)+COUNTIF(Agosto!$C$3:$C$300,C137)+COUNTIF(Setembro!$C$3:$C$300,C137)+COUNTIF(Outubro!$C$3:$C$300,C137)+COUNTIF(Novembro!$C$3:$C$300,C137)+COUNTIF(Dezembro!$C$3:$C$300,C137)</f>
        <v>1</v>
      </c>
      <c r="E137" s="216">
        <f>COUNTIF(Janeiro!$D$3:$D$300,C137)+COUNTIF(Fevereiro!$D$3:$D$300,C137)+COUNTIF('Março'!$D$3:$D$300,C137)+COUNTIF(Abril!$D$3:$D$300,C137)+COUNTIF(Maio!$D$3:$D$300,C137)+COUNTIF(Junho!$D$3:$D$300,C137)+COUNTIF(Julho!$D$3:$D$300,C137)+COUNTIF(Agosto!$D$3:$D$300,C137)+COUNTIF(Setembro!$D$3:$D$300,C137)+COUNTIF(Outubro!$D$3:$D$300,C137)+COUNTIF(Novembro!$D$3:$D$300,C137)+COUNTIF(Dezembro!$D$3:$D$300,C137)</f>
        <v>1</v>
      </c>
      <c r="F137" s="216">
        <f>COUNTIFS(Janeiro!$C$3:$C$300,C137,Janeiro!$H$3:$H$300,"&gt;0")+COUNTIFS(Janeiro!$D$3:$D$300,C137,Janeiro!$H$3:$H$300,"&gt;0")+COUNTIFS(Fevereiro!$C$3:$C$300,C137,Fevereiro!$H$3:$H$300,"&gt;0")+COUNTIFS(Fevereiro!$D$3:$D$300,C137,Fevereiro!$H$3:$H$300,"&gt;0")+COUNTIFS('Março'!$C$3:$C$300,C137,'Março'!$H$3:$H$300,"&gt;0")+COUNTIFS('Março'!$D$3:$D$300,C137,'Março'!$H$3:$H$300,"&gt;0")+COUNTIFS(Abril!$C$3:$C$300,C137,Abril!$H$3:$H$300,"&gt;0")+COUNTIFS(Abril!$D$3:$D$300,C137,Abril!$H$3:$H$300,"&gt;0")+COUNTIFS(Maio!$C$3:$C$300,C137,Maio!$H$3:$H$300,"&gt;0")+COUNTIFS(Maio!$D$3:$D$300,C137,Maio!$H$3:$H$300,"&gt;0")+COUNTIFS(Junho!$C$3:$C$300,C137,Junho!$H$3:$H$300,"&gt;0")+COUNTIFS(Junho!$D$3:$D$300,C137,Junho!$H$3:$H$300,"&gt;0")+COUNTIFS(Julho!$C$3:$C$300,C137,Julho!$H$3:$H$300,"&gt;0")+COUNTIFS(Julho!$D$3:$D$300,C137,Julho!$H$3:$H$300,"&gt;0")+COUNTIFS(Agosto!$C$3:$C$300,C137,Agosto!$H$3:$H$300,"&gt;0")+COUNTIFS(Agosto!$D$3:$D$300,C137,Agosto!$H$3:$H$300,"&gt;0")+COUNTIFS(Setembro!$C$3:$C$300,C137,Setembro!$H$3:$H$300,"&gt;0")+COUNTIFS(Setembro!$D$3:$D$300,C137,Setembro!$H$3:$H$300,"&gt;0")+COUNTIFS(Outubro!$C$3:$C$300,C137,Outubro!$H$3:$H$300,"&gt;0")+COUNTIFS(Outubro!$D$3:$D$300,C137,Outubro!$H$3:$H$300,"&gt;0")+COUNTIFS(Novembro!$C$3:$C$300,C137,Novembro!$H$3:$H$300,"&gt;0")+COUNTIFS(Novembro!$D$3:$D$300,C137,Novembro!$H$3:$H$300,"&gt;0")+COUNTIFS(Dezembro!$C$3:$C$300,C137,Dezembro!$H$3:$H$300,"&gt;0")+COUNTIFS(Dezembro!$D$3:$D$300,C137,Dezembro!$H$3:$H$300,"&gt;0")</f>
        <v>0</v>
      </c>
      <c r="G137" s="216">
        <f>COUNTIFS(Janeiro!$C$3:$C$300,C137,Janeiro!$H$3:$H$300,"&lt;0")+COUNTIFS(Janeiro!$D$3:$D$300,C137,Janeiro!$H$3:$H$300,"&lt;0")+COUNTIFS(Fevereiro!$C$3:$C$300,C137,Fevereiro!$H$3:$H$300,"&lt;0")+COUNTIFS(Fevereiro!$D$3:$D$300,C137,Fevereiro!$H$3:$H$300,"&lt;0")+COUNTIFS('Março'!$C$3:$C$300,C137,'Março'!$H$3:$H$300,"&lt;0")+COUNTIFS('Março'!$D$3:$D$300,C137,'Março'!$H$3:$H$300,"&lt;0")+COUNTIFS(Abril!$C$3:$C$300,C137,Abril!$H$3:$H$300,"&lt;0")+COUNTIFS(Abril!$D$3:$D$300,C137,Abril!$H$3:$H$300,"&lt;0")+COUNTIFS(Maio!$C$3:$C$300,C137,Maio!$H$3:$H$300,"&lt;0")+COUNTIFS(Maio!$D$3:$D$300,C137,Maio!$H$3:$H$300,"&lt;0")+COUNTIFS(Junho!$C$3:$C$300,C137,Junho!$H$3:$H$300,"&lt;0")+COUNTIFS(Junho!$D$3:$D$300,C137,Junho!$H$3:$H$300,"&lt;0")+COUNTIFS(Julho!$C$3:$C$300,C137,Julho!$H$3:$H$300,"&lt;0")+COUNTIFS(Julho!$D$3:$D$300,C137,Julho!$H$3:$H$300,"&lt;0")+COUNTIFS(Agosto!$C$3:$C$300,C137,Agosto!$H$3:$H$300,"&lt;0")+COUNTIFS(Agosto!$D$3:$D$300,C137,Agosto!$H$3:$H$300,"&lt;0")+COUNTIFS(Setembro!$C$3:$C$300,C137,Setembro!$H$3:$H$300,"&lt;0")+COUNTIFS(Setembro!$D$3:$D$300,C137,Setembro!$H$3:$H$300,"&lt;0")+COUNTIFS(Outubro!$C$3:$C$300,C137,Outubro!$H$3:$H$300,"&lt;0")+COUNTIFS(Outubro!$D$3:$D$300,C137,Outubro!$H$3:$H$300,"&lt;0")+COUNTIFS(Novembro!$C$3:$C$300,C137,Novembro!$H$3:$H$300,"&lt;0")+COUNTIFS(Novembro!$D$3:$D$300,C137,Novembro!$H$3:$H$300,"&lt;0")+COUNTIFS(Dezembro!$C$3:$C$300,C137,Dezembro!$H$3:$H$300,"&lt;0")+COUNTIFS(Dezembro!$D$3:$D$300,C137,Dezembro!$H$3:$H$300,"&lt;0")</f>
        <v>2</v>
      </c>
      <c r="H137" s="217">
        <f>SUMIFS(Janeiro!$H$3:$H$300,Janeiro!$C$3:$C$300,C137)+SUMIFS(Janeiro!$H$3:$H$300,Janeiro!$D$3:$D$300,C137)+SUMIFS(Fevereiro!$H$3:$H$300,Fevereiro!$C$3:$C$300,C137)+SUMIFS(Fevereiro!$H$3:$H$300,Fevereiro!$D$3:$D$300,C137)+SUMIFS('Março'!$H$3:$H$300,'Março'!$C$3:$C$300,C137)+SUMIFS('Março'!$H$3:$H$300,'Março'!$D$3:$D$300,C137)+SUMIFS(Abril!$H$3:$H$300,Abril!$C$3:$C$300,C137)+SUMIFS(Abril!$H$3:$H$300,Abril!$D$3:$D$300,C137)+SUMIFS(Maio!$H$3:$H$300,Maio!$C$3:$C$300,C137)+SUMIFS(Maio!$H$3:$H$300,Maio!$D$3:$D$300,C137)+SUMIFS(Junho!$H$3:$H$300,Junho!$C$3:$C$300,C137)+SUMIFS(Junho!$H$3:$H$300,Junho!$D$3:$D$300,C137)+SUMIFS(Julho!$H$3:$H$300,Julho!$C$3:$C$300,C137)+SUMIFS(Julho!$H$3:$H$300,Julho!$D$3:$D$300,C137)+SUMIFS(Agosto!$H$3:$H$300,Agosto!$C$3:$C$300,C137)+SUMIFS(Agosto!$H$3:$H$300,Agosto!$D$3:$D$300,C137)+SUMIFS(Setembro!$H$3:$H$300,Setembro!$C$3:$C$300,C137)+SUMIFS(Setembro!$H$3:$H$300,Setembro!$D$3:$D$300,C137)+SUMIFS(Outubro!$H$3:$H$300,Outubro!$C$3:$C$300,C137)+SUMIFS(Outubro!$H$3:$H$300,Outubro!$D$3:$D$300,C137)+SUMIFS(Novembro!$H$3:$H$300,Novembro!$C$3:$C$300,C137)+SUMIFS(Novembro!$H$3:$H$300,Novembro!$D$3:$D$300,C137)+SUMIFS(Dezembro!$H$3:$H$300,Dezembro!$C$3:$C$300,C137)+SUMIFS(Dezembro!$H$3:$H$300,Dezembro!$D$3:$D$300,C137)</f>
        <v>-1300</v>
      </c>
      <c r="J137" s="235"/>
      <c r="L137" s="71"/>
    </row>
    <row r="138" ht="24.75" customHeight="1">
      <c r="A138" s="214">
        <f>Equipes!$H138+(ROW(Equipes!$H138)/100000)</f>
        <v>-299.99862</v>
      </c>
      <c r="B138" s="207">
        <f>RANK(Equipes!$A138,A:A)</f>
        <v>378</v>
      </c>
      <c r="C138" s="221" t="s">
        <v>438</v>
      </c>
      <c r="D138" s="216">
        <f>COUNTIF(Janeiro!$C$3:$C$300,C138)+COUNTIF(Fevereiro!$C$3:$C$300,C138)+COUNTIF('Março'!$C$3:$C$300,C138)+COUNTIF(Abril!$C$3:$C$300,C138)+COUNTIF(Maio!$C$3:$C$300,C138)+COUNTIF(Junho!$C$3:$C$300,C138)+COUNTIF(Julho!$C$3:$C$300,C138)+COUNTIF(Agosto!$C$3:$C$300,C138)+COUNTIF(Setembro!$C$3:$C$300,C138)+COUNTIF(Outubro!$C$3:$C$300,C138)+COUNTIF(Novembro!$C$3:$C$300,C138)+COUNTIF(Dezembro!$C$3:$C$300,C138)</f>
        <v>0</v>
      </c>
      <c r="E138" s="216">
        <f>COUNTIF(Janeiro!$D$3:$D$300,C138)+COUNTIF(Fevereiro!$D$3:$D$300,C138)+COUNTIF('Março'!$D$3:$D$300,C138)+COUNTIF(Abril!$D$3:$D$300,C138)+COUNTIF(Maio!$D$3:$D$300,C138)+COUNTIF(Junho!$D$3:$D$300,C138)+COUNTIF(Julho!$D$3:$D$300,C138)+COUNTIF(Agosto!$D$3:$D$300,C138)+COUNTIF(Setembro!$D$3:$D$300,C138)+COUNTIF(Outubro!$D$3:$D$300,C138)+COUNTIF(Novembro!$D$3:$D$300,C138)+COUNTIF(Dezembro!$D$3:$D$300,C138)</f>
        <v>1</v>
      </c>
      <c r="F138" s="216">
        <f>COUNTIFS(Janeiro!$C$3:$C$300,C138,Janeiro!$H$3:$H$300,"&gt;0")+COUNTIFS(Janeiro!$D$3:$D$300,C138,Janeiro!$H$3:$H$300,"&gt;0")+COUNTIFS(Fevereiro!$C$3:$C$300,C138,Fevereiro!$H$3:$H$300,"&gt;0")+COUNTIFS(Fevereiro!$D$3:$D$300,C138,Fevereiro!$H$3:$H$300,"&gt;0")+COUNTIFS('Março'!$C$3:$C$300,C138,'Março'!$H$3:$H$300,"&gt;0")+COUNTIFS('Março'!$D$3:$D$300,C138,'Março'!$H$3:$H$300,"&gt;0")+COUNTIFS(Abril!$C$3:$C$300,C138,Abril!$H$3:$H$300,"&gt;0")+COUNTIFS(Abril!$D$3:$D$300,C138,Abril!$H$3:$H$300,"&gt;0")+COUNTIFS(Maio!$C$3:$C$300,C138,Maio!$H$3:$H$300,"&gt;0")+COUNTIFS(Maio!$D$3:$D$300,C138,Maio!$H$3:$H$300,"&gt;0")+COUNTIFS(Junho!$C$3:$C$300,C138,Junho!$H$3:$H$300,"&gt;0")+COUNTIFS(Junho!$D$3:$D$300,C138,Junho!$H$3:$H$300,"&gt;0")+COUNTIFS(Julho!$C$3:$C$300,C138,Julho!$H$3:$H$300,"&gt;0")+COUNTIFS(Julho!$D$3:$D$300,C138,Julho!$H$3:$H$300,"&gt;0")+COUNTIFS(Agosto!$C$3:$C$300,C138,Agosto!$H$3:$H$300,"&gt;0")+COUNTIFS(Agosto!$D$3:$D$300,C138,Agosto!$H$3:$H$300,"&gt;0")+COUNTIFS(Setembro!$C$3:$C$300,C138,Setembro!$H$3:$H$300,"&gt;0")+COUNTIFS(Setembro!$D$3:$D$300,C138,Setembro!$H$3:$H$300,"&gt;0")+COUNTIFS(Outubro!$C$3:$C$300,C138,Outubro!$H$3:$H$300,"&gt;0")+COUNTIFS(Outubro!$D$3:$D$300,C138,Outubro!$H$3:$H$300,"&gt;0")+COUNTIFS(Novembro!$C$3:$C$300,C138,Novembro!$H$3:$H$300,"&gt;0")+COUNTIFS(Novembro!$D$3:$D$300,C138,Novembro!$H$3:$H$300,"&gt;0")+COUNTIFS(Dezembro!$C$3:$C$300,C138,Dezembro!$H$3:$H$300,"&gt;0")+COUNTIFS(Dezembro!$D$3:$D$300,C138,Dezembro!$H$3:$H$300,"&gt;0")</f>
        <v>0</v>
      </c>
      <c r="G138" s="216">
        <f>COUNTIFS(Janeiro!$C$3:$C$300,C138,Janeiro!$H$3:$H$300,"&lt;0")+COUNTIFS(Janeiro!$D$3:$D$300,C138,Janeiro!$H$3:$H$300,"&lt;0")+COUNTIFS(Fevereiro!$C$3:$C$300,C138,Fevereiro!$H$3:$H$300,"&lt;0")+COUNTIFS(Fevereiro!$D$3:$D$300,C138,Fevereiro!$H$3:$H$300,"&lt;0")+COUNTIFS('Março'!$C$3:$C$300,C138,'Março'!$H$3:$H$300,"&lt;0")+COUNTIFS('Março'!$D$3:$D$300,C138,'Março'!$H$3:$H$300,"&lt;0")+COUNTIFS(Abril!$C$3:$C$300,C138,Abril!$H$3:$H$300,"&lt;0")+COUNTIFS(Abril!$D$3:$D$300,C138,Abril!$H$3:$H$300,"&lt;0")+COUNTIFS(Maio!$C$3:$C$300,C138,Maio!$H$3:$H$300,"&lt;0")+COUNTIFS(Maio!$D$3:$D$300,C138,Maio!$H$3:$H$300,"&lt;0")+COUNTIFS(Junho!$C$3:$C$300,C138,Junho!$H$3:$H$300,"&lt;0")+COUNTIFS(Junho!$D$3:$D$300,C138,Junho!$H$3:$H$300,"&lt;0")+COUNTIFS(Julho!$C$3:$C$300,C138,Julho!$H$3:$H$300,"&lt;0")+COUNTIFS(Julho!$D$3:$D$300,C138,Julho!$H$3:$H$300,"&lt;0")+COUNTIFS(Agosto!$C$3:$C$300,C138,Agosto!$H$3:$H$300,"&lt;0")+COUNTIFS(Agosto!$D$3:$D$300,C138,Agosto!$H$3:$H$300,"&lt;0")+COUNTIFS(Setembro!$C$3:$C$300,C138,Setembro!$H$3:$H$300,"&lt;0")+COUNTIFS(Setembro!$D$3:$D$300,C138,Setembro!$H$3:$H$300,"&lt;0")+COUNTIFS(Outubro!$C$3:$C$300,C138,Outubro!$H$3:$H$300,"&lt;0")+COUNTIFS(Outubro!$D$3:$D$300,C138,Outubro!$H$3:$H$300,"&lt;0")+COUNTIFS(Novembro!$C$3:$C$300,C138,Novembro!$H$3:$H$300,"&lt;0")+COUNTIFS(Novembro!$D$3:$D$300,C138,Novembro!$H$3:$H$300,"&lt;0")+COUNTIFS(Dezembro!$C$3:$C$300,C138,Dezembro!$H$3:$H$300,"&lt;0")+COUNTIFS(Dezembro!$D$3:$D$300,C138,Dezembro!$H$3:$H$300,"&lt;0")</f>
        <v>1</v>
      </c>
      <c r="H138" s="217">
        <f>SUMIFS(Janeiro!$H$3:$H$300,Janeiro!$C$3:$C$300,C138)+SUMIFS(Janeiro!$H$3:$H$300,Janeiro!$D$3:$D$300,C138)+SUMIFS(Fevereiro!$H$3:$H$300,Fevereiro!$C$3:$C$300,C138)+SUMIFS(Fevereiro!$H$3:$H$300,Fevereiro!$D$3:$D$300,C138)+SUMIFS('Março'!$H$3:$H$300,'Março'!$C$3:$C$300,C138)+SUMIFS('Março'!$H$3:$H$300,'Março'!$D$3:$D$300,C138)+SUMIFS(Abril!$H$3:$H$300,Abril!$C$3:$C$300,C138)+SUMIFS(Abril!$H$3:$H$300,Abril!$D$3:$D$300,C138)+SUMIFS(Maio!$H$3:$H$300,Maio!$C$3:$C$300,C138)+SUMIFS(Maio!$H$3:$H$300,Maio!$D$3:$D$300,C138)+SUMIFS(Junho!$H$3:$H$300,Junho!$C$3:$C$300,C138)+SUMIFS(Junho!$H$3:$H$300,Junho!$D$3:$D$300,C138)+SUMIFS(Julho!$H$3:$H$300,Julho!$C$3:$C$300,C138)+SUMIFS(Julho!$H$3:$H$300,Julho!$D$3:$D$300,C138)+SUMIFS(Agosto!$H$3:$H$300,Agosto!$C$3:$C$300,C138)+SUMIFS(Agosto!$H$3:$H$300,Agosto!$D$3:$D$300,C138)+SUMIFS(Setembro!$H$3:$H$300,Setembro!$C$3:$C$300,C138)+SUMIFS(Setembro!$H$3:$H$300,Setembro!$D$3:$D$300,C138)+SUMIFS(Outubro!$H$3:$H$300,Outubro!$C$3:$C$300,C138)+SUMIFS(Outubro!$H$3:$H$300,Outubro!$D$3:$D$300,C138)+SUMIFS(Novembro!$H$3:$H$300,Novembro!$C$3:$C$300,C138)+SUMIFS(Novembro!$H$3:$H$300,Novembro!$D$3:$D$300,C138)+SUMIFS(Dezembro!$H$3:$H$300,Dezembro!$C$3:$C$300,C138)+SUMIFS(Dezembro!$H$3:$H$300,Dezembro!$D$3:$D$300,C138)</f>
        <v>-300</v>
      </c>
      <c r="J138" s="235"/>
      <c r="L138" s="71"/>
    </row>
    <row r="139" ht="24.75" customHeight="1">
      <c r="A139" s="214">
        <f>Equipes!$H139+(ROW(Equipes!$H139)/100000)</f>
        <v>-209.99861</v>
      </c>
      <c r="B139" s="207">
        <f>RANK(Equipes!$A139,A:A)</f>
        <v>375</v>
      </c>
      <c r="C139" s="221" t="s">
        <v>439</v>
      </c>
      <c r="D139" s="216">
        <f>COUNTIF(Janeiro!$C$3:$C$300,C139)+COUNTIF(Fevereiro!$C$3:$C$300,C139)+COUNTIF('Março'!$C$3:$C$300,C139)+COUNTIF(Abril!$C$3:$C$300,C139)+COUNTIF(Maio!$C$3:$C$300,C139)+COUNTIF(Junho!$C$3:$C$300,C139)+COUNTIF(Julho!$C$3:$C$300,C139)+COUNTIF(Agosto!$C$3:$C$300,C139)+COUNTIF(Setembro!$C$3:$C$300,C139)+COUNTIF(Outubro!$C$3:$C$300,C139)+COUNTIF(Novembro!$C$3:$C$300,C139)+COUNTIF(Dezembro!$C$3:$C$300,C139)</f>
        <v>1</v>
      </c>
      <c r="E139" s="216">
        <f>COUNTIF(Janeiro!$D$3:$D$300,C139)+COUNTIF(Fevereiro!$D$3:$D$300,C139)+COUNTIF('Março'!$D$3:$D$300,C139)+COUNTIF(Abril!$D$3:$D$300,C139)+COUNTIF(Maio!$D$3:$D$300,C139)+COUNTIF(Junho!$D$3:$D$300,C139)+COUNTIF(Julho!$D$3:$D$300,C139)+COUNTIF(Agosto!$D$3:$D$300,C139)+COUNTIF(Setembro!$D$3:$D$300,C139)+COUNTIF(Outubro!$D$3:$D$300,C139)+COUNTIF(Novembro!$D$3:$D$300,C139)+COUNTIF(Dezembro!$D$3:$D$300,C139)</f>
        <v>1</v>
      </c>
      <c r="F139" s="216">
        <f>COUNTIFS(Janeiro!$C$3:$C$300,C139,Janeiro!$H$3:$H$300,"&gt;0")+COUNTIFS(Janeiro!$D$3:$D$300,C139,Janeiro!$H$3:$H$300,"&gt;0")+COUNTIFS(Fevereiro!$C$3:$C$300,C139,Fevereiro!$H$3:$H$300,"&gt;0")+COUNTIFS(Fevereiro!$D$3:$D$300,C139,Fevereiro!$H$3:$H$300,"&gt;0")+COUNTIFS('Março'!$C$3:$C$300,C139,'Março'!$H$3:$H$300,"&gt;0")+COUNTIFS('Março'!$D$3:$D$300,C139,'Março'!$H$3:$H$300,"&gt;0")+COUNTIFS(Abril!$C$3:$C$300,C139,Abril!$H$3:$H$300,"&gt;0")+COUNTIFS(Abril!$D$3:$D$300,C139,Abril!$H$3:$H$300,"&gt;0")+COUNTIFS(Maio!$C$3:$C$300,C139,Maio!$H$3:$H$300,"&gt;0")+COUNTIFS(Maio!$D$3:$D$300,C139,Maio!$H$3:$H$300,"&gt;0")+COUNTIFS(Junho!$C$3:$C$300,C139,Junho!$H$3:$H$300,"&gt;0")+COUNTIFS(Junho!$D$3:$D$300,C139,Junho!$H$3:$H$300,"&gt;0")+COUNTIFS(Julho!$C$3:$C$300,C139,Julho!$H$3:$H$300,"&gt;0")+COUNTIFS(Julho!$D$3:$D$300,C139,Julho!$H$3:$H$300,"&gt;0")+COUNTIFS(Agosto!$C$3:$C$300,C139,Agosto!$H$3:$H$300,"&gt;0")+COUNTIFS(Agosto!$D$3:$D$300,C139,Agosto!$H$3:$H$300,"&gt;0")+COUNTIFS(Setembro!$C$3:$C$300,C139,Setembro!$H$3:$H$300,"&gt;0")+COUNTIFS(Setembro!$D$3:$D$300,C139,Setembro!$H$3:$H$300,"&gt;0")+COUNTIFS(Outubro!$C$3:$C$300,C139,Outubro!$H$3:$H$300,"&gt;0")+COUNTIFS(Outubro!$D$3:$D$300,C139,Outubro!$H$3:$H$300,"&gt;0")+COUNTIFS(Novembro!$C$3:$C$300,C139,Novembro!$H$3:$H$300,"&gt;0")+COUNTIFS(Novembro!$D$3:$D$300,C139,Novembro!$H$3:$H$300,"&gt;0")+COUNTIFS(Dezembro!$C$3:$C$300,C139,Dezembro!$H$3:$H$300,"&gt;0")+COUNTIFS(Dezembro!$D$3:$D$300,C139,Dezembro!$H$3:$H$300,"&gt;0")</f>
        <v>1</v>
      </c>
      <c r="G139" s="216">
        <f>COUNTIFS(Janeiro!$C$3:$C$300,C139,Janeiro!$H$3:$H$300,"&lt;0")+COUNTIFS(Janeiro!$D$3:$D$300,C139,Janeiro!$H$3:$H$300,"&lt;0")+COUNTIFS(Fevereiro!$C$3:$C$300,C139,Fevereiro!$H$3:$H$300,"&lt;0")+COUNTIFS(Fevereiro!$D$3:$D$300,C139,Fevereiro!$H$3:$H$300,"&lt;0")+COUNTIFS('Março'!$C$3:$C$300,C139,'Março'!$H$3:$H$300,"&lt;0")+COUNTIFS('Março'!$D$3:$D$300,C139,'Março'!$H$3:$H$300,"&lt;0")+COUNTIFS(Abril!$C$3:$C$300,C139,Abril!$H$3:$H$300,"&lt;0")+COUNTIFS(Abril!$D$3:$D$300,C139,Abril!$H$3:$H$300,"&lt;0")+COUNTIFS(Maio!$C$3:$C$300,C139,Maio!$H$3:$H$300,"&lt;0")+COUNTIFS(Maio!$D$3:$D$300,C139,Maio!$H$3:$H$300,"&lt;0")+COUNTIFS(Junho!$C$3:$C$300,C139,Junho!$H$3:$H$300,"&lt;0")+COUNTIFS(Junho!$D$3:$D$300,C139,Junho!$H$3:$H$300,"&lt;0")+COUNTIFS(Julho!$C$3:$C$300,C139,Julho!$H$3:$H$300,"&lt;0")+COUNTIFS(Julho!$D$3:$D$300,C139,Julho!$H$3:$H$300,"&lt;0")+COUNTIFS(Agosto!$C$3:$C$300,C139,Agosto!$H$3:$H$300,"&lt;0")+COUNTIFS(Agosto!$D$3:$D$300,C139,Agosto!$H$3:$H$300,"&lt;0")+COUNTIFS(Setembro!$C$3:$C$300,C139,Setembro!$H$3:$H$300,"&lt;0")+COUNTIFS(Setembro!$D$3:$D$300,C139,Setembro!$H$3:$H$300,"&lt;0")+COUNTIFS(Outubro!$C$3:$C$300,C139,Outubro!$H$3:$H$300,"&lt;0")+COUNTIFS(Outubro!$D$3:$D$300,C139,Outubro!$H$3:$H$300,"&lt;0")+COUNTIFS(Novembro!$C$3:$C$300,C139,Novembro!$H$3:$H$300,"&lt;0")+COUNTIFS(Novembro!$D$3:$D$300,C139,Novembro!$H$3:$H$300,"&lt;0")+COUNTIFS(Dezembro!$C$3:$C$300,C139,Dezembro!$H$3:$H$300,"&lt;0")+COUNTIFS(Dezembro!$D$3:$D$300,C139,Dezembro!$H$3:$H$300,"&lt;0")</f>
        <v>1</v>
      </c>
      <c r="H139" s="217">
        <f>SUMIFS(Janeiro!$H$3:$H$300,Janeiro!$C$3:$C$300,C139)+SUMIFS(Janeiro!$H$3:$H$300,Janeiro!$D$3:$D$300,C139)+SUMIFS(Fevereiro!$H$3:$H$300,Fevereiro!$C$3:$C$300,C139)+SUMIFS(Fevereiro!$H$3:$H$300,Fevereiro!$D$3:$D$300,C139)+SUMIFS('Março'!$H$3:$H$300,'Março'!$C$3:$C$300,C139)+SUMIFS('Março'!$H$3:$H$300,'Março'!$D$3:$D$300,C139)+SUMIFS(Abril!$H$3:$H$300,Abril!$C$3:$C$300,C139)+SUMIFS(Abril!$H$3:$H$300,Abril!$D$3:$D$300,C139)+SUMIFS(Maio!$H$3:$H$300,Maio!$C$3:$C$300,C139)+SUMIFS(Maio!$H$3:$H$300,Maio!$D$3:$D$300,C139)+SUMIFS(Junho!$H$3:$H$300,Junho!$C$3:$C$300,C139)+SUMIFS(Junho!$H$3:$H$300,Junho!$D$3:$D$300,C139)+SUMIFS(Julho!$H$3:$H$300,Julho!$C$3:$C$300,C139)+SUMIFS(Julho!$H$3:$H$300,Julho!$D$3:$D$300,C139)+SUMIFS(Agosto!$H$3:$H$300,Agosto!$C$3:$C$300,C139)+SUMIFS(Agosto!$H$3:$H$300,Agosto!$D$3:$D$300,C139)+SUMIFS(Setembro!$H$3:$H$300,Setembro!$C$3:$C$300,C139)+SUMIFS(Setembro!$H$3:$H$300,Setembro!$D$3:$D$300,C139)+SUMIFS(Outubro!$H$3:$H$300,Outubro!$C$3:$C$300,C139)+SUMIFS(Outubro!$H$3:$H$300,Outubro!$D$3:$D$300,C139)+SUMIFS(Novembro!$H$3:$H$300,Novembro!$C$3:$C$300,C139)+SUMIFS(Novembro!$H$3:$H$300,Novembro!$D$3:$D$300,C139)+SUMIFS(Dezembro!$H$3:$H$300,Dezembro!$C$3:$C$300,C139)+SUMIFS(Dezembro!$H$3:$H$300,Dezembro!$D$3:$D$300,C139)</f>
        <v>-210</v>
      </c>
      <c r="J139" s="235"/>
      <c r="L139" s="71"/>
    </row>
    <row r="140" ht="24.75" customHeight="1">
      <c r="A140" s="214">
        <f>Equipes!$H140+(ROW(Equipes!$H140)/100000)</f>
        <v>200.0014</v>
      </c>
      <c r="B140" s="207">
        <f>RANK(Equipes!$A140,A:A)</f>
        <v>45</v>
      </c>
      <c r="C140" s="225" t="s">
        <v>440</v>
      </c>
      <c r="D140" s="216">
        <f>COUNTIF(Janeiro!$C$3:$C$300,C140)+COUNTIF(Fevereiro!$C$3:$C$300,C140)+COUNTIF('Março'!$C$3:$C$300,C140)+COUNTIF(Abril!$C$3:$C$300,C140)+COUNTIF(Maio!$C$3:$C$300,C140)+COUNTIF(Junho!$C$3:$C$300,C140)+COUNTIF(Julho!$C$3:$C$300,C140)+COUNTIF(Agosto!$C$3:$C$300,C140)+COUNTIF(Setembro!$C$3:$C$300,C140)+COUNTIF(Outubro!$C$3:$C$300,C140)+COUNTIF(Novembro!$C$3:$C$300,C140)+COUNTIF(Dezembro!$C$3:$C$300,C140)</f>
        <v>0</v>
      </c>
      <c r="E140" s="216">
        <f>COUNTIF(Janeiro!$D$3:$D$300,C140)+COUNTIF(Fevereiro!$D$3:$D$300,C140)+COUNTIF('Março'!$D$3:$D$300,C140)+COUNTIF(Abril!$D$3:$D$300,C140)+COUNTIF(Maio!$D$3:$D$300,C140)+COUNTIF(Junho!$D$3:$D$300,C140)+COUNTIF(Julho!$D$3:$D$300,C140)+COUNTIF(Agosto!$D$3:$D$300,C140)+COUNTIF(Setembro!$D$3:$D$300,C140)+COUNTIF(Outubro!$D$3:$D$300,C140)+COUNTIF(Novembro!$D$3:$D$300,C140)+COUNTIF(Dezembro!$D$3:$D$300,C140)</f>
        <v>1</v>
      </c>
      <c r="F140" s="216">
        <f>COUNTIFS(Janeiro!$C$3:$C$300,C140,Janeiro!$H$3:$H$300,"&gt;0")+COUNTIFS(Janeiro!$D$3:$D$300,C140,Janeiro!$H$3:$H$300,"&gt;0")+COUNTIFS(Fevereiro!$C$3:$C$300,C140,Fevereiro!$H$3:$H$300,"&gt;0")+COUNTIFS(Fevereiro!$D$3:$D$300,C140,Fevereiro!$H$3:$H$300,"&gt;0")+COUNTIFS('Março'!$C$3:$C$300,C140,'Março'!$H$3:$H$300,"&gt;0")+COUNTIFS('Março'!$D$3:$D$300,C140,'Março'!$H$3:$H$300,"&gt;0")+COUNTIFS(Abril!$C$3:$C$300,C140,Abril!$H$3:$H$300,"&gt;0")+COUNTIFS(Abril!$D$3:$D$300,C140,Abril!$H$3:$H$300,"&gt;0")+COUNTIFS(Maio!$C$3:$C$300,C140,Maio!$H$3:$H$300,"&gt;0")+COUNTIFS(Maio!$D$3:$D$300,C140,Maio!$H$3:$H$300,"&gt;0")+COUNTIFS(Junho!$C$3:$C$300,C140,Junho!$H$3:$H$300,"&gt;0")+COUNTIFS(Junho!$D$3:$D$300,C140,Junho!$H$3:$H$300,"&gt;0")+COUNTIFS(Julho!$C$3:$C$300,C140,Julho!$H$3:$H$300,"&gt;0")+COUNTIFS(Julho!$D$3:$D$300,C140,Julho!$H$3:$H$300,"&gt;0")+COUNTIFS(Agosto!$C$3:$C$300,C140,Agosto!$H$3:$H$300,"&gt;0")+COUNTIFS(Agosto!$D$3:$D$300,C140,Agosto!$H$3:$H$300,"&gt;0")+COUNTIFS(Setembro!$C$3:$C$300,C140,Setembro!$H$3:$H$300,"&gt;0")+COUNTIFS(Setembro!$D$3:$D$300,C140,Setembro!$H$3:$H$300,"&gt;0")+COUNTIFS(Outubro!$C$3:$C$300,C140,Outubro!$H$3:$H$300,"&gt;0")+COUNTIFS(Outubro!$D$3:$D$300,C140,Outubro!$H$3:$H$300,"&gt;0")+COUNTIFS(Novembro!$C$3:$C$300,C140,Novembro!$H$3:$H$300,"&gt;0")+COUNTIFS(Novembro!$D$3:$D$300,C140,Novembro!$H$3:$H$300,"&gt;0")+COUNTIFS(Dezembro!$C$3:$C$300,C140,Dezembro!$H$3:$H$300,"&gt;0")+COUNTIFS(Dezembro!$D$3:$D$300,C140,Dezembro!$H$3:$H$300,"&gt;0")</f>
        <v>1</v>
      </c>
      <c r="G140" s="216">
        <f>COUNTIFS(Janeiro!$C$3:$C$300,C140,Janeiro!$H$3:$H$300,"&lt;0")+COUNTIFS(Janeiro!$D$3:$D$300,C140,Janeiro!$H$3:$H$300,"&lt;0")+COUNTIFS(Fevereiro!$C$3:$C$300,C140,Fevereiro!$H$3:$H$300,"&lt;0")+COUNTIFS(Fevereiro!$D$3:$D$300,C140,Fevereiro!$H$3:$H$300,"&lt;0")+COUNTIFS('Março'!$C$3:$C$300,C140,'Março'!$H$3:$H$300,"&lt;0")+COUNTIFS('Março'!$D$3:$D$300,C140,'Março'!$H$3:$H$300,"&lt;0")+COUNTIFS(Abril!$C$3:$C$300,C140,Abril!$H$3:$H$300,"&lt;0")+COUNTIFS(Abril!$D$3:$D$300,C140,Abril!$H$3:$H$300,"&lt;0")+COUNTIFS(Maio!$C$3:$C$300,C140,Maio!$H$3:$H$300,"&lt;0")+COUNTIFS(Maio!$D$3:$D$300,C140,Maio!$H$3:$H$300,"&lt;0")+COUNTIFS(Junho!$C$3:$C$300,C140,Junho!$H$3:$H$300,"&lt;0")+COUNTIFS(Junho!$D$3:$D$300,C140,Junho!$H$3:$H$300,"&lt;0")+COUNTIFS(Julho!$C$3:$C$300,C140,Julho!$H$3:$H$300,"&lt;0")+COUNTIFS(Julho!$D$3:$D$300,C140,Julho!$H$3:$H$300,"&lt;0")+COUNTIFS(Agosto!$C$3:$C$300,C140,Agosto!$H$3:$H$300,"&lt;0")+COUNTIFS(Agosto!$D$3:$D$300,C140,Agosto!$H$3:$H$300,"&lt;0")+COUNTIFS(Setembro!$C$3:$C$300,C140,Setembro!$H$3:$H$300,"&lt;0")+COUNTIFS(Setembro!$D$3:$D$300,C140,Setembro!$H$3:$H$300,"&lt;0")+COUNTIFS(Outubro!$C$3:$C$300,C140,Outubro!$H$3:$H$300,"&lt;0")+COUNTIFS(Outubro!$D$3:$D$300,C140,Outubro!$H$3:$H$300,"&lt;0")+COUNTIFS(Novembro!$C$3:$C$300,C140,Novembro!$H$3:$H$300,"&lt;0")+COUNTIFS(Novembro!$D$3:$D$300,C140,Novembro!$H$3:$H$300,"&lt;0")+COUNTIFS(Dezembro!$C$3:$C$300,C140,Dezembro!$H$3:$H$300,"&lt;0")+COUNTIFS(Dezembro!$D$3:$D$300,C140,Dezembro!$H$3:$H$300,"&lt;0")</f>
        <v>0</v>
      </c>
      <c r="H140" s="217">
        <f>SUMIFS(Janeiro!$H$3:$H$300,Janeiro!$C$3:$C$300,C140)+SUMIFS(Janeiro!$H$3:$H$300,Janeiro!$D$3:$D$300,C140)+SUMIFS(Fevereiro!$H$3:$H$300,Fevereiro!$C$3:$C$300,C140)+SUMIFS(Fevereiro!$H$3:$H$300,Fevereiro!$D$3:$D$300,C140)+SUMIFS('Março'!$H$3:$H$300,'Março'!$C$3:$C$300,C140)+SUMIFS('Março'!$H$3:$H$300,'Março'!$D$3:$D$300,C140)+SUMIFS(Abril!$H$3:$H$300,Abril!$C$3:$C$300,C140)+SUMIFS(Abril!$H$3:$H$300,Abril!$D$3:$D$300,C140)+SUMIFS(Maio!$H$3:$H$300,Maio!$C$3:$C$300,C140)+SUMIFS(Maio!$H$3:$H$300,Maio!$D$3:$D$300,C140)+SUMIFS(Junho!$H$3:$H$300,Junho!$C$3:$C$300,C140)+SUMIFS(Junho!$H$3:$H$300,Junho!$D$3:$D$300,C140)+SUMIFS(Julho!$H$3:$H$300,Julho!$C$3:$C$300,C140)+SUMIFS(Julho!$H$3:$H$300,Julho!$D$3:$D$300,C140)+SUMIFS(Agosto!$H$3:$H$300,Agosto!$C$3:$C$300,C140)+SUMIFS(Agosto!$H$3:$H$300,Agosto!$D$3:$D$300,C140)+SUMIFS(Setembro!$H$3:$H$300,Setembro!$C$3:$C$300,C140)+SUMIFS(Setembro!$H$3:$H$300,Setembro!$D$3:$D$300,C140)+SUMIFS(Outubro!$H$3:$H$300,Outubro!$C$3:$C$300,C140)+SUMIFS(Outubro!$H$3:$H$300,Outubro!$D$3:$D$300,C140)+SUMIFS(Novembro!$H$3:$H$300,Novembro!$C$3:$C$300,C140)+SUMIFS(Novembro!$H$3:$H$300,Novembro!$D$3:$D$300,C140)+SUMIFS(Dezembro!$H$3:$H$300,Dezembro!$C$3:$C$300,C140)+SUMIFS(Dezembro!$H$3:$H$300,Dezembro!$D$3:$D$300,C140)</f>
        <v>200</v>
      </c>
      <c r="J140" s="235"/>
      <c r="L140" s="71"/>
    </row>
    <row r="141" ht="24.75" customHeight="1">
      <c r="A141" s="214">
        <f>Equipes!$H141+(ROW(Equipes!$H141)/100000)</f>
        <v>-769.99859</v>
      </c>
      <c r="B141" s="207">
        <f>RANK(Equipes!$A141,A:A)</f>
        <v>390</v>
      </c>
      <c r="C141" s="221" t="s">
        <v>441</v>
      </c>
      <c r="D141" s="216">
        <f>COUNTIF(Janeiro!$C$3:$C$300,C141)+COUNTIF(Fevereiro!$C$3:$C$300,C141)+COUNTIF('Março'!$C$3:$C$300,C141)+COUNTIF(Abril!$C$3:$C$300,C141)+COUNTIF(Maio!$C$3:$C$300,C141)+COUNTIF(Junho!$C$3:$C$300,C141)+COUNTIF(Julho!$C$3:$C$300,C141)+COUNTIF(Agosto!$C$3:$C$300,C141)+COUNTIF(Setembro!$C$3:$C$300,C141)+COUNTIF(Outubro!$C$3:$C$300,C141)+COUNTIF(Novembro!$C$3:$C$300,C141)+COUNTIF(Dezembro!$C$3:$C$300,C141)</f>
        <v>1</v>
      </c>
      <c r="E141" s="216">
        <f>COUNTIF(Janeiro!$D$3:$D$300,C141)+COUNTIF(Fevereiro!$D$3:$D$300,C141)+COUNTIF('Março'!$D$3:$D$300,C141)+COUNTIF(Abril!$D$3:$D$300,C141)+COUNTIF(Maio!$D$3:$D$300,C141)+COUNTIF(Junho!$D$3:$D$300,C141)+COUNTIF(Julho!$D$3:$D$300,C141)+COUNTIF(Agosto!$D$3:$D$300,C141)+COUNTIF(Setembro!$D$3:$D$300,C141)+COUNTIF(Outubro!$D$3:$D$300,C141)+COUNTIF(Novembro!$D$3:$D$300,C141)+COUNTIF(Dezembro!$D$3:$D$300,C141)</f>
        <v>2</v>
      </c>
      <c r="F141" s="216">
        <f>COUNTIFS(Janeiro!$C$3:$C$300,C141,Janeiro!$H$3:$H$300,"&gt;0")+COUNTIFS(Janeiro!$D$3:$D$300,C141,Janeiro!$H$3:$H$300,"&gt;0")+COUNTIFS(Fevereiro!$C$3:$C$300,C141,Fevereiro!$H$3:$H$300,"&gt;0")+COUNTIFS(Fevereiro!$D$3:$D$300,C141,Fevereiro!$H$3:$H$300,"&gt;0")+COUNTIFS('Março'!$C$3:$C$300,C141,'Março'!$H$3:$H$300,"&gt;0")+COUNTIFS('Março'!$D$3:$D$300,C141,'Março'!$H$3:$H$300,"&gt;0")+COUNTIFS(Abril!$C$3:$C$300,C141,Abril!$H$3:$H$300,"&gt;0")+COUNTIFS(Abril!$D$3:$D$300,C141,Abril!$H$3:$H$300,"&gt;0")+COUNTIFS(Maio!$C$3:$C$300,C141,Maio!$H$3:$H$300,"&gt;0")+COUNTIFS(Maio!$D$3:$D$300,C141,Maio!$H$3:$H$300,"&gt;0")+COUNTIFS(Junho!$C$3:$C$300,C141,Junho!$H$3:$H$300,"&gt;0")+COUNTIFS(Junho!$D$3:$D$300,C141,Junho!$H$3:$H$300,"&gt;0")+COUNTIFS(Julho!$C$3:$C$300,C141,Julho!$H$3:$H$300,"&gt;0")+COUNTIFS(Julho!$D$3:$D$300,C141,Julho!$H$3:$H$300,"&gt;0")+COUNTIFS(Agosto!$C$3:$C$300,C141,Agosto!$H$3:$H$300,"&gt;0")+COUNTIFS(Agosto!$D$3:$D$300,C141,Agosto!$H$3:$H$300,"&gt;0")+COUNTIFS(Setembro!$C$3:$C$300,C141,Setembro!$H$3:$H$300,"&gt;0")+COUNTIFS(Setembro!$D$3:$D$300,C141,Setembro!$H$3:$H$300,"&gt;0")+COUNTIFS(Outubro!$C$3:$C$300,C141,Outubro!$H$3:$H$300,"&gt;0")+COUNTIFS(Outubro!$D$3:$D$300,C141,Outubro!$H$3:$H$300,"&gt;0")+COUNTIFS(Novembro!$C$3:$C$300,C141,Novembro!$H$3:$H$300,"&gt;0")+COUNTIFS(Novembro!$D$3:$D$300,C141,Novembro!$H$3:$H$300,"&gt;0")+COUNTIFS(Dezembro!$C$3:$C$300,C141,Dezembro!$H$3:$H$300,"&gt;0")+COUNTIFS(Dezembro!$D$3:$D$300,C141,Dezembro!$H$3:$H$300,"&gt;0")</f>
        <v>2</v>
      </c>
      <c r="G141" s="216">
        <f>COUNTIFS(Janeiro!$C$3:$C$300,C141,Janeiro!$H$3:$H$300,"&lt;0")+COUNTIFS(Janeiro!$D$3:$D$300,C141,Janeiro!$H$3:$H$300,"&lt;0")+COUNTIFS(Fevereiro!$C$3:$C$300,C141,Fevereiro!$H$3:$H$300,"&lt;0")+COUNTIFS(Fevereiro!$D$3:$D$300,C141,Fevereiro!$H$3:$H$300,"&lt;0")+COUNTIFS('Março'!$C$3:$C$300,C141,'Março'!$H$3:$H$300,"&lt;0")+COUNTIFS('Março'!$D$3:$D$300,C141,'Março'!$H$3:$H$300,"&lt;0")+COUNTIFS(Abril!$C$3:$C$300,C141,Abril!$H$3:$H$300,"&lt;0")+COUNTIFS(Abril!$D$3:$D$300,C141,Abril!$H$3:$H$300,"&lt;0")+COUNTIFS(Maio!$C$3:$C$300,C141,Maio!$H$3:$H$300,"&lt;0")+COUNTIFS(Maio!$D$3:$D$300,C141,Maio!$H$3:$H$300,"&lt;0")+COUNTIFS(Junho!$C$3:$C$300,C141,Junho!$H$3:$H$300,"&lt;0")+COUNTIFS(Junho!$D$3:$D$300,C141,Junho!$H$3:$H$300,"&lt;0")+COUNTIFS(Julho!$C$3:$C$300,C141,Julho!$H$3:$H$300,"&lt;0")+COUNTIFS(Julho!$D$3:$D$300,C141,Julho!$H$3:$H$300,"&lt;0")+COUNTIFS(Agosto!$C$3:$C$300,C141,Agosto!$H$3:$H$300,"&lt;0")+COUNTIFS(Agosto!$D$3:$D$300,C141,Agosto!$H$3:$H$300,"&lt;0")+COUNTIFS(Setembro!$C$3:$C$300,C141,Setembro!$H$3:$H$300,"&lt;0")+COUNTIFS(Setembro!$D$3:$D$300,C141,Setembro!$H$3:$H$300,"&lt;0")+COUNTIFS(Outubro!$C$3:$C$300,C141,Outubro!$H$3:$H$300,"&lt;0")+COUNTIFS(Outubro!$D$3:$D$300,C141,Outubro!$H$3:$H$300,"&lt;0")+COUNTIFS(Novembro!$C$3:$C$300,C141,Novembro!$H$3:$H$300,"&lt;0")+COUNTIFS(Novembro!$D$3:$D$300,C141,Novembro!$H$3:$H$300,"&lt;0")+COUNTIFS(Dezembro!$C$3:$C$300,C141,Dezembro!$H$3:$H$300,"&lt;0")+COUNTIFS(Dezembro!$D$3:$D$300,C141,Dezembro!$H$3:$H$300,"&lt;0")</f>
        <v>1</v>
      </c>
      <c r="H141" s="217">
        <f>SUMIFS(Janeiro!$H$3:$H$300,Janeiro!$C$3:$C$300,C141)+SUMIFS(Janeiro!$H$3:$H$300,Janeiro!$D$3:$D$300,C141)+SUMIFS(Fevereiro!$H$3:$H$300,Fevereiro!$C$3:$C$300,C141)+SUMIFS(Fevereiro!$H$3:$H$300,Fevereiro!$D$3:$D$300,C141)+SUMIFS('Março'!$H$3:$H$300,'Março'!$C$3:$C$300,C141)+SUMIFS('Março'!$H$3:$H$300,'Março'!$D$3:$D$300,C141)+SUMIFS(Abril!$H$3:$H$300,Abril!$C$3:$C$300,C141)+SUMIFS(Abril!$H$3:$H$300,Abril!$D$3:$D$300,C141)+SUMIFS(Maio!$H$3:$H$300,Maio!$C$3:$C$300,C141)+SUMIFS(Maio!$H$3:$H$300,Maio!$D$3:$D$300,C141)+SUMIFS(Junho!$H$3:$H$300,Junho!$C$3:$C$300,C141)+SUMIFS(Junho!$H$3:$H$300,Junho!$D$3:$D$300,C141)+SUMIFS(Julho!$H$3:$H$300,Julho!$C$3:$C$300,C141)+SUMIFS(Julho!$H$3:$H$300,Julho!$D$3:$D$300,C141)+SUMIFS(Agosto!$H$3:$H$300,Agosto!$C$3:$C$300,C141)+SUMIFS(Agosto!$H$3:$H$300,Agosto!$D$3:$D$300,C141)+SUMIFS(Setembro!$H$3:$H$300,Setembro!$C$3:$C$300,C141)+SUMIFS(Setembro!$H$3:$H$300,Setembro!$D$3:$D$300,C141)+SUMIFS(Outubro!$H$3:$H$300,Outubro!$C$3:$C$300,C141)+SUMIFS(Outubro!$H$3:$H$300,Outubro!$D$3:$D$300,C141)+SUMIFS(Novembro!$H$3:$H$300,Novembro!$C$3:$C$300,C141)+SUMIFS(Novembro!$H$3:$H$300,Novembro!$D$3:$D$300,C141)+SUMIFS(Dezembro!$H$3:$H$300,Dezembro!$C$3:$C$300,C141)+SUMIFS(Dezembro!$H$3:$H$300,Dezembro!$D$3:$D$300,C141)</f>
        <v>-770</v>
      </c>
      <c r="J141" s="235"/>
      <c r="L141" s="71"/>
    </row>
    <row r="142" ht="24.75" customHeight="1">
      <c r="A142" s="214">
        <f>Equipes!$H142+(ROW(Equipes!$H142)/100000)</f>
        <v>0.00142</v>
      </c>
      <c r="B142" s="207">
        <f>RANK(Equipes!$A142,A:A)</f>
        <v>296</v>
      </c>
      <c r="C142" s="221" t="s">
        <v>442</v>
      </c>
      <c r="D142" s="216">
        <f>COUNTIF(Janeiro!$C$3:$C$300,C142)+COUNTIF(Fevereiro!$C$3:$C$300,C142)+COUNTIF('Março'!$C$3:$C$300,C142)+COUNTIF(Abril!$C$3:$C$300,C142)+COUNTIF(Maio!$C$3:$C$300,C142)+COUNTIF(Junho!$C$3:$C$300,C142)+COUNTIF(Julho!$C$3:$C$300,C142)+COUNTIF(Agosto!$C$3:$C$300,C142)+COUNTIF(Setembro!$C$3:$C$300,C142)+COUNTIF(Outubro!$C$3:$C$300,C142)+COUNTIF(Novembro!$C$3:$C$300,C142)+COUNTIF(Dezembro!$C$3:$C$300,C142)</f>
        <v>0</v>
      </c>
      <c r="E142" s="216">
        <f>COUNTIF(Janeiro!$D$3:$D$300,C142)+COUNTIF(Fevereiro!$D$3:$D$300,C142)+COUNTIF('Março'!$D$3:$D$300,C142)+COUNTIF(Abril!$D$3:$D$300,C142)+COUNTIF(Maio!$D$3:$D$300,C142)+COUNTIF(Junho!$D$3:$D$300,C142)+COUNTIF(Julho!$D$3:$D$300,C142)+COUNTIF(Agosto!$D$3:$D$300,C142)+COUNTIF(Setembro!$D$3:$D$300,C142)+COUNTIF(Outubro!$D$3:$D$300,C142)+COUNTIF(Novembro!$D$3:$D$300,C142)+COUNTIF(Dezembro!$D$3:$D$300,C142)</f>
        <v>0</v>
      </c>
      <c r="F142" s="216">
        <f>COUNTIFS(Janeiro!$C$3:$C$300,C142,Janeiro!$H$3:$H$300,"&gt;0")+COUNTIFS(Janeiro!$D$3:$D$300,C142,Janeiro!$H$3:$H$300,"&gt;0")+COUNTIFS(Fevereiro!$C$3:$C$300,C142,Fevereiro!$H$3:$H$300,"&gt;0")+COUNTIFS(Fevereiro!$D$3:$D$300,C142,Fevereiro!$H$3:$H$300,"&gt;0")+COUNTIFS('Março'!$C$3:$C$300,C142,'Março'!$H$3:$H$300,"&gt;0")+COUNTIFS('Março'!$D$3:$D$300,C142,'Março'!$H$3:$H$300,"&gt;0")+COUNTIFS(Abril!$C$3:$C$300,C142,Abril!$H$3:$H$300,"&gt;0")+COUNTIFS(Abril!$D$3:$D$300,C142,Abril!$H$3:$H$300,"&gt;0")+COUNTIFS(Maio!$C$3:$C$300,C142,Maio!$H$3:$H$300,"&gt;0")+COUNTIFS(Maio!$D$3:$D$300,C142,Maio!$H$3:$H$300,"&gt;0")+COUNTIFS(Junho!$C$3:$C$300,C142,Junho!$H$3:$H$300,"&gt;0")+COUNTIFS(Junho!$D$3:$D$300,C142,Junho!$H$3:$H$300,"&gt;0")+COUNTIFS(Julho!$C$3:$C$300,C142,Julho!$H$3:$H$300,"&gt;0")+COUNTIFS(Julho!$D$3:$D$300,C142,Julho!$H$3:$H$300,"&gt;0")+COUNTIFS(Agosto!$C$3:$C$300,C142,Agosto!$H$3:$H$300,"&gt;0")+COUNTIFS(Agosto!$D$3:$D$300,C142,Agosto!$H$3:$H$300,"&gt;0")+COUNTIFS(Setembro!$C$3:$C$300,C142,Setembro!$H$3:$H$300,"&gt;0")+COUNTIFS(Setembro!$D$3:$D$300,C142,Setembro!$H$3:$H$300,"&gt;0")+COUNTIFS(Outubro!$C$3:$C$300,C142,Outubro!$H$3:$H$300,"&gt;0")+COUNTIFS(Outubro!$D$3:$D$300,C142,Outubro!$H$3:$H$300,"&gt;0")+COUNTIFS(Novembro!$C$3:$C$300,C142,Novembro!$H$3:$H$300,"&gt;0")+COUNTIFS(Novembro!$D$3:$D$300,C142,Novembro!$H$3:$H$300,"&gt;0")+COUNTIFS(Dezembro!$C$3:$C$300,C142,Dezembro!$H$3:$H$300,"&gt;0")+COUNTIFS(Dezembro!$D$3:$D$300,C142,Dezembro!$H$3:$H$300,"&gt;0")</f>
        <v>0</v>
      </c>
      <c r="G142" s="216">
        <f>COUNTIFS(Janeiro!$C$3:$C$300,C142,Janeiro!$H$3:$H$300,"&lt;0")+COUNTIFS(Janeiro!$D$3:$D$300,C142,Janeiro!$H$3:$H$300,"&lt;0")+COUNTIFS(Fevereiro!$C$3:$C$300,C142,Fevereiro!$H$3:$H$300,"&lt;0")+COUNTIFS(Fevereiro!$D$3:$D$300,C142,Fevereiro!$H$3:$H$300,"&lt;0")+COUNTIFS('Março'!$C$3:$C$300,C142,'Março'!$H$3:$H$300,"&lt;0")+COUNTIFS('Março'!$D$3:$D$300,C142,'Março'!$H$3:$H$300,"&lt;0")+COUNTIFS(Abril!$C$3:$C$300,C142,Abril!$H$3:$H$300,"&lt;0")+COUNTIFS(Abril!$D$3:$D$300,C142,Abril!$H$3:$H$300,"&lt;0")+COUNTIFS(Maio!$C$3:$C$300,C142,Maio!$H$3:$H$300,"&lt;0")+COUNTIFS(Maio!$D$3:$D$300,C142,Maio!$H$3:$H$300,"&lt;0")+COUNTIFS(Junho!$C$3:$C$300,C142,Junho!$H$3:$H$300,"&lt;0")+COUNTIFS(Junho!$D$3:$D$300,C142,Junho!$H$3:$H$300,"&lt;0")+COUNTIFS(Julho!$C$3:$C$300,C142,Julho!$H$3:$H$300,"&lt;0")+COUNTIFS(Julho!$D$3:$D$300,C142,Julho!$H$3:$H$300,"&lt;0")+COUNTIFS(Agosto!$C$3:$C$300,C142,Agosto!$H$3:$H$300,"&lt;0")+COUNTIFS(Agosto!$D$3:$D$300,C142,Agosto!$H$3:$H$300,"&lt;0")+COUNTIFS(Setembro!$C$3:$C$300,C142,Setembro!$H$3:$H$300,"&lt;0")+COUNTIFS(Setembro!$D$3:$D$300,C142,Setembro!$H$3:$H$300,"&lt;0")+COUNTIFS(Outubro!$C$3:$C$300,C142,Outubro!$H$3:$H$300,"&lt;0")+COUNTIFS(Outubro!$D$3:$D$300,C142,Outubro!$H$3:$H$300,"&lt;0")+COUNTIFS(Novembro!$C$3:$C$300,C142,Novembro!$H$3:$H$300,"&lt;0")+COUNTIFS(Novembro!$D$3:$D$300,C142,Novembro!$H$3:$H$300,"&lt;0")+COUNTIFS(Dezembro!$C$3:$C$300,C142,Dezembro!$H$3:$H$300,"&lt;0")+COUNTIFS(Dezembro!$D$3:$D$300,C142,Dezembro!$H$3:$H$300,"&lt;0")</f>
        <v>0</v>
      </c>
      <c r="H142" s="217">
        <f>SUMIFS(Janeiro!$H$3:$H$300,Janeiro!$C$3:$C$300,C142)+SUMIFS(Janeiro!$H$3:$H$300,Janeiro!$D$3:$D$300,C142)+SUMIFS(Fevereiro!$H$3:$H$300,Fevereiro!$C$3:$C$300,C142)+SUMIFS(Fevereiro!$H$3:$H$300,Fevereiro!$D$3:$D$300,C142)+SUMIFS('Março'!$H$3:$H$300,'Março'!$C$3:$C$300,C142)+SUMIFS('Março'!$H$3:$H$300,'Março'!$D$3:$D$300,C142)+SUMIFS(Abril!$H$3:$H$300,Abril!$C$3:$C$300,C142)+SUMIFS(Abril!$H$3:$H$300,Abril!$D$3:$D$300,C142)+SUMIFS(Maio!$H$3:$H$300,Maio!$C$3:$C$300,C142)+SUMIFS(Maio!$H$3:$H$300,Maio!$D$3:$D$300,C142)+SUMIFS(Junho!$H$3:$H$300,Junho!$C$3:$C$300,C142)+SUMIFS(Junho!$H$3:$H$300,Junho!$D$3:$D$300,C142)+SUMIFS(Julho!$H$3:$H$300,Julho!$C$3:$C$300,C142)+SUMIFS(Julho!$H$3:$H$300,Julho!$D$3:$D$300,C142)+SUMIFS(Agosto!$H$3:$H$300,Agosto!$C$3:$C$300,C142)+SUMIFS(Agosto!$H$3:$H$300,Agosto!$D$3:$D$300,C142)+SUMIFS(Setembro!$H$3:$H$300,Setembro!$C$3:$C$300,C142)+SUMIFS(Setembro!$H$3:$H$300,Setembro!$D$3:$D$300,C142)+SUMIFS(Outubro!$H$3:$H$300,Outubro!$C$3:$C$300,C142)+SUMIFS(Outubro!$H$3:$H$300,Outubro!$D$3:$D$300,C142)+SUMIFS(Novembro!$H$3:$H$300,Novembro!$C$3:$C$300,C142)+SUMIFS(Novembro!$H$3:$H$300,Novembro!$D$3:$D$300,C142)+SUMIFS(Dezembro!$H$3:$H$300,Dezembro!$C$3:$C$300,C142)+SUMIFS(Dezembro!$H$3:$H$300,Dezembro!$D$3:$D$300,C142)</f>
        <v>0</v>
      </c>
      <c r="J142" s="235"/>
      <c r="L142" s="71"/>
    </row>
    <row r="143" ht="24.75" customHeight="1">
      <c r="A143" s="214">
        <f>Equipes!$H143+(ROW(Equipes!$H143)/100000)</f>
        <v>-299.99857</v>
      </c>
      <c r="B143" s="207">
        <f>RANK(Equipes!$A143,A:A)</f>
        <v>377</v>
      </c>
      <c r="C143" s="225" t="s">
        <v>443</v>
      </c>
      <c r="D143" s="216">
        <f>COUNTIF(Janeiro!$C$3:$C$300,C143)+COUNTIF(Fevereiro!$C$3:$C$300,C143)+COUNTIF('Março'!$C$3:$C$300,C143)+COUNTIF(Abril!$C$3:$C$300,C143)+COUNTIF(Maio!$C$3:$C$300,C143)+COUNTIF(Junho!$C$3:$C$300,C143)+COUNTIF(Julho!$C$3:$C$300,C143)+COUNTIF(Agosto!$C$3:$C$300,C143)+COUNTIF(Setembro!$C$3:$C$300,C143)+COUNTIF(Outubro!$C$3:$C$300,C143)+COUNTIF(Novembro!$C$3:$C$300,C143)+COUNTIF(Dezembro!$C$3:$C$300,C143)</f>
        <v>1</v>
      </c>
      <c r="E143" s="216">
        <f>COUNTIF(Janeiro!$D$3:$D$300,C143)+COUNTIF(Fevereiro!$D$3:$D$300,C143)+COUNTIF('Março'!$D$3:$D$300,C143)+COUNTIF(Abril!$D$3:$D$300,C143)+COUNTIF(Maio!$D$3:$D$300,C143)+COUNTIF(Junho!$D$3:$D$300,C143)+COUNTIF(Julho!$D$3:$D$300,C143)+COUNTIF(Agosto!$D$3:$D$300,C143)+COUNTIF(Setembro!$D$3:$D$300,C143)+COUNTIF(Outubro!$D$3:$D$300,C143)+COUNTIF(Novembro!$D$3:$D$300,C143)+COUNTIF(Dezembro!$D$3:$D$300,C143)</f>
        <v>1</v>
      </c>
      <c r="F143" s="216">
        <f>COUNTIFS(Janeiro!$C$3:$C$300,C143,Janeiro!$H$3:$H$300,"&gt;0")+COUNTIFS(Janeiro!$D$3:$D$300,C143,Janeiro!$H$3:$H$300,"&gt;0")+COUNTIFS(Fevereiro!$C$3:$C$300,C143,Fevereiro!$H$3:$H$300,"&gt;0")+COUNTIFS(Fevereiro!$D$3:$D$300,C143,Fevereiro!$H$3:$H$300,"&gt;0")+COUNTIFS('Março'!$C$3:$C$300,C143,'Março'!$H$3:$H$300,"&gt;0")+COUNTIFS('Março'!$D$3:$D$300,C143,'Março'!$H$3:$H$300,"&gt;0")+COUNTIFS(Abril!$C$3:$C$300,C143,Abril!$H$3:$H$300,"&gt;0")+COUNTIFS(Abril!$D$3:$D$300,C143,Abril!$H$3:$H$300,"&gt;0")+COUNTIFS(Maio!$C$3:$C$300,C143,Maio!$H$3:$H$300,"&gt;0")+COUNTIFS(Maio!$D$3:$D$300,C143,Maio!$H$3:$H$300,"&gt;0")+COUNTIFS(Junho!$C$3:$C$300,C143,Junho!$H$3:$H$300,"&gt;0")+COUNTIFS(Junho!$D$3:$D$300,C143,Junho!$H$3:$H$300,"&gt;0")+COUNTIFS(Julho!$C$3:$C$300,C143,Julho!$H$3:$H$300,"&gt;0")+COUNTIFS(Julho!$D$3:$D$300,C143,Julho!$H$3:$H$300,"&gt;0")+COUNTIFS(Agosto!$C$3:$C$300,C143,Agosto!$H$3:$H$300,"&gt;0")+COUNTIFS(Agosto!$D$3:$D$300,C143,Agosto!$H$3:$H$300,"&gt;0")+COUNTIFS(Setembro!$C$3:$C$300,C143,Setembro!$H$3:$H$300,"&gt;0")+COUNTIFS(Setembro!$D$3:$D$300,C143,Setembro!$H$3:$H$300,"&gt;0")+COUNTIFS(Outubro!$C$3:$C$300,C143,Outubro!$H$3:$H$300,"&gt;0")+COUNTIFS(Outubro!$D$3:$D$300,C143,Outubro!$H$3:$H$300,"&gt;0")+COUNTIFS(Novembro!$C$3:$C$300,C143,Novembro!$H$3:$H$300,"&gt;0")+COUNTIFS(Novembro!$D$3:$D$300,C143,Novembro!$H$3:$H$300,"&gt;0")+COUNTIFS(Dezembro!$C$3:$C$300,C143,Dezembro!$H$3:$H$300,"&gt;0")+COUNTIFS(Dezembro!$D$3:$D$300,C143,Dezembro!$H$3:$H$300,"&gt;0")</f>
        <v>1</v>
      </c>
      <c r="G143" s="216">
        <f>COUNTIFS(Janeiro!$C$3:$C$300,C143,Janeiro!$H$3:$H$300,"&lt;0")+COUNTIFS(Janeiro!$D$3:$D$300,C143,Janeiro!$H$3:$H$300,"&lt;0")+COUNTIFS(Fevereiro!$C$3:$C$300,C143,Fevereiro!$H$3:$H$300,"&lt;0")+COUNTIFS(Fevereiro!$D$3:$D$300,C143,Fevereiro!$H$3:$H$300,"&lt;0")+COUNTIFS('Março'!$C$3:$C$300,C143,'Março'!$H$3:$H$300,"&lt;0")+COUNTIFS('Março'!$D$3:$D$300,C143,'Março'!$H$3:$H$300,"&lt;0")+COUNTIFS(Abril!$C$3:$C$300,C143,Abril!$H$3:$H$300,"&lt;0")+COUNTIFS(Abril!$D$3:$D$300,C143,Abril!$H$3:$H$300,"&lt;0")+COUNTIFS(Maio!$C$3:$C$300,C143,Maio!$H$3:$H$300,"&lt;0")+COUNTIFS(Maio!$D$3:$D$300,C143,Maio!$H$3:$H$300,"&lt;0")+COUNTIFS(Junho!$C$3:$C$300,C143,Junho!$H$3:$H$300,"&lt;0")+COUNTIFS(Junho!$D$3:$D$300,C143,Junho!$H$3:$H$300,"&lt;0")+COUNTIFS(Julho!$C$3:$C$300,C143,Julho!$H$3:$H$300,"&lt;0")+COUNTIFS(Julho!$D$3:$D$300,C143,Julho!$H$3:$H$300,"&lt;0")+COUNTIFS(Agosto!$C$3:$C$300,C143,Agosto!$H$3:$H$300,"&lt;0")+COUNTIFS(Agosto!$D$3:$D$300,C143,Agosto!$H$3:$H$300,"&lt;0")+COUNTIFS(Setembro!$C$3:$C$300,C143,Setembro!$H$3:$H$300,"&lt;0")+COUNTIFS(Setembro!$D$3:$D$300,C143,Setembro!$H$3:$H$300,"&lt;0")+COUNTIFS(Outubro!$C$3:$C$300,C143,Outubro!$H$3:$H$300,"&lt;0")+COUNTIFS(Outubro!$D$3:$D$300,C143,Outubro!$H$3:$H$300,"&lt;0")+COUNTIFS(Novembro!$C$3:$C$300,C143,Novembro!$H$3:$H$300,"&lt;0")+COUNTIFS(Novembro!$D$3:$D$300,C143,Novembro!$H$3:$H$300,"&lt;0")+COUNTIFS(Dezembro!$C$3:$C$300,C143,Dezembro!$H$3:$H$300,"&lt;0")+COUNTIFS(Dezembro!$D$3:$D$300,C143,Dezembro!$H$3:$H$300,"&lt;0")</f>
        <v>1</v>
      </c>
      <c r="H143" s="217">
        <f>SUMIFS(Janeiro!$H$3:$H$300,Janeiro!$C$3:$C$300,C143)+SUMIFS(Janeiro!$H$3:$H$300,Janeiro!$D$3:$D$300,C143)+SUMIFS(Fevereiro!$H$3:$H$300,Fevereiro!$C$3:$C$300,C143)+SUMIFS(Fevereiro!$H$3:$H$300,Fevereiro!$D$3:$D$300,C143)+SUMIFS('Março'!$H$3:$H$300,'Março'!$C$3:$C$300,C143)+SUMIFS('Março'!$H$3:$H$300,'Março'!$D$3:$D$300,C143)+SUMIFS(Abril!$H$3:$H$300,Abril!$C$3:$C$300,C143)+SUMIFS(Abril!$H$3:$H$300,Abril!$D$3:$D$300,C143)+SUMIFS(Maio!$H$3:$H$300,Maio!$C$3:$C$300,C143)+SUMIFS(Maio!$H$3:$H$300,Maio!$D$3:$D$300,C143)+SUMIFS(Junho!$H$3:$H$300,Junho!$C$3:$C$300,C143)+SUMIFS(Junho!$H$3:$H$300,Junho!$D$3:$D$300,C143)+SUMIFS(Julho!$H$3:$H$300,Julho!$C$3:$C$300,C143)+SUMIFS(Julho!$H$3:$H$300,Julho!$D$3:$D$300,C143)+SUMIFS(Agosto!$H$3:$H$300,Agosto!$C$3:$C$300,C143)+SUMIFS(Agosto!$H$3:$H$300,Agosto!$D$3:$D$300,C143)+SUMIFS(Setembro!$H$3:$H$300,Setembro!$C$3:$C$300,C143)+SUMIFS(Setembro!$H$3:$H$300,Setembro!$D$3:$D$300,C143)+SUMIFS(Outubro!$H$3:$H$300,Outubro!$C$3:$C$300,C143)+SUMIFS(Outubro!$H$3:$H$300,Outubro!$D$3:$D$300,C143)+SUMIFS(Novembro!$H$3:$H$300,Novembro!$C$3:$C$300,C143)+SUMIFS(Novembro!$H$3:$H$300,Novembro!$D$3:$D$300,C143)+SUMIFS(Dezembro!$H$3:$H$300,Dezembro!$C$3:$C$300,C143)+SUMIFS(Dezembro!$H$3:$H$300,Dezembro!$D$3:$D$300,C143)</f>
        <v>-300</v>
      </c>
      <c r="J143" s="235"/>
      <c r="L143" s="71"/>
    </row>
    <row r="144" ht="24.75" customHeight="1">
      <c r="A144" s="214">
        <f>Equipes!$H144+(ROW(Equipes!$H144)/100000)</f>
        <v>1125.00144</v>
      </c>
      <c r="B144" s="207">
        <f>RANK(Equipes!$A144,A:A)</f>
        <v>16</v>
      </c>
      <c r="C144" s="229" t="s">
        <v>444</v>
      </c>
      <c r="D144" s="216">
        <f>COUNTIF(Janeiro!$C$3:$C$300,C144)+COUNTIF(Fevereiro!$C$3:$C$300,C144)+COUNTIF('Março'!$C$3:$C$300,C144)+COUNTIF(Abril!$C$3:$C$300,C144)+COUNTIF(Maio!$C$3:$C$300,C144)+COUNTIF(Junho!$C$3:$C$300,C144)+COUNTIF(Julho!$C$3:$C$300,C144)+COUNTIF(Agosto!$C$3:$C$300,C144)+COUNTIF(Setembro!$C$3:$C$300,C144)+COUNTIF(Outubro!$C$3:$C$300,C144)+COUNTIF(Novembro!$C$3:$C$300,C144)+COUNTIF(Dezembro!$C$3:$C$300,C144)</f>
        <v>0</v>
      </c>
      <c r="E144" s="216">
        <f>COUNTIF(Janeiro!$D$3:$D$300,C144)+COUNTIF(Fevereiro!$D$3:$D$300,C144)+COUNTIF('Março'!$D$3:$D$300,C144)+COUNTIF(Abril!$D$3:$D$300,C144)+COUNTIF(Maio!$D$3:$D$300,C144)+COUNTIF(Junho!$D$3:$D$300,C144)+COUNTIF(Julho!$D$3:$D$300,C144)+COUNTIF(Agosto!$D$3:$D$300,C144)+COUNTIF(Setembro!$D$3:$D$300,C144)+COUNTIF(Outubro!$D$3:$D$300,C144)+COUNTIF(Novembro!$D$3:$D$300,C144)+COUNTIF(Dezembro!$D$3:$D$300,C144)</f>
        <v>1</v>
      </c>
      <c r="F144" s="216">
        <f>COUNTIFS(Janeiro!$C$3:$C$300,C144,Janeiro!$H$3:$H$300,"&gt;0")+COUNTIFS(Janeiro!$D$3:$D$300,C144,Janeiro!$H$3:$H$300,"&gt;0")+COUNTIFS(Fevereiro!$C$3:$C$300,C144,Fevereiro!$H$3:$H$300,"&gt;0")+COUNTIFS(Fevereiro!$D$3:$D$300,C144,Fevereiro!$H$3:$H$300,"&gt;0")+COUNTIFS('Março'!$C$3:$C$300,C144,'Março'!$H$3:$H$300,"&gt;0")+COUNTIFS('Março'!$D$3:$D$300,C144,'Março'!$H$3:$H$300,"&gt;0")+COUNTIFS(Abril!$C$3:$C$300,C144,Abril!$H$3:$H$300,"&gt;0")+COUNTIFS(Abril!$D$3:$D$300,C144,Abril!$H$3:$H$300,"&gt;0")+COUNTIFS(Maio!$C$3:$C$300,C144,Maio!$H$3:$H$300,"&gt;0")+COUNTIFS(Maio!$D$3:$D$300,C144,Maio!$H$3:$H$300,"&gt;0")+COUNTIFS(Junho!$C$3:$C$300,C144,Junho!$H$3:$H$300,"&gt;0")+COUNTIFS(Junho!$D$3:$D$300,C144,Junho!$H$3:$H$300,"&gt;0")+COUNTIFS(Julho!$C$3:$C$300,C144,Julho!$H$3:$H$300,"&gt;0")+COUNTIFS(Julho!$D$3:$D$300,C144,Julho!$H$3:$H$300,"&gt;0")+COUNTIFS(Agosto!$C$3:$C$300,C144,Agosto!$H$3:$H$300,"&gt;0")+COUNTIFS(Agosto!$D$3:$D$300,C144,Agosto!$H$3:$H$300,"&gt;0")+COUNTIFS(Setembro!$C$3:$C$300,C144,Setembro!$H$3:$H$300,"&gt;0")+COUNTIFS(Setembro!$D$3:$D$300,C144,Setembro!$H$3:$H$300,"&gt;0")+COUNTIFS(Outubro!$C$3:$C$300,C144,Outubro!$H$3:$H$300,"&gt;0")+COUNTIFS(Outubro!$D$3:$D$300,C144,Outubro!$H$3:$H$300,"&gt;0")+COUNTIFS(Novembro!$C$3:$C$300,C144,Novembro!$H$3:$H$300,"&gt;0")+COUNTIFS(Novembro!$D$3:$D$300,C144,Novembro!$H$3:$H$300,"&gt;0")+COUNTIFS(Dezembro!$C$3:$C$300,C144,Dezembro!$H$3:$H$300,"&gt;0")+COUNTIFS(Dezembro!$D$3:$D$300,C144,Dezembro!$H$3:$H$300,"&gt;0")</f>
        <v>1</v>
      </c>
      <c r="G144" s="216">
        <f>COUNTIFS(Janeiro!$C$3:$C$300,C144,Janeiro!$H$3:$H$300,"&lt;0")+COUNTIFS(Janeiro!$D$3:$D$300,C144,Janeiro!$H$3:$H$300,"&lt;0")+COUNTIFS(Fevereiro!$C$3:$C$300,C144,Fevereiro!$H$3:$H$300,"&lt;0")+COUNTIFS(Fevereiro!$D$3:$D$300,C144,Fevereiro!$H$3:$H$300,"&lt;0")+COUNTIFS('Março'!$C$3:$C$300,C144,'Março'!$H$3:$H$300,"&lt;0")+COUNTIFS('Março'!$D$3:$D$300,C144,'Março'!$H$3:$H$300,"&lt;0")+COUNTIFS(Abril!$C$3:$C$300,C144,Abril!$H$3:$H$300,"&lt;0")+COUNTIFS(Abril!$D$3:$D$300,C144,Abril!$H$3:$H$300,"&lt;0")+COUNTIFS(Maio!$C$3:$C$300,C144,Maio!$H$3:$H$300,"&lt;0")+COUNTIFS(Maio!$D$3:$D$300,C144,Maio!$H$3:$H$300,"&lt;0")+COUNTIFS(Junho!$C$3:$C$300,C144,Junho!$H$3:$H$300,"&lt;0")+COUNTIFS(Junho!$D$3:$D$300,C144,Junho!$H$3:$H$300,"&lt;0")+COUNTIFS(Julho!$C$3:$C$300,C144,Julho!$H$3:$H$300,"&lt;0")+COUNTIFS(Julho!$D$3:$D$300,C144,Julho!$H$3:$H$300,"&lt;0")+COUNTIFS(Agosto!$C$3:$C$300,C144,Agosto!$H$3:$H$300,"&lt;0")+COUNTIFS(Agosto!$D$3:$D$300,C144,Agosto!$H$3:$H$300,"&lt;0")+COUNTIFS(Setembro!$C$3:$C$300,C144,Setembro!$H$3:$H$300,"&lt;0")+COUNTIFS(Setembro!$D$3:$D$300,C144,Setembro!$H$3:$H$300,"&lt;0")+COUNTIFS(Outubro!$C$3:$C$300,C144,Outubro!$H$3:$H$300,"&lt;0")+COUNTIFS(Outubro!$D$3:$D$300,C144,Outubro!$H$3:$H$300,"&lt;0")+COUNTIFS(Novembro!$C$3:$C$300,C144,Novembro!$H$3:$H$300,"&lt;0")+COUNTIFS(Novembro!$D$3:$D$300,C144,Novembro!$H$3:$H$300,"&lt;0")+COUNTIFS(Dezembro!$C$3:$C$300,C144,Dezembro!$H$3:$H$300,"&lt;0")+COUNTIFS(Dezembro!$D$3:$D$300,C144,Dezembro!$H$3:$H$300,"&lt;0")</f>
        <v>0</v>
      </c>
      <c r="H144" s="217">
        <f>SUMIFS(Janeiro!$H$3:$H$300,Janeiro!$C$3:$C$300,C144)+SUMIFS(Janeiro!$H$3:$H$300,Janeiro!$D$3:$D$300,C144)+SUMIFS(Fevereiro!$H$3:$H$300,Fevereiro!$C$3:$C$300,C144)+SUMIFS(Fevereiro!$H$3:$H$300,Fevereiro!$D$3:$D$300,C144)+SUMIFS('Março'!$H$3:$H$300,'Março'!$C$3:$C$300,C144)+SUMIFS('Março'!$H$3:$H$300,'Março'!$D$3:$D$300,C144)+SUMIFS(Abril!$H$3:$H$300,Abril!$C$3:$C$300,C144)+SUMIFS(Abril!$H$3:$H$300,Abril!$D$3:$D$300,C144)+SUMIFS(Maio!$H$3:$H$300,Maio!$C$3:$C$300,C144)+SUMIFS(Maio!$H$3:$H$300,Maio!$D$3:$D$300,C144)+SUMIFS(Junho!$H$3:$H$300,Junho!$C$3:$C$300,C144)+SUMIFS(Junho!$H$3:$H$300,Junho!$D$3:$D$300,C144)+SUMIFS(Julho!$H$3:$H$300,Julho!$C$3:$C$300,C144)+SUMIFS(Julho!$H$3:$H$300,Julho!$D$3:$D$300,C144)+SUMIFS(Agosto!$H$3:$H$300,Agosto!$C$3:$C$300,C144)+SUMIFS(Agosto!$H$3:$H$300,Agosto!$D$3:$D$300,C144)+SUMIFS(Setembro!$H$3:$H$300,Setembro!$C$3:$C$300,C144)+SUMIFS(Setembro!$H$3:$H$300,Setembro!$D$3:$D$300,C144)+SUMIFS(Outubro!$H$3:$H$300,Outubro!$C$3:$C$300,C144)+SUMIFS(Outubro!$H$3:$H$300,Outubro!$D$3:$D$300,C144)+SUMIFS(Novembro!$H$3:$H$300,Novembro!$C$3:$C$300,C144)+SUMIFS(Novembro!$H$3:$H$300,Novembro!$D$3:$D$300,C144)+SUMIFS(Dezembro!$H$3:$H$300,Dezembro!$C$3:$C$300,C144)+SUMIFS(Dezembro!$H$3:$H$300,Dezembro!$D$3:$D$300,C144)</f>
        <v>1125</v>
      </c>
      <c r="J144" s="235"/>
      <c r="L144" s="71"/>
    </row>
    <row r="145" ht="24.75" customHeight="1">
      <c r="A145" s="214">
        <f>Equipes!$H145+(ROW(Equipes!$H145)/100000)</f>
        <v>0.00145</v>
      </c>
      <c r="B145" s="207">
        <f>RANK(Equipes!$A145,A:A)</f>
        <v>295</v>
      </c>
      <c r="C145" s="225" t="s">
        <v>445</v>
      </c>
      <c r="D145" s="216">
        <f>COUNTIF(Janeiro!$C$3:$C$300,C145)+COUNTIF(Fevereiro!$C$3:$C$300,C145)+COUNTIF('Março'!$C$3:$C$300,C145)+COUNTIF(Abril!$C$3:$C$300,C145)+COUNTIF(Maio!$C$3:$C$300,C145)+COUNTIF(Junho!$C$3:$C$300,C145)+COUNTIF(Julho!$C$3:$C$300,C145)+COUNTIF(Agosto!$C$3:$C$300,C145)+COUNTIF(Setembro!$C$3:$C$300,C145)+COUNTIF(Outubro!$C$3:$C$300,C145)+COUNTIF(Novembro!$C$3:$C$300,C145)+COUNTIF(Dezembro!$C$3:$C$300,C145)</f>
        <v>0</v>
      </c>
      <c r="E145" s="216">
        <f>COUNTIF(Janeiro!$D$3:$D$300,C145)+COUNTIF(Fevereiro!$D$3:$D$300,C145)+COUNTIF('Março'!$D$3:$D$300,C145)+COUNTIF(Abril!$D$3:$D$300,C145)+COUNTIF(Maio!$D$3:$D$300,C145)+COUNTIF(Junho!$D$3:$D$300,C145)+COUNTIF(Julho!$D$3:$D$300,C145)+COUNTIF(Agosto!$D$3:$D$300,C145)+COUNTIF(Setembro!$D$3:$D$300,C145)+COUNTIF(Outubro!$D$3:$D$300,C145)+COUNTIF(Novembro!$D$3:$D$300,C145)+COUNTIF(Dezembro!$D$3:$D$300,C145)</f>
        <v>0</v>
      </c>
      <c r="F145" s="216">
        <f>COUNTIFS(Janeiro!$C$3:$C$300,C145,Janeiro!$H$3:$H$300,"&gt;0")+COUNTIFS(Janeiro!$D$3:$D$300,C145,Janeiro!$H$3:$H$300,"&gt;0")+COUNTIFS(Fevereiro!$C$3:$C$300,C145,Fevereiro!$H$3:$H$300,"&gt;0")+COUNTIFS(Fevereiro!$D$3:$D$300,C145,Fevereiro!$H$3:$H$300,"&gt;0")+COUNTIFS('Março'!$C$3:$C$300,C145,'Março'!$H$3:$H$300,"&gt;0")+COUNTIFS('Março'!$D$3:$D$300,C145,'Março'!$H$3:$H$300,"&gt;0")+COUNTIFS(Abril!$C$3:$C$300,C145,Abril!$H$3:$H$300,"&gt;0")+COUNTIFS(Abril!$D$3:$D$300,C145,Abril!$H$3:$H$300,"&gt;0")+COUNTIFS(Maio!$C$3:$C$300,C145,Maio!$H$3:$H$300,"&gt;0")+COUNTIFS(Maio!$D$3:$D$300,C145,Maio!$H$3:$H$300,"&gt;0")+COUNTIFS(Junho!$C$3:$C$300,C145,Junho!$H$3:$H$300,"&gt;0")+COUNTIFS(Junho!$D$3:$D$300,C145,Junho!$H$3:$H$300,"&gt;0")+COUNTIFS(Julho!$C$3:$C$300,C145,Julho!$H$3:$H$300,"&gt;0")+COUNTIFS(Julho!$D$3:$D$300,C145,Julho!$H$3:$H$300,"&gt;0")+COUNTIFS(Agosto!$C$3:$C$300,C145,Agosto!$H$3:$H$300,"&gt;0")+COUNTIFS(Agosto!$D$3:$D$300,C145,Agosto!$H$3:$H$300,"&gt;0")+COUNTIFS(Setembro!$C$3:$C$300,C145,Setembro!$H$3:$H$300,"&gt;0")+COUNTIFS(Setembro!$D$3:$D$300,C145,Setembro!$H$3:$H$300,"&gt;0")+COUNTIFS(Outubro!$C$3:$C$300,C145,Outubro!$H$3:$H$300,"&gt;0")+COUNTIFS(Outubro!$D$3:$D$300,C145,Outubro!$H$3:$H$300,"&gt;0")+COUNTIFS(Novembro!$C$3:$C$300,C145,Novembro!$H$3:$H$300,"&gt;0")+COUNTIFS(Novembro!$D$3:$D$300,C145,Novembro!$H$3:$H$300,"&gt;0")+COUNTIFS(Dezembro!$C$3:$C$300,C145,Dezembro!$H$3:$H$300,"&gt;0")+COUNTIFS(Dezembro!$D$3:$D$300,C145,Dezembro!$H$3:$H$300,"&gt;0")</f>
        <v>0</v>
      </c>
      <c r="G145" s="216">
        <f>COUNTIFS(Janeiro!$C$3:$C$300,C145,Janeiro!$H$3:$H$300,"&lt;0")+COUNTIFS(Janeiro!$D$3:$D$300,C145,Janeiro!$H$3:$H$300,"&lt;0")+COUNTIFS(Fevereiro!$C$3:$C$300,C145,Fevereiro!$H$3:$H$300,"&lt;0")+COUNTIFS(Fevereiro!$D$3:$D$300,C145,Fevereiro!$H$3:$H$300,"&lt;0")+COUNTIFS('Março'!$C$3:$C$300,C145,'Março'!$H$3:$H$300,"&lt;0")+COUNTIFS('Março'!$D$3:$D$300,C145,'Março'!$H$3:$H$300,"&lt;0")+COUNTIFS(Abril!$C$3:$C$300,C145,Abril!$H$3:$H$300,"&lt;0")+COUNTIFS(Abril!$D$3:$D$300,C145,Abril!$H$3:$H$300,"&lt;0")+COUNTIFS(Maio!$C$3:$C$300,C145,Maio!$H$3:$H$300,"&lt;0")+COUNTIFS(Maio!$D$3:$D$300,C145,Maio!$H$3:$H$300,"&lt;0")+COUNTIFS(Junho!$C$3:$C$300,C145,Junho!$H$3:$H$300,"&lt;0")+COUNTIFS(Junho!$D$3:$D$300,C145,Junho!$H$3:$H$300,"&lt;0")+COUNTIFS(Julho!$C$3:$C$300,C145,Julho!$H$3:$H$300,"&lt;0")+COUNTIFS(Julho!$D$3:$D$300,C145,Julho!$H$3:$H$300,"&lt;0")+COUNTIFS(Agosto!$C$3:$C$300,C145,Agosto!$H$3:$H$300,"&lt;0")+COUNTIFS(Agosto!$D$3:$D$300,C145,Agosto!$H$3:$H$300,"&lt;0")+COUNTIFS(Setembro!$C$3:$C$300,C145,Setembro!$H$3:$H$300,"&lt;0")+COUNTIFS(Setembro!$D$3:$D$300,C145,Setembro!$H$3:$H$300,"&lt;0")+COUNTIFS(Outubro!$C$3:$C$300,C145,Outubro!$H$3:$H$300,"&lt;0")+COUNTIFS(Outubro!$D$3:$D$300,C145,Outubro!$H$3:$H$300,"&lt;0")+COUNTIFS(Novembro!$C$3:$C$300,C145,Novembro!$H$3:$H$300,"&lt;0")+COUNTIFS(Novembro!$D$3:$D$300,C145,Novembro!$H$3:$H$300,"&lt;0")+COUNTIFS(Dezembro!$C$3:$C$300,C145,Dezembro!$H$3:$H$300,"&lt;0")+COUNTIFS(Dezembro!$D$3:$D$300,C145,Dezembro!$H$3:$H$300,"&lt;0")</f>
        <v>0</v>
      </c>
      <c r="H145" s="217">
        <f>SUMIFS(Janeiro!$H$3:$H$300,Janeiro!$C$3:$C$300,C145)+SUMIFS(Janeiro!$H$3:$H$300,Janeiro!$D$3:$D$300,C145)+SUMIFS(Fevereiro!$H$3:$H$300,Fevereiro!$C$3:$C$300,C145)+SUMIFS(Fevereiro!$H$3:$H$300,Fevereiro!$D$3:$D$300,C145)+SUMIFS('Março'!$H$3:$H$300,'Março'!$C$3:$C$300,C145)+SUMIFS('Março'!$H$3:$H$300,'Março'!$D$3:$D$300,C145)+SUMIFS(Abril!$H$3:$H$300,Abril!$C$3:$C$300,C145)+SUMIFS(Abril!$H$3:$H$300,Abril!$D$3:$D$300,C145)+SUMIFS(Maio!$H$3:$H$300,Maio!$C$3:$C$300,C145)+SUMIFS(Maio!$H$3:$H$300,Maio!$D$3:$D$300,C145)+SUMIFS(Junho!$H$3:$H$300,Junho!$C$3:$C$300,C145)+SUMIFS(Junho!$H$3:$H$300,Junho!$D$3:$D$300,C145)+SUMIFS(Julho!$H$3:$H$300,Julho!$C$3:$C$300,C145)+SUMIFS(Julho!$H$3:$H$300,Julho!$D$3:$D$300,C145)+SUMIFS(Agosto!$H$3:$H$300,Agosto!$C$3:$C$300,C145)+SUMIFS(Agosto!$H$3:$H$300,Agosto!$D$3:$D$300,C145)+SUMIFS(Setembro!$H$3:$H$300,Setembro!$C$3:$C$300,C145)+SUMIFS(Setembro!$H$3:$H$300,Setembro!$D$3:$D$300,C145)+SUMIFS(Outubro!$H$3:$H$300,Outubro!$C$3:$C$300,C145)+SUMIFS(Outubro!$H$3:$H$300,Outubro!$D$3:$D$300,C145)+SUMIFS(Novembro!$H$3:$H$300,Novembro!$C$3:$C$300,C145)+SUMIFS(Novembro!$H$3:$H$300,Novembro!$D$3:$D$300,C145)+SUMIFS(Dezembro!$H$3:$H$300,Dezembro!$C$3:$C$300,C145)+SUMIFS(Dezembro!$H$3:$H$300,Dezembro!$D$3:$D$300,C145)</f>
        <v>0</v>
      </c>
      <c r="J145" s="235"/>
      <c r="L145" s="71"/>
    </row>
    <row r="146" ht="24.75" customHeight="1">
      <c r="A146" s="214">
        <f>Equipes!$H146+(ROW(Equipes!$H146)/100000)</f>
        <v>0.00146</v>
      </c>
      <c r="B146" s="207">
        <f>RANK(Equipes!$A146,A:A)</f>
        <v>294</v>
      </c>
      <c r="C146" s="229" t="s">
        <v>446</v>
      </c>
      <c r="D146" s="216">
        <f>COUNTIF(Janeiro!$C$3:$C$300,C146)+COUNTIF(Fevereiro!$C$3:$C$300,C146)+COUNTIF('Março'!$C$3:$C$300,C146)+COUNTIF(Abril!$C$3:$C$300,C146)+COUNTIF(Maio!$C$3:$C$300,C146)+COUNTIF(Junho!$C$3:$C$300,C146)+COUNTIF(Julho!$C$3:$C$300,C146)+COUNTIF(Agosto!$C$3:$C$300,C146)+COUNTIF(Setembro!$C$3:$C$300,C146)+COUNTIF(Outubro!$C$3:$C$300,C146)+COUNTIF(Novembro!$C$3:$C$300,C146)+COUNTIF(Dezembro!$C$3:$C$300,C146)</f>
        <v>0</v>
      </c>
      <c r="E146" s="216">
        <f>COUNTIF(Janeiro!$D$3:$D$300,C146)+COUNTIF(Fevereiro!$D$3:$D$300,C146)+COUNTIF('Março'!$D$3:$D$300,C146)+COUNTIF(Abril!$D$3:$D$300,C146)+COUNTIF(Maio!$D$3:$D$300,C146)+COUNTIF(Junho!$D$3:$D$300,C146)+COUNTIF(Julho!$D$3:$D$300,C146)+COUNTIF(Agosto!$D$3:$D$300,C146)+COUNTIF(Setembro!$D$3:$D$300,C146)+COUNTIF(Outubro!$D$3:$D$300,C146)+COUNTIF(Novembro!$D$3:$D$300,C146)+COUNTIF(Dezembro!$D$3:$D$300,C146)</f>
        <v>0</v>
      </c>
      <c r="F146" s="216">
        <f>COUNTIFS(Janeiro!$C$3:$C$300,C146,Janeiro!$H$3:$H$300,"&gt;0")+COUNTIFS(Janeiro!$D$3:$D$300,C146,Janeiro!$H$3:$H$300,"&gt;0")+COUNTIFS(Fevereiro!$C$3:$C$300,C146,Fevereiro!$H$3:$H$300,"&gt;0")+COUNTIFS(Fevereiro!$D$3:$D$300,C146,Fevereiro!$H$3:$H$300,"&gt;0")+COUNTIFS('Março'!$C$3:$C$300,C146,'Março'!$H$3:$H$300,"&gt;0")+COUNTIFS('Março'!$D$3:$D$300,C146,'Março'!$H$3:$H$300,"&gt;0")+COUNTIFS(Abril!$C$3:$C$300,C146,Abril!$H$3:$H$300,"&gt;0")+COUNTIFS(Abril!$D$3:$D$300,C146,Abril!$H$3:$H$300,"&gt;0")+COUNTIFS(Maio!$C$3:$C$300,C146,Maio!$H$3:$H$300,"&gt;0")+COUNTIFS(Maio!$D$3:$D$300,C146,Maio!$H$3:$H$300,"&gt;0")+COUNTIFS(Junho!$C$3:$C$300,C146,Junho!$H$3:$H$300,"&gt;0")+COUNTIFS(Junho!$D$3:$D$300,C146,Junho!$H$3:$H$300,"&gt;0")+COUNTIFS(Julho!$C$3:$C$300,C146,Julho!$H$3:$H$300,"&gt;0")+COUNTIFS(Julho!$D$3:$D$300,C146,Julho!$H$3:$H$300,"&gt;0")+COUNTIFS(Agosto!$C$3:$C$300,C146,Agosto!$H$3:$H$300,"&gt;0")+COUNTIFS(Agosto!$D$3:$D$300,C146,Agosto!$H$3:$H$300,"&gt;0")+COUNTIFS(Setembro!$C$3:$C$300,C146,Setembro!$H$3:$H$300,"&gt;0")+COUNTIFS(Setembro!$D$3:$D$300,C146,Setembro!$H$3:$H$300,"&gt;0")+COUNTIFS(Outubro!$C$3:$C$300,C146,Outubro!$H$3:$H$300,"&gt;0")+COUNTIFS(Outubro!$D$3:$D$300,C146,Outubro!$H$3:$H$300,"&gt;0")+COUNTIFS(Novembro!$C$3:$C$300,C146,Novembro!$H$3:$H$300,"&gt;0")+COUNTIFS(Novembro!$D$3:$D$300,C146,Novembro!$H$3:$H$300,"&gt;0")+COUNTIFS(Dezembro!$C$3:$C$300,C146,Dezembro!$H$3:$H$300,"&gt;0")+COUNTIFS(Dezembro!$D$3:$D$300,C146,Dezembro!$H$3:$H$300,"&gt;0")</f>
        <v>0</v>
      </c>
      <c r="G146" s="216">
        <f>COUNTIFS(Janeiro!$C$3:$C$300,C146,Janeiro!$H$3:$H$300,"&lt;0")+COUNTIFS(Janeiro!$D$3:$D$300,C146,Janeiro!$H$3:$H$300,"&lt;0")+COUNTIFS(Fevereiro!$C$3:$C$300,C146,Fevereiro!$H$3:$H$300,"&lt;0")+COUNTIFS(Fevereiro!$D$3:$D$300,C146,Fevereiro!$H$3:$H$300,"&lt;0")+COUNTIFS('Março'!$C$3:$C$300,C146,'Março'!$H$3:$H$300,"&lt;0")+COUNTIFS('Março'!$D$3:$D$300,C146,'Março'!$H$3:$H$300,"&lt;0")+COUNTIFS(Abril!$C$3:$C$300,C146,Abril!$H$3:$H$300,"&lt;0")+COUNTIFS(Abril!$D$3:$D$300,C146,Abril!$H$3:$H$300,"&lt;0")+COUNTIFS(Maio!$C$3:$C$300,C146,Maio!$H$3:$H$300,"&lt;0")+COUNTIFS(Maio!$D$3:$D$300,C146,Maio!$H$3:$H$300,"&lt;0")+COUNTIFS(Junho!$C$3:$C$300,C146,Junho!$H$3:$H$300,"&lt;0")+COUNTIFS(Junho!$D$3:$D$300,C146,Junho!$H$3:$H$300,"&lt;0")+COUNTIFS(Julho!$C$3:$C$300,C146,Julho!$H$3:$H$300,"&lt;0")+COUNTIFS(Julho!$D$3:$D$300,C146,Julho!$H$3:$H$300,"&lt;0")+COUNTIFS(Agosto!$C$3:$C$300,C146,Agosto!$H$3:$H$300,"&lt;0")+COUNTIFS(Agosto!$D$3:$D$300,C146,Agosto!$H$3:$H$300,"&lt;0")+COUNTIFS(Setembro!$C$3:$C$300,C146,Setembro!$H$3:$H$300,"&lt;0")+COUNTIFS(Setembro!$D$3:$D$300,C146,Setembro!$H$3:$H$300,"&lt;0")+COUNTIFS(Outubro!$C$3:$C$300,C146,Outubro!$H$3:$H$300,"&lt;0")+COUNTIFS(Outubro!$D$3:$D$300,C146,Outubro!$H$3:$H$300,"&lt;0")+COUNTIFS(Novembro!$C$3:$C$300,C146,Novembro!$H$3:$H$300,"&lt;0")+COUNTIFS(Novembro!$D$3:$D$300,C146,Novembro!$H$3:$H$300,"&lt;0")+COUNTIFS(Dezembro!$C$3:$C$300,C146,Dezembro!$H$3:$H$300,"&lt;0")+COUNTIFS(Dezembro!$D$3:$D$300,C146,Dezembro!$H$3:$H$300,"&lt;0")</f>
        <v>0</v>
      </c>
      <c r="H146" s="217">
        <f>SUMIFS(Janeiro!$H$3:$H$300,Janeiro!$C$3:$C$300,C146)+SUMIFS(Janeiro!$H$3:$H$300,Janeiro!$D$3:$D$300,C146)+SUMIFS(Fevereiro!$H$3:$H$300,Fevereiro!$C$3:$C$300,C146)+SUMIFS(Fevereiro!$H$3:$H$300,Fevereiro!$D$3:$D$300,C146)+SUMIFS('Março'!$H$3:$H$300,'Março'!$C$3:$C$300,C146)+SUMIFS('Março'!$H$3:$H$300,'Março'!$D$3:$D$300,C146)+SUMIFS(Abril!$H$3:$H$300,Abril!$C$3:$C$300,C146)+SUMIFS(Abril!$H$3:$H$300,Abril!$D$3:$D$300,C146)+SUMIFS(Maio!$H$3:$H$300,Maio!$C$3:$C$300,C146)+SUMIFS(Maio!$H$3:$H$300,Maio!$D$3:$D$300,C146)+SUMIFS(Junho!$H$3:$H$300,Junho!$C$3:$C$300,C146)+SUMIFS(Junho!$H$3:$H$300,Junho!$D$3:$D$300,C146)+SUMIFS(Julho!$H$3:$H$300,Julho!$C$3:$C$300,C146)+SUMIFS(Julho!$H$3:$H$300,Julho!$D$3:$D$300,C146)+SUMIFS(Agosto!$H$3:$H$300,Agosto!$C$3:$C$300,C146)+SUMIFS(Agosto!$H$3:$H$300,Agosto!$D$3:$D$300,C146)+SUMIFS(Setembro!$H$3:$H$300,Setembro!$C$3:$C$300,C146)+SUMIFS(Setembro!$H$3:$H$300,Setembro!$D$3:$D$300,C146)+SUMIFS(Outubro!$H$3:$H$300,Outubro!$C$3:$C$300,C146)+SUMIFS(Outubro!$H$3:$H$300,Outubro!$D$3:$D$300,C146)+SUMIFS(Novembro!$H$3:$H$300,Novembro!$C$3:$C$300,C146)+SUMIFS(Novembro!$H$3:$H$300,Novembro!$D$3:$D$300,C146)+SUMIFS(Dezembro!$H$3:$H$300,Dezembro!$C$3:$C$300,C146)+SUMIFS(Dezembro!$H$3:$H$300,Dezembro!$D$3:$D$300,C146)</f>
        <v>0</v>
      </c>
      <c r="J146" s="235"/>
      <c r="L146" s="71"/>
    </row>
    <row r="147" ht="24.75" customHeight="1">
      <c r="A147" s="214">
        <f>Equipes!$H147+(ROW(Equipes!$H147)/100000)</f>
        <v>420.00147</v>
      </c>
      <c r="B147" s="207">
        <f>RANK(Equipes!$A147,A:A)</f>
        <v>34</v>
      </c>
      <c r="C147" s="221" t="s">
        <v>447</v>
      </c>
      <c r="D147" s="216">
        <f>COUNTIF(Janeiro!$C$3:$C$300,C147)+COUNTIF(Fevereiro!$C$3:$C$300,C147)+COUNTIF('Março'!$C$3:$C$300,C147)+COUNTIF(Abril!$C$3:$C$300,C147)+COUNTIF(Maio!$C$3:$C$300,C147)+COUNTIF(Junho!$C$3:$C$300,C147)+COUNTIF(Julho!$C$3:$C$300,C147)+COUNTIF(Agosto!$C$3:$C$300,C147)+COUNTIF(Setembro!$C$3:$C$300,C147)+COUNTIF(Outubro!$C$3:$C$300,C147)+COUNTIF(Novembro!$C$3:$C$300,C147)+COUNTIF(Dezembro!$C$3:$C$300,C147)</f>
        <v>1</v>
      </c>
      <c r="E147" s="216">
        <f>COUNTIF(Janeiro!$D$3:$D$300,C147)+COUNTIF(Fevereiro!$D$3:$D$300,C147)+COUNTIF('Março'!$D$3:$D$300,C147)+COUNTIF(Abril!$D$3:$D$300,C147)+COUNTIF(Maio!$D$3:$D$300,C147)+COUNTIF(Junho!$D$3:$D$300,C147)+COUNTIF(Julho!$D$3:$D$300,C147)+COUNTIF(Agosto!$D$3:$D$300,C147)+COUNTIF(Setembro!$D$3:$D$300,C147)+COUNTIF(Outubro!$D$3:$D$300,C147)+COUNTIF(Novembro!$D$3:$D$300,C147)+COUNTIF(Dezembro!$D$3:$D$300,C147)</f>
        <v>0</v>
      </c>
      <c r="F147" s="216">
        <f>COUNTIFS(Janeiro!$C$3:$C$300,C147,Janeiro!$H$3:$H$300,"&gt;0")+COUNTIFS(Janeiro!$D$3:$D$300,C147,Janeiro!$H$3:$H$300,"&gt;0")+COUNTIFS(Fevereiro!$C$3:$C$300,C147,Fevereiro!$H$3:$H$300,"&gt;0")+COUNTIFS(Fevereiro!$D$3:$D$300,C147,Fevereiro!$H$3:$H$300,"&gt;0")+COUNTIFS('Março'!$C$3:$C$300,C147,'Março'!$H$3:$H$300,"&gt;0")+COUNTIFS('Março'!$D$3:$D$300,C147,'Março'!$H$3:$H$300,"&gt;0")+COUNTIFS(Abril!$C$3:$C$300,C147,Abril!$H$3:$H$300,"&gt;0")+COUNTIFS(Abril!$D$3:$D$300,C147,Abril!$H$3:$H$300,"&gt;0")+COUNTIFS(Maio!$C$3:$C$300,C147,Maio!$H$3:$H$300,"&gt;0")+COUNTIFS(Maio!$D$3:$D$300,C147,Maio!$H$3:$H$300,"&gt;0")+COUNTIFS(Junho!$C$3:$C$300,C147,Junho!$H$3:$H$300,"&gt;0")+COUNTIFS(Junho!$D$3:$D$300,C147,Junho!$H$3:$H$300,"&gt;0")+COUNTIFS(Julho!$C$3:$C$300,C147,Julho!$H$3:$H$300,"&gt;0")+COUNTIFS(Julho!$D$3:$D$300,C147,Julho!$H$3:$H$300,"&gt;0")+COUNTIFS(Agosto!$C$3:$C$300,C147,Agosto!$H$3:$H$300,"&gt;0")+COUNTIFS(Agosto!$D$3:$D$300,C147,Agosto!$H$3:$H$300,"&gt;0")+COUNTIFS(Setembro!$C$3:$C$300,C147,Setembro!$H$3:$H$300,"&gt;0")+COUNTIFS(Setembro!$D$3:$D$300,C147,Setembro!$H$3:$H$300,"&gt;0")+COUNTIFS(Outubro!$C$3:$C$300,C147,Outubro!$H$3:$H$300,"&gt;0")+COUNTIFS(Outubro!$D$3:$D$300,C147,Outubro!$H$3:$H$300,"&gt;0")+COUNTIFS(Novembro!$C$3:$C$300,C147,Novembro!$H$3:$H$300,"&gt;0")+COUNTIFS(Novembro!$D$3:$D$300,C147,Novembro!$H$3:$H$300,"&gt;0")+COUNTIFS(Dezembro!$C$3:$C$300,C147,Dezembro!$H$3:$H$300,"&gt;0")+COUNTIFS(Dezembro!$D$3:$D$300,C147,Dezembro!$H$3:$H$300,"&gt;0")</f>
        <v>1</v>
      </c>
      <c r="G147" s="216">
        <f>COUNTIFS(Janeiro!$C$3:$C$300,C147,Janeiro!$H$3:$H$300,"&lt;0")+COUNTIFS(Janeiro!$D$3:$D$300,C147,Janeiro!$H$3:$H$300,"&lt;0")+COUNTIFS(Fevereiro!$C$3:$C$300,C147,Fevereiro!$H$3:$H$300,"&lt;0")+COUNTIFS(Fevereiro!$D$3:$D$300,C147,Fevereiro!$H$3:$H$300,"&lt;0")+COUNTIFS('Março'!$C$3:$C$300,C147,'Março'!$H$3:$H$300,"&lt;0")+COUNTIFS('Março'!$D$3:$D$300,C147,'Março'!$H$3:$H$300,"&lt;0")+COUNTIFS(Abril!$C$3:$C$300,C147,Abril!$H$3:$H$300,"&lt;0")+COUNTIFS(Abril!$D$3:$D$300,C147,Abril!$H$3:$H$300,"&lt;0")+COUNTIFS(Maio!$C$3:$C$300,C147,Maio!$H$3:$H$300,"&lt;0")+COUNTIFS(Maio!$D$3:$D$300,C147,Maio!$H$3:$H$300,"&lt;0")+COUNTIFS(Junho!$C$3:$C$300,C147,Junho!$H$3:$H$300,"&lt;0")+COUNTIFS(Junho!$D$3:$D$300,C147,Junho!$H$3:$H$300,"&lt;0")+COUNTIFS(Julho!$C$3:$C$300,C147,Julho!$H$3:$H$300,"&lt;0")+COUNTIFS(Julho!$D$3:$D$300,C147,Julho!$H$3:$H$300,"&lt;0")+COUNTIFS(Agosto!$C$3:$C$300,C147,Agosto!$H$3:$H$300,"&lt;0")+COUNTIFS(Agosto!$D$3:$D$300,C147,Agosto!$H$3:$H$300,"&lt;0")+COUNTIFS(Setembro!$C$3:$C$300,C147,Setembro!$H$3:$H$300,"&lt;0")+COUNTIFS(Setembro!$D$3:$D$300,C147,Setembro!$H$3:$H$300,"&lt;0")+COUNTIFS(Outubro!$C$3:$C$300,C147,Outubro!$H$3:$H$300,"&lt;0")+COUNTIFS(Outubro!$D$3:$D$300,C147,Outubro!$H$3:$H$300,"&lt;0")+COUNTIFS(Novembro!$C$3:$C$300,C147,Novembro!$H$3:$H$300,"&lt;0")+COUNTIFS(Novembro!$D$3:$D$300,C147,Novembro!$H$3:$H$300,"&lt;0")+COUNTIFS(Dezembro!$C$3:$C$300,C147,Dezembro!$H$3:$H$300,"&lt;0")+COUNTIFS(Dezembro!$D$3:$D$300,C147,Dezembro!$H$3:$H$300,"&lt;0")</f>
        <v>0</v>
      </c>
      <c r="H147" s="217">
        <f>SUMIFS(Janeiro!$H$3:$H$300,Janeiro!$C$3:$C$300,C147)+SUMIFS(Janeiro!$H$3:$H$300,Janeiro!$D$3:$D$300,C147)+SUMIFS(Fevereiro!$H$3:$H$300,Fevereiro!$C$3:$C$300,C147)+SUMIFS(Fevereiro!$H$3:$H$300,Fevereiro!$D$3:$D$300,C147)+SUMIFS('Março'!$H$3:$H$300,'Março'!$C$3:$C$300,C147)+SUMIFS('Março'!$H$3:$H$300,'Março'!$D$3:$D$300,C147)+SUMIFS(Abril!$H$3:$H$300,Abril!$C$3:$C$300,C147)+SUMIFS(Abril!$H$3:$H$300,Abril!$D$3:$D$300,C147)+SUMIFS(Maio!$H$3:$H$300,Maio!$C$3:$C$300,C147)+SUMIFS(Maio!$H$3:$H$300,Maio!$D$3:$D$300,C147)+SUMIFS(Junho!$H$3:$H$300,Junho!$C$3:$C$300,C147)+SUMIFS(Junho!$H$3:$H$300,Junho!$D$3:$D$300,C147)+SUMIFS(Julho!$H$3:$H$300,Julho!$C$3:$C$300,C147)+SUMIFS(Julho!$H$3:$H$300,Julho!$D$3:$D$300,C147)+SUMIFS(Agosto!$H$3:$H$300,Agosto!$C$3:$C$300,C147)+SUMIFS(Agosto!$H$3:$H$300,Agosto!$D$3:$D$300,C147)+SUMIFS(Setembro!$H$3:$H$300,Setembro!$C$3:$C$300,C147)+SUMIFS(Setembro!$H$3:$H$300,Setembro!$D$3:$D$300,C147)+SUMIFS(Outubro!$H$3:$H$300,Outubro!$C$3:$C$300,C147)+SUMIFS(Outubro!$H$3:$H$300,Outubro!$D$3:$D$300,C147)+SUMIFS(Novembro!$H$3:$H$300,Novembro!$C$3:$C$300,C147)+SUMIFS(Novembro!$H$3:$H$300,Novembro!$D$3:$D$300,C147)+SUMIFS(Dezembro!$H$3:$H$300,Dezembro!$C$3:$C$300,C147)+SUMIFS(Dezembro!$H$3:$H$300,Dezembro!$D$3:$D$300,C147)</f>
        <v>420</v>
      </c>
      <c r="J147" s="235"/>
      <c r="L147" s="71"/>
    </row>
    <row r="148" ht="24.75" customHeight="1">
      <c r="A148" s="214">
        <f>Equipes!$H148+(ROW(Equipes!$H148)/100000)</f>
        <v>0.00148</v>
      </c>
      <c r="B148" s="207">
        <f>RANK(Equipes!$A148,A:A)</f>
        <v>293</v>
      </c>
      <c r="C148" s="221" t="s">
        <v>448</v>
      </c>
      <c r="D148" s="216">
        <f>COUNTIF(Janeiro!$C$3:$C$300,C148)+COUNTIF(Fevereiro!$C$3:$C$300,C148)+COUNTIF('Março'!$C$3:$C$300,C148)+COUNTIF(Abril!$C$3:$C$300,C148)+COUNTIF(Maio!$C$3:$C$300,C148)+COUNTIF(Junho!$C$3:$C$300,C148)+COUNTIF(Julho!$C$3:$C$300,C148)+COUNTIF(Agosto!$C$3:$C$300,C148)+COUNTIF(Setembro!$C$3:$C$300,C148)+COUNTIF(Outubro!$C$3:$C$300,C148)+COUNTIF(Novembro!$C$3:$C$300,C148)+COUNTIF(Dezembro!$C$3:$C$300,C148)</f>
        <v>0</v>
      </c>
      <c r="E148" s="216">
        <f>COUNTIF(Janeiro!$D$3:$D$300,C148)+COUNTIF(Fevereiro!$D$3:$D$300,C148)+COUNTIF('Março'!$D$3:$D$300,C148)+COUNTIF(Abril!$D$3:$D$300,C148)+COUNTIF(Maio!$D$3:$D$300,C148)+COUNTIF(Junho!$D$3:$D$300,C148)+COUNTIF(Julho!$D$3:$D$300,C148)+COUNTIF(Agosto!$D$3:$D$300,C148)+COUNTIF(Setembro!$D$3:$D$300,C148)+COUNTIF(Outubro!$D$3:$D$300,C148)+COUNTIF(Novembro!$D$3:$D$300,C148)+COUNTIF(Dezembro!$D$3:$D$300,C148)</f>
        <v>0</v>
      </c>
      <c r="F148" s="216">
        <f>COUNTIFS(Janeiro!$C$3:$C$300,C148,Janeiro!$H$3:$H$300,"&gt;0")+COUNTIFS(Janeiro!$D$3:$D$300,C148,Janeiro!$H$3:$H$300,"&gt;0")+COUNTIFS(Fevereiro!$C$3:$C$300,C148,Fevereiro!$H$3:$H$300,"&gt;0")+COUNTIFS(Fevereiro!$D$3:$D$300,C148,Fevereiro!$H$3:$H$300,"&gt;0")+COUNTIFS('Março'!$C$3:$C$300,C148,'Março'!$H$3:$H$300,"&gt;0")+COUNTIFS('Março'!$D$3:$D$300,C148,'Março'!$H$3:$H$300,"&gt;0")+COUNTIFS(Abril!$C$3:$C$300,C148,Abril!$H$3:$H$300,"&gt;0")+COUNTIFS(Abril!$D$3:$D$300,C148,Abril!$H$3:$H$300,"&gt;0")+COUNTIFS(Maio!$C$3:$C$300,C148,Maio!$H$3:$H$300,"&gt;0")+COUNTIFS(Maio!$D$3:$D$300,C148,Maio!$H$3:$H$300,"&gt;0")+COUNTIFS(Junho!$C$3:$C$300,C148,Junho!$H$3:$H$300,"&gt;0")+COUNTIFS(Junho!$D$3:$D$300,C148,Junho!$H$3:$H$300,"&gt;0")+COUNTIFS(Julho!$C$3:$C$300,C148,Julho!$H$3:$H$300,"&gt;0")+COUNTIFS(Julho!$D$3:$D$300,C148,Julho!$H$3:$H$300,"&gt;0")+COUNTIFS(Agosto!$C$3:$C$300,C148,Agosto!$H$3:$H$300,"&gt;0")+COUNTIFS(Agosto!$D$3:$D$300,C148,Agosto!$H$3:$H$300,"&gt;0")+COUNTIFS(Setembro!$C$3:$C$300,C148,Setembro!$H$3:$H$300,"&gt;0")+COUNTIFS(Setembro!$D$3:$D$300,C148,Setembro!$H$3:$H$300,"&gt;0")+COUNTIFS(Outubro!$C$3:$C$300,C148,Outubro!$H$3:$H$300,"&gt;0")+COUNTIFS(Outubro!$D$3:$D$300,C148,Outubro!$H$3:$H$300,"&gt;0")+COUNTIFS(Novembro!$C$3:$C$300,C148,Novembro!$H$3:$H$300,"&gt;0")+COUNTIFS(Novembro!$D$3:$D$300,C148,Novembro!$H$3:$H$300,"&gt;0")+COUNTIFS(Dezembro!$C$3:$C$300,C148,Dezembro!$H$3:$H$300,"&gt;0")+COUNTIFS(Dezembro!$D$3:$D$300,C148,Dezembro!$H$3:$H$300,"&gt;0")</f>
        <v>0</v>
      </c>
      <c r="G148" s="216">
        <f>COUNTIFS(Janeiro!$C$3:$C$300,C148,Janeiro!$H$3:$H$300,"&lt;0")+COUNTIFS(Janeiro!$D$3:$D$300,C148,Janeiro!$H$3:$H$300,"&lt;0")+COUNTIFS(Fevereiro!$C$3:$C$300,C148,Fevereiro!$H$3:$H$300,"&lt;0")+COUNTIFS(Fevereiro!$D$3:$D$300,C148,Fevereiro!$H$3:$H$300,"&lt;0")+COUNTIFS('Março'!$C$3:$C$300,C148,'Março'!$H$3:$H$300,"&lt;0")+COUNTIFS('Março'!$D$3:$D$300,C148,'Março'!$H$3:$H$300,"&lt;0")+COUNTIFS(Abril!$C$3:$C$300,C148,Abril!$H$3:$H$300,"&lt;0")+COUNTIFS(Abril!$D$3:$D$300,C148,Abril!$H$3:$H$300,"&lt;0")+COUNTIFS(Maio!$C$3:$C$300,C148,Maio!$H$3:$H$300,"&lt;0")+COUNTIFS(Maio!$D$3:$D$300,C148,Maio!$H$3:$H$300,"&lt;0")+COUNTIFS(Junho!$C$3:$C$300,C148,Junho!$H$3:$H$300,"&lt;0")+COUNTIFS(Junho!$D$3:$D$300,C148,Junho!$H$3:$H$300,"&lt;0")+COUNTIFS(Julho!$C$3:$C$300,C148,Julho!$H$3:$H$300,"&lt;0")+COUNTIFS(Julho!$D$3:$D$300,C148,Julho!$H$3:$H$300,"&lt;0")+COUNTIFS(Agosto!$C$3:$C$300,C148,Agosto!$H$3:$H$300,"&lt;0")+COUNTIFS(Agosto!$D$3:$D$300,C148,Agosto!$H$3:$H$300,"&lt;0")+COUNTIFS(Setembro!$C$3:$C$300,C148,Setembro!$H$3:$H$300,"&lt;0")+COUNTIFS(Setembro!$D$3:$D$300,C148,Setembro!$H$3:$H$300,"&lt;0")+COUNTIFS(Outubro!$C$3:$C$300,C148,Outubro!$H$3:$H$300,"&lt;0")+COUNTIFS(Outubro!$D$3:$D$300,C148,Outubro!$H$3:$H$300,"&lt;0")+COUNTIFS(Novembro!$C$3:$C$300,C148,Novembro!$H$3:$H$300,"&lt;0")+COUNTIFS(Novembro!$D$3:$D$300,C148,Novembro!$H$3:$H$300,"&lt;0")+COUNTIFS(Dezembro!$C$3:$C$300,C148,Dezembro!$H$3:$H$300,"&lt;0")+COUNTIFS(Dezembro!$D$3:$D$300,C148,Dezembro!$H$3:$H$300,"&lt;0")</f>
        <v>0</v>
      </c>
      <c r="H148" s="217">
        <f>SUMIFS(Janeiro!$H$3:$H$300,Janeiro!$C$3:$C$300,C148)+SUMIFS(Janeiro!$H$3:$H$300,Janeiro!$D$3:$D$300,C148)+SUMIFS(Fevereiro!$H$3:$H$300,Fevereiro!$C$3:$C$300,C148)+SUMIFS(Fevereiro!$H$3:$H$300,Fevereiro!$D$3:$D$300,C148)+SUMIFS('Março'!$H$3:$H$300,'Março'!$C$3:$C$300,C148)+SUMIFS('Março'!$H$3:$H$300,'Março'!$D$3:$D$300,C148)+SUMIFS(Abril!$H$3:$H$300,Abril!$C$3:$C$300,C148)+SUMIFS(Abril!$H$3:$H$300,Abril!$D$3:$D$300,C148)+SUMIFS(Maio!$H$3:$H$300,Maio!$C$3:$C$300,C148)+SUMIFS(Maio!$H$3:$H$300,Maio!$D$3:$D$300,C148)+SUMIFS(Junho!$H$3:$H$300,Junho!$C$3:$C$300,C148)+SUMIFS(Junho!$H$3:$H$300,Junho!$D$3:$D$300,C148)+SUMIFS(Julho!$H$3:$H$300,Julho!$C$3:$C$300,C148)+SUMIFS(Julho!$H$3:$H$300,Julho!$D$3:$D$300,C148)+SUMIFS(Agosto!$H$3:$H$300,Agosto!$C$3:$C$300,C148)+SUMIFS(Agosto!$H$3:$H$300,Agosto!$D$3:$D$300,C148)+SUMIFS(Setembro!$H$3:$H$300,Setembro!$C$3:$C$300,C148)+SUMIFS(Setembro!$H$3:$H$300,Setembro!$D$3:$D$300,C148)+SUMIFS(Outubro!$H$3:$H$300,Outubro!$C$3:$C$300,C148)+SUMIFS(Outubro!$H$3:$H$300,Outubro!$D$3:$D$300,C148)+SUMIFS(Novembro!$H$3:$H$300,Novembro!$C$3:$C$300,C148)+SUMIFS(Novembro!$H$3:$H$300,Novembro!$D$3:$D$300,C148)+SUMIFS(Dezembro!$H$3:$H$300,Dezembro!$C$3:$C$300,C148)+SUMIFS(Dezembro!$H$3:$H$300,Dezembro!$D$3:$D$300,C148)</f>
        <v>0</v>
      </c>
      <c r="J148" s="235"/>
      <c r="L148" s="71"/>
    </row>
    <row r="149" ht="24.75" customHeight="1">
      <c r="A149" s="214">
        <f>Equipes!$H149+(ROW(Equipes!$H149)/100000)</f>
        <v>0.00149</v>
      </c>
      <c r="B149" s="207">
        <f>RANK(Equipes!$A149,A:A)</f>
        <v>292</v>
      </c>
      <c r="C149" s="225" t="s">
        <v>449</v>
      </c>
      <c r="D149" s="216">
        <f>COUNTIF(Janeiro!$C$3:$C$300,C149)+COUNTIF(Fevereiro!$C$3:$C$300,C149)+COUNTIF('Março'!$C$3:$C$300,C149)+COUNTIF(Abril!$C$3:$C$300,C149)+COUNTIF(Maio!$C$3:$C$300,C149)+COUNTIF(Junho!$C$3:$C$300,C149)+COUNTIF(Julho!$C$3:$C$300,C149)+COUNTIF(Agosto!$C$3:$C$300,C149)+COUNTIF(Setembro!$C$3:$C$300,C149)+COUNTIF(Outubro!$C$3:$C$300,C149)+COUNTIF(Novembro!$C$3:$C$300,C149)+COUNTIF(Dezembro!$C$3:$C$300,C149)</f>
        <v>0</v>
      </c>
      <c r="E149" s="216">
        <f>COUNTIF(Janeiro!$D$3:$D$300,C149)+COUNTIF(Fevereiro!$D$3:$D$300,C149)+COUNTIF('Março'!$D$3:$D$300,C149)+COUNTIF(Abril!$D$3:$D$300,C149)+COUNTIF(Maio!$D$3:$D$300,C149)+COUNTIF(Junho!$D$3:$D$300,C149)+COUNTIF(Julho!$D$3:$D$300,C149)+COUNTIF(Agosto!$D$3:$D$300,C149)+COUNTIF(Setembro!$D$3:$D$300,C149)+COUNTIF(Outubro!$D$3:$D$300,C149)+COUNTIF(Novembro!$D$3:$D$300,C149)+COUNTIF(Dezembro!$D$3:$D$300,C149)</f>
        <v>0</v>
      </c>
      <c r="F149" s="216">
        <f>COUNTIFS(Janeiro!$C$3:$C$300,C149,Janeiro!$H$3:$H$300,"&gt;0")+COUNTIFS(Janeiro!$D$3:$D$300,C149,Janeiro!$H$3:$H$300,"&gt;0")+COUNTIFS(Fevereiro!$C$3:$C$300,C149,Fevereiro!$H$3:$H$300,"&gt;0")+COUNTIFS(Fevereiro!$D$3:$D$300,C149,Fevereiro!$H$3:$H$300,"&gt;0")+COUNTIFS('Março'!$C$3:$C$300,C149,'Março'!$H$3:$H$300,"&gt;0")+COUNTIFS('Março'!$D$3:$D$300,C149,'Março'!$H$3:$H$300,"&gt;0")+COUNTIFS(Abril!$C$3:$C$300,C149,Abril!$H$3:$H$300,"&gt;0")+COUNTIFS(Abril!$D$3:$D$300,C149,Abril!$H$3:$H$300,"&gt;0")+COUNTIFS(Maio!$C$3:$C$300,C149,Maio!$H$3:$H$300,"&gt;0")+COUNTIFS(Maio!$D$3:$D$300,C149,Maio!$H$3:$H$300,"&gt;0")+COUNTIFS(Junho!$C$3:$C$300,C149,Junho!$H$3:$H$300,"&gt;0")+COUNTIFS(Junho!$D$3:$D$300,C149,Junho!$H$3:$H$300,"&gt;0")+COUNTIFS(Julho!$C$3:$C$300,C149,Julho!$H$3:$H$300,"&gt;0")+COUNTIFS(Julho!$D$3:$D$300,C149,Julho!$H$3:$H$300,"&gt;0")+COUNTIFS(Agosto!$C$3:$C$300,C149,Agosto!$H$3:$H$300,"&gt;0")+COUNTIFS(Agosto!$D$3:$D$300,C149,Agosto!$H$3:$H$300,"&gt;0")+COUNTIFS(Setembro!$C$3:$C$300,C149,Setembro!$H$3:$H$300,"&gt;0")+COUNTIFS(Setembro!$D$3:$D$300,C149,Setembro!$H$3:$H$300,"&gt;0")+COUNTIFS(Outubro!$C$3:$C$300,C149,Outubro!$H$3:$H$300,"&gt;0")+COUNTIFS(Outubro!$D$3:$D$300,C149,Outubro!$H$3:$H$300,"&gt;0")+COUNTIFS(Novembro!$C$3:$C$300,C149,Novembro!$H$3:$H$300,"&gt;0")+COUNTIFS(Novembro!$D$3:$D$300,C149,Novembro!$H$3:$H$300,"&gt;0")+COUNTIFS(Dezembro!$C$3:$C$300,C149,Dezembro!$H$3:$H$300,"&gt;0")+COUNTIFS(Dezembro!$D$3:$D$300,C149,Dezembro!$H$3:$H$300,"&gt;0")</f>
        <v>0</v>
      </c>
      <c r="G149" s="216">
        <f>COUNTIFS(Janeiro!$C$3:$C$300,C149,Janeiro!$H$3:$H$300,"&lt;0")+COUNTIFS(Janeiro!$D$3:$D$300,C149,Janeiro!$H$3:$H$300,"&lt;0")+COUNTIFS(Fevereiro!$C$3:$C$300,C149,Fevereiro!$H$3:$H$300,"&lt;0")+COUNTIFS(Fevereiro!$D$3:$D$300,C149,Fevereiro!$H$3:$H$300,"&lt;0")+COUNTIFS('Março'!$C$3:$C$300,C149,'Março'!$H$3:$H$300,"&lt;0")+COUNTIFS('Março'!$D$3:$D$300,C149,'Março'!$H$3:$H$300,"&lt;0")+COUNTIFS(Abril!$C$3:$C$300,C149,Abril!$H$3:$H$300,"&lt;0")+COUNTIFS(Abril!$D$3:$D$300,C149,Abril!$H$3:$H$300,"&lt;0")+COUNTIFS(Maio!$C$3:$C$300,C149,Maio!$H$3:$H$300,"&lt;0")+COUNTIFS(Maio!$D$3:$D$300,C149,Maio!$H$3:$H$300,"&lt;0")+COUNTIFS(Junho!$C$3:$C$300,C149,Junho!$H$3:$H$300,"&lt;0")+COUNTIFS(Junho!$D$3:$D$300,C149,Junho!$H$3:$H$300,"&lt;0")+COUNTIFS(Julho!$C$3:$C$300,C149,Julho!$H$3:$H$300,"&lt;0")+COUNTIFS(Julho!$D$3:$D$300,C149,Julho!$H$3:$H$300,"&lt;0")+COUNTIFS(Agosto!$C$3:$C$300,C149,Agosto!$H$3:$H$300,"&lt;0")+COUNTIFS(Agosto!$D$3:$D$300,C149,Agosto!$H$3:$H$300,"&lt;0")+COUNTIFS(Setembro!$C$3:$C$300,C149,Setembro!$H$3:$H$300,"&lt;0")+COUNTIFS(Setembro!$D$3:$D$300,C149,Setembro!$H$3:$H$300,"&lt;0")+COUNTIFS(Outubro!$C$3:$C$300,C149,Outubro!$H$3:$H$300,"&lt;0")+COUNTIFS(Outubro!$D$3:$D$300,C149,Outubro!$H$3:$H$300,"&lt;0")+COUNTIFS(Novembro!$C$3:$C$300,C149,Novembro!$H$3:$H$300,"&lt;0")+COUNTIFS(Novembro!$D$3:$D$300,C149,Novembro!$H$3:$H$300,"&lt;0")+COUNTIFS(Dezembro!$C$3:$C$300,C149,Dezembro!$H$3:$H$300,"&lt;0")+COUNTIFS(Dezembro!$D$3:$D$300,C149,Dezembro!$H$3:$H$300,"&lt;0")</f>
        <v>0</v>
      </c>
      <c r="H149" s="217">
        <f>SUMIFS(Janeiro!$H$3:$H$300,Janeiro!$C$3:$C$300,C149)+SUMIFS(Janeiro!$H$3:$H$300,Janeiro!$D$3:$D$300,C149)+SUMIFS(Fevereiro!$H$3:$H$300,Fevereiro!$C$3:$C$300,C149)+SUMIFS(Fevereiro!$H$3:$H$300,Fevereiro!$D$3:$D$300,C149)+SUMIFS('Março'!$H$3:$H$300,'Março'!$C$3:$C$300,C149)+SUMIFS('Março'!$H$3:$H$300,'Março'!$D$3:$D$300,C149)+SUMIFS(Abril!$H$3:$H$300,Abril!$C$3:$C$300,C149)+SUMIFS(Abril!$H$3:$H$300,Abril!$D$3:$D$300,C149)+SUMIFS(Maio!$H$3:$H$300,Maio!$C$3:$C$300,C149)+SUMIFS(Maio!$H$3:$H$300,Maio!$D$3:$D$300,C149)+SUMIFS(Junho!$H$3:$H$300,Junho!$C$3:$C$300,C149)+SUMIFS(Junho!$H$3:$H$300,Junho!$D$3:$D$300,C149)+SUMIFS(Julho!$H$3:$H$300,Julho!$C$3:$C$300,C149)+SUMIFS(Julho!$H$3:$H$300,Julho!$D$3:$D$300,C149)+SUMIFS(Agosto!$H$3:$H$300,Agosto!$C$3:$C$300,C149)+SUMIFS(Agosto!$H$3:$H$300,Agosto!$D$3:$D$300,C149)+SUMIFS(Setembro!$H$3:$H$300,Setembro!$C$3:$C$300,C149)+SUMIFS(Setembro!$H$3:$H$300,Setembro!$D$3:$D$300,C149)+SUMIFS(Outubro!$H$3:$H$300,Outubro!$C$3:$C$300,C149)+SUMIFS(Outubro!$H$3:$H$300,Outubro!$D$3:$D$300,C149)+SUMIFS(Novembro!$H$3:$H$300,Novembro!$C$3:$C$300,C149)+SUMIFS(Novembro!$H$3:$H$300,Novembro!$D$3:$D$300,C149)+SUMIFS(Dezembro!$H$3:$H$300,Dezembro!$C$3:$C$300,C149)+SUMIFS(Dezembro!$H$3:$H$300,Dezembro!$D$3:$D$300,C149)</f>
        <v>0</v>
      </c>
      <c r="J149" s="235"/>
      <c r="L149" s="71"/>
    </row>
    <row r="150" ht="24.75" customHeight="1">
      <c r="A150" s="214">
        <f>Equipes!$H150+(ROW(Equipes!$H150)/100000)</f>
        <v>0.0015</v>
      </c>
      <c r="B150" s="207">
        <f>RANK(Equipes!$A150,A:A)</f>
        <v>291</v>
      </c>
      <c r="C150" s="221" t="s">
        <v>450</v>
      </c>
      <c r="D150" s="216">
        <f>COUNTIF(Janeiro!$C$3:$C$300,C150)+COUNTIF(Fevereiro!$C$3:$C$300,C150)+COUNTIF('Março'!$C$3:$C$300,C150)+COUNTIF(Abril!$C$3:$C$300,C150)+COUNTIF(Maio!$C$3:$C$300,C150)+COUNTIF(Junho!$C$3:$C$300,C150)+COUNTIF(Julho!$C$3:$C$300,C150)+COUNTIF(Agosto!$C$3:$C$300,C150)+COUNTIF(Setembro!$C$3:$C$300,C150)+COUNTIF(Outubro!$C$3:$C$300,C150)+COUNTIF(Novembro!$C$3:$C$300,C150)+COUNTIF(Dezembro!$C$3:$C$300,C150)</f>
        <v>0</v>
      </c>
      <c r="E150" s="216">
        <f>COUNTIF(Janeiro!$D$3:$D$300,C150)+COUNTIF(Fevereiro!$D$3:$D$300,C150)+COUNTIF('Março'!$D$3:$D$300,C150)+COUNTIF(Abril!$D$3:$D$300,C150)+COUNTIF(Maio!$D$3:$D$300,C150)+COUNTIF(Junho!$D$3:$D$300,C150)+COUNTIF(Julho!$D$3:$D$300,C150)+COUNTIF(Agosto!$D$3:$D$300,C150)+COUNTIF(Setembro!$D$3:$D$300,C150)+COUNTIF(Outubro!$D$3:$D$300,C150)+COUNTIF(Novembro!$D$3:$D$300,C150)+COUNTIF(Dezembro!$D$3:$D$300,C150)</f>
        <v>0</v>
      </c>
      <c r="F150" s="216">
        <f>COUNTIFS(Janeiro!$C$3:$C$300,C150,Janeiro!$H$3:$H$300,"&gt;0")+COUNTIFS(Janeiro!$D$3:$D$300,C150,Janeiro!$H$3:$H$300,"&gt;0")+COUNTIFS(Fevereiro!$C$3:$C$300,C150,Fevereiro!$H$3:$H$300,"&gt;0")+COUNTIFS(Fevereiro!$D$3:$D$300,C150,Fevereiro!$H$3:$H$300,"&gt;0")+COUNTIFS('Março'!$C$3:$C$300,C150,'Março'!$H$3:$H$300,"&gt;0")+COUNTIFS('Março'!$D$3:$D$300,C150,'Março'!$H$3:$H$300,"&gt;0")+COUNTIFS(Abril!$C$3:$C$300,C150,Abril!$H$3:$H$300,"&gt;0")+COUNTIFS(Abril!$D$3:$D$300,C150,Abril!$H$3:$H$300,"&gt;0")+COUNTIFS(Maio!$C$3:$C$300,C150,Maio!$H$3:$H$300,"&gt;0")+COUNTIFS(Maio!$D$3:$D$300,C150,Maio!$H$3:$H$300,"&gt;0")+COUNTIFS(Junho!$C$3:$C$300,C150,Junho!$H$3:$H$300,"&gt;0")+COUNTIFS(Junho!$D$3:$D$300,C150,Junho!$H$3:$H$300,"&gt;0")+COUNTIFS(Julho!$C$3:$C$300,C150,Julho!$H$3:$H$300,"&gt;0")+COUNTIFS(Julho!$D$3:$D$300,C150,Julho!$H$3:$H$300,"&gt;0")+COUNTIFS(Agosto!$C$3:$C$300,C150,Agosto!$H$3:$H$300,"&gt;0")+COUNTIFS(Agosto!$D$3:$D$300,C150,Agosto!$H$3:$H$300,"&gt;0")+COUNTIFS(Setembro!$C$3:$C$300,C150,Setembro!$H$3:$H$300,"&gt;0")+COUNTIFS(Setembro!$D$3:$D$300,C150,Setembro!$H$3:$H$300,"&gt;0")+COUNTIFS(Outubro!$C$3:$C$300,C150,Outubro!$H$3:$H$300,"&gt;0")+COUNTIFS(Outubro!$D$3:$D$300,C150,Outubro!$H$3:$H$300,"&gt;0")+COUNTIFS(Novembro!$C$3:$C$300,C150,Novembro!$H$3:$H$300,"&gt;0")+COUNTIFS(Novembro!$D$3:$D$300,C150,Novembro!$H$3:$H$300,"&gt;0")+COUNTIFS(Dezembro!$C$3:$C$300,C150,Dezembro!$H$3:$H$300,"&gt;0")+COUNTIFS(Dezembro!$D$3:$D$300,C150,Dezembro!$H$3:$H$300,"&gt;0")</f>
        <v>0</v>
      </c>
      <c r="G150" s="216">
        <f>COUNTIFS(Janeiro!$C$3:$C$300,C150,Janeiro!$H$3:$H$300,"&lt;0")+COUNTIFS(Janeiro!$D$3:$D$300,C150,Janeiro!$H$3:$H$300,"&lt;0")+COUNTIFS(Fevereiro!$C$3:$C$300,C150,Fevereiro!$H$3:$H$300,"&lt;0")+COUNTIFS(Fevereiro!$D$3:$D$300,C150,Fevereiro!$H$3:$H$300,"&lt;0")+COUNTIFS('Março'!$C$3:$C$300,C150,'Março'!$H$3:$H$300,"&lt;0")+COUNTIFS('Março'!$D$3:$D$300,C150,'Março'!$H$3:$H$300,"&lt;0")+COUNTIFS(Abril!$C$3:$C$300,C150,Abril!$H$3:$H$300,"&lt;0")+COUNTIFS(Abril!$D$3:$D$300,C150,Abril!$H$3:$H$300,"&lt;0")+COUNTIFS(Maio!$C$3:$C$300,C150,Maio!$H$3:$H$300,"&lt;0")+COUNTIFS(Maio!$D$3:$D$300,C150,Maio!$H$3:$H$300,"&lt;0")+COUNTIFS(Junho!$C$3:$C$300,C150,Junho!$H$3:$H$300,"&lt;0")+COUNTIFS(Junho!$D$3:$D$300,C150,Junho!$H$3:$H$300,"&lt;0")+COUNTIFS(Julho!$C$3:$C$300,C150,Julho!$H$3:$H$300,"&lt;0")+COUNTIFS(Julho!$D$3:$D$300,C150,Julho!$H$3:$H$300,"&lt;0")+COUNTIFS(Agosto!$C$3:$C$300,C150,Agosto!$H$3:$H$300,"&lt;0")+COUNTIFS(Agosto!$D$3:$D$300,C150,Agosto!$H$3:$H$300,"&lt;0")+COUNTIFS(Setembro!$C$3:$C$300,C150,Setembro!$H$3:$H$300,"&lt;0")+COUNTIFS(Setembro!$D$3:$D$300,C150,Setembro!$H$3:$H$300,"&lt;0")+COUNTIFS(Outubro!$C$3:$C$300,C150,Outubro!$H$3:$H$300,"&lt;0")+COUNTIFS(Outubro!$D$3:$D$300,C150,Outubro!$H$3:$H$300,"&lt;0")+COUNTIFS(Novembro!$C$3:$C$300,C150,Novembro!$H$3:$H$300,"&lt;0")+COUNTIFS(Novembro!$D$3:$D$300,C150,Novembro!$H$3:$H$300,"&lt;0")+COUNTIFS(Dezembro!$C$3:$C$300,C150,Dezembro!$H$3:$H$300,"&lt;0")+COUNTIFS(Dezembro!$D$3:$D$300,C150,Dezembro!$H$3:$H$300,"&lt;0")</f>
        <v>0</v>
      </c>
      <c r="H150" s="217">
        <f>SUMIFS(Janeiro!$H$3:$H$300,Janeiro!$C$3:$C$300,C150)+SUMIFS(Janeiro!$H$3:$H$300,Janeiro!$D$3:$D$300,C150)+SUMIFS(Fevereiro!$H$3:$H$300,Fevereiro!$C$3:$C$300,C150)+SUMIFS(Fevereiro!$H$3:$H$300,Fevereiro!$D$3:$D$300,C150)+SUMIFS('Março'!$H$3:$H$300,'Março'!$C$3:$C$300,C150)+SUMIFS('Março'!$H$3:$H$300,'Março'!$D$3:$D$300,C150)+SUMIFS(Abril!$H$3:$H$300,Abril!$C$3:$C$300,C150)+SUMIFS(Abril!$H$3:$H$300,Abril!$D$3:$D$300,C150)+SUMIFS(Maio!$H$3:$H$300,Maio!$C$3:$C$300,C150)+SUMIFS(Maio!$H$3:$H$300,Maio!$D$3:$D$300,C150)+SUMIFS(Junho!$H$3:$H$300,Junho!$C$3:$C$300,C150)+SUMIFS(Junho!$H$3:$H$300,Junho!$D$3:$D$300,C150)+SUMIFS(Julho!$H$3:$H$300,Julho!$C$3:$C$300,C150)+SUMIFS(Julho!$H$3:$H$300,Julho!$D$3:$D$300,C150)+SUMIFS(Agosto!$H$3:$H$300,Agosto!$C$3:$C$300,C150)+SUMIFS(Agosto!$H$3:$H$300,Agosto!$D$3:$D$300,C150)+SUMIFS(Setembro!$H$3:$H$300,Setembro!$C$3:$C$300,C150)+SUMIFS(Setembro!$H$3:$H$300,Setembro!$D$3:$D$300,C150)+SUMIFS(Outubro!$H$3:$H$300,Outubro!$C$3:$C$300,C150)+SUMIFS(Outubro!$H$3:$H$300,Outubro!$D$3:$D$300,C150)+SUMIFS(Novembro!$H$3:$H$300,Novembro!$C$3:$C$300,C150)+SUMIFS(Novembro!$H$3:$H$300,Novembro!$D$3:$D$300,C150)+SUMIFS(Dezembro!$H$3:$H$300,Dezembro!$C$3:$C$300,C150)+SUMIFS(Dezembro!$H$3:$H$300,Dezembro!$D$3:$D$300,C150)</f>
        <v>0</v>
      </c>
      <c r="J150" s="235"/>
      <c r="L150" s="71"/>
    </row>
    <row r="151" ht="24.75" customHeight="1">
      <c r="A151" s="214">
        <f>Equipes!$H151+(ROW(Equipes!$H151)/100000)</f>
        <v>0.00151</v>
      </c>
      <c r="B151" s="207">
        <f>RANK(Equipes!$A151,A:A)</f>
        <v>290</v>
      </c>
      <c r="C151" s="225" t="s">
        <v>451</v>
      </c>
      <c r="D151" s="216">
        <f>COUNTIF(Janeiro!$C$3:$C$300,C151)+COUNTIF(Fevereiro!$C$3:$C$300,C151)+COUNTIF('Março'!$C$3:$C$300,C151)+COUNTIF(Abril!$C$3:$C$300,C151)+COUNTIF(Maio!$C$3:$C$300,C151)+COUNTIF(Junho!$C$3:$C$300,C151)+COUNTIF(Julho!$C$3:$C$300,C151)+COUNTIF(Agosto!$C$3:$C$300,C151)+COUNTIF(Setembro!$C$3:$C$300,C151)+COUNTIF(Outubro!$C$3:$C$300,C151)+COUNTIF(Novembro!$C$3:$C$300,C151)+COUNTIF(Dezembro!$C$3:$C$300,C151)</f>
        <v>0</v>
      </c>
      <c r="E151" s="216">
        <f>COUNTIF(Janeiro!$D$3:$D$300,C151)+COUNTIF(Fevereiro!$D$3:$D$300,C151)+COUNTIF('Março'!$D$3:$D$300,C151)+COUNTIF(Abril!$D$3:$D$300,C151)+COUNTIF(Maio!$D$3:$D$300,C151)+COUNTIF(Junho!$D$3:$D$300,C151)+COUNTIF(Julho!$D$3:$D$300,C151)+COUNTIF(Agosto!$D$3:$D$300,C151)+COUNTIF(Setembro!$D$3:$D$300,C151)+COUNTIF(Outubro!$D$3:$D$300,C151)+COUNTIF(Novembro!$D$3:$D$300,C151)+COUNTIF(Dezembro!$D$3:$D$300,C151)</f>
        <v>0</v>
      </c>
      <c r="F151" s="216">
        <f>COUNTIFS(Janeiro!$C$3:$C$300,C151,Janeiro!$H$3:$H$300,"&gt;0")+COUNTIFS(Janeiro!$D$3:$D$300,C151,Janeiro!$H$3:$H$300,"&gt;0")+COUNTIFS(Fevereiro!$C$3:$C$300,C151,Fevereiro!$H$3:$H$300,"&gt;0")+COUNTIFS(Fevereiro!$D$3:$D$300,C151,Fevereiro!$H$3:$H$300,"&gt;0")+COUNTIFS('Março'!$C$3:$C$300,C151,'Março'!$H$3:$H$300,"&gt;0")+COUNTIFS('Março'!$D$3:$D$300,C151,'Março'!$H$3:$H$300,"&gt;0")+COUNTIFS(Abril!$C$3:$C$300,C151,Abril!$H$3:$H$300,"&gt;0")+COUNTIFS(Abril!$D$3:$D$300,C151,Abril!$H$3:$H$300,"&gt;0")+COUNTIFS(Maio!$C$3:$C$300,C151,Maio!$H$3:$H$300,"&gt;0")+COUNTIFS(Maio!$D$3:$D$300,C151,Maio!$H$3:$H$300,"&gt;0")+COUNTIFS(Junho!$C$3:$C$300,C151,Junho!$H$3:$H$300,"&gt;0")+COUNTIFS(Junho!$D$3:$D$300,C151,Junho!$H$3:$H$300,"&gt;0")+COUNTIFS(Julho!$C$3:$C$300,C151,Julho!$H$3:$H$300,"&gt;0")+COUNTIFS(Julho!$D$3:$D$300,C151,Julho!$H$3:$H$300,"&gt;0")+COUNTIFS(Agosto!$C$3:$C$300,C151,Agosto!$H$3:$H$300,"&gt;0")+COUNTIFS(Agosto!$D$3:$D$300,C151,Agosto!$H$3:$H$300,"&gt;0")+COUNTIFS(Setembro!$C$3:$C$300,C151,Setembro!$H$3:$H$300,"&gt;0")+COUNTIFS(Setembro!$D$3:$D$300,C151,Setembro!$H$3:$H$300,"&gt;0")+COUNTIFS(Outubro!$C$3:$C$300,C151,Outubro!$H$3:$H$300,"&gt;0")+COUNTIFS(Outubro!$D$3:$D$300,C151,Outubro!$H$3:$H$300,"&gt;0")+COUNTIFS(Novembro!$C$3:$C$300,C151,Novembro!$H$3:$H$300,"&gt;0")+COUNTIFS(Novembro!$D$3:$D$300,C151,Novembro!$H$3:$H$300,"&gt;0")+COUNTIFS(Dezembro!$C$3:$C$300,C151,Dezembro!$H$3:$H$300,"&gt;0")+COUNTIFS(Dezembro!$D$3:$D$300,C151,Dezembro!$H$3:$H$300,"&gt;0")</f>
        <v>0</v>
      </c>
      <c r="G151" s="216">
        <f>COUNTIFS(Janeiro!$C$3:$C$300,C151,Janeiro!$H$3:$H$300,"&lt;0")+COUNTIFS(Janeiro!$D$3:$D$300,C151,Janeiro!$H$3:$H$300,"&lt;0")+COUNTIFS(Fevereiro!$C$3:$C$300,C151,Fevereiro!$H$3:$H$300,"&lt;0")+COUNTIFS(Fevereiro!$D$3:$D$300,C151,Fevereiro!$H$3:$H$300,"&lt;0")+COUNTIFS('Março'!$C$3:$C$300,C151,'Março'!$H$3:$H$300,"&lt;0")+COUNTIFS('Março'!$D$3:$D$300,C151,'Março'!$H$3:$H$300,"&lt;0")+COUNTIFS(Abril!$C$3:$C$300,C151,Abril!$H$3:$H$300,"&lt;0")+COUNTIFS(Abril!$D$3:$D$300,C151,Abril!$H$3:$H$300,"&lt;0")+COUNTIFS(Maio!$C$3:$C$300,C151,Maio!$H$3:$H$300,"&lt;0")+COUNTIFS(Maio!$D$3:$D$300,C151,Maio!$H$3:$H$300,"&lt;0")+COUNTIFS(Junho!$C$3:$C$300,C151,Junho!$H$3:$H$300,"&lt;0")+COUNTIFS(Junho!$D$3:$D$300,C151,Junho!$H$3:$H$300,"&lt;0")+COUNTIFS(Julho!$C$3:$C$300,C151,Julho!$H$3:$H$300,"&lt;0")+COUNTIFS(Julho!$D$3:$D$300,C151,Julho!$H$3:$H$300,"&lt;0")+COUNTIFS(Agosto!$C$3:$C$300,C151,Agosto!$H$3:$H$300,"&lt;0")+COUNTIFS(Agosto!$D$3:$D$300,C151,Agosto!$H$3:$H$300,"&lt;0")+COUNTIFS(Setembro!$C$3:$C$300,C151,Setembro!$H$3:$H$300,"&lt;0")+COUNTIFS(Setembro!$D$3:$D$300,C151,Setembro!$H$3:$H$300,"&lt;0")+COUNTIFS(Outubro!$C$3:$C$300,C151,Outubro!$H$3:$H$300,"&lt;0")+COUNTIFS(Outubro!$D$3:$D$300,C151,Outubro!$H$3:$H$300,"&lt;0")+COUNTIFS(Novembro!$C$3:$C$300,C151,Novembro!$H$3:$H$300,"&lt;0")+COUNTIFS(Novembro!$D$3:$D$300,C151,Novembro!$H$3:$H$300,"&lt;0")+COUNTIFS(Dezembro!$C$3:$C$300,C151,Dezembro!$H$3:$H$300,"&lt;0")+COUNTIFS(Dezembro!$D$3:$D$300,C151,Dezembro!$H$3:$H$300,"&lt;0")</f>
        <v>0</v>
      </c>
      <c r="H151" s="217">
        <f>SUMIFS(Janeiro!$H$3:$H$300,Janeiro!$C$3:$C$300,C151)+SUMIFS(Janeiro!$H$3:$H$300,Janeiro!$D$3:$D$300,C151)+SUMIFS(Fevereiro!$H$3:$H$300,Fevereiro!$C$3:$C$300,C151)+SUMIFS(Fevereiro!$H$3:$H$300,Fevereiro!$D$3:$D$300,C151)+SUMIFS('Março'!$H$3:$H$300,'Março'!$C$3:$C$300,C151)+SUMIFS('Março'!$H$3:$H$300,'Março'!$D$3:$D$300,C151)+SUMIFS(Abril!$H$3:$H$300,Abril!$C$3:$C$300,C151)+SUMIFS(Abril!$H$3:$H$300,Abril!$D$3:$D$300,C151)+SUMIFS(Maio!$H$3:$H$300,Maio!$C$3:$C$300,C151)+SUMIFS(Maio!$H$3:$H$300,Maio!$D$3:$D$300,C151)+SUMIFS(Junho!$H$3:$H$300,Junho!$C$3:$C$300,C151)+SUMIFS(Junho!$H$3:$H$300,Junho!$D$3:$D$300,C151)+SUMIFS(Julho!$H$3:$H$300,Julho!$C$3:$C$300,C151)+SUMIFS(Julho!$H$3:$H$300,Julho!$D$3:$D$300,C151)+SUMIFS(Agosto!$H$3:$H$300,Agosto!$C$3:$C$300,C151)+SUMIFS(Agosto!$H$3:$H$300,Agosto!$D$3:$D$300,C151)+SUMIFS(Setembro!$H$3:$H$300,Setembro!$C$3:$C$300,C151)+SUMIFS(Setembro!$H$3:$H$300,Setembro!$D$3:$D$300,C151)+SUMIFS(Outubro!$H$3:$H$300,Outubro!$C$3:$C$300,C151)+SUMIFS(Outubro!$H$3:$H$300,Outubro!$D$3:$D$300,C151)+SUMIFS(Novembro!$H$3:$H$300,Novembro!$C$3:$C$300,C151)+SUMIFS(Novembro!$H$3:$H$300,Novembro!$D$3:$D$300,C151)+SUMIFS(Dezembro!$H$3:$H$300,Dezembro!$C$3:$C$300,C151)+SUMIFS(Dezembro!$H$3:$H$300,Dezembro!$D$3:$D$300,C151)</f>
        <v>0</v>
      </c>
      <c r="J151" s="235"/>
      <c r="L151" s="71"/>
    </row>
    <row r="152" ht="24.75" customHeight="1">
      <c r="A152" s="214">
        <f>Equipes!$H152+(ROW(Equipes!$H152)/100000)</f>
        <v>0.00152</v>
      </c>
      <c r="B152" s="207">
        <f>RANK(Equipes!$A152,A:A)</f>
        <v>289</v>
      </c>
      <c r="C152" s="229" t="s">
        <v>452</v>
      </c>
      <c r="D152" s="216">
        <f>COUNTIF(Janeiro!$C$3:$C$300,C152)+COUNTIF(Fevereiro!$C$3:$C$300,C152)+COUNTIF('Março'!$C$3:$C$300,C152)+COUNTIF(Abril!$C$3:$C$300,C152)+COUNTIF(Maio!$C$3:$C$300,C152)+COUNTIF(Junho!$C$3:$C$300,C152)+COUNTIF(Julho!$C$3:$C$300,C152)+COUNTIF(Agosto!$C$3:$C$300,C152)+COUNTIF(Setembro!$C$3:$C$300,C152)+COUNTIF(Outubro!$C$3:$C$300,C152)+COUNTIF(Novembro!$C$3:$C$300,C152)+COUNTIF(Dezembro!$C$3:$C$300,C152)</f>
        <v>0</v>
      </c>
      <c r="E152" s="216">
        <f>COUNTIF(Janeiro!$D$3:$D$300,C152)+COUNTIF(Fevereiro!$D$3:$D$300,C152)+COUNTIF('Março'!$D$3:$D$300,C152)+COUNTIF(Abril!$D$3:$D$300,C152)+COUNTIF(Maio!$D$3:$D$300,C152)+COUNTIF(Junho!$D$3:$D$300,C152)+COUNTIF(Julho!$D$3:$D$300,C152)+COUNTIF(Agosto!$D$3:$D$300,C152)+COUNTIF(Setembro!$D$3:$D$300,C152)+COUNTIF(Outubro!$D$3:$D$300,C152)+COUNTIF(Novembro!$D$3:$D$300,C152)+COUNTIF(Dezembro!$D$3:$D$300,C152)</f>
        <v>0</v>
      </c>
      <c r="F152" s="216">
        <f>COUNTIFS(Janeiro!$C$3:$C$300,C152,Janeiro!$H$3:$H$300,"&gt;0")+COUNTIFS(Janeiro!$D$3:$D$300,C152,Janeiro!$H$3:$H$300,"&gt;0")+COUNTIFS(Fevereiro!$C$3:$C$300,C152,Fevereiro!$H$3:$H$300,"&gt;0")+COUNTIFS(Fevereiro!$D$3:$D$300,C152,Fevereiro!$H$3:$H$300,"&gt;0")+COUNTIFS('Março'!$C$3:$C$300,C152,'Março'!$H$3:$H$300,"&gt;0")+COUNTIFS('Março'!$D$3:$D$300,C152,'Março'!$H$3:$H$300,"&gt;0")+COUNTIFS(Abril!$C$3:$C$300,C152,Abril!$H$3:$H$300,"&gt;0")+COUNTIFS(Abril!$D$3:$D$300,C152,Abril!$H$3:$H$300,"&gt;0")+COUNTIFS(Maio!$C$3:$C$300,C152,Maio!$H$3:$H$300,"&gt;0")+COUNTIFS(Maio!$D$3:$D$300,C152,Maio!$H$3:$H$300,"&gt;0")+COUNTIFS(Junho!$C$3:$C$300,C152,Junho!$H$3:$H$300,"&gt;0")+COUNTIFS(Junho!$D$3:$D$300,C152,Junho!$H$3:$H$300,"&gt;0")+COUNTIFS(Julho!$C$3:$C$300,C152,Julho!$H$3:$H$300,"&gt;0")+COUNTIFS(Julho!$D$3:$D$300,C152,Julho!$H$3:$H$300,"&gt;0")+COUNTIFS(Agosto!$C$3:$C$300,C152,Agosto!$H$3:$H$300,"&gt;0")+COUNTIFS(Agosto!$D$3:$D$300,C152,Agosto!$H$3:$H$300,"&gt;0")+COUNTIFS(Setembro!$C$3:$C$300,C152,Setembro!$H$3:$H$300,"&gt;0")+COUNTIFS(Setembro!$D$3:$D$300,C152,Setembro!$H$3:$H$300,"&gt;0")+COUNTIFS(Outubro!$C$3:$C$300,C152,Outubro!$H$3:$H$300,"&gt;0")+COUNTIFS(Outubro!$D$3:$D$300,C152,Outubro!$H$3:$H$300,"&gt;0")+COUNTIFS(Novembro!$C$3:$C$300,C152,Novembro!$H$3:$H$300,"&gt;0")+COUNTIFS(Novembro!$D$3:$D$300,C152,Novembro!$H$3:$H$300,"&gt;0")+COUNTIFS(Dezembro!$C$3:$C$300,C152,Dezembro!$H$3:$H$300,"&gt;0")+COUNTIFS(Dezembro!$D$3:$D$300,C152,Dezembro!$H$3:$H$300,"&gt;0")</f>
        <v>0</v>
      </c>
      <c r="G152" s="216">
        <f>COUNTIFS(Janeiro!$C$3:$C$300,C152,Janeiro!$H$3:$H$300,"&lt;0")+COUNTIFS(Janeiro!$D$3:$D$300,C152,Janeiro!$H$3:$H$300,"&lt;0")+COUNTIFS(Fevereiro!$C$3:$C$300,C152,Fevereiro!$H$3:$H$300,"&lt;0")+COUNTIFS(Fevereiro!$D$3:$D$300,C152,Fevereiro!$H$3:$H$300,"&lt;0")+COUNTIFS('Março'!$C$3:$C$300,C152,'Março'!$H$3:$H$300,"&lt;0")+COUNTIFS('Março'!$D$3:$D$300,C152,'Março'!$H$3:$H$300,"&lt;0")+COUNTIFS(Abril!$C$3:$C$300,C152,Abril!$H$3:$H$300,"&lt;0")+COUNTIFS(Abril!$D$3:$D$300,C152,Abril!$H$3:$H$300,"&lt;0")+COUNTIFS(Maio!$C$3:$C$300,C152,Maio!$H$3:$H$300,"&lt;0")+COUNTIFS(Maio!$D$3:$D$300,C152,Maio!$H$3:$H$300,"&lt;0")+COUNTIFS(Junho!$C$3:$C$300,C152,Junho!$H$3:$H$300,"&lt;0")+COUNTIFS(Junho!$D$3:$D$300,C152,Junho!$H$3:$H$300,"&lt;0")+COUNTIFS(Julho!$C$3:$C$300,C152,Julho!$H$3:$H$300,"&lt;0")+COUNTIFS(Julho!$D$3:$D$300,C152,Julho!$H$3:$H$300,"&lt;0")+COUNTIFS(Agosto!$C$3:$C$300,C152,Agosto!$H$3:$H$300,"&lt;0")+COUNTIFS(Agosto!$D$3:$D$300,C152,Agosto!$H$3:$H$300,"&lt;0")+COUNTIFS(Setembro!$C$3:$C$300,C152,Setembro!$H$3:$H$300,"&lt;0")+COUNTIFS(Setembro!$D$3:$D$300,C152,Setembro!$H$3:$H$300,"&lt;0")+COUNTIFS(Outubro!$C$3:$C$300,C152,Outubro!$H$3:$H$300,"&lt;0")+COUNTIFS(Outubro!$D$3:$D$300,C152,Outubro!$H$3:$H$300,"&lt;0")+COUNTIFS(Novembro!$C$3:$C$300,C152,Novembro!$H$3:$H$300,"&lt;0")+COUNTIFS(Novembro!$D$3:$D$300,C152,Novembro!$H$3:$H$300,"&lt;0")+COUNTIFS(Dezembro!$C$3:$C$300,C152,Dezembro!$H$3:$H$300,"&lt;0")+COUNTIFS(Dezembro!$D$3:$D$300,C152,Dezembro!$H$3:$H$300,"&lt;0")</f>
        <v>0</v>
      </c>
      <c r="H152" s="217">
        <f>SUMIFS(Janeiro!$H$3:$H$300,Janeiro!$C$3:$C$300,C152)+SUMIFS(Janeiro!$H$3:$H$300,Janeiro!$D$3:$D$300,C152)+SUMIFS(Fevereiro!$H$3:$H$300,Fevereiro!$C$3:$C$300,C152)+SUMIFS(Fevereiro!$H$3:$H$300,Fevereiro!$D$3:$D$300,C152)+SUMIFS('Março'!$H$3:$H$300,'Março'!$C$3:$C$300,C152)+SUMIFS('Março'!$H$3:$H$300,'Março'!$D$3:$D$300,C152)+SUMIFS(Abril!$H$3:$H$300,Abril!$C$3:$C$300,C152)+SUMIFS(Abril!$H$3:$H$300,Abril!$D$3:$D$300,C152)+SUMIFS(Maio!$H$3:$H$300,Maio!$C$3:$C$300,C152)+SUMIFS(Maio!$H$3:$H$300,Maio!$D$3:$D$300,C152)+SUMIFS(Junho!$H$3:$H$300,Junho!$C$3:$C$300,C152)+SUMIFS(Junho!$H$3:$H$300,Junho!$D$3:$D$300,C152)+SUMIFS(Julho!$H$3:$H$300,Julho!$C$3:$C$300,C152)+SUMIFS(Julho!$H$3:$H$300,Julho!$D$3:$D$300,C152)+SUMIFS(Agosto!$H$3:$H$300,Agosto!$C$3:$C$300,C152)+SUMIFS(Agosto!$H$3:$H$300,Agosto!$D$3:$D$300,C152)+SUMIFS(Setembro!$H$3:$H$300,Setembro!$C$3:$C$300,C152)+SUMIFS(Setembro!$H$3:$H$300,Setembro!$D$3:$D$300,C152)+SUMIFS(Outubro!$H$3:$H$300,Outubro!$C$3:$C$300,C152)+SUMIFS(Outubro!$H$3:$H$300,Outubro!$D$3:$D$300,C152)+SUMIFS(Novembro!$H$3:$H$300,Novembro!$C$3:$C$300,C152)+SUMIFS(Novembro!$H$3:$H$300,Novembro!$D$3:$D$300,C152)+SUMIFS(Dezembro!$H$3:$H$300,Dezembro!$C$3:$C$300,C152)+SUMIFS(Dezembro!$H$3:$H$300,Dezembro!$D$3:$D$300,C152)</f>
        <v>0</v>
      </c>
      <c r="J152" s="235"/>
      <c r="L152" s="71"/>
    </row>
    <row r="153" ht="24.75" customHeight="1">
      <c r="A153" s="214">
        <f>Equipes!$H153+(ROW(Equipes!$H153)/100000)</f>
        <v>3035.00153</v>
      </c>
      <c r="B153" s="207">
        <f>RANK(Equipes!$A153,A:A)</f>
        <v>2</v>
      </c>
      <c r="C153" s="225" t="s">
        <v>453</v>
      </c>
      <c r="D153" s="216">
        <f>COUNTIF(Janeiro!$C$3:$C$300,C153)+COUNTIF(Fevereiro!$C$3:$C$300,C153)+COUNTIF('Março'!$C$3:$C$300,C153)+COUNTIF(Abril!$C$3:$C$300,C153)+COUNTIF(Maio!$C$3:$C$300,C153)+COUNTIF(Junho!$C$3:$C$300,C153)+COUNTIF(Julho!$C$3:$C$300,C153)+COUNTIF(Agosto!$C$3:$C$300,C153)+COUNTIF(Setembro!$C$3:$C$300,C153)+COUNTIF(Outubro!$C$3:$C$300,C153)+COUNTIF(Novembro!$C$3:$C$300,C153)+COUNTIF(Dezembro!$C$3:$C$300,C153)</f>
        <v>2</v>
      </c>
      <c r="E153" s="216">
        <f>COUNTIF(Janeiro!$D$3:$D$300,C153)+COUNTIF(Fevereiro!$D$3:$D$300,C153)+COUNTIF('Março'!$D$3:$D$300,C153)+COUNTIF(Abril!$D$3:$D$300,C153)+COUNTIF(Maio!$D$3:$D$300,C153)+COUNTIF(Junho!$D$3:$D$300,C153)+COUNTIF(Julho!$D$3:$D$300,C153)+COUNTIF(Agosto!$D$3:$D$300,C153)+COUNTIF(Setembro!$D$3:$D$300,C153)+COUNTIF(Outubro!$D$3:$D$300,C153)+COUNTIF(Novembro!$D$3:$D$300,C153)+COUNTIF(Dezembro!$D$3:$D$300,C153)</f>
        <v>2</v>
      </c>
      <c r="F153" s="216">
        <f>COUNTIFS(Janeiro!$C$3:$C$300,C153,Janeiro!$H$3:$H$300,"&gt;0")+COUNTIFS(Janeiro!$D$3:$D$300,C153,Janeiro!$H$3:$H$300,"&gt;0")+COUNTIFS(Fevereiro!$C$3:$C$300,C153,Fevereiro!$H$3:$H$300,"&gt;0")+COUNTIFS(Fevereiro!$D$3:$D$300,C153,Fevereiro!$H$3:$H$300,"&gt;0")+COUNTIFS('Março'!$C$3:$C$300,C153,'Março'!$H$3:$H$300,"&gt;0")+COUNTIFS('Março'!$D$3:$D$300,C153,'Março'!$H$3:$H$300,"&gt;0")+COUNTIFS(Abril!$C$3:$C$300,C153,Abril!$H$3:$H$300,"&gt;0")+COUNTIFS(Abril!$D$3:$D$300,C153,Abril!$H$3:$H$300,"&gt;0")+COUNTIFS(Maio!$C$3:$C$300,C153,Maio!$H$3:$H$300,"&gt;0")+COUNTIFS(Maio!$D$3:$D$300,C153,Maio!$H$3:$H$300,"&gt;0")+COUNTIFS(Junho!$C$3:$C$300,C153,Junho!$H$3:$H$300,"&gt;0")+COUNTIFS(Junho!$D$3:$D$300,C153,Junho!$H$3:$H$300,"&gt;0")+COUNTIFS(Julho!$C$3:$C$300,C153,Julho!$H$3:$H$300,"&gt;0")+COUNTIFS(Julho!$D$3:$D$300,C153,Julho!$H$3:$H$300,"&gt;0")+COUNTIFS(Agosto!$C$3:$C$300,C153,Agosto!$H$3:$H$300,"&gt;0")+COUNTIFS(Agosto!$D$3:$D$300,C153,Agosto!$H$3:$H$300,"&gt;0")+COUNTIFS(Setembro!$C$3:$C$300,C153,Setembro!$H$3:$H$300,"&gt;0")+COUNTIFS(Setembro!$D$3:$D$300,C153,Setembro!$H$3:$H$300,"&gt;0")+COUNTIFS(Outubro!$C$3:$C$300,C153,Outubro!$H$3:$H$300,"&gt;0")+COUNTIFS(Outubro!$D$3:$D$300,C153,Outubro!$H$3:$H$300,"&gt;0")+COUNTIFS(Novembro!$C$3:$C$300,C153,Novembro!$H$3:$H$300,"&gt;0")+COUNTIFS(Novembro!$D$3:$D$300,C153,Novembro!$H$3:$H$300,"&gt;0")+COUNTIFS(Dezembro!$C$3:$C$300,C153,Dezembro!$H$3:$H$300,"&gt;0")+COUNTIFS(Dezembro!$D$3:$D$300,C153,Dezembro!$H$3:$H$300,"&gt;0")</f>
        <v>4</v>
      </c>
      <c r="G153" s="216">
        <f>COUNTIFS(Janeiro!$C$3:$C$300,C153,Janeiro!$H$3:$H$300,"&lt;0")+COUNTIFS(Janeiro!$D$3:$D$300,C153,Janeiro!$H$3:$H$300,"&lt;0")+COUNTIFS(Fevereiro!$C$3:$C$300,C153,Fevereiro!$H$3:$H$300,"&lt;0")+COUNTIFS(Fevereiro!$D$3:$D$300,C153,Fevereiro!$H$3:$H$300,"&lt;0")+COUNTIFS('Março'!$C$3:$C$300,C153,'Março'!$H$3:$H$300,"&lt;0")+COUNTIFS('Março'!$D$3:$D$300,C153,'Março'!$H$3:$H$300,"&lt;0")+COUNTIFS(Abril!$C$3:$C$300,C153,Abril!$H$3:$H$300,"&lt;0")+COUNTIFS(Abril!$D$3:$D$300,C153,Abril!$H$3:$H$300,"&lt;0")+COUNTIFS(Maio!$C$3:$C$300,C153,Maio!$H$3:$H$300,"&lt;0")+COUNTIFS(Maio!$D$3:$D$300,C153,Maio!$H$3:$H$300,"&lt;0")+COUNTIFS(Junho!$C$3:$C$300,C153,Junho!$H$3:$H$300,"&lt;0")+COUNTIFS(Junho!$D$3:$D$300,C153,Junho!$H$3:$H$300,"&lt;0")+COUNTIFS(Julho!$C$3:$C$300,C153,Julho!$H$3:$H$300,"&lt;0")+COUNTIFS(Julho!$D$3:$D$300,C153,Julho!$H$3:$H$300,"&lt;0")+COUNTIFS(Agosto!$C$3:$C$300,C153,Agosto!$H$3:$H$300,"&lt;0")+COUNTIFS(Agosto!$D$3:$D$300,C153,Agosto!$H$3:$H$300,"&lt;0")+COUNTIFS(Setembro!$C$3:$C$300,C153,Setembro!$H$3:$H$300,"&lt;0")+COUNTIFS(Setembro!$D$3:$D$300,C153,Setembro!$H$3:$H$300,"&lt;0")+COUNTIFS(Outubro!$C$3:$C$300,C153,Outubro!$H$3:$H$300,"&lt;0")+COUNTIFS(Outubro!$D$3:$D$300,C153,Outubro!$H$3:$H$300,"&lt;0")+COUNTIFS(Novembro!$C$3:$C$300,C153,Novembro!$H$3:$H$300,"&lt;0")+COUNTIFS(Novembro!$D$3:$D$300,C153,Novembro!$H$3:$H$300,"&lt;0")+COUNTIFS(Dezembro!$C$3:$C$300,C153,Dezembro!$H$3:$H$300,"&lt;0")+COUNTIFS(Dezembro!$D$3:$D$300,C153,Dezembro!$H$3:$H$300,"&lt;0")</f>
        <v>0</v>
      </c>
      <c r="H153" s="217">
        <f>SUMIFS(Janeiro!$H$3:$H$300,Janeiro!$C$3:$C$300,C153)+SUMIFS(Janeiro!$H$3:$H$300,Janeiro!$D$3:$D$300,C153)+SUMIFS(Fevereiro!$H$3:$H$300,Fevereiro!$C$3:$C$300,C153)+SUMIFS(Fevereiro!$H$3:$H$300,Fevereiro!$D$3:$D$300,C153)+SUMIFS('Março'!$H$3:$H$300,'Março'!$C$3:$C$300,C153)+SUMIFS('Março'!$H$3:$H$300,'Março'!$D$3:$D$300,C153)+SUMIFS(Abril!$H$3:$H$300,Abril!$C$3:$C$300,C153)+SUMIFS(Abril!$H$3:$H$300,Abril!$D$3:$D$300,C153)+SUMIFS(Maio!$H$3:$H$300,Maio!$C$3:$C$300,C153)+SUMIFS(Maio!$H$3:$H$300,Maio!$D$3:$D$300,C153)+SUMIFS(Junho!$H$3:$H$300,Junho!$C$3:$C$300,C153)+SUMIFS(Junho!$H$3:$H$300,Junho!$D$3:$D$300,C153)+SUMIFS(Julho!$H$3:$H$300,Julho!$C$3:$C$300,C153)+SUMIFS(Julho!$H$3:$H$300,Julho!$D$3:$D$300,C153)+SUMIFS(Agosto!$H$3:$H$300,Agosto!$C$3:$C$300,C153)+SUMIFS(Agosto!$H$3:$H$300,Agosto!$D$3:$D$300,C153)+SUMIFS(Setembro!$H$3:$H$300,Setembro!$C$3:$C$300,C153)+SUMIFS(Setembro!$H$3:$H$300,Setembro!$D$3:$D$300,C153)+SUMIFS(Outubro!$H$3:$H$300,Outubro!$C$3:$C$300,C153)+SUMIFS(Outubro!$H$3:$H$300,Outubro!$D$3:$D$300,C153)+SUMIFS(Novembro!$H$3:$H$300,Novembro!$C$3:$C$300,C153)+SUMIFS(Novembro!$H$3:$H$300,Novembro!$D$3:$D$300,C153)+SUMIFS(Dezembro!$H$3:$H$300,Dezembro!$C$3:$C$300,C153)+SUMIFS(Dezembro!$H$3:$H$300,Dezembro!$D$3:$D$300,C153)</f>
        <v>3035</v>
      </c>
      <c r="J153" s="235"/>
      <c r="L153" s="71"/>
    </row>
    <row r="154" ht="24.75" customHeight="1">
      <c r="A154" s="214">
        <f>Equipes!$H154+(ROW(Equipes!$H154)/100000)</f>
        <v>0.00154</v>
      </c>
      <c r="B154" s="207">
        <f>RANK(Equipes!$A154,A:A)</f>
        <v>288</v>
      </c>
      <c r="C154" s="221" t="s">
        <v>454</v>
      </c>
      <c r="D154" s="216">
        <f>COUNTIF(Janeiro!$C$3:$C$300,C154)+COUNTIF(Fevereiro!$C$3:$C$300,C154)+COUNTIF('Março'!$C$3:$C$300,C154)+COUNTIF(Abril!$C$3:$C$300,C154)+COUNTIF(Maio!$C$3:$C$300,C154)+COUNTIF(Junho!$C$3:$C$300,C154)+COUNTIF(Julho!$C$3:$C$300,C154)+COUNTIF(Agosto!$C$3:$C$300,C154)+COUNTIF(Setembro!$C$3:$C$300,C154)+COUNTIF(Outubro!$C$3:$C$300,C154)+COUNTIF(Novembro!$C$3:$C$300,C154)+COUNTIF(Dezembro!$C$3:$C$300,C154)</f>
        <v>0</v>
      </c>
      <c r="E154" s="216">
        <f>COUNTIF(Janeiro!$D$3:$D$300,C154)+COUNTIF(Fevereiro!$D$3:$D$300,C154)+COUNTIF('Março'!$D$3:$D$300,C154)+COUNTIF(Abril!$D$3:$D$300,C154)+COUNTIF(Maio!$D$3:$D$300,C154)+COUNTIF(Junho!$D$3:$D$300,C154)+COUNTIF(Julho!$D$3:$D$300,C154)+COUNTIF(Agosto!$D$3:$D$300,C154)+COUNTIF(Setembro!$D$3:$D$300,C154)+COUNTIF(Outubro!$D$3:$D$300,C154)+COUNTIF(Novembro!$D$3:$D$300,C154)+COUNTIF(Dezembro!$D$3:$D$300,C154)</f>
        <v>0</v>
      </c>
      <c r="F154" s="216">
        <f>COUNTIFS(Janeiro!$C$3:$C$300,C154,Janeiro!$H$3:$H$300,"&gt;0")+COUNTIFS(Janeiro!$D$3:$D$300,C154,Janeiro!$H$3:$H$300,"&gt;0")+COUNTIFS(Fevereiro!$C$3:$C$300,C154,Fevereiro!$H$3:$H$300,"&gt;0")+COUNTIFS(Fevereiro!$D$3:$D$300,C154,Fevereiro!$H$3:$H$300,"&gt;0")+COUNTIFS('Março'!$C$3:$C$300,C154,'Março'!$H$3:$H$300,"&gt;0")+COUNTIFS('Março'!$D$3:$D$300,C154,'Março'!$H$3:$H$300,"&gt;0")+COUNTIFS(Abril!$C$3:$C$300,C154,Abril!$H$3:$H$300,"&gt;0")+COUNTIFS(Abril!$D$3:$D$300,C154,Abril!$H$3:$H$300,"&gt;0")+COUNTIFS(Maio!$C$3:$C$300,C154,Maio!$H$3:$H$300,"&gt;0")+COUNTIFS(Maio!$D$3:$D$300,C154,Maio!$H$3:$H$300,"&gt;0")+COUNTIFS(Junho!$C$3:$C$300,C154,Junho!$H$3:$H$300,"&gt;0")+COUNTIFS(Junho!$D$3:$D$300,C154,Junho!$H$3:$H$300,"&gt;0")+COUNTIFS(Julho!$C$3:$C$300,C154,Julho!$H$3:$H$300,"&gt;0")+COUNTIFS(Julho!$D$3:$D$300,C154,Julho!$H$3:$H$300,"&gt;0")+COUNTIFS(Agosto!$C$3:$C$300,C154,Agosto!$H$3:$H$300,"&gt;0")+COUNTIFS(Agosto!$D$3:$D$300,C154,Agosto!$H$3:$H$300,"&gt;0")+COUNTIFS(Setembro!$C$3:$C$300,C154,Setembro!$H$3:$H$300,"&gt;0")+COUNTIFS(Setembro!$D$3:$D$300,C154,Setembro!$H$3:$H$300,"&gt;0")+COUNTIFS(Outubro!$C$3:$C$300,C154,Outubro!$H$3:$H$300,"&gt;0")+COUNTIFS(Outubro!$D$3:$D$300,C154,Outubro!$H$3:$H$300,"&gt;0")+COUNTIFS(Novembro!$C$3:$C$300,C154,Novembro!$H$3:$H$300,"&gt;0")+COUNTIFS(Novembro!$D$3:$D$300,C154,Novembro!$H$3:$H$300,"&gt;0")+COUNTIFS(Dezembro!$C$3:$C$300,C154,Dezembro!$H$3:$H$300,"&gt;0")+COUNTIFS(Dezembro!$D$3:$D$300,C154,Dezembro!$H$3:$H$300,"&gt;0")</f>
        <v>0</v>
      </c>
      <c r="G154" s="216">
        <f>COUNTIFS(Janeiro!$C$3:$C$300,C154,Janeiro!$H$3:$H$300,"&lt;0")+COUNTIFS(Janeiro!$D$3:$D$300,C154,Janeiro!$H$3:$H$300,"&lt;0")+COUNTIFS(Fevereiro!$C$3:$C$300,C154,Fevereiro!$H$3:$H$300,"&lt;0")+COUNTIFS(Fevereiro!$D$3:$D$300,C154,Fevereiro!$H$3:$H$300,"&lt;0")+COUNTIFS('Março'!$C$3:$C$300,C154,'Março'!$H$3:$H$300,"&lt;0")+COUNTIFS('Março'!$D$3:$D$300,C154,'Março'!$H$3:$H$300,"&lt;0")+COUNTIFS(Abril!$C$3:$C$300,C154,Abril!$H$3:$H$300,"&lt;0")+COUNTIFS(Abril!$D$3:$D$300,C154,Abril!$H$3:$H$300,"&lt;0")+COUNTIFS(Maio!$C$3:$C$300,C154,Maio!$H$3:$H$300,"&lt;0")+COUNTIFS(Maio!$D$3:$D$300,C154,Maio!$H$3:$H$300,"&lt;0")+COUNTIFS(Junho!$C$3:$C$300,C154,Junho!$H$3:$H$300,"&lt;0")+COUNTIFS(Junho!$D$3:$D$300,C154,Junho!$H$3:$H$300,"&lt;0")+COUNTIFS(Julho!$C$3:$C$300,C154,Julho!$H$3:$H$300,"&lt;0")+COUNTIFS(Julho!$D$3:$D$300,C154,Julho!$H$3:$H$300,"&lt;0")+COUNTIFS(Agosto!$C$3:$C$300,C154,Agosto!$H$3:$H$300,"&lt;0")+COUNTIFS(Agosto!$D$3:$D$300,C154,Agosto!$H$3:$H$300,"&lt;0")+COUNTIFS(Setembro!$C$3:$C$300,C154,Setembro!$H$3:$H$300,"&lt;0")+COUNTIFS(Setembro!$D$3:$D$300,C154,Setembro!$H$3:$H$300,"&lt;0")+COUNTIFS(Outubro!$C$3:$C$300,C154,Outubro!$H$3:$H$300,"&lt;0")+COUNTIFS(Outubro!$D$3:$D$300,C154,Outubro!$H$3:$H$300,"&lt;0")+COUNTIFS(Novembro!$C$3:$C$300,C154,Novembro!$H$3:$H$300,"&lt;0")+COUNTIFS(Novembro!$D$3:$D$300,C154,Novembro!$H$3:$H$300,"&lt;0")+COUNTIFS(Dezembro!$C$3:$C$300,C154,Dezembro!$H$3:$H$300,"&lt;0")+COUNTIFS(Dezembro!$D$3:$D$300,C154,Dezembro!$H$3:$H$300,"&lt;0")</f>
        <v>0</v>
      </c>
      <c r="H154" s="217">
        <f>SUMIFS(Janeiro!$H$3:$H$300,Janeiro!$C$3:$C$300,C154)+SUMIFS(Janeiro!$H$3:$H$300,Janeiro!$D$3:$D$300,C154)+SUMIFS(Fevereiro!$H$3:$H$300,Fevereiro!$C$3:$C$300,C154)+SUMIFS(Fevereiro!$H$3:$H$300,Fevereiro!$D$3:$D$300,C154)+SUMIFS('Março'!$H$3:$H$300,'Março'!$C$3:$C$300,C154)+SUMIFS('Março'!$H$3:$H$300,'Março'!$D$3:$D$300,C154)+SUMIFS(Abril!$H$3:$H$300,Abril!$C$3:$C$300,C154)+SUMIFS(Abril!$H$3:$H$300,Abril!$D$3:$D$300,C154)+SUMIFS(Maio!$H$3:$H$300,Maio!$C$3:$C$300,C154)+SUMIFS(Maio!$H$3:$H$300,Maio!$D$3:$D$300,C154)+SUMIFS(Junho!$H$3:$H$300,Junho!$C$3:$C$300,C154)+SUMIFS(Junho!$H$3:$H$300,Junho!$D$3:$D$300,C154)+SUMIFS(Julho!$H$3:$H$300,Julho!$C$3:$C$300,C154)+SUMIFS(Julho!$H$3:$H$300,Julho!$D$3:$D$300,C154)+SUMIFS(Agosto!$H$3:$H$300,Agosto!$C$3:$C$300,C154)+SUMIFS(Agosto!$H$3:$H$300,Agosto!$D$3:$D$300,C154)+SUMIFS(Setembro!$H$3:$H$300,Setembro!$C$3:$C$300,C154)+SUMIFS(Setembro!$H$3:$H$300,Setembro!$D$3:$D$300,C154)+SUMIFS(Outubro!$H$3:$H$300,Outubro!$C$3:$C$300,C154)+SUMIFS(Outubro!$H$3:$H$300,Outubro!$D$3:$D$300,C154)+SUMIFS(Novembro!$H$3:$H$300,Novembro!$C$3:$C$300,C154)+SUMIFS(Novembro!$H$3:$H$300,Novembro!$D$3:$D$300,C154)+SUMIFS(Dezembro!$H$3:$H$300,Dezembro!$C$3:$C$300,C154)+SUMIFS(Dezembro!$H$3:$H$300,Dezembro!$D$3:$D$300,C154)</f>
        <v>0</v>
      </c>
      <c r="J154" s="235"/>
      <c r="L154" s="71"/>
    </row>
    <row r="155" ht="24.75" customHeight="1">
      <c r="A155" s="214">
        <f>Equipes!$H155+(ROW(Equipes!$H155)/100000)</f>
        <v>0.00155</v>
      </c>
      <c r="B155" s="207">
        <f>RANK(Equipes!$A155,A:A)</f>
        <v>287</v>
      </c>
      <c r="C155" s="221" t="s">
        <v>273</v>
      </c>
      <c r="D155" s="216">
        <f>COUNTIF(Janeiro!$C$3:$C$300,C155)+COUNTIF(Fevereiro!$C$3:$C$300,C155)+COUNTIF('Março'!$C$3:$C$300,C155)+COUNTIF(Abril!$C$3:$C$300,C155)+COUNTIF(Maio!$C$3:$C$300,C155)+COUNTIF(Junho!$C$3:$C$300,C155)+COUNTIF(Julho!$C$3:$C$300,C155)+COUNTIF(Agosto!$C$3:$C$300,C155)+COUNTIF(Setembro!$C$3:$C$300,C155)+COUNTIF(Outubro!$C$3:$C$300,C155)+COUNTIF(Novembro!$C$3:$C$300,C155)+COUNTIF(Dezembro!$C$3:$C$300,C155)</f>
        <v>0</v>
      </c>
      <c r="E155" s="216">
        <f>COUNTIF(Janeiro!$D$3:$D$300,C155)+COUNTIF(Fevereiro!$D$3:$D$300,C155)+COUNTIF('Março'!$D$3:$D$300,C155)+COUNTIF(Abril!$D$3:$D$300,C155)+COUNTIF(Maio!$D$3:$D$300,C155)+COUNTIF(Junho!$D$3:$D$300,C155)+COUNTIF(Julho!$D$3:$D$300,C155)+COUNTIF(Agosto!$D$3:$D$300,C155)+COUNTIF(Setembro!$D$3:$D$300,C155)+COUNTIF(Outubro!$D$3:$D$300,C155)+COUNTIF(Novembro!$D$3:$D$300,C155)+COUNTIF(Dezembro!$D$3:$D$300,C155)</f>
        <v>0</v>
      </c>
      <c r="F155" s="216">
        <f>COUNTIFS(Janeiro!$C$3:$C$300,C155,Janeiro!$H$3:$H$300,"&gt;0")+COUNTIFS(Janeiro!$D$3:$D$300,C155,Janeiro!$H$3:$H$300,"&gt;0")+COUNTIFS(Fevereiro!$C$3:$C$300,C155,Fevereiro!$H$3:$H$300,"&gt;0")+COUNTIFS(Fevereiro!$D$3:$D$300,C155,Fevereiro!$H$3:$H$300,"&gt;0")+COUNTIFS('Março'!$C$3:$C$300,C155,'Março'!$H$3:$H$300,"&gt;0")+COUNTIFS('Março'!$D$3:$D$300,C155,'Março'!$H$3:$H$300,"&gt;0")+COUNTIFS(Abril!$C$3:$C$300,C155,Abril!$H$3:$H$300,"&gt;0")+COUNTIFS(Abril!$D$3:$D$300,C155,Abril!$H$3:$H$300,"&gt;0")+COUNTIFS(Maio!$C$3:$C$300,C155,Maio!$H$3:$H$300,"&gt;0")+COUNTIFS(Maio!$D$3:$D$300,C155,Maio!$H$3:$H$300,"&gt;0")+COUNTIFS(Junho!$C$3:$C$300,C155,Junho!$H$3:$H$300,"&gt;0")+COUNTIFS(Junho!$D$3:$D$300,C155,Junho!$H$3:$H$300,"&gt;0")+COUNTIFS(Julho!$C$3:$C$300,C155,Julho!$H$3:$H$300,"&gt;0")+COUNTIFS(Julho!$D$3:$D$300,C155,Julho!$H$3:$H$300,"&gt;0")+COUNTIFS(Agosto!$C$3:$C$300,C155,Agosto!$H$3:$H$300,"&gt;0")+COUNTIFS(Agosto!$D$3:$D$300,C155,Agosto!$H$3:$H$300,"&gt;0")+COUNTIFS(Setembro!$C$3:$C$300,C155,Setembro!$H$3:$H$300,"&gt;0")+COUNTIFS(Setembro!$D$3:$D$300,C155,Setembro!$H$3:$H$300,"&gt;0")+COUNTIFS(Outubro!$C$3:$C$300,C155,Outubro!$H$3:$H$300,"&gt;0")+COUNTIFS(Outubro!$D$3:$D$300,C155,Outubro!$H$3:$H$300,"&gt;0")+COUNTIFS(Novembro!$C$3:$C$300,C155,Novembro!$H$3:$H$300,"&gt;0")+COUNTIFS(Novembro!$D$3:$D$300,C155,Novembro!$H$3:$H$300,"&gt;0")+COUNTIFS(Dezembro!$C$3:$C$300,C155,Dezembro!$H$3:$H$300,"&gt;0")+COUNTIFS(Dezembro!$D$3:$D$300,C155,Dezembro!$H$3:$H$300,"&gt;0")</f>
        <v>0</v>
      </c>
      <c r="G155" s="216">
        <f>COUNTIFS(Janeiro!$C$3:$C$300,C155,Janeiro!$H$3:$H$300,"&lt;0")+COUNTIFS(Janeiro!$D$3:$D$300,C155,Janeiro!$H$3:$H$300,"&lt;0")+COUNTIFS(Fevereiro!$C$3:$C$300,C155,Fevereiro!$H$3:$H$300,"&lt;0")+COUNTIFS(Fevereiro!$D$3:$D$300,C155,Fevereiro!$H$3:$H$300,"&lt;0")+COUNTIFS('Março'!$C$3:$C$300,C155,'Março'!$H$3:$H$300,"&lt;0")+COUNTIFS('Março'!$D$3:$D$300,C155,'Março'!$H$3:$H$300,"&lt;0")+COUNTIFS(Abril!$C$3:$C$300,C155,Abril!$H$3:$H$300,"&lt;0")+COUNTIFS(Abril!$D$3:$D$300,C155,Abril!$H$3:$H$300,"&lt;0")+COUNTIFS(Maio!$C$3:$C$300,C155,Maio!$H$3:$H$300,"&lt;0")+COUNTIFS(Maio!$D$3:$D$300,C155,Maio!$H$3:$H$300,"&lt;0")+COUNTIFS(Junho!$C$3:$C$300,C155,Junho!$H$3:$H$300,"&lt;0")+COUNTIFS(Junho!$D$3:$D$300,C155,Junho!$H$3:$H$300,"&lt;0")+COUNTIFS(Julho!$C$3:$C$300,C155,Julho!$H$3:$H$300,"&lt;0")+COUNTIFS(Julho!$D$3:$D$300,C155,Julho!$H$3:$H$300,"&lt;0")+COUNTIFS(Agosto!$C$3:$C$300,C155,Agosto!$H$3:$H$300,"&lt;0")+COUNTIFS(Agosto!$D$3:$D$300,C155,Agosto!$H$3:$H$300,"&lt;0")+COUNTIFS(Setembro!$C$3:$C$300,C155,Setembro!$H$3:$H$300,"&lt;0")+COUNTIFS(Setembro!$D$3:$D$300,C155,Setembro!$H$3:$H$300,"&lt;0")+COUNTIFS(Outubro!$C$3:$C$300,C155,Outubro!$H$3:$H$300,"&lt;0")+COUNTIFS(Outubro!$D$3:$D$300,C155,Outubro!$H$3:$H$300,"&lt;0")+COUNTIFS(Novembro!$C$3:$C$300,C155,Novembro!$H$3:$H$300,"&lt;0")+COUNTIFS(Novembro!$D$3:$D$300,C155,Novembro!$H$3:$H$300,"&lt;0")+COUNTIFS(Dezembro!$C$3:$C$300,C155,Dezembro!$H$3:$H$300,"&lt;0")+COUNTIFS(Dezembro!$D$3:$D$300,C155,Dezembro!$H$3:$H$300,"&lt;0")</f>
        <v>0</v>
      </c>
      <c r="H155" s="217">
        <f>SUMIFS(Janeiro!$H$3:$H$300,Janeiro!$C$3:$C$300,C155)+SUMIFS(Janeiro!$H$3:$H$300,Janeiro!$D$3:$D$300,C155)+SUMIFS(Fevereiro!$H$3:$H$300,Fevereiro!$C$3:$C$300,C155)+SUMIFS(Fevereiro!$H$3:$H$300,Fevereiro!$D$3:$D$300,C155)+SUMIFS('Março'!$H$3:$H$300,'Março'!$C$3:$C$300,C155)+SUMIFS('Março'!$H$3:$H$300,'Março'!$D$3:$D$300,C155)+SUMIFS(Abril!$H$3:$H$300,Abril!$C$3:$C$300,C155)+SUMIFS(Abril!$H$3:$H$300,Abril!$D$3:$D$300,C155)+SUMIFS(Maio!$H$3:$H$300,Maio!$C$3:$C$300,C155)+SUMIFS(Maio!$H$3:$H$300,Maio!$D$3:$D$300,C155)+SUMIFS(Junho!$H$3:$H$300,Junho!$C$3:$C$300,C155)+SUMIFS(Junho!$H$3:$H$300,Junho!$D$3:$D$300,C155)+SUMIFS(Julho!$H$3:$H$300,Julho!$C$3:$C$300,C155)+SUMIFS(Julho!$H$3:$H$300,Julho!$D$3:$D$300,C155)+SUMIFS(Agosto!$H$3:$H$300,Agosto!$C$3:$C$300,C155)+SUMIFS(Agosto!$H$3:$H$300,Agosto!$D$3:$D$300,C155)+SUMIFS(Setembro!$H$3:$H$300,Setembro!$C$3:$C$300,C155)+SUMIFS(Setembro!$H$3:$H$300,Setembro!$D$3:$D$300,C155)+SUMIFS(Outubro!$H$3:$H$300,Outubro!$C$3:$C$300,C155)+SUMIFS(Outubro!$H$3:$H$300,Outubro!$D$3:$D$300,C155)+SUMIFS(Novembro!$H$3:$H$300,Novembro!$C$3:$C$300,C155)+SUMIFS(Novembro!$H$3:$H$300,Novembro!$D$3:$D$300,C155)+SUMIFS(Dezembro!$H$3:$H$300,Dezembro!$C$3:$C$300,C155)+SUMIFS(Dezembro!$H$3:$H$300,Dezembro!$D$3:$D$300,C155)</f>
        <v>0</v>
      </c>
      <c r="J155" s="235"/>
      <c r="L155" s="71"/>
    </row>
    <row r="156" ht="24.75" customHeight="1">
      <c r="A156" s="214">
        <f>Equipes!$H156+(ROW(Equipes!$H156)/100000)</f>
        <v>0.00156</v>
      </c>
      <c r="B156" s="207">
        <f>RANK(Equipes!$A156,A:A)</f>
        <v>286</v>
      </c>
      <c r="C156" s="221" t="s">
        <v>276</v>
      </c>
      <c r="D156" s="216">
        <f>COUNTIF(Janeiro!$C$3:$C$300,C156)+COUNTIF(Fevereiro!$C$3:$C$300,C156)+COUNTIF('Março'!$C$3:$C$300,C156)+COUNTIF(Abril!$C$3:$C$300,C156)+COUNTIF(Maio!$C$3:$C$300,C156)+COUNTIF(Junho!$C$3:$C$300,C156)+COUNTIF(Julho!$C$3:$C$300,C156)+COUNTIF(Agosto!$C$3:$C$300,C156)+COUNTIF(Setembro!$C$3:$C$300,C156)+COUNTIF(Outubro!$C$3:$C$300,C156)+COUNTIF(Novembro!$C$3:$C$300,C156)+COUNTIF(Dezembro!$C$3:$C$300,C156)</f>
        <v>0</v>
      </c>
      <c r="E156" s="216">
        <f>COUNTIF(Janeiro!$D$3:$D$300,C156)+COUNTIF(Fevereiro!$D$3:$D$300,C156)+COUNTIF('Março'!$D$3:$D$300,C156)+COUNTIF(Abril!$D$3:$D$300,C156)+COUNTIF(Maio!$D$3:$D$300,C156)+COUNTIF(Junho!$D$3:$D$300,C156)+COUNTIF(Julho!$D$3:$D$300,C156)+COUNTIF(Agosto!$D$3:$D$300,C156)+COUNTIF(Setembro!$D$3:$D$300,C156)+COUNTIF(Outubro!$D$3:$D$300,C156)+COUNTIF(Novembro!$D$3:$D$300,C156)+COUNTIF(Dezembro!$D$3:$D$300,C156)</f>
        <v>0</v>
      </c>
      <c r="F156" s="216">
        <f>COUNTIFS(Janeiro!$C$3:$C$300,C156,Janeiro!$H$3:$H$300,"&gt;0")+COUNTIFS(Janeiro!$D$3:$D$300,C156,Janeiro!$H$3:$H$300,"&gt;0")+COUNTIFS(Fevereiro!$C$3:$C$300,C156,Fevereiro!$H$3:$H$300,"&gt;0")+COUNTIFS(Fevereiro!$D$3:$D$300,C156,Fevereiro!$H$3:$H$300,"&gt;0")+COUNTIFS('Março'!$C$3:$C$300,C156,'Março'!$H$3:$H$300,"&gt;0")+COUNTIFS('Março'!$D$3:$D$300,C156,'Março'!$H$3:$H$300,"&gt;0")+COUNTIFS(Abril!$C$3:$C$300,C156,Abril!$H$3:$H$300,"&gt;0")+COUNTIFS(Abril!$D$3:$D$300,C156,Abril!$H$3:$H$300,"&gt;0")+COUNTIFS(Maio!$C$3:$C$300,C156,Maio!$H$3:$H$300,"&gt;0")+COUNTIFS(Maio!$D$3:$D$300,C156,Maio!$H$3:$H$300,"&gt;0")+COUNTIFS(Junho!$C$3:$C$300,C156,Junho!$H$3:$H$300,"&gt;0")+COUNTIFS(Junho!$D$3:$D$300,C156,Junho!$H$3:$H$300,"&gt;0")+COUNTIFS(Julho!$C$3:$C$300,C156,Julho!$H$3:$H$300,"&gt;0")+COUNTIFS(Julho!$D$3:$D$300,C156,Julho!$H$3:$H$300,"&gt;0")+COUNTIFS(Agosto!$C$3:$C$300,C156,Agosto!$H$3:$H$300,"&gt;0")+COUNTIFS(Agosto!$D$3:$D$300,C156,Agosto!$H$3:$H$300,"&gt;0")+COUNTIFS(Setembro!$C$3:$C$300,C156,Setembro!$H$3:$H$300,"&gt;0")+COUNTIFS(Setembro!$D$3:$D$300,C156,Setembro!$H$3:$H$300,"&gt;0")+COUNTIFS(Outubro!$C$3:$C$300,C156,Outubro!$H$3:$H$300,"&gt;0")+COUNTIFS(Outubro!$D$3:$D$300,C156,Outubro!$H$3:$H$300,"&gt;0")+COUNTIFS(Novembro!$C$3:$C$300,C156,Novembro!$H$3:$H$300,"&gt;0")+COUNTIFS(Novembro!$D$3:$D$300,C156,Novembro!$H$3:$H$300,"&gt;0")+COUNTIFS(Dezembro!$C$3:$C$300,C156,Dezembro!$H$3:$H$300,"&gt;0")+COUNTIFS(Dezembro!$D$3:$D$300,C156,Dezembro!$H$3:$H$300,"&gt;0")</f>
        <v>0</v>
      </c>
      <c r="G156" s="216">
        <f>COUNTIFS(Janeiro!$C$3:$C$300,C156,Janeiro!$H$3:$H$300,"&lt;0")+COUNTIFS(Janeiro!$D$3:$D$300,C156,Janeiro!$H$3:$H$300,"&lt;0")+COUNTIFS(Fevereiro!$C$3:$C$300,C156,Fevereiro!$H$3:$H$300,"&lt;0")+COUNTIFS(Fevereiro!$D$3:$D$300,C156,Fevereiro!$H$3:$H$300,"&lt;0")+COUNTIFS('Março'!$C$3:$C$300,C156,'Março'!$H$3:$H$300,"&lt;0")+COUNTIFS('Março'!$D$3:$D$300,C156,'Março'!$H$3:$H$300,"&lt;0")+COUNTIFS(Abril!$C$3:$C$300,C156,Abril!$H$3:$H$300,"&lt;0")+COUNTIFS(Abril!$D$3:$D$300,C156,Abril!$H$3:$H$300,"&lt;0")+COUNTIFS(Maio!$C$3:$C$300,C156,Maio!$H$3:$H$300,"&lt;0")+COUNTIFS(Maio!$D$3:$D$300,C156,Maio!$H$3:$H$300,"&lt;0")+COUNTIFS(Junho!$C$3:$C$300,C156,Junho!$H$3:$H$300,"&lt;0")+COUNTIFS(Junho!$D$3:$D$300,C156,Junho!$H$3:$H$300,"&lt;0")+COUNTIFS(Julho!$C$3:$C$300,C156,Julho!$H$3:$H$300,"&lt;0")+COUNTIFS(Julho!$D$3:$D$300,C156,Julho!$H$3:$H$300,"&lt;0")+COUNTIFS(Agosto!$C$3:$C$300,C156,Agosto!$H$3:$H$300,"&lt;0")+COUNTIFS(Agosto!$D$3:$D$300,C156,Agosto!$H$3:$H$300,"&lt;0")+COUNTIFS(Setembro!$C$3:$C$300,C156,Setembro!$H$3:$H$300,"&lt;0")+COUNTIFS(Setembro!$D$3:$D$300,C156,Setembro!$H$3:$H$300,"&lt;0")+COUNTIFS(Outubro!$C$3:$C$300,C156,Outubro!$H$3:$H$300,"&lt;0")+COUNTIFS(Outubro!$D$3:$D$300,C156,Outubro!$H$3:$H$300,"&lt;0")+COUNTIFS(Novembro!$C$3:$C$300,C156,Novembro!$H$3:$H$300,"&lt;0")+COUNTIFS(Novembro!$D$3:$D$300,C156,Novembro!$H$3:$H$300,"&lt;0")+COUNTIFS(Dezembro!$C$3:$C$300,C156,Dezembro!$H$3:$H$300,"&lt;0")+COUNTIFS(Dezembro!$D$3:$D$300,C156,Dezembro!$H$3:$H$300,"&lt;0")</f>
        <v>0</v>
      </c>
      <c r="H156" s="217">
        <f>SUMIFS(Janeiro!$H$3:$H$300,Janeiro!$C$3:$C$300,C156)+SUMIFS(Janeiro!$H$3:$H$300,Janeiro!$D$3:$D$300,C156)+SUMIFS(Fevereiro!$H$3:$H$300,Fevereiro!$C$3:$C$300,C156)+SUMIFS(Fevereiro!$H$3:$H$300,Fevereiro!$D$3:$D$300,C156)+SUMIFS('Março'!$H$3:$H$300,'Março'!$C$3:$C$300,C156)+SUMIFS('Março'!$H$3:$H$300,'Março'!$D$3:$D$300,C156)+SUMIFS(Abril!$H$3:$H$300,Abril!$C$3:$C$300,C156)+SUMIFS(Abril!$H$3:$H$300,Abril!$D$3:$D$300,C156)+SUMIFS(Maio!$H$3:$H$300,Maio!$C$3:$C$300,C156)+SUMIFS(Maio!$H$3:$H$300,Maio!$D$3:$D$300,C156)+SUMIFS(Junho!$H$3:$H$300,Junho!$C$3:$C$300,C156)+SUMIFS(Junho!$H$3:$H$300,Junho!$D$3:$D$300,C156)+SUMIFS(Julho!$H$3:$H$300,Julho!$C$3:$C$300,C156)+SUMIFS(Julho!$H$3:$H$300,Julho!$D$3:$D$300,C156)+SUMIFS(Agosto!$H$3:$H$300,Agosto!$C$3:$C$300,C156)+SUMIFS(Agosto!$H$3:$H$300,Agosto!$D$3:$D$300,C156)+SUMIFS(Setembro!$H$3:$H$300,Setembro!$C$3:$C$300,C156)+SUMIFS(Setembro!$H$3:$H$300,Setembro!$D$3:$D$300,C156)+SUMIFS(Outubro!$H$3:$H$300,Outubro!$C$3:$C$300,C156)+SUMIFS(Outubro!$H$3:$H$300,Outubro!$D$3:$D$300,C156)+SUMIFS(Novembro!$H$3:$H$300,Novembro!$C$3:$C$300,C156)+SUMIFS(Novembro!$H$3:$H$300,Novembro!$D$3:$D$300,C156)+SUMIFS(Dezembro!$H$3:$H$300,Dezembro!$C$3:$C$300,C156)+SUMIFS(Dezembro!$H$3:$H$300,Dezembro!$D$3:$D$300,C156)</f>
        <v>0</v>
      </c>
      <c r="J156" s="235"/>
      <c r="L156" s="71"/>
    </row>
    <row r="157" ht="24.75" customHeight="1">
      <c r="A157" s="214">
        <f>Equipes!$H157+(ROW(Equipes!$H157)/100000)</f>
        <v>0.00157</v>
      </c>
      <c r="B157" s="207">
        <f>RANK(Equipes!$A157,A:A)</f>
        <v>285</v>
      </c>
      <c r="C157" s="221" t="s">
        <v>455</v>
      </c>
      <c r="D157" s="216">
        <f>COUNTIF(Janeiro!$C$3:$C$300,C157)+COUNTIF(Fevereiro!$C$3:$C$300,C157)+COUNTIF('Março'!$C$3:$C$300,C157)+COUNTIF(Abril!$C$3:$C$300,C157)+COUNTIF(Maio!$C$3:$C$300,C157)+COUNTIF(Junho!$C$3:$C$300,C157)+COUNTIF(Julho!$C$3:$C$300,C157)+COUNTIF(Agosto!$C$3:$C$300,C157)+COUNTIF(Setembro!$C$3:$C$300,C157)+COUNTIF(Outubro!$C$3:$C$300,C157)+COUNTIF(Novembro!$C$3:$C$300,C157)+COUNTIF(Dezembro!$C$3:$C$300,C157)</f>
        <v>0</v>
      </c>
      <c r="E157" s="216">
        <f>COUNTIF(Janeiro!$D$3:$D$300,C157)+COUNTIF(Fevereiro!$D$3:$D$300,C157)+COUNTIF('Março'!$D$3:$D$300,C157)+COUNTIF(Abril!$D$3:$D$300,C157)+COUNTIF(Maio!$D$3:$D$300,C157)+COUNTIF(Junho!$D$3:$D$300,C157)+COUNTIF(Julho!$D$3:$D$300,C157)+COUNTIF(Agosto!$D$3:$D$300,C157)+COUNTIF(Setembro!$D$3:$D$300,C157)+COUNTIF(Outubro!$D$3:$D$300,C157)+COUNTIF(Novembro!$D$3:$D$300,C157)+COUNTIF(Dezembro!$D$3:$D$300,C157)</f>
        <v>0</v>
      </c>
      <c r="F157" s="216">
        <f>COUNTIFS(Janeiro!$C$3:$C$300,C157,Janeiro!$H$3:$H$300,"&gt;0")+COUNTIFS(Janeiro!$D$3:$D$300,C157,Janeiro!$H$3:$H$300,"&gt;0")+COUNTIFS(Fevereiro!$C$3:$C$300,C157,Fevereiro!$H$3:$H$300,"&gt;0")+COUNTIFS(Fevereiro!$D$3:$D$300,C157,Fevereiro!$H$3:$H$300,"&gt;0")+COUNTIFS('Março'!$C$3:$C$300,C157,'Março'!$H$3:$H$300,"&gt;0")+COUNTIFS('Março'!$D$3:$D$300,C157,'Março'!$H$3:$H$300,"&gt;0")+COUNTIFS(Abril!$C$3:$C$300,C157,Abril!$H$3:$H$300,"&gt;0")+COUNTIFS(Abril!$D$3:$D$300,C157,Abril!$H$3:$H$300,"&gt;0")+COUNTIFS(Maio!$C$3:$C$300,C157,Maio!$H$3:$H$300,"&gt;0")+COUNTIFS(Maio!$D$3:$D$300,C157,Maio!$H$3:$H$300,"&gt;0")+COUNTIFS(Junho!$C$3:$C$300,C157,Junho!$H$3:$H$300,"&gt;0")+COUNTIFS(Junho!$D$3:$D$300,C157,Junho!$H$3:$H$300,"&gt;0")+COUNTIFS(Julho!$C$3:$C$300,C157,Julho!$H$3:$H$300,"&gt;0")+COUNTIFS(Julho!$D$3:$D$300,C157,Julho!$H$3:$H$300,"&gt;0")+COUNTIFS(Agosto!$C$3:$C$300,C157,Agosto!$H$3:$H$300,"&gt;0")+COUNTIFS(Agosto!$D$3:$D$300,C157,Agosto!$H$3:$H$300,"&gt;0")+COUNTIFS(Setembro!$C$3:$C$300,C157,Setembro!$H$3:$H$300,"&gt;0")+COUNTIFS(Setembro!$D$3:$D$300,C157,Setembro!$H$3:$H$300,"&gt;0")+COUNTIFS(Outubro!$C$3:$C$300,C157,Outubro!$H$3:$H$300,"&gt;0")+COUNTIFS(Outubro!$D$3:$D$300,C157,Outubro!$H$3:$H$300,"&gt;0")+COUNTIFS(Novembro!$C$3:$C$300,C157,Novembro!$H$3:$H$300,"&gt;0")+COUNTIFS(Novembro!$D$3:$D$300,C157,Novembro!$H$3:$H$300,"&gt;0")+COUNTIFS(Dezembro!$C$3:$C$300,C157,Dezembro!$H$3:$H$300,"&gt;0")+COUNTIFS(Dezembro!$D$3:$D$300,C157,Dezembro!$H$3:$H$300,"&gt;0")</f>
        <v>0</v>
      </c>
      <c r="G157" s="216">
        <f>COUNTIFS(Janeiro!$C$3:$C$300,C157,Janeiro!$H$3:$H$300,"&lt;0")+COUNTIFS(Janeiro!$D$3:$D$300,C157,Janeiro!$H$3:$H$300,"&lt;0")+COUNTIFS(Fevereiro!$C$3:$C$300,C157,Fevereiro!$H$3:$H$300,"&lt;0")+COUNTIFS(Fevereiro!$D$3:$D$300,C157,Fevereiro!$H$3:$H$300,"&lt;0")+COUNTIFS('Março'!$C$3:$C$300,C157,'Março'!$H$3:$H$300,"&lt;0")+COUNTIFS('Março'!$D$3:$D$300,C157,'Março'!$H$3:$H$300,"&lt;0")+COUNTIFS(Abril!$C$3:$C$300,C157,Abril!$H$3:$H$300,"&lt;0")+COUNTIFS(Abril!$D$3:$D$300,C157,Abril!$H$3:$H$300,"&lt;0")+COUNTIFS(Maio!$C$3:$C$300,C157,Maio!$H$3:$H$300,"&lt;0")+COUNTIFS(Maio!$D$3:$D$300,C157,Maio!$H$3:$H$300,"&lt;0")+COUNTIFS(Junho!$C$3:$C$300,C157,Junho!$H$3:$H$300,"&lt;0")+COUNTIFS(Junho!$D$3:$D$300,C157,Junho!$H$3:$H$300,"&lt;0")+COUNTIFS(Julho!$C$3:$C$300,C157,Julho!$H$3:$H$300,"&lt;0")+COUNTIFS(Julho!$D$3:$D$300,C157,Julho!$H$3:$H$300,"&lt;0")+COUNTIFS(Agosto!$C$3:$C$300,C157,Agosto!$H$3:$H$300,"&lt;0")+COUNTIFS(Agosto!$D$3:$D$300,C157,Agosto!$H$3:$H$300,"&lt;0")+COUNTIFS(Setembro!$C$3:$C$300,C157,Setembro!$H$3:$H$300,"&lt;0")+COUNTIFS(Setembro!$D$3:$D$300,C157,Setembro!$H$3:$H$300,"&lt;0")+COUNTIFS(Outubro!$C$3:$C$300,C157,Outubro!$H$3:$H$300,"&lt;0")+COUNTIFS(Outubro!$D$3:$D$300,C157,Outubro!$H$3:$H$300,"&lt;0")+COUNTIFS(Novembro!$C$3:$C$300,C157,Novembro!$H$3:$H$300,"&lt;0")+COUNTIFS(Novembro!$D$3:$D$300,C157,Novembro!$H$3:$H$300,"&lt;0")+COUNTIFS(Dezembro!$C$3:$C$300,C157,Dezembro!$H$3:$H$300,"&lt;0")+COUNTIFS(Dezembro!$D$3:$D$300,C157,Dezembro!$H$3:$H$300,"&lt;0")</f>
        <v>0</v>
      </c>
      <c r="H157" s="217">
        <f>SUMIFS(Janeiro!$H$3:$H$300,Janeiro!$C$3:$C$300,C157)+SUMIFS(Janeiro!$H$3:$H$300,Janeiro!$D$3:$D$300,C157)+SUMIFS(Fevereiro!$H$3:$H$300,Fevereiro!$C$3:$C$300,C157)+SUMIFS(Fevereiro!$H$3:$H$300,Fevereiro!$D$3:$D$300,C157)+SUMIFS('Março'!$H$3:$H$300,'Março'!$C$3:$C$300,C157)+SUMIFS('Março'!$H$3:$H$300,'Março'!$D$3:$D$300,C157)+SUMIFS(Abril!$H$3:$H$300,Abril!$C$3:$C$300,C157)+SUMIFS(Abril!$H$3:$H$300,Abril!$D$3:$D$300,C157)+SUMIFS(Maio!$H$3:$H$300,Maio!$C$3:$C$300,C157)+SUMIFS(Maio!$H$3:$H$300,Maio!$D$3:$D$300,C157)+SUMIFS(Junho!$H$3:$H$300,Junho!$C$3:$C$300,C157)+SUMIFS(Junho!$H$3:$H$300,Junho!$D$3:$D$300,C157)+SUMIFS(Julho!$H$3:$H$300,Julho!$C$3:$C$300,C157)+SUMIFS(Julho!$H$3:$H$300,Julho!$D$3:$D$300,C157)+SUMIFS(Agosto!$H$3:$H$300,Agosto!$C$3:$C$300,C157)+SUMIFS(Agosto!$H$3:$H$300,Agosto!$D$3:$D$300,C157)+SUMIFS(Setembro!$H$3:$H$300,Setembro!$C$3:$C$300,C157)+SUMIFS(Setembro!$H$3:$H$300,Setembro!$D$3:$D$300,C157)+SUMIFS(Outubro!$H$3:$H$300,Outubro!$C$3:$C$300,C157)+SUMIFS(Outubro!$H$3:$H$300,Outubro!$D$3:$D$300,C157)+SUMIFS(Novembro!$H$3:$H$300,Novembro!$C$3:$C$300,C157)+SUMIFS(Novembro!$H$3:$H$300,Novembro!$D$3:$D$300,C157)+SUMIFS(Dezembro!$H$3:$H$300,Dezembro!$C$3:$C$300,C157)+SUMIFS(Dezembro!$H$3:$H$300,Dezembro!$D$3:$D$300,C157)</f>
        <v>0</v>
      </c>
      <c r="J157" s="235"/>
      <c r="L157" s="71"/>
    </row>
    <row r="158" ht="24.75" customHeight="1">
      <c r="A158" s="214">
        <f>Equipes!$H158+(ROW(Equipes!$H158)/100000)</f>
        <v>240.00158</v>
      </c>
      <c r="B158" s="207">
        <f>RANK(Equipes!$A158,A:A)</f>
        <v>44</v>
      </c>
      <c r="C158" s="221" t="s">
        <v>456</v>
      </c>
      <c r="D158" s="216">
        <f>COUNTIF(Janeiro!$C$3:$C$300,C158)+COUNTIF(Fevereiro!$C$3:$C$300,C158)+COUNTIF('Março'!$C$3:$C$300,C158)+COUNTIF(Abril!$C$3:$C$300,C158)+COUNTIF(Maio!$C$3:$C$300,C158)+COUNTIF(Junho!$C$3:$C$300,C158)+COUNTIF(Julho!$C$3:$C$300,C158)+COUNTIF(Agosto!$C$3:$C$300,C158)+COUNTIF(Setembro!$C$3:$C$300,C158)+COUNTIF(Outubro!$C$3:$C$300,C158)+COUNTIF(Novembro!$C$3:$C$300,C158)+COUNTIF(Dezembro!$C$3:$C$300,C158)</f>
        <v>0</v>
      </c>
      <c r="E158" s="216">
        <f>COUNTIF(Janeiro!$D$3:$D$300,C158)+COUNTIF(Fevereiro!$D$3:$D$300,C158)+COUNTIF('Março'!$D$3:$D$300,C158)+COUNTIF(Abril!$D$3:$D$300,C158)+COUNTIF(Maio!$D$3:$D$300,C158)+COUNTIF(Junho!$D$3:$D$300,C158)+COUNTIF(Julho!$D$3:$D$300,C158)+COUNTIF(Agosto!$D$3:$D$300,C158)+COUNTIF(Setembro!$D$3:$D$300,C158)+COUNTIF(Outubro!$D$3:$D$300,C158)+COUNTIF(Novembro!$D$3:$D$300,C158)+COUNTIF(Dezembro!$D$3:$D$300,C158)</f>
        <v>1</v>
      </c>
      <c r="F158" s="216">
        <f>COUNTIFS(Janeiro!$C$3:$C$300,C158,Janeiro!$H$3:$H$300,"&gt;0")+COUNTIFS(Janeiro!$D$3:$D$300,C158,Janeiro!$H$3:$H$300,"&gt;0")+COUNTIFS(Fevereiro!$C$3:$C$300,C158,Fevereiro!$H$3:$H$300,"&gt;0")+COUNTIFS(Fevereiro!$D$3:$D$300,C158,Fevereiro!$H$3:$H$300,"&gt;0")+COUNTIFS('Março'!$C$3:$C$300,C158,'Março'!$H$3:$H$300,"&gt;0")+COUNTIFS('Março'!$D$3:$D$300,C158,'Março'!$H$3:$H$300,"&gt;0")+COUNTIFS(Abril!$C$3:$C$300,C158,Abril!$H$3:$H$300,"&gt;0")+COUNTIFS(Abril!$D$3:$D$300,C158,Abril!$H$3:$H$300,"&gt;0")+COUNTIFS(Maio!$C$3:$C$300,C158,Maio!$H$3:$H$300,"&gt;0")+COUNTIFS(Maio!$D$3:$D$300,C158,Maio!$H$3:$H$300,"&gt;0")+COUNTIFS(Junho!$C$3:$C$300,C158,Junho!$H$3:$H$300,"&gt;0")+COUNTIFS(Junho!$D$3:$D$300,C158,Junho!$H$3:$H$300,"&gt;0")+COUNTIFS(Julho!$C$3:$C$300,C158,Julho!$H$3:$H$300,"&gt;0")+COUNTIFS(Julho!$D$3:$D$300,C158,Julho!$H$3:$H$300,"&gt;0")+COUNTIFS(Agosto!$C$3:$C$300,C158,Agosto!$H$3:$H$300,"&gt;0")+COUNTIFS(Agosto!$D$3:$D$300,C158,Agosto!$H$3:$H$300,"&gt;0")+COUNTIFS(Setembro!$C$3:$C$300,C158,Setembro!$H$3:$H$300,"&gt;0")+COUNTIFS(Setembro!$D$3:$D$300,C158,Setembro!$H$3:$H$300,"&gt;0")+COUNTIFS(Outubro!$C$3:$C$300,C158,Outubro!$H$3:$H$300,"&gt;0")+COUNTIFS(Outubro!$D$3:$D$300,C158,Outubro!$H$3:$H$300,"&gt;0")+COUNTIFS(Novembro!$C$3:$C$300,C158,Novembro!$H$3:$H$300,"&gt;0")+COUNTIFS(Novembro!$D$3:$D$300,C158,Novembro!$H$3:$H$300,"&gt;0")+COUNTIFS(Dezembro!$C$3:$C$300,C158,Dezembro!$H$3:$H$300,"&gt;0")+COUNTIFS(Dezembro!$D$3:$D$300,C158,Dezembro!$H$3:$H$300,"&gt;0")</f>
        <v>1</v>
      </c>
      <c r="G158" s="216">
        <f>COUNTIFS(Janeiro!$C$3:$C$300,C158,Janeiro!$H$3:$H$300,"&lt;0")+COUNTIFS(Janeiro!$D$3:$D$300,C158,Janeiro!$H$3:$H$300,"&lt;0")+COUNTIFS(Fevereiro!$C$3:$C$300,C158,Fevereiro!$H$3:$H$300,"&lt;0")+COUNTIFS(Fevereiro!$D$3:$D$300,C158,Fevereiro!$H$3:$H$300,"&lt;0")+COUNTIFS('Março'!$C$3:$C$300,C158,'Março'!$H$3:$H$300,"&lt;0")+COUNTIFS('Março'!$D$3:$D$300,C158,'Março'!$H$3:$H$300,"&lt;0")+COUNTIFS(Abril!$C$3:$C$300,C158,Abril!$H$3:$H$300,"&lt;0")+COUNTIFS(Abril!$D$3:$D$300,C158,Abril!$H$3:$H$300,"&lt;0")+COUNTIFS(Maio!$C$3:$C$300,C158,Maio!$H$3:$H$300,"&lt;0")+COUNTIFS(Maio!$D$3:$D$300,C158,Maio!$H$3:$H$300,"&lt;0")+COUNTIFS(Junho!$C$3:$C$300,C158,Junho!$H$3:$H$300,"&lt;0")+COUNTIFS(Junho!$D$3:$D$300,C158,Junho!$H$3:$H$300,"&lt;0")+COUNTIFS(Julho!$C$3:$C$300,C158,Julho!$H$3:$H$300,"&lt;0")+COUNTIFS(Julho!$D$3:$D$300,C158,Julho!$H$3:$H$300,"&lt;0")+COUNTIFS(Agosto!$C$3:$C$300,C158,Agosto!$H$3:$H$300,"&lt;0")+COUNTIFS(Agosto!$D$3:$D$300,C158,Agosto!$H$3:$H$300,"&lt;0")+COUNTIFS(Setembro!$C$3:$C$300,C158,Setembro!$H$3:$H$300,"&lt;0")+COUNTIFS(Setembro!$D$3:$D$300,C158,Setembro!$H$3:$H$300,"&lt;0")+COUNTIFS(Outubro!$C$3:$C$300,C158,Outubro!$H$3:$H$300,"&lt;0")+COUNTIFS(Outubro!$D$3:$D$300,C158,Outubro!$H$3:$H$300,"&lt;0")+COUNTIFS(Novembro!$C$3:$C$300,C158,Novembro!$H$3:$H$300,"&lt;0")+COUNTIFS(Novembro!$D$3:$D$300,C158,Novembro!$H$3:$H$300,"&lt;0")+COUNTIFS(Dezembro!$C$3:$C$300,C158,Dezembro!$H$3:$H$300,"&lt;0")+COUNTIFS(Dezembro!$D$3:$D$300,C158,Dezembro!$H$3:$H$300,"&lt;0")</f>
        <v>0</v>
      </c>
      <c r="H158" s="217">
        <f>SUMIFS(Janeiro!$H$3:$H$300,Janeiro!$C$3:$C$300,C158)+SUMIFS(Janeiro!$H$3:$H$300,Janeiro!$D$3:$D$300,C158)+SUMIFS(Fevereiro!$H$3:$H$300,Fevereiro!$C$3:$C$300,C158)+SUMIFS(Fevereiro!$H$3:$H$300,Fevereiro!$D$3:$D$300,C158)+SUMIFS('Março'!$H$3:$H$300,'Março'!$C$3:$C$300,C158)+SUMIFS('Março'!$H$3:$H$300,'Março'!$D$3:$D$300,C158)+SUMIFS(Abril!$H$3:$H$300,Abril!$C$3:$C$300,C158)+SUMIFS(Abril!$H$3:$H$300,Abril!$D$3:$D$300,C158)+SUMIFS(Maio!$H$3:$H$300,Maio!$C$3:$C$300,C158)+SUMIFS(Maio!$H$3:$H$300,Maio!$D$3:$D$300,C158)+SUMIFS(Junho!$H$3:$H$300,Junho!$C$3:$C$300,C158)+SUMIFS(Junho!$H$3:$H$300,Junho!$D$3:$D$300,C158)+SUMIFS(Julho!$H$3:$H$300,Julho!$C$3:$C$300,C158)+SUMIFS(Julho!$H$3:$H$300,Julho!$D$3:$D$300,C158)+SUMIFS(Agosto!$H$3:$H$300,Agosto!$C$3:$C$300,C158)+SUMIFS(Agosto!$H$3:$H$300,Agosto!$D$3:$D$300,C158)+SUMIFS(Setembro!$H$3:$H$300,Setembro!$C$3:$C$300,C158)+SUMIFS(Setembro!$H$3:$H$300,Setembro!$D$3:$D$300,C158)+SUMIFS(Outubro!$H$3:$H$300,Outubro!$C$3:$C$300,C158)+SUMIFS(Outubro!$H$3:$H$300,Outubro!$D$3:$D$300,C158)+SUMIFS(Novembro!$H$3:$H$300,Novembro!$C$3:$C$300,C158)+SUMIFS(Novembro!$H$3:$H$300,Novembro!$D$3:$D$300,C158)+SUMIFS(Dezembro!$H$3:$H$300,Dezembro!$C$3:$C$300,C158)+SUMIFS(Dezembro!$H$3:$H$300,Dezembro!$D$3:$D$300,C158)</f>
        <v>240</v>
      </c>
      <c r="J158" s="235"/>
      <c r="L158" s="71"/>
    </row>
    <row r="159" ht="24.75" customHeight="1">
      <c r="A159" s="214">
        <f>Equipes!$H159+(ROW(Equipes!$H159)/100000)</f>
        <v>-499.99841</v>
      </c>
      <c r="B159" s="207">
        <f>RANK(Equipes!$A159,A:A)</f>
        <v>385</v>
      </c>
      <c r="C159" s="221" t="s">
        <v>457</v>
      </c>
      <c r="D159" s="216">
        <f>COUNTIF(Janeiro!$C$3:$C$300,C159)+COUNTIF(Fevereiro!$C$3:$C$300,C159)+COUNTIF('Março'!$C$3:$C$300,C159)+COUNTIF(Abril!$C$3:$C$300,C159)+COUNTIF(Maio!$C$3:$C$300,C159)+COUNTIF(Junho!$C$3:$C$300,C159)+COUNTIF(Julho!$C$3:$C$300,C159)+COUNTIF(Agosto!$C$3:$C$300,C159)+COUNTIF(Setembro!$C$3:$C$300,C159)+COUNTIF(Outubro!$C$3:$C$300,C159)+COUNTIF(Novembro!$C$3:$C$300,C159)+COUNTIF(Dezembro!$C$3:$C$300,C159)</f>
        <v>0</v>
      </c>
      <c r="E159" s="216">
        <f>COUNTIF(Janeiro!$D$3:$D$300,C159)+COUNTIF(Fevereiro!$D$3:$D$300,C159)+COUNTIF('Março'!$D$3:$D$300,C159)+COUNTIF(Abril!$D$3:$D$300,C159)+COUNTIF(Maio!$D$3:$D$300,C159)+COUNTIF(Junho!$D$3:$D$300,C159)+COUNTIF(Julho!$D$3:$D$300,C159)+COUNTIF(Agosto!$D$3:$D$300,C159)+COUNTIF(Setembro!$D$3:$D$300,C159)+COUNTIF(Outubro!$D$3:$D$300,C159)+COUNTIF(Novembro!$D$3:$D$300,C159)+COUNTIF(Dezembro!$D$3:$D$300,C159)</f>
        <v>1</v>
      </c>
      <c r="F159" s="216">
        <f>COUNTIFS(Janeiro!$C$3:$C$300,C159,Janeiro!$H$3:$H$300,"&gt;0")+COUNTIFS(Janeiro!$D$3:$D$300,C159,Janeiro!$H$3:$H$300,"&gt;0")+COUNTIFS(Fevereiro!$C$3:$C$300,C159,Fevereiro!$H$3:$H$300,"&gt;0")+COUNTIFS(Fevereiro!$D$3:$D$300,C159,Fevereiro!$H$3:$H$300,"&gt;0")+COUNTIFS('Março'!$C$3:$C$300,C159,'Março'!$H$3:$H$300,"&gt;0")+COUNTIFS('Março'!$D$3:$D$300,C159,'Março'!$H$3:$H$300,"&gt;0")+COUNTIFS(Abril!$C$3:$C$300,C159,Abril!$H$3:$H$300,"&gt;0")+COUNTIFS(Abril!$D$3:$D$300,C159,Abril!$H$3:$H$300,"&gt;0")+COUNTIFS(Maio!$C$3:$C$300,C159,Maio!$H$3:$H$300,"&gt;0")+COUNTIFS(Maio!$D$3:$D$300,C159,Maio!$H$3:$H$300,"&gt;0")+COUNTIFS(Junho!$C$3:$C$300,C159,Junho!$H$3:$H$300,"&gt;0")+COUNTIFS(Junho!$D$3:$D$300,C159,Junho!$H$3:$H$300,"&gt;0")+COUNTIFS(Julho!$C$3:$C$300,C159,Julho!$H$3:$H$300,"&gt;0")+COUNTIFS(Julho!$D$3:$D$300,C159,Julho!$H$3:$H$300,"&gt;0")+COUNTIFS(Agosto!$C$3:$C$300,C159,Agosto!$H$3:$H$300,"&gt;0")+COUNTIFS(Agosto!$D$3:$D$300,C159,Agosto!$H$3:$H$300,"&gt;0")+COUNTIFS(Setembro!$C$3:$C$300,C159,Setembro!$H$3:$H$300,"&gt;0")+COUNTIFS(Setembro!$D$3:$D$300,C159,Setembro!$H$3:$H$300,"&gt;0")+COUNTIFS(Outubro!$C$3:$C$300,C159,Outubro!$H$3:$H$300,"&gt;0")+COUNTIFS(Outubro!$D$3:$D$300,C159,Outubro!$H$3:$H$300,"&gt;0")+COUNTIFS(Novembro!$C$3:$C$300,C159,Novembro!$H$3:$H$300,"&gt;0")+COUNTIFS(Novembro!$D$3:$D$300,C159,Novembro!$H$3:$H$300,"&gt;0")+COUNTIFS(Dezembro!$C$3:$C$300,C159,Dezembro!$H$3:$H$300,"&gt;0")+COUNTIFS(Dezembro!$D$3:$D$300,C159,Dezembro!$H$3:$H$300,"&gt;0")</f>
        <v>0</v>
      </c>
      <c r="G159" s="216">
        <f>COUNTIFS(Janeiro!$C$3:$C$300,C159,Janeiro!$H$3:$H$300,"&lt;0")+COUNTIFS(Janeiro!$D$3:$D$300,C159,Janeiro!$H$3:$H$300,"&lt;0")+COUNTIFS(Fevereiro!$C$3:$C$300,C159,Fevereiro!$H$3:$H$300,"&lt;0")+COUNTIFS(Fevereiro!$D$3:$D$300,C159,Fevereiro!$H$3:$H$300,"&lt;0")+COUNTIFS('Março'!$C$3:$C$300,C159,'Março'!$H$3:$H$300,"&lt;0")+COUNTIFS('Março'!$D$3:$D$300,C159,'Março'!$H$3:$H$300,"&lt;0")+COUNTIFS(Abril!$C$3:$C$300,C159,Abril!$H$3:$H$300,"&lt;0")+COUNTIFS(Abril!$D$3:$D$300,C159,Abril!$H$3:$H$300,"&lt;0")+COUNTIFS(Maio!$C$3:$C$300,C159,Maio!$H$3:$H$300,"&lt;0")+COUNTIFS(Maio!$D$3:$D$300,C159,Maio!$H$3:$H$300,"&lt;0")+COUNTIFS(Junho!$C$3:$C$300,C159,Junho!$H$3:$H$300,"&lt;0")+COUNTIFS(Junho!$D$3:$D$300,C159,Junho!$H$3:$H$300,"&lt;0")+COUNTIFS(Julho!$C$3:$C$300,C159,Julho!$H$3:$H$300,"&lt;0")+COUNTIFS(Julho!$D$3:$D$300,C159,Julho!$H$3:$H$300,"&lt;0")+COUNTIFS(Agosto!$C$3:$C$300,C159,Agosto!$H$3:$H$300,"&lt;0")+COUNTIFS(Agosto!$D$3:$D$300,C159,Agosto!$H$3:$H$300,"&lt;0")+COUNTIFS(Setembro!$C$3:$C$300,C159,Setembro!$H$3:$H$300,"&lt;0")+COUNTIFS(Setembro!$D$3:$D$300,C159,Setembro!$H$3:$H$300,"&lt;0")+COUNTIFS(Outubro!$C$3:$C$300,C159,Outubro!$H$3:$H$300,"&lt;0")+COUNTIFS(Outubro!$D$3:$D$300,C159,Outubro!$H$3:$H$300,"&lt;0")+COUNTIFS(Novembro!$C$3:$C$300,C159,Novembro!$H$3:$H$300,"&lt;0")+COUNTIFS(Novembro!$D$3:$D$300,C159,Novembro!$H$3:$H$300,"&lt;0")+COUNTIFS(Dezembro!$C$3:$C$300,C159,Dezembro!$H$3:$H$300,"&lt;0")+COUNTIFS(Dezembro!$D$3:$D$300,C159,Dezembro!$H$3:$H$300,"&lt;0")</f>
        <v>1</v>
      </c>
      <c r="H159" s="217">
        <f>SUMIFS(Janeiro!$H$3:$H$300,Janeiro!$C$3:$C$300,C159)+SUMIFS(Janeiro!$H$3:$H$300,Janeiro!$D$3:$D$300,C159)+SUMIFS(Fevereiro!$H$3:$H$300,Fevereiro!$C$3:$C$300,C159)+SUMIFS(Fevereiro!$H$3:$H$300,Fevereiro!$D$3:$D$300,C159)+SUMIFS('Março'!$H$3:$H$300,'Março'!$C$3:$C$300,C159)+SUMIFS('Março'!$H$3:$H$300,'Março'!$D$3:$D$300,C159)+SUMIFS(Abril!$H$3:$H$300,Abril!$C$3:$C$300,C159)+SUMIFS(Abril!$H$3:$H$300,Abril!$D$3:$D$300,C159)+SUMIFS(Maio!$H$3:$H$300,Maio!$C$3:$C$300,C159)+SUMIFS(Maio!$H$3:$H$300,Maio!$D$3:$D$300,C159)+SUMIFS(Junho!$H$3:$H$300,Junho!$C$3:$C$300,C159)+SUMIFS(Junho!$H$3:$H$300,Junho!$D$3:$D$300,C159)+SUMIFS(Julho!$H$3:$H$300,Julho!$C$3:$C$300,C159)+SUMIFS(Julho!$H$3:$H$300,Julho!$D$3:$D$300,C159)+SUMIFS(Agosto!$H$3:$H$300,Agosto!$C$3:$C$300,C159)+SUMIFS(Agosto!$H$3:$H$300,Agosto!$D$3:$D$300,C159)+SUMIFS(Setembro!$H$3:$H$300,Setembro!$C$3:$C$300,C159)+SUMIFS(Setembro!$H$3:$H$300,Setembro!$D$3:$D$300,C159)+SUMIFS(Outubro!$H$3:$H$300,Outubro!$C$3:$C$300,C159)+SUMIFS(Outubro!$H$3:$H$300,Outubro!$D$3:$D$300,C159)+SUMIFS(Novembro!$H$3:$H$300,Novembro!$C$3:$C$300,C159)+SUMIFS(Novembro!$H$3:$H$300,Novembro!$D$3:$D$300,C159)+SUMIFS(Dezembro!$H$3:$H$300,Dezembro!$C$3:$C$300,C159)+SUMIFS(Dezembro!$H$3:$H$300,Dezembro!$D$3:$D$300,C159)</f>
        <v>-500</v>
      </c>
      <c r="J159" s="235"/>
      <c r="L159" s="71"/>
    </row>
    <row r="160" ht="24.75" customHeight="1">
      <c r="A160" s="214">
        <f>Equipes!$H160+(ROW(Equipes!$H160)/100000)</f>
        <v>394.0016</v>
      </c>
      <c r="B160" s="207">
        <f>RANK(Equipes!$A160,A:A)</f>
        <v>36</v>
      </c>
      <c r="C160" s="229" t="s">
        <v>458</v>
      </c>
      <c r="D160" s="216">
        <f>COUNTIF(Janeiro!$C$3:$C$300,C160)+COUNTIF(Fevereiro!$C$3:$C$300,C160)+COUNTIF('Março'!$C$3:$C$300,C160)+COUNTIF(Abril!$C$3:$C$300,C160)+COUNTIF(Maio!$C$3:$C$300,C160)+COUNTIF(Junho!$C$3:$C$300,C160)+COUNTIF(Julho!$C$3:$C$300,C160)+COUNTIF(Agosto!$C$3:$C$300,C160)+COUNTIF(Setembro!$C$3:$C$300,C160)+COUNTIF(Outubro!$C$3:$C$300,C160)+COUNTIF(Novembro!$C$3:$C$300,C160)+COUNTIF(Dezembro!$C$3:$C$300,C160)</f>
        <v>0</v>
      </c>
      <c r="E160" s="216">
        <f>COUNTIF(Janeiro!$D$3:$D$300,C160)+COUNTIF(Fevereiro!$D$3:$D$300,C160)+COUNTIF('Março'!$D$3:$D$300,C160)+COUNTIF(Abril!$D$3:$D$300,C160)+COUNTIF(Maio!$D$3:$D$300,C160)+COUNTIF(Junho!$D$3:$D$300,C160)+COUNTIF(Julho!$D$3:$D$300,C160)+COUNTIF(Agosto!$D$3:$D$300,C160)+COUNTIF(Setembro!$D$3:$D$300,C160)+COUNTIF(Outubro!$D$3:$D$300,C160)+COUNTIF(Novembro!$D$3:$D$300,C160)+COUNTIF(Dezembro!$D$3:$D$300,C160)</f>
        <v>2</v>
      </c>
      <c r="F160" s="216">
        <f>COUNTIFS(Janeiro!$C$3:$C$300,C160,Janeiro!$H$3:$H$300,"&gt;0")+COUNTIFS(Janeiro!$D$3:$D$300,C160,Janeiro!$H$3:$H$300,"&gt;0")+COUNTIFS(Fevereiro!$C$3:$C$300,C160,Fevereiro!$H$3:$H$300,"&gt;0")+COUNTIFS(Fevereiro!$D$3:$D$300,C160,Fevereiro!$H$3:$H$300,"&gt;0")+COUNTIFS('Março'!$C$3:$C$300,C160,'Março'!$H$3:$H$300,"&gt;0")+COUNTIFS('Março'!$D$3:$D$300,C160,'Março'!$H$3:$H$300,"&gt;0")+COUNTIFS(Abril!$C$3:$C$300,C160,Abril!$H$3:$H$300,"&gt;0")+COUNTIFS(Abril!$D$3:$D$300,C160,Abril!$H$3:$H$300,"&gt;0")+COUNTIFS(Maio!$C$3:$C$300,C160,Maio!$H$3:$H$300,"&gt;0")+COUNTIFS(Maio!$D$3:$D$300,C160,Maio!$H$3:$H$300,"&gt;0")+COUNTIFS(Junho!$C$3:$C$300,C160,Junho!$H$3:$H$300,"&gt;0")+COUNTIFS(Junho!$D$3:$D$300,C160,Junho!$H$3:$H$300,"&gt;0")+COUNTIFS(Julho!$C$3:$C$300,C160,Julho!$H$3:$H$300,"&gt;0")+COUNTIFS(Julho!$D$3:$D$300,C160,Julho!$H$3:$H$300,"&gt;0")+COUNTIFS(Agosto!$C$3:$C$300,C160,Agosto!$H$3:$H$300,"&gt;0")+COUNTIFS(Agosto!$D$3:$D$300,C160,Agosto!$H$3:$H$300,"&gt;0")+COUNTIFS(Setembro!$C$3:$C$300,C160,Setembro!$H$3:$H$300,"&gt;0")+COUNTIFS(Setembro!$D$3:$D$300,C160,Setembro!$H$3:$H$300,"&gt;0")+COUNTIFS(Outubro!$C$3:$C$300,C160,Outubro!$H$3:$H$300,"&gt;0")+COUNTIFS(Outubro!$D$3:$D$300,C160,Outubro!$H$3:$H$300,"&gt;0")+COUNTIFS(Novembro!$C$3:$C$300,C160,Novembro!$H$3:$H$300,"&gt;0")+COUNTIFS(Novembro!$D$3:$D$300,C160,Novembro!$H$3:$H$300,"&gt;0")+COUNTIFS(Dezembro!$C$3:$C$300,C160,Dezembro!$H$3:$H$300,"&gt;0")+COUNTIFS(Dezembro!$D$3:$D$300,C160,Dezembro!$H$3:$H$300,"&gt;0")</f>
        <v>2</v>
      </c>
      <c r="G160" s="216">
        <f>COUNTIFS(Janeiro!$C$3:$C$300,C160,Janeiro!$H$3:$H$300,"&lt;0")+COUNTIFS(Janeiro!$D$3:$D$300,C160,Janeiro!$H$3:$H$300,"&lt;0")+COUNTIFS(Fevereiro!$C$3:$C$300,C160,Fevereiro!$H$3:$H$300,"&lt;0")+COUNTIFS(Fevereiro!$D$3:$D$300,C160,Fevereiro!$H$3:$H$300,"&lt;0")+COUNTIFS('Março'!$C$3:$C$300,C160,'Março'!$H$3:$H$300,"&lt;0")+COUNTIFS('Março'!$D$3:$D$300,C160,'Março'!$H$3:$H$300,"&lt;0")+COUNTIFS(Abril!$C$3:$C$300,C160,Abril!$H$3:$H$300,"&lt;0")+COUNTIFS(Abril!$D$3:$D$300,C160,Abril!$H$3:$H$300,"&lt;0")+COUNTIFS(Maio!$C$3:$C$300,C160,Maio!$H$3:$H$300,"&lt;0")+COUNTIFS(Maio!$D$3:$D$300,C160,Maio!$H$3:$H$300,"&lt;0")+COUNTIFS(Junho!$C$3:$C$300,C160,Junho!$H$3:$H$300,"&lt;0")+COUNTIFS(Junho!$D$3:$D$300,C160,Junho!$H$3:$H$300,"&lt;0")+COUNTIFS(Julho!$C$3:$C$300,C160,Julho!$H$3:$H$300,"&lt;0")+COUNTIFS(Julho!$D$3:$D$300,C160,Julho!$H$3:$H$300,"&lt;0")+COUNTIFS(Agosto!$C$3:$C$300,C160,Agosto!$H$3:$H$300,"&lt;0")+COUNTIFS(Agosto!$D$3:$D$300,C160,Agosto!$H$3:$H$300,"&lt;0")+COUNTIFS(Setembro!$C$3:$C$300,C160,Setembro!$H$3:$H$300,"&lt;0")+COUNTIFS(Setembro!$D$3:$D$300,C160,Setembro!$H$3:$H$300,"&lt;0")+COUNTIFS(Outubro!$C$3:$C$300,C160,Outubro!$H$3:$H$300,"&lt;0")+COUNTIFS(Outubro!$D$3:$D$300,C160,Outubro!$H$3:$H$300,"&lt;0")+COUNTIFS(Novembro!$C$3:$C$300,C160,Novembro!$H$3:$H$300,"&lt;0")+COUNTIFS(Novembro!$D$3:$D$300,C160,Novembro!$H$3:$H$300,"&lt;0")+COUNTIFS(Dezembro!$C$3:$C$300,C160,Dezembro!$H$3:$H$300,"&lt;0")+COUNTIFS(Dezembro!$D$3:$D$300,C160,Dezembro!$H$3:$H$300,"&lt;0")</f>
        <v>0</v>
      </c>
      <c r="H160" s="217">
        <f>SUMIFS(Janeiro!$H$3:$H$300,Janeiro!$C$3:$C$300,C160)+SUMIFS(Janeiro!$H$3:$H$300,Janeiro!$D$3:$D$300,C160)+SUMIFS(Fevereiro!$H$3:$H$300,Fevereiro!$C$3:$C$300,C160)+SUMIFS(Fevereiro!$H$3:$H$300,Fevereiro!$D$3:$D$300,C160)+SUMIFS('Março'!$H$3:$H$300,'Março'!$C$3:$C$300,C160)+SUMIFS('Março'!$H$3:$H$300,'Março'!$D$3:$D$300,C160)+SUMIFS(Abril!$H$3:$H$300,Abril!$C$3:$C$300,C160)+SUMIFS(Abril!$H$3:$H$300,Abril!$D$3:$D$300,C160)+SUMIFS(Maio!$H$3:$H$300,Maio!$C$3:$C$300,C160)+SUMIFS(Maio!$H$3:$H$300,Maio!$D$3:$D$300,C160)+SUMIFS(Junho!$H$3:$H$300,Junho!$C$3:$C$300,C160)+SUMIFS(Junho!$H$3:$H$300,Junho!$D$3:$D$300,C160)+SUMIFS(Julho!$H$3:$H$300,Julho!$C$3:$C$300,C160)+SUMIFS(Julho!$H$3:$H$300,Julho!$D$3:$D$300,C160)+SUMIFS(Agosto!$H$3:$H$300,Agosto!$C$3:$C$300,C160)+SUMIFS(Agosto!$H$3:$H$300,Agosto!$D$3:$D$300,C160)+SUMIFS(Setembro!$H$3:$H$300,Setembro!$C$3:$C$300,C160)+SUMIFS(Setembro!$H$3:$H$300,Setembro!$D$3:$D$300,C160)+SUMIFS(Outubro!$H$3:$H$300,Outubro!$C$3:$C$300,C160)+SUMIFS(Outubro!$H$3:$H$300,Outubro!$D$3:$D$300,C160)+SUMIFS(Novembro!$H$3:$H$300,Novembro!$C$3:$C$300,C160)+SUMIFS(Novembro!$H$3:$H$300,Novembro!$D$3:$D$300,C160)+SUMIFS(Dezembro!$H$3:$H$300,Dezembro!$C$3:$C$300,C160)+SUMIFS(Dezembro!$H$3:$H$300,Dezembro!$D$3:$D$300,C160)</f>
        <v>394</v>
      </c>
      <c r="J160" s="235"/>
      <c r="L160" s="71"/>
    </row>
    <row r="161" ht="24.75" customHeight="1">
      <c r="A161" s="214">
        <f>Equipes!$H161+(ROW(Equipes!$H161)/100000)</f>
        <v>0.00161</v>
      </c>
      <c r="B161" s="207">
        <f>RANK(Equipes!$A161,A:A)</f>
        <v>284</v>
      </c>
      <c r="C161" s="221" t="s">
        <v>293</v>
      </c>
      <c r="D161" s="216">
        <f>COUNTIF(Janeiro!$C$3:$C$300,C161)+COUNTIF(Fevereiro!$C$3:$C$300,C161)+COUNTIF('Março'!$C$3:$C$300,C161)+COUNTIF(Abril!$C$3:$C$300,C161)+COUNTIF(Maio!$C$3:$C$300,C161)+COUNTIF(Junho!$C$3:$C$300,C161)+COUNTIF(Julho!$C$3:$C$300,C161)+COUNTIF(Agosto!$C$3:$C$300,C161)+COUNTIF(Setembro!$C$3:$C$300,C161)+COUNTIF(Outubro!$C$3:$C$300,C161)+COUNTIF(Novembro!$C$3:$C$300,C161)+COUNTIF(Dezembro!$C$3:$C$300,C161)</f>
        <v>0</v>
      </c>
      <c r="E161" s="216">
        <f>COUNTIF(Janeiro!$D$3:$D$300,C161)+COUNTIF(Fevereiro!$D$3:$D$300,C161)+COUNTIF('Março'!$D$3:$D$300,C161)+COUNTIF(Abril!$D$3:$D$300,C161)+COUNTIF(Maio!$D$3:$D$300,C161)+COUNTIF(Junho!$D$3:$D$300,C161)+COUNTIF(Julho!$D$3:$D$300,C161)+COUNTIF(Agosto!$D$3:$D$300,C161)+COUNTIF(Setembro!$D$3:$D$300,C161)+COUNTIF(Outubro!$D$3:$D$300,C161)+COUNTIF(Novembro!$D$3:$D$300,C161)+COUNTIF(Dezembro!$D$3:$D$300,C161)</f>
        <v>0</v>
      </c>
      <c r="F161" s="216">
        <f>COUNTIFS(Janeiro!$C$3:$C$300,C161,Janeiro!$H$3:$H$300,"&gt;0")+COUNTIFS(Janeiro!$D$3:$D$300,C161,Janeiro!$H$3:$H$300,"&gt;0")+COUNTIFS(Fevereiro!$C$3:$C$300,C161,Fevereiro!$H$3:$H$300,"&gt;0")+COUNTIFS(Fevereiro!$D$3:$D$300,C161,Fevereiro!$H$3:$H$300,"&gt;0")+COUNTIFS('Março'!$C$3:$C$300,C161,'Março'!$H$3:$H$300,"&gt;0")+COUNTIFS('Março'!$D$3:$D$300,C161,'Março'!$H$3:$H$300,"&gt;0")+COUNTIFS(Abril!$C$3:$C$300,C161,Abril!$H$3:$H$300,"&gt;0")+COUNTIFS(Abril!$D$3:$D$300,C161,Abril!$H$3:$H$300,"&gt;0")+COUNTIFS(Maio!$C$3:$C$300,C161,Maio!$H$3:$H$300,"&gt;0")+COUNTIFS(Maio!$D$3:$D$300,C161,Maio!$H$3:$H$300,"&gt;0")+COUNTIFS(Junho!$C$3:$C$300,C161,Junho!$H$3:$H$300,"&gt;0")+COUNTIFS(Junho!$D$3:$D$300,C161,Junho!$H$3:$H$300,"&gt;0")+COUNTIFS(Julho!$C$3:$C$300,C161,Julho!$H$3:$H$300,"&gt;0")+COUNTIFS(Julho!$D$3:$D$300,C161,Julho!$H$3:$H$300,"&gt;0")+COUNTIFS(Agosto!$C$3:$C$300,C161,Agosto!$H$3:$H$300,"&gt;0")+COUNTIFS(Agosto!$D$3:$D$300,C161,Agosto!$H$3:$H$300,"&gt;0")+COUNTIFS(Setembro!$C$3:$C$300,C161,Setembro!$H$3:$H$300,"&gt;0")+COUNTIFS(Setembro!$D$3:$D$300,C161,Setembro!$H$3:$H$300,"&gt;0")+COUNTIFS(Outubro!$C$3:$C$300,C161,Outubro!$H$3:$H$300,"&gt;0")+COUNTIFS(Outubro!$D$3:$D$300,C161,Outubro!$H$3:$H$300,"&gt;0")+COUNTIFS(Novembro!$C$3:$C$300,C161,Novembro!$H$3:$H$300,"&gt;0")+COUNTIFS(Novembro!$D$3:$D$300,C161,Novembro!$H$3:$H$300,"&gt;0")+COUNTIFS(Dezembro!$C$3:$C$300,C161,Dezembro!$H$3:$H$300,"&gt;0")+COUNTIFS(Dezembro!$D$3:$D$300,C161,Dezembro!$H$3:$H$300,"&gt;0")</f>
        <v>0</v>
      </c>
      <c r="G161" s="216">
        <f>COUNTIFS(Janeiro!$C$3:$C$300,C161,Janeiro!$H$3:$H$300,"&lt;0")+COUNTIFS(Janeiro!$D$3:$D$300,C161,Janeiro!$H$3:$H$300,"&lt;0")+COUNTIFS(Fevereiro!$C$3:$C$300,C161,Fevereiro!$H$3:$H$300,"&lt;0")+COUNTIFS(Fevereiro!$D$3:$D$300,C161,Fevereiro!$H$3:$H$300,"&lt;0")+COUNTIFS('Março'!$C$3:$C$300,C161,'Março'!$H$3:$H$300,"&lt;0")+COUNTIFS('Março'!$D$3:$D$300,C161,'Março'!$H$3:$H$300,"&lt;0")+COUNTIFS(Abril!$C$3:$C$300,C161,Abril!$H$3:$H$300,"&lt;0")+COUNTIFS(Abril!$D$3:$D$300,C161,Abril!$H$3:$H$300,"&lt;0")+COUNTIFS(Maio!$C$3:$C$300,C161,Maio!$H$3:$H$300,"&lt;0")+COUNTIFS(Maio!$D$3:$D$300,C161,Maio!$H$3:$H$300,"&lt;0")+COUNTIFS(Junho!$C$3:$C$300,C161,Junho!$H$3:$H$300,"&lt;0")+COUNTIFS(Junho!$D$3:$D$300,C161,Junho!$H$3:$H$300,"&lt;0")+COUNTIFS(Julho!$C$3:$C$300,C161,Julho!$H$3:$H$300,"&lt;0")+COUNTIFS(Julho!$D$3:$D$300,C161,Julho!$H$3:$H$300,"&lt;0")+COUNTIFS(Agosto!$C$3:$C$300,C161,Agosto!$H$3:$H$300,"&lt;0")+COUNTIFS(Agosto!$D$3:$D$300,C161,Agosto!$H$3:$H$300,"&lt;0")+COUNTIFS(Setembro!$C$3:$C$300,C161,Setembro!$H$3:$H$300,"&lt;0")+COUNTIFS(Setembro!$D$3:$D$300,C161,Setembro!$H$3:$H$300,"&lt;0")+COUNTIFS(Outubro!$C$3:$C$300,C161,Outubro!$H$3:$H$300,"&lt;0")+COUNTIFS(Outubro!$D$3:$D$300,C161,Outubro!$H$3:$H$300,"&lt;0")+COUNTIFS(Novembro!$C$3:$C$300,C161,Novembro!$H$3:$H$300,"&lt;0")+COUNTIFS(Novembro!$D$3:$D$300,C161,Novembro!$H$3:$H$300,"&lt;0")+COUNTIFS(Dezembro!$C$3:$C$300,C161,Dezembro!$H$3:$H$300,"&lt;0")+COUNTIFS(Dezembro!$D$3:$D$300,C161,Dezembro!$H$3:$H$300,"&lt;0")</f>
        <v>0</v>
      </c>
      <c r="H161" s="217">
        <f>SUMIFS(Janeiro!$H$3:$H$300,Janeiro!$C$3:$C$300,C161)+SUMIFS(Janeiro!$H$3:$H$300,Janeiro!$D$3:$D$300,C161)+SUMIFS(Fevereiro!$H$3:$H$300,Fevereiro!$C$3:$C$300,C161)+SUMIFS(Fevereiro!$H$3:$H$300,Fevereiro!$D$3:$D$300,C161)+SUMIFS('Março'!$H$3:$H$300,'Março'!$C$3:$C$300,C161)+SUMIFS('Março'!$H$3:$H$300,'Março'!$D$3:$D$300,C161)+SUMIFS(Abril!$H$3:$H$300,Abril!$C$3:$C$300,C161)+SUMIFS(Abril!$H$3:$H$300,Abril!$D$3:$D$300,C161)+SUMIFS(Maio!$H$3:$H$300,Maio!$C$3:$C$300,C161)+SUMIFS(Maio!$H$3:$H$300,Maio!$D$3:$D$300,C161)+SUMIFS(Junho!$H$3:$H$300,Junho!$C$3:$C$300,C161)+SUMIFS(Junho!$H$3:$H$300,Junho!$D$3:$D$300,C161)+SUMIFS(Julho!$H$3:$H$300,Julho!$C$3:$C$300,C161)+SUMIFS(Julho!$H$3:$H$300,Julho!$D$3:$D$300,C161)+SUMIFS(Agosto!$H$3:$H$300,Agosto!$C$3:$C$300,C161)+SUMIFS(Agosto!$H$3:$H$300,Agosto!$D$3:$D$300,C161)+SUMIFS(Setembro!$H$3:$H$300,Setembro!$C$3:$C$300,C161)+SUMIFS(Setembro!$H$3:$H$300,Setembro!$D$3:$D$300,C161)+SUMIFS(Outubro!$H$3:$H$300,Outubro!$C$3:$C$300,C161)+SUMIFS(Outubro!$H$3:$H$300,Outubro!$D$3:$D$300,C161)+SUMIFS(Novembro!$H$3:$H$300,Novembro!$C$3:$C$300,C161)+SUMIFS(Novembro!$H$3:$H$300,Novembro!$D$3:$D$300,C161)+SUMIFS(Dezembro!$H$3:$H$300,Dezembro!$C$3:$C$300,C161)+SUMIFS(Dezembro!$H$3:$H$300,Dezembro!$D$3:$D$300,C161)</f>
        <v>0</v>
      </c>
      <c r="J161" s="235"/>
      <c r="L161" s="71"/>
    </row>
    <row r="162" ht="24.75" customHeight="1">
      <c r="A162" s="214">
        <f>Equipes!$H162+(ROW(Equipes!$H162)/100000)</f>
        <v>0.00162</v>
      </c>
      <c r="B162" s="207">
        <f>RANK(Equipes!$A162,A:A)</f>
        <v>283</v>
      </c>
      <c r="C162" s="221" t="s">
        <v>459</v>
      </c>
      <c r="D162" s="216">
        <f>COUNTIF(Janeiro!$C$3:$C$300,C162)+COUNTIF(Fevereiro!$C$3:$C$300,C162)+COUNTIF('Março'!$C$3:$C$300,C162)+COUNTIF(Abril!$C$3:$C$300,C162)+COUNTIF(Maio!$C$3:$C$300,C162)+COUNTIF(Junho!$C$3:$C$300,C162)+COUNTIF(Julho!$C$3:$C$300,C162)+COUNTIF(Agosto!$C$3:$C$300,C162)+COUNTIF(Setembro!$C$3:$C$300,C162)+COUNTIF(Outubro!$C$3:$C$300,C162)+COUNTIF(Novembro!$C$3:$C$300,C162)+COUNTIF(Dezembro!$C$3:$C$300,C162)</f>
        <v>0</v>
      </c>
      <c r="E162" s="216">
        <f>COUNTIF(Janeiro!$D$3:$D$300,C162)+COUNTIF(Fevereiro!$D$3:$D$300,C162)+COUNTIF('Março'!$D$3:$D$300,C162)+COUNTIF(Abril!$D$3:$D$300,C162)+COUNTIF(Maio!$D$3:$D$300,C162)+COUNTIF(Junho!$D$3:$D$300,C162)+COUNTIF(Julho!$D$3:$D$300,C162)+COUNTIF(Agosto!$D$3:$D$300,C162)+COUNTIF(Setembro!$D$3:$D$300,C162)+COUNTIF(Outubro!$D$3:$D$300,C162)+COUNTIF(Novembro!$D$3:$D$300,C162)+COUNTIF(Dezembro!$D$3:$D$300,C162)</f>
        <v>0</v>
      </c>
      <c r="F162" s="216">
        <f>COUNTIFS(Janeiro!$C$3:$C$300,C162,Janeiro!$H$3:$H$300,"&gt;0")+COUNTIFS(Janeiro!$D$3:$D$300,C162,Janeiro!$H$3:$H$300,"&gt;0")+COUNTIFS(Fevereiro!$C$3:$C$300,C162,Fevereiro!$H$3:$H$300,"&gt;0")+COUNTIFS(Fevereiro!$D$3:$D$300,C162,Fevereiro!$H$3:$H$300,"&gt;0")+COUNTIFS('Março'!$C$3:$C$300,C162,'Março'!$H$3:$H$300,"&gt;0")+COUNTIFS('Março'!$D$3:$D$300,C162,'Março'!$H$3:$H$300,"&gt;0")+COUNTIFS(Abril!$C$3:$C$300,C162,Abril!$H$3:$H$300,"&gt;0")+COUNTIFS(Abril!$D$3:$D$300,C162,Abril!$H$3:$H$300,"&gt;0")+COUNTIFS(Maio!$C$3:$C$300,C162,Maio!$H$3:$H$300,"&gt;0")+COUNTIFS(Maio!$D$3:$D$300,C162,Maio!$H$3:$H$300,"&gt;0")+COUNTIFS(Junho!$C$3:$C$300,C162,Junho!$H$3:$H$300,"&gt;0")+COUNTIFS(Junho!$D$3:$D$300,C162,Junho!$H$3:$H$300,"&gt;0")+COUNTIFS(Julho!$C$3:$C$300,C162,Julho!$H$3:$H$300,"&gt;0")+COUNTIFS(Julho!$D$3:$D$300,C162,Julho!$H$3:$H$300,"&gt;0")+COUNTIFS(Agosto!$C$3:$C$300,C162,Agosto!$H$3:$H$300,"&gt;0")+COUNTIFS(Agosto!$D$3:$D$300,C162,Agosto!$H$3:$H$300,"&gt;0")+COUNTIFS(Setembro!$C$3:$C$300,C162,Setembro!$H$3:$H$300,"&gt;0")+COUNTIFS(Setembro!$D$3:$D$300,C162,Setembro!$H$3:$H$300,"&gt;0")+COUNTIFS(Outubro!$C$3:$C$300,C162,Outubro!$H$3:$H$300,"&gt;0")+COUNTIFS(Outubro!$D$3:$D$300,C162,Outubro!$H$3:$H$300,"&gt;0")+COUNTIFS(Novembro!$C$3:$C$300,C162,Novembro!$H$3:$H$300,"&gt;0")+COUNTIFS(Novembro!$D$3:$D$300,C162,Novembro!$H$3:$H$300,"&gt;0")+COUNTIFS(Dezembro!$C$3:$C$300,C162,Dezembro!$H$3:$H$300,"&gt;0")+COUNTIFS(Dezembro!$D$3:$D$300,C162,Dezembro!$H$3:$H$300,"&gt;0")</f>
        <v>0</v>
      </c>
      <c r="G162" s="216">
        <f>COUNTIFS(Janeiro!$C$3:$C$300,C162,Janeiro!$H$3:$H$300,"&lt;0")+COUNTIFS(Janeiro!$D$3:$D$300,C162,Janeiro!$H$3:$H$300,"&lt;0")+COUNTIFS(Fevereiro!$C$3:$C$300,C162,Fevereiro!$H$3:$H$300,"&lt;0")+COUNTIFS(Fevereiro!$D$3:$D$300,C162,Fevereiro!$H$3:$H$300,"&lt;0")+COUNTIFS('Março'!$C$3:$C$300,C162,'Março'!$H$3:$H$300,"&lt;0")+COUNTIFS('Março'!$D$3:$D$300,C162,'Março'!$H$3:$H$300,"&lt;0")+COUNTIFS(Abril!$C$3:$C$300,C162,Abril!$H$3:$H$300,"&lt;0")+COUNTIFS(Abril!$D$3:$D$300,C162,Abril!$H$3:$H$300,"&lt;0")+COUNTIFS(Maio!$C$3:$C$300,C162,Maio!$H$3:$H$300,"&lt;0")+COUNTIFS(Maio!$D$3:$D$300,C162,Maio!$H$3:$H$300,"&lt;0")+COUNTIFS(Junho!$C$3:$C$300,C162,Junho!$H$3:$H$300,"&lt;0")+COUNTIFS(Junho!$D$3:$D$300,C162,Junho!$H$3:$H$300,"&lt;0")+COUNTIFS(Julho!$C$3:$C$300,C162,Julho!$H$3:$H$300,"&lt;0")+COUNTIFS(Julho!$D$3:$D$300,C162,Julho!$H$3:$H$300,"&lt;0")+COUNTIFS(Agosto!$C$3:$C$300,C162,Agosto!$H$3:$H$300,"&lt;0")+COUNTIFS(Agosto!$D$3:$D$300,C162,Agosto!$H$3:$H$300,"&lt;0")+COUNTIFS(Setembro!$C$3:$C$300,C162,Setembro!$H$3:$H$300,"&lt;0")+COUNTIFS(Setembro!$D$3:$D$300,C162,Setembro!$H$3:$H$300,"&lt;0")+COUNTIFS(Outubro!$C$3:$C$300,C162,Outubro!$H$3:$H$300,"&lt;0")+COUNTIFS(Outubro!$D$3:$D$300,C162,Outubro!$H$3:$H$300,"&lt;0")+COUNTIFS(Novembro!$C$3:$C$300,C162,Novembro!$H$3:$H$300,"&lt;0")+COUNTIFS(Novembro!$D$3:$D$300,C162,Novembro!$H$3:$H$300,"&lt;0")+COUNTIFS(Dezembro!$C$3:$C$300,C162,Dezembro!$H$3:$H$300,"&lt;0")+COUNTIFS(Dezembro!$D$3:$D$300,C162,Dezembro!$H$3:$H$300,"&lt;0")</f>
        <v>0</v>
      </c>
      <c r="H162" s="217">
        <f>SUMIFS(Janeiro!$H$3:$H$300,Janeiro!$C$3:$C$300,C162)+SUMIFS(Janeiro!$H$3:$H$300,Janeiro!$D$3:$D$300,C162)+SUMIFS(Fevereiro!$H$3:$H$300,Fevereiro!$C$3:$C$300,C162)+SUMIFS(Fevereiro!$H$3:$H$300,Fevereiro!$D$3:$D$300,C162)+SUMIFS('Março'!$H$3:$H$300,'Março'!$C$3:$C$300,C162)+SUMIFS('Março'!$H$3:$H$300,'Março'!$D$3:$D$300,C162)+SUMIFS(Abril!$H$3:$H$300,Abril!$C$3:$C$300,C162)+SUMIFS(Abril!$H$3:$H$300,Abril!$D$3:$D$300,C162)+SUMIFS(Maio!$H$3:$H$300,Maio!$C$3:$C$300,C162)+SUMIFS(Maio!$H$3:$H$300,Maio!$D$3:$D$300,C162)+SUMIFS(Junho!$H$3:$H$300,Junho!$C$3:$C$300,C162)+SUMIFS(Junho!$H$3:$H$300,Junho!$D$3:$D$300,C162)+SUMIFS(Julho!$H$3:$H$300,Julho!$C$3:$C$300,C162)+SUMIFS(Julho!$H$3:$H$300,Julho!$D$3:$D$300,C162)+SUMIFS(Agosto!$H$3:$H$300,Agosto!$C$3:$C$300,C162)+SUMIFS(Agosto!$H$3:$H$300,Agosto!$D$3:$D$300,C162)+SUMIFS(Setembro!$H$3:$H$300,Setembro!$C$3:$C$300,C162)+SUMIFS(Setembro!$H$3:$H$300,Setembro!$D$3:$D$300,C162)+SUMIFS(Outubro!$H$3:$H$300,Outubro!$C$3:$C$300,C162)+SUMIFS(Outubro!$H$3:$H$300,Outubro!$D$3:$D$300,C162)+SUMIFS(Novembro!$H$3:$H$300,Novembro!$C$3:$C$300,C162)+SUMIFS(Novembro!$H$3:$H$300,Novembro!$D$3:$D$300,C162)+SUMIFS(Dezembro!$H$3:$H$300,Dezembro!$C$3:$C$300,C162)+SUMIFS(Dezembro!$H$3:$H$300,Dezembro!$D$3:$D$300,C162)</f>
        <v>0</v>
      </c>
      <c r="J162" s="235"/>
      <c r="L162" s="71"/>
    </row>
    <row r="163" ht="24.75" customHeight="1">
      <c r="A163" s="214">
        <f>Equipes!$H163+(ROW(Equipes!$H163)/100000)</f>
        <v>0.00163</v>
      </c>
      <c r="B163" s="207">
        <f>RANK(Equipes!$A163,A:A)</f>
        <v>282</v>
      </c>
      <c r="C163" s="221" t="s">
        <v>460</v>
      </c>
      <c r="D163" s="216">
        <f>COUNTIF(Janeiro!$C$3:$C$300,C163)+COUNTIF(Fevereiro!$C$3:$C$300,C163)+COUNTIF('Março'!$C$3:$C$300,C163)+COUNTIF(Abril!$C$3:$C$300,C163)+COUNTIF(Maio!$C$3:$C$300,C163)+COUNTIF(Junho!$C$3:$C$300,C163)+COUNTIF(Julho!$C$3:$C$300,C163)+COUNTIF(Agosto!$C$3:$C$300,C163)+COUNTIF(Setembro!$C$3:$C$300,C163)+COUNTIF(Outubro!$C$3:$C$300,C163)+COUNTIF(Novembro!$C$3:$C$300,C163)+COUNTIF(Dezembro!$C$3:$C$300,C163)</f>
        <v>0</v>
      </c>
      <c r="E163" s="216">
        <f>COUNTIF(Janeiro!$D$3:$D$300,C163)+COUNTIF(Fevereiro!$D$3:$D$300,C163)+COUNTIF('Março'!$D$3:$D$300,C163)+COUNTIF(Abril!$D$3:$D$300,C163)+COUNTIF(Maio!$D$3:$D$300,C163)+COUNTIF(Junho!$D$3:$D$300,C163)+COUNTIF(Julho!$D$3:$D$300,C163)+COUNTIF(Agosto!$D$3:$D$300,C163)+COUNTIF(Setembro!$D$3:$D$300,C163)+COUNTIF(Outubro!$D$3:$D$300,C163)+COUNTIF(Novembro!$D$3:$D$300,C163)+COUNTIF(Dezembro!$D$3:$D$300,C163)</f>
        <v>0</v>
      </c>
      <c r="F163" s="216">
        <f>COUNTIFS(Janeiro!$C$3:$C$300,C163,Janeiro!$H$3:$H$300,"&gt;0")+COUNTIFS(Janeiro!$D$3:$D$300,C163,Janeiro!$H$3:$H$300,"&gt;0")+COUNTIFS(Fevereiro!$C$3:$C$300,C163,Fevereiro!$H$3:$H$300,"&gt;0")+COUNTIFS(Fevereiro!$D$3:$D$300,C163,Fevereiro!$H$3:$H$300,"&gt;0")+COUNTIFS('Março'!$C$3:$C$300,C163,'Março'!$H$3:$H$300,"&gt;0")+COUNTIFS('Março'!$D$3:$D$300,C163,'Março'!$H$3:$H$300,"&gt;0")+COUNTIFS(Abril!$C$3:$C$300,C163,Abril!$H$3:$H$300,"&gt;0")+COUNTIFS(Abril!$D$3:$D$300,C163,Abril!$H$3:$H$300,"&gt;0")+COUNTIFS(Maio!$C$3:$C$300,C163,Maio!$H$3:$H$300,"&gt;0")+COUNTIFS(Maio!$D$3:$D$300,C163,Maio!$H$3:$H$300,"&gt;0")+COUNTIFS(Junho!$C$3:$C$300,C163,Junho!$H$3:$H$300,"&gt;0")+COUNTIFS(Junho!$D$3:$D$300,C163,Junho!$H$3:$H$300,"&gt;0")+COUNTIFS(Julho!$C$3:$C$300,C163,Julho!$H$3:$H$300,"&gt;0")+COUNTIFS(Julho!$D$3:$D$300,C163,Julho!$H$3:$H$300,"&gt;0")+COUNTIFS(Agosto!$C$3:$C$300,C163,Agosto!$H$3:$H$300,"&gt;0")+COUNTIFS(Agosto!$D$3:$D$300,C163,Agosto!$H$3:$H$300,"&gt;0")+COUNTIFS(Setembro!$C$3:$C$300,C163,Setembro!$H$3:$H$300,"&gt;0")+COUNTIFS(Setembro!$D$3:$D$300,C163,Setembro!$H$3:$H$300,"&gt;0")+COUNTIFS(Outubro!$C$3:$C$300,C163,Outubro!$H$3:$H$300,"&gt;0")+COUNTIFS(Outubro!$D$3:$D$300,C163,Outubro!$H$3:$H$300,"&gt;0")+COUNTIFS(Novembro!$C$3:$C$300,C163,Novembro!$H$3:$H$300,"&gt;0")+COUNTIFS(Novembro!$D$3:$D$300,C163,Novembro!$H$3:$H$300,"&gt;0")+COUNTIFS(Dezembro!$C$3:$C$300,C163,Dezembro!$H$3:$H$300,"&gt;0")+COUNTIFS(Dezembro!$D$3:$D$300,C163,Dezembro!$H$3:$H$300,"&gt;0")</f>
        <v>0</v>
      </c>
      <c r="G163" s="216">
        <f>COUNTIFS(Janeiro!$C$3:$C$300,C163,Janeiro!$H$3:$H$300,"&lt;0")+COUNTIFS(Janeiro!$D$3:$D$300,C163,Janeiro!$H$3:$H$300,"&lt;0")+COUNTIFS(Fevereiro!$C$3:$C$300,C163,Fevereiro!$H$3:$H$300,"&lt;0")+COUNTIFS(Fevereiro!$D$3:$D$300,C163,Fevereiro!$H$3:$H$300,"&lt;0")+COUNTIFS('Março'!$C$3:$C$300,C163,'Março'!$H$3:$H$300,"&lt;0")+COUNTIFS('Março'!$D$3:$D$300,C163,'Março'!$H$3:$H$300,"&lt;0")+COUNTIFS(Abril!$C$3:$C$300,C163,Abril!$H$3:$H$300,"&lt;0")+COUNTIFS(Abril!$D$3:$D$300,C163,Abril!$H$3:$H$300,"&lt;0")+COUNTIFS(Maio!$C$3:$C$300,C163,Maio!$H$3:$H$300,"&lt;0")+COUNTIFS(Maio!$D$3:$D$300,C163,Maio!$H$3:$H$300,"&lt;0")+COUNTIFS(Junho!$C$3:$C$300,C163,Junho!$H$3:$H$300,"&lt;0")+COUNTIFS(Junho!$D$3:$D$300,C163,Junho!$H$3:$H$300,"&lt;0")+COUNTIFS(Julho!$C$3:$C$300,C163,Julho!$H$3:$H$300,"&lt;0")+COUNTIFS(Julho!$D$3:$D$300,C163,Julho!$H$3:$H$300,"&lt;0")+COUNTIFS(Agosto!$C$3:$C$300,C163,Agosto!$H$3:$H$300,"&lt;0")+COUNTIFS(Agosto!$D$3:$D$300,C163,Agosto!$H$3:$H$300,"&lt;0")+COUNTIFS(Setembro!$C$3:$C$300,C163,Setembro!$H$3:$H$300,"&lt;0")+COUNTIFS(Setembro!$D$3:$D$300,C163,Setembro!$H$3:$H$300,"&lt;0")+COUNTIFS(Outubro!$C$3:$C$300,C163,Outubro!$H$3:$H$300,"&lt;0")+COUNTIFS(Outubro!$D$3:$D$300,C163,Outubro!$H$3:$H$300,"&lt;0")+COUNTIFS(Novembro!$C$3:$C$300,C163,Novembro!$H$3:$H$300,"&lt;0")+COUNTIFS(Novembro!$D$3:$D$300,C163,Novembro!$H$3:$H$300,"&lt;0")+COUNTIFS(Dezembro!$C$3:$C$300,C163,Dezembro!$H$3:$H$300,"&lt;0")+COUNTIFS(Dezembro!$D$3:$D$300,C163,Dezembro!$H$3:$H$300,"&lt;0")</f>
        <v>0</v>
      </c>
      <c r="H163" s="217">
        <f>SUMIFS(Janeiro!$H$3:$H$300,Janeiro!$C$3:$C$300,C163)+SUMIFS(Janeiro!$H$3:$H$300,Janeiro!$D$3:$D$300,C163)+SUMIFS(Fevereiro!$H$3:$H$300,Fevereiro!$C$3:$C$300,C163)+SUMIFS(Fevereiro!$H$3:$H$300,Fevereiro!$D$3:$D$300,C163)+SUMIFS('Março'!$H$3:$H$300,'Março'!$C$3:$C$300,C163)+SUMIFS('Março'!$H$3:$H$300,'Março'!$D$3:$D$300,C163)+SUMIFS(Abril!$H$3:$H$300,Abril!$C$3:$C$300,C163)+SUMIFS(Abril!$H$3:$H$300,Abril!$D$3:$D$300,C163)+SUMIFS(Maio!$H$3:$H$300,Maio!$C$3:$C$300,C163)+SUMIFS(Maio!$H$3:$H$300,Maio!$D$3:$D$300,C163)+SUMIFS(Junho!$H$3:$H$300,Junho!$C$3:$C$300,C163)+SUMIFS(Junho!$H$3:$H$300,Junho!$D$3:$D$300,C163)+SUMIFS(Julho!$H$3:$H$300,Julho!$C$3:$C$300,C163)+SUMIFS(Julho!$H$3:$H$300,Julho!$D$3:$D$300,C163)+SUMIFS(Agosto!$H$3:$H$300,Agosto!$C$3:$C$300,C163)+SUMIFS(Agosto!$H$3:$H$300,Agosto!$D$3:$D$300,C163)+SUMIFS(Setembro!$H$3:$H$300,Setembro!$C$3:$C$300,C163)+SUMIFS(Setembro!$H$3:$H$300,Setembro!$D$3:$D$300,C163)+SUMIFS(Outubro!$H$3:$H$300,Outubro!$C$3:$C$300,C163)+SUMIFS(Outubro!$H$3:$H$300,Outubro!$D$3:$D$300,C163)+SUMIFS(Novembro!$H$3:$H$300,Novembro!$C$3:$C$300,C163)+SUMIFS(Novembro!$H$3:$H$300,Novembro!$D$3:$D$300,C163)+SUMIFS(Dezembro!$H$3:$H$300,Dezembro!$C$3:$C$300,C163)+SUMIFS(Dezembro!$H$3:$H$300,Dezembro!$D$3:$D$300,C163)</f>
        <v>0</v>
      </c>
      <c r="J163" s="235"/>
      <c r="L163" s="71"/>
    </row>
    <row r="164" ht="24.75" customHeight="1">
      <c r="A164" s="214">
        <f>Equipes!$H164+(ROW(Equipes!$H164)/100000)</f>
        <v>0.00164</v>
      </c>
      <c r="B164" s="207">
        <f>RANK(Equipes!$A164,A:A)</f>
        <v>281</v>
      </c>
      <c r="C164" s="221" t="s">
        <v>461</v>
      </c>
      <c r="D164" s="216">
        <f>COUNTIF(Janeiro!$C$3:$C$300,C164)+COUNTIF(Fevereiro!$C$3:$C$300,C164)+COUNTIF('Março'!$C$3:$C$300,C164)+COUNTIF(Abril!$C$3:$C$300,C164)+COUNTIF(Maio!$C$3:$C$300,C164)+COUNTIF(Junho!$C$3:$C$300,C164)+COUNTIF(Julho!$C$3:$C$300,C164)+COUNTIF(Agosto!$C$3:$C$300,C164)+COUNTIF(Setembro!$C$3:$C$300,C164)+COUNTIF(Outubro!$C$3:$C$300,C164)+COUNTIF(Novembro!$C$3:$C$300,C164)+COUNTIF(Dezembro!$C$3:$C$300,C164)</f>
        <v>0</v>
      </c>
      <c r="E164" s="216">
        <f>COUNTIF(Janeiro!$D$3:$D$300,C164)+COUNTIF(Fevereiro!$D$3:$D$300,C164)+COUNTIF('Março'!$D$3:$D$300,C164)+COUNTIF(Abril!$D$3:$D$300,C164)+COUNTIF(Maio!$D$3:$D$300,C164)+COUNTIF(Junho!$D$3:$D$300,C164)+COUNTIF(Julho!$D$3:$D$300,C164)+COUNTIF(Agosto!$D$3:$D$300,C164)+COUNTIF(Setembro!$D$3:$D$300,C164)+COUNTIF(Outubro!$D$3:$D$300,C164)+COUNTIF(Novembro!$D$3:$D$300,C164)+COUNTIF(Dezembro!$D$3:$D$300,C164)</f>
        <v>0</v>
      </c>
      <c r="F164" s="216">
        <f>COUNTIFS(Janeiro!$C$3:$C$300,C164,Janeiro!$H$3:$H$300,"&gt;0")+COUNTIFS(Janeiro!$D$3:$D$300,C164,Janeiro!$H$3:$H$300,"&gt;0")+COUNTIFS(Fevereiro!$C$3:$C$300,C164,Fevereiro!$H$3:$H$300,"&gt;0")+COUNTIFS(Fevereiro!$D$3:$D$300,C164,Fevereiro!$H$3:$H$300,"&gt;0")+COUNTIFS('Março'!$C$3:$C$300,C164,'Março'!$H$3:$H$300,"&gt;0")+COUNTIFS('Março'!$D$3:$D$300,C164,'Março'!$H$3:$H$300,"&gt;0")+COUNTIFS(Abril!$C$3:$C$300,C164,Abril!$H$3:$H$300,"&gt;0")+COUNTIFS(Abril!$D$3:$D$300,C164,Abril!$H$3:$H$300,"&gt;0")+COUNTIFS(Maio!$C$3:$C$300,C164,Maio!$H$3:$H$300,"&gt;0")+COUNTIFS(Maio!$D$3:$D$300,C164,Maio!$H$3:$H$300,"&gt;0")+COUNTIFS(Junho!$C$3:$C$300,C164,Junho!$H$3:$H$300,"&gt;0")+COUNTIFS(Junho!$D$3:$D$300,C164,Junho!$H$3:$H$300,"&gt;0")+COUNTIFS(Julho!$C$3:$C$300,C164,Julho!$H$3:$H$300,"&gt;0")+COUNTIFS(Julho!$D$3:$D$300,C164,Julho!$H$3:$H$300,"&gt;0")+COUNTIFS(Agosto!$C$3:$C$300,C164,Agosto!$H$3:$H$300,"&gt;0")+COUNTIFS(Agosto!$D$3:$D$300,C164,Agosto!$H$3:$H$300,"&gt;0")+COUNTIFS(Setembro!$C$3:$C$300,C164,Setembro!$H$3:$H$300,"&gt;0")+COUNTIFS(Setembro!$D$3:$D$300,C164,Setembro!$H$3:$H$300,"&gt;0")+COUNTIFS(Outubro!$C$3:$C$300,C164,Outubro!$H$3:$H$300,"&gt;0")+COUNTIFS(Outubro!$D$3:$D$300,C164,Outubro!$H$3:$H$300,"&gt;0")+COUNTIFS(Novembro!$C$3:$C$300,C164,Novembro!$H$3:$H$300,"&gt;0")+COUNTIFS(Novembro!$D$3:$D$300,C164,Novembro!$H$3:$H$300,"&gt;0")+COUNTIFS(Dezembro!$C$3:$C$300,C164,Dezembro!$H$3:$H$300,"&gt;0")+COUNTIFS(Dezembro!$D$3:$D$300,C164,Dezembro!$H$3:$H$300,"&gt;0")</f>
        <v>0</v>
      </c>
      <c r="G164" s="216">
        <f>COUNTIFS(Janeiro!$C$3:$C$300,C164,Janeiro!$H$3:$H$300,"&lt;0")+COUNTIFS(Janeiro!$D$3:$D$300,C164,Janeiro!$H$3:$H$300,"&lt;0")+COUNTIFS(Fevereiro!$C$3:$C$300,C164,Fevereiro!$H$3:$H$300,"&lt;0")+COUNTIFS(Fevereiro!$D$3:$D$300,C164,Fevereiro!$H$3:$H$300,"&lt;0")+COUNTIFS('Março'!$C$3:$C$300,C164,'Março'!$H$3:$H$300,"&lt;0")+COUNTIFS('Março'!$D$3:$D$300,C164,'Março'!$H$3:$H$300,"&lt;0")+COUNTIFS(Abril!$C$3:$C$300,C164,Abril!$H$3:$H$300,"&lt;0")+COUNTIFS(Abril!$D$3:$D$300,C164,Abril!$H$3:$H$300,"&lt;0")+COUNTIFS(Maio!$C$3:$C$300,C164,Maio!$H$3:$H$300,"&lt;0")+COUNTIFS(Maio!$D$3:$D$300,C164,Maio!$H$3:$H$300,"&lt;0")+COUNTIFS(Junho!$C$3:$C$300,C164,Junho!$H$3:$H$300,"&lt;0")+COUNTIFS(Junho!$D$3:$D$300,C164,Junho!$H$3:$H$300,"&lt;0")+COUNTIFS(Julho!$C$3:$C$300,C164,Julho!$H$3:$H$300,"&lt;0")+COUNTIFS(Julho!$D$3:$D$300,C164,Julho!$H$3:$H$300,"&lt;0")+COUNTIFS(Agosto!$C$3:$C$300,C164,Agosto!$H$3:$H$300,"&lt;0")+COUNTIFS(Agosto!$D$3:$D$300,C164,Agosto!$H$3:$H$300,"&lt;0")+COUNTIFS(Setembro!$C$3:$C$300,C164,Setembro!$H$3:$H$300,"&lt;0")+COUNTIFS(Setembro!$D$3:$D$300,C164,Setembro!$H$3:$H$300,"&lt;0")+COUNTIFS(Outubro!$C$3:$C$300,C164,Outubro!$H$3:$H$300,"&lt;0")+COUNTIFS(Outubro!$D$3:$D$300,C164,Outubro!$H$3:$H$300,"&lt;0")+COUNTIFS(Novembro!$C$3:$C$300,C164,Novembro!$H$3:$H$300,"&lt;0")+COUNTIFS(Novembro!$D$3:$D$300,C164,Novembro!$H$3:$H$300,"&lt;0")+COUNTIFS(Dezembro!$C$3:$C$300,C164,Dezembro!$H$3:$H$300,"&lt;0")+COUNTIFS(Dezembro!$D$3:$D$300,C164,Dezembro!$H$3:$H$300,"&lt;0")</f>
        <v>0</v>
      </c>
      <c r="H164" s="217">
        <f>SUMIFS(Janeiro!$H$3:$H$300,Janeiro!$C$3:$C$300,C164)+SUMIFS(Janeiro!$H$3:$H$300,Janeiro!$D$3:$D$300,C164)+SUMIFS(Fevereiro!$H$3:$H$300,Fevereiro!$C$3:$C$300,C164)+SUMIFS(Fevereiro!$H$3:$H$300,Fevereiro!$D$3:$D$300,C164)+SUMIFS('Março'!$H$3:$H$300,'Março'!$C$3:$C$300,C164)+SUMIFS('Março'!$H$3:$H$300,'Março'!$D$3:$D$300,C164)+SUMIFS(Abril!$H$3:$H$300,Abril!$C$3:$C$300,C164)+SUMIFS(Abril!$H$3:$H$300,Abril!$D$3:$D$300,C164)+SUMIFS(Maio!$H$3:$H$300,Maio!$C$3:$C$300,C164)+SUMIFS(Maio!$H$3:$H$300,Maio!$D$3:$D$300,C164)+SUMIFS(Junho!$H$3:$H$300,Junho!$C$3:$C$300,C164)+SUMIFS(Junho!$H$3:$H$300,Junho!$D$3:$D$300,C164)+SUMIFS(Julho!$H$3:$H$300,Julho!$C$3:$C$300,C164)+SUMIFS(Julho!$H$3:$H$300,Julho!$D$3:$D$300,C164)+SUMIFS(Agosto!$H$3:$H$300,Agosto!$C$3:$C$300,C164)+SUMIFS(Agosto!$H$3:$H$300,Agosto!$D$3:$D$300,C164)+SUMIFS(Setembro!$H$3:$H$300,Setembro!$C$3:$C$300,C164)+SUMIFS(Setembro!$H$3:$H$300,Setembro!$D$3:$D$300,C164)+SUMIFS(Outubro!$H$3:$H$300,Outubro!$C$3:$C$300,C164)+SUMIFS(Outubro!$H$3:$H$300,Outubro!$D$3:$D$300,C164)+SUMIFS(Novembro!$H$3:$H$300,Novembro!$C$3:$C$300,C164)+SUMIFS(Novembro!$H$3:$H$300,Novembro!$D$3:$D$300,C164)+SUMIFS(Dezembro!$H$3:$H$300,Dezembro!$C$3:$C$300,C164)+SUMIFS(Dezembro!$H$3:$H$300,Dezembro!$D$3:$D$300,C164)</f>
        <v>0</v>
      </c>
      <c r="J164" s="235"/>
      <c r="L164" s="71"/>
    </row>
    <row r="165" ht="24.75" customHeight="1">
      <c r="A165" s="214">
        <f>Equipes!$H165+(ROW(Equipes!$H165)/100000)</f>
        <v>1630.00165</v>
      </c>
      <c r="B165" s="207">
        <f>RANK(Equipes!$A165,A:A)</f>
        <v>8</v>
      </c>
      <c r="C165" s="229" t="s">
        <v>462</v>
      </c>
      <c r="D165" s="216">
        <f>COUNTIF(Janeiro!$C$3:$C$300,C165)+COUNTIF(Fevereiro!$C$3:$C$300,C165)+COUNTIF('Março'!$C$3:$C$300,C165)+COUNTIF(Abril!$C$3:$C$300,C165)+COUNTIF(Maio!$C$3:$C$300,C165)+COUNTIF(Junho!$C$3:$C$300,C165)+COUNTIF(Julho!$C$3:$C$300,C165)+COUNTIF(Agosto!$C$3:$C$300,C165)+COUNTIF(Setembro!$C$3:$C$300,C165)+COUNTIF(Outubro!$C$3:$C$300,C165)+COUNTIF(Novembro!$C$3:$C$300,C165)+COUNTIF(Dezembro!$C$3:$C$300,C165)</f>
        <v>1</v>
      </c>
      <c r="E165" s="216">
        <f>COUNTIF(Janeiro!$D$3:$D$300,C165)+COUNTIF(Fevereiro!$D$3:$D$300,C165)+COUNTIF('Março'!$D$3:$D$300,C165)+COUNTIF(Abril!$D$3:$D$300,C165)+COUNTIF(Maio!$D$3:$D$300,C165)+COUNTIF(Junho!$D$3:$D$300,C165)+COUNTIF(Julho!$D$3:$D$300,C165)+COUNTIF(Agosto!$D$3:$D$300,C165)+COUNTIF(Setembro!$D$3:$D$300,C165)+COUNTIF(Outubro!$D$3:$D$300,C165)+COUNTIF(Novembro!$D$3:$D$300,C165)+COUNTIF(Dezembro!$D$3:$D$300,C165)</f>
        <v>1</v>
      </c>
      <c r="F165" s="216">
        <f>COUNTIFS(Janeiro!$C$3:$C$300,C165,Janeiro!$H$3:$H$300,"&gt;0")+COUNTIFS(Janeiro!$D$3:$D$300,C165,Janeiro!$H$3:$H$300,"&gt;0")+COUNTIFS(Fevereiro!$C$3:$C$300,C165,Fevereiro!$H$3:$H$300,"&gt;0")+COUNTIFS(Fevereiro!$D$3:$D$300,C165,Fevereiro!$H$3:$H$300,"&gt;0")+COUNTIFS('Março'!$C$3:$C$300,C165,'Março'!$H$3:$H$300,"&gt;0")+COUNTIFS('Março'!$D$3:$D$300,C165,'Março'!$H$3:$H$300,"&gt;0")+COUNTIFS(Abril!$C$3:$C$300,C165,Abril!$H$3:$H$300,"&gt;0")+COUNTIFS(Abril!$D$3:$D$300,C165,Abril!$H$3:$H$300,"&gt;0")+COUNTIFS(Maio!$C$3:$C$300,C165,Maio!$H$3:$H$300,"&gt;0")+COUNTIFS(Maio!$D$3:$D$300,C165,Maio!$H$3:$H$300,"&gt;0")+COUNTIFS(Junho!$C$3:$C$300,C165,Junho!$H$3:$H$300,"&gt;0")+COUNTIFS(Junho!$D$3:$D$300,C165,Junho!$H$3:$H$300,"&gt;0")+COUNTIFS(Julho!$C$3:$C$300,C165,Julho!$H$3:$H$300,"&gt;0")+COUNTIFS(Julho!$D$3:$D$300,C165,Julho!$H$3:$H$300,"&gt;0")+COUNTIFS(Agosto!$C$3:$C$300,C165,Agosto!$H$3:$H$300,"&gt;0")+COUNTIFS(Agosto!$D$3:$D$300,C165,Agosto!$H$3:$H$300,"&gt;0")+COUNTIFS(Setembro!$C$3:$C$300,C165,Setembro!$H$3:$H$300,"&gt;0")+COUNTIFS(Setembro!$D$3:$D$300,C165,Setembro!$H$3:$H$300,"&gt;0")+COUNTIFS(Outubro!$C$3:$C$300,C165,Outubro!$H$3:$H$300,"&gt;0")+COUNTIFS(Outubro!$D$3:$D$300,C165,Outubro!$H$3:$H$300,"&gt;0")+COUNTIFS(Novembro!$C$3:$C$300,C165,Novembro!$H$3:$H$300,"&gt;0")+COUNTIFS(Novembro!$D$3:$D$300,C165,Novembro!$H$3:$H$300,"&gt;0")+COUNTIFS(Dezembro!$C$3:$C$300,C165,Dezembro!$H$3:$H$300,"&gt;0")+COUNTIFS(Dezembro!$D$3:$D$300,C165,Dezembro!$H$3:$H$300,"&gt;0")</f>
        <v>2</v>
      </c>
      <c r="G165" s="216">
        <f>COUNTIFS(Janeiro!$C$3:$C$300,C165,Janeiro!$H$3:$H$300,"&lt;0")+COUNTIFS(Janeiro!$D$3:$D$300,C165,Janeiro!$H$3:$H$300,"&lt;0")+COUNTIFS(Fevereiro!$C$3:$C$300,C165,Fevereiro!$H$3:$H$300,"&lt;0")+COUNTIFS(Fevereiro!$D$3:$D$300,C165,Fevereiro!$H$3:$H$300,"&lt;0")+COUNTIFS('Março'!$C$3:$C$300,C165,'Março'!$H$3:$H$300,"&lt;0")+COUNTIFS('Março'!$D$3:$D$300,C165,'Março'!$H$3:$H$300,"&lt;0")+COUNTIFS(Abril!$C$3:$C$300,C165,Abril!$H$3:$H$300,"&lt;0")+COUNTIFS(Abril!$D$3:$D$300,C165,Abril!$H$3:$H$300,"&lt;0")+COUNTIFS(Maio!$C$3:$C$300,C165,Maio!$H$3:$H$300,"&lt;0")+COUNTIFS(Maio!$D$3:$D$300,C165,Maio!$H$3:$H$300,"&lt;0")+COUNTIFS(Junho!$C$3:$C$300,C165,Junho!$H$3:$H$300,"&lt;0")+COUNTIFS(Junho!$D$3:$D$300,C165,Junho!$H$3:$H$300,"&lt;0")+COUNTIFS(Julho!$C$3:$C$300,C165,Julho!$H$3:$H$300,"&lt;0")+COUNTIFS(Julho!$D$3:$D$300,C165,Julho!$H$3:$H$300,"&lt;0")+COUNTIFS(Agosto!$C$3:$C$300,C165,Agosto!$H$3:$H$300,"&lt;0")+COUNTIFS(Agosto!$D$3:$D$300,C165,Agosto!$H$3:$H$300,"&lt;0")+COUNTIFS(Setembro!$C$3:$C$300,C165,Setembro!$H$3:$H$300,"&lt;0")+COUNTIFS(Setembro!$D$3:$D$300,C165,Setembro!$H$3:$H$300,"&lt;0")+COUNTIFS(Outubro!$C$3:$C$300,C165,Outubro!$H$3:$H$300,"&lt;0")+COUNTIFS(Outubro!$D$3:$D$300,C165,Outubro!$H$3:$H$300,"&lt;0")+COUNTIFS(Novembro!$C$3:$C$300,C165,Novembro!$H$3:$H$300,"&lt;0")+COUNTIFS(Novembro!$D$3:$D$300,C165,Novembro!$H$3:$H$300,"&lt;0")+COUNTIFS(Dezembro!$C$3:$C$300,C165,Dezembro!$H$3:$H$300,"&lt;0")+COUNTIFS(Dezembro!$D$3:$D$300,C165,Dezembro!$H$3:$H$300,"&lt;0")</f>
        <v>0</v>
      </c>
      <c r="H165" s="217">
        <f>SUMIFS(Janeiro!$H$3:$H$300,Janeiro!$C$3:$C$300,C165)+SUMIFS(Janeiro!$H$3:$H$300,Janeiro!$D$3:$D$300,C165)+SUMIFS(Fevereiro!$H$3:$H$300,Fevereiro!$C$3:$C$300,C165)+SUMIFS(Fevereiro!$H$3:$H$300,Fevereiro!$D$3:$D$300,C165)+SUMIFS('Março'!$H$3:$H$300,'Março'!$C$3:$C$300,C165)+SUMIFS('Março'!$H$3:$H$300,'Março'!$D$3:$D$300,C165)+SUMIFS(Abril!$H$3:$H$300,Abril!$C$3:$C$300,C165)+SUMIFS(Abril!$H$3:$H$300,Abril!$D$3:$D$300,C165)+SUMIFS(Maio!$H$3:$H$300,Maio!$C$3:$C$300,C165)+SUMIFS(Maio!$H$3:$H$300,Maio!$D$3:$D$300,C165)+SUMIFS(Junho!$H$3:$H$300,Junho!$C$3:$C$300,C165)+SUMIFS(Junho!$H$3:$H$300,Junho!$D$3:$D$300,C165)+SUMIFS(Julho!$H$3:$H$300,Julho!$C$3:$C$300,C165)+SUMIFS(Julho!$H$3:$H$300,Julho!$D$3:$D$300,C165)+SUMIFS(Agosto!$H$3:$H$300,Agosto!$C$3:$C$300,C165)+SUMIFS(Agosto!$H$3:$H$300,Agosto!$D$3:$D$300,C165)+SUMIFS(Setembro!$H$3:$H$300,Setembro!$C$3:$C$300,C165)+SUMIFS(Setembro!$H$3:$H$300,Setembro!$D$3:$D$300,C165)+SUMIFS(Outubro!$H$3:$H$300,Outubro!$C$3:$C$300,C165)+SUMIFS(Outubro!$H$3:$H$300,Outubro!$D$3:$D$300,C165)+SUMIFS(Novembro!$H$3:$H$300,Novembro!$C$3:$C$300,C165)+SUMIFS(Novembro!$H$3:$H$300,Novembro!$D$3:$D$300,C165)+SUMIFS(Dezembro!$H$3:$H$300,Dezembro!$C$3:$C$300,C165)+SUMIFS(Dezembro!$H$3:$H$300,Dezembro!$D$3:$D$300,C165)</f>
        <v>1630</v>
      </c>
      <c r="J165" s="235"/>
      <c r="L165" s="71"/>
    </row>
    <row r="166" ht="24.75" customHeight="1">
      <c r="A166" s="214">
        <f>Equipes!$H166+(ROW(Equipes!$H166)/100000)</f>
        <v>0.00166</v>
      </c>
      <c r="B166" s="207">
        <f>RANK(Equipes!$A166,A:A)</f>
        <v>280</v>
      </c>
      <c r="C166" s="229" t="s">
        <v>463</v>
      </c>
      <c r="D166" s="216">
        <f>COUNTIF(Janeiro!$C$3:$C$300,C166)+COUNTIF(Fevereiro!$C$3:$C$300,C166)+COUNTIF('Março'!$C$3:$C$300,C166)+COUNTIF(Abril!$C$3:$C$300,C166)+COUNTIF(Maio!$C$3:$C$300,C166)+COUNTIF(Junho!$C$3:$C$300,C166)+COUNTIF(Julho!$C$3:$C$300,C166)+COUNTIF(Agosto!$C$3:$C$300,C166)+COUNTIF(Setembro!$C$3:$C$300,C166)+COUNTIF(Outubro!$C$3:$C$300,C166)+COUNTIF(Novembro!$C$3:$C$300,C166)+COUNTIF(Dezembro!$C$3:$C$300,C166)</f>
        <v>0</v>
      </c>
      <c r="E166" s="216">
        <f>COUNTIF(Janeiro!$D$3:$D$300,C166)+COUNTIF(Fevereiro!$D$3:$D$300,C166)+COUNTIF('Março'!$D$3:$D$300,C166)+COUNTIF(Abril!$D$3:$D$300,C166)+COUNTIF(Maio!$D$3:$D$300,C166)+COUNTIF(Junho!$D$3:$D$300,C166)+COUNTIF(Julho!$D$3:$D$300,C166)+COUNTIF(Agosto!$D$3:$D$300,C166)+COUNTIF(Setembro!$D$3:$D$300,C166)+COUNTIF(Outubro!$D$3:$D$300,C166)+COUNTIF(Novembro!$D$3:$D$300,C166)+COUNTIF(Dezembro!$D$3:$D$300,C166)</f>
        <v>0</v>
      </c>
      <c r="F166" s="216">
        <f>COUNTIFS(Janeiro!$C$3:$C$300,C166,Janeiro!$H$3:$H$300,"&gt;0")+COUNTIFS(Janeiro!$D$3:$D$300,C166,Janeiro!$H$3:$H$300,"&gt;0")+COUNTIFS(Fevereiro!$C$3:$C$300,C166,Fevereiro!$H$3:$H$300,"&gt;0")+COUNTIFS(Fevereiro!$D$3:$D$300,C166,Fevereiro!$H$3:$H$300,"&gt;0")+COUNTIFS('Março'!$C$3:$C$300,C166,'Março'!$H$3:$H$300,"&gt;0")+COUNTIFS('Março'!$D$3:$D$300,C166,'Março'!$H$3:$H$300,"&gt;0")+COUNTIFS(Abril!$C$3:$C$300,C166,Abril!$H$3:$H$300,"&gt;0")+COUNTIFS(Abril!$D$3:$D$300,C166,Abril!$H$3:$H$300,"&gt;0")+COUNTIFS(Maio!$C$3:$C$300,C166,Maio!$H$3:$H$300,"&gt;0")+COUNTIFS(Maio!$D$3:$D$300,C166,Maio!$H$3:$H$300,"&gt;0")+COUNTIFS(Junho!$C$3:$C$300,C166,Junho!$H$3:$H$300,"&gt;0")+COUNTIFS(Junho!$D$3:$D$300,C166,Junho!$H$3:$H$300,"&gt;0")+COUNTIFS(Julho!$C$3:$C$300,C166,Julho!$H$3:$H$300,"&gt;0")+COUNTIFS(Julho!$D$3:$D$300,C166,Julho!$H$3:$H$300,"&gt;0")+COUNTIFS(Agosto!$C$3:$C$300,C166,Agosto!$H$3:$H$300,"&gt;0")+COUNTIFS(Agosto!$D$3:$D$300,C166,Agosto!$H$3:$H$300,"&gt;0")+COUNTIFS(Setembro!$C$3:$C$300,C166,Setembro!$H$3:$H$300,"&gt;0")+COUNTIFS(Setembro!$D$3:$D$300,C166,Setembro!$H$3:$H$300,"&gt;0")+COUNTIFS(Outubro!$C$3:$C$300,C166,Outubro!$H$3:$H$300,"&gt;0")+COUNTIFS(Outubro!$D$3:$D$300,C166,Outubro!$H$3:$H$300,"&gt;0")+COUNTIFS(Novembro!$C$3:$C$300,C166,Novembro!$H$3:$H$300,"&gt;0")+COUNTIFS(Novembro!$D$3:$D$300,C166,Novembro!$H$3:$H$300,"&gt;0")+COUNTIFS(Dezembro!$C$3:$C$300,C166,Dezembro!$H$3:$H$300,"&gt;0")+COUNTIFS(Dezembro!$D$3:$D$300,C166,Dezembro!$H$3:$H$300,"&gt;0")</f>
        <v>0</v>
      </c>
      <c r="G166" s="216">
        <f>COUNTIFS(Janeiro!$C$3:$C$300,C166,Janeiro!$H$3:$H$300,"&lt;0")+COUNTIFS(Janeiro!$D$3:$D$300,C166,Janeiro!$H$3:$H$300,"&lt;0")+COUNTIFS(Fevereiro!$C$3:$C$300,C166,Fevereiro!$H$3:$H$300,"&lt;0")+COUNTIFS(Fevereiro!$D$3:$D$300,C166,Fevereiro!$H$3:$H$300,"&lt;0")+COUNTIFS('Março'!$C$3:$C$300,C166,'Março'!$H$3:$H$300,"&lt;0")+COUNTIFS('Março'!$D$3:$D$300,C166,'Março'!$H$3:$H$300,"&lt;0")+COUNTIFS(Abril!$C$3:$C$300,C166,Abril!$H$3:$H$300,"&lt;0")+COUNTIFS(Abril!$D$3:$D$300,C166,Abril!$H$3:$H$300,"&lt;0")+COUNTIFS(Maio!$C$3:$C$300,C166,Maio!$H$3:$H$300,"&lt;0")+COUNTIFS(Maio!$D$3:$D$300,C166,Maio!$H$3:$H$300,"&lt;0")+COUNTIFS(Junho!$C$3:$C$300,C166,Junho!$H$3:$H$300,"&lt;0")+COUNTIFS(Junho!$D$3:$D$300,C166,Junho!$H$3:$H$300,"&lt;0")+COUNTIFS(Julho!$C$3:$C$300,C166,Julho!$H$3:$H$300,"&lt;0")+COUNTIFS(Julho!$D$3:$D$300,C166,Julho!$H$3:$H$300,"&lt;0")+COUNTIFS(Agosto!$C$3:$C$300,C166,Agosto!$H$3:$H$300,"&lt;0")+COUNTIFS(Agosto!$D$3:$D$300,C166,Agosto!$H$3:$H$300,"&lt;0")+COUNTIFS(Setembro!$C$3:$C$300,C166,Setembro!$H$3:$H$300,"&lt;0")+COUNTIFS(Setembro!$D$3:$D$300,C166,Setembro!$H$3:$H$300,"&lt;0")+COUNTIFS(Outubro!$C$3:$C$300,C166,Outubro!$H$3:$H$300,"&lt;0")+COUNTIFS(Outubro!$D$3:$D$300,C166,Outubro!$H$3:$H$300,"&lt;0")+COUNTIFS(Novembro!$C$3:$C$300,C166,Novembro!$H$3:$H$300,"&lt;0")+COUNTIFS(Novembro!$D$3:$D$300,C166,Novembro!$H$3:$H$300,"&lt;0")+COUNTIFS(Dezembro!$C$3:$C$300,C166,Dezembro!$H$3:$H$300,"&lt;0")+COUNTIFS(Dezembro!$D$3:$D$300,C166,Dezembro!$H$3:$H$300,"&lt;0")</f>
        <v>0</v>
      </c>
      <c r="H166" s="217">
        <f>SUMIFS(Janeiro!$H$3:$H$300,Janeiro!$C$3:$C$300,C166)+SUMIFS(Janeiro!$H$3:$H$300,Janeiro!$D$3:$D$300,C166)+SUMIFS(Fevereiro!$H$3:$H$300,Fevereiro!$C$3:$C$300,C166)+SUMIFS(Fevereiro!$H$3:$H$300,Fevereiro!$D$3:$D$300,C166)+SUMIFS('Março'!$H$3:$H$300,'Março'!$C$3:$C$300,C166)+SUMIFS('Março'!$H$3:$H$300,'Março'!$D$3:$D$300,C166)+SUMIFS(Abril!$H$3:$H$300,Abril!$C$3:$C$300,C166)+SUMIFS(Abril!$H$3:$H$300,Abril!$D$3:$D$300,C166)+SUMIFS(Maio!$H$3:$H$300,Maio!$C$3:$C$300,C166)+SUMIFS(Maio!$H$3:$H$300,Maio!$D$3:$D$300,C166)+SUMIFS(Junho!$H$3:$H$300,Junho!$C$3:$C$300,C166)+SUMIFS(Junho!$H$3:$H$300,Junho!$D$3:$D$300,C166)+SUMIFS(Julho!$H$3:$H$300,Julho!$C$3:$C$300,C166)+SUMIFS(Julho!$H$3:$H$300,Julho!$D$3:$D$300,C166)+SUMIFS(Agosto!$H$3:$H$300,Agosto!$C$3:$C$300,C166)+SUMIFS(Agosto!$H$3:$H$300,Agosto!$D$3:$D$300,C166)+SUMIFS(Setembro!$H$3:$H$300,Setembro!$C$3:$C$300,C166)+SUMIFS(Setembro!$H$3:$H$300,Setembro!$D$3:$D$300,C166)+SUMIFS(Outubro!$H$3:$H$300,Outubro!$C$3:$C$300,C166)+SUMIFS(Outubro!$H$3:$H$300,Outubro!$D$3:$D$300,C166)+SUMIFS(Novembro!$H$3:$H$300,Novembro!$C$3:$C$300,C166)+SUMIFS(Novembro!$H$3:$H$300,Novembro!$D$3:$D$300,C166)+SUMIFS(Dezembro!$H$3:$H$300,Dezembro!$C$3:$C$300,C166)+SUMIFS(Dezembro!$H$3:$H$300,Dezembro!$D$3:$D$300,C166)</f>
        <v>0</v>
      </c>
      <c r="J166" s="235"/>
      <c r="L166" s="71"/>
    </row>
    <row r="167" ht="24.75" customHeight="1">
      <c r="A167" s="214">
        <f>Equipes!$H167+(ROW(Equipes!$H167)/100000)</f>
        <v>500.00167</v>
      </c>
      <c r="B167" s="207">
        <f>RANK(Equipes!$A167,A:A)</f>
        <v>31</v>
      </c>
      <c r="C167" s="221" t="s">
        <v>464</v>
      </c>
      <c r="D167" s="216">
        <f>COUNTIF(Janeiro!$C$3:$C$300,C167)+COUNTIF(Fevereiro!$C$3:$C$300,C167)+COUNTIF('Março'!$C$3:$C$300,C167)+COUNTIF(Abril!$C$3:$C$300,C167)+COUNTIF(Maio!$C$3:$C$300,C167)+COUNTIF(Junho!$C$3:$C$300,C167)+COUNTIF(Julho!$C$3:$C$300,C167)+COUNTIF(Agosto!$C$3:$C$300,C167)+COUNTIF(Setembro!$C$3:$C$300,C167)+COUNTIF(Outubro!$C$3:$C$300,C167)+COUNTIF(Novembro!$C$3:$C$300,C167)+COUNTIF(Dezembro!$C$3:$C$300,C167)</f>
        <v>1</v>
      </c>
      <c r="E167" s="216">
        <f>COUNTIF(Janeiro!$D$3:$D$300,C167)+COUNTIF(Fevereiro!$D$3:$D$300,C167)+COUNTIF('Março'!$D$3:$D$300,C167)+COUNTIF(Abril!$D$3:$D$300,C167)+COUNTIF(Maio!$D$3:$D$300,C167)+COUNTIF(Junho!$D$3:$D$300,C167)+COUNTIF(Julho!$D$3:$D$300,C167)+COUNTIF(Agosto!$D$3:$D$300,C167)+COUNTIF(Setembro!$D$3:$D$300,C167)+COUNTIF(Outubro!$D$3:$D$300,C167)+COUNTIF(Novembro!$D$3:$D$300,C167)+COUNTIF(Dezembro!$D$3:$D$300,C167)</f>
        <v>0</v>
      </c>
      <c r="F167" s="216">
        <f>COUNTIFS(Janeiro!$C$3:$C$300,C167,Janeiro!$H$3:$H$300,"&gt;0")+COUNTIFS(Janeiro!$D$3:$D$300,C167,Janeiro!$H$3:$H$300,"&gt;0")+COUNTIFS(Fevereiro!$C$3:$C$300,C167,Fevereiro!$H$3:$H$300,"&gt;0")+COUNTIFS(Fevereiro!$D$3:$D$300,C167,Fevereiro!$H$3:$H$300,"&gt;0")+COUNTIFS('Março'!$C$3:$C$300,C167,'Março'!$H$3:$H$300,"&gt;0")+COUNTIFS('Março'!$D$3:$D$300,C167,'Março'!$H$3:$H$300,"&gt;0")+COUNTIFS(Abril!$C$3:$C$300,C167,Abril!$H$3:$H$300,"&gt;0")+COUNTIFS(Abril!$D$3:$D$300,C167,Abril!$H$3:$H$300,"&gt;0")+COUNTIFS(Maio!$C$3:$C$300,C167,Maio!$H$3:$H$300,"&gt;0")+COUNTIFS(Maio!$D$3:$D$300,C167,Maio!$H$3:$H$300,"&gt;0")+COUNTIFS(Junho!$C$3:$C$300,C167,Junho!$H$3:$H$300,"&gt;0")+COUNTIFS(Junho!$D$3:$D$300,C167,Junho!$H$3:$H$300,"&gt;0")+COUNTIFS(Julho!$C$3:$C$300,C167,Julho!$H$3:$H$300,"&gt;0")+COUNTIFS(Julho!$D$3:$D$300,C167,Julho!$H$3:$H$300,"&gt;0")+COUNTIFS(Agosto!$C$3:$C$300,C167,Agosto!$H$3:$H$300,"&gt;0")+COUNTIFS(Agosto!$D$3:$D$300,C167,Agosto!$H$3:$H$300,"&gt;0")+COUNTIFS(Setembro!$C$3:$C$300,C167,Setembro!$H$3:$H$300,"&gt;0")+COUNTIFS(Setembro!$D$3:$D$300,C167,Setembro!$H$3:$H$300,"&gt;0")+COUNTIFS(Outubro!$C$3:$C$300,C167,Outubro!$H$3:$H$300,"&gt;0")+COUNTIFS(Outubro!$D$3:$D$300,C167,Outubro!$H$3:$H$300,"&gt;0")+COUNTIFS(Novembro!$C$3:$C$300,C167,Novembro!$H$3:$H$300,"&gt;0")+COUNTIFS(Novembro!$D$3:$D$300,C167,Novembro!$H$3:$H$300,"&gt;0")+COUNTIFS(Dezembro!$C$3:$C$300,C167,Dezembro!$H$3:$H$300,"&gt;0")+COUNTIFS(Dezembro!$D$3:$D$300,C167,Dezembro!$H$3:$H$300,"&gt;0")</f>
        <v>1</v>
      </c>
      <c r="G167" s="216">
        <f>COUNTIFS(Janeiro!$C$3:$C$300,C167,Janeiro!$H$3:$H$300,"&lt;0")+COUNTIFS(Janeiro!$D$3:$D$300,C167,Janeiro!$H$3:$H$300,"&lt;0")+COUNTIFS(Fevereiro!$C$3:$C$300,C167,Fevereiro!$H$3:$H$300,"&lt;0")+COUNTIFS(Fevereiro!$D$3:$D$300,C167,Fevereiro!$H$3:$H$300,"&lt;0")+COUNTIFS('Março'!$C$3:$C$300,C167,'Março'!$H$3:$H$300,"&lt;0")+COUNTIFS('Março'!$D$3:$D$300,C167,'Março'!$H$3:$H$300,"&lt;0")+COUNTIFS(Abril!$C$3:$C$300,C167,Abril!$H$3:$H$300,"&lt;0")+COUNTIFS(Abril!$D$3:$D$300,C167,Abril!$H$3:$H$300,"&lt;0")+COUNTIFS(Maio!$C$3:$C$300,C167,Maio!$H$3:$H$300,"&lt;0")+COUNTIFS(Maio!$D$3:$D$300,C167,Maio!$H$3:$H$300,"&lt;0")+COUNTIFS(Junho!$C$3:$C$300,C167,Junho!$H$3:$H$300,"&lt;0")+COUNTIFS(Junho!$D$3:$D$300,C167,Junho!$H$3:$H$300,"&lt;0")+COUNTIFS(Julho!$C$3:$C$300,C167,Julho!$H$3:$H$300,"&lt;0")+COUNTIFS(Julho!$D$3:$D$300,C167,Julho!$H$3:$H$300,"&lt;0")+COUNTIFS(Agosto!$C$3:$C$300,C167,Agosto!$H$3:$H$300,"&lt;0")+COUNTIFS(Agosto!$D$3:$D$300,C167,Agosto!$H$3:$H$300,"&lt;0")+COUNTIFS(Setembro!$C$3:$C$300,C167,Setembro!$H$3:$H$300,"&lt;0")+COUNTIFS(Setembro!$D$3:$D$300,C167,Setembro!$H$3:$H$300,"&lt;0")+COUNTIFS(Outubro!$C$3:$C$300,C167,Outubro!$H$3:$H$300,"&lt;0")+COUNTIFS(Outubro!$D$3:$D$300,C167,Outubro!$H$3:$H$300,"&lt;0")+COUNTIFS(Novembro!$C$3:$C$300,C167,Novembro!$H$3:$H$300,"&lt;0")+COUNTIFS(Novembro!$D$3:$D$300,C167,Novembro!$H$3:$H$300,"&lt;0")+COUNTIFS(Dezembro!$C$3:$C$300,C167,Dezembro!$H$3:$H$300,"&lt;0")+COUNTIFS(Dezembro!$D$3:$D$300,C167,Dezembro!$H$3:$H$300,"&lt;0")</f>
        <v>0</v>
      </c>
      <c r="H167" s="217">
        <f>SUMIFS(Janeiro!$H$3:$H$300,Janeiro!$C$3:$C$300,C167)+SUMIFS(Janeiro!$H$3:$H$300,Janeiro!$D$3:$D$300,C167)+SUMIFS(Fevereiro!$H$3:$H$300,Fevereiro!$C$3:$C$300,C167)+SUMIFS(Fevereiro!$H$3:$H$300,Fevereiro!$D$3:$D$300,C167)+SUMIFS('Março'!$H$3:$H$300,'Março'!$C$3:$C$300,C167)+SUMIFS('Março'!$H$3:$H$300,'Março'!$D$3:$D$300,C167)+SUMIFS(Abril!$H$3:$H$300,Abril!$C$3:$C$300,C167)+SUMIFS(Abril!$H$3:$H$300,Abril!$D$3:$D$300,C167)+SUMIFS(Maio!$H$3:$H$300,Maio!$C$3:$C$300,C167)+SUMIFS(Maio!$H$3:$H$300,Maio!$D$3:$D$300,C167)+SUMIFS(Junho!$H$3:$H$300,Junho!$C$3:$C$300,C167)+SUMIFS(Junho!$H$3:$H$300,Junho!$D$3:$D$300,C167)+SUMIFS(Julho!$H$3:$H$300,Julho!$C$3:$C$300,C167)+SUMIFS(Julho!$H$3:$H$300,Julho!$D$3:$D$300,C167)+SUMIFS(Agosto!$H$3:$H$300,Agosto!$C$3:$C$300,C167)+SUMIFS(Agosto!$H$3:$H$300,Agosto!$D$3:$D$300,C167)+SUMIFS(Setembro!$H$3:$H$300,Setembro!$C$3:$C$300,C167)+SUMIFS(Setembro!$H$3:$H$300,Setembro!$D$3:$D$300,C167)+SUMIFS(Outubro!$H$3:$H$300,Outubro!$C$3:$C$300,C167)+SUMIFS(Outubro!$H$3:$H$300,Outubro!$D$3:$D$300,C167)+SUMIFS(Novembro!$H$3:$H$300,Novembro!$C$3:$C$300,C167)+SUMIFS(Novembro!$H$3:$H$300,Novembro!$D$3:$D$300,C167)+SUMIFS(Dezembro!$H$3:$H$300,Dezembro!$C$3:$C$300,C167)+SUMIFS(Dezembro!$H$3:$H$300,Dezembro!$D$3:$D$300,C167)</f>
        <v>500</v>
      </c>
      <c r="J167" s="235"/>
      <c r="L167" s="71"/>
    </row>
    <row r="168" ht="24.75" customHeight="1">
      <c r="A168" s="214">
        <f>Equipes!$H168+(ROW(Equipes!$H168)/100000)</f>
        <v>0.00168</v>
      </c>
      <c r="B168" s="207">
        <f>RANK(Equipes!$A168,A:A)</f>
        <v>279</v>
      </c>
      <c r="C168" s="242"/>
      <c r="D168" s="216">
        <f>COUNTIF(Janeiro!$C$3:$C$300,C168)+COUNTIF(Fevereiro!$C$3:$C$300,C168)+COUNTIF('Março'!$C$3:$C$300,C168)+COUNTIF(Abril!$C$3:$C$300,C168)+COUNTIF(Maio!$C$3:$C$300,C168)+COUNTIF(Junho!$C$3:$C$300,C168)+COUNTIF(Julho!$C$3:$C$300,C168)+COUNTIF(Agosto!$C$3:$C$300,C168)+COUNTIF(Setembro!$C$3:$C$300,C168)+COUNTIF(Outubro!$C$3:$C$300,C168)+COUNTIF(Novembro!$C$3:$C$300,C168)+COUNTIF(Dezembro!$C$3:$C$300,C168)</f>
        <v>0</v>
      </c>
      <c r="E168" s="216">
        <f>COUNTIF(Janeiro!$D$3:$D$300,C168)+COUNTIF(Fevereiro!$D$3:$D$300,C168)+COUNTIF('Março'!$D$3:$D$300,C168)+COUNTIF(Abril!$D$3:$D$300,C168)+COUNTIF(Maio!$D$3:$D$300,C168)+COUNTIF(Junho!$D$3:$D$300,C168)+COUNTIF(Julho!$D$3:$D$300,C168)+COUNTIF(Agosto!$D$3:$D$300,C168)+COUNTIF(Setembro!$D$3:$D$300,C168)+COUNTIF(Outubro!$D$3:$D$300,C168)+COUNTIF(Novembro!$D$3:$D$300,C168)+COUNTIF(Dezembro!$D$3:$D$300,C168)</f>
        <v>0</v>
      </c>
      <c r="F168" s="216">
        <f>COUNTIFS(Janeiro!$C$3:$C$300,C168,Janeiro!$H$3:$H$300,"&gt;0")+COUNTIFS(Janeiro!$D$3:$D$300,C168,Janeiro!$H$3:$H$300,"&gt;0")+COUNTIFS(Fevereiro!$C$3:$C$300,C168,Fevereiro!$H$3:$H$300,"&gt;0")+COUNTIFS(Fevereiro!$D$3:$D$300,C168,Fevereiro!$H$3:$H$300,"&gt;0")+COUNTIFS('Março'!$C$3:$C$300,C168,'Março'!$H$3:$H$300,"&gt;0")+COUNTIFS('Março'!$D$3:$D$300,C168,'Março'!$H$3:$H$300,"&gt;0")+COUNTIFS(Abril!$C$3:$C$300,C168,Abril!$H$3:$H$300,"&gt;0")+COUNTIFS(Abril!$D$3:$D$300,C168,Abril!$H$3:$H$300,"&gt;0")+COUNTIFS(Maio!$C$3:$C$300,C168,Maio!$H$3:$H$300,"&gt;0")+COUNTIFS(Maio!$D$3:$D$300,C168,Maio!$H$3:$H$300,"&gt;0")+COUNTIFS(Junho!$C$3:$C$300,C168,Junho!$H$3:$H$300,"&gt;0")+COUNTIFS(Junho!$D$3:$D$300,C168,Junho!$H$3:$H$300,"&gt;0")+COUNTIFS(Julho!$C$3:$C$300,C168,Julho!$H$3:$H$300,"&gt;0")+COUNTIFS(Julho!$D$3:$D$300,C168,Julho!$H$3:$H$300,"&gt;0")+COUNTIFS(Agosto!$C$3:$C$300,C168,Agosto!$H$3:$H$300,"&gt;0")+COUNTIFS(Agosto!$D$3:$D$300,C168,Agosto!$H$3:$H$300,"&gt;0")+COUNTIFS(Setembro!$C$3:$C$300,C168,Setembro!$H$3:$H$300,"&gt;0")+COUNTIFS(Setembro!$D$3:$D$300,C168,Setembro!$H$3:$H$300,"&gt;0")+COUNTIFS(Outubro!$C$3:$C$300,C168,Outubro!$H$3:$H$300,"&gt;0")+COUNTIFS(Outubro!$D$3:$D$300,C168,Outubro!$H$3:$H$300,"&gt;0")+COUNTIFS(Novembro!$C$3:$C$300,C168,Novembro!$H$3:$H$300,"&gt;0")+COUNTIFS(Novembro!$D$3:$D$300,C168,Novembro!$H$3:$H$300,"&gt;0")+COUNTIFS(Dezembro!$C$3:$C$300,C168,Dezembro!$H$3:$H$300,"&gt;0")+COUNTIFS(Dezembro!$D$3:$D$300,C168,Dezembro!$H$3:$H$300,"&gt;0")</f>
        <v>0</v>
      </c>
      <c r="G168" s="216">
        <f>COUNTIFS(Janeiro!$C$3:$C$300,C168,Janeiro!$H$3:$H$300,"&lt;0")+COUNTIFS(Janeiro!$D$3:$D$300,C168,Janeiro!$H$3:$H$300,"&lt;0")+COUNTIFS(Fevereiro!$C$3:$C$300,C168,Fevereiro!$H$3:$H$300,"&lt;0")+COUNTIFS(Fevereiro!$D$3:$D$300,C168,Fevereiro!$H$3:$H$300,"&lt;0")+COUNTIFS('Março'!$C$3:$C$300,C168,'Março'!$H$3:$H$300,"&lt;0")+COUNTIFS('Março'!$D$3:$D$300,C168,'Março'!$H$3:$H$300,"&lt;0")+COUNTIFS(Abril!$C$3:$C$300,C168,Abril!$H$3:$H$300,"&lt;0")+COUNTIFS(Abril!$D$3:$D$300,C168,Abril!$H$3:$H$300,"&lt;0")+COUNTIFS(Maio!$C$3:$C$300,C168,Maio!$H$3:$H$300,"&lt;0")+COUNTIFS(Maio!$D$3:$D$300,C168,Maio!$H$3:$H$300,"&lt;0")+COUNTIFS(Junho!$C$3:$C$300,C168,Junho!$H$3:$H$300,"&lt;0")+COUNTIFS(Junho!$D$3:$D$300,C168,Junho!$H$3:$H$300,"&lt;0")+COUNTIFS(Julho!$C$3:$C$300,C168,Julho!$H$3:$H$300,"&lt;0")+COUNTIFS(Julho!$D$3:$D$300,C168,Julho!$H$3:$H$300,"&lt;0")+COUNTIFS(Agosto!$C$3:$C$300,C168,Agosto!$H$3:$H$300,"&lt;0")+COUNTIFS(Agosto!$D$3:$D$300,C168,Agosto!$H$3:$H$300,"&lt;0")+COUNTIFS(Setembro!$C$3:$C$300,C168,Setembro!$H$3:$H$300,"&lt;0")+COUNTIFS(Setembro!$D$3:$D$300,C168,Setembro!$H$3:$H$300,"&lt;0")+COUNTIFS(Outubro!$C$3:$C$300,C168,Outubro!$H$3:$H$300,"&lt;0")+COUNTIFS(Outubro!$D$3:$D$300,C168,Outubro!$H$3:$H$300,"&lt;0")+COUNTIFS(Novembro!$C$3:$C$300,C168,Novembro!$H$3:$H$300,"&lt;0")+COUNTIFS(Novembro!$D$3:$D$300,C168,Novembro!$H$3:$H$300,"&lt;0")+COUNTIFS(Dezembro!$C$3:$C$300,C168,Dezembro!$H$3:$H$300,"&lt;0")+COUNTIFS(Dezembro!$D$3:$D$300,C168,Dezembro!$H$3:$H$300,"&lt;0")</f>
        <v>0</v>
      </c>
      <c r="H168" s="217">
        <f>SUMIFS(Janeiro!$H$3:$H$300,Janeiro!$C$3:$C$300,C168)+SUMIFS(Janeiro!$H$3:$H$300,Janeiro!$D$3:$D$300,C168)+SUMIFS(Fevereiro!$H$3:$H$300,Fevereiro!$C$3:$C$300,C168)+SUMIFS(Fevereiro!$H$3:$H$300,Fevereiro!$D$3:$D$300,C168)+SUMIFS('Março'!$H$3:$H$300,'Março'!$C$3:$C$300,C168)+SUMIFS('Março'!$H$3:$H$300,'Março'!$D$3:$D$300,C168)+SUMIFS(Abril!$H$3:$H$300,Abril!$C$3:$C$300,C168)+SUMIFS(Abril!$H$3:$H$300,Abril!$D$3:$D$300,C168)+SUMIFS(Maio!$H$3:$H$300,Maio!$C$3:$C$300,C168)+SUMIFS(Maio!$H$3:$H$300,Maio!$D$3:$D$300,C168)+SUMIFS(Junho!$H$3:$H$300,Junho!$C$3:$C$300,C168)+SUMIFS(Junho!$H$3:$H$300,Junho!$D$3:$D$300,C168)+SUMIFS(Julho!$H$3:$H$300,Julho!$C$3:$C$300,C168)+SUMIFS(Julho!$H$3:$H$300,Julho!$D$3:$D$300,C168)+SUMIFS(Agosto!$H$3:$H$300,Agosto!$C$3:$C$300,C168)+SUMIFS(Agosto!$H$3:$H$300,Agosto!$D$3:$D$300,C168)+SUMIFS(Setembro!$H$3:$H$300,Setembro!$C$3:$C$300,C168)+SUMIFS(Setembro!$H$3:$H$300,Setembro!$D$3:$D$300,C168)+SUMIFS(Outubro!$H$3:$H$300,Outubro!$C$3:$C$300,C168)+SUMIFS(Outubro!$H$3:$H$300,Outubro!$D$3:$D$300,C168)+SUMIFS(Novembro!$H$3:$H$300,Novembro!$C$3:$C$300,C168)+SUMIFS(Novembro!$H$3:$H$300,Novembro!$D$3:$D$300,C168)+SUMIFS(Dezembro!$H$3:$H$300,Dezembro!$C$3:$C$300,C168)+SUMIFS(Dezembro!$H$3:$H$300,Dezembro!$D$3:$D$300,C168)</f>
        <v>0</v>
      </c>
      <c r="J168" s="235"/>
      <c r="L168" s="71"/>
    </row>
    <row r="169" ht="24.75" customHeight="1">
      <c r="A169" s="214">
        <f>Equipes!$H169+(ROW(Equipes!$H169)/100000)</f>
        <v>0.00169</v>
      </c>
      <c r="B169" s="207">
        <f>RANK(Equipes!$A169,A:A)</f>
        <v>278</v>
      </c>
      <c r="C169" s="242"/>
      <c r="D169" s="216">
        <f>COUNTIF(Janeiro!$C$3:$C$300,C169)+COUNTIF(Fevereiro!$C$3:$C$300,C169)+COUNTIF('Março'!$C$3:$C$300,C169)+COUNTIF(Abril!$C$3:$C$300,C169)+COUNTIF(Maio!$C$3:$C$300,C169)+COUNTIF(Junho!$C$3:$C$300,C169)+COUNTIF(Julho!$C$3:$C$300,C169)+COUNTIF(Agosto!$C$3:$C$300,C169)+COUNTIF(Setembro!$C$3:$C$300,C169)+COUNTIF(Outubro!$C$3:$C$300,C169)+COUNTIF(Novembro!$C$3:$C$300,C169)+COUNTIF(Dezembro!$C$3:$C$300,C169)</f>
        <v>0</v>
      </c>
      <c r="E169" s="216">
        <f>COUNTIF(Janeiro!$D$3:$D$300,C169)+COUNTIF(Fevereiro!$D$3:$D$300,C169)+COUNTIF('Março'!$D$3:$D$300,C169)+COUNTIF(Abril!$D$3:$D$300,C169)+COUNTIF(Maio!$D$3:$D$300,C169)+COUNTIF(Junho!$D$3:$D$300,C169)+COUNTIF(Julho!$D$3:$D$300,C169)+COUNTIF(Agosto!$D$3:$D$300,C169)+COUNTIF(Setembro!$D$3:$D$300,C169)+COUNTIF(Outubro!$D$3:$D$300,C169)+COUNTIF(Novembro!$D$3:$D$300,C169)+COUNTIF(Dezembro!$D$3:$D$300,C169)</f>
        <v>0</v>
      </c>
      <c r="F169" s="216">
        <f>COUNTIFS(Janeiro!$C$3:$C$300,C169,Janeiro!$H$3:$H$300,"&gt;0")+COUNTIFS(Janeiro!$D$3:$D$300,C169,Janeiro!$H$3:$H$300,"&gt;0")+COUNTIFS(Fevereiro!$C$3:$C$300,C169,Fevereiro!$H$3:$H$300,"&gt;0")+COUNTIFS(Fevereiro!$D$3:$D$300,C169,Fevereiro!$H$3:$H$300,"&gt;0")+COUNTIFS('Março'!$C$3:$C$300,C169,'Março'!$H$3:$H$300,"&gt;0")+COUNTIFS('Março'!$D$3:$D$300,C169,'Março'!$H$3:$H$300,"&gt;0")+COUNTIFS(Abril!$C$3:$C$300,C169,Abril!$H$3:$H$300,"&gt;0")+COUNTIFS(Abril!$D$3:$D$300,C169,Abril!$H$3:$H$300,"&gt;0")+COUNTIFS(Maio!$C$3:$C$300,C169,Maio!$H$3:$H$300,"&gt;0")+COUNTIFS(Maio!$D$3:$D$300,C169,Maio!$H$3:$H$300,"&gt;0")+COUNTIFS(Junho!$C$3:$C$300,C169,Junho!$H$3:$H$300,"&gt;0")+COUNTIFS(Junho!$D$3:$D$300,C169,Junho!$H$3:$H$300,"&gt;0")+COUNTIFS(Julho!$C$3:$C$300,C169,Julho!$H$3:$H$300,"&gt;0")+COUNTIFS(Julho!$D$3:$D$300,C169,Julho!$H$3:$H$300,"&gt;0")+COUNTIFS(Agosto!$C$3:$C$300,C169,Agosto!$H$3:$H$300,"&gt;0")+COUNTIFS(Agosto!$D$3:$D$300,C169,Agosto!$H$3:$H$300,"&gt;0")+COUNTIFS(Setembro!$C$3:$C$300,C169,Setembro!$H$3:$H$300,"&gt;0")+COUNTIFS(Setembro!$D$3:$D$300,C169,Setembro!$H$3:$H$300,"&gt;0")+COUNTIFS(Outubro!$C$3:$C$300,C169,Outubro!$H$3:$H$300,"&gt;0")+COUNTIFS(Outubro!$D$3:$D$300,C169,Outubro!$H$3:$H$300,"&gt;0")+COUNTIFS(Novembro!$C$3:$C$300,C169,Novembro!$H$3:$H$300,"&gt;0")+COUNTIFS(Novembro!$D$3:$D$300,C169,Novembro!$H$3:$H$300,"&gt;0")+COUNTIFS(Dezembro!$C$3:$C$300,C169,Dezembro!$H$3:$H$300,"&gt;0")+COUNTIFS(Dezembro!$D$3:$D$300,C169,Dezembro!$H$3:$H$300,"&gt;0")</f>
        <v>0</v>
      </c>
      <c r="G169" s="216">
        <f>COUNTIFS(Janeiro!$C$3:$C$300,C169,Janeiro!$H$3:$H$300,"&lt;0")+COUNTIFS(Janeiro!$D$3:$D$300,C169,Janeiro!$H$3:$H$300,"&lt;0")+COUNTIFS(Fevereiro!$C$3:$C$300,C169,Fevereiro!$H$3:$H$300,"&lt;0")+COUNTIFS(Fevereiro!$D$3:$D$300,C169,Fevereiro!$H$3:$H$300,"&lt;0")+COUNTIFS('Março'!$C$3:$C$300,C169,'Março'!$H$3:$H$300,"&lt;0")+COUNTIFS('Março'!$D$3:$D$300,C169,'Março'!$H$3:$H$300,"&lt;0")+COUNTIFS(Abril!$C$3:$C$300,C169,Abril!$H$3:$H$300,"&lt;0")+COUNTIFS(Abril!$D$3:$D$300,C169,Abril!$H$3:$H$300,"&lt;0")+COUNTIFS(Maio!$C$3:$C$300,C169,Maio!$H$3:$H$300,"&lt;0")+COUNTIFS(Maio!$D$3:$D$300,C169,Maio!$H$3:$H$300,"&lt;0")+COUNTIFS(Junho!$C$3:$C$300,C169,Junho!$H$3:$H$300,"&lt;0")+COUNTIFS(Junho!$D$3:$D$300,C169,Junho!$H$3:$H$300,"&lt;0")+COUNTIFS(Julho!$C$3:$C$300,C169,Julho!$H$3:$H$300,"&lt;0")+COUNTIFS(Julho!$D$3:$D$300,C169,Julho!$H$3:$H$300,"&lt;0")+COUNTIFS(Agosto!$C$3:$C$300,C169,Agosto!$H$3:$H$300,"&lt;0")+COUNTIFS(Agosto!$D$3:$D$300,C169,Agosto!$H$3:$H$300,"&lt;0")+COUNTIFS(Setembro!$C$3:$C$300,C169,Setembro!$H$3:$H$300,"&lt;0")+COUNTIFS(Setembro!$D$3:$D$300,C169,Setembro!$H$3:$H$300,"&lt;0")+COUNTIFS(Outubro!$C$3:$C$300,C169,Outubro!$H$3:$H$300,"&lt;0")+COUNTIFS(Outubro!$D$3:$D$300,C169,Outubro!$H$3:$H$300,"&lt;0")+COUNTIFS(Novembro!$C$3:$C$300,C169,Novembro!$H$3:$H$300,"&lt;0")+COUNTIFS(Novembro!$D$3:$D$300,C169,Novembro!$H$3:$H$300,"&lt;0")+COUNTIFS(Dezembro!$C$3:$C$300,C169,Dezembro!$H$3:$H$300,"&lt;0")+COUNTIFS(Dezembro!$D$3:$D$300,C169,Dezembro!$H$3:$H$300,"&lt;0")</f>
        <v>0</v>
      </c>
      <c r="H169" s="217">
        <f>SUMIFS(Janeiro!$H$3:$H$300,Janeiro!$C$3:$C$300,C169)+SUMIFS(Janeiro!$H$3:$H$300,Janeiro!$D$3:$D$300,C169)+SUMIFS(Fevereiro!$H$3:$H$300,Fevereiro!$C$3:$C$300,C169)+SUMIFS(Fevereiro!$H$3:$H$300,Fevereiro!$D$3:$D$300,C169)+SUMIFS('Março'!$H$3:$H$300,'Março'!$C$3:$C$300,C169)+SUMIFS('Março'!$H$3:$H$300,'Março'!$D$3:$D$300,C169)+SUMIFS(Abril!$H$3:$H$300,Abril!$C$3:$C$300,C169)+SUMIFS(Abril!$H$3:$H$300,Abril!$D$3:$D$300,C169)+SUMIFS(Maio!$H$3:$H$300,Maio!$C$3:$C$300,C169)+SUMIFS(Maio!$H$3:$H$300,Maio!$D$3:$D$300,C169)+SUMIFS(Junho!$H$3:$H$300,Junho!$C$3:$C$300,C169)+SUMIFS(Junho!$H$3:$H$300,Junho!$D$3:$D$300,C169)+SUMIFS(Julho!$H$3:$H$300,Julho!$C$3:$C$300,C169)+SUMIFS(Julho!$H$3:$H$300,Julho!$D$3:$D$300,C169)+SUMIFS(Agosto!$H$3:$H$300,Agosto!$C$3:$C$300,C169)+SUMIFS(Agosto!$H$3:$H$300,Agosto!$D$3:$D$300,C169)+SUMIFS(Setembro!$H$3:$H$300,Setembro!$C$3:$C$300,C169)+SUMIFS(Setembro!$H$3:$H$300,Setembro!$D$3:$D$300,C169)+SUMIFS(Outubro!$H$3:$H$300,Outubro!$C$3:$C$300,C169)+SUMIFS(Outubro!$H$3:$H$300,Outubro!$D$3:$D$300,C169)+SUMIFS(Novembro!$H$3:$H$300,Novembro!$C$3:$C$300,C169)+SUMIFS(Novembro!$H$3:$H$300,Novembro!$D$3:$D$300,C169)+SUMIFS(Dezembro!$H$3:$H$300,Dezembro!$C$3:$C$300,C169)+SUMIFS(Dezembro!$H$3:$H$300,Dezembro!$D$3:$D$300,C169)</f>
        <v>0</v>
      </c>
      <c r="J169" s="235"/>
      <c r="L169" s="71"/>
    </row>
    <row r="170" ht="24.75" customHeight="1">
      <c r="A170" s="214">
        <f>Equipes!$H170+(ROW(Equipes!$H170)/100000)</f>
        <v>0.0017</v>
      </c>
      <c r="B170" s="207">
        <f>RANK(Equipes!$A170,A:A)</f>
        <v>277</v>
      </c>
      <c r="C170" s="242"/>
      <c r="D170" s="216">
        <f>COUNTIF(Janeiro!$C$3:$C$300,C170)+COUNTIF(Fevereiro!$C$3:$C$300,C170)+COUNTIF('Março'!$C$3:$C$300,C170)+COUNTIF(Abril!$C$3:$C$300,C170)+COUNTIF(Maio!$C$3:$C$300,C170)+COUNTIF(Junho!$C$3:$C$300,C170)+COUNTIF(Julho!$C$3:$C$300,C170)+COUNTIF(Agosto!$C$3:$C$300,C170)+COUNTIF(Setembro!$C$3:$C$300,C170)+COUNTIF(Outubro!$C$3:$C$300,C170)+COUNTIF(Novembro!$C$3:$C$300,C170)+COUNTIF(Dezembro!$C$3:$C$300,C170)</f>
        <v>0</v>
      </c>
      <c r="E170" s="216">
        <f>COUNTIF(Janeiro!$D$3:$D$300,C170)+COUNTIF(Fevereiro!$D$3:$D$300,C170)+COUNTIF('Março'!$D$3:$D$300,C170)+COUNTIF(Abril!$D$3:$D$300,C170)+COUNTIF(Maio!$D$3:$D$300,C170)+COUNTIF(Junho!$D$3:$D$300,C170)+COUNTIF(Julho!$D$3:$D$300,C170)+COUNTIF(Agosto!$D$3:$D$300,C170)+COUNTIF(Setembro!$D$3:$D$300,C170)+COUNTIF(Outubro!$D$3:$D$300,C170)+COUNTIF(Novembro!$D$3:$D$300,C170)+COUNTIF(Dezembro!$D$3:$D$300,C170)</f>
        <v>0</v>
      </c>
      <c r="F170" s="216">
        <f>COUNTIFS(Janeiro!$C$3:$C$300,C170,Janeiro!$H$3:$H$300,"&gt;0")+COUNTIFS(Janeiro!$D$3:$D$300,C170,Janeiro!$H$3:$H$300,"&gt;0")+COUNTIFS(Fevereiro!$C$3:$C$300,C170,Fevereiro!$H$3:$H$300,"&gt;0")+COUNTIFS(Fevereiro!$D$3:$D$300,C170,Fevereiro!$H$3:$H$300,"&gt;0")+COUNTIFS('Março'!$C$3:$C$300,C170,'Março'!$H$3:$H$300,"&gt;0")+COUNTIFS('Março'!$D$3:$D$300,C170,'Março'!$H$3:$H$300,"&gt;0")+COUNTIFS(Abril!$C$3:$C$300,C170,Abril!$H$3:$H$300,"&gt;0")+COUNTIFS(Abril!$D$3:$D$300,C170,Abril!$H$3:$H$300,"&gt;0")+COUNTIFS(Maio!$C$3:$C$300,C170,Maio!$H$3:$H$300,"&gt;0")+COUNTIFS(Maio!$D$3:$D$300,C170,Maio!$H$3:$H$300,"&gt;0")+COUNTIFS(Junho!$C$3:$C$300,C170,Junho!$H$3:$H$300,"&gt;0")+COUNTIFS(Junho!$D$3:$D$300,C170,Junho!$H$3:$H$300,"&gt;0")+COUNTIFS(Julho!$C$3:$C$300,C170,Julho!$H$3:$H$300,"&gt;0")+COUNTIFS(Julho!$D$3:$D$300,C170,Julho!$H$3:$H$300,"&gt;0")+COUNTIFS(Agosto!$C$3:$C$300,C170,Agosto!$H$3:$H$300,"&gt;0")+COUNTIFS(Agosto!$D$3:$D$300,C170,Agosto!$H$3:$H$300,"&gt;0")+COUNTIFS(Setembro!$C$3:$C$300,C170,Setembro!$H$3:$H$300,"&gt;0")+COUNTIFS(Setembro!$D$3:$D$300,C170,Setembro!$H$3:$H$300,"&gt;0")+COUNTIFS(Outubro!$C$3:$C$300,C170,Outubro!$H$3:$H$300,"&gt;0")+COUNTIFS(Outubro!$D$3:$D$300,C170,Outubro!$H$3:$H$300,"&gt;0")+COUNTIFS(Novembro!$C$3:$C$300,C170,Novembro!$H$3:$H$300,"&gt;0")+COUNTIFS(Novembro!$D$3:$D$300,C170,Novembro!$H$3:$H$300,"&gt;0")+COUNTIFS(Dezembro!$C$3:$C$300,C170,Dezembro!$H$3:$H$300,"&gt;0")+COUNTIFS(Dezembro!$D$3:$D$300,C170,Dezembro!$H$3:$H$300,"&gt;0")</f>
        <v>0</v>
      </c>
      <c r="G170" s="216">
        <f>COUNTIFS(Janeiro!$C$3:$C$300,C170,Janeiro!$H$3:$H$300,"&lt;0")+COUNTIFS(Janeiro!$D$3:$D$300,C170,Janeiro!$H$3:$H$300,"&lt;0")+COUNTIFS(Fevereiro!$C$3:$C$300,C170,Fevereiro!$H$3:$H$300,"&lt;0")+COUNTIFS(Fevereiro!$D$3:$D$300,C170,Fevereiro!$H$3:$H$300,"&lt;0")+COUNTIFS('Março'!$C$3:$C$300,C170,'Março'!$H$3:$H$300,"&lt;0")+COUNTIFS('Março'!$D$3:$D$300,C170,'Março'!$H$3:$H$300,"&lt;0")+COUNTIFS(Abril!$C$3:$C$300,C170,Abril!$H$3:$H$300,"&lt;0")+COUNTIFS(Abril!$D$3:$D$300,C170,Abril!$H$3:$H$300,"&lt;0")+COUNTIFS(Maio!$C$3:$C$300,C170,Maio!$H$3:$H$300,"&lt;0")+COUNTIFS(Maio!$D$3:$D$300,C170,Maio!$H$3:$H$300,"&lt;0")+COUNTIFS(Junho!$C$3:$C$300,C170,Junho!$H$3:$H$300,"&lt;0")+COUNTIFS(Junho!$D$3:$D$300,C170,Junho!$H$3:$H$300,"&lt;0")+COUNTIFS(Julho!$C$3:$C$300,C170,Julho!$H$3:$H$300,"&lt;0")+COUNTIFS(Julho!$D$3:$D$300,C170,Julho!$H$3:$H$300,"&lt;0")+COUNTIFS(Agosto!$C$3:$C$300,C170,Agosto!$H$3:$H$300,"&lt;0")+COUNTIFS(Agosto!$D$3:$D$300,C170,Agosto!$H$3:$H$300,"&lt;0")+COUNTIFS(Setembro!$C$3:$C$300,C170,Setembro!$H$3:$H$300,"&lt;0")+COUNTIFS(Setembro!$D$3:$D$300,C170,Setembro!$H$3:$H$300,"&lt;0")+COUNTIFS(Outubro!$C$3:$C$300,C170,Outubro!$H$3:$H$300,"&lt;0")+COUNTIFS(Outubro!$D$3:$D$300,C170,Outubro!$H$3:$H$300,"&lt;0")+COUNTIFS(Novembro!$C$3:$C$300,C170,Novembro!$H$3:$H$300,"&lt;0")+COUNTIFS(Novembro!$D$3:$D$300,C170,Novembro!$H$3:$H$300,"&lt;0")+COUNTIFS(Dezembro!$C$3:$C$300,C170,Dezembro!$H$3:$H$300,"&lt;0")+COUNTIFS(Dezembro!$D$3:$D$300,C170,Dezembro!$H$3:$H$300,"&lt;0")</f>
        <v>0</v>
      </c>
      <c r="H170" s="217">
        <f>SUMIFS(Janeiro!$H$3:$H$300,Janeiro!$C$3:$C$300,C170)+SUMIFS(Janeiro!$H$3:$H$300,Janeiro!$D$3:$D$300,C170)+SUMIFS(Fevereiro!$H$3:$H$300,Fevereiro!$C$3:$C$300,C170)+SUMIFS(Fevereiro!$H$3:$H$300,Fevereiro!$D$3:$D$300,C170)+SUMIFS('Março'!$H$3:$H$300,'Março'!$C$3:$C$300,C170)+SUMIFS('Março'!$H$3:$H$300,'Março'!$D$3:$D$300,C170)+SUMIFS(Abril!$H$3:$H$300,Abril!$C$3:$C$300,C170)+SUMIFS(Abril!$H$3:$H$300,Abril!$D$3:$D$300,C170)+SUMIFS(Maio!$H$3:$H$300,Maio!$C$3:$C$300,C170)+SUMIFS(Maio!$H$3:$H$300,Maio!$D$3:$D$300,C170)+SUMIFS(Junho!$H$3:$H$300,Junho!$C$3:$C$300,C170)+SUMIFS(Junho!$H$3:$H$300,Junho!$D$3:$D$300,C170)+SUMIFS(Julho!$H$3:$H$300,Julho!$C$3:$C$300,C170)+SUMIFS(Julho!$H$3:$H$300,Julho!$D$3:$D$300,C170)+SUMIFS(Agosto!$H$3:$H$300,Agosto!$C$3:$C$300,C170)+SUMIFS(Agosto!$H$3:$H$300,Agosto!$D$3:$D$300,C170)+SUMIFS(Setembro!$H$3:$H$300,Setembro!$C$3:$C$300,C170)+SUMIFS(Setembro!$H$3:$H$300,Setembro!$D$3:$D$300,C170)+SUMIFS(Outubro!$H$3:$H$300,Outubro!$C$3:$C$300,C170)+SUMIFS(Outubro!$H$3:$H$300,Outubro!$D$3:$D$300,C170)+SUMIFS(Novembro!$H$3:$H$300,Novembro!$C$3:$C$300,C170)+SUMIFS(Novembro!$H$3:$H$300,Novembro!$D$3:$D$300,C170)+SUMIFS(Dezembro!$H$3:$H$300,Dezembro!$C$3:$C$300,C170)+SUMIFS(Dezembro!$H$3:$H$300,Dezembro!$D$3:$D$300,C170)</f>
        <v>0</v>
      </c>
      <c r="J170" s="235"/>
      <c r="L170" s="71"/>
    </row>
    <row r="171" ht="24.75" customHeight="1">
      <c r="A171" s="214">
        <f>Equipes!$H171+(ROW(Equipes!$H171)/100000)</f>
        <v>0.00171</v>
      </c>
      <c r="B171" s="207">
        <f>RANK(Equipes!$A171,A:A)</f>
        <v>276</v>
      </c>
      <c r="C171" s="242"/>
      <c r="D171" s="216">
        <f>COUNTIF(Janeiro!$C$3:$C$300,C171)+COUNTIF(Fevereiro!$C$3:$C$300,C171)+COUNTIF('Março'!$C$3:$C$300,C171)+COUNTIF(Abril!$C$3:$C$300,C171)+COUNTIF(Maio!$C$3:$C$300,C171)+COUNTIF(Junho!$C$3:$C$300,C171)+COUNTIF(Julho!$C$3:$C$300,C171)+COUNTIF(Agosto!$C$3:$C$300,C171)+COUNTIF(Setembro!$C$3:$C$300,C171)+COUNTIF(Outubro!$C$3:$C$300,C171)+COUNTIF(Novembro!$C$3:$C$300,C171)+COUNTIF(Dezembro!$C$3:$C$300,C171)</f>
        <v>0</v>
      </c>
      <c r="E171" s="216">
        <f>COUNTIF(Janeiro!$D$3:$D$300,C171)+COUNTIF(Fevereiro!$D$3:$D$300,C171)+COUNTIF('Março'!$D$3:$D$300,C171)+COUNTIF(Abril!$D$3:$D$300,C171)+COUNTIF(Maio!$D$3:$D$300,C171)+COUNTIF(Junho!$D$3:$D$300,C171)+COUNTIF(Julho!$D$3:$D$300,C171)+COUNTIF(Agosto!$D$3:$D$300,C171)+COUNTIF(Setembro!$D$3:$D$300,C171)+COUNTIF(Outubro!$D$3:$D$300,C171)+COUNTIF(Novembro!$D$3:$D$300,C171)+COUNTIF(Dezembro!$D$3:$D$300,C171)</f>
        <v>0</v>
      </c>
      <c r="F171" s="216">
        <f>COUNTIFS(Janeiro!$C$3:$C$300,C171,Janeiro!$H$3:$H$300,"&gt;0")+COUNTIFS(Janeiro!$D$3:$D$300,C171,Janeiro!$H$3:$H$300,"&gt;0")+COUNTIFS(Fevereiro!$C$3:$C$300,C171,Fevereiro!$H$3:$H$300,"&gt;0")+COUNTIFS(Fevereiro!$D$3:$D$300,C171,Fevereiro!$H$3:$H$300,"&gt;0")+COUNTIFS('Março'!$C$3:$C$300,C171,'Março'!$H$3:$H$300,"&gt;0")+COUNTIFS('Março'!$D$3:$D$300,C171,'Março'!$H$3:$H$300,"&gt;0")+COUNTIFS(Abril!$C$3:$C$300,C171,Abril!$H$3:$H$300,"&gt;0")+COUNTIFS(Abril!$D$3:$D$300,C171,Abril!$H$3:$H$300,"&gt;0")+COUNTIFS(Maio!$C$3:$C$300,C171,Maio!$H$3:$H$300,"&gt;0")+COUNTIFS(Maio!$D$3:$D$300,C171,Maio!$H$3:$H$300,"&gt;0")+COUNTIFS(Junho!$C$3:$C$300,C171,Junho!$H$3:$H$300,"&gt;0")+COUNTIFS(Junho!$D$3:$D$300,C171,Junho!$H$3:$H$300,"&gt;0")+COUNTIFS(Julho!$C$3:$C$300,C171,Julho!$H$3:$H$300,"&gt;0")+COUNTIFS(Julho!$D$3:$D$300,C171,Julho!$H$3:$H$300,"&gt;0")+COUNTIFS(Agosto!$C$3:$C$300,C171,Agosto!$H$3:$H$300,"&gt;0")+COUNTIFS(Agosto!$D$3:$D$300,C171,Agosto!$H$3:$H$300,"&gt;0")+COUNTIFS(Setembro!$C$3:$C$300,C171,Setembro!$H$3:$H$300,"&gt;0")+COUNTIFS(Setembro!$D$3:$D$300,C171,Setembro!$H$3:$H$300,"&gt;0")+COUNTIFS(Outubro!$C$3:$C$300,C171,Outubro!$H$3:$H$300,"&gt;0")+COUNTIFS(Outubro!$D$3:$D$300,C171,Outubro!$H$3:$H$300,"&gt;0")+COUNTIFS(Novembro!$C$3:$C$300,C171,Novembro!$H$3:$H$300,"&gt;0")+COUNTIFS(Novembro!$D$3:$D$300,C171,Novembro!$H$3:$H$300,"&gt;0")+COUNTIFS(Dezembro!$C$3:$C$300,C171,Dezembro!$H$3:$H$300,"&gt;0")+COUNTIFS(Dezembro!$D$3:$D$300,C171,Dezembro!$H$3:$H$300,"&gt;0")</f>
        <v>0</v>
      </c>
      <c r="G171" s="216">
        <f>COUNTIFS(Janeiro!$C$3:$C$300,C171,Janeiro!$H$3:$H$300,"&lt;0")+COUNTIFS(Janeiro!$D$3:$D$300,C171,Janeiro!$H$3:$H$300,"&lt;0")+COUNTIFS(Fevereiro!$C$3:$C$300,C171,Fevereiro!$H$3:$H$300,"&lt;0")+COUNTIFS(Fevereiro!$D$3:$D$300,C171,Fevereiro!$H$3:$H$300,"&lt;0")+COUNTIFS('Março'!$C$3:$C$300,C171,'Março'!$H$3:$H$300,"&lt;0")+COUNTIFS('Março'!$D$3:$D$300,C171,'Março'!$H$3:$H$300,"&lt;0")+COUNTIFS(Abril!$C$3:$C$300,C171,Abril!$H$3:$H$300,"&lt;0")+COUNTIFS(Abril!$D$3:$D$300,C171,Abril!$H$3:$H$300,"&lt;0")+COUNTIFS(Maio!$C$3:$C$300,C171,Maio!$H$3:$H$300,"&lt;0")+COUNTIFS(Maio!$D$3:$D$300,C171,Maio!$H$3:$H$300,"&lt;0")+COUNTIFS(Junho!$C$3:$C$300,C171,Junho!$H$3:$H$300,"&lt;0")+COUNTIFS(Junho!$D$3:$D$300,C171,Junho!$H$3:$H$300,"&lt;0")+COUNTIFS(Julho!$C$3:$C$300,C171,Julho!$H$3:$H$300,"&lt;0")+COUNTIFS(Julho!$D$3:$D$300,C171,Julho!$H$3:$H$300,"&lt;0")+COUNTIFS(Agosto!$C$3:$C$300,C171,Agosto!$H$3:$H$300,"&lt;0")+COUNTIFS(Agosto!$D$3:$D$300,C171,Agosto!$H$3:$H$300,"&lt;0")+COUNTIFS(Setembro!$C$3:$C$300,C171,Setembro!$H$3:$H$300,"&lt;0")+COUNTIFS(Setembro!$D$3:$D$300,C171,Setembro!$H$3:$H$300,"&lt;0")+COUNTIFS(Outubro!$C$3:$C$300,C171,Outubro!$H$3:$H$300,"&lt;0")+COUNTIFS(Outubro!$D$3:$D$300,C171,Outubro!$H$3:$H$300,"&lt;0")+COUNTIFS(Novembro!$C$3:$C$300,C171,Novembro!$H$3:$H$300,"&lt;0")+COUNTIFS(Novembro!$D$3:$D$300,C171,Novembro!$H$3:$H$300,"&lt;0")+COUNTIFS(Dezembro!$C$3:$C$300,C171,Dezembro!$H$3:$H$300,"&lt;0")+COUNTIFS(Dezembro!$D$3:$D$300,C171,Dezembro!$H$3:$H$300,"&lt;0")</f>
        <v>0</v>
      </c>
      <c r="H171" s="217">
        <f>SUMIFS(Janeiro!$H$3:$H$300,Janeiro!$C$3:$C$300,C171)+SUMIFS(Janeiro!$H$3:$H$300,Janeiro!$D$3:$D$300,C171)+SUMIFS(Fevereiro!$H$3:$H$300,Fevereiro!$C$3:$C$300,C171)+SUMIFS(Fevereiro!$H$3:$H$300,Fevereiro!$D$3:$D$300,C171)+SUMIFS('Março'!$H$3:$H$300,'Março'!$C$3:$C$300,C171)+SUMIFS('Março'!$H$3:$H$300,'Março'!$D$3:$D$300,C171)+SUMIFS(Abril!$H$3:$H$300,Abril!$C$3:$C$300,C171)+SUMIFS(Abril!$H$3:$H$300,Abril!$D$3:$D$300,C171)+SUMIFS(Maio!$H$3:$H$300,Maio!$C$3:$C$300,C171)+SUMIFS(Maio!$H$3:$H$300,Maio!$D$3:$D$300,C171)+SUMIFS(Junho!$H$3:$H$300,Junho!$C$3:$C$300,C171)+SUMIFS(Junho!$H$3:$H$300,Junho!$D$3:$D$300,C171)+SUMIFS(Julho!$H$3:$H$300,Julho!$C$3:$C$300,C171)+SUMIFS(Julho!$H$3:$H$300,Julho!$D$3:$D$300,C171)+SUMIFS(Agosto!$H$3:$H$300,Agosto!$C$3:$C$300,C171)+SUMIFS(Agosto!$H$3:$H$300,Agosto!$D$3:$D$300,C171)+SUMIFS(Setembro!$H$3:$H$300,Setembro!$C$3:$C$300,C171)+SUMIFS(Setembro!$H$3:$H$300,Setembro!$D$3:$D$300,C171)+SUMIFS(Outubro!$H$3:$H$300,Outubro!$C$3:$C$300,C171)+SUMIFS(Outubro!$H$3:$H$300,Outubro!$D$3:$D$300,C171)+SUMIFS(Novembro!$H$3:$H$300,Novembro!$C$3:$C$300,C171)+SUMIFS(Novembro!$H$3:$H$300,Novembro!$D$3:$D$300,C171)+SUMIFS(Dezembro!$H$3:$H$300,Dezembro!$C$3:$C$300,C171)+SUMIFS(Dezembro!$H$3:$H$300,Dezembro!$D$3:$D$300,C171)</f>
        <v>0</v>
      </c>
      <c r="J171" s="235"/>
      <c r="L171" s="71"/>
    </row>
    <row r="172" ht="24.75" customHeight="1">
      <c r="A172" s="214">
        <f>Equipes!$H172+(ROW(Equipes!$H172)/100000)</f>
        <v>0.00172</v>
      </c>
      <c r="B172" s="207">
        <f>RANK(Equipes!$A172,A:A)</f>
        <v>275</v>
      </c>
      <c r="C172" s="242"/>
      <c r="D172" s="216">
        <f>COUNTIF(Janeiro!$C$3:$C$300,C172)+COUNTIF(Fevereiro!$C$3:$C$300,C172)+COUNTIF('Março'!$C$3:$C$300,C172)+COUNTIF(Abril!$C$3:$C$300,C172)+COUNTIF(Maio!$C$3:$C$300,C172)+COUNTIF(Junho!$C$3:$C$300,C172)+COUNTIF(Julho!$C$3:$C$300,C172)+COUNTIF(Agosto!$C$3:$C$300,C172)+COUNTIF(Setembro!$C$3:$C$300,C172)+COUNTIF(Outubro!$C$3:$C$300,C172)+COUNTIF(Novembro!$C$3:$C$300,C172)+COUNTIF(Dezembro!$C$3:$C$300,C172)</f>
        <v>0</v>
      </c>
      <c r="E172" s="216">
        <f>COUNTIF(Janeiro!$D$3:$D$300,C172)+COUNTIF(Fevereiro!$D$3:$D$300,C172)+COUNTIF('Março'!$D$3:$D$300,C172)+COUNTIF(Abril!$D$3:$D$300,C172)+COUNTIF(Maio!$D$3:$D$300,C172)+COUNTIF(Junho!$D$3:$D$300,C172)+COUNTIF(Julho!$D$3:$D$300,C172)+COUNTIF(Agosto!$D$3:$D$300,C172)+COUNTIF(Setembro!$D$3:$D$300,C172)+COUNTIF(Outubro!$D$3:$D$300,C172)+COUNTIF(Novembro!$D$3:$D$300,C172)+COUNTIF(Dezembro!$D$3:$D$300,C172)</f>
        <v>0</v>
      </c>
      <c r="F172" s="216">
        <f>COUNTIFS(Janeiro!$C$3:$C$300,C172,Janeiro!$H$3:$H$300,"&gt;0")+COUNTIFS(Janeiro!$D$3:$D$300,C172,Janeiro!$H$3:$H$300,"&gt;0")+COUNTIFS(Fevereiro!$C$3:$C$300,C172,Fevereiro!$H$3:$H$300,"&gt;0")+COUNTIFS(Fevereiro!$D$3:$D$300,C172,Fevereiro!$H$3:$H$300,"&gt;0")+COUNTIFS('Março'!$C$3:$C$300,C172,'Março'!$H$3:$H$300,"&gt;0")+COUNTIFS('Março'!$D$3:$D$300,C172,'Março'!$H$3:$H$300,"&gt;0")+COUNTIFS(Abril!$C$3:$C$300,C172,Abril!$H$3:$H$300,"&gt;0")+COUNTIFS(Abril!$D$3:$D$300,C172,Abril!$H$3:$H$300,"&gt;0")+COUNTIFS(Maio!$C$3:$C$300,C172,Maio!$H$3:$H$300,"&gt;0")+COUNTIFS(Maio!$D$3:$D$300,C172,Maio!$H$3:$H$300,"&gt;0")+COUNTIFS(Junho!$C$3:$C$300,C172,Junho!$H$3:$H$300,"&gt;0")+COUNTIFS(Junho!$D$3:$D$300,C172,Junho!$H$3:$H$300,"&gt;0")+COUNTIFS(Julho!$C$3:$C$300,C172,Julho!$H$3:$H$300,"&gt;0")+COUNTIFS(Julho!$D$3:$D$300,C172,Julho!$H$3:$H$300,"&gt;0")+COUNTIFS(Agosto!$C$3:$C$300,C172,Agosto!$H$3:$H$300,"&gt;0")+COUNTIFS(Agosto!$D$3:$D$300,C172,Agosto!$H$3:$H$300,"&gt;0")+COUNTIFS(Setembro!$C$3:$C$300,C172,Setembro!$H$3:$H$300,"&gt;0")+COUNTIFS(Setembro!$D$3:$D$300,C172,Setembro!$H$3:$H$300,"&gt;0")+COUNTIFS(Outubro!$C$3:$C$300,C172,Outubro!$H$3:$H$300,"&gt;0")+COUNTIFS(Outubro!$D$3:$D$300,C172,Outubro!$H$3:$H$300,"&gt;0")+COUNTIFS(Novembro!$C$3:$C$300,C172,Novembro!$H$3:$H$300,"&gt;0")+COUNTIFS(Novembro!$D$3:$D$300,C172,Novembro!$H$3:$H$300,"&gt;0")+COUNTIFS(Dezembro!$C$3:$C$300,C172,Dezembro!$H$3:$H$300,"&gt;0")+COUNTIFS(Dezembro!$D$3:$D$300,C172,Dezembro!$H$3:$H$300,"&gt;0")</f>
        <v>0</v>
      </c>
      <c r="G172" s="216">
        <f>COUNTIFS(Janeiro!$C$3:$C$300,C172,Janeiro!$H$3:$H$300,"&lt;0")+COUNTIFS(Janeiro!$D$3:$D$300,C172,Janeiro!$H$3:$H$300,"&lt;0")+COUNTIFS(Fevereiro!$C$3:$C$300,C172,Fevereiro!$H$3:$H$300,"&lt;0")+COUNTIFS(Fevereiro!$D$3:$D$300,C172,Fevereiro!$H$3:$H$300,"&lt;0")+COUNTIFS('Março'!$C$3:$C$300,C172,'Março'!$H$3:$H$300,"&lt;0")+COUNTIFS('Março'!$D$3:$D$300,C172,'Março'!$H$3:$H$300,"&lt;0")+COUNTIFS(Abril!$C$3:$C$300,C172,Abril!$H$3:$H$300,"&lt;0")+COUNTIFS(Abril!$D$3:$D$300,C172,Abril!$H$3:$H$300,"&lt;0")+COUNTIFS(Maio!$C$3:$C$300,C172,Maio!$H$3:$H$300,"&lt;0")+COUNTIFS(Maio!$D$3:$D$300,C172,Maio!$H$3:$H$300,"&lt;0")+COUNTIFS(Junho!$C$3:$C$300,C172,Junho!$H$3:$H$300,"&lt;0")+COUNTIFS(Junho!$D$3:$D$300,C172,Junho!$H$3:$H$300,"&lt;0")+COUNTIFS(Julho!$C$3:$C$300,C172,Julho!$H$3:$H$300,"&lt;0")+COUNTIFS(Julho!$D$3:$D$300,C172,Julho!$H$3:$H$300,"&lt;0")+COUNTIFS(Agosto!$C$3:$C$300,C172,Agosto!$H$3:$H$300,"&lt;0")+COUNTIFS(Agosto!$D$3:$D$300,C172,Agosto!$H$3:$H$300,"&lt;0")+COUNTIFS(Setembro!$C$3:$C$300,C172,Setembro!$H$3:$H$300,"&lt;0")+COUNTIFS(Setembro!$D$3:$D$300,C172,Setembro!$H$3:$H$300,"&lt;0")+COUNTIFS(Outubro!$C$3:$C$300,C172,Outubro!$H$3:$H$300,"&lt;0")+COUNTIFS(Outubro!$D$3:$D$300,C172,Outubro!$H$3:$H$300,"&lt;0")+COUNTIFS(Novembro!$C$3:$C$300,C172,Novembro!$H$3:$H$300,"&lt;0")+COUNTIFS(Novembro!$D$3:$D$300,C172,Novembro!$H$3:$H$300,"&lt;0")+COUNTIFS(Dezembro!$C$3:$C$300,C172,Dezembro!$H$3:$H$300,"&lt;0")+COUNTIFS(Dezembro!$D$3:$D$300,C172,Dezembro!$H$3:$H$300,"&lt;0")</f>
        <v>0</v>
      </c>
      <c r="H172" s="217">
        <f>SUMIFS(Janeiro!$H$3:$H$300,Janeiro!$C$3:$C$300,C172)+SUMIFS(Janeiro!$H$3:$H$300,Janeiro!$D$3:$D$300,C172)+SUMIFS(Fevereiro!$H$3:$H$300,Fevereiro!$C$3:$C$300,C172)+SUMIFS(Fevereiro!$H$3:$H$300,Fevereiro!$D$3:$D$300,C172)+SUMIFS('Março'!$H$3:$H$300,'Março'!$C$3:$C$300,C172)+SUMIFS('Março'!$H$3:$H$300,'Março'!$D$3:$D$300,C172)+SUMIFS(Abril!$H$3:$H$300,Abril!$C$3:$C$300,C172)+SUMIFS(Abril!$H$3:$H$300,Abril!$D$3:$D$300,C172)+SUMIFS(Maio!$H$3:$H$300,Maio!$C$3:$C$300,C172)+SUMIFS(Maio!$H$3:$H$300,Maio!$D$3:$D$300,C172)+SUMIFS(Junho!$H$3:$H$300,Junho!$C$3:$C$300,C172)+SUMIFS(Junho!$H$3:$H$300,Junho!$D$3:$D$300,C172)+SUMIFS(Julho!$H$3:$H$300,Julho!$C$3:$C$300,C172)+SUMIFS(Julho!$H$3:$H$300,Julho!$D$3:$D$300,C172)+SUMIFS(Agosto!$H$3:$H$300,Agosto!$C$3:$C$300,C172)+SUMIFS(Agosto!$H$3:$H$300,Agosto!$D$3:$D$300,C172)+SUMIFS(Setembro!$H$3:$H$300,Setembro!$C$3:$C$300,C172)+SUMIFS(Setembro!$H$3:$H$300,Setembro!$D$3:$D$300,C172)+SUMIFS(Outubro!$H$3:$H$300,Outubro!$C$3:$C$300,C172)+SUMIFS(Outubro!$H$3:$H$300,Outubro!$D$3:$D$300,C172)+SUMIFS(Novembro!$H$3:$H$300,Novembro!$C$3:$C$300,C172)+SUMIFS(Novembro!$H$3:$H$300,Novembro!$D$3:$D$300,C172)+SUMIFS(Dezembro!$H$3:$H$300,Dezembro!$C$3:$C$300,C172)+SUMIFS(Dezembro!$H$3:$H$300,Dezembro!$D$3:$D$300,C172)</f>
        <v>0</v>
      </c>
      <c r="J172" s="235"/>
      <c r="L172" s="71"/>
    </row>
    <row r="173" ht="24.75" customHeight="1">
      <c r="A173" s="214">
        <f>Equipes!$H173+(ROW(Equipes!$H173)/100000)</f>
        <v>0.00173</v>
      </c>
      <c r="B173" s="207">
        <f>RANK(Equipes!$A173,A:A)</f>
        <v>274</v>
      </c>
      <c r="C173" s="242"/>
      <c r="D173" s="216">
        <f>COUNTIF(Janeiro!$C$3:$C$300,C173)+COUNTIF(Fevereiro!$C$3:$C$300,C173)+COUNTIF('Março'!$C$3:$C$300,C173)+COUNTIF(Abril!$C$3:$C$300,C173)+COUNTIF(Maio!$C$3:$C$300,C173)+COUNTIF(Junho!$C$3:$C$300,C173)+COUNTIF(Julho!$C$3:$C$300,C173)+COUNTIF(Agosto!$C$3:$C$300,C173)+COUNTIF(Setembro!$C$3:$C$300,C173)+COUNTIF(Outubro!$C$3:$C$300,C173)+COUNTIF(Novembro!$C$3:$C$300,C173)+COUNTIF(Dezembro!$C$3:$C$300,C173)</f>
        <v>0</v>
      </c>
      <c r="E173" s="216">
        <f>COUNTIF(Janeiro!$D$3:$D$300,C173)+COUNTIF(Fevereiro!$D$3:$D$300,C173)+COUNTIF('Março'!$D$3:$D$300,C173)+COUNTIF(Abril!$D$3:$D$300,C173)+COUNTIF(Maio!$D$3:$D$300,C173)+COUNTIF(Junho!$D$3:$D$300,C173)+COUNTIF(Julho!$D$3:$D$300,C173)+COUNTIF(Agosto!$D$3:$D$300,C173)+COUNTIF(Setembro!$D$3:$D$300,C173)+COUNTIF(Outubro!$D$3:$D$300,C173)+COUNTIF(Novembro!$D$3:$D$300,C173)+COUNTIF(Dezembro!$D$3:$D$300,C173)</f>
        <v>0</v>
      </c>
      <c r="F173" s="216">
        <f>COUNTIFS(Janeiro!$C$3:$C$300,C173,Janeiro!$H$3:$H$300,"&gt;0")+COUNTIFS(Janeiro!$D$3:$D$300,C173,Janeiro!$H$3:$H$300,"&gt;0")+COUNTIFS(Fevereiro!$C$3:$C$300,C173,Fevereiro!$H$3:$H$300,"&gt;0")+COUNTIFS(Fevereiro!$D$3:$D$300,C173,Fevereiro!$H$3:$H$300,"&gt;0")+COUNTIFS('Março'!$C$3:$C$300,C173,'Março'!$H$3:$H$300,"&gt;0")+COUNTIFS('Março'!$D$3:$D$300,C173,'Março'!$H$3:$H$300,"&gt;0")+COUNTIFS(Abril!$C$3:$C$300,C173,Abril!$H$3:$H$300,"&gt;0")+COUNTIFS(Abril!$D$3:$D$300,C173,Abril!$H$3:$H$300,"&gt;0")+COUNTIFS(Maio!$C$3:$C$300,C173,Maio!$H$3:$H$300,"&gt;0")+COUNTIFS(Maio!$D$3:$D$300,C173,Maio!$H$3:$H$300,"&gt;0")+COUNTIFS(Junho!$C$3:$C$300,C173,Junho!$H$3:$H$300,"&gt;0")+COUNTIFS(Junho!$D$3:$D$300,C173,Junho!$H$3:$H$300,"&gt;0")+COUNTIFS(Julho!$C$3:$C$300,C173,Julho!$H$3:$H$300,"&gt;0")+COUNTIFS(Julho!$D$3:$D$300,C173,Julho!$H$3:$H$300,"&gt;0")+COUNTIFS(Agosto!$C$3:$C$300,C173,Agosto!$H$3:$H$300,"&gt;0")+COUNTIFS(Agosto!$D$3:$D$300,C173,Agosto!$H$3:$H$300,"&gt;0")+COUNTIFS(Setembro!$C$3:$C$300,C173,Setembro!$H$3:$H$300,"&gt;0")+COUNTIFS(Setembro!$D$3:$D$300,C173,Setembro!$H$3:$H$300,"&gt;0")+COUNTIFS(Outubro!$C$3:$C$300,C173,Outubro!$H$3:$H$300,"&gt;0")+COUNTIFS(Outubro!$D$3:$D$300,C173,Outubro!$H$3:$H$300,"&gt;0")+COUNTIFS(Novembro!$C$3:$C$300,C173,Novembro!$H$3:$H$300,"&gt;0")+COUNTIFS(Novembro!$D$3:$D$300,C173,Novembro!$H$3:$H$300,"&gt;0")+COUNTIFS(Dezembro!$C$3:$C$300,C173,Dezembro!$H$3:$H$300,"&gt;0")+COUNTIFS(Dezembro!$D$3:$D$300,C173,Dezembro!$H$3:$H$300,"&gt;0")</f>
        <v>0</v>
      </c>
      <c r="G173" s="216">
        <f>COUNTIFS(Janeiro!$C$3:$C$300,C173,Janeiro!$H$3:$H$300,"&lt;0")+COUNTIFS(Janeiro!$D$3:$D$300,C173,Janeiro!$H$3:$H$300,"&lt;0")+COUNTIFS(Fevereiro!$C$3:$C$300,C173,Fevereiro!$H$3:$H$300,"&lt;0")+COUNTIFS(Fevereiro!$D$3:$D$300,C173,Fevereiro!$H$3:$H$300,"&lt;0")+COUNTIFS('Março'!$C$3:$C$300,C173,'Março'!$H$3:$H$300,"&lt;0")+COUNTIFS('Março'!$D$3:$D$300,C173,'Março'!$H$3:$H$300,"&lt;0")+COUNTIFS(Abril!$C$3:$C$300,C173,Abril!$H$3:$H$300,"&lt;0")+COUNTIFS(Abril!$D$3:$D$300,C173,Abril!$H$3:$H$300,"&lt;0")+COUNTIFS(Maio!$C$3:$C$300,C173,Maio!$H$3:$H$300,"&lt;0")+COUNTIFS(Maio!$D$3:$D$300,C173,Maio!$H$3:$H$300,"&lt;0")+COUNTIFS(Junho!$C$3:$C$300,C173,Junho!$H$3:$H$300,"&lt;0")+COUNTIFS(Junho!$D$3:$D$300,C173,Junho!$H$3:$H$300,"&lt;0")+COUNTIFS(Julho!$C$3:$C$300,C173,Julho!$H$3:$H$300,"&lt;0")+COUNTIFS(Julho!$D$3:$D$300,C173,Julho!$H$3:$H$300,"&lt;0")+COUNTIFS(Agosto!$C$3:$C$300,C173,Agosto!$H$3:$H$300,"&lt;0")+COUNTIFS(Agosto!$D$3:$D$300,C173,Agosto!$H$3:$H$300,"&lt;0")+COUNTIFS(Setembro!$C$3:$C$300,C173,Setembro!$H$3:$H$300,"&lt;0")+COUNTIFS(Setembro!$D$3:$D$300,C173,Setembro!$H$3:$H$300,"&lt;0")+COUNTIFS(Outubro!$C$3:$C$300,C173,Outubro!$H$3:$H$300,"&lt;0")+COUNTIFS(Outubro!$D$3:$D$300,C173,Outubro!$H$3:$H$300,"&lt;0")+COUNTIFS(Novembro!$C$3:$C$300,C173,Novembro!$H$3:$H$300,"&lt;0")+COUNTIFS(Novembro!$D$3:$D$300,C173,Novembro!$H$3:$H$300,"&lt;0")+COUNTIFS(Dezembro!$C$3:$C$300,C173,Dezembro!$H$3:$H$300,"&lt;0")+COUNTIFS(Dezembro!$D$3:$D$300,C173,Dezembro!$H$3:$H$300,"&lt;0")</f>
        <v>0</v>
      </c>
      <c r="H173" s="217">
        <f>SUMIFS(Janeiro!$H$3:$H$300,Janeiro!$C$3:$C$300,C173)+SUMIFS(Janeiro!$H$3:$H$300,Janeiro!$D$3:$D$300,C173)+SUMIFS(Fevereiro!$H$3:$H$300,Fevereiro!$C$3:$C$300,C173)+SUMIFS(Fevereiro!$H$3:$H$300,Fevereiro!$D$3:$D$300,C173)+SUMIFS('Março'!$H$3:$H$300,'Março'!$C$3:$C$300,C173)+SUMIFS('Março'!$H$3:$H$300,'Março'!$D$3:$D$300,C173)+SUMIFS(Abril!$H$3:$H$300,Abril!$C$3:$C$300,C173)+SUMIFS(Abril!$H$3:$H$300,Abril!$D$3:$D$300,C173)+SUMIFS(Maio!$H$3:$H$300,Maio!$C$3:$C$300,C173)+SUMIFS(Maio!$H$3:$H$300,Maio!$D$3:$D$300,C173)+SUMIFS(Junho!$H$3:$H$300,Junho!$C$3:$C$300,C173)+SUMIFS(Junho!$H$3:$H$300,Junho!$D$3:$D$300,C173)+SUMIFS(Julho!$H$3:$H$300,Julho!$C$3:$C$300,C173)+SUMIFS(Julho!$H$3:$H$300,Julho!$D$3:$D$300,C173)+SUMIFS(Agosto!$H$3:$H$300,Agosto!$C$3:$C$300,C173)+SUMIFS(Agosto!$H$3:$H$300,Agosto!$D$3:$D$300,C173)+SUMIFS(Setembro!$H$3:$H$300,Setembro!$C$3:$C$300,C173)+SUMIFS(Setembro!$H$3:$H$300,Setembro!$D$3:$D$300,C173)+SUMIFS(Outubro!$H$3:$H$300,Outubro!$C$3:$C$300,C173)+SUMIFS(Outubro!$H$3:$H$300,Outubro!$D$3:$D$300,C173)+SUMIFS(Novembro!$H$3:$H$300,Novembro!$C$3:$C$300,C173)+SUMIFS(Novembro!$H$3:$H$300,Novembro!$D$3:$D$300,C173)+SUMIFS(Dezembro!$H$3:$H$300,Dezembro!$C$3:$C$300,C173)+SUMIFS(Dezembro!$H$3:$H$300,Dezembro!$D$3:$D$300,C173)</f>
        <v>0</v>
      </c>
      <c r="J173" s="235"/>
      <c r="L173" s="71"/>
    </row>
    <row r="174" ht="24.75" customHeight="1">
      <c r="A174" s="214">
        <f>Equipes!$H174+(ROW(Equipes!$H174)/100000)</f>
        <v>0.00174</v>
      </c>
      <c r="B174" s="207">
        <f>RANK(Equipes!$A174,A:A)</f>
        <v>273</v>
      </c>
      <c r="C174" s="242"/>
      <c r="D174" s="216">
        <f>COUNTIF(Janeiro!$C$3:$C$300,C174)+COUNTIF(Fevereiro!$C$3:$C$300,C174)+COUNTIF('Março'!$C$3:$C$300,C174)+COUNTIF(Abril!$C$3:$C$300,C174)+COUNTIF(Maio!$C$3:$C$300,C174)+COUNTIF(Junho!$C$3:$C$300,C174)+COUNTIF(Julho!$C$3:$C$300,C174)+COUNTIF(Agosto!$C$3:$C$300,C174)+COUNTIF(Setembro!$C$3:$C$300,C174)+COUNTIF(Outubro!$C$3:$C$300,C174)+COUNTIF(Novembro!$C$3:$C$300,C174)+COUNTIF(Dezembro!$C$3:$C$300,C174)</f>
        <v>0</v>
      </c>
      <c r="E174" s="216">
        <f>COUNTIF(Janeiro!$D$3:$D$300,C174)+COUNTIF(Fevereiro!$D$3:$D$300,C174)+COUNTIF('Março'!$D$3:$D$300,C174)+COUNTIF(Abril!$D$3:$D$300,C174)+COUNTIF(Maio!$D$3:$D$300,C174)+COUNTIF(Junho!$D$3:$D$300,C174)+COUNTIF(Julho!$D$3:$D$300,C174)+COUNTIF(Agosto!$D$3:$D$300,C174)+COUNTIF(Setembro!$D$3:$D$300,C174)+COUNTIF(Outubro!$D$3:$D$300,C174)+COUNTIF(Novembro!$D$3:$D$300,C174)+COUNTIF(Dezembro!$D$3:$D$300,C174)</f>
        <v>0</v>
      </c>
      <c r="F174" s="216">
        <f>COUNTIFS(Janeiro!$C$3:$C$300,C174,Janeiro!$H$3:$H$300,"&gt;0")+COUNTIFS(Janeiro!$D$3:$D$300,C174,Janeiro!$H$3:$H$300,"&gt;0")+COUNTIFS(Fevereiro!$C$3:$C$300,C174,Fevereiro!$H$3:$H$300,"&gt;0")+COUNTIFS(Fevereiro!$D$3:$D$300,C174,Fevereiro!$H$3:$H$300,"&gt;0")+COUNTIFS('Março'!$C$3:$C$300,C174,'Março'!$H$3:$H$300,"&gt;0")+COUNTIFS('Março'!$D$3:$D$300,C174,'Março'!$H$3:$H$300,"&gt;0")+COUNTIFS(Abril!$C$3:$C$300,C174,Abril!$H$3:$H$300,"&gt;0")+COUNTIFS(Abril!$D$3:$D$300,C174,Abril!$H$3:$H$300,"&gt;0")+COUNTIFS(Maio!$C$3:$C$300,C174,Maio!$H$3:$H$300,"&gt;0")+COUNTIFS(Maio!$D$3:$D$300,C174,Maio!$H$3:$H$300,"&gt;0")+COUNTIFS(Junho!$C$3:$C$300,C174,Junho!$H$3:$H$300,"&gt;0")+COUNTIFS(Junho!$D$3:$D$300,C174,Junho!$H$3:$H$300,"&gt;0")+COUNTIFS(Julho!$C$3:$C$300,C174,Julho!$H$3:$H$300,"&gt;0")+COUNTIFS(Julho!$D$3:$D$300,C174,Julho!$H$3:$H$300,"&gt;0")+COUNTIFS(Agosto!$C$3:$C$300,C174,Agosto!$H$3:$H$300,"&gt;0")+COUNTIFS(Agosto!$D$3:$D$300,C174,Agosto!$H$3:$H$300,"&gt;0")+COUNTIFS(Setembro!$C$3:$C$300,C174,Setembro!$H$3:$H$300,"&gt;0")+COUNTIFS(Setembro!$D$3:$D$300,C174,Setembro!$H$3:$H$300,"&gt;0")+COUNTIFS(Outubro!$C$3:$C$300,C174,Outubro!$H$3:$H$300,"&gt;0")+COUNTIFS(Outubro!$D$3:$D$300,C174,Outubro!$H$3:$H$300,"&gt;0")+COUNTIFS(Novembro!$C$3:$C$300,C174,Novembro!$H$3:$H$300,"&gt;0")+COUNTIFS(Novembro!$D$3:$D$300,C174,Novembro!$H$3:$H$300,"&gt;0")+COUNTIFS(Dezembro!$C$3:$C$300,C174,Dezembro!$H$3:$H$300,"&gt;0")+COUNTIFS(Dezembro!$D$3:$D$300,C174,Dezembro!$H$3:$H$300,"&gt;0")</f>
        <v>0</v>
      </c>
      <c r="G174" s="216">
        <f>COUNTIFS(Janeiro!$C$3:$C$300,C174,Janeiro!$H$3:$H$300,"&lt;0")+COUNTIFS(Janeiro!$D$3:$D$300,C174,Janeiro!$H$3:$H$300,"&lt;0")+COUNTIFS(Fevereiro!$C$3:$C$300,C174,Fevereiro!$H$3:$H$300,"&lt;0")+COUNTIFS(Fevereiro!$D$3:$D$300,C174,Fevereiro!$H$3:$H$300,"&lt;0")+COUNTIFS('Março'!$C$3:$C$300,C174,'Março'!$H$3:$H$300,"&lt;0")+COUNTIFS('Março'!$D$3:$D$300,C174,'Março'!$H$3:$H$300,"&lt;0")+COUNTIFS(Abril!$C$3:$C$300,C174,Abril!$H$3:$H$300,"&lt;0")+COUNTIFS(Abril!$D$3:$D$300,C174,Abril!$H$3:$H$300,"&lt;0")+COUNTIFS(Maio!$C$3:$C$300,C174,Maio!$H$3:$H$300,"&lt;0")+COUNTIFS(Maio!$D$3:$D$300,C174,Maio!$H$3:$H$300,"&lt;0")+COUNTIFS(Junho!$C$3:$C$300,C174,Junho!$H$3:$H$300,"&lt;0")+COUNTIFS(Junho!$D$3:$D$300,C174,Junho!$H$3:$H$300,"&lt;0")+COUNTIFS(Julho!$C$3:$C$300,C174,Julho!$H$3:$H$300,"&lt;0")+COUNTIFS(Julho!$D$3:$D$300,C174,Julho!$H$3:$H$300,"&lt;0")+COUNTIFS(Agosto!$C$3:$C$300,C174,Agosto!$H$3:$H$300,"&lt;0")+COUNTIFS(Agosto!$D$3:$D$300,C174,Agosto!$H$3:$H$300,"&lt;0")+COUNTIFS(Setembro!$C$3:$C$300,C174,Setembro!$H$3:$H$300,"&lt;0")+COUNTIFS(Setembro!$D$3:$D$300,C174,Setembro!$H$3:$H$300,"&lt;0")+COUNTIFS(Outubro!$C$3:$C$300,C174,Outubro!$H$3:$H$300,"&lt;0")+COUNTIFS(Outubro!$D$3:$D$300,C174,Outubro!$H$3:$H$300,"&lt;0")+COUNTIFS(Novembro!$C$3:$C$300,C174,Novembro!$H$3:$H$300,"&lt;0")+COUNTIFS(Novembro!$D$3:$D$300,C174,Novembro!$H$3:$H$300,"&lt;0")+COUNTIFS(Dezembro!$C$3:$C$300,C174,Dezembro!$H$3:$H$300,"&lt;0")+COUNTIFS(Dezembro!$D$3:$D$300,C174,Dezembro!$H$3:$H$300,"&lt;0")</f>
        <v>0</v>
      </c>
      <c r="H174" s="217">
        <f>SUMIFS(Janeiro!$H$3:$H$300,Janeiro!$C$3:$C$300,C174)+SUMIFS(Janeiro!$H$3:$H$300,Janeiro!$D$3:$D$300,C174)+SUMIFS(Fevereiro!$H$3:$H$300,Fevereiro!$C$3:$C$300,C174)+SUMIFS(Fevereiro!$H$3:$H$300,Fevereiro!$D$3:$D$300,C174)+SUMIFS('Março'!$H$3:$H$300,'Março'!$C$3:$C$300,C174)+SUMIFS('Março'!$H$3:$H$300,'Março'!$D$3:$D$300,C174)+SUMIFS(Abril!$H$3:$H$300,Abril!$C$3:$C$300,C174)+SUMIFS(Abril!$H$3:$H$300,Abril!$D$3:$D$300,C174)+SUMIFS(Maio!$H$3:$H$300,Maio!$C$3:$C$300,C174)+SUMIFS(Maio!$H$3:$H$300,Maio!$D$3:$D$300,C174)+SUMIFS(Junho!$H$3:$H$300,Junho!$C$3:$C$300,C174)+SUMIFS(Junho!$H$3:$H$300,Junho!$D$3:$D$300,C174)+SUMIFS(Julho!$H$3:$H$300,Julho!$C$3:$C$300,C174)+SUMIFS(Julho!$H$3:$H$300,Julho!$D$3:$D$300,C174)+SUMIFS(Agosto!$H$3:$H$300,Agosto!$C$3:$C$300,C174)+SUMIFS(Agosto!$H$3:$H$300,Agosto!$D$3:$D$300,C174)+SUMIFS(Setembro!$H$3:$H$300,Setembro!$C$3:$C$300,C174)+SUMIFS(Setembro!$H$3:$H$300,Setembro!$D$3:$D$300,C174)+SUMIFS(Outubro!$H$3:$H$300,Outubro!$C$3:$C$300,C174)+SUMIFS(Outubro!$H$3:$H$300,Outubro!$D$3:$D$300,C174)+SUMIFS(Novembro!$H$3:$H$300,Novembro!$C$3:$C$300,C174)+SUMIFS(Novembro!$H$3:$H$300,Novembro!$D$3:$D$300,C174)+SUMIFS(Dezembro!$H$3:$H$300,Dezembro!$C$3:$C$300,C174)+SUMIFS(Dezembro!$H$3:$H$300,Dezembro!$D$3:$D$300,C174)</f>
        <v>0</v>
      </c>
      <c r="J174" s="235"/>
      <c r="L174" s="71"/>
    </row>
    <row r="175" ht="24.75" customHeight="1">
      <c r="A175" s="214">
        <f>Equipes!$H175+(ROW(Equipes!$H175)/100000)</f>
        <v>0.00175</v>
      </c>
      <c r="B175" s="207">
        <f>RANK(Equipes!$A175,A:A)</f>
        <v>272</v>
      </c>
      <c r="C175" s="242"/>
      <c r="D175" s="216">
        <f>COUNTIF(Janeiro!$C$3:$C$300,C175)+COUNTIF(Fevereiro!$C$3:$C$300,C175)+COUNTIF('Março'!$C$3:$C$300,C175)+COUNTIF(Abril!$C$3:$C$300,C175)+COUNTIF(Maio!$C$3:$C$300,C175)+COUNTIF(Junho!$C$3:$C$300,C175)+COUNTIF(Julho!$C$3:$C$300,C175)+COUNTIF(Agosto!$C$3:$C$300,C175)+COUNTIF(Setembro!$C$3:$C$300,C175)+COUNTIF(Outubro!$C$3:$C$300,C175)+COUNTIF(Novembro!$C$3:$C$300,C175)+COUNTIF(Dezembro!$C$3:$C$300,C175)</f>
        <v>0</v>
      </c>
      <c r="E175" s="216">
        <f>COUNTIF(Janeiro!$D$3:$D$300,C175)+COUNTIF(Fevereiro!$D$3:$D$300,C175)+COUNTIF('Março'!$D$3:$D$300,C175)+COUNTIF(Abril!$D$3:$D$300,C175)+COUNTIF(Maio!$D$3:$D$300,C175)+COUNTIF(Junho!$D$3:$D$300,C175)+COUNTIF(Julho!$D$3:$D$300,C175)+COUNTIF(Agosto!$D$3:$D$300,C175)+COUNTIF(Setembro!$D$3:$D$300,C175)+COUNTIF(Outubro!$D$3:$D$300,C175)+COUNTIF(Novembro!$D$3:$D$300,C175)+COUNTIF(Dezembro!$D$3:$D$300,C175)</f>
        <v>0</v>
      </c>
      <c r="F175" s="216">
        <f>COUNTIFS(Janeiro!$C$3:$C$300,C175,Janeiro!$H$3:$H$300,"&gt;0")+COUNTIFS(Janeiro!$D$3:$D$300,C175,Janeiro!$H$3:$H$300,"&gt;0")+COUNTIFS(Fevereiro!$C$3:$C$300,C175,Fevereiro!$H$3:$H$300,"&gt;0")+COUNTIFS(Fevereiro!$D$3:$D$300,C175,Fevereiro!$H$3:$H$300,"&gt;0")+COUNTIFS('Março'!$C$3:$C$300,C175,'Março'!$H$3:$H$300,"&gt;0")+COUNTIFS('Março'!$D$3:$D$300,C175,'Março'!$H$3:$H$300,"&gt;0")+COUNTIFS(Abril!$C$3:$C$300,C175,Abril!$H$3:$H$300,"&gt;0")+COUNTIFS(Abril!$D$3:$D$300,C175,Abril!$H$3:$H$300,"&gt;0")+COUNTIFS(Maio!$C$3:$C$300,C175,Maio!$H$3:$H$300,"&gt;0")+COUNTIFS(Maio!$D$3:$D$300,C175,Maio!$H$3:$H$300,"&gt;0")+COUNTIFS(Junho!$C$3:$C$300,C175,Junho!$H$3:$H$300,"&gt;0")+COUNTIFS(Junho!$D$3:$D$300,C175,Junho!$H$3:$H$300,"&gt;0")+COUNTIFS(Julho!$C$3:$C$300,C175,Julho!$H$3:$H$300,"&gt;0")+COUNTIFS(Julho!$D$3:$D$300,C175,Julho!$H$3:$H$300,"&gt;0")+COUNTIFS(Agosto!$C$3:$C$300,C175,Agosto!$H$3:$H$300,"&gt;0")+COUNTIFS(Agosto!$D$3:$D$300,C175,Agosto!$H$3:$H$300,"&gt;0")+COUNTIFS(Setembro!$C$3:$C$300,C175,Setembro!$H$3:$H$300,"&gt;0")+COUNTIFS(Setembro!$D$3:$D$300,C175,Setembro!$H$3:$H$300,"&gt;0")+COUNTIFS(Outubro!$C$3:$C$300,C175,Outubro!$H$3:$H$300,"&gt;0")+COUNTIFS(Outubro!$D$3:$D$300,C175,Outubro!$H$3:$H$300,"&gt;0")+COUNTIFS(Novembro!$C$3:$C$300,C175,Novembro!$H$3:$H$300,"&gt;0")+COUNTIFS(Novembro!$D$3:$D$300,C175,Novembro!$H$3:$H$300,"&gt;0")+COUNTIFS(Dezembro!$C$3:$C$300,C175,Dezembro!$H$3:$H$300,"&gt;0")+COUNTIFS(Dezembro!$D$3:$D$300,C175,Dezembro!$H$3:$H$300,"&gt;0")</f>
        <v>0</v>
      </c>
      <c r="G175" s="216">
        <f>COUNTIFS(Janeiro!$C$3:$C$300,C175,Janeiro!$H$3:$H$300,"&lt;0")+COUNTIFS(Janeiro!$D$3:$D$300,C175,Janeiro!$H$3:$H$300,"&lt;0")+COUNTIFS(Fevereiro!$C$3:$C$300,C175,Fevereiro!$H$3:$H$300,"&lt;0")+COUNTIFS(Fevereiro!$D$3:$D$300,C175,Fevereiro!$H$3:$H$300,"&lt;0")+COUNTIFS('Março'!$C$3:$C$300,C175,'Março'!$H$3:$H$300,"&lt;0")+COUNTIFS('Março'!$D$3:$D$300,C175,'Março'!$H$3:$H$300,"&lt;0")+COUNTIFS(Abril!$C$3:$C$300,C175,Abril!$H$3:$H$300,"&lt;0")+COUNTIFS(Abril!$D$3:$D$300,C175,Abril!$H$3:$H$300,"&lt;0")+COUNTIFS(Maio!$C$3:$C$300,C175,Maio!$H$3:$H$300,"&lt;0")+COUNTIFS(Maio!$D$3:$D$300,C175,Maio!$H$3:$H$300,"&lt;0")+COUNTIFS(Junho!$C$3:$C$300,C175,Junho!$H$3:$H$300,"&lt;0")+COUNTIFS(Junho!$D$3:$D$300,C175,Junho!$H$3:$H$300,"&lt;0")+COUNTIFS(Julho!$C$3:$C$300,C175,Julho!$H$3:$H$300,"&lt;0")+COUNTIFS(Julho!$D$3:$D$300,C175,Julho!$H$3:$H$300,"&lt;0")+COUNTIFS(Agosto!$C$3:$C$300,C175,Agosto!$H$3:$H$300,"&lt;0")+COUNTIFS(Agosto!$D$3:$D$300,C175,Agosto!$H$3:$H$300,"&lt;0")+COUNTIFS(Setembro!$C$3:$C$300,C175,Setembro!$H$3:$H$300,"&lt;0")+COUNTIFS(Setembro!$D$3:$D$300,C175,Setembro!$H$3:$H$300,"&lt;0")+COUNTIFS(Outubro!$C$3:$C$300,C175,Outubro!$H$3:$H$300,"&lt;0")+COUNTIFS(Outubro!$D$3:$D$300,C175,Outubro!$H$3:$H$300,"&lt;0")+COUNTIFS(Novembro!$C$3:$C$300,C175,Novembro!$H$3:$H$300,"&lt;0")+COUNTIFS(Novembro!$D$3:$D$300,C175,Novembro!$H$3:$H$300,"&lt;0")+COUNTIFS(Dezembro!$C$3:$C$300,C175,Dezembro!$H$3:$H$300,"&lt;0")+COUNTIFS(Dezembro!$D$3:$D$300,C175,Dezembro!$H$3:$H$300,"&lt;0")</f>
        <v>0</v>
      </c>
      <c r="H175" s="217">
        <f>SUMIFS(Janeiro!$H$3:$H$300,Janeiro!$C$3:$C$300,C175)+SUMIFS(Janeiro!$H$3:$H$300,Janeiro!$D$3:$D$300,C175)+SUMIFS(Fevereiro!$H$3:$H$300,Fevereiro!$C$3:$C$300,C175)+SUMIFS(Fevereiro!$H$3:$H$300,Fevereiro!$D$3:$D$300,C175)+SUMIFS('Março'!$H$3:$H$300,'Março'!$C$3:$C$300,C175)+SUMIFS('Março'!$H$3:$H$300,'Março'!$D$3:$D$300,C175)+SUMIFS(Abril!$H$3:$H$300,Abril!$C$3:$C$300,C175)+SUMIFS(Abril!$H$3:$H$300,Abril!$D$3:$D$300,C175)+SUMIFS(Maio!$H$3:$H$300,Maio!$C$3:$C$300,C175)+SUMIFS(Maio!$H$3:$H$300,Maio!$D$3:$D$300,C175)+SUMIFS(Junho!$H$3:$H$300,Junho!$C$3:$C$300,C175)+SUMIFS(Junho!$H$3:$H$300,Junho!$D$3:$D$300,C175)+SUMIFS(Julho!$H$3:$H$300,Julho!$C$3:$C$300,C175)+SUMIFS(Julho!$H$3:$H$300,Julho!$D$3:$D$300,C175)+SUMIFS(Agosto!$H$3:$H$300,Agosto!$C$3:$C$300,C175)+SUMIFS(Agosto!$H$3:$H$300,Agosto!$D$3:$D$300,C175)+SUMIFS(Setembro!$H$3:$H$300,Setembro!$C$3:$C$300,C175)+SUMIFS(Setembro!$H$3:$H$300,Setembro!$D$3:$D$300,C175)+SUMIFS(Outubro!$H$3:$H$300,Outubro!$C$3:$C$300,C175)+SUMIFS(Outubro!$H$3:$H$300,Outubro!$D$3:$D$300,C175)+SUMIFS(Novembro!$H$3:$H$300,Novembro!$C$3:$C$300,C175)+SUMIFS(Novembro!$H$3:$H$300,Novembro!$D$3:$D$300,C175)+SUMIFS(Dezembro!$H$3:$H$300,Dezembro!$C$3:$C$300,C175)+SUMIFS(Dezembro!$H$3:$H$300,Dezembro!$D$3:$D$300,C175)</f>
        <v>0</v>
      </c>
      <c r="J175" s="235"/>
      <c r="L175" s="71"/>
    </row>
    <row r="176" ht="24.75" customHeight="1">
      <c r="A176" s="214">
        <f>Equipes!$H176+(ROW(Equipes!$H176)/100000)</f>
        <v>0.00176</v>
      </c>
      <c r="B176" s="207">
        <f>RANK(Equipes!$A176,A:A)</f>
        <v>271</v>
      </c>
      <c r="C176" s="242"/>
      <c r="D176" s="216">
        <f>COUNTIF(Janeiro!$C$3:$C$300,C176)+COUNTIF(Fevereiro!$C$3:$C$300,C176)+COUNTIF('Março'!$C$3:$C$300,C176)+COUNTIF(Abril!$C$3:$C$300,C176)+COUNTIF(Maio!$C$3:$C$300,C176)+COUNTIF(Junho!$C$3:$C$300,C176)+COUNTIF(Julho!$C$3:$C$300,C176)+COUNTIF(Agosto!$C$3:$C$300,C176)+COUNTIF(Setembro!$C$3:$C$300,C176)+COUNTIF(Outubro!$C$3:$C$300,C176)+COUNTIF(Novembro!$C$3:$C$300,C176)+COUNTIF(Dezembro!$C$3:$C$300,C176)</f>
        <v>0</v>
      </c>
      <c r="E176" s="216">
        <f>COUNTIF(Janeiro!$D$3:$D$300,C176)+COUNTIF(Fevereiro!$D$3:$D$300,C176)+COUNTIF('Março'!$D$3:$D$300,C176)+COUNTIF(Abril!$D$3:$D$300,C176)+COUNTIF(Maio!$D$3:$D$300,C176)+COUNTIF(Junho!$D$3:$D$300,C176)+COUNTIF(Julho!$D$3:$D$300,C176)+COUNTIF(Agosto!$D$3:$D$300,C176)+COUNTIF(Setembro!$D$3:$D$300,C176)+COUNTIF(Outubro!$D$3:$D$300,C176)+COUNTIF(Novembro!$D$3:$D$300,C176)+COUNTIF(Dezembro!$D$3:$D$300,C176)</f>
        <v>0</v>
      </c>
      <c r="F176" s="216">
        <f>COUNTIFS(Janeiro!$C$3:$C$300,C176,Janeiro!$H$3:$H$300,"&gt;0")+COUNTIFS(Janeiro!$D$3:$D$300,C176,Janeiro!$H$3:$H$300,"&gt;0")+COUNTIFS(Fevereiro!$C$3:$C$300,C176,Fevereiro!$H$3:$H$300,"&gt;0")+COUNTIFS(Fevereiro!$D$3:$D$300,C176,Fevereiro!$H$3:$H$300,"&gt;0")+COUNTIFS('Março'!$C$3:$C$300,C176,'Março'!$H$3:$H$300,"&gt;0")+COUNTIFS('Março'!$D$3:$D$300,C176,'Março'!$H$3:$H$300,"&gt;0")+COUNTIFS(Abril!$C$3:$C$300,C176,Abril!$H$3:$H$300,"&gt;0")+COUNTIFS(Abril!$D$3:$D$300,C176,Abril!$H$3:$H$300,"&gt;0")+COUNTIFS(Maio!$C$3:$C$300,C176,Maio!$H$3:$H$300,"&gt;0")+COUNTIFS(Maio!$D$3:$D$300,C176,Maio!$H$3:$H$300,"&gt;0")+COUNTIFS(Junho!$C$3:$C$300,C176,Junho!$H$3:$H$300,"&gt;0")+COUNTIFS(Junho!$D$3:$D$300,C176,Junho!$H$3:$H$300,"&gt;0")+COUNTIFS(Julho!$C$3:$C$300,C176,Julho!$H$3:$H$300,"&gt;0")+COUNTIFS(Julho!$D$3:$D$300,C176,Julho!$H$3:$H$300,"&gt;0")+COUNTIFS(Agosto!$C$3:$C$300,C176,Agosto!$H$3:$H$300,"&gt;0")+COUNTIFS(Agosto!$D$3:$D$300,C176,Agosto!$H$3:$H$300,"&gt;0")+COUNTIFS(Setembro!$C$3:$C$300,C176,Setembro!$H$3:$H$300,"&gt;0")+COUNTIFS(Setembro!$D$3:$D$300,C176,Setembro!$H$3:$H$300,"&gt;0")+COUNTIFS(Outubro!$C$3:$C$300,C176,Outubro!$H$3:$H$300,"&gt;0")+COUNTIFS(Outubro!$D$3:$D$300,C176,Outubro!$H$3:$H$300,"&gt;0")+COUNTIFS(Novembro!$C$3:$C$300,C176,Novembro!$H$3:$H$300,"&gt;0")+COUNTIFS(Novembro!$D$3:$D$300,C176,Novembro!$H$3:$H$300,"&gt;0")+COUNTIFS(Dezembro!$C$3:$C$300,C176,Dezembro!$H$3:$H$300,"&gt;0")+COUNTIFS(Dezembro!$D$3:$D$300,C176,Dezembro!$H$3:$H$300,"&gt;0")</f>
        <v>0</v>
      </c>
      <c r="G176" s="216">
        <f>COUNTIFS(Janeiro!$C$3:$C$300,C176,Janeiro!$H$3:$H$300,"&lt;0")+COUNTIFS(Janeiro!$D$3:$D$300,C176,Janeiro!$H$3:$H$300,"&lt;0")+COUNTIFS(Fevereiro!$C$3:$C$300,C176,Fevereiro!$H$3:$H$300,"&lt;0")+COUNTIFS(Fevereiro!$D$3:$D$300,C176,Fevereiro!$H$3:$H$300,"&lt;0")+COUNTIFS('Março'!$C$3:$C$300,C176,'Março'!$H$3:$H$300,"&lt;0")+COUNTIFS('Março'!$D$3:$D$300,C176,'Março'!$H$3:$H$300,"&lt;0")+COUNTIFS(Abril!$C$3:$C$300,C176,Abril!$H$3:$H$300,"&lt;0")+COUNTIFS(Abril!$D$3:$D$300,C176,Abril!$H$3:$H$300,"&lt;0")+COUNTIFS(Maio!$C$3:$C$300,C176,Maio!$H$3:$H$300,"&lt;0")+COUNTIFS(Maio!$D$3:$D$300,C176,Maio!$H$3:$H$300,"&lt;0")+COUNTIFS(Junho!$C$3:$C$300,C176,Junho!$H$3:$H$300,"&lt;0")+COUNTIFS(Junho!$D$3:$D$300,C176,Junho!$H$3:$H$300,"&lt;0")+COUNTIFS(Julho!$C$3:$C$300,C176,Julho!$H$3:$H$300,"&lt;0")+COUNTIFS(Julho!$D$3:$D$300,C176,Julho!$H$3:$H$300,"&lt;0")+COUNTIFS(Agosto!$C$3:$C$300,C176,Agosto!$H$3:$H$300,"&lt;0")+COUNTIFS(Agosto!$D$3:$D$300,C176,Agosto!$H$3:$H$300,"&lt;0")+COUNTIFS(Setembro!$C$3:$C$300,C176,Setembro!$H$3:$H$300,"&lt;0")+COUNTIFS(Setembro!$D$3:$D$300,C176,Setembro!$H$3:$H$300,"&lt;0")+COUNTIFS(Outubro!$C$3:$C$300,C176,Outubro!$H$3:$H$300,"&lt;0")+COUNTIFS(Outubro!$D$3:$D$300,C176,Outubro!$H$3:$H$300,"&lt;0")+COUNTIFS(Novembro!$C$3:$C$300,C176,Novembro!$H$3:$H$300,"&lt;0")+COUNTIFS(Novembro!$D$3:$D$300,C176,Novembro!$H$3:$H$300,"&lt;0")+COUNTIFS(Dezembro!$C$3:$C$300,C176,Dezembro!$H$3:$H$300,"&lt;0")+COUNTIFS(Dezembro!$D$3:$D$300,C176,Dezembro!$H$3:$H$300,"&lt;0")</f>
        <v>0</v>
      </c>
      <c r="H176" s="217">
        <f>SUMIFS(Janeiro!$H$3:$H$300,Janeiro!$C$3:$C$300,C176)+SUMIFS(Janeiro!$H$3:$H$300,Janeiro!$D$3:$D$300,C176)+SUMIFS(Fevereiro!$H$3:$H$300,Fevereiro!$C$3:$C$300,C176)+SUMIFS(Fevereiro!$H$3:$H$300,Fevereiro!$D$3:$D$300,C176)+SUMIFS('Março'!$H$3:$H$300,'Março'!$C$3:$C$300,C176)+SUMIFS('Março'!$H$3:$H$300,'Março'!$D$3:$D$300,C176)+SUMIFS(Abril!$H$3:$H$300,Abril!$C$3:$C$300,C176)+SUMIFS(Abril!$H$3:$H$300,Abril!$D$3:$D$300,C176)+SUMIFS(Maio!$H$3:$H$300,Maio!$C$3:$C$300,C176)+SUMIFS(Maio!$H$3:$H$300,Maio!$D$3:$D$300,C176)+SUMIFS(Junho!$H$3:$H$300,Junho!$C$3:$C$300,C176)+SUMIFS(Junho!$H$3:$H$300,Junho!$D$3:$D$300,C176)+SUMIFS(Julho!$H$3:$H$300,Julho!$C$3:$C$300,C176)+SUMIFS(Julho!$H$3:$H$300,Julho!$D$3:$D$300,C176)+SUMIFS(Agosto!$H$3:$H$300,Agosto!$C$3:$C$300,C176)+SUMIFS(Agosto!$H$3:$H$300,Agosto!$D$3:$D$300,C176)+SUMIFS(Setembro!$H$3:$H$300,Setembro!$C$3:$C$300,C176)+SUMIFS(Setembro!$H$3:$H$300,Setembro!$D$3:$D$300,C176)+SUMIFS(Outubro!$H$3:$H$300,Outubro!$C$3:$C$300,C176)+SUMIFS(Outubro!$H$3:$H$300,Outubro!$D$3:$D$300,C176)+SUMIFS(Novembro!$H$3:$H$300,Novembro!$C$3:$C$300,C176)+SUMIFS(Novembro!$H$3:$H$300,Novembro!$D$3:$D$300,C176)+SUMIFS(Dezembro!$H$3:$H$300,Dezembro!$C$3:$C$300,C176)+SUMIFS(Dezembro!$H$3:$H$300,Dezembro!$D$3:$D$300,C176)</f>
        <v>0</v>
      </c>
      <c r="J176" s="235"/>
      <c r="L176" s="71"/>
    </row>
    <row r="177" ht="24.75" customHeight="1">
      <c r="A177" s="214">
        <f>Equipes!$H177+(ROW(Equipes!$H177)/100000)</f>
        <v>0.00177</v>
      </c>
      <c r="B177" s="207">
        <f>RANK(Equipes!$A177,A:A)</f>
        <v>270</v>
      </c>
      <c r="C177" s="242"/>
      <c r="D177" s="216">
        <f>COUNTIF(Janeiro!$C$3:$C$300,C177)+COUNTIF(Fevereiro!$C$3:$C$300,C177)+COUNTIF('Março'!$C$3:$C$300,C177)+COUNTIF(Abril!$C$3:$C$300,C177)+COUNTIF(Maio!$C$3:$C$300,C177)+COUNTIF(Junho!$C$3:$C$300,C177)+COUNTIF(Julho!$C$3:$C$300,C177)+COUNTIF(Agosto!$C$3:$C$300,C177)+COUNTIF(Setembro!$C$3:$C$300,C177)+COUNTIF(Outubro!$C$3:$C$300,C177)+COUNTIF(Novembro!$C$3:$C$300,C177)+COUNTIF(Dezembro!$C$3:$C$300,C177)</f>
        <v>0</v>
      </c>
      <c r="E177" s="216">
        <f>COUNTIF(Janeiro!$D$3:$D$300,C177)+COUNTIF(Fevereiro!$D$3:$D$300,C177)+COUNTIF('Março'!$D$3:$D$300,C177)+COUNTIF(Abril!$D$3:$D$300,C177)+COUNTIF(Maio!$D$3:$D$300,C177)+COUNTIF(Junho!$D$3:$D$300,C177)+COUNTIF(Julho!$D$3:$D$300,C177)+COUNTIF(Agosto!$D$3:$D$300,C177)+COUNTIF(Setembro!$D$3:$D$300,C177)+COUNTIF(Outubro!$D$3:$D$300,C177)+COUNTIF(Novembro!$D$3:$D$300,C177)+COUNTIF(Dezembro!$D$3:$D$300,C177)</f>
        <v>0</v>
      </c>
      <c r="F177" s="216">
        <f>COUNTIFS(Janeiro!$C$3:$C$300,C177,Janeiro!$H$3:$H$300,"&gt;0")+COUNTIFS(Janeiro!$D$3:$D$300,C177,Janeiro!$H$3:$H$300,"&gt;0")+COUNTIFS(Fevereiro!$C$3:$C$300,C177,Fevereiro!$H$3:$H$300,"&gt;0")+COUNTIFS(Fevereiro!$D$3:$D$300,C177,Fevereiro!$H$3:$H$300,"&gt;0")+COUNTIFS('Março'!$C$3:$C$300,C177,'Março'!$H$3:$H$300,"&gt;0")+COUNTIFS('Março'!$D$3:$D$300,C177,'Março'!$H$3:$H$300,"&gt;0")+COUNTIFS(Abril!$C$3:$C$300,C177,Abril!$H$3:$H$300,"&gt;0")+COUNTIFS(Abril!$D$3:$D$300,C177,Abril!$H$3:$H$300,"&gt;0")+COUNTIFS(Maio!$C$3:$C$300,C177,Maio!$H$3:$H$300,"&gt;0")+COUNTIFS(Maio!$D$3:$D$300,C177,Maio!$H$3:$H$300,"&gt;0")+COUNTIFS(Junho!$C$3:$C$300,C177,Junho!$H$3:$H$300,"&gt;0")+COUNTIFS(Junho!$D$3:$D$300,C177,Junho!$H$3:$H$300,"&gt;0")+COUNTIFS(Julho!$C$3:$C$300,C177,Julho!$H$3:$H$300,"&gt;0")+COUNTIFS(Julho!$D$3:$D$300,C177,Julho!$H$3:$H$300,"&gt;0")+COUNTIFS(Agosto!$C$3:$C$300,C177,Agosto!$H$3:$H$300,"&gt;0")+COUNTIFS(Agosto!$D$3:$D$300,C177,Agosto!$H$3:$H$300,"&gt;0")+COUNTIFS(Setembro!$C$3:$C$300,C177,Setembro!$H$3:$H$300,"&gt;0")+COUNTIFS(Setembro!$D$3:$D$300,C177,Setembro!$H$3:$H$300,"&gt;0")+COUNTIFS(Outubro!$C$3:$C$300,C177,Outubro!$H$3:$H$300,"&gt;0")+COUNTIFS(Outubro!$D$3:$D$300,C177,Outubro!$H$3:$H$300,"&gt;0")+COUNTIFS(Novembro!$C$3:$C$300,C177,Novembro!$H$3:$H$300,"&gt;0")+COUNTIFS(Novembro!$D$3:$D$300,C177,Novembro!$H$3:$H$300,"&gt;0")+COUNTIFS(Dezembro!$C$3:$C$300,C177,Dezembro!$H$3:$H$300,"&gt;0")+COUNTIFS(Dezembro!$D$3:$D$300,C177,Dezembro!$H$3:$H$300,"&gt;0")</f>
        <v>0</v>
      </c>
      <c r="G177" s="216">
        <f>COUNTIFS(Janeiro!$C$3:$C$300,C177,Janeiro!$H$3:$H$300,"&lt;0")+COUNTIFS(Janeiro!$D$3:$D$300,C177,Janeiro!$H$3:$H$300,"&lt;0")+COUNTIFS(Fevereiro!$C$3:$C$300,C177,Fevereiro!$H$3:$H$300,"&lt;0")+COUNTIFS(Fevereiro!$D$3:$D$300,C177,Fevereiro!$H$3:$H$300,"&lt;0")+COUNTIFS('Março'!$C$3:$C$300,C177,'Março'!$H$3:$H$300,"&lt;0")+COUNTIFS('Março'!$D$3:$D$300,C177,'Março'!$H$3:$H$300,"&lt;0")+COUNTIFS(Abril!$C$3:$C$300,C177,Abril!$H$3:$H$300,"&lt;0")+COUNTIFS(Abril!$D$3:$D$300,C177,Abril!$H$3:$H$300,"&lt;0")+COUNTIFS(Maio!$C$3:$C$300,C177,Maio!$H$3:$H$300,"&lt;0")+COUNTIFS(Maio!$D$3:$D$300,C177,Maio!$H$3:$H$300,"&lt;0")+COUNTIFS(Junho!$C$3:$C$300,C177,Junho!$H$3:$H$300,"&lt;0")+COUNTIFS(Junho!$D$3:$D$300,C177,Junho!$H$3:$H$300,"&lt;0")+COUNTIFS(Julho!$C$3:$C$300,C177,Julho!$H$3:$H$300,"&lt;0")+COUNTIFS(Julho!$D$3:$D$300,C177,Julho!$H$3:$H$300,"&lt;0")+COUNTIFS(Agosto!$C$3:$C$300,C177,Agosto!$H$3:$H$300,"&lt;0")+COUNTIFS(Agosto!$D$3:$D$300,C177,Agosto!$H$3:$H$300,"&lt;0")+COUNTIFS(Setembro!$C$3:$C$300,C177,Setembro!$H$3:$H$300,"&lt;0")+COUNTIFS(Setembro!$D$3:$D$300,C177,Setembro!$H$3:$H$300,"&lt;0")+COUNTIFS(Outubro!$C$3:$C$300,C177,Outubro!$H$3:$H$300,"&lt;0")+COUNTIFS(Outubro!$D$3:$D$300,C177,Outubro!$H$3:$H$300,"&lt;0")+COUNTIFS(Novembro!$C$3:$C$300,C177,Novembro!$H$3:$H$300,"&lt;0")+COUNTIFS(Novembro!$D$3:$D$300,C177,Novembro!$H$3:$H$300,"&lt;0")+COUNTIFS(Dezembro!$C$3:$C$300,C177,Dezembro!$H$3:$H$300,"&lt;0")+COUNTIFS(Dezembro!$D$3:$D$300,C177,Dezembro!$H$3:$H$300,"&lt;0")</f>
        <v>0</v>
      </c>
      <c r="H177" s="217">
        <f>SUMIFS(Janeiro!$H$3:$H$300,Janeiro!$C$3:$C$300,C177)+SUMIFS(Janeiro!$H$3:$H$300,Janeiro!$D$3:$D$300,C177)+SUMIFS(Fevereiro!$H$3:$H$300,Fevereiro!$C$3:$C$300,C177)+SUMIFS(Fevereiro!$H$3:$H$300,Fevereiro!$D$3:$D$300,C177)+SUMIFS('Março'!$H$3:$H$300,'Março'!$C$3:$C$300,C177)+SUMIFS('Março'!$H$3:$H$300,'Março'!$D$3:$D$300,C177)+SUMIFS(Abril!$H$3:$H$300,Abril!$C$3:$C$300,C177)+SUMIFS(Abril!$H$3:$H$300,Abril!$D$3:$D$300,C177)+SUMIFS(Maio!$H$3:$H$300,Maio!$C$3:$C$300,C177)+SUMIFS(Maio!$H$3:$H$300,Maio!$D$3:$D$300,C177)+SUMIFS(Junho!$H$3:$H$300,Junho!$C$3:$C$300,C177)+SUMIFS(Junho!$H$3:$H$300,Junho!$D$3:$D$300,C177)+SUMIFS(Julho!$H$3:$H$300,Julho!$C$3:$C$300,C177)+SUMIFS(Julho!$H$3:$H$300,Julho!$D$3:$D$300,C177)+SUMIFS(Agosto!$H$3:$H$300,Agosto!$C$3:$C$300,C177)+SUMIFS(Agosto!$H$3:$H$300,Agosto!$D$3:$D$300,C177)+SUMIFS(Setembro!$H$3:$H$300,Setembro!$C$3:$C$300,C177)+SUMIFS(Setembro!$H$3:$H$300,Setembro!$D$3:$D$300,C177)+SUMIFS(Outubro!$H$3:$H$300,Outubro!$C$3:$C$300,C177)+SUMIFS(Outubro!$H$3:$H$300,Outubro!$D$3:$D$300,C177)+SUMIFS(Novembro!$H$3:$H$300,Novembro!$C$3:$C$300,C177)+SUMIFS(Novembro!$H$3:$H$300,Novembro!$D$3:$D$300,C177)+SUMIFS(Dezembro!$H$3:$H$300,Dezembro!$C$3:$C$300,C177)+SUMIFS(Dezembro!$H$3:$H$300,Dezembro!$D$3:$D$300,C177)</f>
        <v>0</v>
      </c>
      <c r="J177" s="235"/>
      <c r="L177" s="71"/>
    </row>
    <row r="178" ht="24.75" customHeight="1">
      <c r="A178" s="214">
        <f>Equipes!$H178+(ROW(Equipes!$H178)/100000)</f>
        <v>0.00178</v>
      </c>
      <c r="B178" s="207">
        <f>RANK(Equipes!$A178,A:A)</f>
        <v>269</v>
      </c>
      <c r="C178" s="242"/>
      <c r="D178" s="216">
        <f>COUNTIF(Janeiro!$C$3:$C$300,C178)+COUNTIF(Fevereiro!$C$3:$C$300,C178)+COUNTIF('Março'!$C$3:$C$300,C178)+COUNTIF(Abril!$C$3:$C$300,C178)+COUNTIF(Maio!$C$3:$C$300,C178)+COUNTIF(Junho!$C$3:$C$300,C178)+COUNTIF(Julho!$C$3:$C$300,C178)+COUNTIF(Agosto!$C$3:$C$300,C178)+COUNTIF(Setembro!$C$3:$C$300,C178)+COUNTIF(Outubro!$C$3:$C$300,C178)+COUNTIF(Novembro!$C$3:$C$300,C178)+COUNTIF(Dezembro!$C$3:$C$300,C178)</f>
        <v>0</v>
      </c>
      <c r="E178" s="216">
        <f>COUNTIF(Janeiro!$D$3:$D$300,C178)+COUNTIF(Fevereiro!$D$3:$D$300,C178)+COUNTIF('Março'!$D$3:$D$300,C178)+COUNTIF(Abril!$D$3:$D$300,C178)+COUNTIF(Maio!$D$3:$D$300,C178)+COUNTIF(Junho!$D$3:$D$300,C178)+COUNTIF(Julho!$D$3:$D$300,C178)+COUNTIF(Agosto!$D$3:$D$300,C178)+COUNTIF(Setembro!$D$3:$D$300,C178)+COUNTIF(Outubro!$D$3:$D$300,C178)+COUNTIF(Novembro!$D$3:$D$300,C178)+COUNTIF(Dezembro!$D$3:$D$300,C178)</f>
        <v>0</v>
      </c>
      <c r="F178" s="216">
        <f>COUNTIFS(Janeiro!$C$3:$C$300,C178,Janeiro!$H$3:$H$300,"&gt;0")+COUNTIFS(Janeiro!$D$3:$D$300,C178,Janeiro!$H$3:$H$300,"&gt;0")+COUNTIFS(Fevereiro!$C$3:$C$300,C178,Fevereiro!$H$3:$H$300,"&gt;0")+COUNTIFS(Fevereiro!$D$3:$D$300,C178,Fevereiro!$H$3:$H$300,"&gt;0")+COUNTIFS('Março'!$C$3:$C$300,C178,'Março'!$H$3:$H$300,"&gt;0")+COUNTIFS('Março'!$D$3:$D$300,C178,'Março'!$H$3:$H$300,"&gt;0")+COUNTIFS(Abril!$C$3:$C$300,C178,Abril!$H$3:$H$300,"&gt;0")+COUNTIFS(Abril!$D$3:$D$300,C178,Abril!$H$3:$H$300,"&gt;0")+COUNTIFS(Maio!$C$3:$C$300,C178,Maio!$H$3:$H$300,"&gt;0")+COUNTIFS(Maio!$D$3:$D$300,C178,Maio!$H$3:$H$300,"&gt;0")+COUNTIFS(Junho!$C$3:$C$300,C178,Junho!$H$3:$H$300,"&gt;0")+COUNTIFS(Junho!$D$3:$D$300,C178,Junho!$H$3:$H$300,"&gt;0")+COUNTIFS(Julho!$C$3:$C$300,C178,Julho!$H$3:$H$300,"&gt;0")+COUNTIFS(Julho!$D$3:$D$300,C178,Julho!$H$3:$H$300,"&gt;0")+COUNTIFS(Agosto!$C$3:$C$300,C178,Agosto!$H$3:$H$300,"&gt;0")+COUNTIFS(Agosto!$D$3:$D$300,C178,Agosto!$H$3:$H$300,"&gt;0")+COUNTIFS(Setembro!$C$3:$C$300,C178,Setembro!$H$3:$H$300,"&gt;0")+COUNTIFS(Setembro!$D$3:$D$300,C178,Setembro!$H$3:$H$300,"&gt;0")+COUNTIFS(Outubro!$C$3:$C$300,C178,Outubro!$H$3:$H$300,"&gt;0")+COUNTIFS(Outubro!$D$3:$D$300,C178,Outubro!$H$3:$H$300,"&gt;0")+COUNTIFS(Novembro!$C$3:$C$300,C178,Novembro!$H$3:$H$300,"&gt;0")+COUNTIFS(Novembro!$D$3:$D$300,C178,Novembro!$H$3:$H$300,"&gt;0")+COUNTIFS(Dezembro!$C$3:$C$300,C178,Dezembro!$H$3:$H$300,"&gt;0")+COUNTIFS(Dezembro!$D$3:$D$300,C178,Dezembro!$H$3:$H$300,"&gt;0")</f>
        <v>0</v>
      </c>
      <c r="G178" s="216">
        <f>COUNTIFS(Janeiro!$C$3:$C$300,C178,Janeiro!$H$3:$H$300,"&lt;0")+COUNTIFS(Janeiro!$D$3:$D$300,C178,Janeiro!$H$3:$H$300,"&lt;0")+COUNTIFS(Fevereiro!$C$3:$C$300,C178,Fevereiro!$H$3:$H$300,"&lt;0")+COUNTIFS(Fevereiro!$D$3:$D$300,C178,Fevereiro!$H$3:$H$300,"&lt;0")+COUNTIFS('Março'!$C$3:$C$300,C178,'Março'!$H$3:$H$300,"&lt;0")+COUNTIFS('Março'!$D$3:$D$300,C178,'Março'!$H$3:$H$300,"&lt;0")+COUNTIFS(Abril!$C$3:$C$300,C178,Abril!$H$3:$H$300,"&lt;0")+COUNTIFS(Abril!$D$3:$D$300,C178,Abril!$H$3:$H$300,"&lt;0")+COUNTIFS(Maio!$C$3:$C$300,C178,Maio!$H$3:$H$300,"&lt;0")+COUNTIFS(Maio!$D$3:$D$300,C178,Maio!$H$3:$H$300,"&lt;0")+COUNTIFS(Junho!$C$3:$C$300,C178,Junho!$H$3:$H$300,"&lt;0")+COUNTIFS(Junho!$D$3:$D$300,C178,Junho!$H$3:$H$300,"&lt;0")+COUNTIFS(Julho!$C$3:$C$300,C178,Julho!$H$3:$H$300,"&lt;0")+COUNTIFS(Julho!$D$3:$D$300,C178,Julho!$H$3:$H$300,"&lt;0")+COUNTIFS(Agosto!$C$3:$C$300,C178,Agosto!$H$3:$H$300,"&lt;0")+COUNTIFS(Agosto!$D$3:$D$300,C178,Agosto!$H$3:$H$300,"&lt;0")+COUNTIFS(Setembro!$C$3:$C$300,C178,Setembro!$H$3:$H$300,"&lt;0")+COUNTIFS(Setembro!$D$3:$D$300,C178,Setembro!$H$3:$H$300,"&lt;0")+COUNTIFS(Outubro!$C$3:$C$300,C178,Outubro!$H$3:$H$300,"&lt;0")+COUNTIFS(Outubro!$D$3:$D$300,C178,Outubro!$H$3:$H$300,"&lt;0")+COUNTIFS(Novembro!$C$3:$C$300,C178,Novembro!$H$3:$H$300,"&lt;0")+COUNTIFS(Novembro!$D$3:$D$300,C178,Novembro!$H$3:$H$300,"&lt;0")+COUNTIFS(Dezembro!$C$3:$C$300,C178,Dezembro!$H$3:$H$300,"&lt;0")+COUNTIFS(Dezembro!$D$3:$D$300,C178,Dezembro!$H$3:$H$300,"&lt;0")</f>
        <v>0</v>
      </c>
      <c r="H178" s="217">
        <f>SUMIFS(Janeiro!$H$3:$H$300,Janeiro!$C$3:$C$300,C178)+SUMIFS(Janeiro!$H$3:$H$300,Janeiro!$D$3:$D$300,C178)+SUMIFS(Fevereiro!$H$3:$H$300,Fevereiro!$C$3:$C$300,C178)+SUMIFS(Fevereiro!$H$3:$H$300,Fevereiro!$D$3:$D$300,C178)+SUMIFS('Março'!$H$3:$H$300,'Março'!$C$3:$C$300,C178)+SUMIFS('Março'!$H$3:$H$300,'Março'!$D$3:$D$300,C178)+SUMIFS(Abril!$H$3:$H$300,Abril!$C$3:$C$300,C178)+SUMIFS(Abril!$H$3:$H$300,Abril!$D$3:$D$300,C178)+SUMIFS(Maio!$H$3:$H$300,Maio!$C$3:$C$300,C178)+SUMIFS(Maio!$H$3:$H$300,Maio!$D$3:$D$300,C178)+SUMIFS(Junho!$H$3:$H$300,Junho!$C$3:$C$300,C178)+SUMIFS(Junho!$H$3:$H$300,Junho!$D$3:$D$300,C178)+SUMIFS(Julho!$H$3:$H$300,Julho!$C$3:$C$300,C178)+SUMIFS(Julho!$H$3:$H$300,Julho!$D$3:$D$300,C178)+SUMIFS(Agosto!$H$3:$H$300,Agosto!$C$3:$C$300,C178)+SUMIFS(Agosto!$H$3:$H$300,Agosto!$D$3:$D$300,C178)+SUMIFS(Setembro!$H$3:$H$300,Setembro!$C$3:$C$300,C178)+SUMIFS(Setembro!$H$3:$H$300,Setembro!$D$3:$D$300,C178)+SUMIFS(Outubro!$H$3:$H$300,Outubro!$C$3:$C$300,C178)+SUMIFS(Outubro!$H$3:$H$300,Outubro!$D$3:$D$300,C178)+SUMIFS(Novembro!$H$3:$H$300,Novembro!$C$3:$C$300,C178)+SUMIFS(Novembro!$H$3:$H$300,Novembro!$D$3:$D$300,C178)+SUMIFS(Dezembro!$H$3:$H$300,Dezembro!$C$3:$C$300,C178)+SUMIFS(Dezembro!$H$3:$H$300,Dezembro!$D$3:$D$300,C178)</f>
        <v>0</v>
      </c>
      <c r="J178" s="235"/>
      <c r="L178" s="71"/>
    </row>
    <row r="179" ht="24.75" customHeight="1">
      <c r="A179" s="214">
        <f>Equipes!$H179+(ROW(Equipes!$H179)/100000)</f>
        <v>0.00179</v>
      </c>
      <c r="B179" s="207">
        <f>RANK(Equipes!$A179,A:A)</f>
        <v>268</v>
      </c>
      <c r="C179" s="242"/>
      <c r="D179" s="216">
        <f>COUNTIF(Janeiro!$C$3:$C$300,C179)+COUNTIF(Fevereiro!$C$3:$C$300,C179)+COUNTIF('Março'!$C$3:$C$300,C179)+COUNTIF(Abril!$C$3:$C$300,C179)+COUNTIF(Maio!$C$3:$C$300,C179)+COUNTIF(Junho!$C$3:$C$300,C179)+COUNTIF(Julho!$C$3:$C$300,C179)+COUNTIF(Agosto!$C$3:$C$300,C179)+COUNTIF(Setembro!$C$3:$C$300,C179)+COUNTIF(Outubro!$C$3:$C$300,C179)+COUNTIF(Novembro!$C$3:$C$300,C179)+COUNTIF(Dezembro!$C$3:$C$300,C179)</f>
        <v>0</v>
      </c>
      <c r="E179" s="216">
        <f>COUNTIF(Janeiro!$D$3:$D$300,C179)+COUNTIF(Fevereiro!$D$3:$D$300,C179)+COUNTIF('Março'!$D$3:$D$300,C179)+COUNTIF(Abril!$D$3:$D$300,C179)+COUNTIF(Maio!$D$3:$D$300,C179)+COUNTIF(Junho!$D$3:$D$300,C179)+COUNTIF(Julho!$D$3:$D$300,C179)+COUNTIF(Agosto!$D$3:$D$300,C179)+COUNTIF(Setembro!$D$3:$D$300,C179)+COUNTIF(Outubro!$D$3:$D$300,C179)+COUNTIF(Novembro!$D$3:$D$300,C179)+COUNTIF(Dezembro!$D$3:$D$300,C179)</f>
        <v>0</v>
      </c>
      <c r="F179" s="216">
        <f>COUNTIFS(Janeiro!$C$3:$C$300,C179,Janeiro!$H$3:$H$300,"&gt;0")+COUNTIFS(Janeiro!$D$3:$D$300,C179,Janeiro!$H$3:$H$300,"&gt;0")+COUNTIFS(Fevereiro!$C$3:$C$300,C179,Fevereiro!$H$3:$H$300,"&gt;0")+COUNTIFS(Fevereiro!$D$3:$D$300,C179,Fevereiro!$H$3:$H$300,"&gt;0")+COUNTIFS('Março'!$C$3:$C$300,C179,'Março'!$H$3:$H$300,"&gt;0")+COUNTIFS('Março'!$D$3:$D$300,C179,'Março'!$H$3:$H$300,"&gt;0")+COUNTIFS(Abril!$C$3:$C$300,C179,Abril!$H$3:$H$300,"&gt;0")+COUNTIFS(Abril!$D$3:$D$300,C179,Abril!$H$3:$H$300,"&gt;0")+COUNTIFS(Maio!$C$3:$C$300,C179,Maio!$H$3:$H$300,"&gt;0")+COUNTIFS(Maio!$D$3:$D$300,C179,Maio!$H$3:$H$300,"&gt;0")+COUNTIFS(Junho!$C$3:$C$300,C179,Junho!$H$3:$H$300,"&gt;0")+COUNTIFS(Junho!$D$3:$D$300,C179,Junho!$H$3:$H$300,"&gt;0")+COUNTIFS(Julho!$C$3:$C$300,C179,Julho!$H$3:$H$300,"&gt;0")+COUNTIFS(Julho!$D$3:$D$300,C179,Julho!$H$3:$H$300,"&gt;0")+COUNTIFS(Agosto!$C$3:$C$300,C179,Agosto!$H$3:$H$300,"&gt;0")+COUNTIFS(Agosto!$D$3:$D$300,C179,Agosto!$H$3:$H$300,"&gt;0")+COUNTIFS(Setembro!$C$3:$C$300,C179,Setembro!$H$3:$H$300,"&gt;0")+COUNTIFS(Setembro!$D$3:$D$300,C179,Setembro!$H$3:$H$300,"&gt;0")+COUNTIFS(Outubro!$C$3:$C$300,C179,Outubro!$H$3:$H$300,"&gt;0")+COUNTIFS(Outubro!$D$3:$D$300,C179,Outubro!$H$3:$H$300,"&gt;0")+COUNTIFS(Novembro!$C$3:$C$300,C179,Novembro!$H$3:$H$300,"&gt;0")+COUNTIFS(Novembro!$D$3:$D$300,C179,Novembro!$H$3:$H$300,"&gt;0")+COUNTIFS(Dezembro!$C$3:$C$300,C179,Dezembro!$H$3:$H$300,"&gt;0")+COUNTIFS(Dezembro!$D$3:$D$300,C179,Dezembro!$H$3:$H$300,"&gt;0")</f>
        <v>0</v>
      </c>
      <c r="G179" s="216">
        <f>COUNTIFS(Janeiro!$C$3:$C$300,C179,Janeiro!$H$3:$H$300,"&lt;0")+COUNTIFS(Janeiro!$D$3:$D$300,C179,Janeiro!$H$3:$H$300,"&lt;0")+COUNTIFS(Fevereiro!$C$3:$C$300,C179,Fevereiro!$H$3:$H$300,"&lt;0")+COUNTIFS(Fevereiro!$D$3:$D$300,C179,Fevereiro!$H$3:$H$300,"&lt;0")+COUNTIFS('Março'!$C$3:$C$300,C179,'Março'!$H$3:$H$300,"&lt;0")+COUNTIFS('Março'!$D$3:$D$300,C179,'Março'!$H$3:$H$300,"&lt;0")+COUNTIFS(Abril!$C$3:$C$300,C179,Abril!$H$3:$H$300,"&lt;0")+COUNTIFS(Abril!$D$3:$D$300,C179,Abril!$H$3:$H$300,"&lt;0")+COUNTIFS(Maio!$C$3:$C$300,C179,Maio!$H$3:$H$300,"&lt;0")+COUNTIFS(Maio!$D$3:$D$300,C179,Maio!$H$3:$H$300,"&lt;0")+COUNTIFS(Junho!$C$3:$C$300,C179,Junho!$H$3:$H$300,"&lt;0")+COUNTIFS(Junho!$D$3:$D$300,C179,Junho!$H$3:$H$300,"&lt;0")+COUNTIFS(Julho!$C$3:$C$300,C179,Julho!$H$3:$H$300,"&lt;0")+COUNTIFS(Julho!$D$3:$D$300,C179,Julho!$H$3:$H$300,"&lt;0")+COUNTIFS(Agosto!$C$3:$C$300,C179,Agosto!$H$3:$H$300,"&lt;0")+COUNTIFS(Agosto!$D$3:$D$300,C179,Agosto!$H$3:$H$300,"&lt;0")+COUNTIFS(Setembro!$C$3:$C$300,C179,Setembro!$H$3:$H$300,"&lt;0")+COUNTIFS(Setembro!$D$3:$D$300,C179,Setembro!$H$3:$H$300,"&lt;0")+COUNTIFS(Outubro!$C$3:$C$300,C179,Outubro!$H$3:$H$300,"&lt;0")+COUNTIFS(Outubro!$D$3:$D$300,C179,Outubro!$H$3:$H$300,"&lt;0")+COUNTIFS(Novembro!$C$3:$C$300,C179,Novembro!$H$3:$H$300,"&lt;0")+COUNTIFS(Novembro!$D$3:$D$300,C179,Novembro!$H$3:$H$300,"&lt;0")+COUNTIFS(Dezembro!$C$3:$C$300,C179,Dezembro!$H$3:$H$300,"&lt;0")+COUNTIFS(Dezembro!$D$3:$D$300,C179,Dezembro!$H$3:$H$300,"&lt;0")</f>
        <v>0</v>
      </c>
      <c r="H179" s="217">
        <f>SUMIFS(Janeiro!$H$3:$H$300,Janeiro!$C$3:$C$300,C179)+SUMIFS(Janeiro!$H$3:$H$300,Janeiro!$D$3:$D$300,C179)+SUMIFS(Fevereiro!$H$3:$H$300,Fevereiro!$C$3:$C$300,C179)+SUMIFS(Fevereiro!$H$3:$H$300,Fevereiro!$D$3:$D$300,C179)+SUMIFS('Março'!$H$3:$H$300,'Março'!$C$3:$C$300,C179)+SUMIFS('Março'!$H$3:$H$300,'Março'!$D$3:$D$300,C179)+SUMIFS(Abril!$H$3:$H$300,Abril!$C$3:$C$300,C179)+SUMIFS(Abril!$H$3:$H$300,Abril!$D$3:$D$300,C179)+SUMIFS(Maio!$H$3:$H$300,Maio!$C$3:$C$300,C179)+SUMIFS(Maio!$H$3:$H$300,Maio!$D$3:$D$300,C179)+SUMIFS(Junho!$H$3:$H$300,Junho!$C$3:$C$300,C179)+SUMIFS(Junho!$H$3:$H$300,Junho!$D$3:$D$300,C179)+SUMIFS(Julho!$H$3:$H$300,Julho!$C$3:$C$300,C179)+SUMIFS(Julho!$H$3:$H$300,Julho!$D$3:$D$300,C179)+SUMIFS(Agosto!$H$3:$H$300,Agosto!$C$3:$C$300,C179)+SUMIFS(Agosto!$H$3:$H$300,Agosto!$D$3:$D$300,C179)+SUMIFS(Setembro!$H$3:$H$300,Setembro!$C$3:$C$300,C179)+SUMIFS(Setembro!$H$3:$H$300,Setembro!$D$3:$D$300,C179)+SUMIFS(Outubro!$H$3:$H$300,Outubro!$C$3:$C$300,C179)+SUMIFS(Outubro!$H$3:$H$300,Outubro!$D$3:$D$300,C179)+SUMIFS(Novembro!$H$3:$H$300,Novembro!$C$3:$C$300,C179)+SUMIFS(Novembro!$H$3:$H$300,Novembro!$D$3:$D$300,C179)+SUMIFS(Dezembro!$H$3:$H$300,Dezembro!$C$3:$C$300,C179)+SUMIFS(Dezembro!$H$3:$H$300,Dezembro!$D$3:$D$300,C179)</f>
        <v>0</v>
      </c>
      <c r="J179" s="235"/>
      <c r="L179" s="71"/>
    </row>
    <row r="180" ht="24.75" customHeight="1">
      <c r="A180" s="214">
        <f>Equipes!$H180+(ROW(Equipes!$H180)/100000)</f>
        <v>0.0018</v>
      </c>
      <c r="B180" s="207">
        <f>RANK(Equipes!$A180,A:A)</f>
        <v>267</v>
      </c>
      <c r="C180" s="242"/>
      <c r="D180" s="216">
        <f>COUNTIF(Janeiro!$C$3:$C$300,C180)+COUNTIF(Fevereiro!$C$3:$C$300,C180)+COUNTIF('Março'!$C$3:$C$300,C180)+COUNTIF(Abril!$C$3:$C$300,C180)+COUNTIF(Maio!$C$3:$C$300,C180)+COUNTIF(Junho!$C$3:$C$300,C180)+COUNTIF(Julho!$C$3:$C$300,C180)+COUNTIF(Agosto!$C$3:$C$300,C180)+COUNTIF(Setembro!$C$3:$C$300,C180)+COUNTIF(Outubro!$C$3:$C$300,C180)+COUNTIF(Novembro!$C$3:$C$300,C180)+COUNTIF(Dezembro!$C$3:$C$300,C180)</f>
        <v>0</v>
      </c>
      <c r="E180" s="216">
        <f>COUNTIF(Janeiro!$D$3:$D$300,C180)+COUNTIF(Fevereiro!$D$3:$D$300,C180)+COUNTIF('Março'!$D$3:$D$300,C180)+COUNTIF(Abril!$D$3:$D$300,C180)+COUNTIF(Maio!$D$3:$D$300,C180)+COUNTIF(Junho!$D$3:$D$300,C180)+COUNTIF(Julho!$D$3:$D$300,C180)+COUNTIF(Agosto!$D$3:$D$300,C180)+COUNTIF(Setembro!$D$3:$D$300,C180)+COUNTIF(Outubro!$D$3:$D$300,C180)+COUNTIF(Novembro!$D$3:$D$300,C180)+COUNTIF(Dezembro!$D$3:$D$300,C180)</f>
        <v>0</v>
      </c>
      <c r="F180" s="216">
        <f>COUNTIFS(Janeiro!$C$3:$C$300,C180,Janeiro!$H$3:$H$300,"&gt;0")+COUNTIFS(Janeiro!$D$3:$D$300,C180,Janeiro!$H$3:$H$300,"&gt;0")+COUNTIFS(Fevereiro!$C$3:$C$300,C180,Fevereiro!$H$3:$H$300,"&gt;0")+COUNTIFS(Fevereiro!$D$3:$D$300,C180,Fevereiro!$H$3:$H$300,"&gt;0")+COUNTIFS('Março'!$C$3:$C$300,C180,'Março'!$H$3:$H$300,"&gt;0")+COUNTIFS('Março'!$D$3:$D$300,C180,'Março'!$H$3:$H$300,"&gt;0")+COUNTIFS(Abril!$C$3:$C$300,C180,Abril!$H$3:$H$300,"&gt;0")+COUNTIFS(Abril!$D$3:$D$300,C180,Abril!$H$3:$H$300,"&gt;0")+COUNTIFS(Maio!$C$3:$C$300,C180,Maio!$H$3:$H$300,"&gt;0")+COUNTIFS(Maio!$D$3:$D$300,C180,Maio!$H$3:$H$300,"&gt;0")+COUNTIFS(Junho!$C$3:$C$300,C180,Junho!$H$3:$H$300,"&gt;0")+COUNTIFS(Junho!$D$3:$D$300,C180,Junho!$H$3:$H$300,"&gt;0")+COUNTIFS(Julho!$C$3:$C$300,C180,Julho!$H$3:$H$300,"&gt;0")+COUNTIFS(Julho!$D$3:$D$300,C180,Julho!$H$3:$H$300,"&gt;0")+COUNTIFS(Agosto!$C$3:$C$300,C180,Agosto!$H$3:$H$300,"&gt;0")+COUNTIFS(Agosto!$D$3:$D$300,C180,Agosto!$H$3:$H$300,"&gt;0")+COUNTIFS(Setembro!$C$3:$C$300,C180,Setembro!$H$3:$H$300,"&gt;0")+COUNTIFS(Setembro!$D$3:$D$300,C180,Setembro!$H$3:$H$300,"&gt;0")+COUNTIFS(Outubro!$C$3:$C$300,C180,Outubro!$H$3:$H$300,"&gt;0")+COUNTIFS(Outubro!$D$3:$D$300,C180,Outubro!$H$3:$H$300,"&gt;0")+COUNTIFS(Novembro!$C$3:$C$300,C180,Novembro!$H$3:$H$300,"&gt;0")+COUNTIFS(Novembro!$D$3:$D$300,C180,Novembro!$H$3:$H$300,"&gt;0")+COUNTIFS(Dezembro!$C$3:$C$300,C180,Dezembro!$H$3:$H$300,"&gt;0")+COUNTIFS(Dezembro!$D$3:$D$300,C180,Dezembro!$H$3:$H$300,"&gt;0")</f>
        <v>0</v>
      </c>
      <c r="G180" s="216">
        <f>COUNTIFS(Janeiro!$C$3:$C$300,C180,Janeiro!$H$3:$H$300,"&lt;0")+COUNTIFS(Janeiro!$D$3:$D$300,C180,Janeiro!$H$3:$H$300,"&lt;0")+COUNTIFS(Fevereiro!$C$3:$C$300,C180,Fevereiro!$H$3:$H$300,"&lt;0")+COUNTIFS(Fevereiro!$D$3:$D$300,C180,Fevereiro!$H$3:$H$300,"&lt;0")+COUNTIFS('Março'!$C$3:$C$300,C180,'Março'!$H$3:$H$300,"&lt;0")+COUNTIFS('Março'!$D$3:$D$300,C180,'Março'!$H$3:$H$300,"&lt;0")+COUNTIFS(Abril!$C$3:$C$300,C180,Abril!$H$3:$H$300,"&lt;0")+COUNTIFS(Abril!$D$3:$D$300,C180,Abril!$H$3:$H$300,"&lt;0")+COUNTIFS(Maio!$C$3:$C$300,C180,Maio!$H$3:$H$300,"&lt;0")+COUNTIFS(Maio!$D$3:$D$300,C180,Maio!$H$3:$H$300,"&lt;0")+COUNTIFS(Junho!$C$3:$C$300,C180,Junho!$H$3:$H$300,"&lt;0")+COUNTIFS(Junho!$D$3:$D$300,C180,Junho!$H$3:$H$300,"&lt;0")+COUNTIFS(Julho!$C$3:$C$300,C180,Julho!$H$3:$H$300,"&lt;0")+COUNTIFS(Julho!$D$3:$D$300,C180,Julho!$H$3:$H$300,"&lt;0")+COUNTIFS(Agosto!$C$3:$C$300,C180,Agosto!$H$3:$H$300,"&lt;0")+COUNTIFS(Agosto!$D$3:$D$300,C180,Agosto!$H$3:$H$300,"&lt;0")+COUNTIFS(Setembro!$C$3:$C$300,C180,Setembro!$H$3:$H$300,"&lt;0")+COUNTIFS(Setembro!$D$3:$D$300,C180,Setembro!$H$3:$H$300,"&lt;0")+COUNTIFS(Outubro!$C$3:$C$300,C180,Outubro!$H$3:$H$300,"&lt;0")+COUNTIFS(Outubro!$D$3:$D$300,C180,Outubro!$H$3:$H$300,"&lt;0")+COUNTIFS(Novembro!$C$3:$C$300,C180,Novembro!$H$3:$H$300,"&lt;0")+COUNTIFS(Novembro!$D$3:$D$300,C180,Novembro!$H$3:$H$300,"&lt;0")+COUNTIFS(Dezembro!$C$3:$C$300,C180,Dezembro!$H$3:$H$300,"&lt;0")+COUNTIFS(Dezembro!$D$3:$D$300,C180,Dezembro!$H$3:$H$300,"&lt;0")</f>
        <v>0</v>
      </c>
      <c r="H180" s="217">
        <f>SUMIFS(Janeiro!$H$3:$H$300,Janeiro!$C$3:$C$300,C180)+SUMIFS(Janeiro!$H$3:$H$300,Janeiro!$D$3:$D$300,C180)+SUMIFS(Fevereiro!$H$3:$H$300,Fevereiro!$C$3:$C$300,C180)+SUMIFS(Fevereiro!$H$3:$H$300,Fevereiro!$D$3:$D$300,C180)+SUMIFS('Março'!$H$3:$H$300,'Março'!$C$3:$C$300,C180)+SUMIFS('Março'!$H$3:$H$300,'Março'!$D$3:$D$300,C180)+SUMIFS(Abril!$H$3:$H$300,Abril!$C$3:$C$300,C180)+SUMIFS(Abril!$H$3:$H$300,Abril!$D$3:$D$300,C180)+SUMIFS(Maio!$H$3:$H$300,Maio!$C$3:$C$300,C180)+SUMIFS(Maio!$H$3:$H$300,Maio!$D$3:$D$300,C180)+SUMIFS(Junho!$H$3:$H$300,Junho!$C$3:$C$300,C180)+SUMIFS(Junho!$H$3:$H$300,Junho!$D$3:$D$300,C180)+SUMIFS(Julho!$H$3:$H$300,Julho!$C$3:$C$300,C180)+SUMIFS(Julho!$H$3:$H$300,Julho!$D$3:$D$300,C180)+SUMIFS(Agosto!$H$3:$H$300,Agosto!$C$3:$C$300,C180)+SUMIFS(Agosto!$H$3:$H$300,Agosto!$D$3:$D$300,C180)+SUMIFS(Setembro!$H$3:$H$300,Setembro!$C$3:$C$300,C180)+SUMIFS(Setembro!$H$3:$H$300,Setembro!$D$3:$D$300,C180)+SUMIFS(Outubro!$H$3:$H$300,Outubro!$C$3:$C$300,C180)+SUMIFS(Outubro!$H$3:$H$300,Outubro!$D$3:$D$300,C180)+SUMIFS(Novembro!$H$3:$H$300,Novembro!$C$3:$C$300,C180)+SUMIFS(Novembro!$H$3:$H$300,Novembro!$D$3:$D$300,C180)+SUMIFS(Dezembro!$H$3:$H$300,Dezembro!$C$3:$C$300,C180)+SUMIFS(Dezembro!$H$3:$H$300,Dezembro!$D$3:$D$300,C180)</f>
        <v>0</v>
      </c>
      <c r="J180" s="235"/>
      <c r="L180" s="71"/>
    </row>
    <row r="181" ht="24.75" customHeight="1">
      <c r="A181" s="214">
        <f>Equipes!$H181+(ROW(Equipes!$H181)/100000)</f>
        <v>0.00181</v>
      </c>
      <c r="B181" s="207">
        <f>RANK(Equipes!$A181,A:A)</f>
        <v>266</v>
      </c>
      <c r="C181" s="242"/>
      <c r="D181" s="216">
        <f>COUNTIF(Janeiro!$C$3:$C$300,C181)+COUNTIF(Fevereiro!$C$3:$C$300,C181)+COUNTIF('Março'!$C$3:$C$300,C181)+COUNTIF(Abril!$C$3:$C$300,C181)+COUNTIF(Maio!$C$3:$C$300,C181)+COUNTIF(Junho!$C$3:$C$300,C181)+COUNTIF(Julho!$C$3:$C$300,C181)+COUNTIF(Agosto!$C$3:$C$300,C181)+COUNTIF(Setembro!$C$3:$C$300,C181)+COUNTIF(Outubro!$C$3:$C$300,C181)+COUNTIF(Novembro!$C$3:$C$300,C181)+COUNTIF(Dezembro!$C$3:$C$300,C181)</f>
        <v>0</v>
      </c>
      <c r="E181" s="216">
        <f>COUNTIF(Janeiro!$D$3:$D$300,C181)+COUNTIF(Fevereiro!$D$3:$D$300,C181)+COUNTIF('Março'!$D$3:$D$300,C181)+COUNTIF(Abril!$D$3:$D$300,C181)+COUNTIF(Maio!$D$3:$D$300,C181)+COUNTIF(Junho!$D$3:$D$300,C181)+COUNTIF(Julho!$D$3:$D$300,C181)+COUNTIF(Agosto!$D$3:$D$300,C181)+COUNTIF(Setembro!$D$3:$D$300,C181)+COUNTIF(Outubro!$D$3:$D$300,C181)+COUNTIF(Novembro!$D$3:$D$300,C181)+COUNTIF(Dezembro!$D$3:$D$300,C181)</f>
        <v>0</v>
      </c>
      <c r="F181" s="216">
        <f>COUNTIFS(Janeiro!$C$3:$C$300,C181,Janeiro!$H$3:$H$300,"&gt;0")+COUNTIFS(Janeiro!$D$3:$D$300,C181,Janeiro!$H$3:$H$300,"&gt;0")+COUNTIFS(Fevereiro!$C$3:$C$300,C181,Fevereiro!$H$3:$H$300,"&gt;0")+COUNTIFS(Fevereiro!$D$3:$D$300,C181,Fevereiro!$H$3:$H$300,"&gt;0")+COUNTIFS('Março'!$C$3:$C$300,C181,'Março'!$H$3:$H$300,"&gt;0")+COUNTIFS('Março'!$D$3:$D$300,C181,'Março'!$H$3:$H$300,"&gt;0")+COUNTIFS(Abril!$C$3:$C$300,C181,Abril!$H$3:$H$300,"&gt;0")+COUNTIFS(Abril!$D$3:$D$300,C181,Abril!$H$3:$H$300,"&gt;0")+COUNTIFS(Maio!$C$3:$C$300,C181,Maio!$H$3:$H$300,"&gt;0")+COUNTIFS(Maio!$D$3:$D$300,C181,Maio!$H$3:$H$300,"&gt;0")+COUNTIFS(Junho!$C$3:$C$300,C181,Junho!$H$3:$H$300,"&gt;0")+COUNTIFS(Junho!$D$3:$D$300,C181,Junho!$H$3:$H$300,"&gt;0")+COUNTIFS(Julho!$C$3:$C$300,C181,Julho!$H$3:$H$300,"&gt;0")+COUNTIFS(Julho!$D$3:$D$300,C181,Julho!$H$3:$H$300,"&gt;0")+COUNTIFS(Agosto!$C$3:$C$300,C181,Agosto!$H$3:$H$300,"&gt;0")+COUNTIFS(Agosto!$D$3:$D$300,C181,Agosto!$H$3:$H$300,"&gt;0")+COUNTIFS(Setembro!$C$3:$C$300,C181,Setembro!$H$3:$H$300,"&gt;0")+COUNTIFS(Setembro!$D$3:$D$300,C181,Setembro!$H$3:$H$300,"&gt;0")+COUNTIFS(Outubro!$C$3:$C$300,C181,Outubro!$H$3:$H$300,"&gt;0")+COUNTIFS(Outubro!$D$3:$D$300,C181,Outubro!$H$3:$H$300,"&gt;0")+COUNTIFS(Novembro!$C$3:$C$300,C181,Novembro!$H$3:$H$300,"&gt;0")+COUNTIFS(Novembro!$D$3:$D$300,C181,Novembro!$H$3:$H$300,"&gt;0")+COUNTIFS(Dezembro!$C$3:$C$300,C181,Dezembro!$H$3:$H$300,"&gt;0")+COUNTIFS(Dezembro!$D$3:$D$300,C181,Dezembro!$H$3:$H$300,"&gt;0")</f>
        <v>0</v>
      </c>
      <c r="G181" s="216">
        <f>COUNTIFS(Janeiro!$C$3:$C$300,C181,Janeiro!$H$3:$H$300,"&lt;0")+COUNTIFS(Janeiro!$D$3:$D$300,C181,Janeiro!$H$3:$H$300,"&lt;0")+COUNTIFS(Fevereiro!$C$3:$C$300,C181,Fevereiro!$H$3:$H$300,"&lt;0")+COUNTIFS(Fevereiro!$D$3:$D$300,C181,Fevereiro!$H$3:$H$300,"&lt;0")+COUNTIFS('Março'!$C$3:$C$300,C181,'Março'!$H$3:$H$300,"&lt;0")+COUNTIFS('Março'!$D$3:$D$300,C181,'Março'!$H$3:$H$300,"&lt;0")+COUNTIFS(Abril!$C$3:$C$300,C181,Abril!$H$3:$H$300,"&lt;0")+COUNTIFS(Abril!$D$3:$D$300,C181,Abril!$H$3:$H$300,"&lt;0")+COUNTIFS(Maio!$C$3:$C$300,C181,Maio!$H$3:$H$300,"&lt;0")+COUNTIFS(Maio!$D$3:$D$300,C181,Maio!$H$3:$H$300,"&lt;0")+COUNTIFS(Junho!$C$3:$C$300,C181,Junho!$H$3:$H$300,"&lt;0")+COUNTIFS(Junho!$D$3:$D$300,C181,Junho!$H$3:$H$300,"&lt;0")+COUNTIFS(Julho!$C$3:$C$300,C181,Julho!$H$3:$H$300,"&lt;0")+COUNTIFS(Julho!$D$3:$D$300,C181,Julho!$H$3:$H$300,"&lt;0")+COUNTIFS(Agosto!$C$3:$C$300,C181,Agosto!$H$3:$H$300,"&lt;0")+COUNTIFS(Agosto!$D$3:$D$300,C181,Agosto!$H$3:$H$300,"&lt;0")+COUNTIFS(Setembro!$C$3:$C$300,C181,Setembro!$H$3:$H$300,"&lt;0")+COUNTIFS(Setembro!$D$3:$D$300,C181,Setembro!$H$3:$H$300,"&lt;0")+COUNTIFS(Outubro!$C$3:$C$300,C181,Outubro!$H$3:$H$300,"&lt;0")+COUNTIFS(Outubro!$D$3:$D$300,C181,Outubro!$H$3:$H$300,"&lt;0")+COUNTIFS(Novembro!$C$3:$C$300,C181,Novembro!$H$3:$H$300,"&lt;0")+COUNTIFS(Novembro!$D$3:$D$300,C181,Novembro!$H$3:$H$300,"&lt;0")+COUNTIFS(Dezembro!$C$3:$C$300,C181,Dezembro!$H$3:$H$300,"&lt;0")+COUNTIFS(Dezembro!$D$3:$D$300,C181,Dezembro!$H$3:$H$300,"&lt;0")</f>
        <v>0</v>
      </c>
      <c r="H181" s="217">
        <f>SUMIFS(Janeiro!$H$3:$H$300,Janeiro!$C$3:$C$300,C181)+SUMIFS(Janeiro!$H$3:$H$300,Janeiro!$D$3:$D$300,C181)+SUMIFS(Fevereiro!$H$3:$H$300,Fevereiro!$C$3:$C$300,C181)+SUMIFS(Fevereiro!$H$3:$H$300,Fevereiro!$D$3:$D$300,C181)+SUMIFS('Março'!$H$3:$H$300,'Março'!$C$3:$C$300,C181)+SUMIFS('Março'!$H$3:$H$300,'Março'!$D$3:$D$300,C181)+SUMIFS(Abril!$H$3:$H$300,Abril!$C$3:$C$300,C181)+SUMIFS(Abril!$H$3:$H$300,Abril!$D$3:$D$300,C181)+SUMIFS(Maio!$H$3:$H$300,Maio!$C$3:$C$300,C181)+SUMIFS(Maio!$H$3:$H$300,Maio!$D$3:$D$300,C181)+SUMIFS(Junho!$H$3:$H$300,Junho!$C$3:$C$300,C181)+SUMIFS(Junho!$H$3:$H$300,Junho!$D$3:$D$300,C181)+SUMIFS(Julho!$H$3:$H$300,Julho!$C$3:$C$300,C181)+SUMIFS(Julho!$H$3:$H$300,Julho!$D$3:$D$300,C181)+SUMIFS(Agosto!$H$3:$H$300,Agosto!$C$3:$C$300,C181)+SUMIFS(Agosto!$H$3:$H$300,Agosto!$D$3:$D$300,C181)+SUMIFS(Setembro!$H$3:$H$300,Setembro!$C$3:$C$300,C181)+SUMIFS(Setembro!$H$3:$H$300,Setembro!$D$3:$D$300,C181)+SUMIFS(Outubro!$H$3:$H$300,Outubro!$C$3:$C$300,C181)+SUMIFS(Outubro!$H$3:$H$300,Outubro!$D$3:$D$300,C181)+SUMIFS(Novembro!$H$3:$H$300,Novembro!$C$3:$C$300,C181)+SUMIFS(Novembro!$H$3:$H$300,Novembro!$D$3:$D$300,C181)+SUMIFS(Dezembro!$H$3:$H$300,Dezembro!$C$3:$C$300,C181)+SUMIFS(Dezembro!$H$3:$H$300,Dezembro!$D$3:$D$300,C181)</f>
        <v>0</v>
      </c>
      <c r="J181" s="235"/>
      <c r="L181" s="71"/>
    </row>
    <row r="182" ht="24.75" customHeight="1">
      <c r="A182" s="214">
        <f>Equipes!$H182+(ROW(Equipes!$H182)/100000)</f>
        <v>0.00182</v>
      </c>
      <c r="B182" s="207">
        <f>RANK(Equipes!$A182,A:A)</f>
        <v>265</v>
      </c>
      <c r="C182" s="242"/>
      <c r="D182" s="216">
        <f>COUNTIF(Janeiro!$C$3:$C$300,C182)+COUNTIF(Fevereiro!$C$3:$C$300,C182)+COUNTIF('Março'!$C$3:$C$300,C182)+COUNTIF(Abril!$C$3:$C$300,C182)+COUNTIF(Maio!$C$3:$C$300,C182)+COUNTIF(Junho!$C$3:$C$300,C182)+COUNTIF(Julho!$C$3:$C$300,C182)+COUNTIF(Agosto!$C$3:$C$300,C182)+COUNTIF(Setembro!$C$3:$C$300,C182)+COUNTIF(Outubro!$C$3:$C$300,C182)+COUNTIF(Novembro!$C$3:$C$300,C182)+COUNTIF(Dezembro!$C$3:$C$300,C182)</f>
        <v>0</v>
      </c>
      <c r="E182" s="216">
        <f>COUNTIF(Janeiro!$D$3:$D$300,C182)+COUNTIF(Fevereiro!$D$3:$D$300,C182)+COUNTIF('Março'!$D$3:$D$300,C182)+COUNTIF(Abril!$D$3:$D$300,C182)+COUNTIF(Maio!$D$3:$D$300,C182)+COUNTIF(Junho!$D$3:$D$300,C182)+COUNTIF(Julho!$D$3:$D$300,C182)+COUNTIF(Agosto!$D$3:$D$300,C182)+COUNTIF(Setembro!$D$3:$D$300,C182)+COUNTIF(Outubro!$D$3:$D$300,C182)+COUNTIF(Novembro!$D$3:$D$300,C182)+COUNTIF(Dezembro!$D$3:$D$300,C182)</f>
        <v>0</v>
      </c>
      <c r="F182" s="216">
        <f>COUNTIFS(Janeiro!$C$3:$C$300,C182,Janeiro!$H$3:$H$300,"&gt;0")+COUNTIFS(Janeiro!$D$3:$D$300,C182,Janeiro!$H$3:$H$300,"&gt;0")+COUNTIFS(Fevereiro!$C$3:$C$300,C182,Fevereiro!$H$3:$H$300,"&gt;0")+COUNTIFS(Fevereiro!$D$3:$D$300,C182,Fevereiro!$H$3:$H$300,"&gt;0")+COUNTIFS('Março'!$C$3:$C$300,C182,'Março'!$H$3:$H$300,"&gt;0")+COUNTIFS('Março'!$D$3:$D$300,C182,'Março'!$H$3:$H$300,"&gt;0")+COUNTIFS(Abril!$C$3:$C$300,C182,Abril!$H$3:$H$300,"&gt;0")+COUNTIFS(Abril!$D$3:$D$300,C182,Abril!$H$3:$H$300,"&gt;0")+COUNTIFS(Maio!$C$3:$C$300,C182,Maio!$H$3:$H$300,"&gt;0")+COUNTIFS(Maio!$D$3:$D$300,C182,Maio!$H$3:$H$300,"&gt;0")+COUNTIFS(Junho!$C$3:$C$300,C182,Junho!$H$3:$H$300,"&gt;0")+COUNTIFS(Junho!$D$3:$D$300,C182,Junho!$H$3:$H$300,"&gt;0")+COUNTIFS(Julho!$C$3:$C$300,C182,Julho!$H$3:$H$300,"&gt;0")+COUNTIFS(Julho!$D$3:$D$300,C182,Julho!$H$3:$H$300,"&gt;0")+COUNTIFS(Agosto!$C$3:$C$300,C182,Agosto!$H$3:$H$300,"&gt;0")+COUNTIFS(Agosto!$D$3:$D$300,C182,Agosto!$H$3:$H$300,"&gt;0")+COUNTIFS(Setembro!$C$3:$C$300,C182,Setembro!$H$3:$H$300,"&gt;0")+COUNTIFS(Setembro!$D$3:$D$300,C182,Setembro!$H$3:$H$300,"&gt;0")+COUNTIFS(Outubro!$C$3:$C$300,C182,Outubro!$H$3:$H$300,"&gt;0")+COUNTIFS(Outubro!$D$3:$D$300,C182,Outubro!$H$3:$H$300,"&gt;0")+COUNTIFS(Novembro!$C$3:$C$300,C182,Novembro!$H$3:$H$300,"&gt;0")+COUNTIFS(Novembro!$D$3:$D$300,C182,Novembro!$H$3:$H$300,"&gt;0")+COUNTIFS(Dezembro!$C$3:$C$300,C182,Dezembro!$H$3:$H$300,"&gt;0")+COUNTIFS(Dezembro!$D$3:$D$300,C182,Dezembro!$H$3:$H$300,"&gt;0")</f>
        <v>0</v>
      </c>
      <c r="G182" s="216">
        <f>COUNTIFS(Janeiro!$C$3:$C$300,C182,Janeiro!$H$3:$H$300,"&lt;0")+COUNTIFS(Janeiro!$D$3:$D$300,C182,Janeiro!$H$3:$H$300,"&lt;0")+COUNTIFS(Fevereiro!$C$3:$C$300,C182,Fevereiro!$H$3:$H$300,"&lt;0")+COUNTIFS(Fevereiro!$D$3:$D$300,C182,Fevereiro!$H$3:$H$300,"&lt;0")+COUNTIFS('Março'!$C$3:$C$300,C182,'Março'!$H$3:$H$300,"&lt;0")+COUNTIFS('Março'!$D$3:$D$300,C182,'Março'!$H$3:$H$300,"&lt;0")+COUNTIFS(Abril!$C$3:$C$300,C182,Abril!$H$3:$H$300,"&lt;0")+COUNTIFS(Abril!$D$3:$D$300,C182,Abril!$H$3:$H$300,"&lt;0")+COUNTIFS(Maio!$C$3:$C$300,C182,Maio!$H$3:$H$300,"&lt;0")+COUNTIFS(Maio!$D$3:$D$300,C182,Maio!$H$3:$H$300,"&lt;0")+COUNTIFS(Junho!$C$3:$C$300,C182,Junho!$H$3:$H$300,"&lt;0")+COUNTIFS(Junho!$D$3:$D$300,C182,Junho!$H$3:$H$300,"&lt;0")+COUNTIFS(Julho!$C$3:$C$300,C182,Julho!$H$3:$H$300,"&lt;0")+COUNTIFS(Julho!$D$3:$D$300,C182,Julho!$H$3:$H$300,"&lt;0")+COUNTIFS(Agosto!$C$3:$C$300,C182,Agosto!$H$3:$H$300,"&lt;0")+COUNTIFS(Agosto!$D$3:$D$300,C182,Agosto!$H$3:$H$300,"&lt;0")+COUNTIFS(Setembro!$C$3:$C$300,C182,Setembro!$H$3:$H$300,"&lt;0")+COUNTIFS(Setembro!$D$3:$D$300,C182,Setembro!$H$3:$H$300,"&lt;0")+COUNTIFS(Outubro!$C$3:$C$300,C182,Outubro!$H$3:$H$300,"&lt;0")+COUNTIFS(Outubro!$D$3:$D$300,C182,Outubro!$H$3:$H$300,"&lt;0")+COUNTIFS(Novembro!$C$3:$C$300,C182,Novembro!$H$3:$H$300,"&lt;0")+COUNTIFS(Novembro!$D$3:$D$300,C182,Novembro!$H$3:$H$300,"&lt;0")+COUNTIFS(Dezembro!$C$3:$C$300,C182,Dezembro!$H$3:$H$300,"&lt;0")+COUNTIFS(Dezembro!$D$3:$D$300,C182,Dezembro!$H$3:$H$300,"&lt;0")</f>
        <v>0</v>
      </c>
      <c r="H182" s="217">
        <f>SUMIFS(Janeiro!$H$3:$H$300,Janeiro!$C$3:$C$300,C182)+SUMIFS(Janeiro!$H$3:$H$300,Janeiro!$D$3:$D$300,C182)+SUMIFS(Fevereiro!$H$3:$H$300,Fevereiro!$C$3:$C$300,C182)+SUMIFS(Fevereiro!$H$3:$H$300,Fevereiro!$D$3:$D$300,C182)+SUMIFS('Março'!$H$3:$H$300,'Março'!$C$3:$C$300,C182)+SUMIFS('Março'!$H$3:$H$300,'Março'!$D$3:$D$300,C182)+SUMIFS(Abril!$H$3:$H$300,Abril!$C$3:$C$300,C182)+SUMIFS(Abril!$H$3:$H$300,Abril!$D$3:$D$300,C182)+SUMIFS(Maio!$H$3:$H$300,Maio!$C$3:$C$300,C182)+SUMIFS(Maio!$H$3:$H$300,Maio!$D$3:$D$300,C182)+SUMIFS(Junho!$H$3:$H$300,Junho!$C$3:$C$300,C182)+SUMIFS(Junho!$H$3:$H$300,Junho!$D$3:$D$300,C182)+SUMIFS(Julho!$H$3:$H$300,Julho!$C$3:$C$300,C182)+SUMIFS(Julho!$H$3:$H$300,Julho!$D$3:$D$300,C182)+SUMIFS(Agosto!$H$3:$H$300,Agosto!$C$3:$C$300,C182)+SUMIFS(Agosto!$H$3:$H$300,Agosto!$D$3:$D$300,C182)+SUMIFS(Setembro!$H$3:$H$300,Setembro!$C$3:$C$300,C182)+SUMIFS(Setembro!$H$3:$H$300,Setembro!$D$3:$D$300,C182)+SUMIFS(Outubro!$H$3:$H$300,Outubro!$C$3:$C$300,C182)+SUMIFS(Outubro!$H$3:$H$300,Outubro!$D$3:$D$300,C182)+SUMIFS(Novembro!$H$3:$H$300,Novembro!$C$3:$C$300,C182)+SUMIFS(Novembro!$H$3:$H$300,Novembro!$D$3:$D$300,C182)+SUMIFS(Dezembro!$H$3:$H$300,Dezembro!$C$3:$C$300,C182)+SUMIFS(Dezembro!$H$3:$H$300,Dezembro!$D$3:$D$300,C182)</f>
        <v>0</v>
      </c>
      <c r="J182" s="235"/>
      <c r="L182" s="71"/>
    </row>
    <row r="183" ht="24.75" customHeight="1">
      <c r="A183" s="214">
        <f>Equipes!$H183+(ROW(Equipes!$H183)/100000)</f>
        <v>0.00183</v>
      </c>
      <c r="B183" s="207">
        <f>RANK(Equipes!$A183,A:A)</f>
        <v>264</v>
      </c>
      <c r="C183" s="242"/>
      <c r="D183" s="216">
        <f>COUNTIF(Janeiro!$C$3:$C$300,C183)+COUNTIF(Fevereiro!$C$3:$C$300,C183)+COUNTIF('Março'!$C$3:$C$300,C183)+COUNTIF(Abril!$C$3:$C$300,C183)+COUNTIF(Maio!$C$3:$C$300,C183)+COUNTIF(Junho!$C$3:$C$300,C183)+COUNTIF(Julho!$C$3:$C$300,C183)+COUNTIF(Agosto!$C$3:$C$300,C183)+COUNTIF(Setembro!$C$3:$C$300,C183)+COUNTIF(Outubro!$C$3:$C$300,C183)+COUNTIF(Novembro!$C$3:$C$300,C183)+COUNTIF(Dezembro!$C$3:$C$300,C183)</f>
        <v>0</v>
      </c>
      <c r="E183" s="216">
        <f>COUNTIF(Janeiro!$D$3:$D$300,C183)+COUNTIF(Fevereiro!$D$3:$D$300,C183)+COUNTIF('Março'!$D$3:$D$300,C183)+COUNTIF(Abril!$D$3:$D$300,C183)+COUNTIF(Maio!$D$3:$D$300,C183)+COUNTIF(Junho!$D$3:$D$300,C183)+COUNTIF(Julho!$D$3:$D$300,C183)+COUNTIF(Agosto!$D$3:$D$300,C183)+COUNTIF(Setembro!$D$3:$D$300,C183)+COUNTIF(Outubro!$D$3:$D$300,C183)+COUNTIF(Novembro!$D$3:$D$300,C183)+COUNTIF(Dezembro!$D$3:$D$300,C183)</f>
        <v>0</v>
      </c>
      <c r="F183" s="216">
        <f>COUNTIFS(Janeiro!$C$3:$C$300,C183,Janeiro!$H$3:$H$300,"&gt;0")+COUNTIFS(Janeiro!$D$3:$D$300,C183,Janeiro!$H$3:$H$300,"&gt;0")+COUNTIFS(Fevereiro!$C$3:$C$300,C183,Fevereiro!$H$3:$H$300,"&gt;0")+COUNTIFS(Fevereiro!$D$3:$D$300,C183,Fevereiro!$H$3:$H$300,"&gt;0")+COUNTIFS('Março'!$C$3:$C$300,C183,'Março'!$H$3:$H$300,"&gt;0")+COUNTIFS('Março'!$D$3:$D$300,C183,'Março'!$H$3:$H$300,"&gt;0")+COUNTIFS(Abril!$C$3:$C$300,C183,Abril!$H$3:$H$300,"&gt;0")+COUNTIFS(Abril!$D$3:$D$300,C183,Abril!$H$3:$H$300,"&gt;0")+COUNTIFS(Maio!$C$3:$C$300,C183,Maio!$H$3:$H$300,"&gt;0")+COUNTIFS(Maio!$D$3:$D$300,C183,Maio!$H$3:$H$300,"&gt;0")+COUNTIFS(Junho!$C$3:$C$300,C183,Junho!$H$3:$H$300,"&gt;0")+COUNTIFS(Junho!$D$3:$D$300,C183,Junho!$H$3:$H$300,"&gt;0")+COUNTIFS(Julho!$C$3:$C$300,C183,Julho!$H$3:$H$300,"&gt;0")+COUNTIFS(Julho!$D$3:$D$300,C183,Julho!$H$3:$H$300,"&gt;0")+COUNTIFS(Agosto!$C$3:$C$300,C183,Agosto!$H$3:$H$300,"&gt;0")+COUNTIFS(Agosto!$D$3:$D$300,C183,Agosto!$H$3:$H$300,"&gt;0")+COUNTIFS(Setembro!$C$3:$C$300,C183,Setembro!$H$3:$H$300,"&gt;0")+COUNTIFS(Setembro!$D$3:$D$300,C183,Setembro!$H$3:$H$300,"&gt;0")+COUNTIFS(Outubro!$C$3:$C$300,C183,Outubro!$H$3:$H$300,"&gt;0")+COUNTIFS(Outubro!$D$3:$D$300,C183,Outubro!$H$3:$H$300,"&gt;0")+COUNTIFS(Novembro!$C$3:$C$300,C183,Novembro!$H$3:$H$300,"&gt;0")+COUNTIFS(Novembro!$D$3:$D$300,C183,Novembro!$H$3:$H$300,"&gt;0")+COUNTIFS(Dezembro!$C$3:$C$300,C183,Dezembro!$H$3:$H$300,"&gt;0")+COUNTIFS(Dezembro!$D$3:$D$300,C183,Dezembro!$H$3:$H$300,"&gt;0")</f>
        <v>0</v>
      </c>
      <c r="G183" s="216">
        <f>COUNTIFS(Janeiro!$C$3:$C$300,C183,Janeiro!$H$3:$H$300,"&lt;0")+COUNTIFS(Janeiro!$D$3:$D$300,C183,Janeiro!$H$3:$H$300,"&lt;0")+COUNTIFS(Fevereiro!$C$3:$C$300,C183,Fevereiro!$H$3:$H$300,"&lt;0")+COUNTIFS(Fevereiro!$D$3:$D$300,C183,Fevereiro!$H$3:$H$300,"&lt;0")+COUNTIFS('Março'!$C$3:$C$300,C183,'Março'!$H$3:$H$300,"&lt;0")+COUNTIFS('Março'!$D$3:$D$300,C183,'Março'!$H$3:$H$300,"&lt;0")+COUNTIFS(Abril!$C$3:$C$300,C183,Abril!$H$3:$H$300,"&lt;0")+COUNTIFS(Abril!$D$3:$D$300,C183,Abril!$H$3:$H$300,"&lt;0")+COUNTIFS(Maio!$C$3:$C$300,C183,Maio!$H$3:$H$300,"&lt;0")+COUNTIFS(Maio!$D$3:$D$300,C183,Maio!$H$3:$H$300,"&lt;0")+COUNTIFS(Junho!$C$3:$C$300,C183,Junho!$H$3:$H$300,"&lt;0")+COUNTIFS(Junho!$D$3:$D$300,C183,Junho!$H$3:$H$300,"&lt;0")+COUNTIFS(Julho!$C$3:$C$300,C183,Julho!$H$3:$H$300,"&lt;0")+COUNTIFS(Julho!$D$3:$D$300,C183,Julho!$H$3:$H$300,"&lt;0")+COUNTIFS(Agosto!$C$3:$C$300,C183,Agosto!$H$3:$H$300,"&lt;0")+COUNTIFS(Agosto!$D$3:$D$300,C183,Agosto!$H$3:$H$300,"&lt;0")+COUNTIFS(Setembro!$C$3:$C$300,C183,Setembro!$H$3:$H$300,"&lt;0")+COUNTIFS(Setembro!$D$3:$D$300,C183,Setembro!$H$3:$H$300,"&lt;0")+COUNTIFS(Outubro!$C$3:$C$300,C183,Outubro!$H$3:$H$300,"&lt;0")+COUNTIFS(Outubro!$D$3:$D$300,C183,Outubro!$H$3:$H$300,"&lt;0")+COUNTIFS(Novembro!$C$3:$C$300,C183,Novembro!$H$3:$H$300,"&lt;0")+COUNTIFS(Novembro!$D$3:$D$300,C183,Novembro!$H$3:$H$300,"&lt;0")+COUNTIFS(Dezembro!$C$3:$C$300,C183,Dezembro!$H$3:$H$300,"&lt;0")+COUNTIFS(Dezembro!$D$3:$D$300,C183,Dezembro!$H$3:$H$300,"&lt;0")</f>
        <v>0</v>
      </c>
      <c r="H183" s="217">
        <f>SUMIFS(Janeiro!$H$3:$H$300,Janeiro!$C$3:$C$300,C183)+SUMIFS(Janeiro!$H$3:$H$300,Janeiro!$D$3:$D$300,C183)+SUMIFS(Fevereiro!$H$3:$H$300,Fevereiro!$C$3:$C$300,C183)+SUMIFS(Fevereiro!$H$3:$H$300,Fevereiro!$D$3:$D$300,C183)+SUMIFS('Março'!$H$3:$H$300,'Março'!$C$3:$C$300,C183)+SUMIFS('Março'!$H$3:$H$300,'Março'!$D$3:$D$300,C183)+SUMIFS(Abril!$H$3:$H$300,Abril!$C$3:$C$300,C183)+SUMIFS(Abril!$H$3:$H$300,Abril!$D$3:$D$300,C183)+SUMIFS(Maio!$H$3:$H$300,Maio!$C$3:$C$300,C183)+SUMIFS(Maio!$H$3:$H$300,Maio!$D$3:$D$300,C183)+SUMIFS(Junho!$H$3:$H$300,Junho!$C$3:$C$300,C183)+SUMIFS(Junho!$H$3:$H$300,Junho!$D$3:$D$300,C183)+SUMIFS(Julho!$H$3:$H$300,Julho!$C$3:$C$300,C183)+SUMIFS(Julho!$H$3:$H$300,Julho!$D$3:$D$300,C183)+SUMIFS(Agosto!$H$3:$H$300,Agosto!$C$3:$C$300,C183)+SUMIFS(Agosto!$H$3:$H$300,Agosto!$D$3:$D$300,C183)+SUMIFS(Setembro!$H$3:$H$300,Setembro!$C$3:$C$300,C183)+SUMIFS(Setembro!$H$3:$H$300,Setembro!$D$3:$D$300,C183)+SUMIFS(Outubro!$H$3:$H$300,Outubro!$C$3:$C$300,C183)+SUMIFS(Outubro!$H$3:$H$300,Outubro!$D$3:$D$300,C183)+SUMIFS(Novembro!$H$3:$H$300,Novembro!$C$3:$C$300,C183)+SUMIFS(Novembro!$H$3:$H$300,Novembro!$D$3:$D$300,C183)+SUMIFS(Dezembro!$H$3:$H$300,Dezembro!$C$3:$C$300,C183)+SUMIFS(Dezembro!$H$3:$H$300,Dezembro!$D$3:$D$300,C183)</f>
        <v>0</v>
      </c>
      <c r="J183" s="235"/>
      <c r="L183" s="71"/>
    </row>
    <row r="184" ht="24.75" customHeight="1">
      <c r="A184" s="214">
        <f>Equipes!$H184+(ROW(Equipes!$H184)/100000)</f>
        <v>0.00184</v>
      </c>
      <c r="B184" s="207">
        <f>RANK(Equipes!$A184,A:A)</f>
        <v>263</v>
      </c>
      <c r="C184" s="242"/>
      <c r="D184" s="216">
        <f>COUNTIF(Janeiro!$C$3:$C$300,C184)+COUNTIF(Fevereiro!$C$3:$C$300,C184)+COUNTIF('Março'!$C$3:$C$300,C184)+COUNTIF(Abril!$C$3:$C$300,C184)+COUNTIF(Maio!$C$3:$C$300,C184)+COUNTIF(Junho!$C$3:$C$300,C184)+COUNTIF(Julho!$C$3:$C$300,C184)+COUNTIF(Agosto!$C$3:$C$300,C184)+COUNTIF(Setembro!$C$3:$C$300,C184)+COUNTIF(Outubro!$C$3:$C$300,C184)+COUNTIF(Novembro!$C$3:$C$300,C184)+COUNTIF(Dezembro!$C$3:$C$300,C184)</f>
        <v>0</v>
      </c>
      <c r="E184" s="216">
        <f>COUNTIF(Janeiro!$D$3:$D$300,C184)+COUNTIF(Fevereiro!$D$3:$D$300,C184)+COUNTIF('Março'!$D$3:$D$300,C184)+COUNTIF(Abril!$D$3:$D$300,C184)+COUNTIF(Maio!$D$3:$D$300,C184)+COUNTIF(Junho!$D$3:$D$300,C184)+COUNTIF(Julho!$D$3:$D$300,C184)+COUNTIF(Agosto!$D$3:$D$300,C184)+COUNTIF(Setembro!$D$3:$D$300,C184)+COUNTIF(Outubro!$D$3:$D$300,C184)+COUNTIF(Novembro!$D$3:$D$300,C184)+COUNTIF(Dezembro!$D$3:$D$300,C184)</f>
        <v>0</v>
      </c>
      <c r="F184" s="216">
        <f>COUNTIFS(Janeiro!$C$3:$C$300,C184,Janeiro!$H$3:$H$300,"&gt;0")+COUNTIFS(Janeiro!$D$3:$D$300,C184,Janeiro!$H$3:$H$300,"&gt;0")+COUNTIFS(Fevereiro!$C$3:$C$300,C184,Fevereiro!$H$3:$H$300,"&gt;0")+COUNTIFS(Fevereiro!$D$3:$D$300,C184,Fevereiro!$H$3:$H$300,"&gt;0")+COUNTIFS('Março'!$C$3:$C$300,C184,'Março'!$H$3:$H$300,"&gt;0")+COUNTIFS('Março'!$D$3:$D$300,C184,'Março'!$H$3:$H$300,"&gt;0")+COUNTIFS(Abril!$C$3:$C$300,C184,Abril!$H$3:$H$300,"&gt;0")+COUNTIFS(Abril!$D$3:$D$300,C184,Abril!$H$3:$H$300,"&gt;0")+COUNTIFS(Maio!$C$3:$C$300,C184,Maio!$H$3:$H$300,"&gt;0")+COUNTIFS(Maio!$D$3:$D$300,C184,Maio!$H$3:$H$300,"&gt;0")+COUNTIFS(Junho!$C$3:$C$300,C184,Junho!$H$3:$H$300,"&gt;0")+COUNTIFS(Junho!$D$3:$D$300,C184,Junho!$H$3:$H$300,"&gt;0")+COUNTIFS(Julho!$C$3:$C$300,C184,Julho!$H$3:$H$300,"&gt;0")+COUNTIFS(Julho!$D$3:$D$300,C184,Julho!$H$3:$H$300,"&gt;0")+COUNTIFS(Agosto!$C$3:$C$300,C184,Agosto!$H$3:$H$300,"&gt;0")+COUNTIFS(Agosto!$D$3:$D$300,C184,Agosto!$H$3:$H$300,"&gt;0")+COUNTIFS(Setembro!$C$3:$C$300,C184,Setembro!$H$3:$H$300,"&gt;0")+COUNTIFS(Setembro!$D$3:$D$300,C184,Setembro!$H$3:$H$300,"&gt;0")+COUNTIFS(Outubro!$C$3:$C$300,C184,Outubro!$H$3:$H$300,"&gt;0")+COUNTIFS(Outubro!$D$3:$D$300,C184,Outubro!$H$3:$H$300,"&gt;0")+COUNTIFS(Novembro!$C$3:$C$300,C184,Novembro!$H$3:$H$300,"&gt;0")+COUNTIFS(Novembro!$D$3:$D$300,C184,Novembro!$H$3:$H$300,"&gt;0")+COUNTIFS(Dezembro!$C$3:$C$300,C184,Dezembro!$H$3:$H$300,"&gt;0")+COUNTIFS(Dezembro!$D$3:$D$300,C184,Dezembro!$H$3:$H$300,"&gt;0")</f>
        <v>0</v>
      </c>
      <c r="G184" s="216">
        <f>COUNTIFS(Janeiro!$C$3:$C$300,C184,Janeiro!$H$3:$H$300,"&lt;0")+COUNTIFS(Janeiro!$D$3:$D$300,C184,Janeiro!$H$3:$H$300,"&lt;0")+COUNTIFS(Fevereiro!$C$3:$C$300,C184,Fevereiro!$H$3:$H$300,"&lt;0")+COUNTIFS(Fevereiro!$D$3:$D$300,C184,Fevereiro!$H$3:$H$300,"&lt;0")+COUNTIFS('Março'!$C$3:$C$300,C184,'Março'!$H$3:$H$300,"&lt;0")+COUNTIFS('Março'!$D$3:$D$300,C184,'Março'!$H$3:$H$300,"&lt;0")+COUNTIFS(Abril!$C$3:$C$300,C184,Abril!$H$3:$H$300,"&lt;0")+COUNTIFS(Abril!$D$3:$D$300,C184,Abril!$H$3:$H$300,"&lt;0")+COUNTIFS(Maio!$C$3:$C$300,C184,Maio!$H$3:$H$300,"&lt;0")+COUNTIFS(Maio!$D$3:$D$300,C184,Maio!$H$3:$H$300,"&lt;0")+COUNTIFS(Junho!$C$3:$C$300,C184,Junho!$H$3:$H$300,"&lt;0")+COUNTIFS(Junho!$D$3:$D$300,C184,Junho!$H$3:$H$300,"&lt;0")+COUNTIFS(Julho!$C$3:$C$300,C184,Julho!$H$3:$H$300,"&lt;0")+COUNTIFS(Julho!$D$3:$D$300,C184,Julho!$H$3:$H$300,"&lt;0")+COUNTIFS(Agosto!$C$3:$C$300,C184,Agosto!$H$3:$H$300,"&lt;0")+COUNTIFS(Agosto!$D$3:$D$300,C184,Agosto!$H$3:$H$300,"&lt;0")+COUNTIFS(Setembro!$C$3:$C$300,C184,Setembro!$H$3:$H$300,"&lt;0")+COUNTIFS(Setembro!$D$3:$D$300,C184,Setembro!$H$3:$H$300,"&lt;0")+COUNTIFS(Outubro!$C$3:$C$300,C184,Outubro!$H$3:$H$300,"&lt;0")+COUNTIFS(Outubro!$D$3:$D$300,C184,Outubro!$H$3:$H$300,"&lt;0")+COUNTIFS(Novembro!$C$3:$C$300,C184,Novembro!$H$3:$H$300,"&lt;0")+COUNTIFS(Novembro!$D$3:$D$300,C184,Novembro!$H$3:$H$300,"&lt;0")+COUNTIFS(Dezembro!$C$3:$C$300,C184,Dezembro!$H$3:$H$300,"&lt;0")+COUNTIFS(Dezembro!$D$3:$D$300,C184,Dezembro!$H$3:$H$300,"&lt;0")</f>
        <v>0</v>
      </c>
      <c r="H184" s="217">
        <f>SUMIFS(Janeiro!$H$3:$H$300,Janeiro!$C$3:$C$300,C184)+SUMIFS(Janeiro!$H$3:$H$300,Janeiro!$D$3:$D$300,C184)+SUMIFS(Fevereiro!$H$3:$H$300,Fevereiro!$C$3:$C$300,C184)+SUMIFS(Fevereiro!$H$3:$H$300,Fevereiro!$D$3:$D$300,C184)+SUMIFS('Março'!$H$3:$H$300,'Março'!$C$3:$C$300,C184)+SUMIFS('Março'!$H$3:$H$300,'Março'!$D$3:$D$300,C184)+SUMIFS(Abril!$H$3:$H$300,Abril!$C$3:$C$300,C184)+SUMIFS(Abril!$H$3:$H$300,Abril!$D$3:$D$300,C184)+SUMIFS(Maio!$H$3:$H$300,Maio!$C$3:$C$300,C184)+SUMIFS(Maio!$H$3:$H$300,Maio!$D$3:$D$300,C184)+SUMIFS(Junho!$H$3:$H$300,Junho!$C$3:$C$300,C184)+SUMIFS(Junho!$H$3:$H$300,Junho!$D$3:$D$300,C184)+SUMIFS(Julho!$H$3:$H$300,Julho!$C$3:$C$300,C184)+SUMIFS(Julho!$H$3:$H$300,Julho!$D$3:$D$300,C184)+SUMIFS(Agosto!$H$3:$H$300,Agosto!$C$3:$C$300,C184)+SUMIFS(Agosto!$H$3:$H$300,Agosto!$D$3:$D$300,C184)+SUMIFS(Setembro!$H$3:$H$300,Setembro!$C$3:$C$300,C184)+SUMIFS(Setembro!$H$3:$H$300,Setembro!$D$3:$D$300,C184)+SUMIFS(Outubro!$H$3:$H$300,Outubro!$C$3:$C$300,C184)+SUMIFS(Outubro!$H$3:$H$300,Outubro!$D$3:$D$300,C184)+SUMIFS(Novembro!$H$3:$H$300,Novembro!$C$3:$C$300,C184)+SUMIFS(Novembro!$H$3:$H$300,Novembro!$D$3:$D$300,C184)+SUMIFS(Dezembro!$H$3:$H$300,Dezembro!$C$3:$C$300,C184)+SUMIFS(Dezembro!$H$3:$H$300,Dezembro!$D$3:$D$300,C184)</f>
        <v>0</v>
      </c>
      <c r="J184" s="235"/>
      <c r="L184" s="71"/>
    </row>
    <row r="185" ht="24.75" customHeight="1">
      <c r="A185" s="214">
        <f>Equipes!$H185+(ROW(Equipes!$H185)/100000)</f>
        <v>0.00185</v>
      </c>
      <c r="B185" s="207">
        <f>RANK(Equipes!$A185,A:A)</f>
        <v>262</v>
      </c>
      <c r="C185" s="242"/>
      <c r="D185" s="216">
        <f>COUNTIF(Janeiro!$C$3:$C$300,C185)+COUNTIF(Fevereiro!$C$3:$C$300,C185)+COUNTIF('Março'!$C$3:$C$300,C185)+COUNTIF(Abril!$C$3:$C$300,C185)+COUNTIF(Maio!$C$3:$C$300,C185)+COUNTIF(Junho!$C$3:$C$300,C185)+COUNTIF(Julho!$C$3:$C$300,C185)+COUNTIF(Agosto!$C$3:$C$300,C185)+COUNTIF(Setembro!$C$3:$C$300,C185)+COUNTIF(Outubro!$C$3:$C$300,C185)+COUNTIF(Novembro!$C$3:$C$300,C185)+COUNTIF(Dezembro!$C$3:$C$300,C185)</f>
        <v>0</v>
      </c>
      <c r="E185" s="216">
        <f>COUNTIF(Janeiro!$D$3:$D$300,C185)+COUNTIF(Fevereiro!$D$3:$D$300,C185)+COUNTIF('Março'!$D$3:$D$300,C185)+COUNTIF(Abril!$D$3:$D$300,C185)+COUNTIF(Maio!$D$3:$D$300,C185)+COUNTIF(Junho!$D$3:$D$300,C185)+COUNTIF(Julho!$D$3:$D$300,C185)+COUNTIF(Agosto!$D$3:$D$300,C185)+COUNTIF(Setembro!$D$3:$D$300,C185)+COUNTIF(Outubro!$D$3:$D$300,C185)+COUNTIF(Novembro!$D$3:$D$300,C185)+COUNTIF(Dezembro!$D$3:$D$300,C185)</f>
        <v>0</v>
      </c>
      <c r="F185" s="216">
        <f>COUNTIFS(Janeiro!$C$3:$C$300,C185,Janeiro!$H$3:$H$300,"&gt;0")+COUNTIFS(Janeiro!$D$3:$D$300,C185,Janeiro!$H$3:$H$300,"&gt;0")+COUNTIFS(Fevereiro!$C$3:$C$300,C185,Fevereiro!$H$3:$H$300,"&gt;0")+COUNTIFS(Fevereiro!$D$3:$D$300,C185,Fevereiro!$H$3:$H$300,"&gt;0")+COUNTIFS('Março'!$C$3:$C$300,C185,'Março'!$H$3:$H$300,"&gt;0")+COUNTIFS('Março'!$D$3:$D$300,C185,'Março'!$H$3:$H$300,"&gt;0")+COUNTIFS(Abril!$C$3:$C$300,C185,Abril!$H$3:$H$300,"&gt;0")+COUNTIFS(Abril!$D$3:$D$300,C185,Abril!$H$3:$H$300,"&gt;0")+COUNTIFS(Maio!$C$3:$C$300,C185,Maio!$H$3:$H$300,"&gt;0")+COUNTIFS(Maio!$D$3:$D$300,C185,Maio!$H$3:$H$300,"&gt;0")+COUNTIFS(Junho!$C$3:$C$300,C185,Junho!$H$3:$H$300,"&gt;0")+COUNTIFS(Junho!$D$3:$D$300,C185,Junho!$H$3:$H$300,"&gt;0")+COUNTIFS(Julho!$C$3:$C$300,C185,Julho!$H$3:$H$300,"&gt;0")+COUNTIFS(Julho!$D$3:$D$300,C185,Julho!$H$3:$H$300,"&gt;0")+COUNTIFS(Agosto!$C$3:$C$300,C185,Agosto!$H$3:$H$300,"&gt;0")+COUNTIFS(Agosto!$D$3:$D$300,C185,Agosto!$H$3:$H$300,"&gt;0")+COUNTIFS(Setembro!$C$3:$C$300,C185,Setembro!$H$3:$H$300,"&gt;0")+COUNTIFS(Setembro!$D$3:$D$300,C185,Setembro!$H$3:$H$300,"&gt;0")+COUNTIFS(Outubro!$C$3:$C$300,C185,Outubro!$H$3:$H$300,"&gt;0")+COUNTIFS(Outubro!$D$3:$D$300,C185,Outubro!$H$3:$H$300,"&gt;0")+COUNTIFS(Novembro!$C$3:$C$300,C185,Novembro!$H$3:$H$300,"&gt;0")+COUNTIFS(Novembro!$D$3:$D$300,C185,Novembro!$H$3:$H$300,"&gt;0")+COUNTIFS(Dezembro!$C$3:$C$300,C185,Dezembro!$H$3:$H$300,"&gt;0")+COUNTIFS(Dezembro!$D$3:$D$300,C185,Dezembro!$H$3:$H$300,"&gt;0")</f>
        <v>0</v>
      </c>
      <c r="G185" s="216">
        <f>COUNTIFS(Janeiro!$C$3:$C$300,C185,Janeiro!$H$3:$H$300,"&lt;0")+COUNTIFS(Janeiro!$D$3:$D$300,C185,Janeiro!$H$3:$H$300,"&lt;0")+COUNTIFS(Fevereiro!$C$3:$C$300,C185,Fevereiro!$H$3:$H$300,"&lt;0")+COUNTIFS(Fevereiro!$D$3:$D$300,C185,Fevereiro!$H$3:$H$300,"&lt;0")+COUNTIFS('Março'!$C$3:$C$300,C185,'Março'!$H$3:$H$300,"&lt;0")+COUNTIFS('Março'!$D$3:$D$300,C185,'Março'!$H$3:$H$300,"&lt;0")+COUNTIFS(Abril!$C$3:$C$300,C185,Abril!$H$3:$H$300,"&lt;0")+COUNTIFS(Abril!$D$3:$D$300,C185,Abril!$H$3:$H$300,"&lt;0")+COUNTIFS(Maio!$C$3:$C$300,C185,Maio!$H$3:$H$300,"&lt;0")+COUNTIFS(Maio!$D$3:$D$300,C185,Maio!$H$3:$H$300,"&lt;0")+COUNTIFS(Junho!$C$3:$C$300,C185,Junho!$H$3:$H$300,"&lt;0")+COUNTIFS(Junho!$D$3:$D$300,C185,Junho!$H$3:$H$300,"&lt;0")+COUNTIFS(Julho!$C$3:$C$300,C185,Julho!$H$3:$H$300,"&lt;0")+COUNTIFS(Julho!$D$3:$D$300,C185,Julho!$H$3:$H$300,"&lt;0")+COUNTIFS(Agosto!$C$3:$C$300,C185,Agosto!$H$3:$H$300,"&lt;0")+COUNTIFS(Agosto!$D$3:$D$300,C185,Agosto!$H$3:$H$300,"&lt;0")+COUNTIFS(Setembro!$C$3:$C$300,C185,Setembro!$H$3:$H$300,"&lt;0")+COUNTIFS(Setembro!$D$3:$D$300,C185,Setembro!$H$3:$H$300,"&lt;0")+COUNTIFS(Outubro!$C$3:$C$300,C185,Outubro!$H$3:$H$300,"&lt;0")+COUNTIFS(Outubro!$D$3:$D$300,C185,Outubro!$H$3:$H$300,"&lt;0")+COUNTIFS(Novembro!$C$3:$C$300,C185,Novembro!$H$3:$H$300,"&lt;0")+COUNTIFS(Novembro!$D$3:$D$300,C185,Novembro!$H$3:$H$300,"&lt;0")+COUNTIFS(Dezembro!$C$3:$C$300,C185,Dezembro!$H$3:$H$300,"&lt;0")+COUNTIFS(Dezembro!$D$3:$D$300,C185,Dezembro!$H$3:$H$300,"&lt;0")</f>
        <v>0</v>
      </c>
      <c r="H185" s="217">
        <f>SUMIFS(Janeiro!$H$3:$H$300,Janeiro!$C$3:$C$300,C185)+SUMIFS(Janeiro!$H$3:$H$300,Janeiro!$D$3:$D$300,C185)+SUMIFS(Fevereiro!$H$3:$H$300,Fevereiro!$C$3:$C$300,C185)+SUMIFS(Fevereiro!$H$3:$H$300,Fevereiro!$D$3:$D$300,C185)+SUMIFS('Março'!$H$3:$H$300,'Março'!$C$3:$C$300,C185)+SUMIFS('Março'!$H$3:$H$300,'Março'!$D$3:$D$300,C185)+SUMIFS(Abril!$H$3:$H$300,Abril!$C$3:$C$300,C185)+SUMIFS(Abril!$H$3:$H$300,Abril!$D$3:$D$300,C185)+SUMIFS(Maio!$H$3:$H$300,Maio!$C$3:$C$300,C185)+SUMIFS(Maio!$H$3:$H$300,Maio!$D$3:$D$300,C185)+SUMIFS(Junho!$H$3:$H$300,Junho!$C$3:$C$300,C185)+SUMIFS(Junho!$H$3:$H$300,Junho!$D$3:$D$300,C185)+SUMIFS(Julho!$H$3:$H$300,Julho!$C$3:$C$300,C185)+SUMIFS(Julho!$H$3:$H$300,Julho!$D$3:$D$300,C185)+SUMIFS(Agosto!$H$3:$H$300,Agosto!$C$3:$C$300,C185)+SUMIFS(Agosto!$H$3:$H$300,Agosto!$D$3:$D$300,C185)+SUMIFS(Setembro!$H$3:$H$300,Setembro!$C$3:$C$300,C185)+SUMIFS(Setembro!$H$3:$H$300,Setembro!$D$3:$D$300,C185)+SUMIFS(Outubro!$H$3:$H$300,Outubro!$C$3:$C$300,C185)+SUMIFS(Outubro!$H$3:$H$300,Outubro!$D$3:$D$300,C185)+SUMIFS(Novembro!$H$3:$H$300,Novembro!$C$3:$C$300,C185)+SUMIFS(Novembro!$H$3:$H$300,Novembro!$D$3:$D$300,C185)+SUMIFS(Dezembro!$H$3:$H$300,Dezembro!$C$3:$C$300,C185)+SUMIFS(Dezembro!$H$3:$H$300,Dezembro!$D$3:$D$300,C185)</f>
        <v>0</v>
      </c>
      <c r="J185" s="235"/>
      <c r="L185" s="71"/>
    </row>
    <row r="186" ht="24.75" customHeight="1">
      <c r="A186" s="214">
        <f>Equipes!$H186+(ROW(Equipes!$H186)/100000)</f>
        <v>0.00186</v>
      </c>
      <c r="B186" s="207">
        <f>RANK(Equipes!$A186,A:A)</f>
        <v>261</v>
      </c>
      <c r="C186" s="242"/>
      <c r="D186" s="216">
        <f>COUNTIF(Janeiro!$C$3:$C$300,C186)+COUNTIF(Fevereiro!$C$3:$C$300,C186)+COUNTIF('Março'!$C$3:$C$300,C186)+COUNTIF(Abril!$C$3:$C$300,C186)+COUNTIF(Maio!$C$3:$C$300,C186)+COUNTIF(Junho!$C$3:$C$300,C186)+COUNTIF(Julho!$C$3:$C$300,C186)+COUNTIF(Agosto!$C$3:$C$300,C186)+COUNTIF(Setembro!$C$3:$C$300,C186)+COUNTIF(Outubro!$C$3:$C$300,C186)+COUNTIF(Novembro!$C$3:$C$300,C186)+COUNTIF(Dezembro!$C$3:$C$300,C186)</f>
        <v>0</v>
      </c>
      <c r="E186" s="216">
        <f>COUNTIF(Janeiro!$D$3:$D$300,C186)+COUNTIF(Fevereiro!$D$3:$D$300,C186)+COUNTIF('Março'!$D$3:$D$300,C186)+COUNTIF(Abril!$D$3:$D$300,C186)+COUNTIF(Maio!$D$3:$D$300,C186)+COUNTIF(Junho!$D$3:$D$300,C186)+COUNTIF(Julho!$D$3:$D$300,C186)+COUNTIF(Agosto!$D$3:$D$300,C186)+COUNTIF(Setembro!$D$3:$D$300,C186)+COUNTIF(Outubro!$D$3:$D$300,C186)+COUNTIF(Novembro!$D$3:$D$300,C186)+COUNTIF(Dezembro!$D$3:$D$300,C186)</f>
        <v>0</v>
      </c>
      <c r="F186" s="216">
        <f>COUNTIFS(Janeiro!$C$3:$C$300,C186,Janeiro!$H$3:$H$300,"&gt;0")+COUNTIFS(Janeiro!$D$3:$D$300,C186,Janeiro!$H$3:$H$300,"&gt;0")+COUNTIFS(Fevereiro!$C$3:$C$300,C186,Fevereiro!$H$3:$H$300,"&gt;0")+COUNTIFS(Fevereiro!$D$3:$D$300,C186,Fevereiro!$H$3:$H$300,"&gt;0")+COUNTIFS('Março'!$C$3:$C$300,C186,'Março'!$H$3:$H$300,"&gt;0")+COUNTIFS('Março'!$D$3:$D$300,C186,'Março'!$H$3:$H$300,"&gt;0")+COUNTIFS(Abril!$C$3:$C$300,C186,Abril!$H$3:$H$300,"&gt;0")+COUNTIFS(Abril!$D$3:$D$300,C186,Abril!$H$3:$H$300,"&gt;0")+COUNTIFS(Maio!$C$3:$C$300,C186,Maio!$H$3:$H$300,"&gt;0")+COUNTIFS(Maio!$D$3:$D$300,C186,Maio!$H$3:$H$300,"&gt;0")+COUNTIFS(Junho!$C$3:$C$300,C186,Junho!$H$3:$H$300,"&gt;0")+COUNTIFS(Junho!$D$3:$D$300,C186,Junho!$H$3:$H$300,"&gt;0")+COUNTIFS(Julho!$C$3:$C$300,C186,Julho!$H$3:$H$300,"&gt;0")+COUNTIFS(Julho!$D$3:$D$300,C186,Julho!$H$3:$H$300,"&gt;0")+COUNTIFS(Agosto!$C$3:$C$300,C186,Agosto!$H$3:$H$300,"&gt;0")+COUNTIFS(Agosto!$D$3:$D$300,C186,Agosto!$H$3:$H$300,"&gt;0")+COUNTIFS(Setembro!$C$3:$C$300,C186,Setembro!$H$3:$H$300,"&gt;0")+COUNTIFS(Setembro!$D$3:$D$300,C186,Setembro!$H$3:$H$300,"&gt;0")+COUNTIFS(Outubro!$C$3:$C$300,C186,Outubro!$H$3:$H$300,"&gt;0")+COUNTIFS(Outubro!$D$3:$D$300,C186,Outubro!$H$3:$H$300,"&gt;0")+COUNTIFS(Novembro!$C$3:$C$300,C186,Novembro!$H$3:$H$300,"&gt;0")+COUNTIFS(Novembro!$D$3:$D$300,C186,Novembro!$H$3:$H$300,"&gt;0")+COUNTIFS(Dezembro!$C$3:$C$300,C186,Dezembro!$H$3:$H$300,"&gt;0")+COUNTIFS(Dezembro!$D$3:$D$300,C186,Dezembro!$H$3:$H$300,"&gt;0")</f>
        <v>0</v>
      </c>
      <c r="G186" s="216">
        <f>COUNTIFS(Janeiro!$C$3:$C$300,C186,Janeiro!$H$3:$H$300,"&lt;0")+COUNTIFS(Janeiro!$D$3:$D$300,C186,Janeiro!$H$3:$H$300,"&lt;0")+COUNTIFS(Fevereiro!$C$3:$C$300,C186,Fevereiro!$H$3:$H$300,"&lt;0")+COUNTIFS(Fevereiro!$D$3:$D$300,C186,Fevereiro!$H$3:$H$300,"&lt;0")+COUNTIFS('Março'!$C$3:$C$300,C186,'Março'!$H$3:$H$300,"&lt;0")+COUNTIFS('Março'!$D$3:$D$300,C186,'Março'!$H$3:$H$300,"&lt;0")+COUNTIFS(Abril!$C$3:$C$300,C186,Abril!$H$3:$H$300,"&lt;0")+COUNTIFS(Abril!$D$3:$D$300,C186,Abril!$H$3:$H$300,"&lt;0")+COUNTIFS(Maio!$C$3:$C$300,C186,Maio!$H$3:$H$300,"&lt;0")+COUNTIFS(Maio!$D$3:$D$300,C186,Maio!$H$3:$H$300,"&lt;0")+COUNTIFS(Junho!$C$3:$C$300,C186,Junho!$H$3:$H$300,"&lt;0")+COUNTIFS(Junho!$D$3:$D$300,C186,Junho!$H$3:$H$300,"&lt;0")+COUNTIFS(Julho!$C$3:$C$300,C186,Julho!$H$3:$H$300,"&lt;0")+COUNTIFS(Julho!$D$3:$D$300,C186,Julho!$H$3:$H$300,"&lt;0")+COUNTIFS(Agosto!$C$3:$C$300,C186,Agosto!$H$3:$H$300,"&lt;0")+COUNTIFS(Agosto!$D$3:$D$300,C186,Agosto!$H$3:$H$300,"&lt;0")+COUNTIFS(Setembro!$C$3:$C$300,C186,Setembro!$H$3:$H$300,"&lt;0")+COUNTIFS(Setembro!$D$3:$D$300,C186,Setembro!$H$3:$H$300,"&lt;0")+COUNTIFS(Outubro!$C$3:$C$300,C186,Outubro!$H$3:$H$300,"&lt;0")+COUNTIFS(Outubro!$D$3:$D$300,C186,Outubro!$H$3:$H$300,"&lt;0")+COUNTIFS(Novembro!$C$3:$C$300,C186,Novembro!$H$3:$H$300,"&lt;0")+COUNTIFS(Novembro!$D$3:$D$300,C186,Novembro!$H$3:$H$300,"&lt;0")+COUNTIFS(Dezembro!$C$3:$C$300,C186,Dezembro!$H$3:$H$300,"&lt;0")+COUNTIFS(Dezembro!$D$3:$D$300,C186,Dezembro!$H$3:$H$300,"&lt;0")</f>
        <v>0</v>
      </c>
      <c r="H186" s="217">
        <f>SUMIFS(Janeiro!$H$3:$H$300,Janeiro!$C$3:$C$300,C186)+SUMIFS(Janeiro!$H$3:$H$300,Janeiro!$D$3:$D$300,C186)+SUMIFS(Fevereiro!$H$3:$H$300,Fevereiro!$C$3:$C$300,C186)+SUMIFS(Fevereiro!$H$3:$H$300,Fevereiro!$D$3:$D$300,C186)+SUMIFS('Março'!$H$3:$H$300,'Março'!$C$3:$C$300,C186)+SUMIFS('Março'!$H$3:$H$300,'Março'!$D$3:$D$300,C186)+SUMIFS(Abril!$H$3:$H$300,Abril!$C$3:$C$300,C186)+SUMIFS(Abril!$H$3:$H$300,Abril!$D$3:$D$300,C186)+SUMIFS(Maio!$H$3:$H$300,Maio!$C$3:$C$300,C186)+SUMIFS(Maio!$H$3:$H$300,Maio!$D$3:$D$300,C186)+SUMIFS(Junho!$H$3:$H$300,Junho!$C$3:$C$300,C186)+SUMIFS(Junho!$H$3:$H$300,Junho!$D$3:$D$300,C186)+SUMIFS(Julho!$H$3:$H$300,Julho!$C$3:$C$300,C186)+SUMIFS(Julho!$H$3:$H$300,Julho!$D$3:$D$300,C186)+SUMIFS(Agosto!$H$3:$H$300,Agosto!$C$3:$C$300,C186)+SUMIFS(Agosto!$H$3:$H$300,Agosto!$D$3:$D$300,C186)+SUMIFS(Setembro!$H$3:$H$300,Setembro!$C$3:$C$300,C186)+SUMIFS(Setembro!$H$3:$H$300,Setembro!$D$3:$D$300,C186)+SUMIFS(Outubro!$H$3:$H$300,Outubro!$C$3:$C$300,C186)+SUMIFS(Outubro!$H$3:$H$300,Outubro!$D$3:$D$300,C186)+SUMIFS(Novembro!$H$3:$H$300,Novembro!$C$3:$C$300,C186)+SUMIFS(Novembro!$H$3:$H$300,Novembro!$D$3:$D$300,C186)+SUMIFS(Dezembro!$H$3:$H$300,Dezembro!$C$3:$C$300,C186)+SUMIFS(Dezembro!$H$3:$H$300,Dezembro!$D$3:$D$300,C186)</f>
        <v>0</v>
      </c>
      <c r="J186" s="235"/>
      <c r="L186" s="71"/>
    </row>
    <row r="187" ht="24.75" customHeight="1">
      <c r="A187" s="214">
        <f>Equipes!$H187+(ROW(Equipes!$H187)/100000)</f>
        <v>0.00187</v>
      </c>
      <c r="B187" s="207">
        <f>RANK(Equipes!$A187,A:A)</f>
        <v>260</v>
      </c>
      <c r="C187" s="242"/>
      <c r="D187" s="216">
        <f>COUNTIF(Janeiro!$C$3:$C$300,C187)+COUNTIF(Fevereiro!$C$3:$C$300,C187)+COUNTIF('Março'!$C$3:$C$300,C187)+COUNTIF(Abril!$C$3:$C$300,C187)+COUNTIF(Maio!$C$3:$C$300,C187)+COUNTIF(Junho!$C$3:$C$300,C187)+COUNTIF(Julho!$C$3:$C$300,C187)+COUNTIF(Agosto!$C$3:$C$300,C187)+COUNTIF(Setembro!$C$3:$C$300,C187)+COUNTIF(Outubro!$C$3:$C$300,C187)+COUNTIF(Novembro!$C$3:$C$300,C187)+COUNTIF(Dezembro!$C$3:$C$300,C187)</f>
        <v>0</v>
      </c>
      <c r="E187" s="216">
        <f>COUNTIF(Janeiro!$D$3:$D$300,C187)+COUNTIF(Fevereiro!$D$3:$D$300,C187)+COUNTIF('Março'!$D$3:$D$300,C187)+COUNTIF(Abril!$D$3:$D$300,C187)+COUNTIF(Maio!$D$3:$D$300,C187)+COUNTIF(Junho!$D$3:$D$300,C187)+COUNTIF(Julho!$D$3:$D$300,C187)+COUNTIF(Agosto!$D$3:$D$300,C187)+COUNTIF(Setembro!$D$3:$D$300,C187)+COUNTIF(Outubro!$D$3:$D$300,C187)+COUNTIF(Novembro!$D$3:$D$300,C187)+COUNTIF(Dezembro!$D$3:$D$300,C187)</f>
        <v>0</v>
      </c>
      <c r="F187" s="216">
        <f>COUNTIFS(Janeiro!$C$3:$C$300,C187,Janeiro!$H$3:$H$300,"&gt;0")+COUNTIFS(Janeiro!$D$3:$D$300,C187,Janeiro!$H$3:$H$300,"&gt;0")+COUNTIFS(Fevereiro!$C$3:$C$300,C187,Fevereiro!$H$3:$H$300,"&gt;0")+COUNTIFS(Fevereiro!$D$3:$D$300,C187,Fevereiro!$H$3:$H$300,"&gt;0")+COUNTIFS('Março'!$C$3:$C$300,C187,'Março'!$H$3:$H$300,"&gt;0")+COUNTIFS('Março'!$D$3:$D$300,C187,'Março'!$H$3:$H$300,"&gt;0")+COUNTIFS(Abril!$C$3:$C$300,C187,Abril!$H$3:$H$300,"&gt;0")+COUNTIFS(Abril!$D$3:$D$300,C187,Abril!$H$3:$H$300,"&gt;0")+COUNTIFS(Maio!$C$3:$C$300,C187,Maio!$H$3:$H$300,"&gt;0")+COUNTIFS(Maio!$D$3:$D$300,C187,Maio!$H$3:$H$300,"&gt;0")+COUNTIFS(Junho!$C$3:$C$300,C187,Junho!$H$3:$H$300,"&gt;0")+COUNTIFS(Junho!$D$3:$D$300,C187,Junho!$H$3:$H$300,"&gt;0")+COUNTIFS(Julho!$C$3:$C$300,C187,Julho!$H$3:$H$300,"&gt;0")+COUNTIFS(Julho!$D$3:$D$300,C187,Julho!$H$3:$H$300,"&gt;0")+COUNTIFS(Agosto!$C$3:$C$300,C187,Agosto!$H$3:$H$300,"&gt;0")+COUNTIFS(Agosto!$D$3:$D$300,C187,Agosto!$H$3:$H$300,"&gt;0")+COUNTIFS(Setembro!$C$3:$C$300,C187,Setembro!$H$3:$H$300,"&gt;0")+COUNTIFS(Setembro!$D$3:$D$300,C187,Setembro!$H$3:$H$300,"&gt;0")+COUNTIFS(Outubro!$C$3:$C$300,C187,Outubro!$H$3:$H$300,"&gt;0")+COUNTIFS(Outubro!$D$3:$D$300,C187,Outubro!$H$3:$H$300,"&gt;0")+COUNTIFS(Novembro!$C$3:$C$300,C187,Novembro!$H$3:$H$300,"&gt;0")+COUNTIFS(Novembro!$D$3:$D$300,C187,Novembro!$H$3:$H$300,"&gt;0")+COUNTIFS(Dezembro!$C$3:$C$300,C187,Dezembro!$H$3:$H$300,"&gt;0")+COUNTIFS(Dezembro!$D$3:$D$300,C187,Dezembro!$H$3:$H$300,"&gt;0")</f>
        <v>0</v>
      </c>
      <c r="G187" s="216">
        <f>COUNTIFS(Janeiro!$C$3:$C$300,C187,Janeiro!$H$3:$H$300,"&lt;0")+COUNTIFS(Janeiro!$D$3:$D$300,C187,Janeiro!$H$3:$H$300,"&lt;0")+COUNTIFS(Fevereiro!$C$3:$C$300,C187,Fevereiro!$H$3:$H$300,"&lt;0")+COUNTIFS(Fevereiro!$D$3:$D$300,C187,Fevereiro!$H$3:$H$300,"&lt;0")+COUNTIFS('Março'!$C$3:$C$300,C187,'Março'!$H$3:$H$300,"&lt;0")+COUNTIFS('Março'!$D$3:$D$300,C187,'Março'!$H$3:$H$300,"&lt;0")+COUNTIFS(Abril!$C$3:$C$300,C187,Abril!$H$3:$H$300,"&lt;0")+COUNTIFS(Abril!$D$3:$D$300,C187,Abril!$H$3:$H$300,"&lt;0")+COUNTIFS(Maio!$C$3:$C$300,C187,Maio!$H$3:$H$300,"&lt;0")+COUNTIFS(Maio!$D$3:$D$300,C187,Maio!$H$3:$H$300,"&lt;0")+COUNTIFS(Junho!$C$3:$C$300,C187,Junho!$H$3:$H$300,"&lt;0")+COUNTIFS(Junho!$D$3:$D$300,C187,Junho!$H$3:$H$300,"&lt;0")+COUNTIFS(Julho!$C$3:$C$300,C187,Julho!$H$3:$H$300,"&lt;0")+COUNTIFS(Julho!$D$3:$D$300,C187,Julho!$H$3:$H$300,"&lt;0")+COUNTIFS(Agosto!$C$3:$C$300,C187,Agosto!$H$3:$H$300,"&lt;0")+COUNTIFS(Agosto!$D$3:$D$300,C187,Agosto!$H$3:$H$300,"&lt;0")+COUNTIFS(Setembro!$C$3:$C$300,C187,Setembro!$H$3:$H$300,"&lt;0")+COUNTIFS(Setembro!$D$3:$D$300,C187,Setembro!$H$3:$H$300,"&lt;0")+COUNTIFS(Outubro!$C$3:$C$300,C187,Outubro!$H$3:$H$300,"&lt;0")+COUNTIFS(Outubro!$D$3:$D$300,C187,Outubro!$H$3:$H$300,"&lt;0")+COUNTIFS(Novembro!$C$3:$C$300,C187,Novembro!$H$3:$H$300,"&lt;0")+COUNTIFS(Novembro!$D$3:$D$300,C187,Novembro!$H$3:$H$300,"&lt;0")+COUNTIFS(Dezembro!$C$3:$C$300,C187,Dezembro!$H$3:$H$300,"&lt;0")+COUNTIFS(Dezembro!$D$3:$D$300,C187,Dezembro!$H$3:$H$300,"&lt;0")</f>
        <v>0</v>
      </c>
      <c r="H187" s="217">
        <f>SUMIFS(Janeiro!$H$3:$H$300,Janeiro!$C$3:$C$300,C187)+SUMIFS(Janeiro!$H$3:$H$300,Janeiro!$D$3:$D$300,C187)+SUMIFS(Fevereiro!$H$3:$H$300,Fevereiro!$C$3:$C$300,C187)+SUMIFS(Fevereiro!$H$3:$H$300,Fevereiro!$D$3:$D$300,C187)+SUMIFS('Março'!$H$3:$H$300,'Março'!$C$3:$C$300,C187)+SUMIFS('Março'!$H$3:$H$300,'Março'!$D$3:$D$300,C187)+SUMIFS(Abril!$H$3:$H$300,Abril!$C$3:$C$300,C187)+SUMIFS(Abril!$H$3:$H$300,Abril!$D$3:$D$300,C187)+SUMIFS(Maio!$H$3:$H$300,Maio!$C$3:$C$300,C187)+SUMIFS(Maio!$H$3:$H$300,Maio!$D$3:$D$300,C187)+SUMIFS(Junho!$H$3:$H$300,Junho!$C$3:$C$300,C187)+SUMIFS(Junho!$H$3:$H$300,Junho!$D$3:$D$300,C187)+SUMIFS(Julho!$H$3:$H$300,Julho!$C$3:$C$300,C187)+SUMIFS(Julho!$H$3:$H$300,Julho!$D$3:$D$300,C187)+SUMIFS(Agosto!$H$3:$H$300,Agosto!$C$3:$C$300,C187)+SUMIFS(Agosto!$H$3:$H$300,Agosto!$D$3:$D$300,C187)+SUMIFS(Setembro!$H$3:$H$300,Setembro!$C$3:$C$300,C187)+SUMIFS(Setembro!$H$3:$H$300,Setembro!$D$3:$D$300,C187)+SUMIFS(Outubro!$H$3:$H$300,Outubro!$C$3:$C$300,C187)+SUMIFS(Outubro!$H$3:$H$300,Outubro!$D$3:$D$300,C187)+SUMIFS(Novembro!$H$3:$H$300,Novembro!$C$3:$C$300,C187)+SUMIFS(Novembro!$H$3:$H$300,Novembro!$D$3:$D$300,C187)+SUMIFS(Dezembro!$H$3:$H$300,Dezembro!$C$3:$C$300,C187)+SUMIFS(Dezembro!$H$3:$H$300,Dezembro!$D$3:$D$300,C187)</f>
        <v>0</v>
      </c>
      <c r="J187" s="235"/>
      <c r="L187" s="71"/>
    </row>
    <row r="188" ht="24.75" customHeight="1">
      <c r="A188" s="214">
        <f>Equipes!$H188+(ROW(Equipes!$H188)/100000)</f>
        <v>0.00188</v>
      </c>
      <c r="B188" s="207">
        <f>RANK(Equipes!$A188,A:A)</f>
        <v>259</v>
      </c>
      <c r="C188" s="242"/>
      <c r="D188" s="216">
        <f>COUNTIF(Janeiro!$C$3:$C$300,C188)+COUNTIF(Fevereiro!$C$3:$C$300,C188)+COUNTIF('Março'!$C$3:$C$300,C188)+COUNTIF(Abril!$C$3:$C$300,C188)+COUNTIF(Maio!$C$3:$C$300,C188)+COUNTIF(Junho!$C$3:$C$300,C188)+COUNTIF(Julho!$C$3:$C$300,C188)+COUNTIF(Agosto!$C$3:$C$300,C188)+COUNTIF(Setembro!$C$3:$C$300,C188)+COUNTIF(Outubro!$C$3:$C$300,C188)+COUNTIF(Novembro!$C$3:$C$300,C188)+COUNTIF(Dezembro!$C$3:$C$300,C188)</f>
        <v>0</v>
      </c>
      <c r="E188" s="216">
        <f>COUNTIF(Janeiro!$D$3:$D$300,C188)+COUNTIF(Fevereiro!$D$3:$D$300,C188)+COUNTIF('Março'!$D$3:$D$300,C188)+COUNTIF(Abril!$D$3:$D$300,C188)+COUNTIF(Maio!$D$3:$D$300,C188)+COUNTIF(Junho!$D$3:$D$300,C188)+COUNTIF(Julho!$D$3:$D$300,C188)+COUNTIF(Agosto!$D$3:$D$300,C188)+COUNTIF(Setembro!$D$3:$D$300,C188)+COUNTIF(Outubro!$D$3:$D$300,C188)+COUNTIF(Novembro!$D$3:$D$300,C188)+COUNTIF(Dezembro!$D$3:$D$300,C188)</f>
        <v>0</v>
      </c>
      <c r="F188" s="216">
        <f>COUNTIFS(Janeiro!$C$3:$C$300,C188,Janeiro!$H$3:$H$300,"&gt;0")+COUNTIFS(Janeiro!$D$3:$D$300,C188,Janeiro!$H$3:$H$300,"&gt;0")+COUNTIFS(Fevereiro!$C$3:$C$300,C188,Fevereiro!$H$3:$H$300,"&gt;0")+COUNTIFS(Fevereiro!$D$3:$D$300,C188,Fevereiro!$H$3:$H$300,"&gt;0")+COUNTIFS('Março'!$C$3:$C$300,C188,'Março'!$H$3:$H$300,"&gt;0")+COUNTIFS('Março'!$D$3:$D$300,C188,'Março'!$H$3:$H$300,"&gt;0")+COUNTIFS(Abril!$C$3:$C$300,C188,Abril!$H$3:$H$300,"&gt;0")+COUNTIFS(Abril!$D$3:$D$300,C188,Abril!$H$3:$H$300,"&gt;0")+COUNTIFS(Maio!$C$3:$C$300,C188,Maio!$H$3:$H$300,"&gt;0")+COUNTIFS(Maio!$D$3:$D$300,C188,Maio!$H$3:$H$300,"&gt;0")+COUNTIFS(Junho!$C$3:$C$300,C188,Junho!$H$3:$H$300,"&gt;0")+COUNTIFS(Junho!$D$3:$D$300,C188,Junho!$H$3:$H$300,"&gt;0")+COUNTIFS(Julho!$C$3:$C$300,C188,Julho!$H$3:$H$300,"&gt;0")+COUNTIFS(Julho!$D$3:$D$300,C188,Julho!$H$3:$H$300,"&gt;0")+COUNTIFS(Agosto!$C$3:$C$300,C188,Agosto!$H$3:$H$300,"&gt;0")+COUNTIFS(Agosto!$D$3:$D$300,C188,Agosto!$H$3:$H$300,"&gt;0")+COUNTIFS(Setembro!$C$3:$C$300,C188,Setembro!$H$3:$H$300,"&gt;0")+COUNTIFS(Setembro!$D$3:$D$300,C188,Setembro!$H$3:$H$300,"&gt;0")+COUNTIFS(Outubro!$C$3:$C$300,C188,Outubro!$H$3:$H$300,"&gt;0")+COUNTIFS(Outubro!$D$3:$D$300,C188,Outubro!$H$3:$H$300,"&gt;0")+COUNTIFS(Novembro!$C$3:$C$300,C188,Novembro!$H$3:$H$300,"&gt;0")+COUNTIFS(Novembro!$D$3:$D$300,C188,Novembro!$H$3:$H$300,"&gt;0")+COUNTIFS(Dezembro!$C$3:$C$300,C188,Dezembro!$H$3:$H$300,"&gt;0")+COUNTIFS(Dezembro!$D$3:$D$300,C188,Dezembro!$H$3:$H$300,"&gt;0")</f>
        <v>0</v>
      </c>
      <c r="G188" s="216">
        <f>COUNTIFS(Janeiro!$C$3:$C$300,C188,Janeiro!$H$3:$H$300,"&lt;0")+COUNTIFS(Janeiro!$D$3:$D$300,C188,Janeiro!$H$3:$H$300,"&lt;0")+COUNTIFS(Fevereiro!$C$3:$C$300,C188,Fevereiro!$H$3:$H$300,"&lt;0")+COUNTIFS(Fevereiro!$D$3:$D$300,C188,Fevereiro!$H$3:$H$300,"&lt;0")+COUNTIFS('Março'!$C$3:$C$300,C188,'Março'!$H$3:$H$300,"&lt;0")+COUNTIFS('Março'!$D$3:$D$300,C188,'Março'!$H$3:$H$300,"&lt;0")+COUNTIFS(Abril!$C$3:$C$300,C188,Abril!$H$3:$H$300,"&lt;0")+COUNTIFS(Abril!$D$3:$D$300,C188,Abril!$H$3:$H$300,"&lt;0")+COUNTIFS(Maio!$C$3:$C$300,C188,Maio!$H$3:$H$300,"&lt;0")+COUNTIFS(Maio!$D$3:$D$300,C188,Maio!$H$3:$H$300,"&lt;0")+COUNTIFS(Junho!$C$3:$C$300,C188,Junho!$H$3:$H$300,"&lt;0")+COUNTIFS(Junho!$D$3:$D$300,C188,Junho!$H$3:$H$300,"&lt;0")+COUNTIFS(Julho!$C$3:$C$300,C188,Julho!$H$3:$H$300,"&lt;0")+COUNTIFS(Julho!$D$3:$D$300,C188,Julho!$H$3:$H$300,"&lt;0")+COUNTIFS(Agosto!$C$3:$C$300,C188,Agosto!$H$3:$H$300,"&lt;0")+COUNTIFS(Agosto!$D$3:$D$300,C188,Agosto!$H$3:$H$300,"&lt;0")+COUNTIFS(Setembro!$C$3:$C$300,C188,Setembro!$H$3:$H$300,"&lt;0")+COUNTIFS(Setembro!$D$3:$D$300,C188,Setembro!$H$3:$H$300,"&lt;0")+COUNTIFS(Outubro!$C$3:$C$300,C188,Outubro!$H$3:$H$300,"&lt;0")+COUNTIFS(Outubro!$D$3:$D$300,C188,Outubro!$H$3:$H$300,"&lt;0")+COUNTIFS(Novembro!$C$3:$C$300,C188,Novembro!$H$3:$H$300,"&lt;0")+COUNTIFS(Novembro!$D$3:$D$300,C188,Novembro!$H$3:$H$300,"&lt;0")+COUNTIFS(Dezembro!$C$3:$C$300,C188,Dezembro!$H$3:$H$300,"&lt;0")+COUNTIFS(Dezembro!$D$3:$D$300,C188,Dezembro!$H$3:$H$300,"&lt;0")</f>
        <v>0</v>
      </c>
      <c r="H188" s="217">
        <f>SUMIFS(Janeiro!$H$3:$H$300,Janeiro!$C$3:$C$300,C188)+SUMIFS(Janeiro!$H$3:$H$300,Janeiro!$D$3:$D$300,C188)+SUMIFS(Fevereiro!$H$3:$H$300,Fevereiro!$C$3:$C$300,C188)+SUMIFS(Fevereiro!$H$3:$H$300,Fevereiro!$D$3:$D$300,C188)+SUMIFS('Março'!$H$3:$H$300,'Março'!$C$3:$C$300,C188)+SUMIFS('Março'!$H$3:$H$300,'Março'!$D$3:$D$300,C188)+SUMIFS(Abril!$H$3:$H$300,Abril!$C$3:$C$300,C188)+SUMIFS(Abril!$H$3:$H$300,Abril!$D$3:$D$300,C188)+SUMIFS(Maio!$H$3:$H$300,Maio!$C$3:$C$300,C188)+SUMIFS(Maio!$H$3:$H$300,Maio!$D$3:$D$300,C188)+SUMIFS(Junho!$H$3:$H$300,Junho!$C$3:$C$300,C188)+SUMIFS(Junho!$H$3:$H$300,Junho!$D$3:$D$300,C188)+SUMIFS(Julho!$H$3:$H$300,Julho!$C$3:$C$300,C188)+SUMIFS(Julho!$H$3:$H$300,Julho!$D$3:$D$300,C188)+SUMIFS(Agosto!$H$3:$H$300,Agosto!$C$3:$C$300,C188)+SUMIFS(Agosto!$H$3:$H$300,Agosto!$D$3:$D$300,C188)+SUMIFS(Setembro!$H$3:$H$300,Setembro!$C$3:$C$300,C188)+SUMIFS(Setembro!$H$3:$H$300,Setembro!$D$3:$D$300,C188)+SUMIFS(Outubro!$H$3:$H$300,Outubro!$C$3:$C$300,C188)+SUMIFS(Outubro!$H$3:$H$300,Outubro!$D$3:$D$300,C188)+SUMIFS(Novembro!$H$3:$H$300,Novembro!$C$3:$C$300,C188)+SUMIFS(Novembro!$H$3:$H$300,Novembro!$D$3:$D$300,C188)+SUMIFS(Dezembro!$H$3:$H$300,Dezembro!$C$3:$C$300,C188)+SUMIFS(Dezembro!$H$3:$H$300,Dezembro!$D$3:$D$300,C188)</f>
        <v>0</v>
      </c>
      <c r="J188" s="235"/>
      <c r="L188" s="71"/>
    </row>
    <row r="189" ht="24.75" customHeight="1">
      <c r="A189" s="214">
        <f>Equipes!$H189+(ROW(Equipes!$H189)/100000)</f>
        <v>0.00189</v>
      </c>
      <c r="B189" s="207">
        <f>RANK(Equipes!$A189,A:A)</f>
        <v>258</v>
      </c>
      <c r="C189" s="242"/>
      <c r="D189" s="216">
        <f>COUNTIF(Janeiro!$C$3:$C$300,C189)+COUNTIF(Fevereiro!$C$3:$C$300,C189)+COUNTIF('Março'!$C$3:$C$300,C189)+COUNTIF(Abril!$C$3:$C$300,C189)+COUNTIF(Maio!$C$3:$C$300,C189)+COUNTIF(Junho!$C$3:$C$300,C189)+COUNTIF(Julho!$C$3:$C$300,C189)+COUNTIF(Agosto!$C$3:$C$300,C189)+COUNTIF(Setembro!$C$3:$C$300,C189)+COUNTIF(Outubro!$C$3:$C$300,C189)+COUNTIF(Novembro!$C$3:$C$300,C189)+COUNTIF(Dezembro!$C$3:$C$300,C189)</f>
        <v>0</v>
      </c>
      <c r="E189" s="216">
        <f>COUNTIF(Janeiro!$D$3:$D$300,C189)+COUNTIF(Fevereiro!$D$3:$D$300,C189)+COUNTIF('Março'!$D$3:$D$300,C189)+COUNTIF(Abril!$D$3:$D$300,C189)+COUNTIF(Maio!$D$3:$D$300,C189)+COUNTIF(Junho!$D$3:$D$300,C189)+COUNTIF(Julho!$D$3:$D$300,C189)+COUNTIF(Agosto!$D$3:$D$300,C189)+COUNTIF(Setembro!$D$3:$D$300,C189)+COUNTIF(Outubro!$D$3:$D$300,C189)+COUNTIF(Novembro!$D$3:$D$300,C189)+COUNTIF(Dezembro!$D$3:$D$300,C189)</f>
        <v>0</v>
      </c>
      <c r="F189" s="216">
        <f>COUNTIFS(Janeiro!$C$3:$C$300,C189,Janeiro!$H$3:$H$300,"&gt;0")+COUNTIFS(Janeiro!$D$3:$D$300,C189,Janeiro!$H$3:$H$300,"&gt;0")+COUNTIFS(Fevereiro!$C$3:$C$300,C189,Fevereiro!$H$3:$H$300,"&gt;0")+COUNTIFS(Fevereiro!$D$3:$D$300,C189,Fevereiro!$H$3:$H$300,"&gt;0")+COUNTIFS('Março'!$C$3:$C$300,C189,'Março'!$H$3:$H$300,"&gt;0")+COUNTIFS('Março'!$D$3:$D$300,C189,'Março'!$H$3:$H$300,"&gt;0")+COUNTIFS(Abril!$C$3:$C$300,C189,Abril!$H$3:$H$300,"&gt;0")+COUNTIFS(Abril!$D$3:$D$300,C189,Abril!$H$3:$H$300,"&gt;0")+COUNTIFS(Maio!$C$3:$C$300,C189,Maio!$H$3:$H$300,"&gt;0")+COUNTIFS(Maio!$D$3:$D$300,C189,Maio!$H$3:$H$300,"&gt;0")+COUNTIFS(Junho!$C$3:$C$300,C189,Junho!$H$3:$H$300,"&gt;0")+COUNTIFS(Junho!$D$3:$D$300,C189,Junho!$H$3:$H$300,"&gt;0")+COUNTIFS(Julho!$C$3:$C$300,C189,Julho!$H$3:$H$300,"&gt;0")+COUNTIFS(Julho!$D$3:$D$300,C189,Julho!$H$3:$H$300,"&gt;0")+COUNTIFS(Agosto!$C$3:$C$300,C189,Agosto!$H$3:$H$300,"&gt;0")+COUNTIFS(Agosto!$D$3:$D$300,C189,Agosto!$H$3:$H$300,"&gt;0")+COUNTIFS(Setembro!$C$3:$C$300,C189,Setembro!$H$3:$H$300,"&gt;0")+COUNTIFS(Setembro!$D$3:$D$300,C189,Setembro!$H$3:$H$300,"&gt;0")+COUNTIFS(Outubro!$C$3:$C$300,C189,Outubro!$H$3:$H$300,"&gt;0")+COUNTIFS(Outubro!$D$3:$D$300,C189,Outubro!$H$3:$H$300,"&gt;0")+COUNTIFS(Novembro!$C$3:$C$300,C189,Novembro!$H$3:$H$300,"&gt;0")+COUNTIFS(Novembro!$D$3:$D$300,C189,Novembro!$H$3:$H$300,"&gt;0")+COUNTIFS(Dezembro!$C$3:$C$300,C189,Dezembro!$H$3:$H$300,"&gt;0")+COUNTIFS(Dezembro!$D$3:$D$300,C189,Dezembro!$H$3:$H$300,"&gt;0")</f>
        <v>0</v>
      </c>
      <c r="G189" s="216">
        <f>COUNTIFS(Janeiro!$C$3:$C$300,C189,Janeiro!$H$3:$H$300,"&lt;0")+COUNTIFS(Janeiro!$D$3:$D$300,C189,Janeiro!$H$3:$H$300,"&lt;0")+COUNTIFS(Fevereiro!$C$3:$C$300,C189,Fevereiro!$H$3:$H$300,"&lt;0")+COUNTIFS(Fevereiro!$D$3:$D$300,C189,Fevereiro!$H$3:$H$300,"&lt;0")+COUNTIFS('Março'!$C$3:$C$300,C189,'Março'!$H$3:$H$300,"&lt;0")+COUNTIFS('Março'!$D$3:$D$300,C189,'Março'!$H$3:$H$300,"&lt;0")+COUNTIFS(Abril!$C$3:$C$300,C189,Abril!$H$3:$H$300,"&lt;0")+COUNTIFS(Abril!$D$3:$D$300,C189,Abril!$H$3:$H$300,"&lt;0")+COUNTIFS(Maio!$C$3:$C$300,C189,Maio!$H$3:$H$300,"&lt;0")+COUNTIFS(Maio!$D$3:$D$300,C189,Maio!$H$3:$H$300,"&lt;0")+COUNTIFS(Junho!$C$3:$C$300,C189,Junho!$H$3:$H$300,"&lt;0")+COUNTIFS(Junho!$D$3:$D$300,C189,Junho!$H$3:$H$300,"&lt;0")+COUNTIFS(Julho!$C$3:$C$300,C189,Julho!$H$3:$H$300,"&lt;0")+COUNTIFS(Julho!$D$3:$D$300,C189,Julho!$H$3:$H$300,"&lt;0")+COUNTIFS(Agosto!$C$3:$C$300,C189,Agosto!$H$3:$H$300,"&lt;0")+COUNTIFS(Agosto!$D$3:$D$300,C189,Agosto!$H$3:$H$300,"&lt;0")+COUNTIFS(Setembro!$C$3:$C$300,C189,Setembro!$H$3:$H$300,"&lt;0")+COUNTIFS(Setembro!$D$3:$D$300,C189,Setembro!$H$3:$H$300,"&lt;0")+COUNTIFS(Outubro!$C$3:$C$300,C189,Outubro!$H$3:$H$300,"&lt;0")+COUNTIFS(Outubro!$D$3:$D$300,C189,Outubro!$H$3:$H$300,"&lt;0")+COUNTIFS(Novembro!$C$3:$C$300,C189,Novembro!$H$3:$H$300,"&lt;0")+COUNTIFS(Novembro!$D$3:$D$300,C189,Novembro!$H$3:$H$300,"&lt;0")+COUNTIFS(Dezembro!$C$3:$C$300,C189,Dezembro!$H$3:$H$300,"&lt;0")+COUNTIFS(Dezembro!$D$3:$D$300,C189,Dezembro!$H$3:$H$300,"&lt;0")</f>
        <v>0</v>
      </c>
      <c r="H189" s="217">
        <f>SUMIFS(Janeiro!$H$3:$H$300,Janeiro!$C$3:$C$300,C189)+SUMIFS(Janeiro!$H$3:$H$300,Janeiro!$D$3:$D$300,C189)+SUMIFS(Fevereiro!$H$3:$H$300,Fevereiro!$C$3:$C$300,C189)+SUMIFS(Fevereiro!$H$3:$H$300,Fevereiro!$D$3:$D$300,C189)+SUMIFS('Março'!$H$3:$H$300,'Março'!$C$3:$C$300,C189)+SUMIFS('Março'!$H$3:$H$300,'Março'!$D$3:$D$300,C189)+SUMIFS(Abril!$H$3:$H$300,Abril!$C$3:$C$300,C189)+SUMIFS(Abril!$H$3:$H$300,Abril!$D$3:$D$300,C189)+SUMIFS(Maio!$H$3:$H$300,Maio!$C$3:$C$300,C189)+SUMIFS(Maio!$H$3:$H$300,Maio!$D$3:$D$300,C189)+SUMIFS(Junho!$H$3:$H$300,Junho!$C$3:$C$300,C189)+SUMIFS(Junho!$H$3:$H$300,Junho!$D$3:$D$300,C189)+SUMIFS(Julho!$H$3:$H$300,Julho!$C$3:$C$300,C189)+SUMIFS(Julho!$H$3:$H$300,Julho!$D$3:$D$300,C189)+SUMIFS(Agosto!$H$3:$H$300,Agosto!$C$3:$C$300,C189)+SUMIFS(Agosto!$H$3:$H$300,Agosto!$D$3:$D$300,C189)+SUMIFS(Setembro!$H$3:$H$300,Setembro!$C$3:$C$300,C189)+SUMIFS(Setembro!$H$3:$H$300,Setembro!$D$3:$D$300,C189)+SUMIFS(Outubro!$H$3:$H$300,Outubro!$C$3:$C$300,C189)+SUMIFS(Outubro!$H$3:$H$300,Outubro!$D$3:$D$300,C189)+SUMIFS(Novembro!$H$3:$H$300,Novembro!$C$3:$C$300,C189)+SUMIFS(Novembro!$H$3:$H$300,Novembro!$D$3:$D$300,C189)+SUMIFS(Dezembro!$H$3:$H$300,Dezembro!$C$3:$C$300,C189)+SUMIFS(Dezembro!$H$3:$H$300,Dezembro!$D$3:$D$300,C189)</f>
        <v>0</v>
      </c>
      <c r="J189" s="235"/>
      <c r="L189" s="71"/>
    </row>
    <row r="190" ht="24.75" customHeight="1">
      <c r="A190" s="214">
        <f>Equipes!$H190+(ROW(Equipes!$H190)/100000)</f>
        <v>0.0019</v>
      </c>
      <c r="B190" s="207">
        <f>RANK(Equipes!$A190,A:A)</f>
        <v>257</v>
      </c>
      <c r="C190" s="242"/>
      <c r="D190" s="216">
        <f>COUNTIF(Janeiro!$C$3:$C$300,C190)+COUNTIF(Fevereiro!$C$3:$C$300,C190)+COUNTIF('Março'!$C$3:$C$300,C190)+COUNTIF(Abril!$C$3:$C$300,C190)+COUNTIF(Maio!$C$3:$C$300,C190)+COUNTIF(Junho!$C$3:$C$300,C190)+COUNTIF(Julho!$C$3:$C$300,C190)+COUNTIF(Agosto!$C$3:$C$300,C190)+COUNTIF(Setembro!$C$3:$C$300,C190)+COUNTIF(Outubro!$C$3:$C$300,C190)+COUNTIF(Novembro!$C$3:$C$300,C190)+COUNTIF(Dezembro!$C$3:$C$300,C190)</f>
        <v>0</v>
      </c>
      <c r="E190" s="216">
        <f>COUNTIF(Janeiro!$D$3:$D$300,C190)+COUNTIF(Fevereiro!$D$3:$D$300,C190)+COUNTIF('Março'!$D$3:$D$300,C190)+COUNTIF(Abril!$D$3:$D$300,C190)+COUNTIF(Maio!$D$3:$D$300,C190)+COUNTIF(Junho!$D$3:$D$300,C190)+COUNTIF(Julho!$D$3:$D$300,C190)+COUNTIF(Agosto!$D$3:$D$300,C190)+COUNTIF(Setembro!$D$3:$D$300,C190)+COUNTIF(Outubro!$D$3:$D$300,C190)+COUNTIF(Novembro!$D$3:$D$300,C190)+COUNTIF(Dezembro!$D$3:$D$300,C190)</f>
        <v>0</v>
      </c>
      <c r="F190" s="216">
        <f>COUNTIFS(Janeiro!$C$3:$C$300,C190,Janeiro!$H$3:$H$300,"&gt;0")+COUNTIFS(Janeiro!$D$3:$D$300,C190,Janeiro!$H$3:$H$300,"&gt;0")+COUNTIFS(Fevereiro!$C$3:$C$300,C190,Fevereiro!$H$3:$H$300,"&gt;0")+COUNTIFS(Fevereiro!$D$3:$D$300,C190,Fevereiro!$H$3:$H$300,"&gt;0")+COUNTIFS('Março'!$C$3:$C$300,C190,'Março'!$H$3:$H$300,"&gt;0")+COUNTIFS('Março'!$D$3:$D$300,C190,'Março'!$H$3:$H$300,"&gt;0")+COUNTIFS(Abril!$C$3:$C$300,C190,Abril!$H$3:$H$300,"&gt;0")+COUNTIFS(Abril!$D$3:$D$300,C190,Abril!$H$3:$H$300,"&gt;0")+COUNTIFS(Maio!$C$3:$C$300,C190,Maio!$H$3:$H$300,"&gt;0")+COUNTIFS(Maio!$D$3:$D$300,C190,Maio!$H$3:$H$300,"&gt;0")+COUNTIFS(Junho!$C$3:$C$300,C190,Junho!$H$3:$H$300,"&gt;0")+COUNTIFS(Junho!$D$3:$D$300,C190,Junho!$H$3:$H$300,"&gt;0")+COUNTIFS(Julho!$C$3:$C$300,C190,Julho!$H$3:$H$300,"&gt;0")+COUNTIFS(Julho!$D$3:$D$300,C190,Julho!$H$3:$H$300,"&gt;0")+COUNTIFS(Agosto!$C$3:$C$300,C190,Agosto!$H$3:$H$300,"&gt;0")+COUNTIFS(Agosto!$D$3:$D$300,C190,Agosto!$H$3:$H$300,"&gt;0")+COUNTIFS(Setembro!$C$3:$C$300,C190,Setembro!$H$3:$H$300,"&gt;0")+COUNTIFS(Setembro!$D$3:$D$300,C190,Setembro!$H$3:$H$300,"&gt;0")+COUNTIFS(Outubro!$C$3:$C$300,C190,Outubro!$H$3:$H$300,"&gt;0")+COUNTIFS(Outubro!$D$3:$D$300,C190,Outubro!$H$3:$H$300,"&gt;0")+COUNTIFS(Novembro!$C$3:$C$300,C190,Novembro!$H$3:$H$300,"&gt;0")+COUNTIFS(Novembro!$D$3:$D$300,C190,Novembro!$H$3:$H$300,"&gt;0")+COUNTIFS(Dezembro!$C$3:$C$300,C190,Dezembro!$H$3:$H$300,"&gt;0")+COUNTIFS(Dezembro!$D$3:$D$300,C190,Dezembro!$H$3:$H$300,"&gt;0")</f>
        <v>0</v>
      </c>
      <c r="G190" s="216">
        <f>COUNTIFS(Janeiro!$C$3:$C$300,C190,Janeiro!$H$3:$H$300,"&lt;0")+COUNTIFS(Janeiro!$D$3:$D$300,C190,Janeiro!$H$3:$H$300,"&lt;0")+COUNTIFS(Fevereiro!$C$3:$C$300,C190,Fevereiro!$H$3:$H$300,"&lt;0")+COUNTIFS(Fevereiro!$D$3:$D$300,C190,Fevereiro!$H$3:$H$300,"&lt;0")+COUNTIFS('Março'!$C$3:$C$300,C190,'Março'!$H$3:$H$300,"&lt;0")+COUNTIFS('Março'!$D$3:$D$300,C190,'Março'!$H$3:$H$300,"&lt;0")+COUNTIFS(Abril!$C$3:$C$300,C190,Abril!$H$3:$H$300,"&lt;0")+COUNTIFS(Abril!$D$3:$D$300,C190,Abril!$H$3:$H$300,"&lt;0")+COUNTIFS(Maio!$C$3:$C$300,C190,Maio!$H$3:$H$300,"&lt;0")+COUNTIFS(Maio!$D$3:$D$300,C190,Maio!$H$3:$H$300,"&lt;0")+COUNTIFS(Junho!$C$3:$C$300,C190,Junho!$H$3:$H$300,"&lt;0")+COUNTIFS(Junho!$D$3:$D$300,C190,Junho!$H$3:$H$300,"&lt;0")+COUNTIFS(Julho!$C$3:$C$300,C190,Julho!$H$3:$H$300,"&lt;0")+COUNTIFS(Julho!$D$3:$D$300,C190,Julho!$H$3:$H$300,"&lt;0")+COUNTIFS(Agosto!$C$3:$C$300,C190,Agosto!$H$3:$H$300,"&lt;0")+COUNTIFS(Agosto!$D$3:$D$300,C190,Agosto!$H$3:$H$300,"&lt;0")+COUNTIFS(Setembro!$C$3:$C$300,C190,Setembro!$H$3:$H$300,"&lt;0")+COUNTIFS(Setembro!$D$3:$D$300,C190,Setembro!$H$3:$H$300,"&lt;0")+COUNTIFS(Outubro!$C$3:$C$300,C190,Outubro!$H$3:$H$300,"&lt;0")+COUNTIFS(Outubro!$D$3:$D$300,C190,Outubro!$H$3:$H$300,"&lt;0")+COUNTIFS(Novembro!$C$3:$C$300,C190,Novembro!$H$3:$H$300,"&lt;0")+COUNTIFS(Novembro!$D$3:$D$300,C190,Novembro!$H$3:$H$300,"&lt;0")+COUNTIFS(Dezembro!$C$3:$C$300,C190,Dezembro!$H$3:$H$300,"&lt;0")+COUNTIFS(Dezembro!$D$3:$D$300,C190,Dezembro!$H$3:$H$300,"&lt;0")</f>
        <v>0</v>
      </c>
      <c r="H190" s="217">
        <f>SUMIFS(Janeiro!$H$3:$H$300,Janeiro!$C$3:$C$300,C190)+SUMIFS(Janeiro!$H$3:$H$300,Janeiro!$D$3:$D$300,C190)+SUMIFS(Fevereiro!$H$3:$H$300,Fevereiro!$C$3:$C$300,C190)+SUMIFS(Fevereiro!$H$3:$H$300,Fevereiro!$D$3:$D$300,C190)+SUMIFS('Março'!$H$3:$H$300,'Março'!$C$3:$C$300,C190)+SUMIFS('Março'!$H$3:$H$300,'Março'!$D$3:$D$300,C190)+SUMIFS(Abril!$H$3:$H$300,Abril!$C$3:$C$300,C190)+SUMIFS(Abril!$H$3:$H$300,Abril!$D$3:$D$300,C190)+SUMIFS(Maio!$H$3:$H$300,Maio!$C$3:$C$300,C190)+SUMIFS(Maio!$H$3:$H$300,Maio!$D$3:$D$300,C190)+SUMIFS(Junho!$H$3:$H$300,Junho!$C$3:$C$300,C190)+SUMIFS(Junho!$H$3:$H$300,Junho!$D$3:$D$300,C190)+SUMIFS(Julho!$H$3:$H$300,Julho!$C$3:$C$300,C190)+SUMIFS(Julho!$H$3:$H$300,Julho!$D$3:$D$300,C190)+SUMIFS(Agosto!$H$3:$H$300,Agosto!$C$3:$C$300,C190)+SUMIFS(Agosto!$H$3:$H$300,Agosto!$D$3:$D$300,C190)+SUMIFS(Setembro!$H$3:$H$300,Setembro!$C$3:$C$300,C190)+SUMIFS(Setembro!$H$3:$H$300,Setembro!$D$3:$D$300,C190)+SUMIFS(Outubro!$H$3:$H$300,Outubro!$C$3:$C$300,C190)+SUMIFS(Outubro!$H$3:$H$300,Outubro!$D$3:$D$300,C190)+SUMIFS(Novembro!$H$3:$H$300,Novembro!$C$3:$C$300,C190)+SUMIFS(Novembro!$H$3:$H$300,Novembro!$D$3:$D$300,C190)+SUMIFS(Dezembro!$H$3:$H$300,Dezembro!$C$3:$C$300,C190)+SUMIFS(Dezembro!$H$3:$H$300,Dezembro!$D$3:$D$300,C190)</f>
        <v>0</v>
      </c>
      <c r="J190" s="235"/>
      <c r="L190" s="71"/>
    </row>
    <row r="191" ht="24.75" customHeight="1">
      <c r="A191" s="214">
        <f>Equipes!$H191+(ROW(Equipes!$H191)/100000)</f>
        <v>0.00191</v>
      </c>
      <c r="B191" s="207">
        <f>RANK(Equipes!$A191,A:A)</f>
        <v>256</v>
      </c>
      <c r="C191" s="242"/>
      <c r="D191" s="216">
        <f>COUNTIF(Janeiro!$C$3:$C$300,C191)+COUNTIF(Fevereiro!$C$3:$C$300,C191)+COUNTIF('Março'!$C$3:$C$300,C191)+COUNTIF(Abril!$C$3:$C$300,C191)+COUNTIF(Maio!$C$3:$C$300,C191)+COUNTIF(Junho!$C$3:$C$300,C191)+COUNTIF(Julho!$C$3:$C$300,C191)+COUNTIF(Agosto!$C$3:$C$300,C191)+COUNTIF(Setembro!$C$3:$C$300,C191)+COUNTIF(Outubro!$C$3:$C$300,C191)+COUNTIF(Novembro!$C$3:$C$300,C191)+COUNTIF(Dezembro!$C$3:$C$300,C191)</f>
        <v>0</v>
      </c>
      <c r="E191" s="216">
        <f>COUNTIF(Janeiro!$D$3:$D$300,C191)+COUNTIF(Fevereiro!$D$3:$D$300,C191)+COUNTIF('Março'!$D$3:$D$300,C191)+COUNTIF(Abril!$D$3:$D$300,C191)+COUNTIF(Maio!$D$3:$D$300,C191)+COUNTIF(Junho!$D$3:$D$300,C191)+COUNTIF(Julho!$D$3:$D$300,C191)+COUNTIF(Agosto!$D$3:$D$300,C191)+COUNTIF(Setembro!$D$3:$D$300,C191)+COUNTIF(Outubro!$D$3:$D$300,C191)+COUNTIF(Novembro!$D$3:$D$300,C191)+COUNTIF(Dezembro!$D$3:$D$300,C191)</f>
        <v>0</v>
      </c>
      <c r="F191" s="216">
        <f>COUNTIFS(Janeiro!$C$3:$C$300,C191,Janeiro!$H$3:$H$300,"&gt;0")+COUNTIFS(Janeiro!$D$3:$D$300,C191,Janeiro!$H$3:$H$300,"&gt;0")+COUNTIFS(Fevereiro!$C$3:$C$300,C191,Fevereiro!$H$3:$H$300,"&gt;0")+COUNTIFS(Fevereiro!$D$3:$D$300,C191,Fevereiro!$H$3:$H$300,"&gt;0")+COUNTIFS('Março'!$C$3:$C$300,C191,'Março'!$H$3:$H$300,"&gt;0")+COUNTIFS('Março'!$D$3:$D$300,C191,'Março'!$H$3:$H$300,"&gt;0")+COUNTIFS(Abril!$C$3:$C$300,C191,Abril!$H$3:$H$300,"&gt;0")+COUNTIFS(Abril!$D$3:$D$300,C191,Abril!$H$3:$H$300,"&gt;0")+COUNTIFS(Maio!$C$3:$C$300,C191,Maio!$H$3:$H$300,"&gt;0")+COUNTIFS(Maio!$D$3:$D$300,C191,Maio!$H$3:$H$300,"&gt;0")+COUNTIFS(Junho!$C$3:$C$300,C191,Junho!$H$3:$H$300,"&gt;0")+COUNTIFS(Junho!$D$3:$D$300,C191,Junho!$H$3:$H$300,"&gt;0")+COUNTIFS(Julho!$C$3:$C$300,C191,Julho!$H$3:$H$300,"&gt;0")+COUNTIFS(Julho!$D$3:$D$300,C191,Julho!$H$3:$H$300,"&gt;0")+COUNTIFS(Agosto!$C$3:$C$300,C191,Agosto!$H$3:$H$300,"&gt;0")+COUNTIFS(Agosto!$D$3:$D$300,C191,Agosto!$H$3:$H$300,"&gt;0")+COUNTIFS(Setembro!$C$3:$C$300,C191,Setembro!$H$3:$H$300,"&gt;0")+COUNTIFS(Setembro!$D$3:$D$300,C191,Setembro!$H$3:$H$300,"&gt;0")+COUNTIFS(Outubro!$C$3:$C$300,C191,Outubro!$H$3:$H$300,"&gt;0")+COUNTIFS(Outubro!$D$3:$D$300,C191,Outubro!$H$3:$H$300,"&gt;0")+COUNTIFS(Novembro!$C$3:$C$300,C191,Novembro!$H$3:$H$300,"&gt;0")+COUNTIFS(Novembro!$D$3:$D$300,C191,Novembro!$H$3:$H$300,"&gt;0")+COUNTIFS(Dezembro!$C$3:$C$300,C191,Dezembro!$H$3:$H$300,"&gt;0")+COUNTIFS(Dezembro!$D$3:$D$300,C191,Dezembro!$H$3:$H$300,"&gt;0")</f>
        <v>0</v>
      </c>
      <c r="G191" s="216">
        <f>COUNTIFS(Janeiro!$C$3:$C$300,C191,Janeiro!$H$3:$H$300,"&lt;0")+COUNTIFS(Janeiro!$D$3:$D$300,C191,Janeiro!$H$3:$H$300,"&lt;0")+COUNTIFS(Fevereiro!$C$3:$C$300,C191,Fevereiro!$H$3:$H$300,"&lt;0")+COUNTIFS(Fevereiro!$D$3:$D$300,C191,Fevereiro!$H$3:$H$300,"&lt;0")+COUNTIFS('Março'!$C$3:$C$300,C191,'Março'!$H$3:$H$300,"&lt;0")+COUNTIFS('Março'!$D$3:$D$300,C191,'Março'!$H$3:$H$300,"&lt;0")+COUNTIFS(Abril!$C$3:$C$300,C191,Abril!$H$3:$H$300,"&lt;0")+COUNTIFS(Abril!$D$3:$D$300,C191,Abril!$H$3:$H$300,"&lt;0")+COUNTIFS(Maio!$C$3:$C$300,C191,Maio!$H$3:$H$300,"&lt;0")+COUNTIFS(Maio!$D$3:$D$300,C191,Maio!$H$3:$H$300,"&lt;0")+COUNTIFS(Junho!$C$3:$C$300,C191,Junho!$H$3:$H$300,"&lt;0")+COUNTIFS(Junho!$D$3:$D$300,C191,Junho!$H$3:$H$300,"&lt;0")+COUNTIFS(Julho!$C$3:$C$300,C191,Julho!$H$3:$H$300,"&lt;0")+COUNTIFS(Julho!$D$3:$D$300,C191,Julho!$H$3:$H$300,"&lt;0")+COUNTIFS(Agosto!$C$3:$C$300,C191,Agosto!$H$3:$H$300,"&lt;0")+COUNTIFS(Agosto!$D$3:$D$300,C191,Agosto!$H$3:$H$300,"&lt;0")+COUNTIFS(Setembro!$C$3:$C$300,C191,Setembro!$H$3:$H$300,"&lt;0")+COUNTIFS(Setembro!$D$3:$D$300,C191,Setembro!$H$3:$H$300,"&lt;0")+COUNTIFS(Outubro!$C$3:$C$300,C191,Outubro!$H$3:$H$300,"&lt;0")+COUNTIFS(Outubro!$D$3:$D$300,C191,Outubro!$H$3:$H$300,"&lt;0")+COUNTIFS(Novembro!$C$3:$C$300,C191,Novembro!$H$3:$H$300,"&lt;0")+COUNTIFS(Novembro!$D$3:$D$300,C191,Novembro!$H$3:$H$300,"&lt;0")+COUNTIFS(Dezembro!$C$3:$C$300,C191,Dezembro!$H$3:$H$300,"&lt;0")+COUNTIFS(Dezembro!$D$3:$D$300,C191,Dezembro!$H$3:$H$300,"&lt;0")</f>
        <v>0</v>
      </c>
      <c r="H191" s="217">
        <f>SUMIFS(Janeiro!$H$3:$H$300,Janeiro!$C$3:$C$300,C191)+SUMIFS(Janeiro!$H$3:$H$300,Janeiro!$D$3:$D$300,C191)+SUMIFS(Fevereiro!$H$3:$H$300,Fevereiro!$C$3:$C$300,C191)+SUMIFS(Fevereiro!$H$3:$H$300,Fevereiro!$D$3:$D$300,C191)+SUMIFS('Março'!$H$3:$H$300,'Março'!$C$3:$C$300,C191)+SUMIFS('Março'!$H$3:$H$300,'Março'!$D$3:$D$300,C191)+SUMIFS(Abril!$H$3:$H$300,Abril!$C$3:$C$300,C191)+SUMIFS(Abril!$H$3:$H$300,Abril!$D$3:$D$300,C191)+SUMIFS(Maio!$H$3:$H$300,Maio!$C$3:$C$300,C191)+SUMIFS(Maio!$H$3:$H$300,Maio!$D$3:$D$300,C191)+SUMIFS(Junho!$H$3:$H$300,Junho!$C$3:$C$300,C191)+SUMIFS(Junho!$H$3:$H$300,Junho!$D$3:$D$300,C191)+SUMIFS(Julho!$H$3:$H$300,Julho!$C$3:$C$300,C191)+SUMIFS(Julho!$H$3:$H$300,Julho!$D$3:$D$300,C191)+SUMIFS(Agosto!$H$3:$H$300,Agosto!$C$3:$C$300,C191)+SUMIFS(Agosto!$H$3:$H$300,Agosto!$D$3:$D$300,C191)+SUMIFS(Setembro!$H$3:$H$300,Setembro!$C$3:$C$300,C191)+SUMIFS(Setembro!$H$3:$H$300,Setembro!$D$3:$D$300,C191)+SUMIFS(Outubro!$H$3:$H$300,Outubro!$C$3:$C$300,C191)+SUMIFS(Outubro!$H$3:$H$300,Outubro!$D$3:$D$300,C191)+SUMIFS(Novembro!$H$3:$H$300,Novembro!$C$3:$C$300,C191)+SUMIFS(Novembro!$H$3:$H$300,Novembro!$D$3:$D$300,C191)+SUMIFS(Dezembro!$H$3:$H$300,Dezembro!$C$3:$C$300,C191)+SUMIFS(Dezembro!$H$3:$H$300,Dezembro!$D$3:$D$300,C191)</f>
        <v>0</v>
      </c>
      <c r="J191" s="235"/>
      <c r="L191" s="71"/>
    </row>
    <row r="192" ht="24.75" customHeight="1">
      <c r="A192" s="214">
        <f>Equipes!$H192+(ROW(Equipes!$H192)/100000)</f>
        <v>0.00192</v>
      </c>
      <c r="B192" s="207">
        <f>RANK(Equipes!$A192,A:A)</f>
        <v>255</v>
      </c>
      <c r="C192" s="242"/>
      <c r="D192" s="216">
        <f>COUNTIF(Janeiro!$C$3:$C$300,C192)+COUNTIF(Fevereiro!$C$3:$C$300,C192)+COUNTIF('Março'!$C$3:$C$300,C192)+COUNTIF(Abril!$C$3:$C$300,C192)+COUNTIF(Maio!$C$3:$C$300,C192)+COUNTIF(Junho!$C$3:$C$300,C192)+COUNTIF(Julho!$C$3:$C$300,C192)+COUNTIF(Agosto!$C$3:$C$300,C192)+COUNTIF(Setembro!$C$3:$C$300,C192)+COUNTIF(Outubro!$C$3:$C$300,C192)+COUNTIF(Novembro!$C$3:$C$300,C192)+COUNTIF(Dezembro!$C$3:$C$300,C192)</f>
        <v>0</v>
      </c>
      <c r="E192" s="216">
        <f>COUNTIF(Janeiro!$D$3:$D$300,C192)+COUNTIF(Fevereiro!$D$3:$D$300,C192)+COUNTIF('Março'!$D$3:$D$300,C192)+COUNTIF(Abril!$D$3:$D$300,C192)+COUNTIF(Maio!$D$3:$D$300,C192)+COUNTIF(Junho!$D$3:$D$300,C192)+COUNTIF(Julho!$D$3:$D$300,C192)+COUNTIF(Agosto!$D$3:$D$300,C192)+COUNTIF(Setembro!$D$3:$D$300,C192)+COUNTIF(Outubro!$D$3:$D$300,C192)+COUNTIF(Novembro!$D$3:$D$300,C192)+COUNTIF(Dezembro!$D$3:$D$300,C192)</f>
        <v>0</v>
      </c>
      <c r="F192" s="216">
        <f>COUNTIFS(Janeiro!$C$3:$C$300,C192,Janeiro!$H$3:$H$300,"&gt;0")+COUNTIFS(Janeiro!$D$3:$D$300,C192,Janeiro!$H$3:$H$300,"&gt;0")+COUNTIFS(Fevereiro!$C$3:$C$300,C192,Fevereiro!$H$3:$H$300,"&gt;0")+COUNTIFS(Fevereiro!$D$3:$D$300,C192,Fevereiro!$H$3:$H$300,"&gt;0")+COUNTIFS('Março'!$C$3:$C$300,C192,'Março'!$H$3:$H$300,"&gt;0")+COUNTIFS('Março'!$D$3:$D$300,C192,'Março'!$H$3:$H$300,"&gt;0")+COUNTIFS(Abril!$C$3:$C$300,C192,Abril!$H$3:$H$300,"&gt;0")+COUNTIFS(Abril!$D$3:$D$300,C192,Abril!$H$3:$H$300,"&gt;0")+COUNTIFS(Maio!$C$3:$C$300,C192,Maio!$H$3:$H$300,"&gt;0")+COUNTIFS(Maio!$D$3:$D$300,C192,Maio!$H$3:$H$300,"&gt;0")+COUNTIFS(Junho!$C$3:$C$300,C192,Junho!$H$3:$H$300,"&gt;0")+COUNTIFS(Junho!$D$3:$D$300,C192,Junho!$H$3:$H$300,"&gt;0")+COUNTIFS(Julho!$C$3:$C$300,C192,Julho!$H$3:$H$300,"&gt;0")+COUNTIFS(Julho!$D$3:$D$300,C192,Julho!$H$3:$H$300,"&gt;0")+COUNTIFS(Agosto!$C$3:$C$300,C192,Agosto!$H$3:$H$300,"&gt;0")+COUNTIFS(Agosto!$D$3:$D$300,C192,Agosto!$H$3:$H$300,"&gt;0")+COUNTIFS(Setembro!$C$3:$C$300,C192,Setembro!$H$3:$H$300,"&gt;0")+COUNTIFS(Setembro!$D$3:$D$300,C192,Setembro!$H$3:$H$300,"&gt;0")+COUNTIFS(Outubro!$C$3:$C$300,C192,Outubro!$H$3:$H$300,"&gt;0")+COUNTIFS(Outubro!$D$3:$D$300,C192,Outubro!$H$3:$H$300,"&gt;0")+COUNTIFS(Novembro!$C$3:$C$300,C192,Novembro!$H$3:$H$300,"&gt;0")+COUNTIFS(Novembro!$D$3:$D$300,C192,Novembro!$H$3:$H$300,"&gt;0")+COUNTIFS(Dezembro!$C$3:$C$300,C192,Dezembro!$H$3:$H$300,"&gt;0")+COUNTIFS(Dezembro!$D$3:$D$300,C192,Dezembro!$H$3:$H$300,"&gt;0")</f>
        <v>0</v>
      </c>
      <c r="G192" s="216">
        <f>COUNTIFS(Janeiro!$C$3:$C$300,C192,Janeiro!$H$3:$H$300,"&lt;0")+COUNTIFS(Janeiro!$D$3:$D$300,C192,Janeiro!$H$3:$H$300,"&lt;0")+COUNTIFS(Fevereiro!$C$3:$C$300,C192,Fevereiro!$H$3:$H$300,"&lt;0")+COUNTIFS(Fevereiro!$D$3:$D$300,C192,Fevereiro!$H$3:$H$300,"&lt;0")+COUNTIFS('Março'!$C$3:$C$300,C192,'Março'!$H$3:$H$300,"&lt;0")+COUNTIFS('Março'!$D$3:$D$300,C192,'Março'!$H$3:$H$300,"&lt;0")+COUNTIFS(Abril!$C$3:$C$300,C192,Abril!$H$3:$H$300,"&lt;0")+COUNTIFS(Abril!$D$3:$D$300,C192,Abril!$H$3:$H$300,"&lt;0")+COUNTIFS(Maio!$C$3:$C$300,C192,Maio!$H$3:$H$300,"&lt;0")+COUNTIFS(Maio!$D$3:$D$300,C192,Maio!$H$3:$H$300,"&lt;0")+COUNTIFS(Junho!$C$3:$C$300,C192,Junho!$H$3:$H$300,"&lt;0")+COUNTIFS(Junho!$D$3:$D$300,C192,Junho!$H$3:$H$300,"&lt;0")+COUNTIFS(Julho!$C$3:$C$300,C192,Julho!$H$3:$H$300,"&lt;0")+COUNTIFS(Julho!$D$3:$D$300,C192,Julho!$H$3:$H$300,"&lt;0")+COUNTIFS(Agosto!$C$3:$C$300,C192,Agosto!$H$3:$H$300,"&lt;0")+COUNTIFS(Agosto!$D$3:$D$300,C192,Agosto!$H$3:$H$300,"&lt;0")+COUNTIFS(Setembro!$C$3:$C$300,C192,Setembro!$H$3:$H$300,"&lt;0")+COUNTIFS(Setembro!$D$3:$D$300,C192,Setembro!$H$3:$H$300,"&lt;0")+COUNTIFS(Outubro!$C$3:$C$300,C192,Outubro!$H$3:$H$300,"&lt;0")+COUNTIFS(Outubro!$D$3:$D$300,C192,Outubro!$H$3:$H$300,"&lt;0")+COUNTIFS(Novembro!$C$3:$C$300,C192,Novembro!$H$3:$H$300,"&lt;0")+COUNTIFS(Novembro!$D$3:$D$300,C192,Novembro!$H$3:$H$300,"&lt;0")+COUNTIFS(Dezembro!$C$3:$C$300,C192,Dezembro!$H$3:$H$300,"&lt;0")+COUNTIFS(Dezembro!$D$3:$D$300,C192,Dezembro!$H$3:$H$300,"&lt;0")</f>
        <v>0</v>
      </c>
      <c r="H192" s="217">
        <f>SUMIFS(Janeiro!$H$3:$H$300,Janeiro!$C$3:$C$300,C192)+SUMIFS(Janeiro!$H$3:$H$300,Janeiro!$D$3:$D$300,C192)+SUMIFS(Fevereiro!$H$3:$H$300,Fevereiro!$C$3:$C$300,C192)+SUMIFS(Fevereiro!$H$3:$H$300,Fevereiro!$D$3:$D$300,C192)+SUMIFS('Março'!$H$3:$H$300,'Março'!$C$3:$C$300,C192)+SUMIFS('Março'!$H$3:$H$300,'Março'!$D$3:$D$300,C192)+SUMIFS(Abril!$H$3:$H$300,Abril!$C$3:$C$300,C192)+SUMIFS(Abril!$H$3:$H$300,Abril!$D$3:$D$300,C192)+SUMIFS(Maio!$H$3:$H$300,Maio!$C$3:$C$300,C192)+SUMIFS(Maio!$H$3:$H$300,Maio!$D$3:$D$300,C192)+SUMIFS(Junho!$H$3:$H$300,Junho!$C$3:$C$300,C192)+SUMIFS(Junho!$H$3:$H$300,Junho!$D$3:$D$300,C192)+SUMIFS(Julho!$H$3:$H$300,Julho!$C$3:$C$300,C192)+SUMIFS(Julho!$H$3:$H$300,Julho!$D$3:$D$300,C192)+SUMIFS(Agosto!$H$3:$H$300,Agosto!$C$3:$C$300,C192)+SUMIFS(Agosto!$H$3:$H$300,Agosto!$D$3:$D$300,C192)+SUMIFS(Setembro!$H$3:$H$300,Setembro!$C$3:$C$300,C192)+SUMIFS(Setembro!$H$3:$H$300,Setembro!$D$3:$D$300,C192)+SUMIFS(Outubro!$H$3:$H$300,Outubro!$C$3:$C$300,C192)+SUMIFS(Outubro!$H$3:$H$300,Outubro!$D$3:$D$300,C192)+SUMIFS(Novembro!$H$3:$H$300,Novembro!$C$3:$C$300,C192)+SUMIFS(Novembro!$H$3:$H$300,Novembro!$D$3:$D$300,C192)+SUMIFS(Dezembro!$H$3:$H$300,Dezembro!$C$3:$C$300,C192)+SUMIFS(Dezembro!$H$3:$H$300,Dezembro!$D$3:$D$300,C192)</f>
        <v>0</v>
      </c>
      <c r="J192" s="235"/>
      <c r="L192" s="71"/>
    </row>
    <row r="193" ht="24.75" customHeight="1">
      <c r="A193" s="214">
        <f>Equipes!$H193+(ROW(Equipes!$H193)/100000)</f>
        <v>0.00193</v>
      </c>
      <c r="B193" s="207">
        <f>RANK(Equipes!$A193,A:A)</f>
        <v>254</v>
      </c>
      <c r="C193" s="242"/>
      <c r="D193" s="216">
        <f>COUNTIF(Janeiro!$C$3:$C$300,C193)+COUNTIF(Fevereiro!$C$3:$C$300,C193)+COUNTIF('Março'!$C$3:$C$300,C193)+COUNTIF(Abril!$C$3:$C$300,C193)+COUNTIF(Maio!$C$3:$C$300,C193)+COUNTIF(Junho!$C$3:$C$300,C193)+COUNTIF(Julho!$C$3:$C$300,C193)+COUNTIF(Agosto!$C$3:$C$300,C193)+COUNTIF(Setembro!$C$3:$C$300,C193)+COUNTIF(Outubro!$C$3:$C$300,C193)+COUNTIF(Novembro!$C$3:$C$300,C193)+COUNTIF(Dezembro!$C$3:$C$300,C193)</f>
        <v>0</v>
      </c>
      <c r="E193" s="216">
        <f>COUNTIF(Janeiro!$D$3:$D$300,C193)+COUNTIF(Fevereiro!$D$3:$D$300,C193)+COUNTIF('Março'!$D$3:$D$300,C193)+COUNTIF(Abril!$D$3:$D$300,C193)+COUNTIF(Maio!$D$3:$D$300,C193)+COUNTIF(Junho!$D$3:$D$300,C193)+COUNTIF(Julho!$D$3:$D$300,C193)+COUNTIF(Agosto!$D$3:$D$300,C193)+COUNTIF(Setembro!$D$3:$D$300,C193)+COUNTIF(Outubro!$D$3:$D$300,C193)+COUNTIF(Novembro!$D$3:$D$300,C193)+COUNTIF(Dezembro!$D$3:$D$300,C193)</f>
        <v>0</v>
      </c>
      <c r="F193" s="216">
        <f>COUNTIFS(Janeiro!$C$3:$C$300,C193,Janeiro!$H$3:$H$300,"&gt;0")+COUNTIFS(Janeiro!$D$3:$D$300,C193,Janeiro!$H$3:$H$300,"&gt;0")+COUNTIFS(Fevereiro!$C$3:$C$300,C193,Fevereiro!$H$3:$H$300,"&gt;0")+COUNTIFS(Fevereiro!$D$3:$D$300,C193,Fevereiro!$H$3:$H$300,"&gt;0")+COUNTIFS('Março'!$C$3:$C$300,C193,'Março'!$H$3:$H$300,"&gt;0")+COUNTIFS('Março'!$D$3:$D$300,C193,'Março'!$H$3:$H$300,"&gt;0")+COUNTIFS(Abril!$C$3:$C$300,C193,Abril!$H$3:$H$300,"&gt;0")+COUNTIFS(Abril!$D$3:$D$300,C193,Abril!$H$3:$H$300,"&gt;0")+COUNTIFS(Maio!$C$3:$C$300,C193,Maio!$H$3:$H$300,"&gt;0")+COUNTIFS(Maio!$D$3:$D$300,C193,Maio!$H$3:$H$300,"&gt;0")+COUNTIFS(Junho!$C$3:$C$300,C193,Junho!$H$3:$H$300,"&gt;0")+COUNTIFS(Junho!$D$3:$D$300,C193,Junho!$H$3:$H$300,"&gt;0")+COUNTIFS(Julho!$C$3:$C$300,C193,Julho!$H$3:$H$300,"&gt;0")+COUNTIFS(Julho!$D$3:$D$300,C193,Julho!$H$3:$H$300,"&gt;0")+COUNTIFS(Agosto!$C$3:$C$300,C193,Agosto!$H$3:$H$300,"&gt;0")+COUNTIFS(Agosto!$D$3:$D$300,C193,Agosto!$H$3:$H$300,"&gt;0")+COUNTIFS(Setembro!$C$3:$C$300,C193,Setembro!$H$3:$H$300,"&gt;0")+COUNTIFS(Setembro!$D$3:$D$300,C193,Setembro!$H$3:$H$300,"&gt;0")+COUNTIFS(Outubro!$C$3:$C$300,C193,Outubro!$H$3:$H$300,"&gt;0")+COUNTIFS(Outubro!$D$3:$D$300,C193,Outubro!$H$3:$H$300,"&gt;0")+COUNTIFS(Novembro!$C$3:$C$300,C193,Novembro!$H$3:$H$300,"&gt;0")+COUNTIFS(Novembro!$D$3:$D$300,C193,Novembro!$H$3:$H$300,"&gt;0")+COUNTIFS(Dezembro!$C$3:$C$300,C193,Dezembro!$H$3:$H$300,"&gt;0")+COUNTIFS(Dezembro!$D$3:$D$300,C193,Dezembro!$H$3:$H$300,"&gt;0")</f>
        <v>0</v>
      </c>
      <c r="G193" s="216">
        <f>COUNTIFS(Janeiro!$C$3:$C$300,C193,Janeiro!$H$3:$H$300,"&lt;0")+COUNTIFS(Janeiro!$D$3:$D$300,C193,Janeiro!$H$3:$H$300,"&lt;0")+COUNTIFS(Fevereiro!$C$3:$C$300,C193,Fevereiro!$H$3:$H$300,"&lt;0")+COUNTIFS(Fevereiro!$D$3:$D$300,C193,Fevereiro!$H$3:$H$300,"&lt;0")+COUNTIFS('Março'!$C$3:$C$300,C193,'Março'!$H$3:$H$300,"&lt;0")+COUNTIFS('Março'!$D$3:$D$300,C193,'Março'!$H$3:$H$300,"&lt;0")+COUNTIFS(Abril!$C$3:$C$300,C193,Abril!$H$3:$H$300,"&lt;0")+COUNTIFS(Abril!$D$3:$D$300,C193,Abril!$H$3:$H$300,"&lt;0")+COUNTIFS(Maio!$C$3:$C$300,C193,Maio!$H$3:$H$300,"&lt;0")+COUNTIFS(Maio!$D$3:$D$300,C193,Maio!$H$3:$H$300,"&lt;0")+COUNTIFS(Junho!$C$3:$C$300,C193,Junho!$H$3:$H$300,"&lt;0")+COUNTIFS(Junho!$D$3:$D$300,C193,Junho!$H$3:$H$300,"&lt;0")+COUNTIFS(Julho!$C$3:$C$300,C193,Julho!$H$3:$H$300,"&lt;0")+COUNTIFS(Julho!$D$3:$D$300,C193,Julho!$H$3:$H$300,"&lt;0")+COUNTIFS(Agosto!$C$3:$C$300,C193,Agosto!$H$3:$H$300,"&lt;0")+COUNTIFS(Agosto!$D$3:$D$300,C193,Agosto!$H$3:$H$300,"&lt;0")+COUNTIFS(Setembro!$C$3:$C$300,C193,Setembro!$H$3:$H$300,"&lt;0")+COUNTIFS(Setembro!$D$3:$D$300,C193,Setembro!$H$3:$H$300,"&lt;0")+COUNTIFS(Outubro!$C$3:$C$300,C193,Outubro!$H$3:$H$300,"&lt;0")+COUNTIFS(Outubro!$D$3:$D$300,C193,Outubro!$H$3:$H$300,"&lt;0")+COUNTIFS(Novembro!$C$3:$C$300,C193,Novembro!$H$3:$H$300,"&lt;0")+COUNTIFS(Novembro!$D$3:$D$300,C193,Novembro!$H$3:$H$300,"&lt;0")+COUNTIFS(Dezembro!$C$3:$C$300,C193,Dezembro!$H$3:$H$300,"&lt;0")+COUNTIFS(Dezembro!$D$3:$D$300,C193,Dezembro!$H$3:$H$300,"&lt;0")</f>
        <v>0</v>
      </c>
      <c r="H193" s="217">
        <f>SUMIFS(Janeiro!$H$3:$H$300,Janeiro!$C$3:$C$300,C193)+SUMIFS(Janeiro!$H$3:$H$300,Janeiro!$D$3:$D$300,C193)+SUMIFS(Fevereiro!$H$3:$H$300,Fevereiro!$C$3:$C$300,C193)+SUMIFS(Fevereiro!$H$3:$H$300,Fevereiro!$D$3:$D$300,C193)+SUMIFS('Março'!$H$3:$H$300,'Março'!$C$3:$C$300,C193)+SUMIFS('Março'!$H$3:$H$300,'Março'!$D$3:$D$300,C193)+SUMIFS(Abril!$H$3:$H$300,Abril!$C$3:$C$300,C193)+SUMIFS(Abril!$H$3:$H$300,Abril!$D$3:$D$300,C193)+SUMIFS(Maio!$H$3:$H$300,Maio!$C$3:$C$300,C193)+SUMIFS(Maio!$H$3:$H$300,Maio!$D$3:$D$300,C193)+SUMIFS(Junho!$H$3:$H$300,Junho!$C$3:$C$300,C193)+SUMIFS(Junho!$H$3:$H$300,Junho!$D$3:$D$300,C193)+SUMIFS(Julho!$H$3:$H$300,Julho!$C$3:$C$300,C193)+SUMIFS(Julho!$H$3:$H$300,Julho!$D$3:$D$300,C193)+SUMIFS(Agosto!$H$3:$H$300,Agosto!$C$3:$C$300,C193)+SUMIFS(Agosto!$H$3:$H$300,Agosto!$D$3:$D$300,C193)+SUMIFS(Setembro!$H$3:$H$300,Setembro!$C$3:$C$300,C193)+SUMIFS(Setembro!$H$3:$H$300,Setembro!$D$3:$D$300,C193)+SUMIFS(Outubro!$H$3:$H$300,Outubro!$C$3:$C$300,C193)+SUMIFS(Outubro!$H$3:$H$300,Outubro!$D$3:$D$300,C193)+SUMIFS(Novembro!$H$3:$H$300,Novembro!$C$3:$C$300,C193)+SUMIFS(Novembro!$H$3:$H$300,Novembro!$D$3:$D$300,C193)+SUMIFS(Dezembro!$H$3:$H$300,Dezembro!$C$3:$C$300,C193)+SUMIFS(Dezembro!$H$3:$H$300,Dezembro!$D$3:$D$300,C193)</f>
        <v>0</v>
      </c>
      <c r="J193" s="235"/>
      <c r="L193" s="71"/>
    </row>
    <row r="194" ht="24.75" customHeight="1">
      <c r="A194" s="214">
        <f>Equipes!$H194+(ROW(Equipes!$H194)/100000)</f>
        <v>0.00194</v>
      </c>
      <c r="B194" s="207">
        <f>RANK(Equipes!$A194,A:A)</f>
        <v>253</v>
      </c>
      <c r="C194" s="242"/>
      <c r="D194" s="216">
        <f>COUNTIF(Janeiro!$C$3:$C$300,C194)+COUNTIF(Fevereiro!$C$3:$C$300,C194)+COUNTIF('Março'!$C$3:$C$300,C194)+COUNTIF(Abril!$C$3:$C$300,C194)+COUNTIF(Maio!$C$3:$C$300,C194)+COUNTIF(Junho!$C$3:$C$300,C194)+COUNTIF(Julho!$C$3:$C$300,C194)+COUNTIF(Agosto!$C$3:$C$300,C194)+COUNTIF(Setembro!$C$3:$C$300,C194)+COUNTIF(Outubro!$C$3:$C$300,C194)+COUNTIF(Novembro!$C$3:$C$300,C194)+COUNTIF(Dezembro!$C$3:$C$300,C194)</f>
        <v>0</v>
      </c>
      <c r="E194" s="216">
        <f>COUNTIF(Janeiro!$D$3:$D$300,C194)+COUNTIF(Fevereiro!$D$3:$D$300,C194)+COUNTIF('Março'!$D$3:$D$300,C194)+COUNTIF(Abril!$D$3:$D$300,C194)+COUNTIF(Maio!$D$3:$D$300,C194)+COUNTIF(Junho!$D$3:$D$300,C194)+COUNTIF(Julho!$D$3:$D$300,C194)+COUNTIF(Agosto!$D$3:$D$300,C194)+COUNTIF(Setembro!$D$3:$D$300,C194)+COUNTIF(Outubro!$D$3:$D$300,C194)+COUNTIF(Novembro!$D$3:$D$300,C194)+COUNTIF(Dezembro!$D$3:$D$300,C194)</f>
        <v>0</v>
      </c>
      <c r="F194" s="216">
        <f>COUNTIFS(Janeiro!$C$3:$C$300,C194,Janeiro!$H$3:$H$300,"&gt;0")+COUNTIFS(Janeiro!$D$3:$D$300,C194,Janeiro!$H$3:$H$300,"&gt;0")+COUNTIFS(Fevereiro!$C$3:$C$300,C194,Fevereiro!$H$3:$H$300,"&gt;0")+COUNTIFS(Fevereiro!$D$3:$D$300,C194,Fevereiro!$H$3:$H$300,"&gt;0")+COUNTIFS('Março'!$C$3:$C$300,C194,'Março'!$H$3:$H$300,"&gt;0")+COUNTIFS('Março'!$D$3:$D$300,C194,'Março'!$H$3:$H$300,"&gt;0")+COUNTIFS(Abril!$C$3:$C$300,C194,Abril!$H$3:$H$300,"&gt;0")+COUNTIFS(Abril!$D$3:$D$300,C194,Abril!$H$3:$H$300,"&gt;0")+COUNTIFS(Maio!$C$3:$C$300,C194,Maio!$H$3:$H$300,"&gt;0")+COUNTIFS(Maio!$D$3:$D$300,C194,Maio!$H$3:$H$300,"&gt;0")+COUNTIFS(Junho!$C$3:$C$300,C194,Junho!$H$3:$H$300,"&gt;0")+COUNTIFS(Junho!$D$3:$D$300,C194,Junho!$H$3:$H$300,"&gt;0")+COUNTIFS(Julho!$C$3:$C$300,C194,Julho!$H$3:$H$300,"&gt;0")+COUNTIFS(Julho!$D$3:$D$300,C194,Julho!$H$3:$H$300,"&gt;0")+COUNTIFS(Agosto!$C$3:$C$300,C194,Agosto!$H$3:$H$300,"&gt;0")+COUNTIFS(Agosto!$D$3:$D$300,C194,Agosto!$H$3:$H$300,"&gt;0")+COUNTIFS(Setembro!$C$3:$C$300,C194,Setembro!$H$3:$H$300,"&gt;0")+COUNTIFS(Setembro!$D$3:$D$300,C194,Setembro!$H$3:$H$300,"&gt;0")+COUNTIFS(Outubro!$C$3:$C$300,C194,Outubro!$H$3:$H$300,"&gt;0")+COUNTIFS(Outubro!$D$3:$D$300,C194,Outubro!$H$3:$H$300,"&gt;0")+COUNTIFS(Novembro!$C$3:$C$300,C194,Novembro!$H$3:$H$300,"&gt;0")+COUNTIFS(Novembro!$D$3:$D$300,C194,Novembro!$H$3:$H$300,"&gt;0")+COUNTIFS(Dezembro!$C$3:$C$300,C194,Dezembro!$H$3:$H$300,"&gt;0")+COUNTIFS(Dezembro!$D$3:$D$300,C194,Dezembro!$H$3:$H$300,"&gt;0")</f>
        <v>0</v>
      </c>
      <c r="G194" s="216">
        <f>COUNTIFS(Janeiro!$C$3:$C$300,C194,Janeiro!$H$3:$H$300,"&lt;0")+COUNTIFS(Janeiro!$D$3:$D$300,C194,Janeiro!$H$3:$H$300,"&lt;0")+COUNTIFS(Fevereiro!$C$3:$C$300,C194,Fevereiro!$H$3:$H$300,"&lt;0")+COUNTIFS(Fevereiro!$D$3:$D$300,C194,Fevereiro!$H$3:$H$300,"&lt;0")+COUNTIFS('Março'!$C$3:$C$300,C194,'Março'!$H$3:$H$300,"&lt;0")+COUNTIFS('Março'!$D$3:$D$300,C194,'Março'!$H$3:$H$300,"&lt;0")+COUNTIFS(Abril!$C$3:$C$300,C194,Abril!$H$3:$H$300,"&lt;0")+COUNTIFS(Abril!$D$3:$D$300,C194,Abril!$H$3:$H$300,"&lt;0")+COUNTIFS(Maio!$C$3:$C$300,C194,Maio!$H$3:$H$300,"&lt;0")+COUNTIFS(Maio!$D$3:$D$300,C194,Maio!$H$3:$H$300,"&lt;0")+COUNTIFS(Junho!$C$3:$C$300,C194,Junho!$H$3:$H$300,"&lt;0")+COUNTIFS(Junho!$D$3:$D$300,C194,Junho!$H$3:$H$300,"&lt;0")+COUNTIFS(Julho!$C$3:$C$300,C194,Julho!$H$3:$H$300,"&lt;0")+COUNTIFS(Julho!$D$3:$D$300,C194,Julho!$H$3:$H$300,"&lt;0")+COUNTIFS(Agosto!$C$3:$C$300,C194,Agosto!$H$3:$H$300,"&lt;0")+COUNTIFS(Agosto!$D$3:$D$300,C194,Agosto!$H$3:$H$300,"&lt;0")+COUNTIFS(Setembro!$C$3:$C$300,C194,Setembro!$H$3:$H$300,"&lt;0")+COUNTIFS(Setembro!$D$3:$D$300,C194,Setembro!$H$3:$H$300,"&lt;0")+COUNTIFS(Outubro!$C$3:$C$300,C194,Outubro!$H$3:$H$300,"&lt;0")+COUNTIFS(Outubro!$D$3:$D$300,C194,Outubro!$H$3:$H$300,"&lt;0")+COUNTIFS(Novembro!$C$3:$C$300,C194,Novembro!$H$3:$H$300,"&lt;0")+COUNTIFS(Novembro!$D$3:$D$300,C194,Novembro!$H$3:$H$300,"&lt;0")+COUNTIFS(Dezembro!$C$3:$C$300,C194,Dezembro!$H$3:$H$300,"&lt;0")+COUNTIFS(Dezembro!$D$3:$D$300,C194,Dezembro!$H$3:$H$300,"&lt;0")</f>
        <v>0</v>
      </c>
      <c r="H194" s="217">
        <f>SUMIFS(Janeiro!$H$3:$H$300,Janeiro!$C$3:$C$300,C194)+SUMIFS(Janeiro!$H$3:$H$300,Janeiro!$D$3:$D$300,C194)+SUMIFS(Fevereiro!$H$3:$H$300,Fevereiro!$C$3:$C$300,C194)+SUMIFS(Fevereiro!$H$3:$H$300,Fevereiro!$D$3:$D$300,C194)+SUMIFS('Março'!$H$3:$H$300,'Março'!$C$3:$C$300,C194)+SUMIFS('Março'!$H$3:$H$300,'Março'!$D$3:$D$300,C194)+SUMIFS(Abril!$H$3:$H$300,Abril!$C$3:$C$300,C194)+SUMIFS(Abril!$H$3:$H$300,Abril!$D$3:$D$300,C194)+SUMIFS(Maio!$H$3:$H$300,Maio!$C$3:$C$300,C194)+SUMIFS(Maio!$H$3:$H$300,Maio!$D$3:$D$300,C194)+SUMIFS(Junho!$H$3:$H$300,Junho!$C$3:$C$300,C194)+SUMIFS(Junho!$H$3:$H$300,Junho!$D$3:$D$300,C194)+SUMIFS(Julho!$H$3:$H$300,Julho!$C$3:$C$300,C194)+SUMIFS(Julho!$H$3:$H$300,Julho!$D$3:$D$300,C194)+SUMIFS(Agosto!$H$3:$H$300,Agosto!$C$3:$C$300,C194)+SUMIFS(Agosto!$H$3:$H$300,Agosto!$D$3:$D$300,C194)+SUMIFS(Setembro!$H$3:$H$300,Setembro!$C$3:$C$300,C194)+SUMIFS(Setembro!$H$3:$H$300,Setembro!$D$3:$D$300,C194)+SUMIFS(Outubro!$H$3:$H$300,Outubro!$C$3:$C$300,C194)+SUMIFS(Outubro!$H$3:$H$300,Outubro!$D$3:$D$300,C194)+SUMIFS(Novembro!$H$3:$H$300,Novembro!$C$3:$C$300,C194)+SUMIFS(Novembro!$H$3:$H$300,Novembro!$D$3:$D$300,C194)+SUMIFS(Dezembro!$H$3:$H$300,Dezembro!$C$3:$C$300,C194)+SUMIFS(Dezembro!$H$3:$H$300,Dezembro!$D$3:$D$300,C194)</f>
        <v>0</v>
      </c>
      <c r="J194" s="235"/>
      <c r="L194" s="71"/>
    </row>
    <row r="195" ht="24.75" customHeight="1">
      <c r="A195" s="214">
        <f>Equipes!$H195+(ROW(Equipes!$H195)/100000)</f>
        <v>0.00195</v>
      </c>
      <c r="B195" s="207">
        <f>RANK(Equipes!$A195,A:A)</f>
        <v>252</v>
      </c>
      <c r="C195" s="242"/>
      <c r="D195" s="216">
        <f>COUNTIF(Janeiro!$C$3:$C$300,C195)+COUNTIF(Fevereiro!$C$3:$C$300,C195)+COUNTIF('Março'!$C$3:$C$300,C195)+COUNTIF(Abril!$C$3:$C$300,C195)+COUNTIF(Maio!$C$3:$C$300,C195)+COUNTIF(Junho!$C$3:$C$300,C195)+COUNTIF(Julho!$C$3:$C$300,C195)+COUNTIF(Agosto!$C$3:$C$300,C195)+COUNTIF(Setembro!$C$3:$C$300,C195)+COUNTIF(Outubro!$C$3:$C$300,C195)+COUNTIF(Novembro!$C$3:$C$300,C195)+COUNTIF(Dezembro!$C$3:$C$300,C195)</f>
        <v>0</v>
      </c>
      <c r="E195" s="216">
        <f>COUNTIF(Janeiro!$D$3:$D$300,C195)+COUNTIF(Fevereiro!$D$3:$D$300,C195)+COUNTIF('Março'!$D$3:$D$300,C195)+COUNTIF(Abril!$D$3:$D$300,C195)+COUNTIF(Maio!$D$3:$D$300,C195)+COUNTIF(Junho!$D$3:$D$300,C195)+COUNTIF(Julho!$D$3:$D$300,C195)+COUNTIF(Agosto!$D$3:$D$300,C195)+COUNTIF(Setembro!$D$3:$D$300,C195)+COUNTIF(Outubro!$D$3:$D$300,C195)+COUNTIF(Novembro!$D$3:$D$300,C195)+COUNTIF(Dezembro!$D$3:$D$300,C195)</f>
        <v>0</v>
      </c>
      <c r="F195" s="216">
        <f>COUNTIFS(Janeiro!$C$3:$C$300,C195,Janeiro!$H$3:$H$300,"&gt;0")+COUNTIFS(Janeiro!$D$3:$D$300,C195,Janeiro!$H$3:$H$300,"&gt;0")+COUNTIFS(Fevereiro!$C$3:$C$300,C195,Fevereiro!$H$3:$H$300,"&gt;0")+COUNTIFS(Fevereiro!$D$3:$D$300,C195,Fevereiro!$H$3:$H$300,"&gt;0")+COUNTIFS('Março'!$C$3:$C$300,C195,'Março'!$H$3:$H$300,"&gt;0")+COUNTIFS('Março'!$D$3:$D$300,C195,'Março'!$H$3:$H$300,"&gt;0")+COUNTIFS(Abril!$C$3:$C$300,C195,Abril!$H$3:$H$300,"&gt;0")+COUNTIFS(Abril!$D$3:$D$300,C195,Abril!$H$3:$H$300,"&gt;0")+COUNTIFS(Maio!$C$3:$C$300,C195,Maio!$H$3:$H$300,"&gt;0")+COUNTIFS(Maio!$D$3:$D$300,C195,Maio!$H$3:$H$300,"&gt;0")+COUNTIFS(Junho!$C$3:$C$300,C195,Junho!$H$3:$H$300,"&gt;0")+COUNTIFS(Junho!$D$3:$D$300,C195,Junho!$H$3:$H$300,"&gt;0")+COUNTIFS(Julho!$C$3:$C$300,C195,Julho!$H$3:$H$300,"&gt;0")+COUNTIFS(Julho!$D$3:$D$300,C195,Julho!$H$3:$H$300,"&gt;0")+COUNTIFS(Agosto!$C$3:$C$300,C195,Agosto!$H$3:$H$300,"&gt;0")+COUNTIFS(Agosto!$D$3:$D$300,C195,Agosto!$H$3:$H$300,"&gt;0")+COUNTIFS(Setembro!$C$3:$C$300,C195,Setembro!$H$3:$H$300,"&gt;0")+COUNTIFS(Setembro!$D$3:$D$300,C195,Setembro!$H$3:$H$300,"&gt;0")+COUNTIFS(Outubro!$C$3:$C$300,C195,Outubro!$H$3:$H$300,"&gt;0")+COUNTIFS(Outubro!$D$3:$D$300,C195,Outubro!$H$3:$H$300,"&gt;0")+COUNTIFS(Novembro!$C$3:$C$300,C195,Novembro!$H$3:$H$300,"&gt;0")+COUNTIFS(Novembro!$D$3:$D$300,C195,Novembro!$H$3:$H$300,"&gt;0")+COUNTIFS(Dezembro!$C$3:$C$300,C195,Dezembro!$H$3:$H$300,"&gt;0")+COUNTIFS(Dezembro!$D$3:$D$300,C195,Dezembro!$H$3:$H$300,"&gt;0")</f>
        <v>0</v>
      </c>
      <c r="G195" s="216">
        <f>COUNTIFS(Janeiro!$C$3:$C$300,C195,Janeiro!$H$3:$H$300,"&lt;0")+COUNTIFS(Janeiro!$D$3:$D$300,C195,Janeiro!$H$3:$H$300,"&lt;0")+COUNTIFS(Fevereiro!$C$3:$C$300,C195,Fevereiro!$H$3:$H$300,"&lt;0")+COUNTIFS(Fevereiro!$D$3:$D$300,C195,Fevereiro!$H$3:$H$300,"&lt;0")+COUNTIFS('Março'!$C$3:$C$300,C195,'Março'!$H$3:$H$300,"&lt;0")+COUNTIFS('Março'!$D$3:$D$300,C195,'Março'!$H$3:$H$300,"&lt;0")+COUNTIFS(Abril!$C$3:$C$300,C195,Abril!$H$3:$H$300,"&lt;0")+COUNTIFS(Abril!$D$3:$D$300,C195,Abril!$H$3:$H$300,"&lt;0")+COUNTIFS(Maio!$C$3:$C$300,C195,Maio!$H$3:$H$300,"&lt;0")+COUNTIFS(Maio!$D$3:$D$300,C195,Maio!$H$3:$H$300,"&lt;0")+COUNTIFS(Junho!$C$3:$C$300,C195,Junho!$H$3:$H$300,"&lt;0")+COUNTIFS(Junho!$D$3:$D$300,C195,Junho!$H$3:$H$300,"&lt;0")+COUNTIFS(Julho!$C$3:$C$300,C195,Julho!$H$3:$H$300,"&lt;0")+COUNTIFS(Julho!$D$3:$D$300,C195,Julho!$H$3:$H$300,"&lt;0")+COUNTIFS(Agosto!$C$3:$C$300,C195,Agosto!$H$3:$H$300,"&lt;0")+COUNTIFS(Agosto!$D$3:$D$300,C195,Agosto!$H$3:$H$300,"&lt;0")+COUNTIFS(Setembro!$C$3:$C$300,C195,Setembro!$H$3:$H$300,"&lt;0")+COUNTIFS(Setembro!$D$3:$D$300,C195,Setembro!$H$3:$H$300,"&lt;0")+COUNTIFS(Outubro!$C$3:$C$300,C195,Outubro!$H$3:$H$300,"&lt;0")+COUNTIFS(Outubro!$D$3:$D$300,C195,Outubro!$H$3:$H$300,"&lt;0")+COUNTIFS(Novembro!$C$3:$C$300,C195,Novembro!$H$3:$H$300,"&lt;0")+COUNTIFS(Novembro!$D$3:$D$300,C195,Novembro!$H$3:$H$300,"&lt;0")+COUNTIFS(Dezembro!$C$3:$C$300,C195,Dezembro!$H$3:$H$300,"&lt;0")+COUNTIFS(Dezembro!$D$3:$D$300,C195,Dezembro!$H$3:$H$300,"&lt;0")</f>
        <v>0</v>
      </c>
      <c r="H195" s="217">
        <f>SUMIFS(Janeiro!$H$3:$H$300,Janeiro!$C$3:$C$300,C195)+SUMIFS(Janeiro!$H$3:$H$300,Janeiro!$D$3:$D$300,C195)+SUMIFS(Fevereiro!$H$3:$H$300,Fevereiro!$C$3:$C$300,C195)+SUMIFS(Fevereiro!$H$3:$H$300,Fevereiro!$D$3:$D$300,C195)+SUMIFS('Março'!$H$3:$H$300,'Março'!$C$3:$C$300,C195)+SUMIFS('Março'!$H$3:$H$300,'Março'!$D$3:$D$300,C195)+SUMIFS(Abril!$H$3:$H$300,Abril!$C$3:$C$300,C195)+SUMIFS(Abril!$H$3:$H$300,Abril!$D$3:$D$300,C195)+SUMIFS(Maio!$H$3:$H$300,Maio!$C$3:$C$300,C195)+SUMIFS(Maio!$H$3:$H$300,Maio!$D$3:$D$300,C195)+SUMIFS(Junho!$H$3:$H$300,Junho!$C$3:$C$300,C195)+SUMIFS(Junho!$H$3:$H$300,Junho!$D$3:$D$300,C195)+SUMIFS(Julho!$H$3:$H$300,Julho!$C$3:$C$300,C195)+SUMIFS(Julho!$H$3:$H$300,Julho!$D$3:$D$300,C195)+SUMIFS(Agosto!$H$3:$H$300,Agosto!$C$3:$C$300,C195)+SUMIFS(Agosto!$H$3:$H$300,Agosto!$D$3:$D$300,C195)+SUMIFS(Setembro!$H$3:$H$300,Setembro!$C$3:$C$300,C195)+SUMIFS(Setembro!$H$3:$H$300,Setembro!$D$3:$D$300,C195)+SUMIFS(Outubro!$H$3:$H$300,Outubro!$C$3:$C$300,C195)+SUMIFS(Outubro!$H$3:$H$300,Outubro!$D$3:$D$300,C195)+SUMIFS(Novembro!$H$3:$H$300,Novembro!$C$3:$C$300,C195)+SUMIFS(Novembro!$H$3:$H$300,Novembro!$D$3:$D$300,C195)+SUMIFS(Dezembro!$H$3:$H$300,Dezembro!$C$3:$C$300,C195)+SUMIFS(Dezembro!$H$3:$H$300,Dezembro!$D$3:$D$300,C195)</f>
        <v>0</v>
      </c>
      <c r="J195" s="235"/>
      <c r="L195" s="71"/>
    </row>
    <row r="196" ht="24.75" customHeight="1">
      <c r="A196" s="214">
        <f>Equipes!$H196+(ROW(Equipes!$H196)/100000)</f>
        <v>0.00196</v>
      </c>
      <c r="B196" s="207">
        <f>RANK(Equipes!$A196,A:A)</f>
        <v>251</v>
      </c>
      <c r="C196" s="242"/>
      <c r="D196" s="216">
        <f>COUNTIF(Janeiro!$C$3:$C$300,C196)+COUNTIF(Fevereiro!$C$3:$C$300,C196)+COUNTIF('Março'!$C$3:$C$300,C196)+COUNTIF(Abril!$C$3:$C$300,C196)+COUNTIF(Maio!$C$3:$C$300,C196)+COUNTIF(Junho!$C$3:$C$300,C196)+COUNTIF(Julho!$C$3:$C$300,C196)+COUNTIF(Agosto!$C$3:$C$300,C196)+COUNTIF(Setembro!$C$3:$C$300,C196)+COUNTIF(Outubro!$C$3:$C$300,C196)+COUNTIF(Novembro!$C$3:$C$300,C196)+COUNTIF(Dezembro!$C$3:$C$300,C196)</f>
        <v>0</v>
      </c>
      <c r="E196" s="216">
        <f>COUNTIF(Janeiro!$D$3:$D$300,C196)+COUNTIF(Fevereiro!$D$3:$D$300,C196)+COUNTIF('Março'!$D$3:$D$300,C196)+COUNTIF(Abril!$D$3:$D$300,C196)+COUNTIF(Maio!$D$3:$D$300,C196)+COUNTIF(Junho!$D$3:$D$300,C196)+COUNTIF(Julho!$D$3:$D$300,C196)+COUNTIF(Agosto!$D$3:$D$300,C196)+COUNTIF(Setembro!$D$3:$D$300,C196)+COUNTIF(Outubro!$D$3:$D$300,C196)+COUNTIF(Novembro!$D$3:$D$300,C196)+COUNTIF(Dezembro!$D$3:$D$300,C196)</f>
        <v>0</v>
      </c>
      <c r="F196" s="216">
        <f>COUNTIFS(Janeiro!$C$3:$C$300,C196,Janeiro!$H$3:$H$300,"&gt;0")+COUNTIFS(Janeiro!$D$3:$D$300,C196,Janeiro!$H$3:$H$300,"&gt;0")+COUNTIFS(Fevereiro!$C$3:$C$300,C196,Fevereiro!$H$3:$H$300,"&gt;0")+COUNTIFS(Fevereiro!$D$3:$D$300,C196,Fevereiro!$H$3:$H$300,"&gt;0")+COUNTIFS('Março'!$C$3:$C$300,C196,'Março'!$H$3:$H$300,"&gt;0")+COUNTIFS('Março'!$D$3:$D$300,C196,'Março'!$H$3:$H$300,"&gt;0")+COUNTIFS(Abril!$C$3:$C$300,C196,Abril!$H$3:$H$300,"&gt;0")+COUNTIFS(Abril!$D$3:$D$300,C196,Abril!$H$3:$H$300,"&gt;0")+COUNTIFS(Maio!$C$3:$C$300,C196,Maio!$H$3:$H$300,"&gt;0")+COUNTIFS(Maio!$D$3:$D$300,C196,Maio!$H$3:$H$300,"&gt;0")+COUNTIFS(Junho!$C$3:$C$300,C196,Junho!$H$3:$H$300,"&gt;0")+COUNTIFS(Junho!$D$3:$D$300,C196,Junho!$H$3:$H$300,"&gt;0")+COUNTIFS(Julho!$C$3:$C$300,C196,Julho!$H$3:$H$300,"&gt;0")+COUNTIFS(Julho!$D$3:$D$300,C196,Julho!$H$3:$H$300,"&gt;0")+COUNTIFS(Agosto!$C$3:$C$300,C196,Agosto!$H$3:$H$300,"&gt;0")+COUNTIFS(Agosto!$D$3:$D$300,C196,Agosto!$H$3:$H$300,"&gt;0")+COUNTIFS(Setembro!$C$3:$C$300,C196,Setembro!$H$3:$H$300,"&gt;0")+COUNTIFS(Setembro!$D$3:$D$300,C196,Setembro!$H$3:$H$300,"&gt;0")+COUNTIFS(Outubro!$C$3:$C$300,C196,Outubro!$H$3:$H$300,"&gt;0")+COUNTIFS(Outubro!$D$3:$D$300,C196,Outubro!$H$3:$H$300,"&gt;0")+COUNTIFS(Novembro!$C$3:$C$300,C196,Novembro!$H$3:$H$300,"&gt;0")+COUNTIFS(Novembro!$D$3:$D$300,C196,Novembro!$H$3:$H$300,"&gt;0")+COUNTIFS(Dezembro!$C$3:$C$300,C196,Dezembro!$H$3:$H$300,"&gt;0")+COUNTIFS(Dezembro!$D$3:$D$300,C196,Dezembro!$H$3:$H$300,"&gt;0")</f>
        <v>0</v>
      </c>
      <c r="G196" s="216">
        <f>COUNTIFS(Janeiro!$C$3:$C$300,C196,Janeiro!$H$3:$H$300,"&lt;0")+COUNTIFS(Janeiro!$D$3:$D$300,C196,Janeiro!$H$3:$H$300,"&lt;0")+COUNTIFS(Fevereiro!$C$3:$C$300,C196,Fevereiro!$H$3:$H$300,"&lt;0")+COUNTIFS(Fevereiro!$D$3:$D$300,C196,Fevereiro!$H$3:$H$300,"&lt;0")+COUNTIFS('Março'!$C$3:$C$300,C196,'Março'!$H$3:$H$300,"&lt;0")+COUNTIFS('Março'!$D$3:$D$300,C196,'Março'!$H$3:$H$300,"&lt;0")+COUNTIFS(Abril!$C$3:$C$300,C196,Abril!$H$3:$H$300,"&lt;0")+COUNTIFS(Abril!$D$3:$D$300,C196,Abril!$H$3:$H$300,"&lt;0")+COUNTIFS(Maio!$C$3:$C$300,C196,Maio!$H$3:$H$300,"&lt;0")+COUNTIFS(Maio!$D$3:$D$300,C196,Maio!$H$3:$H$300,"&lt;0")+COUNTIFS(Junho!$C$3:$C$300,C196,Junho!$H$3:$H$300,"&lt;0")+COUNTIFS(Junho!$D$3:$D$300,C196,Junho!$H$3:$H$300,"&lt;0")+COUNTIFS(Julho!$C$3:$C$300,C196,Julho!$H$3:$H$300,"&lt;0")+COUNTIFS(Julho!$D$3:$D$300,C196,Julho!$H$3:$H$300,"&lt;0")+COUNTIFS(Agosto!$C$3:$C$300,C196,Agosto!$H$3:$H$300,"&lt;0")+COUNTIFS(Agosto!$D$3:$D$300,C196,Agosto!$H$3:$H$300,"&lt;0")+COUNTIFS(Setembro!$C$3:$C$300,C196,Setembro!$H$3:$H$300,"&lt;0")+COUNTIFS(Setembro!$D$3:$D$300,C196,Setembro!$H$3:$H$300,"&lt;0")+COUNTIFS(Outubro!$C$3:$C$300,C196,Outubro!$H$3:$H$300,"&lt;0")+COUNTIFS(Outubro!$D$3:$D$300,C196,Outubro!$H$3:$H$300,"&lt;0")+COUNTIFS(Novembro!$C$3:$C$300,C196,Novembro!$H$3:$H$300,"&lt;0")+COUNTIFS(Novembro!$D$3:$D$300,C196,Novembro!$H$3:$H$300,"&lt;0")+COUNTIFS(Dezembro!$C$3:$C$300,C196,Dezembro!$H$3:$H$300,"&lt;0")+COUNTIFS(Dezembro!$D$3:$D$300,C196,Dezembro!$H$3:$H$300,"&lt;0")</f>
        <v>0</v>
      </c>
      <c r="H196" s="217">
        <f>SUMIFS(Janeiro!$H$3:$H$300,Janeiro!$C$3:$C$300,C196)+SUMIFS(Janeiro!$H$3:$H$300,Janeiro!$D$3:$D$300,C196)+SUMIFS(Fevereiro!$H$3:$H$300,Fevereiro!$C$3:$C$300,C196)+SUMIFS(Fevereiro!$H$3:$H$300,Fevereiro!$D$3:$D$300,C196)+SUMIFS('Março'!$H$3:$H$300,'Março'!$C$3:$C$300,C196)+SUMIFS('Março'!$H$3:$H$300,'Março'!$D$3:$D$300,C196)+SUMIFS(Abril!$H$3:$H$300,Abril!$C$3:$C$300,C196)+SUMIFS(Abril!$H$3:$H$300,Abril!$D$3:$D$300,C196)+SUMIFS(Maio!$H$3:$H$300,Maio!$C$3:$C$300,C196)+SUMIFS(Maio!$H$3:$H$300,Maio!$D$3:$D$300,C196)+SUMIFS(Junho!$H$3:$H$300,Junho!$C$3:$C$300,C196)+SUMIFS(Junho!$H$3:$H$300,Junho!$D$3:$D$300,C196)+SUMIFS(Julho!$H$3:$H$300,Julho!$C$3:$C$300,C196)+SUMIFS(Julho!$H$3:$H$300,Julho!$D$3:$D$300,C196)+SUMIFS(Agosto!$H$3:$H$300,Agosto!$C$3:$C$300,C196)+SUMIFS(Agosto!$H$3:$H$300,Agosto!$D$3:$D$300,C196)+SUMIFS(Setembro!$H$3:$H$300,Setembro!$C$3:$C$300,C196)+SUMIFS(Setembro!$H$3:$H$300,Setembro!$D$3:$D$300,C196)+SUMIFS(Outubro!$H$3:$H$300,Outubro!$C$3:$C$300,C196)+SUMIFS(Outubro!$H$3:$H$300,Outubro!$D$3:$D$300,C196)+SUMIFS(Novembro!$H$3:$H$300,Novembro!$C$3:$C$300,C196)+SUMIFS(Novembro!$H$3:$H$300,Novembro!$D$3:$D$300,C196)+SUMIFS(Dezembro!$H$3:$H$300,Dezembro!$C$3:$C$300,C196)+SUMIFS(Dezembro!$H$3:$H$300,Dezembro!$D$3:$D$300,C196)</f>
        <v>0</v>
      </c>
      <c r="J196" s="235"/>
      <c r="L196" s="71"/>
    </row>
    <row r="197" ht="24.75" customHeight="1">
      <c r="A197" s="214">
        <f>Equipes!$H197+(ROW(Equipes!$H197)/100000)</f>
        <v>0.00197</v>
      </c>
      <c r="B197" s="207">
        <f>RANK(Equipes!$A197,A:A)</f>
        <v>250</v>
      </c>
      <c r="C197" s="242"/>
      <c r="D197" s="216">
        <f>COUNTIF(Janeiro!$C$3:$C$300,C197)+COUNTIF(Fevereiro!$C$3:$C$300,C197)+COUNTIF('Março'!$C$3:$C$300,C197)+COUNTIF(Abril!$C$3:$C$300,C197)+COUNTIF(Maio!$C$3:$C$300,C197)+COUNTIF(Junho!$C$3:$C$300,C197)+COUNTIF(Julho!$C$3:$C$300,C197)+COUNTIF(Agosto!$C$3:$C$300,C197)+COUNTIF(Setembro!$C$3:$C$300,C197)+COUNTIF(Outubro!$C$3:$C$300,C197)+COUNTIF(Novembro!$C$3:$C$300,C197)+COUNTIF(Dezembro!$C$3:$C$300,C197)</f>
        <v>0</v>
      </c>
      <c r="E197" s="216">
        <f>COUNTIF(Janeiro!$D$3:$D$300,C197)+COUNTIF(Fevereiro!$D$3:$D$300,C197)+COUNTIF('Março'!$D$3:$D$300,C197)+COUNTIF(Abril!$D$3:$D$300,C197)+COUNTIF(Maio!$D$3:$D$300,C197)+COUNTIF(Junho!$D$3:$D$300,C197)+COUNTIF(Julho!$D$3:$D$300,C197)+COUNTIF(Agosto!$D$3:$D$300,C197)+COUNTIF(Setembro!$D$3:$D$300,C197)+COUNTIF(Outubro!$D$3:$D$300,C197)+COUNTIF(Novembro!$D$3:$D$300,C197)+COUNTIF(Dezembro!$D$3:$D$300,C197)</f>
        <v>0</v>
      </c>
      <c r="F197" s="216">
        <f>COUNTIFS(Janeiro!$C$3:$C$300,C197,Janeiro!$H$3:$H$300,"&gt;0")+COUNTIFS(Janeiro!$D$3:$D$300,C197,Janeiro!$H$3:$H$300,"&gt;0")+COUNTIFS(Fevereiro!$C$3:$C$300,C197,Fevereiro!$H$3:$H$300,"&gt;0")+COUNTIFS(Fevereiro!$D$3:$D$300,C197,Fevereiro!$H$3:$H$300,"&gt;0")+COUNTIFS('Março'!$C$3:$C$300,C197,'Março'!$H$3:$H$300,"&gt;0")+COUNTIFS('Março'!$D$3:$D$300,C197,'Março'!$H$3:$H$300,"&gt;0")+COUNTIFS(Abril!$C$3:$C$300,C197,Abril!$H$3:$H$300,"&gt;0")+COUNTIFS(Abril!$D$3:$D$300,C197,Abril!$H$3:$H$300,"&gt;0")+COUNTIFS(Maio!$C$3:$C$300,C197,Maio!$H$3:$H$300,"&gt;0")+COUNTIFS(Maio!$D$3:$D$300,C197,Maio!$H$3:$H$300,"&gt;0")+COUNTIFS(Junho!$C$3:$C$300,C197,Junho!$H$3:$H$300,"&gt;0")+COUNTIFS(Junho!$D$3:$D$300,C197,Junho!$H$3:$H$300,"&gt;0")+COUNTIFS(Julho!$C$3:$C$300,C197,Julho!$H$3:$H$300,"&gt;0")+COUNTIFS(Julho!$D$3:$D$300,C197,Julho!$H$3:$H$300,"&gt;0")+COUNTIFS(Agosto!$C$3:$C$300,C197,Agosto!$H$3:$H$300,"&gt;0")+COUNTIFS(Agosto!$D$3:$D$300,C197,Agosto!$H$3:$H$300,"&gt;0")+COUNTIFS(Setembro!$C$3:$C$300,C197,Setembro!$H$3:$H$300,"&gt;0")+COUNTIFS(Setembro!$D$3:$D$300,C197,Setembro!$H$3:$H$300,"&gt;0")+COUNTIFS(Outubro!$C$3:$C$300,C197,Outubro!$H$3:$H$300,"&gt;0")+COUNTIFS(Outubro!$D$3:$D$300,C197,Outubro!$H$3:$H$300,"&gt;0")+COUNTIFS(Novembro!$C$3:$C$300,C197,Novembro!$H$3:$H$300,"&gt;0")+COUNTIFS(Novembro!$D$3:$D$300,C197,Novembro!$H$3:$H$300,"&gt;0")+COUNTIFS(Dezembro!$C$3:$C$300,C197,Dezembro!$H$3:$H$300,"&gt;0")+COUNTIFS(Dezembro!$D$3:$D$300,C197,Dezembro!$H$3:$H$300,"&gt;0")</f>
        <v>0</v>
      </c>
      <c r="G197" s="216">
        <f>COUNTIFS(Janeiro!$C$3:$C$300,C197,Janeiro!$H$3:$H$300,"&lt;0")+COUNTIFS(Janeiro!$D$3:$D$300,C197,Janeiro!$H$3:$H$300,"&lt;0")+COUNTIFS(Fevereiro!$C$3:$C$300,C197,Fevereiro!$H$3:$H$300,"&lt;0")+COUNTIFS(Fevereiro!$D$3:$D$300,C197,Fevereiro!$H$3:$H$300,"&lt;0")+COUNTIFS('Março'!$C$3:$C$300,C197,'Março'!$H$3:$H$300,"&lt;0")+COUNTIFS('Março'!$D$3:$D$300,C197,'Março'!$H$3:$H$300,"&lt;0")+COUNTIFS(Abril!$C$3:$C$300,C197,Abril!$H$3:$H$300,"&lt;0")+COUNTIFS(Abril!$D$3:$D$300,C197,Abril!$H$3:$H$300,"&lt;0")+COUNTIFS(Maio!$C$3:$C$300,C197,Maio!$H$3:$H$300,"&lt;0")+COUNTIFS(Maio!$D$3:$D$300,C197,Maio!$H$3:$H$300,"&lt;0")+COUNTIFS(Junho!$C$3:$C$300,C197,Junho!$H$3:$H$300,"&lt;0")+COUNTIFS(Junho!$D$3:$D$300,C197,Junho!$H$3:$H$300,"&lt;0")+COUNTIFS(Julho!$C$3:$C$300,C197,Julho!$H$3:$H$300,"&lt;0")+COUNTIFS(Julho!$D$3:$D$300,C197,Julho!$H$3:$H$300,"&lt;0")+COUNTIFS(Agosto!$C$3:$C$300,C197,Agosto!$H$3:$H$300,"&lt;0")+COUNTIFS(Agosto!$D$3:$D$300,C197,Agosto!$H$3:$H$300,"&lt;0")+COUNTIFS(Setembro!$C$3:$C$300,C197,Setembro!$H$3:$H$300,"&lt;0")+COUNTIFS(Setembro!$D$3:$D$300,C197,Setembro!$H$3:$H$300,"&lt;0")+COUNTIFS(Outubro!$C$3:$C$300,C197,Outubro!$H$3:$H$300,"&lt;0")+COUNTIFS(Outubro!$D$3:$D$300,C197,Outubro!$H$3:$H$300,"&lt;0")+COUNTIFS(Novembro!$C$3:$C$300,C197,Novembro!$H$3:$H$300,"&lt;0")+COUNTIFS(Novembro!$D$3:$D$300,C197,Novembro!$H$3:$H$300,"&lt;0")+COUNTIFS(Dezembro!$C$3:$C$300,C197,Dezembro!$H$3:$H$300,"&lt;0")+COUNTIFS(Dezembro!$D$3:$D$300,C197,Dezembro!$H$3:$H$300,"&lt;0")</f>
        <v>0</v>
      </c>
      <c r="H197" s="217">
        <f>SUMIFS(Janeiro!$H$3:$H$300,Janeiro!$C$3:$C$300,C197)+SUMIFS(Janeiro!$H$3:$H$300,Janeiro!$D$3:$D$300,C197)+SUMIFS(Fevereiro!$H$3:$H$300,Fevereiro!$C$3:$C$300,C197)+SUMIFS(Fevereiro!$H$3:$H$300,Fevereiro!$D$3:$D$300,C197)+SUMIFS('Março'!$H$3:$H$300,'Março'!$C$3:$C$300,C197)+SUMIFS('Março'!$H$3:$H$300,'Março'!$D$3:$D$300,C197)+SUMIFS(Abril!$H$3:$H$300,Abril!$C$3:$C$300,C197)+SUMIFS(Abril!$H$3:$H$300,Abril!$D$3:$D$300,C197)+SUMIFS(Maio!$H$3:$H$300,Maio!$C$3:$C$300,C197)+SUMIFS(Maio!$H$3:$H$300,Maio!$D$3:$D$300,C197)+SUMIFS(Junho!$H$3:$H$300,Junho!$C$3:$C$300,C197)+SUMIFS(Junho!$H$3:$H$300,Junho!$D$3:$D$300,C197)+SUMIFS(Julho!$H$3:$H$300,Julho!$C$3:$C$300,C197)+SUMIFS(Julho!$H$3:$H$300,Julho!$D$3:$D$300,C197)+SUMIFS(Agosto!$H$3:$H$300,Agosto!$C$3:$C$300,C197)+SUMIFS(Agosto!$H$3:$H$300,Agosto!$D$3:$D$300,C197)+SUMIFS(Setembro!$H$3:$H$300,Setembro!$C$3:$C$300,C197)+SUMIFS(Setembro!$H$3:$H$300,Setembro!$D$3:$D$300,C197)+SUMIFS(Outubro!$H$3:$H$300,Outubro!$C$3:$C$300,C197)+SUMIFS(Outubro!$H$3:$H$300,Outubro!$D$3:$D$300,C197)+SUMIFS(Novembro!$H$3:$H$300,Novembro!$C$3:$C$300,C197)+SUMIFS(Novembro!$H$3:$H$300,Novembro!$D$3:$D$300,C197)+SUMIFS(Dezembro!$H$3:$H$300,Dezembro!$C$3:$C$300,C197)+SUMIFS(Dezembro!$H$3:$H$300,Dezembro!$D$3:$D$300,C197)</f>
        <v>0</v>
      </c>
      <c r="J197" s="235"/>
      <c r="L197" s="71"/>
    </row>
    <row r="198" ht="24.75" customHeight="1">
      <c r="A198" s="214">
        <f>Equipes!$H198+(ROW(Equipes!$H198)/100000)</f>
        <v>0.00198</v>
      </c>
      <c r="B198" s="207">
        <f>RANK(Equipes!$A198,A:A)</f>
        <v>249</v>
      </c>
      <c r="C198" s="242"/>
      <c r="D198" s="216">
        <f>COUNTIF(Janeiro!$C$3:$C$300,C198)+COUNTIF(Fevereiro!$C$3:$C$300,C198)+COUNTIF('Março'!$C$3:$C$300,C198)+COUNTIF(Abril!$C$3:$C$300,C198)+COUNTIF(Maio!$C$3:$C$300,C198)+COUNTIF(Junho!$C$3:$C$300,C198)+COUNTIF(Julho!$C$3:$C$300,C198)+COUNTIF(Agosto!$C$3:$C$300,C198)+COUNTIF(Setembro!$C$3:$C$300,C198)+COUNTIF(Outubro!$C$3:$C$300,C198)+COUNTIF(Novembro!$C$3:$C$300,C198)+COUNTIF(Dezembro!$C$3:$C$300,C198)</f>
        <v>0</v>
      </c>
      <c r="E198" s="216">
        <f>COUNTIF(Janeiro!$D$3:$D$300,C198)+COUNTIF(Fevereiro!$D$3:$D$300,C198)+COUNTIF('Março'!$D$3:$D$300,C198)+COUNTIF(Abril!$D$3:$D$300,C198)+COUNTIF(Maio!$D$3:$D$300,C198)+COUNTIF(Junho!$D$3:$D$300,C198)+COUNTIF(Julho!$D$3:$D$300,C198)+COUNTIF(Agosto!$D$3:$D$300,C198)+COUNTIF(Setembro!$D$3:$D$300,C198)+COUNTIF(Outubro!$D$3:$D$300,C198)+COUNTIF(Novembro!$D$3:$D$300,C198)+COUNTIF(Dezembro!$D$3:$D$300,C198)</f>
        <v>0</v>
      </c>
      <c r="F198" s="216">
        <f>COUNTIFS(Janeiro!$C$3:$C$300,C198,Janeiro!$H$3:$H$300,"&gt;0")+COUNTIFS(Janeiro!$D$3:$D$300,C198,Janeiro!$H$3:$H$300,"&gt;0")+COUNTIFS(Fevereiro!$C$3:$C$300,C198,Fevereiro!$H$3:$H$300,"&gt;0")+COUNTIFS(Fevereiro!$D$3:$D$300,C198,Fevereiro!$H$3:$H$300,"&gt;0")+COUNTIFS('Março'!$C$3:$C$300,C198,'Março'!$H$3:$H$300,"&gt;0")+COUNTIFS('Março'!$D$3:$D$300,C198,'Março'!$H$3:$H$300,"&gt;0")+COUNTIFS(Abril!$C$3:$C$300,C198,Abril!$H$3:$H$300,"&gt;0")+COUNTIFS(Abril!$D$3:$D$300,C198,Abril!$H$3:$H$300,"&gt;0")+COUNTIFS(Maio!$C$3:$C$300,C198,Maio!$H$3:$H$300,"&gt;0")+COUNTIFS(Maio!$D$3:$D$300,C198,Maio!$H$3:$H$300,"&gt;0")+COUNTIFS(Junho!$C$3:$C$300,C198,Junho!$H$3:$H$300,"&gt;0")+COUNTIFS(Junho!$D$3:$D$300,C198,Junho!$H$3:$H$300,"&gt;0")+COUNTIFS(Julho!$C$3:$C$300,C198,Julho!$H$3:$H$300,"&gt;0")+COUNTIFS(Julho!$D$3:$D$300,C198,Julho!$H$3:$H$300,"&gt;0")+COUNTIFS(Agosto!$C$3:$C$300,C198,Agosto!$H$3:$H$300,"&gt;0")+COUNTIFS(Agosto!$D$3:$D$300,C198,Agosto!$H$3:$H$300,"&gt;0")+COUNTIFS(Setembro!$C$3:$C$300,C198,Setembro!$H$3:$H$300,"&gt;0")+COUNTIFS(Setembro!$D$3:$D$300,C198,Setembro!$H$3:$H$300,"&gt;0")+COUNTIFS(Outubro!$C$3:$C$300,C198,Outubro!$H$3:$H$300,"&gt;0")+COUNTIFS(Outubro!$D$3:$D$300,C198,Outubro!$H$3:$H$300,"&gt;0")+COUNTIFS(Novembro!$C$3:$C$300,C198,Novembro!$H$3:$H$300,"&gt;0")+COUNTIFS(Novembro!$D$3:$D$300,C198,Novembro!$H$3:$H$300,"&gt;0")+COUNTIFS(Dezembro!$C$3:$C$300,C198,Dezembro!$H$3:$H$300,"&gt;0")+COUNTIFS(Dezembro!$D$3:$D$300,C198,Dezembro!$H$3:$H$300,"&gt;0")</f>
        <v>0</v>
      </c>
      <c r="G198" s="216">
        <f>COUNTIFS(Janeiro!$C$3:$C$300,C198,Janeiro!$H$3:$H$300,"&lt;0")+COUNTIFS(Janeiro!$D$3:$D$300,C198,Janeiro!$H$3:$H$300,"&lt;0")+COUNTIFS(Fevereiro!$C$3:$C$300,C198,Fevereiro!$H$3:$H$300,"&lt;0")+COUNTIFS(Fevereiro!$D$3:$D$300,C198,Fevereiro!$H$3:$H$300,"&lt;0")+COUNTIFS('Março'!$C$3:$C$300,C198,'Março'!$H$3:$H$300,"&lt;0")+COUNTIFS('Março'!$D$3:$D$300,C198,'Março'!$H$3:$H$300,"&lt;0")+COUNTIFS(Abril!$C$3:$C$300,C198,Abril!$H$3:$H$300,"&lt;0")+COUNTIFS(Abril!$D$3:$D$300,C198,Abril!$H$3:$H$300,"&lt;0")+COUNTIFS(Maio!$C$3:$C$300,C198,Maio!$H$3:$H$300,"&lt;0")+COUNTIFS(Maio!$D$3:$D$300,C198,Maio!$H$3:$H$300,"&lt;0")+COUNTIFS(Junho!$C$3:$C$300,C198,Junho!$H$3:$H$300,"&lt;0")+COUNTIFS(Junho!$D$3:$D$300,C198,Junho!$H$3:$H$300,"&lt;0")+COUNTIFS(Julho!$C$3:$C$300,C198,Julho!$H$3:$H$300,"&lt;0")+COUNTIFS(Julho!$D$3:$D$300,C198,Julho!$H$3:$H$300,"&lt;0")+COUNTIFS(Agosto!$C$3:$C$300,C198,Agosto!$H$3:$H$300,"&lt;0")+COUNTIFS(Agosto!$D$3:$D$300,C198,Agosto!$H$3:$H$300,"&lt;0")+COUNTIFS(Setembro!$C$3:$C$300,C198,Setembro!$H$3:$H$300,"&lt;0")+COUNTIFS(Setembro!$D$3:$D$300,C198,Setembro!$H$3:$H$300,"&lt;0")+COUNTIFS(Outubro!$C$3:$C$300,C198,Outubro!$H$3:$H$300,"&lt;0")+COUNTIFS(Outubro!$D$3:$D$300,C198,Outubro!$H$3:$H$300,"&lt;0")+COUNTIFS(Novembro!$C$3:$C$300,C198,Novembro!$H$3:$H$300,"&lt;0")+COUNTIFS(Novembro!$D$3:$D$300,C198,Novembro!$H$3:$H$300,"&lt;0")+COUNTIFS(Dezembro!$C$3:$C$300,C198,Dezembro!$H$3:$H$300,"&lt;0")+COUNTIFS(Dezembro!$D$3:$D$300,C198,Dezembro!$H$3:$H$300,"&lt;0")</f>
        <v>0</v>
      </c>
      <c r="H198" s="217">
        <f>SUMIFS(Janeiro!$H$3:$H$300,Janeiro!$C$3:$C$300,C198)+SUMIFS(Janeiro!$H$3:$H$300,Janeiro!$D$3:$D$300,C198)+SUMIFS(Fevereiro!$H$3:$H$300,Fevereiro!$C$3:$C$300,C198)+SUMIFS(Fevereiro!$H$3:$H$300,Fevereiro!$D$3:$D$300,C198)+SUMIFS('Março'!$H$3:$H$300,'Março'!$C$3:$C$300,C198)+SUMIFS('Março'!$H$3:$H$300,'Março'!$D$3:$D$300,C198)+SUMIFS(Abril!$H$3:$H$300,Abril!$C$3:$C$300,C198)+SUMIFS(Abril!$H$3:$H$300,Abril!$D$3:$D$300,C198)+SUMIFS(Maio!$H$3:$H$300,Maio!$C$3:$C$300,C198)+SUMIFS(Maio!$H$3:$H$300,Maio!$D$3:$D$300,C198)+SUMIFS(Junho!$H$3:$H$300,Junho!$C$3:$C$300,C198)+SUMIFS(Junho!$H$3:$H$300,Junho!$D$3:$D$300,C198)+SUMIFS(Julho!$H$3:$H$300,Julho!$C$3:$C$300,C198)+SUMIFS(Julho!$H$3:$H$300,Julho!$D$3:$D$300,C198)+SUMIFS(Agosto!$H$3:$H$300,Agosto!$C$3:$C$300,C198)+SUMIFS(Agosto!$H$3:$H$300,Agosto!$D$3:$D$300,C198)+SUMIFS(Setembro!$H$3:$H$300,Setembro!$C$3:$C$300,C198)+SUMIFS(Setembro!$H$3:$H$300,Setembro!$D$3:$D$300,C198)+SUMIFS(Outubro!$H$3:$H$300,Outubro!$C$3:$C$300,C198)+SUMIFS(Outubro!$H$3:$H$300,Outubro!$D$3:$D$300,C198)+SUMIFS(Novembro!$H$3:$H$300,Novembro!$C$3:$C$300,C198)+SUMIFS(Novembro!$H$3:$H$300,Novembro!$D$3:$D$300,C198)+SUMIFS(Dezembro!$H$3:$H$300,Dezembro!$C$3:$C$300,C198)+SUMIFS(Dezembro!$H$3:$H$300,Dezembro!$D$3:$D$300,C198)</f>
        <v>0</v>
      </c>
      <c r="J198" s="235"/>
      <c r="L198" s="71"/>
    </row>
    <row r="199" ht="24.75" customHeight="1">
      <c r="A199" s="214">
        <f>Equipes!$H199+(ROW(Equipes!$H199)/100000)</f>
        <v>0.00199</v>
      </c>
      <c r="B199" s="207">
        <f>RANK(Equipes!$A199,A:A)</f>
        <v>248</v>
      </c>
      <c r="C199" s="242"/>
      <c r="D199" s="216">
        <f>COUNTIF(Janeiro!$C$3:$C$300,C199)+COUNTIF(Fevereiro!$C$3:$C$300,C199)+COUNTIF('Março'!$C$3:$C$300,C199)+COUNTIF(Abril!$C$3:$C$300,C199)+COUNTIF(Maio!$C$3:$C$300,C199)+COUNTIF(Junho!$C$3:$C$300,C199)+COUNTIF(Julho!$C$3:$C$300,C199)+COUNTIF(Agosto!$C$3:$C$300,C199)+COUNTIF(Setembro!$C$3:$C$300,C199)+COUNTIF(Outubro!$C$3:$C$300,C199)+COUNTIF(Novembro!$C$3:$C$300,C199)+COUNTIF(Dezembro!$C$3:$C$300,C199)</f>
        <v>0</v>
      </c>
      <c r="E199" s="216">
        <f>COUNTIF(Janeiro!$D$3:$D$300,C199)+COUNTIF(Fevereiro!$D$3:$D$300,C199)+COUNTIF('Março'!$D$3:$D$300,C199)+COUNTIF(Abril!$D$3:$D$300,C199)+COUNTIF(Maio!$D$3:$D$300,C199)+COUNTIF(Junho!$D$3:$D$300,C199)+COUNTIF(Julho!$D$3:$D$300,C199)+COUNTIF(Agosto!$D$3:$D$300,C199)+COUNTIF(Setembro!$D$3:$D$300,C199)+COUNTIF(Outubro!$D$3:$D$300,C199)+COUNTIF(Novembro!$D$3:$D$300,C199)+COUNTIF(Dezembro!$D$3:$D$300,C199)</f>
        <v>0</v>
      </c>
      <c r="F199" s="216">
        <f>COUNTIFS(Janeiro!$C$3:$C$300,C199,Janeiro!$H$3:$H$300,"&gt;0")+COUNTIFS(Janeiro!$D$3:$D$300,C199,Janeiro!$H$3:$H$300,"&gt;0")+COUNTIFS(Fevereiro!$C$3:$C$300,C199,Fevereiro!$H$3:$H$300,"&gt;0")+COUNTIFS(Fevereiro!$D$3:$D$300,C199,Fevereiro!$H$3:$H$300,"&gt;0")+COUNTIFS('Março'!$C$3:$C$300,C199,'Março'!$H$3:$H$300,"&gt;0")+COUNTIFS('Março'!$D$3:$D$300,C199,'Março'!$H$3:$H$300,"&gt;0")+COUNTIFS(Abril!$C$3:$C$300,C199,Abril!$H$3:$H$300,"&gt;0")+COUNTIFS(Abril!$D$3:$D$300,C199,Abril!$H$3:$H$300,"&gt;0")+COUNTIFS(Maio!$C$3:$C$300,C199,Maio!$H$3:$H$300,"&gt;0")+COUNTIFS(Maio!$D$3:$D$300,C199,Maio!$H$3:$H$300,"&gt;0")+COUNTIFS(Junho!$C$3:$C$300,C199,Junho!$H$3:$H$300,"&gt;0")+COUNTIFS(Junho!$D$3:$D$300,C199,Junho!$H$3:$H$300,"&gt;0")+COUNTIFS(Julho!$C$3:$C$300,C199,Julho!$H$3:$H$300,"&gt;0")+COUNTIFS(Julho!$D$3:$D$300,C199,Julho!$H$3:$H$300,"&gt;0")+COUNTIFS(Agosto!$C$3:$C$300,C199,Agosto!$H$3:$H$300,"&gt;0")+COUNTIFS(Agosto!$D$3:$D$300,C199,Agosto!$H$3:$H$300,"&gt;0")+COUNTIFS(Setembro!$C$3:$C$300,C199,Setembro!$H$3:$H$300,"&gt;0")+COUNTIFS(Setembro!$D$3:$D$300,C199,Setembro!$H$3:$H$300,"&gt;0")+COUNTIFS(Outubro!$C$3:$C$300,C199,Outubro!$H$3:$H$300,"&gt;0")+COUNTIFS(Outubro!$D$3:$D$300,C199,Outubro!$H$3:$H$300,"&gt;0")+COUNTIFS(Novembro!$C$3:$C$300,C199,Novembro!$H$3:$H$300,"&gt;0")+COUNTIFS(Novembro!$D$3:$D$300,C199,Novembro!$H$3:$H$300,"&gt;0")+COUNTIFS(Dezembro!$C$3:$C$300,C199,Dezembro!$H$3:$H$300,"&gt;0")+COUNTIFS(Dezembro!$D$3:$D$300,C199,Dezembro!$H$3:$H$300,"&gt;0")</f>
        <v>0</v>
      </c>
      <c r="G199" s="216">
        <f>COUNTIFS(Janeiro!$C$3:$C$300,C199,Janeiro!$H$3:$H$300,"&lt;0")+COUNTIFS(Janeiro!$D$3:$D$300,C199,Janeiro!$H$3:$H$300,"&lt;0")+COUNTIFS(Fevereiro!$C$3:$C$300,C199,Fevereiro!$H$3:$H$300,"&lt;0")+COUNTIFS(Fevereiro!$D$3:$D$300,C199,Fevereiro!$H$3:$H$300,"&lt;0")+COUNTIFS('Março'!$C$3:$C$300,C199,'Março'!$H$3:$H$300,"&lt;0")+COUNTIFS('Março'!$D$3:$D$300,C199,'Março'!$H$3:$H$300,"&lt;0")+COUNTIFS(Abril!$C$3:$C$300,C199,Abril!$H$3:$H$300,"&lt;0")+COUNTIFS(Abril!$D$3:$D$300,C199,Abril!$H$3:$H$300,"&lt;0")+COUNTIFS(Maio!$C$3:$C$300,C199,Maio!$H$3:$H$300,"&lt;0")+COUNTIFS(Maio!$D$3:$D$300,C199,Maio!$H$3:$H$300,"&lt;0")+COUNTIFS(Junho!$C$3:$C$300,C199,Junho!$H$3:$H$300,"&lt;0")+COUNTIFS(Junho!$D$3:$D$300,C199,Junho!$H$3:$H$300,"&lt;0")+COUNTIFS(Julho!$C$3:$C$300,C199,Julho!$H$3:$H$300,"&lt;0")+COUNTIFS(Julho!$D$3:$D$300,C199,Julho!$H$3:$H$300,"&lt;0")+COUNTIFS(Agosto!$C$3:$C$300,C199,Agosto!$H$3:$H$300,"&lt;0")+COUNTIFS(Agosto!$D$3:$D$300,C199,Agosto!$H$3:$H$300,"&lt;0")+COUNTIFS(Setembro!$C$3:$C$300,C199,Setembro!$H$3:$H$300,"&lt;0")+COUNTIFS(Setembro!$D$3:$D$300,C199,Setembro!$H$3:$H$300,"&lt;0")+COUNTIFS(Outubro!$C$3:$C$300,C199,Outubro!$H$3:$H$300,"&lt;0")+COUNTIFS(Outubro!$D$3:$D$300,C199,Outubro!$H$3:$H$300,"&lt;0")+COUNTIFS(Novembro!$C$3:$C$300,C199,Novembro!$H$3:$H$300,"&lt;0")+COUNTIFS(Novembro!$D$3:$D$300,C199,Novembro!$H$3:$H$300,"&lt;0")+COUNTIFS(Dezembro!$C$3:$C$300,C199,Dezembro!$H$3:$H$300,"&lt;0")+COUNTIFS(Dezembro!$D$3:$D$300,C199,Dezembro!$H$3:$H$300,"&lt;0")</f>
        <v>0</v>
      </c>
      <c r="H199" s="217">
        <f>SUMIFS(Janeiro!$H$3:$H$300,Janeiro!$C$3:$C$300,C199)+SUMIFS(Janeiro!$H$3:$H$300,Janeiro!$D$3:$D$300,C199)+SUMIFS(Fevereiro!$H$3:$H$300,Fevereiro!$C$3:$C$300,C199)+SUMIFS(Fevereiro!$H$3:$H$300,Fevereiro!$D$3:$D$300,C199)+SUMIFS('Março'!$H$3:$H$300,'Março'!$C$3:$C$300,C199)+SUMIFS('Março'!$H$3:$H$300,'Março'!$D$3:$D$300,C199)+SUMIFS(Abril!$H$3:$H$300,Abril!$C$3:$C$300,C199)+SUMIFS(Abril!$H$3:$H$300,Abril!$D$3:$D$300,C199)+SUMIFS(Maio!$H$3:$H$300,Maio!$C$3:$C$300,C199)+SUMIFS(Maio!$H$3:$H$300,Maio!$D$3:$D$300,C199)+SUMIFS(Junho!$H$3:$H$300,Junho!$C$3:$C$300,C199)+SUMIFS(Junho!$H$3:$H$300,Junho!$D$3:$D$300,C199)+SUMIFS(Julho!$H$3:$H$300,Julho!$C$3:$C$300,C199)+SUMIFS(Julho!$H$3:$H$300,Julho!$D$3:$D$300,C199)+SUMIFS(Agosto!$H$3:$H$300,Agosto!$C$3:$C$300,C199)+SUMIFS(Agosto!$H$3:$H$300,Agosto!$D$3:$D$300,C199)+SUMIFS(Setembro!$H$3:$H$300,Setembro!$C$3:$C$300,C199)+SUMIFS(Setembro!$H$3:$H$300,Setembro!$D$3:$D$300,C199)+SUMIFS(Outubro!$H$3:$H$300,Outubro!$C$3:$C$300,C199)+SUMIFS(Outubro!$H$3:$H$300,Outubro!$D$3:$D$300,C199)+SUMIFS(Novembro!$H$3:$H$300,Novembro!$C$3:$C$300,C199)+SUMIFS(Novembro!$H$3:$H$300,Novembro!$D$3:$D$300,C199)+SUMIFS(Dezembro!$H$3:$H$300,Dezembro!$C$3:$C$300,C199)+SUMIFS(Dezembro!$H$3:$H$300,Dezembro!$D$3:$D$300,C199)</f>
        <v>0</v>
      </c>
      <c r="J199" s="235"/>
      <c r="L199" s="71"/>
    </row>
    <row r="200" ht="24.75" customHeight="1">
      <c r="A200" s="214">
        <f>Equipes!$H200+(ROW(Equipes!$H200)/100000)</f>
        <v>0.002</v>
      </c>
      <c r="B200" s="207">
        <f>RANK(Equipes!$A200,A:A)</f>
        <v>247</v>
      </c>
      <c r="C200" s="242"/>
      <c r="D200" s="216">
        <f>COUNTIF(Janeiro!$C$3:$C$300,C200)+COUNTIF(Fevereiro!$C$3:$C$300,C200)+COUNTIF('Março'!$C$3:$C$300,C200)+COUNTIF(Abril!$C$3:$C$300,C200)+COUNTIF(Maio!$C$3:$C$300,C200)+COUNTIF(Junho!$C$3:$C$300,C200)+COUNTIF(Julho!$C$3:$C$300,C200)+COUNTIF(Agosto!$C$3:$C$300,C200)+COUNTIF(Setembro!$C$3:$C$300,C200)+COUNTIF(Outubro!$C$3:$C$300,C200)+COUNTIF(Novembro!$C$3:$C$300,C200)+COUNTIF(Dezembro!$C$3:$C$300,C200)</f>
        <v>0</v>
      </c>
      <c r="E200" s="216">
        <f>COUNTIF(Janeiro!$D$3:$D$300,C200)+COUNTIF(Fevereiro!$D$3:$D$300,C200)+COUNTIF('Março'!$D$3:$D$300,C200)+COUNTIF(Abril!$D$3:$D$300,C200)+COUNTIF(Maio!$D$3:$D$300,C200)+COUNTIF(Junho!$D$3:$D$300,C200)+COUNTIF(Julho!$D$3:$D$300,C200)+COUNTIF(Agosto!$D$3:$D$300,C200)+COUNTIF(Setembro!$D$3:$D$300,C200)+COUNTIF(Outubro!$D$3:$D$300,C200)+COUNTIF(Novembro!$D$3:$D$300,C200)+COUNTIF(Dezembro!$D$3:$D$300,C200)</f>
        <v>0</v>
      </c>
      <c r="F200" s="216">
        <f>COUNTIFS(Janeiro!$C$3:$C$300,C200,Janeiro!$H$3:$H$300,"&gt;0")+COUNTIFS(Janeiro!$D$3:$D$300,C200,Janeiro!$H$3:$H$300,"&gt;0")+COUNTIFS(Fevereiro!$C$3:$C$300,C200,Fevereiro!$H$3:$H$300,"&gt;0")+COUNTIFS(Fevereiro!$D$3:$D$300,C200,Fevereiro!$H$3:$H$300,"&gt;0")+COUNTIFS('Março'!$C$3:$C$300,C200,'Março'!$H$3:$H$300,"&gt;0")+COUNTIFS('Março'!$D$3:$D$300,C200,'Março'!$H$3:$H$300,"&gt;0")+COUNTIFS(Abril!$C$3:$C$300,C200,Abril!$H$3:$H$300,"&gt;0")+COUNTIFS(Abril!$D$3:$D$300,C200,Abril!$H$3:$H$300,"&gt;0")+COUNTIFS(Maio!$C$3:$C$300,C200,Maio!$H$3:$H$300,"&gt;0")+COUNTIFS(Maio!$D$3:$D$300,C200,Maio!$H$3:$H$300,"&gt;0")+COUNTIFS(Junho!$C$3:$C$300,C200,Junho!$H$3:$H$300,"&gt;0")+COUNTIFS(Junho!$D$3:$D$300,C200,Junho!$H$3:$H$300,"&gt;0")+COUNTIFS(Julho!$C$3:$C$300,C200,Julho!$H$3:$H$300,"&gt;0")+COUNTIFS(Julho!$D$3:$D$300,C200,Julho!$H$3:$H$300,"&gt;0")+COUNTIFS(Agosto!$C$3:$C$300,C200,Agosto!$H$3:$H$300,"&gt;0")+COUNTIFS(Agosto!$D$3:$D$300,C200,Agosto!$H$3:$H$300,"&gt;0")+COUNTIFS(Setembro!$C$3:$C$300,C200,Setembro!$H$3:$H$300,"&gt;0")+COUNTIFS(Setembro!$D$3:$D$300,C200,Setembro!$H$3:$H$300,"&gt;0")+COUNTIFS(Outubro!$C$3:$C$300,C200,Outubro!$H$3:$H$300,"&gt;0")+COUNTIFS(Outubro!$D$3:$D$300,C200,Outubro!$H$3:$H$300,"&gt;0")+COUNTIFS(Novembro!$C$3:$C$300,C200,Novembro!$H$3:$H$300,"&gt;0")+COUNTIFS(Novembro!$D$3:$D$300,C200,Novembro!$H$3:$H$300,"&gt;0")+COUNTIFS(Dezembro!$C$3:$C$300,C200,Dezembro!$H$3:$H$300,"&gt;0")+COUNTIFS(Dezembro!$D$3:$D$300,C200,Dezembro!$H$3:$H$300,"&gt;0")</f>
        <v>0</v>
      </c>
      <c r="G200" s="216">
        <f>COUNTIFS(Janeiro!$C$3:$C$300,C200,Janeiro!$H$3:$H$300,"&lt;0")+COUNTIFS(Janeiro!$D$3:$D$300,C200,Janeiro!$H$3:$H$300,"&lt;0")+COUNTIFS(Fevereiro!$C$3:$C$300,C200,Fevereiro!$H$3:$H$300,"&lt;0")+COUNTIFS(Fevereiro!$D$3:$D$300,C200,Fevereiro!$H$3:$H$300,"&lt;0")+COUNTIFS('Março'!$C$3:$C$300,C200,'Março'!$H$3:$H$300,"&lt;0")+COUNTIFS('Março'!$D$3:$D$300,C200,'Março'!$H$3:$H$300,"&lt;0")+COUNTIFS(Abril!$C$3:$C$300,C200,Abril!$H$3:$H$300,"&lt;0")+COUNTIFS(Abril!$D$3:$D$300,C200,Abril!$H$3:$H$300,"&lt;0")+COUNTIFS(Maio!$C$3:$C$300,C200,Maio!$H$3:$H$300,"&lt;0")+COUNTIFS(Maio!$D$3:$D$300,C200,Maio!$H$3:$H$300,"&lt;0")+COUNTIFS(Junho!$C$3:$C$300,C200,Junho!$H$3:$H$300,"&lt;0")+COUNTIFS(Junho!$D$3:$D$300,C200,Junho!$H$3:$H$300,"&lt;0")+COUNTIFS(Julho!$C$3:$C$300,C200,Julho!$H$3:$H$300,"&lt;0")+COUNTIFS(Julho!$D$3:$D$300,C200,Julho!$H$3:$H$300,"&lt;0")+COUNTIFS(Agosto!$C$3:$C$300,C200,Agosto!$H$3:$H$300,"&lt;0")+COUNTIFS(Agosto!$D$3:$D$300,C200,Agosto!$H$3:$H$300,"&lt;0")+COUNTIFS(Setembro!$C$3:$C$300,C200,Setembro!$H$3:$H$300,"&lt;0")+COUNTIFS(Setembro!$D$3:$D$300,C200,Setembro!$H$3:$H$300,"&lt;0")+COUNTIFS(Outubro!$C$3:$C$300,C200,Outubro!$H$3:$H$300,"&lt;0")+COUNTIFS(Outubro!$D$3:$D$300,C200,Outubro!$H$3:$H$300,"&lt;0")+COUNTIFS(Novembro!$C$3:$C$300,C200,Novembro!$H$3:$H$300,"&lt;0")+COUNTIFS(Novembro!$D$3:$D$300,C200,Novembro!$H$3:$H$300,"&lt;0")+COUNTIFS(Dezembro!$C$3:$C$300,C200,Dezembro!$H$3:$H$300,"&lt;0")+COUNTIFS(Dezembro!$D$3:$D$300,C200,Dezembro!$H$3:$H$300,"&lt;0")</f>
        <v>0</v>
      </c>
      <c r="H200" s="217">
        <f>SUMIFS(Janeiro!$H$3:$H$300,Janeiro!$C$3:$C$300,C200)+SUMIFS(Janeiro!$H$3:$H$300,Janeiro!$D$3:$D$300,C200)+SUMIFS(Fevereiro!$H$3:$H$300,Fevereiro!$C$3:$C$300,C200)+SUMIFS(Fevereiro!$H$3:$H$300,Fevereiro!$D$3:$D$300,C200)+SUMIFS('Março'!$H$3:$H$300,'Março'!$C$3:$C$300,C200)+SUMIFS('Março'!$H$3:$H$300,'Março'!$D$3:$D$300,C200)+SUMIFS(Abril!$H$3:$H$300,Abril!$C$3:$C$300,C200)+SUMIFS(Abril!$H$3:$H$300,Abril!$D$3:$D$300,C200)+SUMIFS(Maio!$H$3:$H$300,Maio!$C$3:$C$300,C200)+SUMIFS(Maio!$H$3:$H$300,Maio!$D$3:$D$300,C200)+SUMIFS(Junho!$H$3:$H$300,Junho!$C$3:$C$300,C200)+SUMIFS(Junho!$H$3:$H$300,Junho!$D$3:$D$300,C200)+SUMIFS(Julho!$H$3:$H$300,Julho!$C$3:$C$300,C200)+SUMIFS(Julho!$H$3:$H$300,Julho!$D$3:$D$300,C200)+SUMIFS(Agosto!$H$3:$H$300,Agosto!$C$3:$C$300,C200)+SUMIFS(Agosto!$H$3:$H$300,Agosto!$D$3:$D$300,C200)+SUMIFS(Setembro!$H$3:$H$300,Setembro!$C$3:$C$300,C200)+SUMIFS(Setembro!$H$3:$H$300,Setembro!$D$3:$D$300,C200)+SUMIFS(Outubro!$H$3:$H$300,Outubro!$C$3:$C$300,C200)+SUMIFS(Outubro!$H$3:$H$300,Outubro!$D$3:$D$300,C200)+SUMIFS(Novembro!$H$3:$H$300,Novembro!$C$3:$C$300,C200)+SUMIFS(Novembro!$H$3:$H$300,Novembro!$D$3:$D$300,C200)+SUMIFS(Dezembro!$H$3:$H$300,Dezembro!$C$3:$C$300,C200)+SUMIFS(Dezembro!$H$3:$H$300,Dezembro!$D$3:$D$300,C200)</f>
        <v>0</v>
      </c>
      <c r="J200" s="235"/>
      <c r="L200" s="71"/>
    </row>
    <row r="201" ht="24.75" customHeight="1">
      <c r="A201" s="214">
        <f>Equipes!$H201+(ROW(Equipes!$H201)/100000)</f>
        <v>0.00201</v>
      </c>
      <c r="B201" s="207">
        <f>RANK(Equipes!$A201,A:A)</f>
        <v>246</v>
      </c>
      <c r="C201" s="242"/>
      <c r="D201" s="216">
        <f>COUNTIF(Janeiro!$C$3:$C$300,C201)+COUNTIF(Fevereiro!$C$3:$C$300,C201)+COUNTIF('Março'!$C$3:$C$300,C201)+COUNTIF(Abril!$C$3:$C$300,C201)+COUNTIF(Maio!$C$3:$C$300,C201)+COUNTIF(Junho!$C$3:$C$300,C201)+COUNTIF(Julho!$C$3:$C$300,C201)+COUNTIF(Agosto!$C$3:$C$300,C201)+COUNTIF(Setembro!$C$3:$C$300,C201)+COUNTIF(Outubro!$C$3:$C$300,C201)+COUNTIF(Novembro!$C$3:$C$300,C201)+COUNTIF(Dezembro!$C$3:$C$300,C201)</f>
        <v>0</v>
      </c>
      <c r="E201" s="216">
        <f>COUNTIF(Janeiro!$D$3:$D$300,C201)+COUNTIF(Fevereiro!$D$3:$D$300,C201)+COUNTIF('Março'!$D$3:$D$300,C201)+COUNTIF(Abril!$D$3:$D$300,C201)+COUNTIF(Maio!$D$3:$D$300,C201)+COUNTIF(Junho!$D$3:$D$300,C201)+COUNTIF(Julho!$D$3:$D$300,C201)+COUNTIF(Agosto!$D$3:$D$300,C201)+COUNTIF(Setembro!$D$3:$D$300,C201)+COUNTIF(Outubro!$D$3:$D$300,C201)+COUNTIF(Novembro!$D$3:$D$300,C201)+COUNTIF(Dezembro!$D$3:$D$300,C201)</f>
        <v>0</v>
      </c>
      <c r="F201" s="216">
        <f>COUNTIFS(Janeiro!$C$3:$C$300,C201,Janeiro!$H$3:$H$300,"&gt;0")+COUNTIFS(Janeiro!$D$3:$D$300,C201,Janeiro!$H$3:$H$300,"&gt;0")+COUNTIFS(Fevereiro!$C$3:$C$300,C201,Fevereiro!$H$3:$H$300,"&gt;0")+COUNTIFS(Fevereiro!$D$3:$D$300,C201,Fevereiro!$H$3:$H$300,"&gt;0")+COUNTIFS('Março'!$C$3:$C$300,C201,'Março'!$H$3:$H$300,"&gt;0")+COUNTIFS('Março'!$D$3:$D$300,C201,'Março'!$H$3:$H$300,"&gt;0")+COUNTIFS(Abril!$C$3:$C$300,C201,Abril!$H$3:$H$300,"&gt;0")+COUNTIFS(Abril!$D$3:$D$300,C201,Abril!$H$3:$H$300,"&gt;0")+COUNTIFS(Maio!$C$3:$C$300,C201,Maio!$H$3:$H$300,"&gt;0")+COUNTIFS(Maio!$D$3:$D$300,C201,Maio!$H$3:$H$300,"&gt;0")+COUNTIFS(Junho!$C$3:$C$300,C201,Junho!$H$3:$H$300,"&gt;0")+COUNTIFS(Junho!$D$3:$D$300,C201,Junho!$H$3:$H$300,"&gt;0")+COUNTIFS(Julho!$C$3:$C$300,C201,Julho!$H$3:$H$300,"&gt;0")+COUNTIFS(Julho!$D$3:$D$300,C201,Julho!$H$3:$H$300,"&gt;0")+COUNTIFS(Agosto!$C$3:$C$300,C201,Agosto!$H$3:$H$300,"&gt;0")+COUNTIFS(Agosto!$D$3:$D$300,C201,Agosto!$H$3:$H$300,"&gt;0")+COUNTIFS(Setembro!$C$3:$C$300,C201,Setembro!$H$3:$H$300,"&gt;0")+COUNTIFS(Setembro!$D$3:$D$300,C201,Setembro!$H$3:$H$300,"&gt;0")+COUNTIFS(Outubro!$C$3:$C$300,C201,Outubro!$H$3:$H$300,"&gt;0")+COUNTIFS(Outubro!$D$3:$D$300,C201,Outubro!$H$3:$H$300,"&gt;0")+COUNTIFS(Novembro!$C$3:$C$300,C201,Novembro!$H$3:$H$300,"&gt;0")+COUNTIFS(Novembro!$D$3:$D$300,C201,Novembro!$H$3:$H$300,"&gt;0")+COUNTIFS(Dezembro!$C$3:$C$300,C201,Dezembro!$H$3:$H$300,"&gt;0")+COUNTIFS(Dezembro!$D$3:$D$300,C201,Dezembro!$H$3:$H$300,"&gt;0")</f>
        <v>0</v>
      </c>
      <c r="G201" s="216">
        <f>COUNTIFS(Janeiro!$C$3:$C$300,C201,Janeiro!$H$3:$H$300,"&lt;0")+COUNTIFS(Janeiro!$D$3:$D$300,C201,Janeiro!$H$3:$H$300,"&lt;0")+COUNTIFS(Fevereiro!$C$3:$C$300,C201,Fevereiro!$H$3:$H$300,"&lt;0")+COUNTIFS(Fevereiro!$D$3:$D$300,C201,Fevereiro!$H$3:$H$300,"&lt;0")+COUNTIFS('Março'!$C$3:$C$300,C201,'Março'!$H$3:$H$300,"&lt;0")+COUNTIFS('Março'!$D$3:$D$300,C201,'Março'!$H$3:$H$300,"&lt;0")+COUNTIFS(Abril!$C$3:$C$300,C201,Abril!$H$3:$H$300,"&lt;0")+COUNTIFS(Abril!$D$3:$D$300,C201,Abril!$H$3:$H$300,"&lt;0")+COUNTIFS(Maio!$C$3:$C$300,C201,Maio!$H$3:$H$300,"&lt;0")+COUNTIFS(Maio!$D$3:$D$300,C201,Maio!$H$3:$H$300,"&lt;0")+COUNTIFS(Junho!$C$3:$C$300,C201,Junho!$H$3:$H$300,"&lt;0")+COUNTIFS(Junho!$D$3:$D$300,C201,Junho!$H$3:$H$300,"&lt;0")+COUNTIFS(Julho!$C$3:$C$300,C201,Julho!$H$3:$H$300,"&lt;0")+COUNTIFS(Julho!$D$3:$D$300,C201,Julho!$H$3:$H$300,"&lt;0")+COUNTIFS(Agosto!$C$3:$C$300,C201,Agosto!$H$3:$H$300,"&lt;0")+COUNTIFS(Agosto!$D$3:$D$300,C201,Agosto!$H$3:$H$300,"&lt;0")+COUNTIFS(Setembro!$C$3:$C$300,C201,Setembro!$H$3:$H$300,"&lt;0")+COUNTIFS(Setembro!$D$3:$D$300,C201,Setembro!$H$3:$H$300,"&lt;0")+COUNTIFS(Outubro!$C$3:$C$300,C201,Outubro!$H$3:$H$300,"&lt;0")+COUNTIFS(Outubro!$D$3:$D$300,C201,Outubro!$H$3:$H$300,"&lt;0")+COUNTIFS(Novembro!$C$3:$C$300,C201,Novembro!$H$3:$H$300,"&lt;0")+COUNTIFS(Novembro!$D$3:$D$300,C201,Novembro!$H$3:$H$300,"&lt;0")+COUNTIFS(Dezembro!$C$3:$C$300,C201,Dezembro!$H$3:$H$300,"&lt;0")+COUNTIFS(Dezembro!$D$3:$D$300,C201,Dezembro!$H$3:$H$300,"&lt;0")</f>
        <v>0</v>
      </c>
      <c r="H201" s="217">
        <f>SUMIFS(Janeiro!$H$3:$H$300,Janeiro!$C$3:$C$300,C201)+SUMIFS(Janeiro!$H$3:$H$300,Janeiro!$D$3:$D$300,C201)+SUMIFS(Fevereiro!$H$3:$H$300,Fevereiro!$C$3:$C$300,C201)+SUMIFS(Fevereiro!$H$3:$H$300,Fevereiro!$D$3:$D$300,C201)+SUMIFS('Março'!$H$3:$H$300,'Março'!$C$3:$C$300,C201)+SUMIFS('Março'!$H$3:$H$300,'Março'!$D$3:$D$300,C201)+SUMIFS(Abril!$H$3:$H$300,Abril!$C$3:$C$300,C201)+SUMIFS(Abril!$H$3:$H$300,Abril!$D$3:$D$300,C201)+SUMIFS(Maio!$H$3:$H$300,Maio!$C$3:$C$300,C201)+SUMIFS(Maio!$H$3:$H$300,Maio!$D$3:$D$300,C201)+SUMIFS(Junho!$H$3:$H$300,Junho!$C$3:$C$300,C201)+SUMIFS(Junho!$H$3:$H$300,Junho!$D$3:$D$300,C201)+SUMIFS(Julho!$H$3:$H$300,Julho!$C$3:$C$300,C201)+SUMIFS(Julho!$H$3:$H$300,Julho!$D$3:$D$300,C201)+SUMIFS(Agosto!$H$3:$H$300,Agosto!$C$3:$C$300,C201)+SUMIFS(Agosto!$H$3:$H$300,Agosto!$D$3:$D$300,C201)+SUMIFS(Setembro!$H$3:$H$300,Setembro!$C$3:$C$300,C201)+SUMIFS(Setembro!$H$3:$H$300,Setembro!$D$3:$D$300,C201)+SUMIFS(Outubro!$H$3:$H$300,Outubro!$C$3:$C$300,C201)+SUMIFS(Outubro!$H$3:$H$300,Outubro!$D$3:$D$300,C201)+SUMIFS(Novembro!$H$3:$H$300,Novembro!$C$3:$C$300,C201)+SUMIFS(Novembro!$H$3:$H$300,Novembro!$D$3:$D$300,C201)+SUMIFS(Dezembro!$H$3:$H$300,Dezembro!$C$3:$C$300,C201)+SUMIFS(Dezembro!$H$3:$H$300,Dezembro!$D$3:$D$300,C201)</f>
        <v>0</v>
      </c>
      <c r="J201" s="235"/>
      <c r="L201" s="71"/>
    </row>
    <row r="202" ht="24.75" customHeight="1">
      <c r="A202" s="214">
        <f>Equipes!$H202+(ROW(Equipes!$H202)/100000)</f>
        <v>0.00202</v>
      </c>
      <c r="B202" s="207">
        <f>RANK(Equipes!$A202,A:A)</f>
        <v>245</v>
      </c>
      <c r="C202" s="242"/>
      <c r="D202" s="216">
        <f>COUNTIF(Janeiro!$C$3:$C$300,C202)+COUNTIF(Fevereiro!$C$3:$C$300,C202)+COUNTIF('Março'!$C$3:$C$300,C202)+COUNTIF(Abril!$C$3:$C$300,C202)+COUNTIF(Maio!$C$3:$C$300,C202)+COUNTIF(Junho!$C$3:$C$300,C202)+COUNTIF(Julho!$C$3:$C$300,C202)+COUNTIF(Agosto!$C$3:$C$300,C202)+COUNTIF(Setembro!$C$3:$C$300,C202)+COUNTIF(Outubro!$C$3:$C$300,C202)+COUNTIF(Novembro!$C$3:$C$300,C202)+COUNTIF(Dezembro!$C$3:$C$300,C202)</f>
        <v>0</v>
      </c>
      <c r="E202" s="216">
        <f>COUNTIF(Janeiro!$D$3:$D$300,C202)+COUNTIF(Fevereiro!$D$3:$D$300,C202)+COUNTIF('Março'!$D$3:$D$300,C202)+COUNTIF(Abril!$D$3:$D$300,C202)+COUNTIF(Maio!$D$3:$D$300,C202)+COUNTIF(Junho!$D$3:$D$300,C202)+COUNTIF(Julho!$D$3:$D$300,C202)+COUNTIF(Agosto!$D$3:$D$300,C202)+COUNTIF(Setembro!$D$3:$D$300,C202)+COUNTIF(Outubro!$D$3:$D$300,C202)+COUNTIF(Novembro!$D$3:$D$300,C202)+COUNTIF(Dezembro!$D$3:$D$300,C202)</f>
        <v>0</v>
      </c>
      <c r="F202" s="216">
        <f>COUNTIFS(Janeiro!$C$3:$C$300,C202,Janeiro!$H$3:$H$300,"&gt;0")+COUNTIFS(Janeiro!$D$3:$D$300,C202,Janeiro!$H$3:$H$300,"&gt;0")+COUNTIFS(Fevereiro!$C$3:$C$300,C202,Fevereiro!$H$3:$H$300,"&gt;0")+COUNTIFS(Fevereiro!$D$3:$D$300,C202,Fevereiro!$H$3:$H$300,"&gt;0")+COUNTIFS('Março'!$C$3:$C$300,C202,'Março'!$H$3:$H$300,"&gt;0")+COUNTIFS('Março'!$D$3:$D$300,C202,'Março'!$H$3:$H$300,"&gt;0")+COUNTIFS(Abril!$C$3:$C$300,C202,Abril!$H$3:$H$300,"&gt;0")+COUNTIFS(Abril!$D$3:$D$300,C202,Abril!$H$3:$H$300,"&gt;0")+COUNTIFS(Maio!$C$3:$C$300,C202,Maio!$H$3:$H$300,"&gt;0")+COUNTIFS(Maio!$D$3:$D$300,C202,Maio!$H$3:$H$300,"&gt;0")+COUNTIFS(Junho!$C$3:$C$300,C202,Junho!$H$3:$H$300,"&gt;0")+COUNTIFS(Junho!$D$3:$D$300,C202,Junho!$H$3:$H$300,"&gt;0")+COUNTIFS(Julho!$C$3:$C$300,C202,Julho!$H$3:$H$300,"&gt;0")+COUNTIFS(Julho!$D$3:$D$300,C202,Julho!$H$3:$H$300,"&gt;0")+COUNTIFS(Agosto!$C$3:$C$300,C202,Agosto!$H$3:$H$300,"&gt;0")+COUNTIFS(Agosto!$D$3:$D$300,C202,Agosto!$H$3:$H$300,"&gt;0")+COUNTIFS(Setembro!$C$3:$C$300,C202,Setembro!$H$3:$H$300,"&gt;0")+COUNTIFS(Setembro!$D$3:$D$300,C202,Setembro!$H$3:$H$300,"&gt;0")+COUNTIFS(Outubro!$C$3:$C$300,C202,Outubro!$H$3:$H$300,"&gt;0")+COUNTIFS(Outubro!$D$3:$D$300,C202,Outubro!$H$3:$H$300,"&gt;0")+COUNTIFS(Novembro!$C$3:$C$300,C202,Novembro!$H$3:$H$300,"&gt;0")+COUNTIFS(Novembro!$D$3:$D$300,C202,Novembro!$H$3:$H$300,"&gt;0")+COUNTIFS(Dezembro!$C$3:$C$300,C202,Dezembro!$H$3:$H$300,"&gt;0")+COUNTIFS(Dezembro!$D$3:$D$300,C202,Dezembro!$H$3:$H$300,"&gt;0")</f>
        <v>0</v>
      </c>
      <c r="G202" s="216">
        <f>COUNTIFS(Janeiro!$C$3:$C$300,C202,Janeiro!$H$3:$H$300,"&lt;0")+COUNTIFS(Janeiro!$D$3:$D$300,C202,Janeiro!$H$3:$H$300,"&lt;0")+COUNTIFS(Fevereiro!$C$3:$C$300,C202,Fevereiro!$H$3:$H$300,"&lt;0")+COUNTIFS(Fevereiro!$D$3:$D$300,C202,Fevereiro!$H$3:$H$300,"&lt;0")+COUNTIFS('Março'!$C$3:$C$300,C202,'Março'!$H$3:$H$300,"&lt;0")+COUNTIFS('Março'!$D$3:$D$300,C202,'Março'!$H$3:$H$300,"&lt;0")+COUNTIFS(Abril!$C$3:$C$300,C202,Abril!$H$3:$H$300,"&lt;0")+COUNTIFS(Abril!$D$3:$D$300,C202,Abril!$H$3:$H$300,"&lt;0")+COUNTIFS(Maio!$C$3:$C$300,C202,Maio!$H$3:$H$300,"&lt;0")+COUNTIFS(Maio!$D$3:$D$300,C202,Maio!$H$3:$H$300,"&lt;0")+COUNTIFS(Junho!$C$3:$C$300,C202,Junho!$H$3:$H$300,"&lt;0")+COUNTIFS(Junho!$D$3:$D$300,C202,Junho!$H$3:$H$300,"&lt;0")+COUNTIFS(Julho!$C$3:$C$300,C202,Julho!$H$3:$H$300,"&lt;0")+COUNTIFS(Julho!$D$3:$D$300,C202,Julho!$H$3:$H$300,"&lt;0")+COUNTIFS(Agosto!$C$3:$C$300,C202,Agosto!$H$3:$H$300,"&lt;0")+COUNTIFS(Agosto!$D$3:$D$300,C202,Agosto!$H$3:$H$300,"&lt;0")+COUNTIFS(Setembro!$C$3:$C$300,C202,Setembro!$H$3:$H$300,"&lt;0")+COUNTIFS(Setembro!$D$3:$D$300,C202,Setembro!$H$3:$H$300,"&lt;0")+COUNTIFS(Outubro!$C$3:$C$300,C202,Outubro!$H$3:$H$300,"&lt;0")+COUNTIFS(Outubro!$D$3:$D$300,C202,Outubro!$H$3:$H$300,"&lt;0")+COUNTIFS(Novembro!$C$3:$C$300,C202,Novembro!$H$3:$H$300,"&lt;0")+COUNTIFS(Novembro!$D$3:$D$300,C202,Novembro!$H$3:$H$300,"&lt;0")+COUNTIFS(Dezembro!$C$3:$C$300,C202,Dezembro!$H$3:$H$300,"&lt;0")+COUNTIFS(Dezembro!$D$3:$D$300,C202,Dezembro!$H$3:$H$300,"&lt;0")</f>
        <v>0</v>
      </c>
      <c r="H202" s="217">
        <f>SUMIFS(Janeiro!$H$3:$H$300,Janeiro!$C$3:$C$300,C202)+SUMIFS(Janeiro!$H$3:$H$300,Janeiro!$D$3:$D$300,C202)+SUMIFS(Fevereiro!$H$3:$H$300,Fevereiro!$C$3:$C$300,C202)+SUMIFS(Fevereiro!$H$3:$H$300,Fevereiro!$D$3:$D$300,C202)+SUMIFS('Março'!$H$3:$H$300,'Março'!$C$3:$C$300,C202)+SUMIFS('Março'!$H$3:$H$300,'Março'!$D$3:$D$300,C202)+SUMIFS(Abril!$H$3:$H$300,Abril!$C$3:$C$300,C202)+SUMIFS(Abril!$H$3:$H$300,Abril!$D$3:$D$300,C202)+SUMIFS(Maio!$H$3:$H$300,Maio!$C$3:$C$300,C202)+SUMIFS(Maio!$H$3:$H$300,Maio!$D$3:$D$300,C202)+SUMIFS(Junho!$H$3:$H$300,Junho!$C$3:$C$300,C202)+SUMIFS(Junho!$H$3:$H$300,Junho!$D$3:$D$300,C202)+SUMIFS(Julho!$H$3:$H$300,Julho!$C$3:$C$300,C202)+SUMIFS(Julho!$H$3:$H$300,Julho!$D$3:$D$300,C202)+SUMIFS(Agosto!$H$3:$H$300,Agosto!$C$3:$C$300,C202)+SUMIFS(Agosto!$H$3:$H$300,Agosto!$D$3:$D$300,C202)+SUMIFS(Setembro!$H$3:$H$300,Setembro!$C$3:$C$300,C202)+SUMIFS(Setembro!$H$3:$H$300,Setembro!$D$3:$D$300,C202)+SUMIFS(Outubro!$H$3:$H$300,Outubro!$C$3:$C$300,C202)+SUMIFS(Outubro!$H$3:$H$300,Outubro!$D$3:$D$300,C202)+SUMIFS(Novembro!$H$3:$H$300,Novembro!$C$3:$C$300,C202)+SUMIFS(Novembro!$H$3:$H$300,Novembro!$D$3:$D$300,C202)+SUMIFS(Dezembro!$H$3:$H$300,Dezembro!$C$3:$C$300,C202)+SUMIFS(Dezembro!$H$3:$H$300,Dezembro!$D$3:$D$300,C202)</f>
        <v>0</v>
      </c>
      <c r="J202" s="235"/>
      <c r="L202" s="71"/>
    </row>
    <row r="203" ht="24.75" customHeight="1">
      <c r="A203" s="214">
        <f>Equipes!$H203+(ROW(Equipes!$H203)/100000)</f>
        <v>0.00203</v>
      </c>
      <c r="B203" s="207">
        <f>RANK(Equipes!$A203,A:A)</f>
        <v>244</v>
      </c>
      <c r="C203" s="242"/>
      <c r="D203" s="216">
        <f>COUNTIF(Janeiro!$C$3:$C$300,C203)+COUNTIF(Fevereiro!$C$3:$C$300,C203)+COUNTIF('Março'!$C$3:$C$300,C203)+COUNTIF(Abril!$C$3:$C$300,C203)+COUNTIF(Maio!$C$3:$C$300,C203)+COUNTIF(Junho!$C$3:$C$300,C203)+COUNTIF(Julho!$C$3:$C$300,C203)+COUNTIF(Agosto!$C$3:$C$300,C203)+COUNTIF(Setembro!$C$3:$C$300,C203)+COUNTIF(Outubro!$C$3:$C$300,C203)+COUNTIF(Novembro!$C$3:$C$300,C203)+COUNTIF(Dezembro!$C$3:$C$300,C203)</f>
        <v>0</v>
      </c>
      <c r="E203" s="216">
        <f>COUNTIF(Janeiro!$D$3:$D$300,C203)+COUNTIF(Fevereiro!$D$3:$D$300,C203)+COUNTIF('Março'!$D$3:$D$300,C203)+COUNTIF(Abril!$D$3:$D$300,C203)+COUNTIF(Maio!$D$3:$D$300,C203)+COUNTIF(Junho!$D$3:$D$300,C203)+COUNTIF(Julho!$D$3:$D$300,C203)+COUNTIF(Agosto!$D$3:$D$300,C203)+COUNTIF(Setembro!$D$3:$D$300,C203)+COUNTIF(Outubro!$D$3:$D$300,C203)+COUNTIF(Novembro!$D$3:$D$300,C203)+COUNTIF(Dezembro!$D$3:$D$300,C203)</f>
        <v>0</v>
      </c>
      <c r="F203" s="216">
        <f>COUNTIFS(Janeiro!$C$3:$C$300,C203,Janeiro!$H$3:$H$300,"&gt;0")+COUNTIFS(Janeiro!$D$3:$D$300,C203,Janeiro!$H$3:$H$300,"&gt;0")+COUNTIFS(Fevereiro!$C$3:$C$300,C203,Fevereiro!$H$3:$H$300,"&gt;0")+COUNTIFS(Fevereiro!$D$3:$D$300,C203,Fevereiro!$H$3:$H$300,"&gt;0")+COUNTIFS('Março'!$C$3:$C$300,C203,'Março'!$H$3:$H$300,"&gt;0")+COUNTIFS('Março'!$D$3:$D$300,C203,'Março'!$H$3:$H$300,"&gt;0")+COUNTIFS(Abril!$C$3:$C$300,C203,Abril!$H$3:$H$300,"&gt;0")+COUNTIFS(Abril!$D$3:$D$300,C203,Abril!$H$3:$H$300,"&gt;0")+COUNTIFS(Maio!$C$3:$C$300,C203,Maio!$H$3:$H$300,"&gt;0")+COUNTIFS(Maio!$D$3:$D$300,C203,Maio!$H$3:$H$300,"&gt;0")+COUNTIFS(Junho!$C$3:$C$300,C203,Junho!$H$3:$H$300,"&gt;0")+COUNTIFS(Junho!$D$3:$D$300,C203,Junho!$H$3:$H$300,"&gt;0")+COUNTIFS(Julho!$C$3:$C$300,C203,Julho!$H$3:$H$300,"&gt;0")+COUNTIFS(Julho!$D$3:$D$300,C203,Julho!$H$3:$H$300,"&gt;0")+COUNTIFS(Agosto!$C$3:$C$300,C203,Agosto!$H$3:$H$300,"&gt;0")+COUNTIFS(Agosto!$D$3:$D$300,C203,Agosto!$H$3:$H$300,"&gt;0")+COUNTIFS(Setembro!$C$3:$C$300,C203,Setembro!$H$3:$H$300,"&gt;0")+COUNTIFS(Setembro!$D$3:$D$300,C203,Setembro!$H$3:$H$300,"&gt;0")+COUNTIFS(Outubro!$C$3:$C$300,C203,Outubro!$H$3:$H$300,"&gt;0")+COUNTIFS(Outubro!$D$3:$D$300,C203,Outubro!$H$3:$H$300,"&gt;0")+COUNTIFS(Novembro!$C$3:$C$300,C203,Novembro!$H$3:$H$300,"&gt;0")+COUNTIFS(Novembro!$D$3:$D$300,C203,Novembro!$H$3:$H$300,"&gt;0")+COUNTIFS(Dezembro!$C$3:$C$300,C203,Dezembro!$H$3:$H$300,"&gt;0")+COUNTIFS(Dezembro!$D$3:$D$300,C203,Dezembro!$H$3:$H$300,"&gt;0")</f>
        <v>0</v>
      </c>
      <c r="G203" s="216">
        <f>COUNTIFS(Janeiro!$C$3:$C$300,C203,Janeiro!$H$3:$H$300,"&lt;0")+COUNTIFS(Janeiro!$D$3:$D$300,C203,Janeiro!$H$3:$H$300,"&lt;0")+COUNTIFS(Fevereiro!$C$3:$C$300,C203,Fevereiro!$H$3:$H$300,"&lt;0")+COUNTIFS(Fevereiro!$D$3:$D$300,C203,Fevereiro!$H$3:$H$300,"&lt;0")+COUNTIFS('Março'!$C$3:$C$300,C203,'Março'!$H$3:$H$300,"&lt;0")+COUNTIFS('Março'!$D$3:$D$300,C203,'Março'!$H$3:$H$300,"&lt;0")+COUNTIFS(Abril!$C$3:$C$300,C203,Abril!$H$3:$H$300,"&lt;0")+COUNTIFS(Abril!$D$3:$D$300,C203,Abril!$H$3:$H$300,"&lt;0")+COUNTIFS(Maio!$C$3:$C$300,C203,Maio!$H$3:$H$300,"&lt;0")+COUNTIFS(Maio!$D$3:$D$300,C203,Maio!$H$3:$H$300,"&lt;0")+COUNTIFS(Junho!$C$3:$C$300,C203,Junho!$H$3:$H$300,"&lt;0")+COUNTIFS(Junho!$D$3:$D$300,C203,Junho!$H$3:$H$300,"&lt;0")+COUNTIFS(Julho!$C$3:$C$300,C203,Julho!$H$3:$H$300,"&lt;0")+COUNTIFS(Julho!$D$3:$D$300,C203,Julho!$H$3:$H$300,"&lt;0")+COUNTIFS(Agosto!$C$3:$C$300,C203,Agosto!$H$3:$H$300,"&lt;0")+COUNTIFS(Agosto!$D$3:$D$300,C203,Agosto!$H$3:$H$300,"&lt;0")+COUNTIFS(Setembro!$C$3:$C$300,C203,Setembro!$H$3:$H$300,"&lt;0")+COUNTIFS(Setembro!$D$3:$D$300,C203,Setembro!$H$3:$H$300,"&lt;0")+COUNTIFS(Outubro!$C$3:$C$300,C203,Outubro!$H$3:$H$300,"&lt;0")+COUNTIFS(Outubro!$D$3:$D$300,C203,Outubro!$H$3:$H$300,"&lt;0")+COUNTIFS(Novembro!$C$3:$C$300,C203,Novembro!$H$3:$H$300,"&lt;0")+COUNTIFS(Novembro!$D$3:$D$300,C203,Novembro!$H$3:$H$300,"&lt;0")+COUNTIFS(Dezembro!$C$3:$C$300,C203,Dezembro!$H$3:$H$300,"&lt;0")+COUNTIFS(Dezembro!$D$3:$D$300,C203,Dezembro!$H$3:$H$300,"&lt;0")</f>
        <v>0</v>
      </c>
      <c r="H203" s="217">
        <f>SUMIFS(Janeiro!$H$3:$H$300,Janeiro!$C$3:$C$300,C203)+SUMIFS(Janeiro!$H$3:$H$300,Janeiro!$D$3:$D$300,C203)+SUMIFS(Fevereiro!$H$3:$H$300,Fevereiro!$C$3:$C$300,C203)+SUMIFS(Fevereiro!$H$3:$H$300,Fevereiro!$D$3:$D$300,C203)+SUMIFS('Março'!$H$3:$H$300,'Março'!$C$3:$C$300,C203)+SUMIFS('Março'!$H$3:$H$300,'Março'!$D$3:$D$300,C203)+SUMIFS(Abril!$H$3:$H$300,Abril!$C$3:$C$300,C203)+SUMIFS(Abril!$H$3:$H$300,Abril!$D$3:$D$300,C203)+SUMIFS(Maio!$H$3:$H$300,Maio!$C$3:$C$300,C203)+SUMIFS(Maio!$H$3:$H$300,Maio!$D$3:$D$300,C203)+SUMIFS(Junho!$H$3:$H$300,Junho!$C$3:$C$300,C203)+SUMIFS(Junho!$H$3:$H$300,Junho!$D$3:$D$300,C203)+SUMIFS(Julho!$H$3:$H$300,Julho!$C$3:$C$300,C203)+SUMIFS(Julho!$H$3:$H$300,Julho!$D$3:$D$300,C203)+SUMIFS(Agosto!$H$3:$H$300,Agosto!$C$3:$C$300,C203)+SUMIFS(Agosto!$H$3:$H$300,Agosto!$D$3:$D$300,C203)+SUMIFS(Setembro!$H$3:$H$300,Setembro!$C$3:$C$300,C203)+SUMIFS(Setembro!$H$3:$H$300,Setembro!$D$3:$D$300,C203)+SUMIFS(Outubro!$H$3:$H$300,Outubro!$C$3:$C$300,C203)+SUMIFS(Outubro!$H$3:$H$300,Outubro!$D$3:$D$300,C203)+SUMIFS(Novembro!$H$3:$H$300,Novembro!$C$3:$C$300,C203)+SUMIFS(Novembro!$H$3:$H$300,Novembro!$D$3:$D$300,C203)+SUMIFS(Dezembro!$H$3:$H$300,Dezembro!$C$3:$C$300,C203)+SUMIFS(Dezembro!$H$3:$H$300,Dezembro!$D$3:$D$300,C203)</f>
        <v>0</v>
      </c>
      <c r="J203" s="235"/>
      <c r="L203" s="71"/>
    </row>
    <row r="204" ht="24.75" customHeight="1">
      <c r="A204" s="214">
        <f>Equipes!$H204+(ROW(Equipes!$H204)/100000)</f>
        <v>0.00204</v>
      </c>
      <c r="B204" s="207">
        <f>RANK(Equipes!$A204,A:A)</f>
        <v>243</v>
      </c>
      <c r="C204" s="242"/>
      <c r="D204" s="216">
        <f>COUNTIF(Janeiro!$C$3:$C$300,C204)+COUNTIF(Fevereiro!$C$3:$C$300,C204)+COUNTIF('Março'!$C$3:$C$300,C204)+COUNTIF(Abril!$C$3:$C$300,C204)+COUNTIF(Maio!$C$3:$C$300,C204)+COUNTIF(Junho!$C$3:$C$300,C204)+COUNTIF(Julho!$C$3:$C$300,C204)+COUNTIF(Agosto!$C$3:$C$300,C204)+COUNTIF(Setembro!$C$3:$C$300,C204)+COUNTIF(Outubro!$C$3:$C$300,C204)+COUNTIF(Novembro!$C$3:$C$300,C204)+COUNTIF(Dezembro!$C$3:$C$300,C204)</f>
        <v>0</v>
      </c>
      <c r="E204" s="216">
        <f>COUNTIF(Janeiro!$D$3:$D$300,C204)+COUNTIF(Fevereiro!$D$3:$D$300,C204)+COUNTIF('Março'!$D$3:$D$300,C204)+COUNTIF(Abril!$D$3:$D$300,C204)+COUNTIF(Maio!$D$3:$D$300,C204)+COUNTIF(Junho!$D$3:$D$300,C204)+COUNTIF(Julho!$D$3:$D$300,C204)+COUNTIF(Agosto!$D$3:$D$300,C204)+COUNTIF(Setembro!$D$3:$D$300,C204)+COUNTIF(Outubro!$D$3:$D$300,C204)+COUNTIF(Novembro!$D$3:$D$300,C204)+COUNTIF(Dezembro!$D$3:$D$300,C204)</f>
        <v>0</v>
      </c>
      <c r="F204" s="216">
        <f>COUNTIFS(Janeiro!$C$3:$C$300,C204,Janeiro!$H$3:$H$300,"&gt;0")+COUNTIFS(Janeiro!$D$3:$D$300,C204,Janeiro!$H$3:$H$300,"&gt;0")+COUNTIFS(Fevereiro!$C$3:$C$300,C204,Fevereiro!$H$3:$H$300,"&gt;0")+COUNTIFS(Fevereiro!$D$3:$D$300,C204,Fevereiro!$H$3:$H$300,"&gt;0")+COUNTIFS('Março'!$C$3:$C$300,C204,'Março'!$H$3:$H$300,"&gt;0")+COUNTIFS('Março'!$D$3:$D$300,C204,'Março'!$H$3:$H$300,"&gt;0")+COUNTIFS(Abril!$C$3:$C$300,C204,Abril!$H$3:$H$300,"&gt;0")+COUNTIFS(Abril!$D$3:$D$300,C204,Abril!$H$3:$H$300,"&gt;0")+COUNTIFS(Maio!$C$3:$C$300,C204,Maio!$H$3:$H$300,"&gt;0")+COUNTIFS(Maio!$D$3:$D$300,C204,Maio!$H$3:$H$300,"&gt;0")+COUNTIFS(Junho!$C$3:$C$300,C204,Junho!$H$3:$H$300,"&gt;0")+COUNTIFS(Junho!$D$3:$D$300,C204,Junho!$H$3:$H$300,"&gt;0")+COUNTIFS(Julho!$C$3:$C$300,C204,Julho!$H$3:$H$300,"&gt;0")+COUNTIFS(Julho!$D$3:$D$300,C204,Julho!$H$3:$H$300,"&gt;0")+COUNTIFS(Agosto!$C$3:$C$300,C204,Agosto!$H$3:$H$300,"&gt;0")+COUNTIFS(Agosto!$D$3:$D$300,C204,Agosto!$H$3:$H$300,"&gt;0")+COUNTIFS(Setembro!$C$3:$C$300,C204,Setembro!$H$3:$H$300,"&gt;0")+COUNTIFS(Setembro!$D$3:$D$300,C204,Setembro!$H$3:$H$300,"&gt;0")+COUNTIFS(Outubro!$C$3:$C$300,C204,Outubro!$H$3:$H$300,"&gt;0")+COUNTIFS(Outubro!$D$3:$D$300,C204,Outubro!$H$3:$H$300,"&gt;0")+COUNTIFS(Novembro!$C$3:$C$300,C204,Novembro!$H$3:$H$300,"&gt;0")+COUNTIFS(Novembro!$D$3:$D$300,C204,Novembro!$H$3:$H$300,"&gt;0")+COUNTIFS(Dezembro!$C$3:$C$300,C204,Dezembro!$H$3:$H$300,"&gt;0")+COUNTIFS(Dezembro!$D$3:$D$300,C204,Dezembro!$H$3:$H$300,"&gt;0")</f>
        <v>0</v>
      </c>
      <c r="G204" s="216">
        <f>COUNTIFS(Janeiro!$C$3:$C$300,C204,Janeiro!$H$3:$H$300,"&lt;0")+COUNTIFS(Janeiro!$D$3:$D$300,C204,Janeiro!$H$3:$H$300,"&lt;0")+COUNTIFS(Fevereiro!$C$3:$C$300,C204,Fevereiro!$H$3:$H$300,"&lt;0")+COUNTIFS(Fevereiro!$D$3:$D$300,C204,Fevereiro!$H$3:$H$300,"&lt;0")+COUNTIFS('Março'!$C$3:$C$300,C204,'Março'!$H$3:$H$300,"&lt;0")+COUNTIFS('Março'!$D$3:$D$300,C204,'Março'!$H$3:$H$300,"&lt;0")+COUNTIFS(Abril!$C$3:$C$300,C204,Abril!$H$3:$H$300,"&lt;0")+COUNTIFS(Abril!$D$3:$D$300,C204,Abril!$H$3:$H$300,"&lt;0")+COUNTIFS(Maio!$C$3:$C$300,C204,Maio!$H$3:$H$300,"&lt;0")+COUNTIFS(Maio!$D$3:$D$300,C204,Maio!$H$3:$H$300,"&lt;0")+COUNTIFS(Junho!$C$3:$C$300,C204,Junho!$H$3:$H$300,"&lt;0")+COUNTIFS(Junho!$D$3:$D$300,C204,Junho!$H$3:$H$300,"&lt;0")+COUNTIFS(Julho!$C$3:$C$300,C204,Julho!$H$3:$H$300,"&lt;0")+COUNTIFS(Julho!$D$3:$D$300,C204,Julho!$H$3:$H$300,"&lt;0")+COUNTIFS(Agosto!$C$3:$C$300,C204,Agosto!$H$3:$H$300,"&lt;0")+COUNTIFS(Agosto!$D$3:$D$300,C204,Agosto!$H$3:$H$300,"&lt;0")+COUNTIFS(Setembro!$C$3:$C$300,C204,Setembro!$H$3:$H$300,"&lt;0")+COUNTIFS(Setembro!$D$3:$D$300,C204,Setembro!$H$3:$H$300,"&lt;0")+COUNTIFS(Outubro!$C$3:$C$300,C204,Outubro!$H$3:$H$300,"&lt;0")+COUNTIFS(Outubro!$D$3:$D$300,C204,Outubro!$H$3:$H$300,"&lt;0")+COUNTIFS(Novembro!$C$3:$C$300,C204,Novembro!$H$3:$H$300,"&lt;0")+COUNTIFS(Novembro!$D$3:$D$300,C204,Novembro!$H$3:$H$300,"&lt;0")+COUNTIFS(Dezembro!$C$3:$C$300,C204,Dezembro!$H$3:$H$300,"&lt;0")+COUNTIFS(Dezembro!$D$3:$D$300,C204,Dezembro!$H$3:$H$300,"&lt;0")</f>
        <v>0</v>
      </c>
      <c r="H204" s="217">
        <f>SUMIFS(Janeiro!$H$3:$H$300,Janeiro!$C$3:$C$300,C204)+SUMIFS(Janeiro!$H$3:$H$300,Janeiro!$D$3:$D$300,C204)+SUMIFS(Fevereiro!$H$3:$H$300,Fevereiro!$C$3:$C$300,C204)+SUMIFS(Fevereiro!$H$3:$H$300,Fevereiro!$D$3:$D$300,C204)+SUMIFS('Março'!$H$3:$H$300,'Março'!$C$3:$C$300,C204)+SUMIFS('Março'!$H$3:$H$300,'Março'!$D$3:$D$300,C204)+SUMIFS(Abril!$H$3:$H$300,Abril!$C$3:$C$300,C204)+SUMIFS(Abril!$H$3:$H$300,Abril!$D$3:$D$300,C204)+SUMIFS(Maio!$H$3:$H$300,Maio!$C$3:$C$300,C204)+SUMIFS(Maio!$H$3:$H$300,Maio!$D$3:$D$300,C204)+SUMIFS(Junho!$H$3:$H$300,Junho!$C$3:$C$300,C204)+SUMIFS(Junho!$H$3:$H$300,Junho!$D$3:$D$300,C204)+SUMIFS(Julho!$H$3:$H$300,Julho!$C$3:$C$300,C204)+SUMIFS(Julho!$H$3:$H$300,Julho!$D$3:$D$300,C204)+SUMIFS(Agosto!$H$3:$H$300,Agosto!$C$3:$C$300,C204)+SUMIFS(Agosto!$H$3:$H$300,Agosto!$D$3:$D$300,C204)+SUMIFS(Setembro!$H$3:$H$300,Setembro!$C$3:$C$300,C204)+SUMIFS(Setembro!$H$3:$H$300,Setembro!$D$3:$D$300,C204)+SUMIFS(Outubro!$H$3:$H$300,Outubro!$C$3:$C$300,C204)+SUMIFS(Outubro!$H$3:$H$300,Outubro!$D$3:$D$300,C204)+SUMIFS(Novembro!$H$3:$H$300,Novembro!$C$3:$C$300,C204)+SUMIFS(Novembro!$H$3:$H$300,Novembro!$D$3:$D$300,C204)+SUMIFS(Dezembro!$H$3:$H$300,Dezembro!$C$3:$C$300,C204)+SUMIFS(Dezembro!$H$3:$H$300,Dezembro!$D$3:$D$300,C204)</f>
        <v>0</v>
      </c>
      <c r="J204" s="235"/>
      <c r="L204" s="71"/>
    </row>
    <row r="205" ht="24.75" customHeight="1">
      <c r="A205" s="214">
        <f>Equipes!$H205+(ROW(Equipes!$H205)/100000)</f>
        <v>0.00205</v>
      </c>
      <c r="B205" s="207">
        <f>RANK(Equipes!$A205,A:A)</f>
        <v>242</v>
      </c>
      <c r="C205" s="242"/>
      <c r="D205" s="216">
        <f>COUNTIF(Janeiro!$C$3:$C$300,C205)+COUNTIF(Fevereiro!$C$3:$C$300,C205)+COUNTIF('Março'!$C$3:$C$300,C205)+COUNTIF(Abril!$C$3:$C$300,C205)+COUNTIF(Maio!$C$3:$C$300,C205)+COUNTIF(Junho!$C$3:$C$300,C205)+COUNTIF(Julho!$C$3:$C$300,C205)+COUNTIF(Agosto!$C$3:$C$300,C205)+COUNTIF(Setembro!$C$3:$C$300,C205)+COUNTIF(Outubro!$C$3:$C$300,C205)+COUNTIF(Novembro!$C$3:$C$300,C205)+COUNTIF(Dezembro!$C$3:$C$300,C205)</f>
        <v>0</v>
      </c>
      <c r="E205" s="216">
        <f>COUNTIF(Janeiro!$D$3:$D$300,C205)+COUNTIF(Fevereiro!$D$3:$D$300,C205)+COUNTIF('Março'!$D$3:$D$300,C205)+COUNTIF(Abril!$D$3:$D$300,C205)+COUNTIF(Maio!$D$3:$D$300,C205)+COUNTIF(Junho!$D$3:$D$300,C205)+COUNTIF(Julho!$D$3:$D$300,C205)+COUNTIF(Agosto!$D$3:$D$300,C205)+COUNTIF(Setembro!$D$3:$D$300,C205)+COUNTIF(Outubro!$D$3:$D$300,C205)+COUNTIF(Novembro!$D$3:$D$300,C205)+COUNTIF(Dezembro!$D$3:$D$300,C205)</f>
        <v>0</v>
      </c>
      <c r="F205" s="216">
        <f>COUNTIFS(Janeiro!$C$3:$C$300,C205,Janeiro!$H$3:$H$300,"&gt;0")+COUNTIFS(Janeiro!$D$3:$D$300,C205,Janeiro!$H$3:$H$300,"&gt;0")+COUNTIFS(Fevereiro!$C$3:$C$300,C205,Fevereiro!$H$3:$H$300,"&gt;0")+COUNTIFS(Fevereiro!$D$3:$D$300,C205,Fevereiro!$H$3:$H$300,"&gt;0")+COUNTIFS('Março'!$C$3:$C$300,C205,'Março'!$H$3:$H$300,"&gt;0")+COUNTIFS('Março'!$D$3:$D$300,C205,'Março'!$H$3:$H$300,"&gt;0")+COUNTIFS(Abril!$C$3:$C$300,C205,Abril!$H$3:$H$300,"&gt;0")+COUNTIFS(Abril!$D$3:$D$300,C205,Abril!$H$3:$H$300,"&gt;0")+COUNTIFS(Maio!$C$3:$C$300,C205,Maio!$H$3:$H$300,"&gt;0")+COUNTIFS(Maio!$D$3:$D$300,C205,Maio!$H$3:$H$300,"&gt;0")+COUNTIFS(Junho!$C$3:$C$300,C205,Junho!$H$3:$H$300,"&gt;0")+COUNTIFS(Junho!$D$3:$D$300,C205,Junho!$H$3:$H$300,"&gt;0")+COUNTIFS(Julho!$C$3:$C$300,C205,Julho!$H$3:$H$300,"&gt;0")+COUNTIFS(Julho!$D$3:$D$300,C205,Julho!$H$3:$H$300,"&gt;0")+COUNTIFS(Agosto!$C$3:$C$300,C205,Agosto!$H$3:$H$300,"&gt;0")+COUNTIFS(Agosto!$D$3:$D$300,C205,Agosto!$H$3:$H$300,"&gt;0")+COUNTIFS(Setembro!$C$3:$C$300,C205,Setembro!$H$3:$H$300,"&gt;0")+COUNTIFS(Setembro!$D$3:$D$300,C205,Setembro!$H$3:$H$300,"&gt;0")+COUNTIFS(Outubro!$C$3:$C$300,C205,Outubro!$H$3:$H$300,"&gt;0")+COUNTIFS(Outubro!$D$3:$D$300,C205,Outubro!$H$3:$H$300,"&gt;0")+COUNTIFS(Novembro!$C$3:$C$300,C205,Novembro!$H$3:$H$300,"&gt;0")+COUNTIFS(Novembro!$D$3:$D$300,C205,Novembro!$H$3:$H$300,"&gt;0")+COUNTIFS(Dezembro!$C$3:$C$300,C205,Dezembro!$H$3:$H$300,"&gt;0")+COUNTIFS(Dezembro!$D$3:$D$300,C205,Dezembro!$H$3:$H$300,"&gt;0")</f>
        <v>0</v>
      </c>
      <c r="G205" s="216">
        <f>COUNTIFS(Janeiro!$C$3:$C$300,C205,Janeiro!$H$3:$H$300,"&lt;0")+COUNTIFS(Janeiro!$D$3:$D$300,C205,Janeiro!$H$3:$H$300,"&lt;0")+COUNTIFS(Fevereiro!$C$3:$C$300,C205,Fevereiro!$H$3:$H$300,"&lt;0")+COUNTIFS(Fevereiro!$D$3:$D$300,C205,Fevereiro!$H$3:$H$300,"&lt;0")+COUNTIFS('Março'!$C$3:$C$300,C205,'Março'!$H$3:$H$300,"&lt;0")+COUNTIFS('Março'!$D$3:$D$300,C205,'Março'!$H$3:$H$300,"&lt;0")+COUNTIFS(Abril!$C$3:$C$300,C205,Abril!$H$3:$H$300,"&lt;0")+COUNTIFS(Abril!$D$3:$D$300,C205,Abril!$H$3:$H$300,"&lt;0")+COUNTIFS(Maio!$C$3:$C$300,C205,Maio!$H$3:$H$300,"&lt;0")+COUNTIFS(Maio!$D$3:$D$300,C205,Maio!$H$3:$H$300,"&lt;0")+COUNTIFS(Junho!$C$3:$C$300,C205,Junho!$H$3:$H$300,"&lt;0")+COUNTIFS(Junho!$D$3:$D$300,C205,Junho!$H$3:$H$300,"&lt;0")+COUNTIFS(Julho!$C$3:$C$300,C205,Julho!$H$3:$H$300,"&lt;0")+COUNTIFS(Julho!$D$3:$D$300,C205,Julho!$H$3:$H$300,"&lt;0")+COUNTIFS(Agosto!$C$3:$C$300,C205,Agosto!$H$3:$H$300,"&lt;0")+COUNTIFS(Agosto!$D$3:$D$300,C205,Agosto!$H$3:$H$300,"&lt;0")+COUNTIFS(Setembro!$C$3:$C$300,C205,Setembro!$H$3:$H$300,"&lt;0")+COUNTIFS(Setembro!$D$3:$D$300,C205,Setembro!$H$3:$H$300,"&lt;0")+COUNTIFS(Outubro!$C$3:$C$300,C205,Outubro!$H$3:$H$300,"&lt;0")+COUNTIFS(Outubro!$D$3:$D$300,C205,Outubro!$H$3:$H$300,"&lt;0")+COUNTIFS(Novembro!$C$3:$C$300,C205,Novembro!$H$3:$H$300,"&lt;0")+COUNTIFS(Novembro!$D$3:$D$300,C205,Novembro!$H$3:$H$300,"&lt;0")+COUNTIFS(Dezembro!$C$3:$C$300,C205,Dezembro!$H$3:$H$300,"&lt;0")+COUNTIFS(Dezembro!$D$3:$D$300,C205,Dezembro!$H$3:$H$300,"&lt;0")</f>
        <v>0</v>
      </c>
      <c r="H205" s="217">
        <f>SUMIFS(Janeiro!$H$3:$H$300,Janeiro!$C$3:$C$300,C205)+SUMIFS(Janeiro!$H$3:$H$300,Janeiro!$D$3:$D$300,C205)+SUMIFS(Fevereiro!$H$3:$H$300,Fevereiro!$C$3:$C$300,C205)+SUMIFS(Fevereiro!$H$3:$H$300,Fevereiro!$D$3:$D$300,C205)+SUMIFS('Março'!$H$3:$H$300,'Março'!$C$3:$C$300,C205)+SUMIFS('Março'!$H$3:$H$300,'Março'!$D$3:$D$300,C205)+SUMIFS(Abril!$H$3:$H$300,Abril!$C$3:$C$300,C205)+SUMIFS(Abril!$H$3:$H$300,Abril!$D$3:$D$300,C205)+SUMIFS(Maio!$H$3:$H$300,Maio!$C$3:$C$300,C205)+SUMIFS(Maio!$H$3:$H$300,Maio!$D$3:$D$300,C205)+SUMIFS(Junho!$H$3:$H$300,Junho!$C$3:$C$300,C205)+SUMIFS(Junho!$H$3:$H$300,Junho!$D$3:$D$300,C205)+SUMIFS(Julho!$H$3:$H$300,Julho!$C$3:$C$300,C205)+SUMIFS(Julho!$H$3:$H$300,Julho!$D$3:$D$300,C205)+SUMIFS(Agosto!$H$3:$H$300,Agosto!$C$3:$C$300,C205)+SUMIFS(Agosto!$H$3:$H$300,Agosto!$D$3:$D$300,C205)+SUMIFS(Setembro!$H$3:$H$300,Setembro!$C$3:$C$300,C205)+SUMIFS(Setembro!$H$3:$H$300,Setembro!$D$3:$D$300,C205)+SUMIFS(Outubro!$H$3:$H$300,Outubro!$C$3:$C$300,C205)+SUMIFS(Outubro!$H$3:$H$300,Outubro!$D$3:$D$300,C205)+SUMIFS(Novembro!$H$3:$H$300,Novembro!$C$3:$C$300,C205)+SUMIFS(Novembro!$H$3:$H$300,Novembro!$D$3:$D$300,C205)+SUMIFS(Dezembro!$H$3:$H$300,Dezembro!$C$3:$C$300,C205)+SUMIFS(Dezembro!$H$3:$H$300,Dezembro!$D$3:$D$300,C205)</f>
        <v>0</v>
      </c>
      <c r="J205" s="235"/>
      <c r="L205" s="71"/>
    </row>
    <row r="206" ht="24.75" customHeight="1">
      <c r="A206" s="214">
        <f>Equipes!$H206+(ROW(Equipes!$H206)/100000)</f>
        <v>0.00206</v>
      </c>
      <c r="B206" s="207">
        <f>RANK(Equipes!$A206,A:A)</f>
        <v>241</v>
      </c>
      <c r="C206" s="242"/>
      <c r="D206" s="216">
        <f>COUNTIF(Janeiro!$C$3:$C$300,C206)+COUNTIF(Fevereiro!$C$3:$C$300,C206)+COUNTIF('Março'!$C$3:$C$300,C206)+COUNTIF(Abril!$C$3:$C$300,C206)+COUNTIF(Maio!$C$3:$C$300,C206)+COUNTIF(Junho!$C$3:$C$300,C206)+COUNTIF(Julho!$C$3:$C$300,C206)+COUNTIF(Agosto!$C$3:$C$300,C206)+COUNTIF(Setembro!$C$3:$C$300,C206)+COUNTIF(Outubro!$C$3:$C$300,C206)+COUNTIF(Novembro!$C$3:$C$300,C206)+COUNTIF(Dezembro!$C$3:$C$300,C206)</f>
        <v>0</v>
      </c>
      <c r="E206" s="216">
        <f>COUNTIF(Janeiro!$D$3:$D$300,C206)+COUNTIF(Fevereiro!$D$3:$D$300,C206)+COUNTIF('Março'!$D$3:$D$300,C206)+COUNTIF(Abril!$D$3:$D$300,C206)+COUNTIF(Maio!$D$3:$D$300,C206)+COUNTIF(Junho!$D$3:$D$300,C206)+COUNTIF(Julho!$D$3:$D$300,C206)+COUNTIF(Agosto!$D$3:$D$300,C206)+COUNTIF(Setembro!$D$3:$D$300,C206)+COUNTIF(Outubro!$D$3:$D$300,C206)+COUNTIF(Novembro!$D$3:$D$300,C206)+COUNTIF(Dezembro!$D$3:$D$300,C206)</f>
        <v>0</v>
      </c>
      <c r="F206" s="216">
        <f>COUNTIFS(Janeiro!$C$3:$C$300,C206,Janeiro!$H$3:$H$300,"&gt;0")+COUNTIFS(Janeiro!$D$3:$D$300,C206,Janeiro!$H$3:$H$300,"&gt;0")+COUNTIFS(Fevereiro!$C$3:$C$300,C206,Fevereiro!$H$3:$H$300,"&gt;0")+COUNTIFS(Fevereiro!$D$3:$D$300,C206,Fevereiro!$H$3:$H$300,"&gt;0")+COUNTIFS('Março'!$C$3:$C$300,C206,'Março'!$H$3:$H$300,"&gt;0")+COUNTIFS('Março'!$D$3:$D$300,C206,'Março'!$H$3:$H$300,"&gt;0")+COUNTIFS(Abril!$C$3:$C$300,C206,Abril!$H$3:$H$300,"&gt;0")+COUNTIFS(Abril!$D$3:$D$300,C206,Abril!$H$3:$H$300,"&gt;0")+COUNTIFS(Maio!$C$3:$C$300,C206,Maio!$H$3:$H$300,"&gt;0")+COUNTIFS(Maio!$D$3:$D$300,C206,Maio!$H$3:$H$300,"&gt;0")+COUNTIFS(Junho!$C$3:$C$300,C206,Junho!$H$3:$H$300,"&gt;0")+COUNTIFS(Junho!$D$3:$D$300,C206,Junho!$H$3:$H$300,"&gt;0")+COUNTIFS(Julho!$C$3:$C$300,C206,Julho!$H$3:$H$300,"&gt;0")+COUNTIFS(Julho!$D$3:$D$300,C206,Julho!$H$3:$H$300,"&gt;0")+COUNTIFS(Agosto!$C$3:$C$300,C206,Agosto!$H$3:$H$300,"&gt;0")+COUNTIFS(Agosto!$D$3:$D$300,C206,Agosto!$H$3:$H$300,"&gt;0")+COUNTIFS(Setembro!$C$3:$C$300,C206,Setembro!$H$3:$H$300,"&gt;0")+COUNTIFS(Setembro!$D$3:$D$300,C206,Setembro!$H$3:$H$300,"&gt;0")+COUNTIFS(Outubro!$C$3:$C$300,C206,Outubro!$H$3:$H$300,"&gt;0")+COUNTIFS(Outubro!$D$3:$D$300,C206,Outubro!$H$3:$H$300,"&gt;0")+COUNTIFS(Novembro!$C$3:$C$300,C206,Novembro!$H$3:$H$300,"&gt;0")+COUNTIFS(Novembro!$D$3:$D$300,C206,Novembro!$H$3:$H$300,"&gt;0")+COUNTIFS(Dezembro!$C$3:$C$300,C206,Dezembro!$H$3:$H$300,"&gt;0")+COUNTIFS(Dezembro!$D$3:$D$300,C206,Dezembro!$H$3:$H$300,"&gt;0")</f>
        <v>0</v>
      </c>
      <c r="G206" s="216">
        <f>COUNTIFS(Janeiro!$C$3:$C$300,C206,Janeiro!$H$3:$H$300,"&lt;0")+COUNTIFS(Janeiro!$D$3:$D$300,C206,Janeiro!$H$3:$H$300,"&lt;0")+COUNTIFS(Fevereiro!$C$3:$C$300,C206,Fevereiro!$H$3:$H$300,"&lt;0")+COUNTIFS(Fevereiro!$D$3:$D$300,C206,Fevereiro!$H$3:$H$300,"&lt;0")+COUNTIFS('Março'!$C$3:$C$300,C206,'Março'!$H$3:$H$300,"&lt;0")+COUNTIFS('Março'!$D$3:$D$300,C206,'Março'!$H$3:$H$300,"&lt;0")+COUNTIFS(Abril!$C$3:$C$300,C206,Abril!$H$3:$H$300,"&lt;0")+COUNTIFS(Abril!$D$3:$D$300,C206,Abril!$H$3:$H$300,"&lt;0")+COUNTIFS(Maio!$C$3:$C$300,C206,Maio!$H$3:$H$300,"&lt;0")+COUNTIFS(Maio!$D$3:$D$300,C206,Maio!$H$3:$H$300,"&lt;0")+COUNTIFS(Junho!$C$3:$C$300,C206,Junho!$H$3:$H$300,"&lt;0")+COUNTIFS(Junho!$D$3:$D$300,C206,Junho!$H$3:$H$300,"&lt;0")+COUNTIFS(Julho!$C$3:$C$300,C206,Julho!$H$3:$H$300,"&lt;0")+COUNTIFS(Julho!$D$3:$D$300,C206,Julho!$H$3:$H$300,"&lt;0")+COUNTIFS(Agosto!$C$3:$C$300,C206,Agosto!$H$3:$H$300,"&lt;0")+COUNTIFS(Agosto!$D$3:$D$300,C206,Agosto!$H$3:$H$300,"&lt;0")+COUNTIFS(Setembro!$C$3:$C$300,C206,Setembro!$H$3:$H$300,"&lt;0")+COUNTIFS(Setembro!$D$3:$D$300,C206,Setembro!$H$3:$H$300,"&lt;0")+COUNTIFS(Outubro!$C$3:$C$300,C206,Outubro!$H$3:$H$300,"&lt;0")+COUNTIFS(Outubro!$D$3:$D$300,C206,Outubro!$H$3:$H$300,"&lt;0")+COUNTIFS(Novembro!$C$3:$C$300,C206,Novembro!$H$3:$H$300,"&lt;0")+COUNTIFS(Novembro!$D$3:$D$300,C206,Novembro!$H$3:$H$300,"&lt;0")+COUNTIFS(Dezembro!$C$3:$C$300,C206,Dezembro!$H$3:$H$300,"&lt;0")+COUNTIFS(Dezembro!$D$3:$D$300,C206,Dezembro!$H$3:$H$300,"&lt;0")</f>
        <v>0</v>
      </c>
      <c r="H206" s="217">
        <f>SUMIFS(Janeiro!$H$3:$H$300,Janeiro!$C$3:$C$300,C206)+SUMIFS(Janeiro!$H$3:$H$300,Janeiro!$D$3:$D$300,C206)+SUMIFS(Fevereiro!$H$3:$H$300,Fevereiro!$C$3:$C$300,C206)+SUMIFS(Fevereiro!$H$3:$H$300,Fevereiro!$D$3:$D$300,C206)+SUMIFS('Março'!$H$3:$H$300,'Março'!$C$3:$C$300,C206)+SUMIFS('Março'!$H$3:$H$300,'Março'!$D$3:$D$300,C206)+SUMIFS(Abril!$H$3:$H$300,Abril!$C$3:$C$300,C206)+SUMIFS(Abril!$H$3:$H$300,Abril!$D$3:$D$300,C206)+SUMIFS(Maio!$H$3:$H$300,Maio!$C$3:$C$300,C206)+SUMIFS(Maio!$H$3:$H$300,Maio!$D$3:$D$300,C206)+SUMIFS(Junho!$H$3:$H$300,Junho!$C$3:$C$300,C206)+SUMIFS(Junho!$H$3:$H$300,Junho!$D$3:$D$300,C206)+SUMIFS(Julho!$H$3:$H$300,Julho!$C$3:$C$300,C206)+SUMIFS(Julho!$H$3:$H$300,Julho!$D$3:$D$300,C206)+SUMIFS(Agosto!$H$3:$H$300,Agosto!$C$3:$C$300,C206)+SUMIFS(Agosto!$H$3:$H$300,Agosto!$D$3:$D$300,C206)+SUMIFS(Setembro!$H$3:$H$300,Setembro!$C$3:$C$300,C206)+SUMIFS(Setembro!$H$3:$H$300,Setembro!$D$3:$D$300,C206)+SUMIFS(Outubro!$H$3:$H$300,Outubro!$C$3:$C$300,C206)+SUMIFS(Outubro!$H$3:$H$300,Outubro!$D$3:$D$300,C206)+SUMIFS(Novembro!$H$3:$H$300,Novembro!$C$3:$C$300,C206)+SUMIFS(Novembro!$H$3:$H$300,Novembro!$D$3:$D$300,C206)+SUMIFS(Dezembro!$H$3:$H$300,Dezembro!$C$3:$C$300,C206)+SUMIFS(Dezembro!$H$3:$H$300,Dezembro!$D$3:$D$300,C206)</f>
        <v>0</v>
      </c>
      <c r="J206" s="235"/>
      <c r="L206" s="71"/>
    </row>
    <row r="207" ht="24.75" customHeight="1">
      <c r="A207" s="214">
        <f>Equipes!$H207+(ROW(Equipes!$H207)/100000)</f>
        <v>0.00207</v>
      </c>
      <c r="B207" s="207">
        <f>RANK(Equipes!$A207,A:A)</f>
        <v>240</v>
      </c>
      <c r="C207" s="242"/>
      <c r="D207" s="216">
        <f>COUNTIF(Janeiro!$C$3:$C$300,C207)+COUNTIF(Fevereiro!$C$3:$C$300,C207)+COUNTIF('Março'!$C$3:$C$300,C207)+COUNTIF(Abril!$C$3:$C$300,C207)+COUNTIF(Maio!$C$3:$C$300,C207)+COUNTIF(Junho!$C$3:$C$300,C207)+COUNTIF(Julho!$C$3:$C$300,C207)+COUNTIF(Agosto!$C$3:$C$300,C207)+COUNTIF(Setembro!$C$3:$C$300,C207)+COUNTIF(Outubro!$C$3:$C$300,C207)+COUNTIF(Novembro!$C$3:$C$300,C207)+COUNTIF(Dezembro!$C$3:$C$300,C207)</f>
        <v>0</v>
      </c>
      <c r="E207" s="216">
        <f>COUNTIF(Janeiro!$D$3:$D$300,C207)+COUNTIF(Fevereiro!$D$3:$D$300,C207)+COUNTIF('Março'!$D$3:$D$300,C207)+COUNTIF(Abril!$D$3:$D$300,C207)+COUNTIF(Maio!$D$3:$D$300,C207)+COUNTIF(Junho!$D$3:$D$300,C207)+COUNTIF(Julho!$D$3:$D$300,C207)+COUNTIF(Agosto!$D$3:$D$300,C207)+COUNTIF(Setembro!$D$3:$D$300,C207)+COUNTIF(Outubro!$D$3:$D$300,C207)+COUNTIF(Novembro!$D$3:$D$300,C207)+COUNTIF(Dezembro!$D$3:$D$300,C207)</f>
        <v>0</v>
      </c>
      <c r="F207" s="216">
        <f>COUNTIFS(Janeiro!$C$3:$C$300,C207,Janeiro!$H$3:$H$300,"&gt;0")+COUNTIFS(Janeiro!$D$3:$D$300,C207,Janeiro!$H$3:$H$300,"&gt;0")+COUNTIFS(Fevereiro!$C$3:$C$300,C207,Fevereiro!$H$3:$H$300,"&gt;0")+COUNTIFS(Fevereiro!$D$3:$D$300,C207,Fevereiro!$H$3:$H$300,"&gt;0")+COUNTIFS('Março'!$C$3:$C$300,C207,'Março'!$H$3:$H$300,"&gt;0")+COUNTIFS('Março'!$D$3:$D$300,C207,'Março'!$H$3:$H$300,"&gt;0")+COUNTIFS(Abril!$C$3:$C$300,C207,Abril!$H$3:$H$300,"&gt;0")+COUNTIFS(Abril!$D$3:$D$300,C207,Abril!$H$3:$H$300,"&gt;0")+COUNTIFS(Maio!$C$3:$C$300,C207,Maio!$H$3:$H$300,"&gt;0")+COUNTIFS(Maio!$D$3:$D$300,C207,Maio!$H$3:$H$300,"&gt;0")+COUNTIFS(Junho!$C$3:$C$300,C207,Junho!$H$3:$H$300,"&gt;0")+COUNTIFS(Junho!$D$3:$D$300,C207,Junho!$H$3:$H$300,"&gt;0")+COUNTIFS(Julho!$C$3:$C$300,C207,Julho!$H$3:$H$300,"&gt;0")+COUNTIFS(Julho!$D$3:$D$300,C207,Julho!$H$3:$H$300,"&gt;0")+COUNTIFS(Agosto!$C$3:$C$300,C207,Agosto!$H$3:$H$300,"&gt;0")+COUNTIFS(Agosto!$D$3:$D$300,C207,Agosto!$H$3:$H$300,"&gt;0")+COUNTIFS(Setembro!$C$3:$C$300,C207,Setembro!$H$3:$H$300,"&gt;0")+COUNTIFS(Setembro!$D$3:$D$300,C207,Setembro!$H$3:$H$300,"&gt;0")+COUNTIFS(Outubro!$C$3:$C$300,C207,Outubro!$H$3:$H$300,"&gt;0")+COUNTIFS(Outubro!$D$3:$D$300,C207,Outubro!$H$3:$H$300,"&gt;0")+COUNTIFS(Novembro!$C$3:$C$300,C207,Novembro!$H$3:$H$300,"&gt;0")+COUNTIFS(Novembro!$D$3:$D$300,C207,Novembro!$H$3:$H$300,"&gt;0")+COUNTIFS(Dezembro!$C$3:$C$300,C207,Dezembro!$H$3:$H$300,"&gt;0")+COUNTIFS(Dezembro!$D$3:$D$300,C207,Dezembro!$H$3:$H$300,"&gt;0")</f>
        <v>0</v>
      </c>
      <c r="G207" s="216">
        <f>COUNTIFS(Janeiro!$C$3:$C$300,C207,Janeiro!$H$3:$H$300,"&lt;0")+COUNTIFS(Janeiro!$D$3:$D$300,C207,Janeiro!$H$3:$H$300,"&lt;0")+COUNTIFS(Fevereiro!$C$3:$C$300,C207,Fevereiro!$H$3:$H$300,"&lt;0")+COUNTIFS(Fevereiro!$D$3:$D$300,C207,Fevereiro!$H$3:$H$300,"&lt;0")+COUNTIFS('Março'!$C$3:$C$300,C207,'Março'!$H$3:$H$300,"&lt;0")+COUNTIFS('Março'!$D$3:$D$300,C207,'Março'!$H$3:$H$300,"&lt;0")+COUNTIFS(Abril!$C$3:$C$300,C207,Abril!$H$3:$H$300,"&lt;0")+COUNTIFS(Abril!$D$3:$D$300,C207,Abril!$H$3:$H$300,"&lt;0")+COUNTIFS(Maio!$C$3:$C$300,C207,Maio!$H$3:$H$300,"&lt;0")+COUNTIFS(Maio!$D$3:$D$300,C207,Maio!$H$3:$H$300,"&lt;0")+COUNTIFS(Junho!$C$3:$C$300,C207,Junho!$H$3:$H$300,"&lt;0")+COUNTIFS(Junho!$D$3:$D$300,C207,Junho!$H$3:$H$300,"&lt;0")+COUNTIFS(Julho!$C$3:$C$300,C207,Julho!$H$3:$H$300,"&lt;0")+COUNTIFS(Julho!$D$3:$D$300,C207,Julho!$H$3:$H$300,"&lt;0")+COUNTIFS(Agosto!$C$3:$C$300,C207,Agosto!$H$3:$H$300,"&lt;0")+COUNTIFS(Agosto!$D$3:$D$300,C207,Agosto!$H$3:$H$300,"&lt;0")+COUNTIFS(Setembro!$C$3:$C$300,C207,Setembro!$H$3:$H$300,"&lt;0")+COUNTIFS(Setembro!$D$3:$D$300,C207,Setembro!$H$3:$H$300,"&lt;0")+COUNTIFS(Outubro!$C$3:$C$300,C207,Outubro!$H$3:$H$300,"&lt;0")+COUNTIFS(Outubro!$D$3:$D$300,C207,Outubro!$H$3:$H$300,"&lt;0")+COUNTIFS(Novembro!$C$3:$C$300,C207,Novembro!$H$3:$H$300,"&lt;0")+COUNTIFS(Novembro!$D$3:$D$300,C207,Novembro!$H$3:$H$300,"&lt;0")+COUNTIFS(Dezembro!$C$3:$C$300,C207,Dezembro!$H$3:$H$300,"&lt;0")+COUNTIFS(Dezembro!$D$3:$D$300,C207,Dezembro!$H$3:$H$300,"&lt;0")</f>
        <v>0</v>
      </c>
      <c r="H207" s="217">
        <f>SUMIFS(Janeiro!$H$3:$H$300,Janeiro!$C$3:$C$300,C207)+SUMIFS(Janeiro!$H$3:$H$300,Janeiro!$D$3:$D$300,C207)+SUMIFS(Fevereiro!$H$3:$H$300,Fevereiro!$C$3:$C$300,C207)+SUMIFS(Fevereiro!$H$3:$H$300,Fevereiro!$D$3:$D$300,C207)+SUMIFS('Março'!$H$3:$H$300,'Março'!$C$3:$C$300,C207)+SUMIFS('Março'!$H$3:$H$300,'Março'!$D$3:$D$300,C207)+SUMIFS(Abril!$H$3:$H$300,Abril!$C$3:$C$300,C207)+SUMIFS(Abril!$H$3:$H$300,Abril!$D$3:$D$300,C207)+SUMIFS(Maio!$H$3:$H$300,Maio!$C$3:$C$300,C207)+SUMIFS(Maio!$H$3:$H$300,Maio!$D$3:$D$300,C207)+SUMIFS(Junho!$H$3:$H$300,Junho!$C$3:$C$300,C207)+SUMIFS(Junho!$H$3:$H$300,Junho!$D$3:$D$300,C207)+SUMIFS(Julho!$H$3:$H$300,Julho!$C$3:$C$300,C207)+SUMIFS(Julho!$H$3:$H$300,Julho!$D$3:$D$300,C207)+SUMIFS(Agosto!$H$3:$H$300,Agosto!$C$3:$C$300,C207)+SUMIFS(Agosto!$H$3:$H$300,Agosto!$D$3:$D$300,C207)+SUMIFS(Setembro!$H$3:$H$300,Setembro!$C$3:$C$300,C207)+SUMIFS(Setembro!$H$3:$H$300,Setembro!$D$3:$D$300,C207)+SUMIFS(Outubro!$H$3:$H$300,Outubro!$C$3:$C$300,C207)+SUMIFS(Outubro!$H$3:$H$300,Outubro!$D$3:$D$300,C207)+SUMIFS(Novembro!$H$3:$H$300,Novembro!$C$3:$C$300,C207)+SUMIFS(Novembro!$H$3:$H$300,Novembro!$D$3:$D$300,C207)+SUMIFS(Dezembro!$H$3:$H$300,Dezembro!$C$3:$C$300,C207)+SUMIFS(Dezembro!$H$3:$H$300,Dezembro!$D$3:$D$300,C207)</f>
        <v>0</v>
      </c>
      <c r="J207" s="235"/>
      <c r="L207" s="71"/>
    </row>
    <row r="208" ht="24.75" customHeight="1">
      <c r="A208" s="214">
        <f>Equipes!$H208+(ROW(Equipes!$H208)/100000)</f>
        <v>0.00208</v>
      </c>
      <c r="B208" s="207">
        <f>RANK(Equipes!$A208,A:A)</f>
        <v>239</v>
      </c>
      <c r="C208" s="242"/>
      <c r="D208" s="216">
        <f>COUNTIF(Janeiro!$C$3:$C$300,C208)+COUNTIF(Fevereiro!$C$3:$C$300,C208)+COUNTIF('Março'!$C$3:$C$300,C208)+COUNTIF(Abril!$C$3:$C$300,C208)+COUNTIF(Maio!$C$3:$C$300,C208)+COUNTIF(Junho!$C$3:$C$300,C208)+COUNTIF(Julho!$C$3:$C$300,C208)+COUNTIF(Agosto!$C$3:$C$300,C208)+COUNTIF(Setembro!$C$3:$C$300,C208)+COUNTIF(Outubro!$C$3:$C$300,C208)+COUNTIF(Novembro!$C$3:$C$300,C208)+COUNTIF(Dezembro!$C$3:$C$300,C208)</f>
        <v>0</v>
      </c>
      <c r="E208" s="216">
        <f>COUNTIF(Janeiro!$D$3:$D$300,C208)+COUNTIF(Fevereiro!$D$3:$D$300,C208)+COUNTIF('Março'!$D$3:$D$300,C208)+COUNTIF(Abril!$D$3:$D$300,C208)+COUNTIF(Maio!$D$3:$D$300,C208)+COUNTIF(Junho!$D$3:$D$300,C208)+COUNTIF(Julho!$D$3:$D$300,C208)+COUNTIF(Agosto!$D$3:$D$300,C208)+COUNTIF(Setembro!$D$3:$D$300,C208)+COUNTIF(Outubro!$D$3:$D$300,C208)+COUNTIF(Novembro!$D$3:$D$300,C208)+COUNTIF(Dezembro!$D$3:$D$300,C208)</f>
        <v>0</v>
      </c>
      <c r="F208" s="216">
        <f>COUNTIFS(Janeiro!$C$3:$C$300,C208,Janeiro!$H$3:$H$300,"&gt;0")+COUNTIFS(Janeiro!$D$3:$D$300,C208,Janeiro!$H$3:$H$300,"&gt;0")+COUNTIFS(Fevereiro!$C$3:$C$300,C208,Fevereiro!$H$3:$H$300,"&gt;0")+COUNTIFS(Fevereiro!$D$3:$D$300,C208,Fevereiro!$H$3:$H$300,"&gt;0")+COUNTIFS('Março'!$C$3:$C$300,C208,'Março'!$H$3:$H$300,"&gt;0")+COUNTIFS('Março'!$D$3:$D$300,C208,'Março'!$H$3:$H$300,"&gt;0")+COUNTIFS(Abril!$C$3:$C$300,C208,Abril!$H$3:$H$300,"&gt;0")+COUNTIFS(Abril!$D$3:$D$300,C208,Abril!$H$3:$H$300,"&gt;0")+COUNTIFS(Maio!$C$3:$C$300,C208,Maio!$H$3:$H$300,"&gt;0")+COUNTIFS(Maio!$D$3:$D$300,C208,Maio!$H$3:$H$300,"&gt;0")+COUNTIFS(Junho!$C$3:$C$300,C208,Junho!$H$3:$H$300,"&gt;0")+COUNTIFS(Junho!$D$3:$D$300,C208,Junho!$H$3:$H$300,"&gt;0")+COUNTIFS(Julho!$C$3:$C$300,C208,Julho!$H$3:$H$300,"&gt;0")+COUNTIFS(Julho!$D$3:$D$300,C208,Julho!$H$3:$H$300,"&gt;0")+COUNTIFS(Agosto!$C$3:$C$300,C208,Agosto!$H$3:$H$300,"&gt;0")+COUNTIFS(Agosto!$D$3:$D$300,C208,Agosto!$H$3:$H$300,"&gt;0")+COUNTIFS(Setembro!$C$3:$C$300,C208,Setembro!$H$3:$H$300,"&gt;0")+COUNTIFS(Setembro!$D$3:$D$300,C208,Setembro!$H$3:$H$300,"&gt;0")+COUNTIFS(Outubro!$C$3:$C$300,C208,Outubro!$H$3:$H$300,"&gt;0")+COUNTIFS(Outubro!$D$3:$D$300,C208,Outubro!$H$3:$H$300,"&gt;0")+COUNTIFS(Novembro!$C$3:$C$300,C208,Novembro!$H$3:$H$300,"&gt;0")+COUNTIFS(Novembro!$D$3:$D$300,C208,Novembro!$H$3:$H$300,"&gt;0")+COUNTIFS(Dezembro!$C$3:$C$300,C208,Dezembro!$H$3:$H$300,"&gt;0")+COUNTIFS(Dezembro!$D$3:$D$300,C208,Dezembro!$H$3:$H$300,"&gt;0")</f>
        <v>0</v>
      </c>
      <c r="G208" s="216">
        <f>COUNTIFS(Janeiro!$C$3:$C$300,C208,Janeiro!$H$3:$H$300,"&lt;0")+COUNTIFS(Janeiro!$D$3:$D$300,C208,Janeiro!$H$3:$H$300,"&lt;0")+COUNTIFS(Fevereiro!$C$3:$C$300,C208,Fevereiro!$H$3:$H$300,"&lt;0")+COUNTIFS(Fevereiro!$D$3:$D$300,C208,Fevereiro!$H$3:$H$300,"&lt;0")+COUNTIFS('Março'!$C$3:$C$300,C208,'Março'!$H$3:$H$300,"&lt;0")+COUNTIFS('Março'!$D$3:$D$300,C208,'Março'!$H$3:$H$300,"&lt;0")+COUNTIFS(Abril!$C$3:$C$300,C208,Abril!$H$3:$H$300,"&lt;0")+COUNTIFS(Abril!$D$3:$D$300,C208,Abril!$H$3:$H$300,"&lt;0")+COUNTIFS(Maio!$C$3:$C$300,C208,Maio!$H$3:$H$300,"&lt;0")+COUNTIFS(Maio!$D$3:$D$300,C208,Maio!$H$3:$H$300,"&lt;0")+COUNTIFS(Junho!$C$3:$C$300,C208,Junho!$H$3:$H$300,"&lt;0")+COUNTIFS(Junho!$D$3:$D$300,C208,Junho!$H$3:$H$300,"&lt;0")+COUNTIFS(Julho!$C$3:$C$300,C208,Julho!$H$3:$H$300,"&lt;0")+COUNTIFS(Julho!$D$3:$D$300,C208,Julho!$H$3:$H$300,"&lt;0")+COUNTIFS(Agosto!$C$3:$C$300,C208,Agosto!$H$3:$H$300,"&lt;0")+COUNTIFS(Agosto!$D$3:$D$300,C208,Agosto!$H$3:$H$300,"&lt;0")+COUNTIFS(Setembro!$C$3:$C$300,C208,Setembro!$H$3:$H$300,"&lt;0")+COUNTIFS(Setembro!$D$3:$D$300,C208,Setembro!$H$3:$H$300,"&lt;0")+COUNTIFS(Outubro!$C$3:$C$300,C208,Outubro!$H$3:$H$300,"&lt;0")+COUNTIFS(Outubro!$D$3:$D$300,C208,Outubro!$H$3:$H$300,"&lt;0")+COUNTIFS(Novembro!$C$3:$C$300,C208,Novembro!$H$3:$H$300,"&lt;0")+COUNTIFS(Novembro!$D$3:$D$300,C208,Novembro!$H$3:$H$300,"&lt;0")+COUNTIFS(Dezembro!$C$3:$C$300,C208,Dezembro!$H$3:$H$300,"&lt;0")+COUNTIFS(Dezembro!$D$3:$D$300,C208,Dezembro!$H$3:$H$300,"&lt;0")</f>
        <v>0</v>
      </c>
      <c r="H208" s="217">
        <f>SUMIFS(Janeiro!$H$3:$H$300,Janeiro!$C$3:$C$300,C208)+SUMIFS(Janeiro!$H$3:$H$300,Janeiro!$D$3:$D$300,C208)+SUMIFS(Fevereiro!$H$3:$H$300,Fevereiro!$C$3:$C$300,C208)+SUMIFS(Fevereiro!$H$3:$H$300,Fevereiro!$D$3:$D$300,C208)+SUMIFS('Março'!$H$3:$H$300,'Março'!$C$3:$C$300,C208)+SUMIFS('Março'!$H$3:$H$300,'Março'!$D$3:$D$300,C208)+SUMIFS(Abril!$H$3:$H$300,Abril!$C$3:$C$300,C208)+SUMIFS(Abril!$H$3:$H$300,Abril!$D$3:$D$300,C208)+SUMIFS(Maio!$H$3:$H$300,Maio!$C$3:$C$300,C208)+SUMIFS(Maio!$H$3:$H$300,Maio!$D$3:$D$300,C208)+SUMIFS(Junho!$H$3:$H$300,Junho!$C$3:$C$300,C208)+SUMIFS(Junho!$H$3:$H$300,Junho!$D$3:$D$300,C208)+SUMIFS(Julho!$H$3:$H$300,Julho!$C$3:$C$300,C208)+SUMIFS(Julho!$H$3:$H$300,Julho!$D$3:$D$300,C208)+SUMIFS(Agosto!$H$3:$H$300,Agosto!$C$3:$C$300,C208)+SUMIFS(Agosto!$H$3:$H$300,Agosto!$D$3:$D$300,C208)+SUMIFS(Setembro!$H$3:$H$300,Setembro!$C$3:$C$300,C208)+SUMIFS(Setembro!$H$3:$H$300,Setembro!$D$3:$D$300,C208)+SUMIFS(Outubro!$H$3:$H$300,Outubro!$C$3:$C$300,C208)+SUMIFS(Outubro!$H$3:$H$300,Outubro!$D$3:$D$300,C208)+SUMIFS(Novembro!$H$3:$H$300,Novembro!$C$3:$C$300,C208)+SUMIFS(Novembro!$H$3:$H$300,Novembro!$D$3:$D$300,C208)+SUMIFS(Dezembro!$H$3:$H$300,Dezembro!$C$3:$C$300,C208)+SUMIFS(Dezembro!$H$3:$H$300,Dezembro!$D$3:$D$300,C208)</f>
        <v>0</v>
      </c>
      <c r="J208" s="235"/>
      <c r="L208" s="71"/>
    </row>
    <row r="209" ht="24.75" customHeight="1">
      <c r="A209" s="214">
        <f>Equipes!$H209+(ROW(Equipes!$H209)/100000)</f>
        <v>0.00209</v>
      </c>
      <c r="B209" s="207">
        <f>RANK(Equipes!$A209,A:A)</f>
        <v>238</v>
      </c>
      <c r="C209" s="242"/>
      <c r="D209" s="216">
        <f>COUNTIF(Janeiro!$C$3:$C$300,C209)+COUNTIF(Fevereiro!$C$3:$C$300,C209)+COUNTIF('Março'!$C$3:$C$300,C209)+COUNTIF(Abril!$C$3:$C$300,C209)+COUNTIF(Maio!$C$3:$C$300,C209)+COUNTIF(Junho!$C$3:$C$300,C209)+COUNTIF(Julho!$C$3:$C$300,C209)+COUNTIF(Agosto!$C$3:$C$300,C209)+COUNTIF(Setembro!$C$3:$C$300,C209)+COUNTIF(Outubro!$C$3:$C$300,C209)+COUNTIF(Novembro!$C$3:$C$300,C209)+COUNTIF(Dezembro!$C$3:$C$300,C209)</f>
        <v>0</v>
      </c>
      <c r="E209" s="216">
        <f>COUNTIF(Janeiro!$D$3:$D$300,C209)+COUNTIF(Fevereiro!$D$3:$D$300,C209)+COUNTIF('Março'!$D$3:$D$300,C209)+COUNTIF(Abril!$D$3:$D$300,C209)+COUNTIF(Maio!$D$3:$D$300,C209)+COUNTIF(Junho!$D$3:$D$300,C209)+COUNTIF(Julho!$D$3:$D$300,C209)+COUNTIF(Agosto!$D$3:$D$300,C209)+COUNTIF(Setembro!$D$3:$D$300,C209)+COUNTIF(Outubro!$D$3:$D$300,C209)+COUNTIF(Novembro!$D$3:$D$300,C209)+COUNTIF(Dezembro!$D$3:$D$300,C209)</f>
        <v>0</v>
      </c>
      <c r="F209" s="216">
        <f>COUNTIFS(Janeiro!$C$3:$C$300,C209,Janeiro!$H$3:$H$300,"&gt;0")+COUNTIFS(Janeiro!$D$3:$D$300,C209,Janeiro!$H$3:$H$300,"&gt;0")+COUNTIFS(Fevereiro!$C$3:$C$300,C209,Fevereiro!$H$3:$H$300,"&gt;0")+COUNTIFS(Fevereiro!$D$3:$D$300,C209,Fevereiro!$H$3:$H$300,"&gt;0")+COUNTIFS('Março'!$C$3:$C$300,C209,'Março'!$H$3:$H$300,"&gt;0")+COUNTIFS('Março'!$D$3:$D$300,C209,'Março'!$H$3:$H$300,"&gt;0")+COUNTIFS(Abril!$C$3:$C$300,C209,Abril!$H$3:$H$300,"&gt;0")+COUNTIFS(Abril!$D$3:$D$300,C209,Abril!$H$3:$H$300,"&gt;0")+COUNTIFS(Maio!$C$3:$C$300,C209,Maio!$H$3:$H$300,"&gt;0")+COUNTIFS(Maio!$D$3:$D$300,C209,Maio!$H$3:$H$300,"&gt;0")+COUNTIFS(Junho!$C$3:$C$300,C209,Junho!$H$3:$H$300,"&gt;0")+COUNTIFS(Junho!$D$3:$D$300,C209,Junho!$H$3:$H$300,"&gt;0")+COUNTIFS(Julho!$C$3:$C$300,C209,Julho!$H$3:$H$300,"&gt;0")+COUNTIFS(Julho!$D$3:$D$300,C209,Julho!$H$3:$H$300,"&gt;0")+COUNTIFS(Agosto!$C$3:$C$300,C209,Agosto!$H$3:$H$300,"&gt;0")+COUNTIFS(Agosto!$D$3:$D$300,C209,Agosto!$H$3:$H$300,"&gt;0")+COUNTIFS(Setembro!$C$3:$C$300,C209,Setembro!$H$3:$H$300,"&gt;0")+COUNTIFS(Setembro!$D$3:$D$300,C209,Setembro!$H$3:$H$300,"&gt;0")+COUNTIFS(Outubro!$C$3:$C$300,C209,Outubro!$H$3:$H$300,"&gt;0")+COUNTIFS(Outubro!$D$3:$D$300,C209,Outubro!$H$3:$H$300,"&gt;0")+COUNTIFS(Novembro!$C$3:$C$300,C209,Novembro!$H$3:$H$300,"&gt;0")+COUNTIFS(Novembro!$D$3:$D$300,C209,Novembro!$H$3:$H$300,"&gt;0")+COUNTIFS(Dezembro!$C$3:$C$300,C209,Dezembro!$H$3:$H$300,"&gt;0")+COUNTIFS(Dezembro!$D$3:$D$300,C209,Dezembro!$H$3:$H$300,"&gt;0")</f>
        <v>0</v>
      </c>
      <c r="G209" s="216">
        <f>COUNTIFS(Janeiro!$C$3:$C$300,C209,Janeiro!$H$3:$H$300,"&lt;0")+COUNTIFS(Janeiro!$D$3:$D$300,C209,Janeiro!$H$3:$H$300,"&lt;0")+COUNTIFS(Fevereiro!$C$3:$C$300,C209,Fevereiro!$H$3:$H$300,"&lt;0")+COUNTIFS(Fevereiro!$D$3:$D$300,C209,Fevereiro!$H$3:$H$300,"&lt;0")+COUNTIFS('Março'!$C$3:$C$300,C209,'Março'!$H$3:$H$300,"&lt;0")+COUNTIFS('Março'!$D$3:$D$300,C209,'Março'!$H$3:$H$300,"&lt;0")+COUNTIFS(Abril!$C$3:$C$300,C209,Abril!$H$3:$H$300,"&lt;0")+COUNTIFS(Abril!$D$3:$D$300,C209,Abril!$H$3:$H$300,"&lt;0")+COUNTIFS(Maio!$C$3:$C$300,C209,Maio!$H$3:$H$300,"&lt;0")+COUNTIFS(Maio!$D$3:$D$300,C209,Maio!$H$3:$H$300,"&lt;0")+COUNTIFS(Junho!$C$3:$C$300,C209,Junho!$H$3:$H$300,"&lt;0")+COUNTIFS(Junho!$D$3:$D$300,C209,Junho!$H$3:$H$300,"&lt;0")+COUNTIFS(Julho!$C$3:$C$300,C209,Julho!$H$3:$H$300,"&lt;0")+COUNTIFS(Julho!$D$3:$D$300,C209,Julho!$H$3:$H$300,"&lt;0")+COUNTIFS(Agosto!$C$3:$C$300,C209,Agosto!$H$3:$H$300,"&lt;0")+COUNTIFS(Agosto!$D$3:$D$300,C209,Agosto!$H$3:$H$300,"&lt;0")+COUNTIFS(Setembro!$C$3:$C$300,C209,Setembro!$H$3:$H$300,"&lt;0")+COUNTIFS(Setembro!$D$3:$D$300,C209,Setembro!$H$3:$H$300,"&lt;0")+COUNTIFS(Outubro!$C$3:$C$300,C209,Outubro!$H$3:$H$300,"&lt;0")+COUNTIFS(Outubro!$D$3:$D$300,C209,Outubro!$H$3:$H$300,"&lt;0")+COUNTIFS(Novembro!$C$3:$C$300,C209,Novembro!$H$3:$H$300,"&lt;0")+COUNTIFS(Novembro!$D$3:$D$300,C209,Novembro!$H$3:$H$300,"&lt;0")+COUNTIFS(Dezembro!$C$3:$C$300,C209,Dezembro!$H$3:$H$300,"&lt;0")+COUNTIFS(Dezembro!$D$3:$D$300,C209,Dezembro!$H$3:$H$300,"&lt;0")</f>
        <v>0</v>
      </c>
      <c r="H209" s="217">
        <f>SUMIFS(Janeiro!$H$3:$H$300,Janeiro!$C$3:$C$300,C209)+SUMIFS(Janeiro!$H$3:$H$300,Janeiro!$D$3:$D$300,C209)+SUMIFS(Fevereiro!$H$3:$H$300,Fevereiro!$C$3:$C$300,C209)+SUMIFS(Fevereiro!$H$3:$H$300,Fevereiro!$D$3:$D$300,C209)+SUMIFS('Março'!$H$3:$H$300,'Março'!$C$3:$C$300,C209)+SUMIFS('Março'!$H$3:$H$300,'Março'!$D$3:$D$300,C209)+SUMIFS(Abril!$H$3:$H$300,Abril!$C$3:$C$300,C209)+SUMIFS(Abril!$H$3:$H$300,Abril!$D$3:$D$300,C209)+SUMIFS(Maio!$H$3:$H$300,Maio!$C$3:$C$300,C209)+SUMIFS(Maio!$H$3:$H$300,Maio!$D$3:$D$300,C209)+SUMIFS(Junho!$H$3:$H$300,Junho!$C$3:$C$300,C209)+SUMIFS(Junho!$H$3:$H$300,Junho!$D$3:$D$300,C209)+SUMIFS(Julho!$H$3:$H$300,Julho!$C$3:$C$300,C209)+SUMIFS(Julho!$H$3:$H$300,Julho!$D$3:$D$300,C209)+SUMIFS(Agosto!$H$3:$H$300,Agosto!$C$3:$C$300,C209)+SUMIFS(Agosto!$H$3:$H$300,Agosto!$D$3:$D$300,C209)+SUMIFS(Setembro!$H$3:$H$300,Setembro!$C$3:$C$300,C209)+SUMIFS(Setembro!$H$3:$H$300,Setembro!$D$3:$D$300,C209)+SUMIFS(Outubro!$H$3:$H$300,Outubro!$C$3:$C$300,C209)+SUMIFS(Outubro!$H$3:$H$300,Outubro!$D$3:$D$300,C209)+SUMIFS(Novembro!$H$3:$H$300,Novembro!$C$3:$C$300,C209)+SUMIFS(Novembro!$H$3:$H$300,Novembro!$D$3:$D$300,C209)+SUMIFS(Dezembro!$H$3:$H$300,Dezembro!$C$3:$C$300,C209)+SUMIFS(Dezembro!$H$3:$H$300,Dezembro!$D$3:$D$300,C209)</f>
        <v>0</v>
      </c>
      <c r="J209" s="235"/>
      <c r="L209" s="71"/>
    </row>
    <row r="210" ht="24.75" customHeight="1">
      <c r="A210" s="214">
        <f>Equipes!$H210+(ROW(Equipes!$H210)/100000)</f>
        <v>0.0021</v>
      </c>
      <c r="B210" s="207">
        <f>RANK(Equipes!$A210,A:A)</f>
        <v>237</v>
      </c>
      <c r="C210" s="242"/>
      <c r="D210" s="216">
        <f>COUNTIF(Janeiro!$C$3:$C$300,C210)+COUNTIF(Fevereiro!$C$3:$C$300,C210)+COUNTIF('Março'!$C$3:$C$300,C210)+COUNTIF(Abril!$C$3:$C$300,C210)+COUNTIF(Maio!$C$3:$C$300,C210)+COUNTIF(Junho!$C$3:$C$300,C210)+COUNTIF(Julho!$C$3:$C$300,C210)+COUNTIF(Agosto!$C$3:$C$300,C210)+COUNTIF(Setembro!$C$3:$C$300,C210)+COUNTIF(Outubro!$C$3:$C$300,C210)+COUNTIF(Novembro!$C$3:$C$300,C210)+COUNTIF(Dezembro!$C$3:$C$300,C210)</f>
        <v>0</v>
      </c>
      <c r="E210" s="216">
        <f>COUNTIF(Janeiro!$D$3:$D$300,C210)+COUNTIF(Fevereiro!$D$3:$D$300,C210)+COUNTIF('Março'!$D$3:$D$300,C210)+COUNTIF(Abril!$D$3:$D$300,C210)+COUNTIF(Maio!$D$3:$D$300,C210)+COUNTIF(Junho!$D$3:$D$300,C210)+COUNTIF(Julho!$D$3:$D$300,C210)+COUNTIF(Agosto!$D$3:$D$300,C210)+COUNTIF(Setembro!$D$3:$D$300,C210)+COUNTIF(Outubro!$D$3:$D$300,C210)+COUNTIF(Novembro!$D$3:$D$300,C210)+COUNTIF(Dezembro!$D$3:$D$300,C210)</f>
        <v>0</v>
      </c>
      <c r="F210" s="216">
        <f>COUNTIFS(Janeiro!$C$3:$C$300,C210,Janeiro!$H$3:$H$300,"&gt;0")+COUNTIFS(Janeiro!$D$3:$D$300,C210,Janeiro!$H$3:$H$300,"&gt;0")+COUNTIFS(Fevereiro!$C$3:$C$300,C210,Fevereiro!$H$3:$H$300,"&gt;0")+COUNTIFS(Fevereiro!$D$3:$D$300,C210,Fevereiro!$H$3:$H$300,"&gt;0")+COUNTIFS('Março'!$C$3:$C$300,C210,'Março'!$H$3:$H$300,"&gt;0")+COUNTIFS('Março'!$D$3:$D$300,C210,'Março'!$H$3:$H$300,"&gt;0")+COUNTIFS(Abril!$C$3:$C$300,C210,Abril!$H$3:$H$300,"&gt;0")+COUNTIFS(Abril!$D$3:$D$300,C210,Abril!$H$3:$H$300,"&gt;0")+COUNTIFS(Maio!$C$3:$C$300,C210,Maio!$H$3:$H$300,"&gt;0")+COUNTIFS(Maio!$D$3:$D$300,C210,Maio!$H$3:$H$300,"&gt;0")+COUNTIFS(Junho!$C$3:$C$300,C210,Junho!$H$3:$H$300,"&gt;0")+COUNTIFS(Junho!$D$3:$D$300,C210,Junho!$H$3:$H$300,"&gt;0")+COUNTIFS(Julho!$C$3:$C$300,C210,Julho!$H$3:$H$300,"&gt;0")+COUNTIFS(Julho!$D$3:$D$300,C210,Julho!$H$3:$H$300,"&gt;0")+COUNTIFS(Agosto!$C$3:$C$300,C210,Agosto!$H$3:$H$300,"&gt;0")+COUNTIFS(Agosto!$D$3:$D$300,C210,Agosto!$H$3:$H$300,"&gt;0")+COUNTIFS(Setembro!$C$3:$C$300,C210,Setembro!$H$3:$H$300,"&gt;0")+COUNTIFS(Setembro!$D$3:$D$300,C210,Setembro!$H$3:$H$300,"&gt;0")+COUNTIFS(Outubro!$C$3:$C$300,C210,Outubro!$H$3:$H$300,"&gt;0")+COUNTIFS(Outubro!$D$3:$D$300,C210,Outubro!$H$3:$H$300,"&gt;0")+COUNTIFS(Novembro!$C$3:$C$300,C210,Novembro!$H$3:$H$300,"&gt;0")+COUNTIFS(Novembro!$D$3:$D$300,C210,Novembro!$H$3:$H$300,"&gt;0")+COUNTIFS(Dezembro!$C$3:$C$300,C210,Dezembro!$H$3:$H$300,"&gt;0")+COUNTIFS(Dezembro!$D$3:$D$300,C210,Dezembro!$H$3:$H$300,"&gt;0")</f>
        <v>0</v>
      </c>
      <c r="G210" s="216">
        <f>COUNTIFS(Janeiro!$C$3:$C$300,C210,Janeiro!$H$3:$H$300,"&lt;0")+COUNTIFS(Janeiro!$D$3:$D$300,C210,Janeiro!$H$3:$H$300,"&lt;0")+COUNTIFS(Fevereiro!$C$3:$C$300,C210,Fevereiro!$H$3:$H$300,"&lt;0")+COUNTIFS(Fevereiro!$D$3:$D$300,C210,Fevereiro!$H$3:$H$300,"&lt;0")+COUNTIFS('Março'!$C$3:$C$300,C210,'Março'!$H$3:$H$300,"&lt;0")+COUNTIFS('Março'!$D$3:$D$300,C210,'Março'!$H$3:$H$300,"&lt;0")+COUNTIFS(Abril!$C$3:$C$300,C210,Abril!$H$3:$H$300,"&lt;0")+COUNTIFS(Abril!$D$3:$D$300,C210,Abril!$H$3:$H$300,"&lt;0")+COUNTIFS(Maio!$C$3:$C$300,C210,Maio!$H$3:$H$300,"&lt;0")+COUNTIFS(Maio!$D$3:$D$300,C210,Maio!$H$3:$H$300,"&lt;0")+COUNTIFS(Junho!$C$3:$C$300,C210,Junho!$H$3:$H$300,"&lt;0")+COUNTIFS(Junho!$D$3:$D$300,C210,Junho!$H$3:$H$300,"&lt;0")+COUNTIFS(Julho!$C$3:$C$300,C210,Julho!$H$3:$H$300,"&lt;0")+COUNTIFS(Julho!$D$3:$D$300,C210,Julho!$H$3:$H$300,"&lt;0")+COUNTIFS(Agosto!$C$3:$C$300,C210,Agosto!$H$3:$H$300,"&lt;0")+COUNTIFS(Agosto!$D$3:$D$300,C210,Agosto!$H$3:$H$300,"&lt;0")+COUNTIFS(Setembro!$C$3:$C$300,C210,Setembro!$H$3:$H$300,"&lt;0")+COUNTIFS(Setembro!$D$3:$D$300,C210,Setembro!$H$3:$H$300,"&lt;0")+COUNTIFS(Outubro!$C$3:$C$300,C210,Outubro!$H$3:$H$300,"&lt;0")+COUNTIFS(Outubro!$D$3:$D$300,C210,Outubro!$H$3:$H$300,"&lt;0")+COUNTIFS(Novembro!$C$3:$C$300,C210,Novembro!$H$3:$H$300,"&lt;0")+COUNTIFS(Novembro!$D$3:$D$300,C210,Novembro!$H$3:$H$300,"&lt;0")+COUNTIFS(Dezembro!$C$3:$C$300,C210,Dezembro!$H$3:$H$300,"&lt;0")+COUNTIFS(Dezembro!$D$3:$D$300,C210,Dezembro!$H$3:$H$300,"&lt;0")</f>
        <v>0</v>
      </c>
      <c r="H210" s="217">
        <f>SUMIFS(Janeiro!$H$3:$H$300,Janeiro!$C$3:$C$300,C210)+SUMIFS(Janeiro!$H$3:$H$300,Janeiro!$D$3:$D$300,C210)+SUMIFS(Fevereiro!$H$3:$H$300,Fevereiro!$C$3:$C$300,C210)+SUMIFS(Fevereiro!$H$3:$H$300,Fevereiro!$D$3:$D$300,C210)+SUMIFS('Março'!$H$3:$H$300,'Março'!$C$3:$C$300,C210)+SUMIFS('Março'!$H$3:$H$300,'Março'!$D$3:$D$300,C210)+SUMIFS(Abril!$H$3:$H$300,Abril!$C$3:$C$300,C210)+SUMIFS(Abril!$H$3:$H$300,Abril!$D$3:$D$300,C210)+SUMIFS(Maio!$H$3:$H$300,Maio!$C$3:$C$300,C210)+SUMIFS(Maio!$H$3:$H$300,Maio!$D$3:$D$300,C210)+SUMIFS(Junho!$H$3:$H$300,Junho!$C$3:$C$300,C210)+SUMIFS(Junho!$H$3:$H$300,Junho!$D$3:$D$300,C210)+SUMIFS(Julho!$H$3:$H$300,Julho!$C$3:$C$300,C210)+SUMIFS(Julho!$H$3:$H$300,Julho!$D$3:$D$300,C210)+SUMIFS(Agosto!$H$3:$H$300,Agosto!$C$3:$C$300,C210)+SUMIFS(Agosto!$H$3:$H$300,Agosto!$D$3:$D$300,C210)+SUMIFS(Setembro!$H$3:$H$300,Setembro!$C$3:$C$300,C210)+SUMIFS(Setembro!$H$3:$H$300,Setembro!$D$3:$D$300,C210)+SUMIFS(Outubro!$H$3:$H$300,Outubro!$C$3:$C$300,C210)+SUMIFS(Outubro!$H$3:$H$300,Outubro!$D$3:$D$300,C210)+SUMIFS(Novembro!$H$3:$H$300,Novembro!$C$3:$C$300,C210)+SUMIFS(Novembro!$H$3:$H$300,Novembro!$D$3:$D$300,C210)+SUMIFS(Dezembro!$H$3:$H$300,Dezembro!$C$3:$C$300,C210)+SUMIFS(Dezembro!$H$3:$H$300,Dezembro!$D$3:$D$300,C210)</f>
        <v>0</v>
      </c>
      <c r="J210" s="235"/>
      <c r="L210" s="71"/>
    </row>
    <row r="211" ht="24.75" customHeight="1">
      <c r="A211" s="214">
        <f>Equipes!$H211+(ROW(Equipes!$H211)/100000)</f>
        <v>0.00211</v>
      </c>
      <c r="B211" s="207">
        <f>RANK(Equipes!$A211,A:A)</f>
        <v>236</v>
      </c>
      <c r="C211" s="242"/>
      <c r="D211" s="216">
        <f>COUNTIF(Janeiro!$C$3:$C$300,C211)+COUNTIF(Fevereiro!$C$3:$C$300,C211)+COUNTIF('Março'!$C$3:$C$300,C211)+COUNTIF(Abril!$C$3:$C$300,C211)+COUNTIF(Maio!$C$3:$C$300,C211)+COUNTIF(Junho!$C$3:$C$300,C211)+COUNTIF(Julho!$C$3:$C$300,C211)+COUNTIF(Agosto!$C$3:$C$300,C211)+COUNTIF(Setembro!$C$3:$C$300,C211)+COUNTIF(Outubro!$C$3:$C$300,C211)+COUNTIF(Novembro!$C$3:$C$300,C211)+COUNTIF(Dezembro!$C$3:$C$300,C211)</f>
        <v>0</v>
      </c>
      <c r="E211" s="216">
        <f>COUNTIF(Janeiro!$D$3:$D$300,C211)+COUNTIF(Fevereiro!$D$3:$D$300,C211)+COUNTIF('Março'!$D$3:$D$300,C211)+COUNTIF(Abril!$D$3:$D$300,C211)+COUNTIF(Maio!$D$3:$D$300,C211)+COUNTIF(Junho!$D$3:$D$300,C211)+COUNTIF(Julho!$D$3:$D$300,C211)+COUNTIF(Agosto!$D$3:$D$300,C211)+COUNTIF(Setembro!$D$3:$D$300,C211)+COUNTIF(Outubro!$D$3:$D$300,C211)+COUNTIF(Novembro!$D$3:$D$300,C211)+COUNTIF(Dezembro!$D$3:$D$300,C211)</f>
        <v>0</v>
      </c>
      <c r="F211" s="216">
        <f>COUNTIFS(Janeiro!$C$3:$C$300,C211,Janeiro!$H$3:$H$300,"&gt;0")+COUNTIFS(Janeiro!$D$3:$D$300,C211,Janeiro!$H$3:$H$300,"&gt;0")+COUNTIFS(Fevereiro!$C$3:$C$300,C211,Fevereiro!$H$3:$H$300,"&gt;0")+COUNTIFS(Fevereiro!$D$3:$D$300,C211,Fevereiro!$H$3:$H$300,"&gt;0")+COUNTIFS('Março'!$C$3:$C$300,C211,'Março'!$H$3:$H$300,"&gt;0")+COUNTIFS('Março'!$D$3:$D$300,C211,'Março'!$H$3:$H$300,"&gt;0")+COUNTIFS(Abril!$C$3:$C$300,C211,Abril!$H$3:$H$300,"&gt;0")+COUNTIFS(Abril!$D$3:$D$300,C211,Abril!$H$3:$H$300,"&gt;0")+COUNTIFS(Maio!$C$3:$C$300,C211,Maio!$H$3:$H$300,"&gt;0")+COUNTIFS(Maio!$D$3:$D$300,C211,Maio!$H$3:$H$300,"&gt;0")+COUNTIFS(Junho!$C$3:$C$300,C211,Junho!$H$3:$H$300,"&gt;0")+COUNTIFS(Junho!$D$3:$D$300,C211,Junho!$H$3:$H$300,"&gt;0")+COUNTIFS(Julho!$C$3:$C$300,C211,Julho!$H$3:$H$300,"&gt;0")+COUNTIFS(Julho!$D$3:$D$300,C211,Julho!$H$3:$H$300,"&gt;0")+COUNTIFS(Agosto!$C$3:$C$300,C211,Agosto!$H$3:$H$300,"&gt;0")+COUNTIFS(Agosto!$D$3:$D$300,C211,Agosto!$H$3:$H$300,"&gt;0")+COUNTIFS(Setembro!$C$3:$C$300,C211,Setembro!$H$3:$H$300,"&gt;0")+COUNTIFS(Setembro!$D$3:$D$300,C211,Setembro!$H$3:$H$300,"&gt;0")+COUNTIFS(Outubro!$C$3:$C$300,C211,Outubro!$H$3:$H$300,"&gt;0")+COUNTIFS(Outubro!$D$3:$D$300,C211,Outubro!$H$3:$H$300,"&gt;0")+COUNTIFS(Novembro!$C$3:$C$300,C211,Novembro!$H$3:$H$300,"&gt;0")+COUNTIFS(Novembro!$D$3:$D$300,C211,Novembro!$H$3:$H$300,"&gt;0")+COUNTIFS(Dezembro!$C$3:$C$300,C211,Dezembro!$H$3:$H$300,"&gt;0")+COUNTIFS(Dezembro!$D$3:$D$300,C211,Dezembro!$H$3:$H$300,"&gt;0")</f>
        <v>0</v>
      </c>
      <c r="G211" s="216">
        <f>COUNTIFS(Janeiro!$C$3:$C$300,C211,Janeiro!$H$3:$H$300,"&lt;0")+COUNTIFS(Janeiro!$D$3:$D$300,C211,Janeiro!$H$3:$H$300,"&lt;0")+COUNTIFS(Fevereiro!$C$3:$C$300,C211,Fevereiro!$H$3:$H$300,"&lt;0")+COUNTIFS(Fevereiro!$D$3:$D$300,C211,Fevereiro!$H$3:$H$300,"&lt;0")+COUNTIFS('Março'!$C$3:$C$300,C211,'Março'!$H$3:$H$300,"&lt;0")+COUNTIFS('Março'!$D$3:$D$300,C211,'Março'!$H$3:$H$300,"&lt;0")+COUNTIFS(Abril!$C$3:$C$300,C211,Abril!$H$3:$H$300,"&lt;0")+COUNTIFS(Abril!$D$3:$D$300,C211,Abril!$H$3:$H$300,"&lt;0")+COUNTIFS(Maio!$C$3:$C$300,C211,Maio!$H$3:$H$300,"&lt;0")+COUNTIFS(Maio!$D$3:$D$300,C211,Maio!$H$3:$H$300,"&lt;0")+COUNTIFS(Junho!$C$3:$C$300,C211,Junho!$H$3:$H$300,"&lt;0")+COUNTIFS(Junho!$D$3:$D$300,C211,Junho!$H$3:$H$300,"&lt;0")+COUNTIFS(Julho!$C$3:$C$300,C211,Julho!$H$3:$H$300,"&lt;0")+COUNTIFS(Julho!$D$3:$D$300,C211,Julho!$H$3:$H$300,"&lt;0")+COUNTIFS(Agosto!$C$3:$C$300,C211,Agosto!$H$3:$H$300,"&lt;0")+COUNTIFS(Agosto!$D$3:$D$300,C211,Agosto!$H$3:$H$300,"&lt;0")+COUNTIFS(Setembro!$C$3:$C$300,C211,Setembro!$H$3:$H$300,"&lt;0")+COUNTIFS(Setembro!$D$3:$D$300,C211,Setembro!$H$3:$H$300,"&lt;0")+COUNTIFS(Outubro!$C$3:$C$300,C211,Outubro!$H$3:$H$300,"&lt;0")+COUNTIFS(Outubro!$D$3:$D$300,C211,Outubro!$H$3:$H$300,"&lt;0")+COUNTIFS(Novembro!$C$3:$C$300,C211,Novembro!$H$3:$H$300,"&lt;0")+COUNTIFS(Novembro!$D$3:$D$300,C211,Novembro!$H$3:$H$300,"&lt;0")+COUNTIFS(Dezembro!$C$3:$C$300,C211,Dezembro!$H$3:$H$300,"&lt;0")+COUNTIFS(Dezembro!$D$3:$D$300,C211,Dezembro!$H$3:$H$300,"&lt;0")</f>
        <v>0</v>
      </c>
      <c r="H211" s="217">
        <f>SUMIFS(Janeiro!$H$3:$H$300,Janeiro!$C$3:$C$300,C211)+SUMIFS(Janeiro!$H$3:$H$300,Janeiro!$D$3:$D$300,C211)+SUMIFS(Fevereiro!$H$3:$H$300,Fevereiro!$C$3:$C$300,C211)+SUMIFS(Fevereiro!$H$3:$H$300,Fevereiro!$D$3:$D$300,C211)+SUMIFS('Março'!$H$3:$H$300,'Março'!$C$3:$C$300,C211)+SUMIFS('Março'!$H$3:$H$300,'Março'!$D$3:$D$300,C211)+SUMIFS(Abril!$H$3:$H$300,Abril!$C$3:$C$300,C211)+SUMIFS(Abril!$H$3:$H$300,Abril!$D$3:$D$300,C211)+SUMIFS(Maio!$H$3:$H$300,Maio!$C$3:$C$300,C211)+SUMIFS(Maio!$H$3:$H$300,Maio!$D$3:$D$300,C211)+SUMIFS(Junho!$H$3:$H$300,Junho!$C$3:$C$300,C211)+SUMIFS(Junho!$H$3:$H$300,Junho!$D$3:$D$300,C211)+SUMIFS(Julho!$H$3:$H$300,Julho!$C$3:$C$300,C211)+SUMIFS(Julho!$H$3:$H$300,Julho!$D$3:$D$300,C211)+SUMIFS(Agosto!$H$3:$H$300,Agosto!$C$3:$C$300,C211)+SUMIFS(Agosto!$H$3:$H$300,Agosto!$D$3:$D$300,C211)+SUMIFS(Setembro!$H$3:$H$300,Setembro!$C$3:$C$300,C211)+SUMIFS(Setembro!$H$3:$H$300,Setembro!$D$3:$D$300,C211)+SUMIFS(Outubro!$H$3:$H$300,Outubro!$C$3:$C$300,C211)+SUMIFS(Outubro!$H$3:$H$300,Outubro!$D$3:$D$300,C211)+SUMIFS(Novembro!$H$3:$H$300,Novembro!$C$3:$C$300,C211)+SUMIFS(Novembro!$H$3:$H$300,Novembro!$D$3:$D$300,C211)+SUMIFS(Dezembro!$H$3:$H$300,Dezembro!$C$3:$C$300,C211)+SUMIFS(Dezembro!$H$3:$H$300,Dezembro!$D$3:$D$300,C211)</f>
        <v>0</v>
      </c>
      <c r="J211" s="235"/>
      <c r="L211" s="71"/>
    </row>
    <row r="212" ht="24.75" customHeight="1">
      <c r="A212" s="214">
        <f>Equipes!$H212+(ROW(Equipes!$H212)/100000)</f>
        <v>0.00212</v>
      </c>
      <c r="B212" s="207">
        <f>RANK(Equipes!$A212,A:A)</f>
        <v>235</v>
      </c>
      <c r="C212" s="242"/>
      <c r="D212" s="216">
        <f>COUNTIF(Janeiro!$C$3:$C$300,C212)+COUNTIF(Fevereiro!$C$3:$C$300,C212)+COUNTIF('Março'!$C$3:$C$300,C212)+COUNTIF(Abril!$C$3:$C$300,C212)+COUNTIF(Maio!$C$3:$C$300,C212)+COUNTIF(Junho!$C$3:$C$300,C212)+COUNTIF(Julho!$C$3:$C$300,C212)+COUNTIF(Agosto!$C$3:$C$300,C212)+COUNTIF(Setembro!$C$3:$C$300,C212)+COUNTIF(Outubro!$C$3:$C$300,C212)+COUNTIF(Novembro!$C$3:$C$300,C212)+COUNTIF(Dezembro!$C$3:$C$300,C212)</f>
        <v>0</v>
      </c>
      <c r="E212" s="216">
        <f>COUNTIF(Janeiro!$D$3:$D$300,C212)+COUNTIF(Fevereiro!$D$3:$D$300,C212)+COUNTIF('Março'!$D$3:$D$300,C212)+COUNTIF(Abril!$D$3:$D$300,C212)+COUNTIF(Maio!$D$3:$D$300,C212)+COUNTIF(Junho!$D$3:$D$300,C212)+COUNTIF(Julho!$D$3:$D$300,C212)+COUNTIF(Agosto!$D$3:$D$300,C212)+COUNTIF(Setembro!$D$3:$D$300,C212)+COUNTIF(Outubro!$D$3:$D$300,C212)+COUNTIF(Novembro!$D$3:$D$300,C212)+COUNTIF(Dezembro!$D$3:$D$300,C212)</f>
        <v>0</v>
      </c>
      <c r="F212" s="216">
        <f>COUNTIFS(Janeiro!$C$3:$C$300,C212,Janeiro!$H$3:$H$300,"&gt;0")+COUNTIFS(Janeiro!$D$3:$D$300,C212,Janeiro!$H$3:$H$300,"&gt;0")+COUNTIFS(Fevereiro!$C$3:$C$300,C212,Fevereiro!$H$3:$H$300,"&gt;0")+COUNTIFS(Fevereiro!$D$3:$D$300,C212,Fevereiro!$H$3:$H$300,"&gt;0")+COUNTIFS('Março'!$C$3:$C$300,C212,'Março'!$H$3:$H$300,"&gt;0")+COUNTIFS('Março'!$D$3:$D$300,C212,'Março'!$H$3:$H$300,"&gt;0")+COUNTIFS(Abril!$C$3:$C$300,C212,Abril!$H$3:$H$300,"&gt;0")+COUNTIFS(Abril!$D$3:$D$300,C212,Abril!$H$3:$H$300,"&gt;0")+COUNTIFS(Maio!$C$3:$C$300,C212,Maio!$H$3:$H$300,"&gt;0")+COUNTIFS(Maio!$D$3:$D$300,C212,Maio!$H$3:$H$300,"&gt;0")+COUNTIFS(Junho!$C$3:$C$300,C212,Junho!$H$3:$H$300,"&gt;0")+COUNTIFS(Junho!$D$3:$D$300,C212,Junho!$H$3:$H$300,"&gt;0")+COUNTIFS(Julho!$C$3:$C$300,C212,Julho!$H$3:$H$300,"&gt;0")+COUNTIFS(Julho!$D$3:$D$300,C212,Julho!$H$3:$H$300,"&gt;0")+COUNTIFS(Agosto!$C$3:$C$300,C212,Agosto!$H$3:$H$300,"&gt;0")+COUNTIFS(Agosto!$D$3:$D$300,C212,Agosto!$H$3:$H$300,"&gt;0")+COUNTIFS(Setembro!$C$3:$C$300,C212,Setembro!$H$3:$H$300,"&gt;0")+COUNTIFS(Setembro!$D$3:$D$300,C212,Setembro!$H$3:$H$300,"&gt;0")+COUNTIFS(Outubro!$C$3:$C$300,C212,Outubro!$H$3:$H$300,"&gt;0")+COUNTIFS(Outubro!$D$3:$D$300,C212,Outubro!$H$3:$H$300,"&gt;0")+COUNTIFS(Novembro!$C$3:$C$300,C212,Novembro!$H$3:$H$300,"&gt;0")+COUNTIFS(Novembro!$D$3:$D$300,C212,Novembro!$H$3:$H$300,"&gt;0")+COUNTIFS(Dezembro!$C$3:$C$300,C212,Dezembro!$H$3:$H$300,"&gt;0")+COUNTIFS(Dezembro!$D$3:$D$300,C212,Dezembro!$H$3:$H$300,"&gt;0")</f>
        <v>0</v>
      </c>
      <c r="G212" s="216">
        <f>COUNTIFS(Janeiro!$C$3:$C$300,C212,Janeiro!$H$3:$H$300,"&lt;0")+COUNTIFS(Janeiro!$D$3:$D$300,C212,Janeiro!$H$3:$H$300,"&lt;0")+COUNTIFS(Fevereiro!$C$3:$C$300,C212,Fevereiro!$H$3:$H$300,"&lt;0")+COUNTIFS(Fevereiro!$D$3:$D$300,C212,Fevereiro!$H$3:$H$300,"&lt;0")+COUNTIFS('Março'!$C$3:$C$300,C212,'Março'!$H$3:$H$300,"&lt;0")+COUNTIFS('Março'!$D$3:$D$300,C212,'Março'!$H$3:$H$300,"&lt;0")+COUNTIFS(Abril!$C$3:$C$300,C212,Abril!$H$3:$H$300,"&lt;0")+COUNTIFS(Abril!$D$3:$D$300,C212,Abril!$H$3:$H$300,"&lt;0")+COUNTIFS(Maio!$C$3:$C$300,C212,Maio!$H$3:$H$300,"&lt;0")+COUNTIFS(Maio!$D$3:$D$300,C212,Maio!$H$3:$H$300,"&lt;0")+COUNTIFS(Junho!$C$3:$C$300,C212,Junho!$H$3:$H$300,"&lt;0")+COUNTIFS(Junho!$D$3:$D$300,C212,Junho!$H$3:$H$300,"&lt;0")+COUNTIFS(Julho!$C$3:$C$300,C212,Julho!$H$3:$H$300,"&lt;0")+COUNTIFS(Julho!$D$3:$D$300,C212,Julho!$H$3:$H$300,"&lt;0")+COUNTIFS(Agosto!$C$3:$C$300,C212,Agosto!$H$3:$H$300,"&lt;0")+COUNTIFS(Agosto!$D$3:$D$300,C212,Agosto!$H$3:$H$300,"&lt;0")+COUNTIFS(Setembro!$C$3:$C$300,C212,Setembro!$H$3:$H$300,"&lt;0")+COUNTIFS(Setembro!$D$3:$D$300,C212,Setembro!$H$3:$H$300,"&lt;0")+COUNTIFS(Outubro!$C$3:$C$300,C212,Outubro!$H$3:$H$300,"&lt;0")+COUNTIFS(Outubro!$D$3:$D$300,C212,Outubro!$H$3:$H$300,"&lt;0")+COUNTIFS(Novembro!$C$3:$C$300,C212,Novembro!$H$3:$H$300,"&lt;0")+COUNTIFS(Novembro!$D$3:$D$300,C212,Novembro!$H$3:$H$300,"&lt;0")+COUNTIFS(Dezembro!$C$3:$C$300,C212,Dezembro!$H$3:$H$300,"&lt;0")+COUNTIFS(Dezembro!$D$3:$D$300,C212,Dezembro!$H$3:$H$300,"&lt;0")</f>
        <v>0</v>
      </c>
      <c r="H212" s="217">
        <f>SUMIFS(Janeiro!$H$3:$H$300,Janeiro!$C$3:$C$300,C212)+SUMIFS(Janeiro!$H$3:$H$300,Janeiro!$D$3:$D$300,C212)+SUMIFS(Fevereiro!$H$3:$H$300,Fevereiro!$C$3:$C$300,C212)+SUMIFS(Fevereiro!$H$3:$H$300,Fevereiro!$D$3:$D$300,C212)+SUMIFS('Março'!$H$3:$H$300,'Março'!$C$3:$C$300,C212)+SUMIFS('Março'!$H$3:$H$300,'Março'!$D$3:$D$300,C212)+SUMIFS(Abril!$H$3:$H$300,Abril!$C$3:$C$300,C212)+SUMIFS(Abril!$H$3:$H$300,Abril!$D$3:$D$300,C212)+SUMIFS(Maio!$H$3:$H$300,Maio!$C$3:$C$300,C212)+SUMIFS(Maio!$H$3:$H$300,Maio!$D$3:$D$300,C212)+SUMIFS(Junho!$H$3:$H$300,Junho!$C$3:$C$300,C212)+SUMIFS(Junho!$H$3:$H$300,Junho!$D$3:$D$300,C212)+SUMIFS(Julho!$H$3:$H$300,Julho!$C$3:$C$300,C212)+SUMIFS(Julho!$H$3:$H$300,Julho!$D$3:$D$300,C212)+SUMIFS(Agosto!$H$3:$H$300,Agosto!$C$3:$C$300,C212)+SUMIFS(Agosto!$H$3:$H$300,Agosto!$D$3:$D$300,C212)+SUMIFS(Setembro!$H$3:$H$300,Setembro!$C$3:$C$300,C212)+SUMIFS(Setembro!$H$3:$H$300,Setembro!$D$3:$D$300,C212)+SUMIFS(Outubro!$H$3:$H$300,Outubro!$C$3:$C$300,C212)+SUMIFS(Outubro!$H$3:$H$300,Outubro!$D$3:$D$300,C212)+SUMIFS(Novembro!$H$3:$H$300,Novembro!$C$3:$C$300,C212)+SUMIFS(Novembro!$H$3:$H$300,Novembro!$D$3:$D$300,C212)+SUMIFS(Dezembro!$H$3:$H$300,Dezembro!$C$3:$C$300,C212)+SUMIFS(Dezembro!$H$3:$H$300,Dezembro!$D$3:$D$300,C212)</f>
        <v>0</v>
      </c>
      <c r="J212" s="235"/>
      <c r="L212" s="71"/>
    </row>
    <row r="213" ht="24.75" customHeight="1">
      <c r="A213" s="214">
        <f>Equipes!$H213+(ROW(Equipes!$H213)/100000)</f>
        <v>0.00213</v>
      </c>
      <c r="B213" s="207">
        <f>RANK(Equipes!$A213,A:A)</f>
        <v>234</v>
      </c>
      <c r="C213" s="242"/>
      <c r="D213" s="216">
        <f>COUNTIF(Janeiro!$C$3:$C$300,C213)+COUNTIF(Fevereiro!$C$3:$C$300,C213)+COUNTIF('Março'!$C$3:$C$300,C213)+COUNTIF(Abril!$C$3:$C$300,C213)+COUNTIF(Maio!$C$3:$C$300,C213)+COUNTIF(Junho!$C$3:$C$300,C213)+COUNTIF(Julho!$C$3:$C$300,C213)+COUNTIF(Agosto!$C$3:$C$300,C213)+COUNTIF(Setembro!$C$3:$C$300,C213)+COUNTIF(Outubro!$C$3:$C$300,C213)+COUNTIF(Novembro!$C$3:$C$300,C213)+COUNTIF(Dezembro!$C$3:$C$300,C213)</f>
        <v>0</v>
      </c>
      <c r="E213" s="216">
        <f>COUNTIF(Janeiro!$D$3:$D$300,C213)+COUNTIF(Fevereiro!$D$3:$D$300,C213)+COUNTIF('Março'!$D$3:$D$300,C213)+COUNTIF(Abril!$D$3:$D$300,C213)+COUNTIF(Maio!$D$3:$D$300,C213)+COUNTIF(Junho!$D$3:$D$300,C213)+COUNTIF(Julho!$D$3:$D$300,C213)+COUNTIF(Agosto!$D$3:$D$300,C213)+COUNTIF(Setembro!$D$3:$D$300,C213)+COUNTIF(Outubro!$D$3:$D$300,C213)+COUNTIF(Novembro!$D$3:$D$300,C213)+COUNTIF(Dezembro!$D$3:$D$300,C213)</f>
        <v>0</v>
      </c>
      <c r="F213" s="216">
        <f>COUNTIFS(Janeiro!$C$3:$C$300,C213,Janeiro!$H$3:$H$300,"&gt;0")+COUNTIFS(Janeiro!$D$3:$D$300,C213,Janeiro!$H$3:$H$300,"&gt;0")+COUNTIFS(Fevereiro!$C$3:$C$300,C213,Fevereiro!$H$3:$H$300,"&gt;0")+COUNTIFS(Fevereiro!$D$3:$D$300,C213,Fevereiro!$H$3:$H$300,"&gt;0")+COUNTIFS('Março'!$C$3:$C$300,C213,'Março'!$H$3:$H$300,"&gt;0")+COUNTIFS('Março'!$D$3:$D$300,C213,'Março'!$H$3:$H$300,"&gt;0")+COUNTIFS(Abril!$C$3:$C$300,C213,Abril!$H$3:$H$300,"&gt;0")+COUNTIFS(Abril!$D$3:$D$300,C213,Abril!$H$3:$H$300,"&gt;0")+COUNTIFS(Maio!$C$3:$C$300,C213,Maio!$H$3:$H$300,"&gt;0")+COUNTIFS(Maio!$D$3:$D$300,C213,Maio!$H$3:$H$300,"&gt;0")+COUNTIFS(Junho!$C$3:$C$300,C213,Junho!$H$3:$H$300,"&gt;0")+COUNTIFS(Junho!$D$3:$D$300,C213,Junho!$H$3:$H$300,"&gt;0")+COUNTIFS(Julho!$C$3:$C$300,C213,Julho!$H$3:$H$300,"&gt;0")+COUNTIFS(Julho!$D$3:$D$300,C213,Julho!$H$3:$H$300,"&gt;0")+COUNTIFS(Agosto!$C$3:$C$300,C213,Agosto!$H$3:$H$300,"&gt;0")+COUNTIFS(Agosto!$D$3:$D$300,C213,Agosto!$H$3:$H$300,"&gt;0")+COUNTIFS(Setembro!$C$3:$C$300,C213,Setembro!$H$3:$H$300,"&gt;0")+COUNTIFS(Setembro!$D$3:$D$300,C213,Setembro!$H$3:$H$300,"&gt;0")+COUNTIFS(Outubro!$C$3:$C$300,C213,Outubro!$H$3:$H$300,"&gt;0")+COUNTIFS(Outubro!$D$3:$D$300,C213,Outubro!$H$3:$H$300,"&gt;0")+COUNTIFS(Novembro!$C$3:$C$300,C213,Novembro!$H$3:$H$300,"&gt;0")+COUNTIFS(Novembro!$D$3:$D$300,C213,Novembro!$H$3:$H$300,"&gt;0")+COUNTIFS(Dezembro!$C$3:$C$300,C213,Dezembro!$H$3:$H$300,"&gt;0")+COUNTIFS(Dezembro!$D$3:$D$300,C213,Dezembro!$H$3:$H$300,"&gt;0")</f>
        <v>0</v>
      </c>
      <c r="G213" s="216">
        <f>COUNTIFS(Janeiro!$C$3:$C$300,C213,Janeiro!$H$3:$H$300,"&lt;0")+COUNTIFS(Janeiro!$D$3:$D$300,C213,Janeiro!$H$3:$H$300,"&lt;0")+COUNTIFS(Fevereiro!$C$3:$C$300,C213,Fevereiro!$H$3:$H$300,"&lt;0")+COUNTIFS(Fevereiro!$D$3:$D$300,C213,Fevereiro!$H$3:$H$300,"&lt;0")+COUNTIFS('Março'!$C$3:$C$300,C213,'Março'!$H$3:$H$300,"&lt;0")+COUNTIFS('Março'!$D$3:$D$300,C213,'Março'!$H$3:$H$300,"&lt;0")+COUNTIFS(Abril!$C$3:$C$300,C213,Abril!$H$3:$H$300,"&lt;0")+COUNTIFS(Abril!$D$3:$D$300,C213,Abril!$H$3:$H$300,"&lt;0")+COUNTIFS(Maio!$C$3:$C$300,C213,Maio!$H$3:$H$300,"&lt;0")+COUNTIFS(Maio!$D$3:$D$300,C213,Maio!$H$3:$H$300,"&lt;0")+COUNTIFS(Junho!$C$3:$C$300,C213,Junho!$H$3:$H$300,"&lt;0")+COUNTIFS(Junho!$D$3:$D$300,C213,Junho!$H$3:$H$300,"&lt;0")+COUNTIFS(Julho!$C$3:$C$300,C213,Julho!$H$3:$H$300,"&lt;0")+COUNTIFS(Julho!$D$3:$D$300,C213,Julho!$H$3:$H$300,"&lt;0")+COUNTIFS(Agosto!$C$3:$C$300,C213,Agosto!$H$3:$H$300,"&lt;0")+COUNTIFS(Agosto!$D$3:$D$300,C213,Agosto!$H$3:$H$300,"&lt;0")+COUNTIFS(Setembro!$C$3:$C$300,C213,Setembro!$H$3:$H$300,"&lt;0")+COUNTIFS(Setembro!$D$3:$D$300,C213,Setembro!$H$3:$H$300,"&lt;0")+COUNTIFS(Outubro!$C$3:$C$300,C213,Outubro!$H$3:$H$300,"&lt;0")+COUNTIFS(Outubro!$D$3:$D$300,C213,Outubro!$H$3:$H$300,"&lt;0")+COUNTIFS(Novembro!$C$3:$C$300,C213,Novembro!$H$3:$H$300,"&lt;0")+COUNTIFS(Novembro!$D$3:$D$300,C213,Novembro!$H$3:$H$300,"&lt;0")+COUNTIFS(Dezembro!$C$3:$C$300,C213,Dezembro!$H$3:$H$300,"&lt;0")+COUNTIFS(Dezembro!$D$3:$D$300,C213,Dezembro!$H$3:$H$300,"&lt;0")</f>
        <v>0</v>
      </c>
      <c r="H213" s="217">
        <f>SUMIFS(Janeiro!$H$3:$H$300,Janeiro!$C$3:$C$300,C213)+SUMIFS(Janeiro!$H$3:$H$300,Janeiro!$D$3:$D$300,C213)+SUMIFS(Fevereiro!$H$3:$H$300,Fevereiro!$C$3:$C$300,C213)+SUMIFS(Fevereiro!$H$3:$H$300,Fevereiro!$D$3:$D$300,C213)+SUMIFS('Março'!$H$3:$H$300,'Março'!$C$3:$C$300,C213)+SUMIFS('Março'!$H$3:$H$300,'Março'!$D$3:$D$300,C213)+SUMIFS(Abril!$H$3:$H$300,Abril!$C$3:$C$300,C213)+SUMIFS(Abril!$H$3:$H$300,Abril!$D$3:$D$300,C213)+SUMIFS(Maio!$H$3:$H$300,Maio!$C$3:$C$300,C213)+SUMIFS(Maio!$H$3:$H$300,Maio!$D$3:$D$300,C213)+SUMIFS(Junho!$H$3:$H$300,Junho!$C$3:$C$300,C213)+SUMIFS(Junho!$H$3:$H$300,Junho!$D$3:$D$300,C213)+SUMIFS(Julho!$H$3:$H$300,Julho!$C$3:$C$300,C213)+SUMIFS(Julho!$H$3:$H$300,Julho!$D$3:$D$300,C213)+SUMIFS(Agosto!$H$3:$H$300,Agosto!$C$3:$C$300,C213)+SUMIFS(Agosto!$H$3:$H$300,Agosto!$D$3:$D$300,C213)+SUMIFS(Setembro!$H$3:$H$300,Setembro!$C$3:$C$300,C213)+SUMIFS(Setembro!$H$3:$H$300,Setembro!$D$3:$D$300,C213)+SUMIFS(Outubro!$H$3:$H$300,Outubro!$C$3:$C$300,C213)+SUMIFS(Outubro!$H$3:$H$300,Outubro!$D$3:$D$300,C213)+SUMIFS(Novembro!$H$3:$H$300,Novembro!$C$3:$C$300,C213)+SUMIFS(Novembro!$H$3:$H$300,Novembro!$D$3:$D$300,C213)+SUMIFS(Dezembro!$H$3:$H$300,Dezembro!$C$3:$C$300,C213)+SUMIFS(Dezembro!$H$3:$H$300,Dezembro!$D$3:$D$300,C213)</f>
        <v>0</v>
      </c>
      <c r="J213" s="235"/>
      <c r="L213" s="71"/>
    </row>
    <row r="214" ht="24.75" customHeight="1">
      <c r="A214" s="214">
        <f>Equipes!$H214+(ROW(Equipes!$H214)/100000)</f>
        <v>0.00214</v>
      </c>
      <c r="B214" s="207">
        <f>RANK(Equipes!$A214,A:A)</f>
        <v>233</v>
      </c>
      <c r="C214" s="242"/>
      <c r="D214" s="216">
        <f>COUNTIF(Janeiro!$C$3:$C$300,C214)+COUNTIF(Fevereiro!$C$3:$C$300,C214)+COUNTIF('Março'!$C$3:$C$300,C214)+COUNTIF(Abril!$C$3:$C$300,C214)+COUNTIF(Maio!$C$3:$C$300,C214)+COUNTIF(Junho!$C$3:$C$300,C214)+COUNTIF(Julho!$C$3:$C$300,C214)+COUNTIF(Agosto!$C$3:$C$300,C214)+COUNTIF(Setembro!$C$3:$C$300,C214)+COUNTIF(Outubro!$C$3:$C$300,C214)+COUNTIF(Novembro!$C$3:$C$300,C214)+COUNTIF(Dezembro!$C$3:$C$300,C214)</f>
        <v>0</v>
      </c>
      <c r="E214" s="216">
        <f>COUNTIF(Janeiro!$D$3:$D$300,C214)+COUNTIF(Fevereiro!$D$3:$D$300,C214)+COUNTIF('Março'!$D$3:$D$300,C214)+COUNTIF(Abril!$D$3:$D$300,C214)+COUNTIF(Maio!$D$3:$D$300,C214)+COUNTIF(Junho!$D$3:$D$300,C214)+COUNTIF(Julho!$D$3:$D$300,C214)+COUNTIF(Agosto!$D$3:$D$300,C214)+COUNTIF(Setembro!$D$3:$D$300,C214)+COUNTIF(Outubro!$D$3:$D$300,C214)+COUNTIF(Novembro!$D$3:$D$300,C214)+COUNTIF(Dezembro!$D$3:$D$300,C214)</f>
        <v>0</v>
      </c>
      <c r="F214" s="216">
        <f>COUNTIFS(Janeiro!$C$3:$C$300,C214,Janeiro!$H$3:$H$300,"&gt;0")+COUNTIFS(Janeiro!$D$3:$D$300,C214,Janeiro!$H$3:$H$300,"&gt;0")+COUNTIFS(Fevereiro!$C$3:$C$300,C214,Fevereiro!$H$3:$H$300,"&gt;0")+COUNTIFS(Fevereiro!$D$3:$D$300,C214,Fevereiro!$H$3:$H$300,"&gt;0")+COUNTIFS('Março'!$C$3:$C$300,C214,'Março'!$H$3:$H$300,"&gt;0")+COUNTIFS('Março'!$D$3:$D$300,C214,'Março'!$H$3:$H$300,"&gt;0")+COUNTIFS(Abril!$C$3:$C$300,C214,Abril!$H$3:$H$300,"&gt;0")+COUNTIFS(Abril!$D$3:$D$300,C214,Abril!$H$3:$H$300,"&gt;0")+COUNTIFS(Maio!$C$3:$C$300,C214,Maio!$H$3:$H$300,"&gt;0")+COUNTIFS(Maio!$D$3:$D$300,C214,Maio!$H$3:$H$300,"&gt;0")+COUNTIFS(Junho!$C$3:$C$300,C214,Junho!$H$3:$H$300,"&gt;0")+COUNTIFS(Junho!$D$3:$D$300,C214,Junho!$H$3:$H$300,"&gt;0")+COUNTIFS(Julho!$C$3:$C$300,C214,Julho!$H$3:$H$300,"&gt;0")+COUNTIFS(Julho!$D$3:$D$300,C214,Julho!$H$3:$H$300,"&gt;0")+COUNTIFS(Agosto!$C$3:$C$300,C214,Agosto!$H$3:$H$300,"&gt;0")+COUNTIFS(Agosto!$D$3:$D$300,C214,Agosto!$H$3:$H$300,"&gt;0")+COUNTIFS(Setembro!$C$3:$C$300,C214,Setembro!$H$3:$H$300,"&gt;0")+COUNTIFS(Setembro!$D$3:$D$300,C214,Setembro!$H$3:$H$300,"&gt;0")+COUNTIFS(Outubro!$C$3:$C$300,C214,Outubro!$H$3:$H$300,"&gt;0")+COUNTIFS(Outubro!$D$3:$D$300,C214,Outubro!$H$3:$H$300,"&gt;0")+COUNTIFS(Novembro!$C$3:$C$300,C214,Novembro!$H$3:$H$300,"&gt;0")+COUNTIFS(Novembro!$D$3:$D$300,C214,Novembro!$H$3:$H$300,"&gt;0")+COUNTIFS(Dezembro!$C$3:$C$300,C214,Dezembro!$H$3:$H$300,"&gt;0")+COUNTIFS(Dezembro!$D$3:$D$300,C214,Dezembro!$H$3:$H$300,"&gt;0")</f>
        <v>0</v>
      </c>
      <c r="G214" s="216">
        <f>COUNTIFS(Janeiro!$C$3:$C$300,C214,Janeiro!$H$3:$H$300,"&lt;0")+COUNTIFS(Janeiro!$D$3:$D$300,C214,Janeiro!$H$3:$H$300,"&lt;0")+COUNTIFS(Fevereiro!$C$3:$C$300,C214,Fevereiro!$H$3:$H$300,"&lt;0")+COUNTIFS(Fevereiro!$D$3:$D$300,C214,Fevereiro!$H$3:$H$300,"&lt;0")+COUNTIFS('Março'!$C$3:$C$300,C214,'Março'!$H$3:$H$300,"&lt;0")+COUNTIFS('Março'!$D$3:$D$300,C214,'Março'!$H$3:$H$300,"&lt;0")+COUNTIFS(Abril!$C$3:$C$300,C214,Abril!$H$3:$H$300,"&lt;0")+COUNTIFS(Abril!$D$3:$D$300,C214,Abril!$H$3:$H$300,"&lt;0")+COUNTIFS(Maio!$C$3:$C$300,C214,Maio!$H$3:$H$300,"&lt;0")+COUNTIFS(Maio!$D$3:$D$300,C214,Maio!$H$3:$H$300,"&lt;0")+COUNTIFS(Junho!$C$3:$C$300,C214,Junho!$H$3:$H$300,"&lt;0")+COUNTIFS(Junho!$D$3:$D$300,C214,Junho!$H$3:$H$300,"&lt;0")+COUNTIFS(Julho!$C$3:$C$300,C214,Julho!$H$3:$H$300,"&lt;0")+COUNTIFS(Julho!$D$3:$D$300,C214,Julho!$H$3:$H$300,"&lt;0")+COUNTIFS(Agosto!$C$3:$C$300,C214,Agosto!$H$3:$H$300,"&lt;0")+COUNTIFS(Agosto!$D$3:$D$300,C214,Agosto!$H$3:$H$300,"&lt;0")+COUNTIFS(Setembro!$C$3:$C$300,C214,Setembro!$H$3:$H$300,"&lt;0")+COUNTIFS(Setembro!$D$3:$D$300,C214,Setembro!$H$3:$H$300,"&lt;0")+COUNTIFS(Outubro!$C$3:$C$300,C214,Outubro!$H$3:$H$300,"&lt;0")+COUNTIFS(Outubro!$D$3:$D$300,C214,Outubro!$H$3:$H$300,"&lt;0")+COUNTIFS(Novembro!$C$3:$C$300,C214,Novembro!$H$3:$H$300,"&lt;0")+COUNTIFS(Novembro!$D$3:$D$300,C214,Novembro!$H$3:$H$300,"&lt;0")+COUNTIFS(Dezembro!$C$3:$C$300,C214,Dezembro!$H$3:$H$300,"&lt;0")+COUNTIFS(Dezembro!$D$3:$D$300,C214,Dezembro!$H$3:$H$300,"&lt;0")</f>
        <v>0</v>
      </c>
      <c r="H214" s="217">
        <f>SUMIFS(Janeiro!$H$3:$H$300,Janeiro!$C$3:$C$300,C214)+SUMIFS(Janeiro!$H$3:$H$300,Janeiro!$D$3:$D$300,C214)+SUMIFS(Fevereiro!$H$3:$H$300,Fevereiro!$C$3:$C$300,C214)+SUMIFS(Fevereiro!$H$3:$H$300,Fevereiro!$D$3:$D$300,C214)+SUMIFS('Março'!$H$3:$H$300,'Março'!$C$3:$C$300,C214)+SUMIFS('Março'!$H$3:$H$300,'Março'!$D$3:$D$300,C214)+SUMIFS(Abril!$H$3:$H$300,Abril!$C$3:$C$300,C214)+SUMIFS(Abril!$H$3:$H$300,Abril!$D$3:$D$300,C214)+SUMIFS(Maio!$H$3:$H$300,Maio!$C$3:$C$300,C214)+SUMIFS(Maio!$H$3:$H$300,Maio!$D$3:$D$300,C214)+SUMIFS(Junho!$H$3:$H$300,Junho!$C$3:$C$300,C214)+SUMIFS(Junho!$H$3:$H$300,Junho!$D$3:$D$300,C214)+SUMIFS(Julho!$H$3:$H$300,Julho!$C$3:$C$300,C214)+SUMIFS(Julho!$H$3:$H$300,Julho!$D$3:$D$300,C214)+SUMIFS(Agosto!$H$3:$H$300,Agosto!$C$3:$C$300,C214)+SUMIFS(Agosto!$H$3:$H$300,Agosto!$D$3:$D$300,C214)+SUMIFS(Setembro!$H$3:$H$300,Setembro!$C$3:$C$300,C214)+SUMIFS(Setembro!$H$3:$H$300,Setembro!$D$3:$D$300,C214)+SUMIFS(Outubro!$H$3:$H$300,Outubro!$C$3:$C$300,C214)+SUMIFS(Outubro!$H$3:$H$300,Outubro!$D$3:$D$300,C214)+SUMIFS(Novembro!$H$3:$H$300,Novembro!$C$3:$C$300,C214)+SUMIFS(Novembro!$H$3:$H$300,Novembro!$D$3:$D$300,C214)+SUMIFS(Dezembro!$H$3:$H$300,Dezembro!$C$3:$C$300,C214)+SUMIFS(Dezembro!$H$3:$H$300,Dezembro!$D$3:$D$300,C214)</f>
        <v>0</v>
      </c>
      <c r="J214" s="235"/>
      <c r="L214" s="71"/>
    </row>
    <row r="215" ht="24.75" customHeight="1">
      <c r="A215" s="214">
        <f>Equipes!$H215+(ROW(Equipes!$H215)/100000)</f>
        <v>0.00215</v>
      </c>
      <c r="B215" s="207">
        <f>RANK(Equipes!$A215,A:A)</f>
        <v>232</v>
      </c>
      <c r="C215" s="242"/>
      <c r="D215" s="216">
        <f>COUNTIF(Janeiro!$C$3:$C$300,C215)+COUNTIF(Fevereiro!$C$3:$C$300,C215)+COUNTIF('Março'!$C$3:$C$300,C215)+COUNTIF(Abril!$C$3:$C$300,C215)+COUNTIF(Maio!$C$3:$C$300,C215)+COUNTIF(Junho!$C$3:$C$300,C215)+COUNTIF(Julho!$C$3:$C$300,C215)+COUNTIF(Agosto!$C$3:$C$300,C215)+COUNTIF(Setembro!$C$3:$C$300,C215)+COUNTIF(Outubro!$C$3:$C$300,C215)+COUNTIF(Novembro!$C$3:$C$300,C215)+COUNTIF(Dezembro!$C$3:$C$300,C215)</f>
        <v>0</v>
      </c>
      <c r="E215" s="216">
        <f>COUNTIF(Janeiro!$D$3:$D$300,C215)+COUNTIF(Fevereiro!$D$3:$D$300,C215)+COUNTIF('Março'!$D$3:$D$300,C215)+COUNTIF(Abril!$D$3:$D$300,C215)+COUNTIF(Maio!$D$3:$D$300,C215)+COUNTIF(Junho!$D$3:$D$300,C215)+COUNTIF(Julho!$D$3:$D$300,C215)+COUNTIF(Agosto!$D$3:$D$300,C215)+COUNTIF(Setembro!$D$3:$D$300,C215)+COUNTIF(Outubro!$D$3:$D$300,C215)+COUNTIF(Novembro!$D$3:$D$300,C215)+COUNTIF(Dezembro!$D$3:$D$300,C215)</f>
        <v>0</v>
      </c>
      <c r="F215" s="216">
        <f>COUNTIFS(Janeiro!$C$3:$C$300,C215,Janeiro!$H$3:$H$300,"&gt;0")+COUNTIFS(Janeiro!$D$3:$D$300,C215,Janeiro!$H$3:$H$300,"&gt;0")+COUNTIFS(Fevereiro!$C$3:$C$300,C215,Fevereiro!$H$3:$H$300,"&gt;0")+COUNTIFS(Fevereiro!$D$3:$D$300,C215,Fevereiro!$H$3:$H$300,"&gt;0")+COUNTIFS('Março'!$C$3:$C$300,C215,'Março'!$H$3:$H$300,"&gt;0")+COUNTIFS('Março'!$D$3:$D$300,C215,'Março'!$H$3:$H$300,"&gt;0")+COUNTIFS(Abril!$C$3:$C$300,C215,Abril!$H$3:$H$300,"&gt;0")+COUNTIFS(Abril!$D$3:$D$300,C215,Abril!$H$3:$H$300,"&gt;0")+COUNTIFS(Maio!$C$3:$C$300,C215,Maio!$H$3:$H$300,"&gt;0")+COUNTIFS(Maio!$D$3:$D$300,C215,Maio!$H$3:$H$300,"&gt;0")+COUNTIFS(Junho!$C$3:$C$300,C215,Junho!$H$3:$H$300,"&gt;0")+COUNTIFS(Junho!$D$3:$D$300,C215,Junho!$H$3:$H$300,"&gt;0")+COUNTIFS(Julho!$C$3:$C$300,C215,Julho!$H$3:$H$300,"&gt;0")+COUNTIFS(Julho!$D$3:$D$300,C215,Julho!$H$3:$H$300,"&gt;0")+COUNTIFS(Agosto!$C$3:$C$300,C215,Agosto!$H$3:$H$300,"&gt;0")+COUNTIFS(Agosto!$D$3:$D$300,C215,Agosto!$H$3:$H$300,"&gt;0")+COUNTIFS(Setembro!$C$3:$C$300,C215,Setembro!$H$3:$H$300,"&gt;0")+COUNTIFS(Setembro!$D$3:$D$300,C215,Setembro!$H$3:$H$300,"&gt;0")+COUNTIFS(Outubro!$C$3:$C$300,C215,Outubro!$H$3:$H$300,"&gt;0")+COUNTIFS(Outubro!$D$3:$D$300,C215,Outubro!$H$3:$H$300,"&gt;0")+COUNTIFS(Novembro!$C$3:$C$300,C215,Novembro!$H$3:$H$300,"&gt;0")+COUNTIFS(Novembro!$D$3:$D$300,C215,Novembro!$H$3:$H$300,"&gt;0")+COUNTIFS(Dezembro!$C$3:$C$300,C215,Dezembro!$H$3:$H$300,"&gt;0")+COUNTIFS(Dezembro!$D$3:$D$300,C215,Dezembro!$H$3:$H$300,"&gt;0")</f>
        <v>0</v>
      </c>
      <c r="G215" s="216">
        <f>COUNTIFS(Janeiro!$C$3:$C$300,C215,Janeiro!$H$3:$H$300,"&lt;0")+COUNTIFS(Janeiro!$D$3:$D$300,C215,Janeiro!$H$3:$H$300,"&lt;0")+COUNTIFS(Fevereiro!$C$3:$C$300,C215,Fevereiro!$H$3:$H$300,"&lt;0")+COUNTIFS(Fevereiro!$D$3:$D$300,C215,Fevereiro!$H$3:$H$300,"&lt;0")+COUNTIFS('Março'!$C$3:$C$300,C215,'Março'!$H$3:$H$300,"&lt;0")+COUNTIFS('Março'!$D$3:$D$300,C215,'Março'!$H$3:$H$300,"&lt;0")+COUNTIFS(Abril!$C$3:$C$300,C215,Abril!$H$3:$H$300,"&lt;0")+COUNTIFS(Abril!$D$3:$D$300,C215,Abril!$H$3:$H$300,"&lt;0")+COUNTIFS(Maio!$C$3:$C$300,C215,Maio!$H$3:$H$300,"&lt;0")+COUNTIFS(Maio!$D$3:$D$300,C215,Maio!$H$3:$H$300,"&lt;0")+COUNTIFS(Junho!$C$3:$C$300,C215,Junho!$H$3:$H$300,"&lt;0")+COUNTIFS(Junho!$D$3:$D$300,C215,Junho!$H$3:$H$300,"&lt;0")+COUNTIFS(Julho!$C$3:$C$300,C215,Julho!$H$3:$H$300,"&lt;0")+COUNTIFS(Julho!$D$3:$D$300,C215,Julho!$H$3:$H$300,"&lt;0")+COUNTIFS(Agosto!$C$3:$C$300,C215,Agosto!$H$3:$H$300,"&lt;0")+COUNTIFS(Agosto!$D$3:$D$300,C215,Agosto!$H$3:$H$300,"&lt;0")+COUNTIFS(Setembro!$C$3:$C$300,C215,Setembro!$H$3:$H$300,"&lt;0")+COUNTIFS(Setembro!$D$3:$D$300,C215,Setembro!$H$3:$H$300,"&lt;0")+COUNTIFS(Outubro!$C$3:$C$300,C215,Outubro!$H$3:$H$300,"&lt;0")+COUNTIFS(Outubro!$D$3:$D$300,C215,Outubro!$H$3:$H$300,"&lt;0")+COUNTIFS(Novembro!$C$3:$C$300,C215,Novembro!$H$3:$H$300,"&lt;0")+COUNTIFS(Novembro!$D$3:$D$300,C215,Novembro!$H$3:$H$300,"&lt;0")+COUNTIFS(Dezembro!$C$3:$C$300,C215,Dezembro!$H$3:$H$300,"&lt;0")+COUNTIFS(Dezembro!$D$3:$D$300,C215,Dezembro!$H$3:$H$300,"&lt;0")</f>
        <v>0</v>
      </c>
      <c r="H215" s="217">
        <f>SUMIFS(Janeiro!$H$3:$H$300,Janeiro!$C$3:$C$300,C215)+SUMIFS(Janeiro!$H$3:$H$300,Janeiro!$D$3:$D$300,C215)+SUMIFS(Fevereiro!$H$3:$H$300,Fevereiro!$C$3:$C$300,C215)+SUMIFS(Fevereiro!$H$3:$H$300,Fevereiro!$D$3:$D$300,C215)+SUMIFS('Março'!$H$3:$H$300,'Março'!$C$3:$C$300,C215)+SUMIFS('Março'!$H$3:$H$300,'Março'!$D$3:$D$300,C215)+SUMIFS(Abril!$H$3:$H$300,Abril!$C$3:$C$300,C215)+SUMIFS(Abril!$H$3:$H$300,Abril!$D$3:$D$300,C215)+SUMIFS(Maio!$H$3:$H$300,Maio!$C$3:$C$300,C215)+SUMIFS(Maio!$H$3:$H$300,Maio!$D$3:$D$300,C215)+SUMIFS(Junho!$H$3:$H$300,Junho!$C$3:$C$300,C215)+SUMIFS(Junho!$H$3:$H$300,Junho!$D$3:$D$300,C215)+SUMIFS(Julho!$H$3:$H$300,Julho!$C$3:$C$300,C215)+SUMIFS(Julho!$H$3:$H$300,Julho!$D$3:$D$300,C215)+SUMIFS(Agosto!$H$3:$H$300,Agosto!$C$3:$C$300,C215)+SUMIFS(Agosto!$H$3:$H$300,Agosto!$D$3:$D$300,C215)+SUMIFS(Setembro!$H$3:$H$300,Setembro!$C$3:$C$300,C215)+SUMIFS(Setembro!$H$3:$H$300,Setembro!$D$3:$D$300,C215)+SUMIFS(Outubro!$H$3:$H$300,Outubro!$C$3:$C$300,C215)+SUMIFS(Outubro!$H$3:$H$300,Outubro!$D$3:$D$300,C215)+SUMIFS(Novembro!$H$3:$H$300,Novembro!$C$3:$C$300,C215)+SUMIFS(Novembro!$H$3:$H$300,Novembro!$D$3:$D$300,C215)+SUMIFS(Dezembro!$H$3:$H$300,Dezembro!$C$3:$C$300,C215)+SUMIFS(Dezembro!$H$3:$H$300,Dezembro!$D$3:$D$300,C215)</f>
        <v>0</v>
      </c>
      <c r="J215" s="235"/>
      <c r="L215" s="71"/>
    </row>
    <row r="216" ht="24.75" customHeight="1">
      <c r="A216" s="214">
        <f>Equipes!$H216+(ROW(Equipes!$H216)/100000)</f>
        <v>0.00216</v>
      </c>
      <c r="B216" s="207">
        <f>RANK(Equipes!$A216,A:A)</f>
        <v>231</v>
      </c>
      <c r="C216" s="242"/>
      <c r="D216" s="216">
        <f>COUNTIF(Janeiro!$C$3:$C$300,C216)+COUNTIF(Fevereiro!$C$3:$C$300,C216)+COUNTIF('Março'!$C$3:$C$300,C216)+COUNTIF(Abril!$C$3:$C$300,C216)+COUNTIF(Maio!$C$3:$C$300,C216)+COUNTIF(Junho!$C$3:$C$300,C216)+COUNTIF(Julho!$C$3:$C$300,C216)+COUNTIF(Agosto!$C$3:$C$300,C216)+COUNTIF(Setembro!$C$3:$C$300,C216)+COUNTIF(Outubro!$C$3:$C$300,C216)+COUNTIF(Novembro!$C$3:$C$300,C216)+COUNTIF(Dezembro!$C$3:$C$300,C216)</f>
        <v>0</v>
      </c>
      <c r="E216" s="216">
        <f>COUNTIF(Janeiro!$D$3:$D$300,C216)+COUNTIF(Fevereiro!$D$3:$D$300,C216)+COUNTIF('Março'!$D$3:$D$300,C216)+COUNTIF(Abril!$D$3:$D$300,C216)+COUNTIF(Maio!$D$3:$D$300,C216)+COUNTIF(Junho!$D$3:$D$300,C216)+COUNTIF(Julho!$D$3:$D$300,C216)+COUNTIF(Agosto!$D$3:$D$300,C216)+COUNTIF(Setembro!$D$3:$D$300,C216)+COUNTIF(Outubro!$D$3:$D$300,C216)+COUNTIF(Novembro!$D$3:$D$300,C216)+COUNTIF(Dezembro!$D$3:$D$300,C216)</f>
        <v>0</v>
      </c>
      <c r="F216" s="216">
        <f>COUNTIFS(Janeiro!$C$3:$C$300,C216,Janeiro!$H$3:$H$300,"&gt;0")+COUNTIFS(Janeiro!$D$3:$D$300,C216,Janeiro!$H$3:$H$300,"&gt;0")+COUNTIFS(Fevereiro!$C$3:$C$300,C216,Fevereiro!$H$3:$H$300,"&gt;0")+COUNTIFS(Fevereiro!$D$3:$D$300,C216,Fevereiro!$H$3:$H$300,"&gt;0")+COUNTIFS('Março'!$C$3:$C$300,C216,'Março'!$H$3:$H$300,"&gt;0")+COUNTIFS('Março'!$D$3:$D$300,C216,'Março'!$H$3:$H$300,"&gt;0")+COUNTIFS(Abril!$C$3:$C$300,C216,Abril!$H$3:$H$300,"&gt;0")+COUNTIFS(Abril!$D$3:$D$300,C216,Abril!$H$3:$H$300,"&gt;0")+COUNTIFS(Maio!$C$3:$C$300,C216,Maio!$H$3:$H$300,"&gt;0")+COUNTIFS(Maio!$D$3:$D$300,C216,Maio!$H$3:$H$300,"&gt;0")+COUNTIFS(Junho!$C$3:$C$300,C216,Junho!$H$3:$H$300,"&gt;0")+COUNTIFS(Junho!$D$3:$D$300,C216,Junho!$H$3:$H$300,"&gt;0")+COUNTIFS(Julho!$C$3:$C$300,C216,Julho!$H$3:$H$300,"&gt;0")+COUNTIFS(Julho!$D$3:$D$300,C216,Julho!$H$3:$H$300,"&gt;0")+COUNTIFS(Agosto!$C$3:$C$300,C216,Agosto!$H$3:$H$300,"&gt;0")+COUNTIFS(Agosto!$D$3:$D$300,C216,Agosto!$H$3:$H$300,"&gt;0")+COUNTIFS(Setembro!$C$3:$C$300,C216,Setembro!$H$3:$H$300,"&gt;0")+COUNTIFS(Setembro!$D$3:$D$300,C216,Setembro!$H$3:$H$300,"&gt;0")+COUNTIFS(Outubro!$C$3:$C$300,C216,Outubro!$H$3:$H$300,"&gt;0")+COUNTIFS(Outubro!$D$3:$D$300,C216,Outubro!$H$3:$H$300,"&gt;0")+COUNTIFS(Novembro!$C$3:$C$300,C216,Novembro!$H$3:$H$300,"&gt;0")+COUNTIFS(Novembro!$D$3:$D$300,C216,Novembro!$H$3:$H$300,"&gt;0")+COUNTIFS(Dezembro!$C$3:$C$300,C216,Dezembro!$H$3:$H$300,"&gt;0")+COUNTIFS(Dezembro!$D$3:$D$300,C216,Dezembro!$H$3:$H$300,"&gt;0")</f>
        <v>0</v>
      </c>
      <c r="G216" s="216">
        <f>COUNTIFS(Janeiro!$C$3:$C$300,C216,Janeiro!$H$3:$H$300,"&lt;0")+COUNTIFS(Janeiro!$D$3:$D$300,C216,Janeiro!$H$3:$H$300,"&lt;0")+COUNTIFS(Fevereiro!$C$3:$C$300,C216,Fevereiro!$H$3:$H$300,"&lt;0")+COUNTIFS(Fevereiro!$D$3:$D$300,C216,Fevereiro!$H$3:$H$300,"&lt;0")+COUNTIFS('Março'!$C$3:$C$300,C216,'Março'!$H$3:$H$300,"&lt;0")+COUNTIFS('Março'!$D$3:$D$300,C216,'Março'!$H$3:$H$300,"&lt;0")+COUNTIFS(Abril!$C$3:$C$300,C216,Abril!$H$3:$H$300,"&lt;0")+COUNTIFS(Abril!$D$3:$D$300,C216,Abril!$H$3:$H$300,"&lt;0")+COUNTIFS(Maio!$C$3:$C$300,C216,Maio!$H$3:$H$300,"&lt;0")+COUNTIFS(Maio!$D$3:$D$300,C216,Maio!$H$3:$H$300,"&lt;0")+COUNTIFS(Junho!$C$3:$C$300,C216,Junho!$H$3:$H$300,"&lt;0")+COUNTIFS(Junho!$D$3:$D$300,C216,Junho!$H$3:$H$300,"&lt;0")+COUNTIFS(Julho!$C$3:$C$300,C216,Julho!$H$3:$H$300,"&lt;0")+COUNTIFS(Julho!$D$3:$D$300,C216,Julho!$H$3:$H$300,"&lt;0")+COUNTIFS(Agosto!$C$3:$C$300,C216,Agosto!$H$3:$H$300,"&lt;0")+COUNTIFS(Agosto!$D$3:$D$300,C216,Agosto!$H$3:$H$300,"&lt;0")+COUNTIFS(Setembro!$C$3:$C$300,C216,Setembro!$H$3:$H$300,"&lt;0")+COUNTIFS(Setembro!$D$3:$D$300,C216,Setembro!$H$3:$H$300,"&lt;0")+COUNTIFS(Outubro!$C$3:$C$300,C216,Outubro!$H$3:$H$300,"&lt;0")+COUNTIFS(Outubro!$D$3:$D$300,C216,Outubro!$H$3:$H$300,"&lt;0")+COUNTIFS(Novembro!$C$3:$C$300,C216,Novembro!$H$3:$H$300,"&lt;0")+COUNTIFS(Novembro!$D$3:$D$300,C216,Novembro!$H$3:$H$300,"&lt;0")+COUNTIFS(Dezembro!$C$3:$C$300,C216,Dezembro!$H$3:$H$300,"&lt;0")+COUNTIFS(Dezembro!$D$3:$D$300,C216,Dezembro!$H$3:$H$300,"&lt;0")</f>
        <v>0</v>
      </c>
      <c r="H216" s="217">
        <f>SUMIFS(Janeiro!$H$3:$H$300,Janeiro!$C$3:$C$300,C216)+SUMIFS(Janeiro!$H$3:$H$300,Janeiro!$D$3:$D$300,C216)+SUMIFS(Fevereiro!$H$3:$H$300,Fevereiro!$C$3:$C$300,C216)+SUMIFS(Fevereiro!$H$3:$H$300,Fevereiro!$D$3:$D$300,C216)+SUMIFS('Março'!$H$3:$H$300,'Março'!$C$3:$C$300,C216)+SUMIFS('Março'!$H$3:$H$300,'Março'!$D$3:$D$300,C216)+SUMIFS(Abril!$H$3:$H$300,Abril!$C$3:$C$300,C216)+SUMIFS(Abril!$H$3:$H$300,Abril!$D$3:$D$300,C216)+SUMIFS(Maio!$H$3:$H$300,Maio!$C$3:$C$300,C216)+SUMIFS(Maio!$H$3:$H$300,Maio!$D$3:$D$300,C216)+SUMIFS(Junho!$H$3:$H$300,Junho!$C$3:$C$300,C216)+SUMIFS(Junho!$H$3:$H$300,Junho!$D$3:$D$300,C216)+SUMIFS(Julho!$H$3:$H$300,Julho!$C$3:$C$300,C216)+SUMIFS(Julho!$H$3:$H$300,Julho!$D$3:$D$300,C216)+SUMIFS(Agosto!$H$3:$H$300,Agosto!$C$3:$C$300,C216)+SUMIFS(Agosto!$H$3:$H$300,Agosto!$D$3:$D$300,C216)+SUMIFS(Setembro!$H$3:$H$300,Setembro!$C$3:$C$300,C216)+SUMIFS(Setembro!$H$3:$H$300,Setembro!$D$3:$D$300,C216)+SUMIFS(Outubro!$H$3:$H$300,Outubro!$C$3:$C$300,C216)+SUMIFS(Outubro!$H$3:$H$300,Outubro!$D$3:$D$300,C216)+SUMIFS(Novembro!$H$3:$H$300,Novembro!$C$3:$C$300,C216)+SUMIFS(Novembro!$H$3:$H$300,Novembro!$D$3:$D$300,C216)+SUMIFS(Dezembro!$H$3:$H$300,Dezembro!$C$3:$C$300,C216)+SUMIFS(Dezembro!$H$3:$H$300,Dezembro!$D$3:$D$300,C216)</f>
        <v>0</v>
      </c>
      <c r="J216" s="235"/>
      <c r="L216" s="71"/>
    </row>
    <row r="217" ht="24.75" customHeight="1">
      <c r="A217" s="214">
        <f>Equipes!$H217+(ROW(Equipes!$H217)/100000)</f>
        <v>0.00217</v>
      </c>
      <c r="B217" s="207">
        <f>RANK(Equipes!$A217,A:A)</f>
        <v>230</v>
      </c>
      <c r="C217" s="242"/>
      <c r="D217" s="216">
        <f>COUNTIF(Janeiro!$C$3:$C$300,C217)+COUNTIF(Fevereiro!$C$3:$C$300,C217)+COUNTIF('Março'!$C$3:$C$300,C217)+COUNTIF(Abril!$C$3:$C$300,C217)+COUNTIF(Maio!$C$3:$C$300,C217)+COUNTIF(Junho!$C$3:$C$300,C217)+COUNTIF(Julho!$C$3:$C$300,C217)+COUNTIF(Agosto!$C$3:$C$300,C217)+COUNTIF(Setembro!$C$3:$C$300,C217)+COUNTIF(Outubro!$C$3:$C$300,C217)+COUNTIF(Novembro!$C$3:$C$300,C217)+COUNTIF(Dezembro!$C$3:$C$300,C217)</f>
        <v>0</v>
      </c>
      <c r="E217" s="216">
        <f>COUNTIF(Janeiro!$D$3:$D$300,C217)+COUNTIF(Fevereiro!$D$3:$D$300,C217)+COUNTIF('Março'!$D$3:$D$300,C217)+COUNTIF(Abril!$D$3:$D$300,C217)+COUNTIF(Maio!$D$3:$D$300,C217)+COUNTIF(Junho!$D$3:$D$300,C217)+COUNTIF(Julho!$D$3:$D$300,C217)+COUNTIF(Agosto!$D$3:$D$300,C217)+COUNTIF(Setembro!$D$3:$D$300,C217)+COUNTIF(Outubro!$D$3:$D$300,C217)+COUNTIF(Novembro!$D$3:$D$300,C217)+COUNTIF(Dezembro!$D$3:$D$300,C217)</f>
        <v>0</v>
      </c>
      <c r="F217" s="216">
        <f>COUNTIFS(Janeiro!$C$3:$C$300,C217,Janeiro!$H$3:$H$300,"&gt;0")+COUNTIFS(Janeiro!$D$3:$D$300,C217,Janeiro!$H$3:$H$300,"&gt;0")+COUNTIFS(Fevereiro!$C$3:$C$300,C217,Fevereiro!$H$3:$H$300,"&gt;0")+COUNTIFS(Fevereiro!$D$3:$D$300,C217,Fevereiro!$H$3:$H$300,"&gt;0")+COUNTIFS('Março'!$C$3:$C$300,C217,'Março'!$H$3:$H$300,"&gt;0")+COUNTIFS('Março'!$D$3:$D$300,C217,'Março'!$H$3:$H$300,"&gt;0")+COUNTIFS(Abril!$C$3:$C$300,C217,Abril!$H$3:$H$300,"&gt;0")+COUNTIFS(Abril!$D$3:$D$300,C217,Abril!$H$3:$H$300,"&gt;0")+COUNTIFS(Maio!$C$3:$C$300,C217,Maio!$H$3:$H$300,"&gt;0")+COUNTIFS(Maio!$D$3:$D$300,C217,Maio!$H$3:$H$300,"&gt;0")+COUNTIFS(Junho!$C$3:$C$300,C217,Junho!$H$3:$H$300,"&gt;0")+COUNTIFS(Junho!$D$3:$D$300,C217,Junho!$H$3:$H$300,"&gt;0")+COUNTIFS(Julho!$C$3:$C$300,C217,Julho!$H$3:$H$300,"&gt;0")+COUNTIFS(Julho!$D$3:$D$300,C217,Julho!$H$3:$H$300,"&gt;0")+COUNTIFS(Agosto!$C$3:$C$300,C217,Agosto!$H$3:$H$300,"&gt;0")+COUNTIFS(Agosto!$D$3:$D$300,C217,Agosto!$H$3:$H$300,"&gt;0")+COUNTIFS(Setembro!$C$3:$C$300,C217,Setembro!$H$3:$H$300,"&gt;0")+COUNTIFS(Setembro!$D$3:$D$300,C217,Setembro!$H$3:$H$300,"&gt;0")+COUNTIFS(Outubro!$C$3:$C$300,C217,Outubro!$H$3:$H$300,"&gt;0")+COUNTIFS(Outubro!$D$3:$D$300,C217,Outubro!$H$3:$H$300,"&gt;0")+COUNTIFS(Novembro!$C$3:$C$300,C217,Novembro!$H$3:$H$300,"&gt;0")+COUNTIFS(Novembro!$D$3:$D$300,C217,Novembro!$H$3:$H$300,"&gt;0")+COUNTIFS(Dezembro!$C$3:$C$300,C217,Dezembro!$H$3:$H$300,"&gt;0")+COUNTIFS(Dezembro!$D$3:$D$300,C217,Dezembro!$H$3:$H$300,"&gt;0")</f>
        <v>0</v>
      </c>
      <c r="G217" s="216">
        <f>COUNTIFS(Janeiro!$C$3:$C$300,C217,Janeiro!$H$3:$H$300,"&lt;0")+COUNTIFS(Janeiro!$D$3:$D$300,C217,Janeiro!$H$3:$H$300,"&lt;0")+COUNTIFS(Fevereiro!$C$3:$C$300,C217,Fevereiro!$H$3:$H$300,"&lt;0")+COUNTIFS(Fevereiro!$D$3:$D$300,C217,Fevereiro!$H$3:$H$300,"&lt;0")+COUNTIFS('Março'!$C$3:$C$300,C217,'Março'!$H$3:$H$300,"&lt;0")+COUNTIFS('Março'!$D$3:$D$300,C217,'Março'!$H$3:$H$300,"&lt;0")+COUNTIFS(Abril!$C$3:$C$300,C217,Abril!$H$3:$H$300,"&lt;0")+COUNTIFS(Abril!$D$3:$D$300,C217,Abril!$H$3:$H$300,"&lt;0")+COUNTIFS(Maio!$C$3:$C$300,C217,Maio!$H$3:$H$300,"&lt;0")+COUNTIFS(Maio!$D$3:$D$300,C217,Maio!$H$3:$H$300,"&lt;0")+COUNTIFS(Junho!$C$3:$C$300,C217,Junho!$H$3:$H$300,"&lt;0")+COUNTIFS(Junho!$D$3:$D$300,C217,Junho!$H$3:$H$300,"&lt;0")+COUNTIFS(Julho!$C$3:$C$300,C217,Julho!$H$3:$H$300,"&lt;0")+COUNTIFS(Julho!$D$3:$D$300,C217,Julho!$H$3:$H$300,"&lt;0")+COUNTIFS(Agosto!$C$3:$C$300,C217,Agosto!$H$3:$H$300,"&lt;0")+COUNTIFS(Agosto!$D$3:$D$300,C217,Agosto!$H$3:$H$300,"&lt;0")+COUNTIFS(Setembro!$C$3:$C$300,C217,Setembro!$H$3:$H$300,"&lt;0")+COUNTIFS(Setembro!$D$3:$D$300,C217,Setembro!$H$3:$H$300,"&lt;0")+COUNTIFS(Outubro!$C$3:$C$300,C217,Outubro!$H$3:$H$300,"&lt;0")+COUNTIFS(Outubro!$D$3:$D$300,C217,Outubro!$H$3:$H$300,"&lt;0")+COUNTIFS(Novembro!$C$3:$C$300,C217,Novembro!$H$3:$H$300,"&lt;0")+COUNTIFS(Novembro!$D$3:$D$300,C217,Novembro!$H$3:$H$300,"&lt;0")+COUNTIFS(Dezembro!$C$3:$C$300,C217,Dezembro!$H$3:$H$300,"&lt;0")+COUNTIFS(Dezembro!$D$3:$D$300,C217,Dezembro!$H$3:$H$300,"&lt;0")</f>
        <v>0</v>
      </c>
      <c r="H217" s="217">
        <f>SUMIFS(Janeiro!$H$3:$H$300,Janeiro!$C$3:$C$300,C217)+SUMIFS(Janeiro!$H$3:$H$300,Janeiro!$D$3:$D$300,C217)+SUMIFS(Fevereiro!$H$3:$H$300,Fevereiro!$C$3:$C$300,C217)+SUMIFS(Fevereiro!$H$3:$H$300,Fevereiro!$D$3:$D$300,C217)+SUMIFS('Março'!$H$3:$H$300,'Março'!$C$3:$C$300,C217)+SUMIFS('Março'!$H$3:$H$300,'Março'!$D$3:$D$300,C217)+SUMIFS(Abril!$H$3:$H$300,Abril!$C$3:$C$300,C217)+SUMIFS(Abril!$H$3:$H$300,Abril!$D$3:$D$300,C217)+SUMIFS(Maio!$H$3:$H$300,Maio!$C$3:$C$300,C217)+SUMIFS(Maio!$H$3:$H$300,Maio!$D$3:$D$300,C217)+SUMIFS(Junho!$H$3:$H$300,Junho!$C$3:$C$300,C217)+SUMIFS(Junho!$H$3:$H$300,Junho!$D$3:$D$300,C217)+SUMIFS(Julho!$H$3:$H$300,Julho!$C$3:$C$300,C217)+SUMIFS(Julho!$H$3:$H$300,Julho!$D$3:$D$300,C217)+SUMIFS(Agosto!$H$3:$H$300,Agosto!$C$3:$C$300,C217)+SUMIFS(Agosto!$H$3:$H$300,Agosto!$D$3:$D$300,C217)+SUMIFS(Setembro!$H$3:$H$300,Setembro!$C$3:$C$300,C217)+SUMIFS(Setembro!$H$3:$H$300,Setembro!$D$3:$D$300,C217)+SUMIFS(Outubro!$H$3:$H$300,Outubro!$C$3:$C$300,C217)+SUMIFS(Outubro!$H$3:$H$300,Outubro!$D$3:$D$300,C217)+SUMIFS(Novembro!$H$3:$H$300,Novembro!$C$3:$C$300,C217)+SUMIFS(Novembro!$H$3:$H$300,Novembro!$D$3:$D$300,C217)+SUMIFS(Dezembro!$H$3:$H$300,Dezembro!$C$3:$C$300,C217)+SUMIFS(Dezembro!$H$3:$H$300,Dezembro!$D$3:$D$300,C217)</f>
        <v>0</v>
      </c>
      <c r="J217" s="235"/>
      <c r="L217" s="71"/>
    </row>
    <row r="218" ht="24.75" customHeight="1">
      <c r="A218" s="214">
        <f>Equipes!$H218+(ROW(Equipes!$H218)/100000)</f>
        <v>0.00218</v>
      </c>
      <c r="B218" s="207">
        <f>RANK(Equipes!$A218,A:A)</f>
        <v>229</v>
      </c>
      <c r="C218" s="242"/>
      <c r="D218" s="216">
        <f>COUNTIF(Janeiro!$C$3:$C$300,C218)+COUNTIF(Fevereiro!$C$3:$C$300,C218)+COUNTIF('Março'!$C$3:$C$300,C218)+COUNTIF(Abril!$C$3:$C$300,C218)+COUNTIF(Maio!$C$3:$C$300,C218)+COUNTIF(Junho!$C$3:$C$300,C218)+COUNTIF(Julho!$C$3:$C$300,C218)+COUNTIF(Agosto!$C$3:$C$300,C218)+COUNTIF(Setembro!$C$3:$C$300,C218)+COUNTIF(Outubro!$C$3:$C$300,C218)+COUNTIF(Novembro!$C$3:$C$300,C218)+COUNTIF(Dezembro!$C$3:$C$300,C218)</f>
        <v>0</v>
      </c>
      <c r="E218" s="216">
        <f>COUNTIF(Janeiro!$D$3:$D$300,C218)+COUNTIF(Fevereiro!$D$3:$D$300,C218)+COUNTIF('Março'!$D$3:$D$300,C218)+COUNTIF(Abril!$D$3:$D$300,C218)+COUNTIF(Maio!$D$3:$D$300,C218)+COUNTIF(Junho!$D$3:$D$300,C218)+COUNTIF(Julho!$D$3:$D$300,C218)+COUNTIF(Agosto!$D$3:$D$300,C218)+COUNTIF(Setembro!$D$3:$D$300,C218)+COUNTIF(Outubro!$D$3:$D$300,C218)+COUNTIF(Novembro!$D$3:$D$300,C218)+COUNTIF(Dezembro!$D$3:$D$300,C218)</f>
        <v>0</v>
      </c>
      <c r="F218" s="216">
        <f>COUNTIFS(Janeiro!$C$3:$C$300,C218,Janeiro!$H$3:$H$300,"&gt;0")+COUNTIFS(Janeiro!$D$3:$D$300,C218,Janeiro!$H$3:$H$300,"&gt;0")+COUNTIFS(Fevereiro!$C$3:$C$300,C218,Fevereiro!$H$3:$H$300,"&gt;0")+COUNTIFS(Fevereiro!$D$3:$D$300,C218,Fevereiro!$H$3:$H$300,"&gt;0")+COUNTIFS('Março'!$C$3:$C$300,C218,'Março'!$H$3:$H$300,"&gt;0")+COUNTIFS('Março'!$D$3:$D$300,C218,'Março'!$H$3:$H$300,"&gt;0")+COUNTIFS(Abril!$C$3:$C$300,C218,Abril!$H$3:$H$300,"&gt;0")+COUNTIFS(Abril!$D$3:$D$300,C218,Abril!$H$3:$H$300,"&gt;0")+COUNTIFS(Maio!$C$3:$C$300,C218,Maio!$H$3:$H$300,"&gt;0")+COUNTIFS(Maio!$D$3:$D$300,C218,Maio!$H$3:$H$300,"&gt;0")+COUNTIFS(Junho!$C$3:$C$300,C218,Junho!$H$3:$H$300,"&gt;0")+COUNTIFS(Junho!$D$3:$D$300,C218,Junho!$H$3:$H$300,"&gt;0")+COUNTIFS(Julho!$C$3:$C$300,C218,Julho!$H$3:$H$300,"&gt;0")+COUNTIFS(Julho!$D$3:$D$300,C218,Julho!$H$3:$H$300,"&gt;0")+COUNTIFS(Agosto!$C$3:$C$300,C218,Agosto!$H$3:$H$300,"&gt;0")+COUNTIFS(Agosto!$D$3:$D$300,C218,Agosto!$H$3:$H$300,"&gt;0")+COUNTIFS(Setembro!$C$3:$C$300,C218,Setembro!$H$3:$H$300,"&gt;0")+COUNTIFS(Setembro!$D$3:$D$300,C218,Setembro!$H$3:$H$300,"&gt;0")+COUNTIFS(Outubro!$C$3:$C$300,C218,Outubro!$H$3:$H$300,"&gt;0")+COUNTIFS(Outubro!$D$3:$D$300,C218,Outubro!$H$3:$H$300,"&gt;0")+COUNTIFS(Novembro!$C$3:$C$300,C218,Novembro!$H$3:$H$300,"&gt;0")+COUNTIFS(Novembro!$D$3:$D$300,C218,Novembro!$H$3:$H$300,"&gt;0")+COUNTIFS(Dezembro!$C$3:$C$300,C218,Dezembro!$H$3:$H$300,"&gt;0")+COUNTIFS(Dezembro!$D$3:$D$300,C218,Dezembro!$H$3:$H$300,"&gt;0")</f>
        <v>0</v>
      </c>
      <c r="G218" s="216">
        <f>COUNTIFS(Janeiro!$C$3:$C$300,C218,Janeiro!$H$3:$H$300,"&lt;0")+COUNTIFS(Janeiro!$D$3:$D$300,C218,Janeiro!$H$3:$H$300,"&lt;0")+COUNTIFS(Fevereiro!$C$3:$C$300,C218,Fevereiro!$H$3:$H$300,"&lt;0")+COUNTIFS(Fevereiro!$D$3:$D$300,C218,Fevereiro!$H$3:$H$300,"&lt;0")+COUNTIFS('Março'!$C$3:$C$300,C218,'Março'!$H$3:$H$300,"&lt;0")+COUNTIFS('Março'!$D$3:$D$300,C218,'Março'!$H$3:$H$300,"&lt;0")+COUNTIFS(Abril!$C$3:$C$300,C218,Abril!$H$3:$H$300,"&lt;0")+COUNTIFS(Abril!$D$3:$D$300,C218,Abril!$H$3:$H$300,"&lt;0")+COUNTIFS(Maio!$C$3:$C$300,C218,Maio!$H$3:$H$300,"&lt;0")+COUNTIFS(Maio!$D$3:$D$300,C218,Maio!$H$3:$H$300,"&lt;0")+COUNTIFS(Junho!$C$3:$C$300,C218,Junho!$H$3:$H$300,"&lt;0")+COUNTIFS(Junho!$D$3:$D$300,C218,Junho!$H$3:$H$300,"&lt;0")+COUNTIFS(Julho!$C$3:$C$300,C218,Julho!$H$3:$H$300,"&lt;0")+COUNTIFS(Julho!$D$3:$D$300,C218,Julho!$H$3:$H$300,"&lt;0")+COUNTIFS(Agosto!$C$3:$C$300,C218,Agosto!$H$3:$H$300,"&lt;0")+COUNTIFS(Agosto!$D$3:$D$300,C218,Agosto!$H$3:$H$300,"&lt;0")+COUNTIFS(Setembro!$C$3:$C$300,C218,Setembro!$H$3:$H$300,"&lt;0")+COUNTIFS(Setembro!$D$3:$D$300,C218,Setembro!$H$3:$H$300,"&lt;0")+COUNTIFS(Outubro!$C$3:$C$300,C218,Outubro!$H$3:$H$300,"&lt;0")+COUNTIFS(Outubro!$D$3:$D$300,C218,Outubro!$H$3:$H$300,"&lt;0")+COUNTIFS(Novembro!$C$3:$C$300,C218,Novembro!$H$3:$H$300,"&lt;0")+COUNTIFS(Novembro!$D$3:$D$300,C218,Novembro!$H$3:$H$300,"&lt;0")+COUNTIFS(Dezembro!$C$3:$C$300,C218,Dezembro!$H$3:$H$300,"&lt;0")+COUNTIFS(Dezembro!$D$3:$D$300,C218,Dezembro!$H$3:$H$300,"&lt;0")</f>
        <v>0</v>
      </c>
      <c r="H218" s="217">
        <f>SUMIFS(Janeiro!$H$3:$H$300,Janeiro!$C$3:$C$300,C218)+SUMIFS(Janeiro!$H$3:$H$300,Janeiro!$D$3:$D$300,C218)+SUMIFS(Fevereiro!$H$3:$H$300,Fevereiro!$C$3:$C$300,C218)+SUMIFS(Fevereiro!$H$3:$H$300,Fevereiro!$D$3:$D$300,C218)+SUMIFS('Março'!$H$3:$H$300,'Março'!$C$3:$C$300,C218)+SUMIFS('Março'!$H$3:$H$300,'Março'!$D$3:$D$300,C218)+SUMIFS(Abril!$H$3:$H$300,Abril!$C$3:$C$300,C218)+SUMIFS(Abril!$H$3:$H$300,Abril!$D$3:$D$300,C218)+SUMIFS(Maio!$H$3:$H$300,Maio!$C$3:$C$300,C218)+SUMIFS(Maio!$H$3:$H$300,Maio!$D$3:$D$300,C218)+SUMIFS(Junho!$H$3:$H$300,Junho!$C$3:$C$300,C218)+SUMIFS(Junho!$H$3:$H$300,Junho!$D$3:$D$300,C218)+SUMIFS(Julho!$H$3:$H$300,Julho!$C$3:$C$300,C218)+SUMIFS(Julho!$H$3:$H$300,Julho!$D$3:$D$300,C218)+SUMIFS(Agosto!$H$3:$H$300,Agosto!$C$3:$C$300,C218)+SUMIFS(Agosto!$H$3:$H$300,Agosto!$D$3:$D$300,C218)+SUMIFS(Setembro!$H$3:$H$300,Setembro!$C$3:$C$300,C218)+SUMIFS(Setembro!$H$3:$H$300,Setembro!$D$3:$D$300,C218)+SUMIFS(Outubro!$H$3:$H$300,Outubro!$C$3:$C$300,C218)+SUMIFS(Outubro!$H$3:$H$300,Outubro!$D$3:$D$300,C218)+SUMIFS(Novembro!$H$3:$H$300,Novembro!$C$3:$C$300,C218)+SUMIFS(Novembro!$H$3:$H$300,Novembro!$D$3:$D$300,C218)+SUMIFS(Dezembro!$H$3:$H$300,Dezembro!$C$3:$C$300,C218)+SUMIFS(Dezembro!$H$3:$H$300,Dezembro!$D$3:$D$300,C218)</f>
        <v>0</v>
      </c>
      <c r="J218" s="235"/>
      <c r="L218" s="71"/>
    </row>
    <row r="219" ht="24.75" customHeight="1">
      <c r="A219" s="214">
        <f>Equipes!$H219+(ROW(Equipes!$H219)/100000)</f>
        <v>0.00219</v>
      </c>
      <c r="B219" s="207">
        <f>RANK(Equipes!$A219,A:A)</f>
        <v>228</v>
      </c>
      <c r="C219" s="242"/>
      <c r="D219" s="216">
        <f>COUNTIF(Janeiro!$C$3:$C$300,C219)+COUNTIF(Fevereiro!$C$3:$C$300,C219)+COUNTIF('Março'!$C$3:$C$300,C219)+COUNTIF(Abril!$C$3:$C$300,C219)+COUNTIF(Maio!$C$3:$C$300,C219)+COUNTIF(Junho!$C$3:$C$300,C219)+COUNTIF(Julho!$C$3:$C$300,C219)+COUNTIF(Agosto!$C$3:$C$300,C219)+COUNTIF(Setembro!$C$3:$C$300,C219)+COUNTIF(Outubro!$C$3:$C$300,C219)+COUNTIF(Novembro!$C$3:$C$300,C219)+COUNTIF(Dezembro!$C$3:$C$300,C219)</f>
        <v>0</v>
      </c>
      <c r="E219" s="216">
        <f>COUNTIF(Janeiro!$D$3:$D$300,C219)+COUNTIF(Fevereiro!$D$3:$D$300,C219)+COUNTIF('Março'!$D$3:$D$300,C219)+COUNTIF(Abril!$D$3:$D$300,C219)+COUNTIF(Maio!$D$3:$D$300,C219)+COUNTIF(Junho!$D$3:$D$300,C219)+COUNTIF(Julho!$D$3:$D$300,C219)+COUNTIF(Agosto!$D$3:$D$300,C219)+COUNTIF(Setembro!$D$3:$D$300,C219)+COUNTIF(Outubro!$D$3:$D$300,C219)+COUNTIF(Novembro!$D$3:$D$300,C219)+COUNTIF(Dezembro!$D$3:$D$300,C219)</f>
        <v>0</v>
      </c>
      <c r="F219" s="216">
        <f>COUNTIFS(Janeiro!$C$3:$C$300,C219,Janeiro!$H$3:$H$300,"&gt;0")+COUNTIFS(Janeiro!$D$3:$D$300,C219,Janeiro!$H$3:$H$300,"&gt;0")+COUNTIFS(Fevereiro!$C$3:$C$300,C219,Fevereiro!$H$3:$H$300,"&gt;0")+COUNTIFS(Fevereiro!$D$3:$D$300,C219,Fevereiro!$H$3:$H$300,"&gt;0")+COUNTIFS('Março'!$C$3:$C$300,C219,'Março'!$H$3:$H$300,"&gt;0")+COUNTIFS('Março'!$D$3:$D$300,C219,'Março'!$H$3:$H$300,"&gt;0")+COUNTIFS(Abril!$C$3:$C$300,C219,Abril!$H$3:$H$300,"&gt;0")+COUNTIFS(Abril!$D$3:$D$300,C219,Abril!$H$3:$H$300,"&gt;0")+COUNTIFS(Maio!$C$3:$C$300,C219,Maio!$H$3:$H$300,"&gt;0")+COUNTIFS(Maio!$D$3:$D$300,C219,Maio!$H$3:$H$300,"&gt;0")+COUNTIFS(Junho!$C$3:$C$300,C219,Junho!$H$3:$H$300,"&gt;0")+COUNTIFS(Junho!$D$3:$D$300,C219,Junho!$H$3:$H$300,"&gt;0")+COUNTIFS(Julho!$C$3:$C$300,C219,Julho!$H$3:$H$300,"&gt;0")+COUNTIFS(Julho!$D$3:$D$300,C219,Julho!$H$3:$H$300,"&gt;0")+COUNTIFS(Agosto!$C$3:$C$300,C219,Agosto!$H$3:$H$300,"&gt;0")+COUNTIFS(Agosto!$D$3:$D$300,C219,Agosto!$H$3:$H$300,"&gt;0")+COUNTIFS(Setembro!$C$3:$C$300,C219,Setembro!$H$3:$H$300,"&gt;0")+COUNTIFS(Setembro!$D$3:$D$300,C219,Setembro!$H$3:$H$300,"&gt;0")+COUNTIFS(Outubro!$C$3:$C$300,C219,Outubro!$H$3:$H$300,"&gt;0")+COUNTIFS(Outubro!$D$3:$D$300,C219,Outubro!$H$3:$H$300,"&gt;0")+COUNTIFS(Novembro!$C$3:$C$300,C219,Novembro!$H$3:$H$300,"&gt;0")+COUNTIFS(Novembro!$D$3:$D$300,C219,Novembro!$H$3:$H$300,"&gt;0")+COUNTIFS(Dezembro!$C$3:$C$300,C219,Dezembro!$H$3:$H$300,"&gt;0")+COUNTIFS(Dezembro!$D$3:$D$300,C219,Dezembro!$H$3:$H$300,"&gt;0")</f>
        <v>0</v>
      </c>
      <c r="G219" s="216">
        <f>COUNTIFS(Janeiro!$C$3:$C$300,C219,Janeiro!$H$3:$H$300,"&lt;0")+COUNTIFS(Janeiro!$D$3:$D$300,C219,Janeiro!$H$3:$H$300,"&lt;0")+COUNTIFS(Fevereiro!$C$3:$C$300,C219,Fevereiro!$H$3:$H$300,"&lt;0")+COUNTIFS(Fevereiro!$D$3:$D$300,C219,Fevereiro!$H$3:$H$300,"&lt;0")+COUNTIFS('Março'!$C$3:$C$300,C219,'Março'!$H$3:$H$300,"&lt;0")+COUNTIFS('Março'!$D$3:$D$300,C219,'Março'!$H$3:$H$300,"&lt;0")+COUNTIFS(Abril!$C$3:$C$300,C219,Abril!$H$3:$H$300,"&lt;0")+COUNTIFS(Abril!$D$3:$D$300,C219,Abril!$H$3:$H$300,"&lt;0")+COUNTIFS(Maio!$C$3:$C$300,C219,Maio!$H$3:$H$300,"&lt;0")+COUNTIFS(Maio!$D$3:$D$300,C219,Maio!$H$3:$H$300,"&lt;0")+COUNTIFS(Junho!$C$3:$C$300,C219,Junho!$H$3:$H$300,"&lt;0")+COUNTIFS(Junho!$D$3:$D$300,C219,Junho!$H$3:$H$300,"&lt;0")+COUNTIFS(Julho!$C$3:$C$300,C219,Julho!$H$3:$H$300,"&lt;0")+COUNTIFS(Julho!$D$3:$D$300,C219,Julho!$H$3:$H$300,"&lt;0")+COUNTIFS(Agosto!$C$3:$C$300,C219,Agosto!$H$3:$H$300,"&lt;0")+COUNTIFS(Agosto!$D$3:$D$300,C219,Agosto!$H$3:$H$300,"&lt;0")+COUNTIFS(Setembro!$C$3:$C$300,C219,Setembro!$H$3:$H$300,"&lt;0")+COUNTIFS(Setembro!$D$3:$D$300,C219,Setembro!$H$3:$H$300,"&lt;0")+COUNTIFS(Outubro!$C$3:$C$300,C219,Outubro!$H$3:$H$300,"&lt;0")+COUNTIFS(Outubro!$D$3:$D$300,C219,Outubro!$H$3:$H$300,"&lt;0")+COUNTIFS(Novembro!$C$3:$C$300,C219,Novembro!$H$3:$H$300,"&lt;0")+COUNTIFS(Novembro!$D$3:$D$300,C219,Novembro!$H$3:$H$300,"&lt;0")+COUNTIFS(Dezembro!$C$3:$C$300,C219,Dezembro!$H$3:$H$300,"&lt;0")+COUNTIFS(Dezembro!$D$3:$D$300,C219,Dezembro!$H$3:$H$300,"&lt;0")</f>
        <v>0</v>
      </c>
      <c r="H219" s="217">
        <f>SUMIFS(Janeiro!$H$3:$H$300,Janeiro!$C$3:$C$300,C219)+SUMIFS(Janeiro!$H$3:$H$300,Janeiro!$D$3:$D$300,C219)+SUMIFS(Fevereiro!$H$3:$H$300,Fevereiro!$C$3:$C$300,C219)+SUMIFS(Fevereiro!$H$3:$H$300,Fevereiro!$D$3:$D$300,C219)+SUMIFS('Março'!$H$3:$H$300,'Março'!$C$3:$C$300,C219)+SUMIFS('Março'!$H$3:$H$300,'Março'!$D$3:$D$300,C219)+SUMIFS(Abril!$H$3:$H$300,Abril!$C$3:$C$300,C219)+SUMIFS(Abril!$H$3:$H$300,Abril!$D$3:$D$300,C219)+SUMIFS(Maio!$H$3:$H$300,Maio!$C$3:$C$300,C219)+SUMIFS(Maio!$H$3:$H$300,Maio!$D$3:$D$300,C219)+SUMIFS(Junho!$H$3:$H$300,Junho!$C$3:$C$300,C219)+SUMIFS(Junho!$H$3:$H$300,Junho!$D$3:$D$300,C219)+SUMIFS(Julho!$H$3:$H$300,Julho!$C$3:$C$300,C219)+SUMIFS(Julho!$H$3:$H$300,Julho!$D$3:$D$300,C219)+SUMIFS(Agosto!$H$3:$H$300,Agosto!$C$3:$C$300,C219)+SUMIFS(Agosto!$H$3:$H$300,Agosto!$D$3:$D$300,C219)+SUMIFS(Setembro!$H$3:$H$300,Setembro!$C$3:$C$300,C219)+SUMIFS(Setembro!$H$3:$H$300,Setembro!$D$3:$D$300,C219)+SUMIFS(Outubro!$H$3:$H$300,Outubro!$C$3:$C$300,C219)+SUMIFS(Outubro!$H$3:$H$300,Outubro!$D$3:$D$300,C219)+SUMIFS(Novembro!$H$3:$H$300,Novembro!$C$3:$C$300,C219)+SUMIFS(Novembro!$H$3:$H$300,Novembro!$D$3:$D$300,C219)+SUMIFS(Dezembro!$H$3:$H$300,Dezembro!$C$3:$C$300,C219)+SUMIFS(Dezembro!$H$3:$H$300,Dezembro!$D$3:$D$300,C219)</f>
        <v>0</v>
      </c>
      <c r="J219" s="235"/>
      <c r="L219" s="71"/>
    </row>
    <row r="220" ht="24.75" customHeight="1">
      <c r="A220" s="214">
        <f>Equipes!$H220+(ROW(Equipes!$H220)/100000)</f>
        <v>0.0022</v>
      </c>
      <c r="B220" s="207">
        <f>RANK(Equipes!$A220,A:A)</f>
        <v>227</v>
      </c>
      <c r="C220" s="242"/>
      <c r="D220" s="216">
        <f>COUNTIF(Janeiro!$C$3:$C$300,C220)+COUNTIF(Fevereiro!$C$3:$C$300,C220)+COUNTIF('Março'!$C$3:$C$300,C220)+COUNTIF(Abril!$C$3:$C$300,C220)+COUNTIF(Maio!$C$3:$C$300,C220)+COUNTIF(Junho!$C$3:$C$300,C220)+COUNTIF(Julho!$C$3:$C$300,C220)+COUNTIF(Agosto!$C$3:$C$300,C220)+COUNTIF(Setembro!$C$3:$C$300,C220)+COUNTIF(Outubro!$C$3:$C$300,C220)+COUNTIF(Novembro!$C$3:$C$300,C220)+COUNTIF(Dezembro!$C$3:$C$300,C220)</f>
        <v>0</v>
      </c>
      <c r="E220" s="216">
        <f>COUNTIF(Janeiro!$D$3:$D$300,C220)+COUNTIF(Fevereiro!$D$3:$D$300,C220)+COUNTIF('Março'!$D$3:$D$300,C220)+COUNTIF(Abril!$D$3:$D$300,C220)+COUNTIF(Maio!$D$3:$D$300,C220)+COUNTIF(Junho!$D$3:$D$300,C220)+COUNTIF(Julho!$D$3:$D$300,C220)+COUNTIF(Agosto!$D$3:$D$300,C220)+COUNTIF(Setembro!$D$3:$D$300,C220)+COUNTIF(Outubro!$D$3:$D$300,C220)+COUNTIF(Novembro!$D$3:$D$300,C220)+COUNTIF(Dezembro!$D$3:$D$300,C220)</f>
        <v>0</v>
      </c>
      <c r="F220" s="216">
        <f>COUNTIFS(Janeiro!$C$3:$C$300,C220,Janeiro!$H$3:$H$300,"&gt;0")+COUNTIFS(Janeiro!$D$3:$D$300,C220,Janeiro!$H$3:$H$300,"&gt;0")+COUNTIFS(Fevereiro!$C$3:$C$300,C220,Fevereiro!$H$3:$H$300,"&gt;0")+COUNTIFS(Fevereiro!$D$3:$D$300,C220,Fevereiro!$H$3:$H$300,"&gt;0")+COUNTIFS('Março'!$C$3:$C$300,C220,'Março'!$H$3:$H$300,"&gt;0")+COUNTIFS('Março'!$D$3:$D$300,C220,'Março'!$H$3:$H$300,"&gt;0")+COUNTIFS(Abril!$C$3:$C$300,C220,Abril!$H$3:$H$300,"&gt;0")+COUNTIFS(Abril!$D$3:$D$300,C220,Abril!$H$3:$H$300,"&gt;0")+COUNTIFS(Maio!$C$3:$C$300,C220,Maio!$H$3:$H$300,"&gt;0")+COUNTIFS(Maio!$D$3:$D$300,C220,Maio!$H$3:$H$300,"&gt;0")+COUNTIFS(Junho!$C$3:$C$300,C220,Junho!$H$3:$H$300,"&gt;0")+COUNTIFS(Junho!$D$3:$D$300,C220,Junho!$H$3:$H$300,"&gt;0")+COUNTIFS(Julho!$C$3:$C$300,C220,Julho!$H$3:$H$300,"&gt;0")+COUNTIFS(Julho!$D$3:$D$300,C220,Julho!$H$3:$H$300,"&gt;0")+COUNTIFS(Agosto!$C$3:$C$300,C220,Agosto!$H$3:$H$300,"&gt;0")+COUNTIFS(Agosto!$D$3:$D$300,C220,Agosto!$H$3:$H$300,"&gt;0")+COUNTIFS(Setembro!$C$3:$C$300,C220,Setembro!$H$3:$H$300,"&gt;0")+COUNTIFS(Setembro!$D$3:$D$300,C220,Setembro!$H$3:$H$300,"&gt;0")+COUNTIFS(Outubro!$C$3:$C$300,C220,Outubro!$H$3:$H$300,"&gt;0")+COUNTIFS(Outubro!$D$3:$D$300,C220,Outubro!$H$3:$H$300,"&gt;0")+COUNTIFS(Novembro!$C$3:$C$300,C220,Novembro!$H$3:$H$300,"&gt;0")+COUNTIFS(Novembro!$D$3:$D$300,C220,Novembro!$H$3:$H$300,"&gt;0")+COUNTIFS(Dezembro!$C$3:$C$300,C220,Dezembro!$H$3:$H$300,"&gt;0")+COUNTIFS(Dezembro!$D$3:$D$300,C220,Dezembro!$H$3:$H$300,"&gt;0")</f>
        <v>0</v>
      </c>
      <c r="G220" s="216">
        <f>COUNTIFS(Janeiro!$C$3:$C$300,C220,Janeiro!$H$3:$H$300,"&lt;0")+COUNTIFS(Janeiro!$D$3:$D$300,C220,Janeiro!$H$3:$H$300,"&lt;0")+COUNTIFS(Fevereiro!$C$3:$C$300,C220,Fevereiro!$H$3:$H$300,"&lt;0")+COUNTIFS(Fevereiro!$D$3:$D$300,C220,Fevereiro!$H$3:$H$300,"&lt;0")+COUNTIFS('Março'!$C$3:$C$300,C220,'Março'!$H$3:$H$300,"&lt;0")+COUNTIFS('Março'!$D$3:$D$300,C220,'Março'!$H$3:$H$300,"&lt;0")+COUNTIFS(Abril!$C$3:$C$300,C220,Abril!$H$3:$H$300,"&lt;0")+COUNTIFS(Abril!$D$3:$D$300,C220,Abril!$H$3:$H$300,"&lt;0")+COUNTIFS(Maio!$C$3:$C$300,C220,Maio!$H$3:$H$300,"&lt;0")+COUNTIFS(Maio!$D$3:$D$300,C220,Maio!$H$3:$H$300,"&lt;0")+COUNTIFS(Junho!$C$3:$C$300,C220,Junho!$H$3:$H$300,"&lt;0")+COUNTIFS(Junho!$D$3:$D$300,C220,Junho!$H$3:$H$300,"&lt;0")+COUNTIFS(Julho!$C$3:$C$300,C220,Julho!$H$3:$H$300,"&lt;0")+COUNTIFS(Julho!$D$3:$D$300,C220,Julho!$H$3:$H$300,"&lt;0")+COUNTIFS(Agosto!$C$3:$C$300,C220,Agosto!$H$3:$H$300,"&lt;0")+COUNTIFS(Agosto!$D$3:$D$300,C220,Agosto!$H$3:$H$300,"&lt;0")+COUNTIFS(Setembro!$C$3:$C$300,C220,Setembro!$H$3:$H$300,"&lt;0")+COUNTIFS(Setembro!$D$3:$D$300,C220,Setembro!$H$3:$H$300,"&lt;0")+COUNTIFS(Outubro!$C$3:$C$300,C220,Outubro!$H$3:$H$300,"&lt;0")+COUNTIFS(Outubro!$D$3:$D$300,C220,Outubro!$H$3:$H$300,"&lt;0")+COUNTIFS(Novembro!$C$3:$C$300,C220,Novembro!$H$3:$H$300,"&lt;0")+COUNTIFS(Novembro!$D$3:$D$300,C220,Novembro!$H$3:$H$300,"&lt;0")+COUNTIFS(Dezembro!$C$3:$C$300,C220,Dezembro!$H$3:$H$300,"&lt;0")+COUNTIFS(Dezembro!$D$3:$D$300,C220,Dezembro!$H$3:$H$300,"&lt;0")</f>
        <v>0</v>
      </c>
      <c r="H220" s="217">
        <f>SUMIFS(Janeiro!$H$3:$H$300,Janeiro!$C$3:$C$300,C220)+SUMIFS(Janeiro!$H$3:$H$300,Janeiro!$D$3:$D$300,C220)+SUMIFS(Fevereiro!$H$3:$H$300,Fevereiro!$C$3:$C$300,C220)+SUMIFS(Fevereiro!$H$3:$H$300,Fevereiro!$D$3:$D$300,C220)+SUMIFS('Março'!$H$3:$H$300,'Março'!$C$3:$C$300,C220)+SUMIFS('Março'!$H$3:$H$300,'Março'!$D$3:$D$300,C220)+SUMIFS(Abril!$H$3:$H$300,Abril!$C$3:$C$300,C220)+SUMIFS(Abril!$H$3:$H$300,Abril!$D$3:$D$300,C220)+SUMIFS(Maio!$H$3:$H$300,Maio!$C$3:$C$300,C220)+SUMIFS(Maio!$H$3:$H$300,Maio!$D$3:$D$300,C220)+SUMIFS(Junho!$H$3:$H$300,Junho!$C$3:$C$300,C220)+SUMIFS(Junho!$H$3:$H$300,Junho!$D$3:$D$300,C220)+SUMIFS(Julho!$H$3:$H$300,Julho!$C$3:$C$300,C220)+SUMIFS(Julho!$H$3:$H$300,Julho!$D$3:$D$300,C220)+SUMIFS(Agosto!$H$3:$H$300,Agosto!$C$3:$C$300,C220)+SUMIFS(Agosto!$H$3:$H$300,Agosto!$D$3:$D$300,C220)+SUMIFS(Setembro!$H$3:$H$300,Setembro!$C$3:$C$300,C220)+SUMIFS(Setembro!$H$3:$H$300,Setembro!$D$3:$D$300,C220)+SUMIFS(Outubro!$H$3:$H$300,Outubro!$C$3:$C$300,C220)+SUMIFS(Outubro!$H$3:$H$300,Outubro!$D$3:$D$300,C220)+SUMIFS(Novembro!$H$3:$H$300,Novembro!$C$3:$C$300,C220)+SUMIFS(Novembro!$H$3:$H$300,Novembro!$D$3:$D$300,C220)+SUMIFS(Dezembro!$H$3:$H$300,Dezembro!$C$3:$C$300,C220)+SUMIFS(Dezembro!$H$3:$H$300,Dezembro!$D$3:$D$300,C220)</f>
        <v>0</v>
      </c>
      <c r="J220" s="235"/>
      <c r="L220" s="71"/>
    </row>
    <row r="221" ht="24.75" customHeight="1">
      <c r="A221" s="214">
        <f>Equipes!$H221+(ROW(Equipes!$H221)/100000)</f>
        <v>0.00221</v>
      </c>
      <c r="B221" s="207">
        <f>RANK(Equipes!$A221,A:A)</f>
        <v>226</v>
      </c>
      <c r="C221" s="242"/>
      <c r="D221" s="216">
        <f>COUNTIF(Janeiro!$C$3:$C$300,C221)+COUNTIF(Fevereiro!$C$3:$C$300,C221)+COUNTIF('Março'!$C$3:$C$300,C221)+COUNTIF(Abril!$C$3:$C$300,C221)+COUNTIF(Maio!$C$3:$C$300,C221)+COUNTIF(Junho!$C$3:$C$300,C221)+COUNTIF(Julho!$C$3:$C$300,C221)+COUNTIF(Agosto!$C$3:$C$300,C221)+COUNTIF(Setembro!$C$3:$C$300,C221)+COUNTIF(Outubro!$C$3:$C$300,C221)+COUNTIF(Novembro!$C$3:$C$300,C221)+COUNTIF(Dezembro!$C$3:$C$300,C221)</f>
        <v>0</v>
      </c>
      <c r="E221" s="216">
        <f>COUNTIF(Janeiro!$D$3:$D$300,C221)+COUNTIF(Fevereiro!$D$3:$D$300,C221)+COUNTIF('Março'!$D$3:$D$300,C221)+COUNTIF(Abril!$D$3:$D$300,C221)+COUNTIF(Maio!$D$3:$D$300,C221)+COUNTIF(Junho!$D$3:$D$300,C221)+COUNTIF(Julho!$D$3:$D$300,C221)+COUNTIF(Agosto!$D$3:$D$300,C221)+COUNTIF(Setembro!$D$3:$D$300,C221)+COUNTIF(Outubro!$D$3:$D$300,C221)+COUNTIF(Novembro!$D$3:$D$300,C221)+COUNTIF(Dezembro!$D$3:$D$300,C221)</f>
        <v>0</v>
      </c>
      <c r="F221" s="216">
        <f>COUNTIFS(Janeiro!$C$3:$C$300,C221,Janeiro!$H$3:$H$300,"&gt;0")+COUNTIFS(Janeiro!$D$3:$D$300,C221,Janeiro!$H$3:$H$300,"&gt;0")+COUNTIFS(Fevereiro!$C$3:$C$300,C221,Fevereiro!$H$3:$H$300,"&gt;0")+COUNTIFS(Fevereiro!$D$3:$D$300,C221,Fevereiro!$H$3:$H$300,"&gt;0")+COUNTIFS('Março'!$C$3:$C$300,C221,'Março'!$H$3:$H$300,"&gt;0")+COUNTIFS('Março'!$D$3:$D$300,C221,'Março'!$H$3:$H$300,"&gt;0")+COUNTIFS(Abril!$C$3:$C$300,C221,Abril!$H$3:$H$300,"&gt;0")+COUNTIFS(Abril!$D$3:$D$300,C221,Abril!$H$3:$H$300,"&gt;0")+COUNTIFS(Maio!$C$3:$C$300,C221,Maio!$H$3:$H$300,"&gt;0")+COUNTIFS(Maio!$D$3:$D$300,C221,Maio!$H$3:$H$300,"&gt;0")+COUNTIFS(Junho!$C$3:$C$300,C221,Junho!$H$3:$H$300,"&gt;0")+COUNTIFS(Junho!$D$3:$D$300,C221,Junho!$H$3:$H$300,"&gt;0")+COUNTIFS(Julho!$C$3:$C$300,C221,Julho!$H$3:$H$300,"&gt;0")+COUNTIFS(Julho!$D$3:$D$300,C221,Julho!$H$3:$H$300,"&gt;0")+COUNTIFS(Agosto!$C$3:$C$300,C221,Agosto!$H$3:$H$300,"&gt;0")+COUNTIFS(Agosto!$D$3:$D$300,C221,Agosto!$H$3:$H$300,"&gt;0")+COUNTIFS(Setembro!$C$3:$C$300,C221,Setembro!$H$3:$H$300,"&gt;0")+COUNTIFS(Setembro!$D$3:$D$300,C221,Setembro!$H$3:$H$300,"&gt;0")+COUNTIFS(Outubro!$C$3:$C$300,C221,Outubro!$H$3:$H$300,"&gt;0")+COUNTIFS(Outubro!$D$3:$D$300,C221,Outubro!$H$3:$H$300,"&gt;0")+COUNTIFS(Novembro!$C$3:$C$300,C221,Novembro!$H$3:$H$300,"&gt;0")+COUNTIFS(Novembro!$D$3:$D$300,C221,Novembro!$H$3:$H$300,"&gt;0")+COUNTIFS(Dezembro!$C$3:$C$300,C221,Dezembro!$H$3:$H$300,"&gt;0")+COUNTIFS(Dezembro!$D$3:$D$300,C221,Dezembro!$H$3:$H$300,"&gt;0")</f>
        <v>0</v>
      </c>
      <c r="G221" s="216">
        <f>COUNTIFS(Janeiro!$C$3:$C$300,C221,Janeiro!$H$3:$H$300,"&lt;0")+COUNTIFS(Janeiro!$D$3:$D$300,C221,Janeiro!$H$3:$H$300,"&lt;0")+COUNTIFS(Fevereiro!$C$3:$C$300,C221,Fevereiro!$H$3:$H$300,"&lt;0")+COUNTIFS(Fevereiro!$D$3:$D$300,C221,Fevereiro!$H$3:$H$300,"&lt;0")+COUNTIFS('Março'!$C$3:$C$300,C221,'Março'!$H$3:$H$300,"&lt;0")+COUNTIFS('Março'!$D$3:$D$300,C221,'Março'!$H$3:$H$300,"&lt;0")+COUNTIFS(Abril!$C$3:$C$300,C221,Abril!$H$3:$H$300,"&lt;0")+COUNTIFS(Abril!$D$3:$D$300,C221,Abril!$H$3:$H$300,"&lt;0")+COUNTIFS(Maio!$C$3:$C$300,C221,Maio!$H$3:$H$300,"&lt;0")+COUNTIFS(Maio!$D$3:$D$300,C221,Maio!$H$3:$H$300,"&lt;0")+COUNTIFS(Junho!$C$3:$C$300,C221,Junho!$H$3:$H$300,"&lt;0")+COUNTIFS(Junho!$D$3:$D$300,C221,Junho!$H$3:$H$300,"&lt;0")+COUNTIFS(Julho!$C$3:$C$300,C221,Julho!$H$3:$H$300,"&lt;0")+COUNTIFS(Julho!$D$3:$D$300,C221,Julho!$H$3:$H$300,"&lt;0")+COUNTIFS(Agosto!$C$3:$C$300,C221,Agosto!$H$3:$H$300,"&lt;0")+COUNTIFS(Agosto!$D$3:$D$300,C221,Agosto!$H$3:$H$300,"&lt;0")+COUNTIFS(Setembro!$C$3:$C$300,C221,Setembro!$H$3:$H$300,"&lt;0")+COUNTIFS(Setembro!$D$3:$D$300,C221,Setembro!$H$3:$H$300,"&lt;0")+COUNTIFS(Outubro!$C$3:$C$300,C221,Outubro!$H$3:$H$300,"&lt;0")+COUNTIFS(Outubro!$D$3:$D$300,C221,Outubro!$H$3:$H$300,"&lt;0")+COUNTIFS(Novembro!$C$3:$C$300,C221,Novembro!$H$3:$H$300,"&lt;0")+COUNTIFS(Novembro!$D$3:$D$300,C221,Novembro!$H$3:$H$300,"&lt;0")+COUNTIFS(Dezembro!$C$3:$C$300,C221,Dezembro!$H$3:$H$300,"&lt;0")+COUNTIFS(Dezembro!$D$3:$D$300,C221,Dezembro!$H$3:$H$300,"&lt;0")</f>
        <v>0</v>
      </c>
      <c r="H221" s="217">
        <f>SUMIFS(Janeiro!$H$3:$H$300,Janeiro!$C$3:$C$300,C221)+SUMIFS(Janeiro!$H$3:$H$300,Janeiro!$D$3:$D$300,C221)+SUMIFS(Fevereiro!$H$3:$H$300,Fevereiro!$C$3:$C$300,C221)+SUMIFS(Fevereiro!$H$3:$H$300,Fevereiro!$D$3:$D$300,C221)+SUMIFS('Março'!$H$3:$H$300,'Março'!$C$3:$C$300,C221)+SUMIFS('Março'!$H$3:$H$300,'Março'!$D$3:$D$300,C221)+SUMIFS(Abril!$H$3:$H$300,Abril!$C$3:$C$300,C221)+SUMIFS(Abril!$H$3:$H$300,Abril!$D$3:$D$300,C221)+SUMIFS(Maio!$H$3:$H$300,Maio!$C$3:$C$300,C221)+SUMIFS(Maio!$H$3:$H$300,Maio!$D$3:$D$300,C221)+SUMIFS(Junho!$H$3:$H$300,Junho!$C$3:$C$300,C221)+SUMIFS(Junho!$H$3:$H$300,Junho!$D$3:$D$300,C221)+SUMIFS(Julho!$H$3:$H$300,Julho!$C$3:$C$300,C221)+SUMIFS(Julho!$H$3:$H$300,Julho!$D$3:$D$300,C221)+SUMIFS(Agosto!$H$3:$H$300,Agosto!$C$3:$C$300,C221)+SUMIFS(Agosto!$H$3:$H$300,Agosto!$D$3:$D$300,C221)+SUMIFS(Setembro!$H$3:$H$300,Setembro!$C$3:$C$300,C221)+SUMIFS(Setembro!$H$3:$H$300,Setembro!$D$3:$D$300,C221)+SUMIFS(Outubro!$H$3:$H$300,Outubro!$C$3:$C$300,C221)+SUMIFS(Outubro!$H$3:$H$300,Outubro!$D$3:$D$300,C221)+SUMIFS(Novembro!$H$3:$H$300,Novembro!$C$3:$C$300,C221)+SUMIFS(Novembro!$H$3:$H$300,Novembro!$D$3:$D$300,C221)+SUMIFS(Dezembro!$H$3:$H$300,Dezembro!$C$3:$C$300,C221)+SUMIFS(Dezembro!$H$3:$H$300,Dezembro!$D$3:$D$300,C221)</f>
        <v>0</v>
      </c>
      <c r="J221" s="235"/>
      <c r="L221" s="71"/>
    </row>
    <row r="222" ht="24.75" customHeight="1">
      <c r="A222" s="214">
        <f>Equipes!$H222+(ROW(Equipes!$H222)/100000)</f>
        <v>0.00222</v>
      </c>
      <c r="B222" s="207">
        <f>RANK(Equipes!$A222,A:A)</f>
        <v>225</v>
      </c>
      <c r="C222" s="242"/>
      <c r="D222" s="216">
        <f>COUNTIF(Janeiro!$C$3:$C$300,C222)+COUNTIF(Fevereiro!$C$3:$C$300,C222)+COUNTIF('Março'!$C$3:$C$300,C222)+COUNTIF(Abril!$C$3:$C$300,C222)+COUNTIF(Maio!$C$3:$C$300,C222)+COUNTIF(Junho!$C$3:$C$300,C222)+COUNTIF(Julho!$C$3:$C$300,C222)+COUNTIF(Agosto!$C$3:$C$300,C222)+COUNTIF(Setembro!$C$3:$C$300,C222)+COUNTIF(Outubro!$C$3:$C$300,C222)+COUNTIF(Novembro!$C$3:$C$300,C222)+COUNTIF(Dezembro!$C$3:$C$300,C222)</f>
        <v>0</v>
      </c>
      <c r="E222" s="216">
        <f>COUNTIF(Janeiro!$D$3:$D$300,C222)+COUNTIF(Fevereiro!$D$3:$D$300,C222)+COUNTIF('Março'!$D$3:$D$300,C222)+COUNTIF(Abril!$D$3:$D$300,C222)+COUNTIF(Maio!$D$3:$D$300,C222)+COUNTIF(Junho!$D$3:$D$300,C222)+COUNTIF(Julho!$D$3:$D$300,C222)+COUNTIF(Agosto!$D$3:$D$300,C222)+COUNTIF(Setembro!$D$3:$D$300,C222)+COUNTIF(Outubro!$D$3:$D$300,C222)+COUNTIF(Novembro!$D$3:$D$300,C222)+COUNTIF(Dezembro!$D$3:$D$300,C222)</f>
        <v>0</v>
      </c>
      <c r="F222" s="216">
        <f>COUNTIFS(Janeiro!$C$3:$C$300,C222,Janeiro!$H$3:$H$300,"&gt;0")+COUNTIFS(Janeiro!$D$3:$D$300,C222,Janeiro!$H$3:$H$300,"&gt;0")+COUNTIFS(Fevereiro!$C$3:$C$300,C222,Fevereiro!$H$3:$H$300,"&gt;0")+COUNTIFS(Fevereiro!$D$3:$D$300,C222,Fevereiro!$H$3:$H$300,"&gt;0")+COUNTIFS('Março'!$C$3:$C$300,C222,'Março'!$H$3:$H$300,"&gt;0")+COUNTIFS('Março'!$D$3:$D$300,C222,'Março'!$H$3:$H$300,"&gt;0")+COUNTIFS(Abril!$C$3:$C$300,C222,Abril!$H$3:$H$300,"&gt;0")+COUNTIFS(Abril!$D$3:$D$300,C222,Abril!$H$3:$H$300,"&gt;0")+COUNTIFS(Maio!$C$3:$C$300,C222,Maio!$H$3:$H$300,"&gt;0")+COUNTIFS(Maio!$D$3:$D$300,C222,Maio!$H$3:$H$300,"&gt;0")+COUNTIFS(Junho!$C$3:$C$300,C222,Junho!$H$3:$H$300,"&gt;0")+COUNTIFS(Junho!$D$3:$D$300,C222,Junho!$H$3:$H$300,"&gt;0")+COUNTIFS(Julho!$C$3:$C$300,C222,Julho!$H$3:$H$300,"&gt;0")+COUNTIFS(Julho!$D$3:$D$300,C222,Julho!$H$3:$H$300,"&gt;0")+COUNTIFS(Agosto!$C$3:$C$300,C222,Agosto!$H$3:$H$300,"&gt;0")+COUNTIFS(Agosto!$D$3:$D$300,C222,Agosto!$H$3:$H$300,"&gt;0")+COUNTIFS(Setembro!$C$3:$C$300,C222,Setembro!$H$3:$H$300,"&gt;0")+COUNTIFS(Setembro!$D$3:$D$300,C222,Setembro!$H$3:$H$300,"&gt;0")+COUNTIFS(Outubro!$C$3:$C$300,C222,Outubro!$H$3:$H$300,"&gt;0")+COUNTIFS(Outubro!$D$3:$D$300,C222,Outubro!$H$3:$H$300,"&gt;0")+COUNTIFS(Novembro!$C$3:$C$300,C222,Novembro!$H$3:$H$300,"&gt;0")+COUNTIFS(Novembro!$D$3:$D$300,C222,Novembro!$H$3:$H$300,"&gt;0")+COUNTIFS(Dezembro!$C$3:$C$300,C222,Dezembro!$H$3:$H$300,"&gt;0")+COUNTIFS(Dezembro!$D$3:$D$300,C222,Dezembro!$H$3:$H$300,"&gt;0")</f>
        <v>0</v>
      </c>
      <c r="G222" s="216">
        <f>COUNTIFS(Janeiro!$C$3:$C$300,C222,Janeiro!$H$3:$H$300,"&lt;0")+COUNTIFS(Janeiro!$D$3:$D$300,C222,Janeiro!$H$3:$H$300,"&lt;0")+COUNTIFS(Fevereiro!$C$3:$C$300,C222,Fevereiro!$H$3:$H$300,"&lt;0")+COUNTIFS(Fevereiro!$D$3:$D$300,C222,Fevereiro!$H$3:$H$300,"&lt;0")+COUNTIFS('Março'!$C$3:$C$300,C222,'Março'!$H$3:$H$300,"&lt;0")+COUNTIFS('Março'!$D$3:$D$300,C222,'Março'!$H$3:$H$300,"&lt;0")+COUNTIFS(Abril!$C$3:$C$300,C222,Abril!$H$3:$H$300,"&lt;0")+COUNTIFS(Abril!$D$3:$D$300,C222,Abril!$H$3:$H$300,"&lt;0")+COUNTIFS(Maio!$C$3:$C$300,C222,Maio!$H$3:$H$300,"&lt;0")+COUNTIFS(Maio!$D$3:$D$300,C222,Maio!$H$3:$H$300,"&lt;0")+COUNTIFS(Junho!$C$3:$C$300,C222,Junho!$H$3:$H$300,"&lt;0")+COUNTIFS(Junho!$D$3:$D$300,C222,Junho!$H$3:$H$300,"&lt;0")+COUNTIFS(Julho!$C$3:$C$300,C222,Julho!$H$3:$H$300,"&lt;0")+COUNTIFS(Julho!$D$3:$D$300,C222,Julho!$H$3:$H$300,"&lt;0")+COUNTIFS(Agosto!$C$3:$C$300,C222,Agosto!$H$3:$H$300,"&lt;0")+COUNTIFS(Agosto!$D$3:$D$300,C222,Agosto!$H$3:$H$300,"&lt;0")+COUNTIFS(Setembro!$C$3:$C$300,C222,Setembro!$H$3:$H$300,"&lt;0")+COUNTIFS(Setembro!$D$3:$D$300,C222,Setembro!$H$3:$H$300,"&lt;0")+COUNTIFS(Outubro!$C$3:$C$300,C222,Outubro!$H$3:$H$300,"&lt;0")+COUNTIFS(Outubro!$D$3:$D$300,C222,Outubro!$H$3:$H$300,"&lt;0")+COUNTIFS(Novembro!$C$3:$C$300,C222,Novembro!$H$3:$H$300,"&lt;0")+COUNTIFS(Novembro!$D$3:$D$300,C222,Novembro!$H$3:$H$300,"&lt;0")+COUNTIFS(Dezembro!$C$3:$C$300,C222,Dezembro!$H$3:$H$300,"&lt;0")+COUNTIFS(Dezembro!$D$3:$D$300,C222,Dezembro!$H$3:$H$300,"&lt;0")</f>
        <v>0</v>
      </c>
      <c r="H222" s="217">
        <f>SUMIFS(Janeiro!$H$3:$H$300,Janeiro!$C$3:$C$300,C222)+SUMIFS(Janeiro!$H$3:$H$300,Janeiro!$D$3:$D$300,C222)+SUMIFS(Fevereiro!$H$3:$H$300,Fevereiro!$C$3:$C$300,C222)+SUMIFS(Fevereiro!$H$3:$H$300,Fevereiro!$D$3:$D$300,C222)+SUMIFS('Março'!$H$3:$H$300,'Março'!$C$3:$C$300,C222)+SUMIFS('Março'!$H$3:$H$300,'Março'!$D$3:$D$300,C222)+SUMIFS(Abril!$H$3:$H$300,Abril!$C$3:$C$300,C222)+SUMIFS(Abril!$H$3:$H$300,Abril!$D$3:$D$300,C222)+SUMIFS(Maio!$H$3:$H$300,Maio!$C$3:$C$300,C222)+SUMIFS(Maio!$H$3:$H$300,Maio!$D$3:$D$300,C222)+SUMIFS(Junho!$H$3:$H$300,Junho!$C$3:$C$300,C222)+SUMIFS(Junho!$H$3:$H$300,Junho!$D$3:$D$300,C222)+SUMIFS(Julho!$H$3:$H$300,Julho!$C$3:$C$300,C222)+SUMIFS(Julho!$H$3:$H$300,Julho!$D$3:$D$300,C222)+SUMIFS(Agosto!$H$3:$H$300,Agosto!$C$3:$C$300,C222)+SUMIFS(Agosto!$H$3:$H$300,Agosto!$D$3:$D$300,C222)+SUMIFS(Setembro!$H$3:$H$300,Setembro!$C$3:$C$300,C222)+SUMIFS(Setembro!$H$3:$H$300,Setembro!$D$3:$D$300,C222)+SUMIFS(Outubro!$H$3:$H$300,Outubro!$C$3:$C$300,C222)+SUMIFS(Outubro!$H$3:$H$300,Outubro!$D$3:$D$300,C222)+SUMIFS(Novembro!$H$3:$H$300,Novembro!$C$3:$C$300,C222)+SUMIFS(Novembro!$H$3:$H$300,Novembro!$D$3:$D$300,C222)+SUMIFS(Dezembro!$H$3:$H$300,Dezembro!$C$3:$C$300,C222)+SUMIFS(Dezembro!$H$3:$H$300,Dezembro!$D$3:$D$300,C222)</f>
        <v>0</v>
      </c>
      <c r="J222" s="235"/>
      <c r="L222" s="71"/>
    </row>
    <row r="223" ht="24.75" customHeight="1">
      <c r="A223" s="214">
        <f>Equipes!$H223+(ROW(Equipes!$H223)/100000)</f>
        <v>0.00223</v>
      </c>
      <c r="B223" s="207">
        <f>RANK(Equipes!$A223,A:A)</f>
        <v>224</v>
      </c>
      <c r="C223" s="242"/>
      <c r="D223" s="216">
        <f>COUNTIF(Janeiro!$C$3:$C$300,C223)+COUNTIF(Fevereiro!$C$3:$C$300,C223)+COUNTIF('Março'!$C$3:$C$300,C223)+COUNTIF(Abril!$C$3:$C$300,C223)+COUNTIF(Maio!$C$3:$C$300,C223)+COUNTIF(Junho!$C$3:$C$300,C223)+COUNTIF(Julho!$C$3:$C$300,C223)+COUNTIF(Agosto!$C$3:$C$300,C223)+COUNTIF(Setembro!$C$3:$C$300,C223)+COUNTIF(Outubro!$C$3:$C$300,C223)+COUNTIF(Novembro!$C$3:$C$300,C223)+COUNTIF(Dezembro!$C$3:$C$300,C223)</f>
        <v>0</v>
      </c>
      <c r="E223" s="216">
        <f>COUNTIF(Janeiro!$D$3:$D$300,C223)+COUNTIF(Fevereiro!$D$3:$D$300,C223)+COUNTIF('Março'!$D$3:$D$300,C223)+COUNTIF(Abril!$D$3:$D$300,C223)+COUNTIF(Maio!$D$3:$D$300,C223)+COUNTIF(Junho!$D$3:$D$300,C223)+COUNTIF(Julho!$D$3:$D$300,C223)+COUNTIF(Agosto!$D$3:$D$300,C223)+COUNTIF(Setembro!$D$3:$D$300,C223)+COUNTIF(Outubro!$D$3:$D$300,C223)+COUNTIF(Novembro!$D$3:$D$300,C223)+COUNTIF(Dezembro!$D$3:$D$300,C223)</f>
        <v>0</v>
      </c>
      <c r="F223" s="216">
        <f>COUNTIFS(Janeiro!$C$3:$C$300,C223,Janeiro!$H$3:$H$300,"&gt;0")+COUNTIFS(Janeiro!$D$3:$D$300,C223,Janeiro!$H$3:$H$300,"&gt;0")+COUNTIFS(Fevereiro!$C$3:$C$300,C223,Fevereiro!$H$3:$H$300,"&gt;0")+COUNTIFS(Fevereiro!$D$3:$D$300,C223,Fevereiro!$H$3:$H$300,"&gt;0")+COUNTIFS('Março'!$C$3:$C$300,C223,'Março'!$H$3:$H$300,"&gt;0")+COUNTIFS('Março'!$D$3:$D$300,C223,'Março'!$H$3:$H$300,"&gt;0")+COUNTIFS(Abril!$C$3:$C$300,C223,Abril!$H$3:$H$300,"&gt;0")+COUNTIFS(Abril!$D$3:$D$300,C223,Abril!$H$3:$H$300,"&gt;0")+COUNTIFS(Maio!$C$3:$C$300,C223,Maio!$H$3:$H$300,"&gt;0")+COUNTIFS(Maio!$D$3:$D$300,C223,Maio!$H$3:$H$300,"&gt;0")+COUNTIFS(Junho!$C$3:$C$300,C223,Junho!$H$3:$H$300,"&gt;0")+COUNTIFS(Junho!$D$3:$D$300,C223,Junho!$H$3:$H$300,"&gt;0")+COUNTIFS(Julho!$C$3:$C$300,C223,Julho!$H$3:$H$300,"&gt;0")+COUNTIFS(Julho!$D$3:$D$300,C223,Julho!$H$3:$H$300,"&gt;0")+COUNTIFS(Agosto!$C$3:$C$300,C223,Agosto!$H$3:$H$300,"&gt;0")+COUNTIFS(Agosto!$D$3:$D$300,C223,Agosto!$H$3:$H$300,"&gt;0")+COUNTIFS(Setembro!$C$3:$C$300,C223,Setembro!$H$3:$H$300,"&gt;0")+COUNTIFS(Setembro!$D$3:$D$300,C223,Setembro!$H$3:$H$300,"&gt;0")+COUNTIFS(Outubro!$C$3:$C$300,C223,Outubro!$H$3:$H$300,"&gt;0")+COUNTIFS(Outubro!$D$3:$D$300,C223,Outubro!$H$3:$H$300,"&gt;0")+COUNTIFS(Novembro!$C$3:$C$300,C223,Novembro!$H$3:$H$300,"&gt;0")+COUNTIFS(Novembro!$D$3:$D$300,C223,Novembro!$H$3:$H$300,"&gt;0")+COUNTIFS(Dezembro!$C$3:$C$300,C223,Dezembro!$H$3:$H$300,"&gt;0")+COUNTIFS(Dezembro!$D$3:$D$300,C223,Dezembro!$H$3:$H$300,"&gt;0")</f>
        <v>0</v>
      </c>
      <c r="G223" s="216">
        <f>COUNTIFS(Janeiro!$C$3:$C$300,C223,Janeiro!$H$3:$H$300,"&lt;0")+COUNTIFS(Janeiro!$D$3:$D$300,C223,Janeiro!$H$3:$H$300,"&lt;0")+COUNTIFS(Fevereiro!$C$3:$C$300,C223,Fevereiro!$H$3:$H$300,"&lt;0")+COUNTIFS(Fevereiro!$D$3:$D$300,C223,Fevereiro!$H$3:$H$300,"&lt;0")+COUNTIFS('Março'!$C$3:$C$300,C223,'Março'!$H$3:$H$300,"&lt;0")+COUNTIFS('Março'!$D$3:$D$300,C223,'Março'!$H$3:$H$300,"&lt;0")+COUNTIFS(Abril!$C$3:$C$300,C223,Abril!$H$3:$H$300,"&lt;0")+COUNTIFS(Abril!$D$3:$D$300,C223,Abril!$H$3:$H$300,"&lt;0")+COUNTIFS(Maio!$C$3:$C$300,C223,Maio!$H$3:$H$300,"&lt;0")+COUNTIFS(Maio!$D$3:$D$300,C223,Maio!$H$3:$H$300,"&lt;0")+COUNTIFS(Junho!$C$3:$C$300,C223,Junho!$H$3:$H$300,"&lt;0")+COUNTIFS(Junho!$D$3:$D$300,C223,Junho!$H$3:$H$300,"&lt;0")+COUNTIFS(Julho!$C$3:$C$300,C223,Julho!$H$3:$H$300,"&lt;0")+COUNTIFS(Julho!$D$3:$D$300,C223,Julho!$H$3:$H$300,"&lt;0")+COUNTIFS(Agosto!$C$3:$C$300,C223,Agosto!$H$3:$H$300,"&lt;0")+COUNTIFS(Agosto!$D$3:$D$300,C223,Agosto!$H$3:$H$300,"&lt;0")+COUNTIFS(Setembro!$C$3:$C$300,C223,Setembro!$H$3:$H$300,"&lt;0")+COUNTIFS(Setembro!$D$3:$D$300,C223,Setembro!$H$3:$H$300,"&lt;0")+COUNTIFS(Outubro!$C$3:$C$300,C223,Outubro!$H$3:$H$300,"&lt;0")+COUNTIFS(Outubro!$D$3:$D$300,C223,Outubro!$H$3:$H$300,"&lt;0")+COUNTIFS(Novembro!$C$3:$C$300,C223,Novembro!$H$3:$H$300,"&lt;0")+COUNTIFS(Novembro!$D$3:$D$300,C223,Novembro!$H$3:$H$300,"&lt;0")+COUNTIFS(Dezembro!$C$3:$C$300,C223,Dezembro!$H$3:$H$300,"&lt;0")+COUNTIFS(Dezembro!$D$3:$D$300,C223,Dezembro!$H$3:$H$300,"&lt;0")</f>
        <v>0</v>
      </c>
      <c r="H223" s="217">
        <f>SUMIFS(Janeiro!$H$3:$H$300,Janeiro!$C$3:$C$300,C223)+SUMIFS(Janeiro!$H$3:$H$300,Janeiro!$D$3:$D$300,C223)+SUMIFS(Fevereiro!$H$3:$H$300,Fevereiro!$C$3:$C$300,C223)+SUMIFS(Fevereiro!$H$3:$H$300,Fevereiro!$D$3:$D$300,C223)+SUMIFS('Março'!$H$3:$H$300,'Março'!$C$3:$C$300,C223)+SUMIFS('Março'!$H$3:$H$300,'Março'!$D$3:$D$300,C223)+SUMIFS(Abril!$H$3:$H$300,Abril!$C$3:$C$300,C223)+SUMIFS(Abril!$H$3:$H$300,Abril!$D$3:$D$300,C223)+SUMIFS(Maio!$H$3:$H$300,Maio!$C$3:$C$300,C223)+SUMIFS(Maio!$H$3:$H$300,Maio!$D$3:$D$300,C223)+SUMIFS(Junho!$H$3:$H$300,Junho!$C$3:$C$300,C223)+SUMIFS(Junho!$H$3:$H$300,Junho!$D$3:$D$300,C223)+SUMIFS(Julho!$H$3:$H$300,Julho!$C$3:$C$300,C223)+SUMIFS(Julho!$H$3:$H$300,Julho!$D$3:$D$300,C223)+SUMIFS(Agosto!$H$3:$H$300,Agosto!$C$3:$C$300,C223)+SUMIFS(Agosto!$H$3:$H$300,Agosto!$D$3:$D$300,C223)+SUMIFS(Setembro!$H$3:$H$300,Setembro!$C$3:$C$300,C223)+SUMIFS(Setembro!$H$3:$H$300,Setembro!$D$3:$D$300,C223)+SUMIFS(Outubro!$H$3:$H$300,Outubro!$C$3:$C$300,C223)+SUMIFS(Outubro!$H$3:$H$300,Outubro!$D$3:$D$300,C223)+SUMIFS(Novembro!$H$3:$H$300,Novembro!$C$3:$C$300,C223)+SUMIFS(Novembro!$H$3:$H$300,Novembro!$D$3:$D$300,C223)+SUMIFS(Dezembro!$H$3:$H$300,Dezembro!$C$3:$C$300,C223)+SUMIFS(Dezembro!$H$3:$H$300,Dezembro!$D$3:$D$300,C223)</f>
        <v>0</v>
      </c>
      <c r="J223" s="235"/>
      <c r="L223" s="71"/>
    </row>
    <row r="224" ht="24.75" customHeight="1">
      <c r="A224" s="214">
        <f>Equipes!$H224+(ROW(Equipes!$H224)/100000)</f>
        <v>0.00224</v>
      </c>
      <c r="B224" s="207">
        <f>RANK(Equipes!$A224,A:A)</f>
        <v>223</v>
      </c>
      <c r="C224" s="242"/>
      <c r="D224" s="216">
        <f>COUNTIF(Janeiro!$C$3:$C$300,C224)+COUNTIF(Fevereiro!$C$3:$C$300,C224)+COUNTIF('Março'!$C$3:$C$300,C224)+COUNTIF(Abril!$C$3:$C$300,C224)+COUNTIF(Maio!$C$3:$C$300,C224)+COUNTIF(Junho!$C$3:$C$300,C224)+COUNTIF(Julho!$C$3:$C$300,C224)+COUNTIF(Agosto!$C$3:$C$300,C224)+COUNTIF(Setembro!$C$3:$C$300,C224)+COUNTIF(Outubro!$C$3:$C$300,C224)+COUNTIF(Novembro!$C$3:$C$300,C224)+COUNTIF(Dezembro!$C$3:$C$300,C224)</f>
        <v>0</v>
      </c>
      <c r="E224" s="216">
        <f>COUNTIF(Janeiro!$D$3:$D$300,C224)+COUNTIF(Fevereiro!$D$3:$D$300,C224)+COUNTIF('Março'!$D$3:$D$300,C224)+COUNTIF(Abril!$D$3:$D$300,C224)+COUNTIF(Maio!$D$3:$D$300,C224)+COUNTIF(Junho!$D$3:$D$300,C224)+COUNTIF(Julho!$D$3:$D$300,C224)+COUNTIF(Agosto!$D$3:$D$300,C224)+COUNTIF(Setembro!$D$3:$D$300,C224)+COUNTIF(Outubro!$D$3:$D$300,C224)+COUNTIF(Novembro!$D$3:$D$300,C224)+COUNTIF(Dezembro!$D$3:$D$300,C224)</f>
        <v>0</v>
      </c>
      <c r="F224" s="216">
        <f>COUNTIFS(Janeiro!$C$3:$C$300,C224,Janeiro!$H$3:$H$300,"&gt;0")+COUNTIFS(Janeiro!$D$3:$D$300,C224,Janeiro!$H$3:$H$300,"&gt;0")+COUNTIFS(Fevereiro!$C$3:$C$300,C224,Fevereiro!$H$3:$H$300,"&gt;0")+COUNTIFS(Fevereiro!$D$3:$D$300,C224,Fevereiro!$H$3:$H$300,"&gt;0")+COUNTIFS('Março'!$C$3:$C$300,C224,'Março'!$H$3:$H$300,"&gt;0")+COUNTIFS('Março'!$D$3:$D$300,C224,'Março'!$H$3:$H$300,"&gt;0")+COUNTIFS(Abril!$C$3:$C$300,C224,Abril!$H$3:$H$300,"&gt;0")+COUNTIFS(Abril!$D$3:$D$300,C224,Abril!$H$3:$H$300,"&gt;0")+COUNTIFS(Maio!$C$3:$C$300,C224,Maio!$H$3:$H$300,"&gt;0")+COUNTIFS(Maio!$D$3:$D$300,C224,Maio!$H$3:$H$300,"&gt;0")+COUNTIFS(Junho!$C$3:$C$300,C224,Junho!$H$3:$H$300,"&gt;0")+COUNTIFS(Junho!$D$3:$D$300,C224,Junho!$H$3:$H$300,"&gt;0")+COUNTIFS(Julho!$C$3:$C$300,C224,Julho!$H$3:$H$300,"&gt;0")+COUNTIFS(Julho!$D$3:$D$300,C224,Julho!$H$3:$H$300,"&gt;0")+COUNTIFS(Agosto!$C$3:$C$300,C224,Agosto!$H$3:$H$300,"&gt;0")+COUNTIFS(Agosto!$D$3:$D$300,C224,Agosto!$H$3:$H$300,"&gt;0")+COUNTIFS(Setembro!$C$3:$C$300,C224,Setembro!$H$3:$H$300,"&gt;0")+COUNTIFS(Setembro!$D$3:$D$300,C224,Setembro!$H$3:$H$300,"&gt;0")+COUNTIFS(Outubro!$C$3:$C$300,C224,Outubro!$H$3:$H$300,"&gt;0")+COUNTIFS(Outubro!$D$3:$D$300,C224,Outubro!$H$3:$H$300,"&gt;0")+COUNTIFS(Novembro!$C$3:$C$300,C224,Novembro!$H$3:$H$300,"&gt;0")+COUNTIFS(Novembro!$D$3:$D$300,C224,Novembro!$H$3:$H$300,"&gt;0")+COUNTIFS(Dezembro!$C$3:$C$300,C224,Dezembro!$H$3:$H$300,"&gt;0")+COUNTIFS(Dezembro!$D$3:$D$300,C224,Dezembro!$H$3:$H$300,"&gt;0")</f>
        <v>0</v>
      </c>
      <c r="G224" s="216">
        <f>COUNTIFS(Janeiro!$C$3:$C$300,C224,Janeiro!$H$3:$H$300,"&lt;0")+COUNTIFS(Janeiro!$D$3:$D$300,C224,Janeiro!$H$3:$H$300,"&lt;0")+COUNTIFS(Fevereiro!$C$3:$C$300,C224,Fevereiro!$H$3:$H$300,"&lt;0")+COUNTIFS(Fevereiro!$D$3:$D$300,C224,Fevereiro!$H$3:$H$300,"&lt;0")+COUNTIFS('Março'!$C$3:$C$300,C224,'Março'!$H$3:$H$300,"&lt;0")+COUNTIFS('Março'!$D$3:$D$300,C224,'Março'!$H$3:$H$300,"&lt;0")+COUNTIFS(Abril!$C$3:$C$300,C224,Abril!$H$3:$H$300,"&lt;0")+COUNTIFS(Abril!$D$3:$D$300,C224,Abril!$H$3:$H$300,"&lt;0")+COUNTIFS(Maio!$C$3:$C$300,C224,Maio!$H$3:$H$300,"&lt;0")+COUNTIFS(Maio!$D$3:$D$300,C224,Maio!$H$3:$H$300,"&lt;0")+COUNTIFS(Junho!$C$3:$C$300,C224,Junho!$H$3:$H$300,"&lt;0")+COUNTIFS(Junho!$D$3:$D$300,C224,Junho!$H$3:$H$300,"&lt;0")+COUNTIFS(Julho!$C$3:$C$300,C224,Julho!$H$3:$H$300,"&lt;0")+COUNTIFS(Julho!$D$3:$D$300,C224,Julho!$H$3:$H$300,"&lt;0")+COUNTIFS(Agosto!$C$3:$C$300,C224,Agosto!$H$3:$H$300,"&lt;0")+COUNTIFS(Agosto!$D$3:$D$300,C224,Agosto!$H$3:$H$300,"&lt;0")+COUNTIFS(Setembro!$C$3:$C$300,C224,Setembro!$H$3:$H$300,"&lt;0")+COUNTIFS(Setembro!$D$3:$D$300,C224,Setembro!$H$3:$H$300,"&lt;0")+COUNTIFS(Outubro!$C$3:$C$300,C224,Outubro!$H$3:$H$300,"&lt;0")+COUNTIFS(Outubro!$D$3:$D$300,C224,Outubro!$H$3:$H$300,"&lt;0")+COUNTIFS(Novembro!$C$3:$C$300,C224,Novembro!$H$3:$H$300,"&lt;0")+COUNTIFS(Novembro!$D$3:$D$300,C224,Novembro!$H$3:$H$300,"&lt;0")+COUNTIFS(Dezembro!$C$3:$C$300,C224,Dezembro!$H$3:$H$300,"&lt;0")+COUNTIFS(Dezembro!$D$3:$D$300,C224,Dezembro!$H$3:$H$300,"&lt;0")</f>
        <v>0</v>
      </c>
      <c r="H224" s="217">
        <f>SUMIFS(Janeiro!$H$3:$H$300,Janeiro!$C$3:$C$300,C224)+SUMIFS(Janeiro!$H$3:$H$300,Janeiro!$D$3:$D$300,C224)+SUMIFS(Fevereiro!$H$3:$H$300,Fevereiro!$C$3:$C$300,C224)+SUMIFS(Fevereiro!$H$3:$H$300,Fevereiro!$D$3:$D$300,C224)+SUMIFS('Março'!$H$3:$H$300,'Março'!$C$3:$C$300,C224)+SUMIFS('Março'!$H$3:$H$300,'Março'!$D$3:$D$300,C224)+SUMIFS(Abril!$H$3:$H$300,Abril!$C$3:$C$300,C224)+SUMIFS(Abril!$H$3:$H$300,Abril!$D$3:$D$300,C224)+SUMIFS(Maio!$H$3:$H$300,Maio!$C$3:$C$300,C224)+SUMIFS(Maio!$H$3:$H$300,Maio!$D$3:$D$300,C224)+SUMIFS(Junho!$H$3:$H$300,Junho!$C$3:$C$300,C224)+SUMIFS(Junho!$H$3:$H$300,Junho!$D$3:$D$300,C224)+SUMIFS(Julho!$H$3:$H$300,Julho!$C$3:$C$300,C224)+SUMIFS(Julho!$H$3:$H$300,Julho!$D$3:$D$300,C224)+SUMIFS(Agosto!$H$3:$H$300,Agosto!$C$3:$C$300,C224)+SUMIFS(Agosto!$H$3:$H$300,Agosto!$D$3:$D$300,C224)+SUMIFS(Setembro!$H$3:$H$300,Setembro!$C$3:$C$300,C224)+SUMIFS(Setembro!$H$3:$H$300,Setembro!$D$3:$D$300,C224)+SUMIFS(Outubro!$H$3:$H$300,Outubro!$C$3:$C$300,C224)+SUMIFS(Outubro!$H$3:$H$300,Outubro!$D$3:$D$300,C224)+SUMIFS(Novembro!$H$3:$H$300,Novembro!$C$3:$C$300,C224)+SUMIFS(Novembro!$H$3:$H$300,Novembro!$D$3:$D$300,C224)+SUMIFS(Dezembro!$H$3:$H$300,Dezembro!$C$3:$C$300,C224)+SUMIFS(Dezembro!$H$3:$H$300,Dezembro!$D$3:$D$300,C224)</f>
        <v>0</v>
      </c>
      <c r="J224" s="235"/>
      <c r="L224" s="71"/>
    </row>
    <row r="225" ht="24.75" customHeight="1">
      <c r="A225" s="214">
        <f>Equipes!$H225+(ROW(Equipes!$H225)/100000)</f>
        <v>0.00225</v>
      </c>
      <c r="B225" s="207">
        <f>RANK(Equipes!$A225,A:A)</f>
        <v>222</v>
      </c>
      <c r="C225" s="242"/>
      <c r="D225" s="216">
        <f>COUNTIF(Janeiro!$C$3:$C$300,C225)+COUNTIF(Fevereiro!$C$3:$C$300,C225)+COUNTIF('Março'!$C$3:$C$300,C225)+COUNTIF(Abril!$C$3:$C$300,C225)+COUNTIF(Maio!$C$3:$C$300,C225)+COUNTIF(Junho!$C$3:$C$300,C225)+COUNTIF(Julho!$C$3:$C$300,C225)+COUNTIF(Agosto!$C$3:$C$300,C225)+COUNTIF(Setembro!$C$3:$C$300,C225)+COUNTIF(Outubro!$C$3:$C$300,C225)+COUNTIF(Novembro!$C$3:$C$300,C225)+COUNTIF(Dezembro!$C$3:$C$300,C225)</f>
        <v>0</v>
      </c>
      <c r="E225" s="216">
        <f>COUNTIF(Janeiro!$D$3:$D$300,C225)+COUNTIF(Fevereiro!$D$3:$D$300,C225)+COUNTIF('Março'!$D$3:$D$300,C225)+COUNTIF(Abril!$D$3:$D$300,C225)+COUNTIF(Maio!$D$3:$D$300,C225)+COUNTIF(Junho!$D$3:$D$300,C225)+COUNTIF(Julho!$D$3:$D$300,C225)+COUNTIF(Agosto!$D$3:$D$300,C225)+COUNTIF(Setembro!$D$3:$D$300,C225)+COUNTIF(Outubro!$D$3:$D$300,C225)+COUNTIF(Novembro!$D$3:$D$300,C225)+COUNTIF(Dezembro!$D$3:$D$300,C225)</f>
        <v>0</v>
      </c>
      <c r="F225" s="216">
        <f>COUNTIFS(Janeiro!$C$3:$C$300,C225,Janeiro!$H$3:$H$300,"&gt;0")+COUNTIFS(Janeiro!$D$3:$D$300,C225,Janeiro!$H$3:$H$300,"&gt;0")+COUNTIFS(Fevereiro!$C$3:$C$300,C225,Fevereiro!$H$3:$H$300,"&gt;0")+COUNTIFS(Fevereiro!$D$3:$D$300,C225,Fevereiro!$H$3:$H$300,"&gt;0")+COUNTIFS('Março'!$C$3:$C$300,C225,'Março'!$H$3:$H$300,"&gt;0")+COUNTIFS('Março'!$D$3:$D$300,C225,'Março'!$H$3:$H$300,"&gt;0")+COUNTIFS(Abril!$C$3:$C$300,C225,Abril!$H$3:$H$300,"&gt;0")+COUNTIFS(Abril!$D$3:$D$300,C225,Abril!$H$3:$H$300,"&gt;0")+COUNTIFS(Maio!$C$3:$C$300,C225,Maio!$H$3:$H$300,"&gt;0")+COUNTIFS(Maio!$D$3:$D$300,C225,Maio!$H$3:$H$300,"&gt;0")+COUNTIFS(Junho!$C$3:$C$300,C225,Junho!$H$3:$H$300,"&gt;0")+COUNTIFS(Junho!$D$3:$D$300,C225,Junho!$H$3:$H$300,"&gt;0")+COUNTIFS(Julho!$C$3:$C$300,C225,Julho!$H$3:$H$300,"&gt;0")+COUNTIFS(Julho!$D$3:$D$300,C225,Julho!$H$3:$H$300,"&gt;0")+COUNTIFS(Agosto!$C$3:$C$300,C225,Agosto!$H$3:$H$300,"&gt;0")+COUNTIFS(Agosto!$D$3:$D$300,C225,Agosto!$H$3:$H$300,"&gt;0")+COUNTIFS(Setembro!$C$3:$C$300,C225,Setembro!$H$3:$H$300,"&gt;0")+COUNTIFS(Setembro!$D$3:$D$300,C225,Setembro!$H$3:$H$300,"&gt;0")+COUNTIFS(Outubro!$C$3:$C$300,C225,Outubro!$H$3:$H$300,"&gt;0")+COUNTIFS(Outubro!$D$3:$D$300,C225,Outubro!$H$3:$H$300,"&gt;0")+COUNTIFS(Novembro!$C$3:$C$300,C225,Novembro!$H$3:$H$300,"&gt;0")+COUNTIFS(Novembro!$D$3:$D$300,C225,Novembro!$H$3:$H$300,"&gt;0")+COUNTIFS(Dezembro!$C$3:$C$300,C225,Dezembro!$H$3:$H$300,"&gt;0")+COUNTIFS(Dezembro!$D$3:$D$300,C225,Dezembro!$H$3:$H$300,"&gt;0")</f>
        <v>0</v>
      </c>
      <c r="G225" s="216">
        <f>COUNTIFS(Janeiro!$C$3:$C$300,C225,Janeiro!$H$3:$H$300,"&lt;0")+COUNTIFS(Janeiro!$D$3:$D$300,C225,Janeiro!$H$3:$H$300,"&lt;0")+COUNTIFS(Fevereiro!$C$3:$C$300,C225,Fevereiro!$H$3:$H$300,"&lt;0")+COUNTIFS(Fevereiro!$D$3:$D$300,C225,Fevereiro!$H$3:$H$300,"&lt;0")+COUNTIFS('Março'!$C$3:$C$300,C225,'Março'!$H$3:$H$300,"&lt;0")+COUNTIFS('Março'!$D$3:$D$300,C225,'Março'!$H$3:$H$300,"&lt;0")+COUNTIFS(Abril!$C$3:$C$300,C225,Abril!$H$3:$H$300,"&lt;0")+COUNTIFS(Abril!$D$3:$D$300,C225,Abril!$H$3:$H$300,"&lt;0")+COUNTIFS(Maio!$C$3:$C$300,C225,Maio!$H$3:$H$300,"&lt;0")+COUNTIFS(Maio!$D$3:$D$300,C225,Maio!$H$3:$H$300,"&lt;0")+COUNTIFS(Junho!$C$3:$C$300,C225,Junho!$H$3:$H$300,"&lt;0")+COUNTIFS(Junho!$D$3:$D$300,C225,Junho!$H$3:$H$300,"&lt;0")+COUNTIFS(Julho!$C$3:$C$300,C225,Julho!$H$3:$H$300,"&lt;0")+COUNTIFS(Julho!$D$3:$D$300,C225,Julho!$H$3:$H$300,"&lt;0")+COUNTIFS(Agosto!$C$3:$C$300,C225,Agosto!$H$3:$H$300,"&lt;0")+COUNTIFS(Agosto!$D$3:$D$300,C225,Agosto!$H$3:$H$300,"&lt;0")+COUNTIFS(Setembro!$C$3:$C$300,C225,Setembro!$H$3:$H$300,"&lt;0")+COUNTIFS(Setembro!$D$3:$D$300,C225,Setembro!$H$3:$H$300,"&lt;0")+COUNTIFS(Outubro!$C$3:$C$300,C225,Outubro!$H$3:$H$300,"&lt;0")+COUNTIFS(Outubro!$D$3:$D$300,C225,Outubro!$H$3:$H$300,"&lt;0")+COUNTIFS(Novembro!$C$3:$C$300,C225,Novembro!$H$3:$H$300,"&lt;0")+COUNTIFS(Novembro!$D$3:$D$300,C225,Novembro!$H$3:$H$300,"&lt;0")+COUNTIFS(Dezembro!$C$3:$C$300,C225,Dezembro!$H$3:$H$300,"&lt;0")+COUNTIFS(Dezembro!$D$3:$D$300,C225,Dezembro!$H$3:$H$300,"&lt;0")</f>
        <v>0</v>
      </c>
      <c r="H225" s="217">
        <f>SUMIFS(Janeiro!$H$3:$H$300,Janeiro!$C$3:$C$300,C225)+SUMIFS(Janeiro!$H$3:$H$300,Janeiro!$D$3:$D$300,C225)+SUMIFS(Fevereiro!$H$3:$H$300,Fevereiro!$C$3:$C$300,C225)+SUMIFS(Fevereiro!$H$3:$H$300,Fevereiro!$D$3:$D$300,C225)+SUMIFS('Março'!$H$3:$H$300,'Março'!$C$3:$C$300,C225)+SUMIFS('Março'!$H$3:$H$300,'Março'!$D$3:$D$300,C225)+SUMIFS(Abril!$H$3:$H$300,Abril!$C$3:$C$300,C225)+SUMIFS(Abril!$H$3:$H$300,Abril!$D$3:$D$300,C225)+SUMIFS(Maio!$H$3:$H$300,Maio!$C$3:$C$300,C225)+SUMIFS(Maio!$H$3:$H$300,Maio!$D$3:$D$300,C225)+SUMIFS(Junho!$H$3:$H$300,Junho!$C$3:$C$300,C225)+SUMIFS(Junho!$H$3:$H$300,Junho!$D$3:$D$300,C225)+SUMIFS(Julho!$H$3:$H$300,Julho!$C$3:$C$300,C225)+SUMIFS(Julho!$H$3:$H$300,Julho!$D$3:$D$300,C225)+SUMIFS(Agosto!$H$3:$H$300,Agosto!$C$3:$C$300,C225)+SUMIFS(Agosto!$H$3:$H$300,Agosto!$D$3:$D$300,C225)+SUMIFS(Setembro!$H$3:$H$300,Setembro!$C$3:$C$300,C225)+SUMIFS(Setembro!$H$3:$H$300,Setembro!$D$3:$D$300,C225)+SUMIFS(Outubro!$H$3:$H$300,Outubro!$C$3:$C$300,C225)+SUMIFS(Outubro!$H$3:$H$300,Outubro!$D$3:$D$300,C225)+SUMIFS(Novembro!$H$3:$H$300,Novembro!$C$3:$C$300,C225)+SUMIFS(Novembro!$H$3:$H$300,Novembro!$D$3:$D$300,C225)+SUMIFS(Dezembro!$H$3:$H$300,Dezembro!$C$3:$C$300,C225)+SUMIFS(Dezembro!$H$3:$H$300,Dezembro!$D$3:$D$300,C225)</f>
        <v>0</v>
      </c>
      <c r="J225" s="235"/>
      <c r="L225" s="71"/>
    </row>
    <row r="226" ht="24.75" customHeight="1">
      <c r="A226" s="214">
        <f>Equipes!$H226+(ROW(Equipes!$H226)/100000)</f>
        <v>0.00226</v>
      </c>
      <c r="B226" s="207">
        <f>RANK(Equipes!$A226,A:A)</f>
        <v>221</v>
      </c>
      <c r="C226" s="242"/>
      <c r="D226" s="216">
        <f>COUNTIF(Janeiro!$C$3:$C$300,C226)+COUNTIF(Fevereiro!$C$3:$C$300,C226)+COUNTIF('Março'!$C$3:$C$300,C226)+COUNTIF(Abril!$C$3:$C$300,C226)+COUNTIF(Maio!$C$3:$C$300,C226)+COUNTIF(Junho!$C$3:$C$300,C226)+COUNTIF(Julho!$C$3:$C$300,C226)+COUNTIF(Agosto!$C$3:$C$300,C226)+COUNTIF(Setembro!$C$3:$C$300,C226)+COUNTIF(Outubro!$C$3:$C$300,C226)+COUNTIF(Novembro!$C$3:$C$300,C226)+COUNTIF(Dezembro!$C$3:$C$300,C226)</f>
        <v>0</v>
      </c>
      <c r="E226" s="216">
        <f>COUNTIF(Janeiro!$D$3:$D$300,C226)+COUNTIF(Fevereiro!$D$3:$D$300,C226)+COUNTIF('Março'!$D$3:$D$300,C226)+COUNTIF(Abril!$D$3:$D$300,C226)+COUNTIF(Maio!$D$3:$D$300,C226)+COUNTIF(Junho!$D$3:$D$300,C226)+COUNTIF(Julho!$D$3:$D$300,C226)+COUNTIF(Agosto!$D$3:$D$300,C226)+COUNTIF(Setembro!$D$3:$D$300,C226)+COUNTIF(Outubro!$D$3:$D$300,C226)+COUNTIF(Novembro!$D$3:$D$300,C226)+COUNTIF(Dezembro!$D$3:$D$300,C226)</f>
        <v>0</v>
      </c>
      <c r="F226" s="216">
        <f>COUNTIFS(Janeiro!$C$3:$C$300,C226,Janeiro!$H$3:$H$300,"&gt;0")+COUNTIFS(Janeiro!$D$3:$D$300,C226,Janeiro!$H$3:$H$300,"&gt;0")+COUNTIFS(Fevereiro!$C$3:$C$300,C226,Fevereiro!$H$3:$H$300,"&gt;0")+COUNTIFS(Fevereiro!$D$3:$D$300,C226,Fevereiro!$H$3:$H$300,"&gt;0")+COUNTIFS('Março'!$C$3:$C$300,C226,'Março'!$H$3:$H$300,"&gt;0")+COUNTIFS('Março'!$D$3:$D$300,C226,'Março'!$H$3:$H$300,"&gt;0")+COUNTIFS(Abril!$C$3:$C$300,C226,Abril!$H$3:$H$300,"&gt;0")+COUNTIFS(Abril!$D$3:$D$300,C226,Abril!$H$3:$H$300,"&gt;0")+COUNTIFS(Maio!$C$3:$C$300,C226,Maio!$H$3:$H$300,"&gt;0")+COUNTIFS(Maio!$D$3:$D$300,C226,Maio!$H$3:$H$300,"&gt;0")+COUNTIFS(Junho!$C$3:$C$300,C226,Junho!$H$3:$H$300,"&gt;0")+COUNTIFS(Junho!$D$3:$D$300,C226,Junho!$H$3:$H$300,"&gt;0")+COUNTIFS(Julho!$C$3:$C$300,C226,Julho!$H$3:$H$300,"&gt;0")+COUNTIFS(Julho!$D$3:$D$300,C226,Julho!$H$3:$H$300,"&gt;0")+COUNTIFS(Agosto!$C$3:$C$300,C226,Agosto!$H$3:$H$300,"&gt;0")+COUNTIFS(Agosto!$D$3:$D$300,C226,Agosto!$H$3:$H$300,"&gt;0")+COUNTIFS(Setembro!$C$3:$C$300,C226,Setembro!$H$3:$H$300,"&gt;0")+COUNTIFS(Setembro!$D$3:$D$300,C226,Setembro!$H$3:$H$300,"&gt;0")+COUNTIFS(Outubro!$C$3:$C$300,C226,Outubro!$H$3:$H$300,"&gt;0")+COUNTIFS(Outubro!$D$3:$D$300,C226,Outubro!$H$3:$H$300,"&gt;0")+COUNTIFS(Novembro!$C$3:$C$300,C226,Novembro!$H$3:$H$300,"&gt;0")+COUNTIFS(Novembro!$D$3:$D$300,C226,Novembro!$H$3:$H$300,"&gt;0")+COUNTIFS(Dezembro!$C$3:$C$300,C226,Dezembro!$H$3:$H$300,"&gt;0")+COUNTIFS(Dezembro!$D$3:$D$300,C226,Dezembro!$H$3:$H$300,"&gt;0")</f>
        <v>0</v>
      </c>
      <c r="G226" s="216">
        <f>COUNTIFS(Janeiro!$C$3:$C$300,C226,Janeiro!$H$3:$H$300,"&lt;0")+COUNTIFS(Janeiro!$D$3:$D$300,C226,Janeiro!$H$3:$H$300,"&lt;0")+COUNTIFS(Fevereiro!$C$3:$C$300,C226,Fevereiro!$H$3:$H$300,"&lt;0")+COUNTIFS(Fevereiro!$D$3:$D$300,C226,Fevereiro!$H$3:$H$300,"&lt;0")+COUNTIFS('Março'!$C$3:$C$300,C226,'Março'!$H$3:$H$300,"&lt;0")+COUNTIFS('Março'!$D$3:$D$300,C226,'Março'!$H$3:$H$300,"&lt;0")+COUNTIFS(Abril!$C$3:$C$300,C226,Abril!$H$3:$H$300,"&lt;0")+COUNTIFS(Abril!$D$3:$D$300,C226,Abril!$H$3:$H$300,"&lt;0")+COUNTIFS(Maio!$C$3:$C$300,C226,Maio!$H$3:$H$300,"&lt;0")+COUNTIFS(Maio!$D$3:$D$300,C226,Maio!$H$3:$H$300,"&lt;0")+COUNTIFS(Junho!$C$3:$C$300,C226,Junho!$H$3:$H$300,"&lt;0")+COUNTIFS(Junho!$D$3:$D$300,C226,Junho!$H$3:$H$300,"&lt;0")+COUNTIFS(Julho!$C$3:$C$300,C226,Julho!$H$3:$H$300,"&lt;0")+COUNTIFS(Julho!$D$3:$D$300,C226,Julho!$H$3:$H$300,"&lt;0")+COUNTIFS(Agosto!$C$3:$C$300,C226,Agosto!$H$3:$H$300,"&lt;0")+COUNTIFS(Agosto!$D$3:$D$300,C226,Agosto!$H$3:$H$300,"&lt;0")+COUNTIFS(Setembro!$C$3:$C$300,C226,Setembro!$H$3:$H$300,"&lt;0")+COUNTIFS(Setembro!$D$3:$D$300,C226,Setembro!$H$3:$H$300,"&lt;0")+COUNTIFS(Outubro!$C$3:$C$300,C226,Outubro!$H$3:$H$300,"&lt;0")+COUNTIFS(Outubro!$D$3:$D$300,C226,Outubro!$H$3:$H$300,"&lt;0")+COUNTIFS(Novembro!$C$3:$C$300,C226,Novembro!$H$3:$H$300,"&lt;0")+COUNTIFS(Novembro!$D$3:$D$300,C226,Novembro!$H$3:$H$300,"&lt;0")+COUNTIFS(Dezembro!$C$3:$C$300,C226,Dezembro!$H$3:$H$300,"&lt;0")+COUNTIFS(Dezembro!$D$3:$D$300,C226,Dezembro!$H$3:$H$300,"&lt;0")</f>
        <v>0</v>
      </c>
      <c r="H226" s="217">
        <f>SUMIFS(Janeiro!$H$3:$H$300,Janeiro!$C$3:$C$300,C226)+SUMIFS(Janeiro!$H$3:$H$300,Janeiro!$D$3:$D$300,C226)+SUMIFS(Fevereiro!$H$3:$H$300,Fevereiro!$C$3:$C$300,C226)+SUMIFS(Fevereiro!$H$3:$H$300,Fevereiro!$D$3:$D$300,C226)+SUMIFS('Março'!$H$3:$H$300,'Março'!$C$3:$C$300,C226)+SUMIFS('Março'!$H$3:$H$300,'Março'!$D$3:$D$300,C226)+SUMIFS(Abril!$H$3:$H$300,Abril!$C$3:$C$300,C226)+SUMIFS(Abril!$H$3:$H$300,Abril!$D$3:$D$300,C226)+SUMIFS(Maio!$H$3:$H$300,Maio!$C$3:$C$300,C226)+SUMIFS(Maio!$H$3:$H$300,Maio!$D$3:$D$300,C226)+SUMIFS(Junho!$H$3:$H$300,Junho!$C$3:$C$300,C226)+SUMIFS(Junho!$H$3:$H$300,Junho!$D$3:$D$300,C226)+SUMIFS(Julho!$H$3:$H$300,Julho!$C$3:$C$300,C226)+SUMIFS(Julho!$H$3:$H$300,Julho!$D$3:$D$300,C226)+SUMIFS(Agosto!$H$3:$H$300,Agosto!$C$3:$C$300,C226)+SUMIFS(Agosto!$H$3:$H$300,Agosto!$D$3:$D$300,C226)+SUMIFS(Setembro!$H$3:$H$300,Setembro!$C$3:$C$300,C226)+SUMIFS(Setembro!$H$3:$H$300,Setembro!$D$3:$D$300,C226)+SUMIFS(Outubro!$H$3:$H$300,Outubro!$C$3:$C$300,C226)+SUMIFS(Outubro!$H$3:$H$300,Outubro!$D$3:$D$300,C226)+SUMIFS(Novembro!$H$3:$H$300,Novembro!$C$3:$C$300,C226)+SUMIFS(Novembro!$H$3:$H$300,Novembro!$D$3:$D$300,C226)+SUMIFS(Dezembro!$H$3:$H$300,Dezembro!$C$3:$C$300,C226)+SUMIFS(Dezembro!$H$3:$H$300,Dezembro!$D$3:$D$300,C226)</f>
        <v>0</v>
      </c>
      <c r="J226" s="235"/>
      <c r="L226" s="71"/>
    </row>
    <row r="227" ht="24.75" customHeight="1">
      <c r="A227" s="214">
        <f>Equipes!$H227+(ROW(Equipes!$H227)/100000)</f>
        <v>0.00227</v>
      </c>
      <c r="B227" s="207">
        <f>RANK(Equipes!$A227,A:A)</f>
        <v>220</v>
      </c>
      <c r="C227" s="242"/>
      <c r="D227" s="216">
        <f>COUNTIF(Janeiro!$C$3:$C$300,C227)+COUNTIF(Fevereiro!$C$3:$C$300,C227)+COUNTIF('Março'!$C$3:$C$300,C227)+COUNTIF(Abril!$C$3:$C$300,C227)+COUNTIF(Maio!$C$3:$C$300,C227)+COUNTIF(Junho!$C$3:$C$300,C227)+COUNTIF(Julho!$C$3:$C$300,C227)+COUNTIF(Agosto!$C$3:$C$300,C227)+COUNTIF(Setembro!$C$3:$C$300,C227)+COUNTIF(Outubro!$C$3:$C$300,C227)+COUNTIF(Novembro!$C$3:$C$300,C227)+COUNTIF(Dezembro!$C$3:$C$300,C227)</f>
        <v>0</v>
      </c>
      <c r="E227" s="216">
        <f>COUNTIF(Janeiro!$D$3:$D$300,C227)+COUNTIF(Fevereiro!$D$3:$D$300,C227)+COUNTIF('Março'!$D$3:$D$300,C227)+COUNTIF(Abril!$D$3:$D$300,C227)+COUNTIF(Maio!$D$3:$D$300,C227)+COUNTIF(Junho!$D$3:$D$300,C227)+COUNTIF(Julho!$D$3:$D$300,C227)+COUNTIF(Agosto!$D$3:$D$300,C227)+COUNTIF(Setembro!$D$3:$D$300,C227)+COUNTIF(Outubro!$D$3:$D$300,C227)+COUNTIF(Novembro!$D$3:$D$300,C227)+COUNTIF(Dezembro!$D$3:$D$300,C227)</f>
        <v>0</v>
      </c>
      <c r="F227" s="216">
        <f>COUNTIFS(Janeiro!$C$3:$C$300,C227,Janeiro!$H$3:$H$300,"&gt;0")+COUNTIFS(Janeiro!$D$3:$D$300,C227,Janeiro!$H$3:$H$300,"&gt;0")+COUNTIFS(Fevereiro!$C$3:$C$300,C227,Fevereiro!$H$3:$H$300,"&gt;0")+COUNTIFS(Fevereiro!$D$3:$D$300,C227,Fevereiro!$H$3:$H$300,"&gt;0")+COUNTIFS('Março'!$C$3:$C$300,C227,'Março'!$H$3:$H$300,"&gt;0")+COUNTIFS('Março'!$D$3:$D$300,C227,'Março'!$H$3:$H$300,"&gt;0")+COUNTIFS(Abril!$C$3:$C$300,C227,Abril!$H$3:$H$300,"&gt;0")+COUNTIFS(Abril!$D$3:$D$300,C227,Abril!$H$3:$H$300,"&gt;0")+COUNTIFS(Maio!$C$3:$C$300,C227,Maio!$H$3:$H$300,"&gt;0")+COUNTIFS(Maio!$D$3:$D$300,C227,Maio!$H$3:$H$300,"&gt;0")+COUNTIFS(Junho!$C$3:$C$300,C227,Junho!$H$3:$H$300,"&gt;0")+COUNTIFS(Junho!$D$3:$D$300,C227,Junho!$H$3:$H$300,"&gt;0")+COUNTIFS(Julho!$C$3:$C$300,C227,Julho!$H$3:$H$300,"&gt;0")+COUNTIFS(Julho!$D$3:$D$300,C227,Julho!$H$3:$H$300,"&gt;0")+COUNTIFS(Agosto!$C$3:$C$300,C227,Agosto!$H$3:$H$300,"&gt;0")+COUNTIFS(Agosto!$D$3:$D$300,C227,Agosto!$H$3:$H$300,"&gt;0")+COUNTIFS(Setembro!$C$3:$C$300,C227,Setembro!$H$3:$H$300,"&gt;0")+COUNTIFS(Setembro!$D$3:$D$300,C227,Setembro!$H$3:$H$300,"&gt;0")+COUNTIFS(Outubro!$C$3:$C$300,C227,Outubro!$H$3:$H$300,"&gt;0")+COUNTIFS(Outubro!$D$3:$D$300,C227,Outubro!$H$3:$H$300,"&gt;0")+COUNTIFS(Novembro!$C$3:$C$300,C227,Novembro!$H$3:$H$300,"&gt;0")+COUNTIFS(Novembro!$D$3:$D$300,C227,Novembro!$H$3:$H$300,"&gt;0")+COUNTIFS(Dezembro!$C$3:$C$300,C227,Dezembro!$H$3:$H$300,"&gt;0")+COUNTIFS(Dezembro!$D$3:$D$300,C227,Dezembro!$H$3:$H$300,"&gt;0")</f>
        <v>0</v>
      </c>
      <c r="G227" s="216">
        <f>COUNTIFS(Janeiro!$C$3:$C$300,C227,Janeiro!$H$3:$H$300,"&lt;0")+COUNTIFS(Janeiro!$D$3:$D$300,C227,Janeiro!$H$3:$H$300,"&lt;0")+COUNTIFS(Fevereiro!$C$3:$C$300,C227,Fevereiro!$H$3:$H$300,"&lt;0")+COUNTIFS(Fevereiro!$D$3:$D$300,C227,Fevereiro!$H$3:$H$300,"&lt;0")+COUNTIFS('Março'!$C$3:$C$300,C227,'Março'!$H$3:$H$300,"&lt;0")+COUNTIFS('Março'!$D$3:$D$300,C227,'Março'!$H$3:$H$300,"&lt;0")+COUNTIFS(Abril!$C$3:$C$300,C227,Abril!$H$3:$H$300,"&lt;0")+COUNTIFS(Abril!$D$3:$D$300,C227,Abril!$H$3:$H$300,"&lt;0")+COUNTIFS(Maio!$C$3:$C$300,C227,Maio!$H$3:$H$300,"&lt;0")+COUNTIFS(Maio!$D$3:$D$300,C227,Maio!$H$3:$H$300,"&lt;0")+COUNTIFS(Junho!$C$3:$C$300,C227,Junho!$H$3:$H$300,"&lt;0")+COUNTIFS(Junho!$D$3:$D$300,C227,Junho!$H$3:$H$300,"&lt;0")+COUNTIFS(Julho!$C$3:$C$300,C227,Julho!$H$3:$H$300,"&lt;0")+COUNTIFS(Julho!$D$3:$D$300,C227,Julho!$H$3:$H$300,"&lt;0")+COUNTIFS(Agosto!$C$3:$C$300,C227,Agosto!$H$3:$H$300,"&lt;0")+COUNTIFS(Agosto!$D$3:$D$300,C227,Agosto!$H$3:$H$300,"&lt;0")+COUNTIFS(Setembro!$C$3:$C$300,C227,Setembro!$H$3:$H$300,"&lt;0")+COUNTIFS(Setembro!$D$3:$D$300,C227,Setembro!$H$3:$H$300,"&lt;0")+COUNTIFS(Outubro!$C$3:$C$300,C227,Outubro!$H$3:$H$300,"&lt;0")+COUNTIFS(Outubro!$D$3:$D$300,C227,Outubro!$H$3:$H$300,"&lt;0")+COUNTIFS(Novembro!$C$3:$C$300,C227,Novembro!$H$3:$H$300,"&lt;0")+COUNTIFS(Novembro!$D$3:$D$300,C227,Novembro!$H$3:$H$300,"&lt;0")+COUNTIFS(Dezembro!$C$3:$C$300,C227,Dezembro!$H$3:$H$300,"&lt;0")+COUNTIFS(Dezembro!$D$3:$D$300,C227,Dezembro!$H$3:$H$300,"&lt;0")</f>
        <v>0</v>
      </c>
      <c r="H227" s="217">
        <f>SUMIFS(Janeiro!$H$3:$H$300,Janeiro!$C$3:$C$300,C227)+SUMIFS(Janeiro!$H$3:$H$300,Janeiro!$D$3:$D$300,C227)+SUMIFS(Fevereiro!$H$3:$H$300,Fevereiro!$C$3:$C$300,C227)+SUMIFS(Fevereiro!$H$3:$H$300,Fevereiro!$D$3:$D$300,C227)+SUMIFS('Março'!$H$3:$H$300,'Março'!$C$3:$C$300,C227)+SUMIFS('Março'!$H$3:$H$300,'Março'!$D$3:$D$300,C227)+SUMIFS(Abril!$H$3:$H$300,Abril!$C$3:$C$300,C227)+SUMIFS(Abril!$H$3:$H$300,Abril!$D$3:$D$300,C227)+SUMIFS(Maio!$H$3:$H$300,Maio!$C$3:$C$300,C227)+SUMIFS(Maio!$H$3:$H$300,Maio!$D$3:$D$300,C227)+SUMIFS(Junho!$H$3:$H$300,Junho!$C$3:$C$300,C227)+SUMIFS(Junho!$H$3:$H$300,Junho!$D$3:$D$300,C227)+SUMIFS(Julho!$H$3:$H$300,Julho!$C$3:$C$300,C227)+SUMIFS(Julho!$H$3:$H$300,Julho!$D$3:$D$300,C227)+SUMIFS(Agosto!$H$3:$H$300,Agosto!$C$3:$C$300,C227)+SUMIFS(Agosto!$H$3:$H$300,Agosto!$D$3:$D$300,C227)+SUMIFS(Setembro!$H$3:$H$300,Setembro!$C$3:$C$300,C227)+SUMIFS(Setembro!$H$3:$H$300,Setembro!$D$3:$D$300,C227)+SUMIFS(Outubro!$H$3:$H$300,Outubro!$C$3:$C$300,C227)+SUMIFS(Outubro!$H$3:$H$300,Outubro!$D$3:$D$300,C227)+SUMIFS(Novembro!$H$3:$H$300,Novembro!$C$3:$C$300,C227)+SUMIFS(Novembro!$H$3:$H$300,Novembro!$D$3:$D$300,C227)+SUMIFS(Dezembro!$H$3:$H$300,Dezembro!$C$3:$C$300,C227)+SUMIFS(Dezembro!$H$3:$H$300,Dezembro!$D$3:$D$300,C227)</f>
        <v>0</v>
      </c>
      <c r="J227" s="235"/>
      <c r="L227" s="71"/>
    </row>
    <row r="228" ht="24.75" customHeight="1">
      <c r="A228" s="214">
        <f>Equipes!$H228+(ROW(Equipes!$H228)/100000)</f>
        <v>0.00228</v>
      </c>
      <c r="B228" s="207">
        <f>RANK(Equipes!$A228,A:A)</f>
        <v>219</v>
      </c>
      <c r="C228" s="242"/>
      <c r="D228" s="216">
        <f>COUNTIF(Janeiro!$C$3:$C$300,C228)+COUNTIF(Fevereiro!$C$3:$C$300,C228)+COUNTIF('Março'!$C$3:$C$300,C228)+COUNTIF(Abril!$C$3:$C$300,C228)+COUNTIF(Maio!$C$3:$C$300,C228)+COUNTIF(Junho!$C$3:$C$300,C228)+COUNTIF(Julho!$C$3:$C$300,C228)+COUNTIF(Agosto!$C$3:$C$300,C228)+COUNTIF(Setembro!$C$3:$C$300,C228)+COUNTIF(Outubro!$C$3:$C$300,C228)+COUNTIF(Novembro!$C$3:$C$300,C228)+COUNTIF(Dezembro!$C$3:$C$300,C228)</f>
        <v>0</v>
      </c>
      <c r="E228" s="216">
        <f>COUNTIF(Janeiro!$D$3:$D$300,C228)+COUNTIF(Fevereiro!$D$3:$D$300,C228)+COUNTIF('Março'!$D$3:$D$300,C228)+COUNTIF(Abril!$D$3:$D$300,C228)+COUNTIF(Maio!$D$3:$D$300,C228)+COUNTIF(Junho!$D$3:$D$300,C228)+COUNTIF(Julho!$D$3:$D$300,C228)+COUNTIF(Agosto!$D$3:$D$300,C228)+COUNTIF(Setembro!$D$3:$D$300,C228)+COUNTIF(Outubro!$D$3:$D$300,C228)+COUNTIF(Novembro!$D$3:$D$300,C228)+COUNTIF(Dezembro!$D$3:$D$300,C228)</f>
        <v>0</v>
      </c>
      <c r="F228" s="216">
        <f>COUNTIFS(Janeiro!$C$3:$C$300,C228,Janeiro!$H$3:$H$300,"&gt;0")+COUNTIFS(Janeiro!$D$3:$D$300,C228,Janeiro!$H$3:$H$300,"&gt;0")+COUNTIFS(Fevereiro!$C$3:$C$300,C228,Fevereiro!$H$3:$H$300,"&gt;0")+COUNTIFS(Fevereiro!$D$3:$D$300,C228,Fevereiro!$H$3:$H$300,"&gt;0")+COUNTIFS('Março'!$C$3:$C$300,C228,'Março'!$H$3:$H$300,"&gt;0")+COUNTIFS('Março'!$D$3:$D$300,C228,'Março'!$H$3:$H$300,"&gt;0")+COUNTIFS(Abril!$C$3:$C$300,C228,Abril!$H$3:$H$300,"&gt;0")+COUNTIFS(Abril!$D$3:$D$300,C228,Abril!$H$3:$H$300,"&gt;0")+COUNTIFS(Maio!$C$3:$C$300,C228,Maio!$H$3:$H$300,"&gt;0")+COUNTIFS(Maio!$D$3:$D$300,C228,Maio!$H$3:$H$300,"&gt;0")+COUNTIFS(Junho!$C$3:$C$300,C228,Junho!$H$3:$H$300,"&gt;0")+COUNTIFS(Junho!$D$3:$D$300,C228,Junho!$H$3:$H$300,"&gt;0")+COUNTIFS(Julho!$C$3:$C$300,C228,Julho!$H$3:$H$300,"&gt;0")+COUNTIFS(Julho!$D$3:$D$300,C228,Julho!$H$3:$H$300,"&gt;0")+COUNTIFS(Agosto!$C$3:$C$300,C228,Agosto!$H$3:$H$300,"&gt;0")+COUNTIFS(Agosto!$D$3:$D$300,C228,Agosto!$H$3:$H$300,"&gt;0")+COUNTIFS(Setembro!$C$3:$C$300,C228,Setembro!$H$3:$H$300,"&gt;0")+COUNTIFS(Setembro!$D$3:$D$300,C228,Setembro!$H$3:$H$300,"&gt;0")+COUNTIFS(Outubro!$C$3:$C$300,C228,Outubro!$H$3:$H$300,"&gt;0")+COUNTIFS(Outubro!$D$3:$D$300,C228,Outubro!$H$3:$H$300,"&gt;0")+COUNTIFS(Novembro!$C$3:$C$300,C228,Novembro!$H$3:$H$300,"&gt;0")+COUNTIFS(Novembro!$D$3:$D$300,C228,Novembro!$H$3:$H$300,"&gt;0")+COUNTIFS(Dezembro!$C$3:$C$300,C228,Dezembro!$H$3:$H$300,"&gt;0")+COUNTIFS(Dezembro!$D$3:$D$300,C228,Dezembro!$H$3:$H$300,"&gt;0")</f>
        <v>0</v>
      </c>
      <c r="G228" s="216">
        <f>COUNTIFS(Janeiro!$C$3:$C$300,C228,Janeiro!$H$3:$H$300,"&lt;0")+COUNTIFS(Janeiro!$D$3:$D$300,C228,Janeiro!$H$3:$H$300,"&lt;0")+COUNTIFS(Fevereiro!$C$3:$C$300,C228,Fevereiro!$H$3:$H$300,"&lt;0")+COUNTIFS(Fevereiro!$D$3:$D$300,C228,Fevereiro!$H$3:$H$300,"&lt;0")+COUNTIFS('Março'!$C$3:$C$300,C228,'Março'!$H$3:$H$300,"&lt;0")+COUNTIFS('Março'!$D$3:$D$300,C228,'Março'!$H$3:$H$300,"&lt;0")+COUNTIFS(Abril!$C$3:$C$300,C228,Abril!$H$3:$H$300,"&lt;0")+COUNTIFS(Abril!$D$3:$D$300,C228,Abril!$H$3:$H$300,"&lt;0")+COUNTIFS(Maio!$C$3:$C$300,C228,Maio!$H$3:$H$300,"&lt;0")+COUNTIFS(Maio!$D$3:$D$300,C228,Maio!$H$3:$H$300,"&lt;0")+COUNTIFS(Junho!$C$3:$C$300,C228,Junho!$H$3:$H$300,"&lt;0")+COUNTIFS(Junho!$D$3:$D$300,C228,Junho!$H$3:$H$300,"&lt;0")+COUNTIFS(Julho!$C$3:$C$300,C228,Julho!$H$3:$H$300,"&lt;0")+COUNTIFS(Julho!$D$3:$D$300,C228,Julho!$H$3:$H$300,"&lt;0")+COUNTIFS(Agosto!$C$3:$C$300,C228,Agosto!$H$3:$H$300,"&lt;0")+COUNTIFS(Agosto!$D$3:$D$300,C228,Agosto!$H$3:$H$300,"&lt;0")+COUNTIFS(Setembro!$C$3:$C$300,C228,Setembro!$H$3:$H$300,"&lt;0")+COUNTIFS(Setembro!$D$3:$D$300,C228,Setembro!$H$3:$H$300,"&lt;0")+COUNTIFS(Outubro!$C$3:$C$300,C228,Outubro!$H$3:$H$300,"&lt;0")+COUNTIFS(Outubro!$D$3:$D$300,C228,Outubro!$H$3:$H$300,"&lt;0")+COUNTIFS(Novembro!$C$3:$C$300,C228,Novembro!$H$3:$H$300,"&lt;0")+COUNTIFS(Novembro!$D$3:$D$300,C228,Novembro!$H$3:$H$300,"&lt;0")+COUNTIFS(Dezembro!$C$3:$C$300,C228,Dezembro!$H$3:$H$300,"&lt;0")+COUNTIFS(Dezembro!$D$3:$D$300,C228,Dezembro!$H$3:$H$300,"&lt;0")</f>
        <v>0</v>
      </c>
      <c r="H228" s="217">
        <f>SUMIFS(Janeiro!$H$3:$H$300,Janeiro!$C$3:$C$300,C228)+SUMIFS(Janeiro!$H$3:$H$300,Janeiro!$D$3:$D$300,C228)+SUMIFS(Fevereiro!$H$3:$H$300,Fevereiro!$C$3:$C$300,C228)+SUMIFS(Fevereiro!$H$3:$H$300,Fevereiro!$D$3:$D$300,C228)+SUMIFS('Março'!$H$3:$H$300,'Março'!$C$3:$C$300,C228)+SUMIFS('Março'!$H$3:$H$300,'Março'!$D$3:$D$300,C228)+SUMIFS(Abril!$H$3:$H$300,Abril!$C$3:$C$300,C228)+SUMIFS(Abril!$H$3:$H$300,Abril!$D$3:$D$300,C228)+SUMIFS(Maio!$H$3:$H$300,Maio!$C$3:$C$300,C228)+SUMIFS(Maio!$H$3:$H$300,Maio!$D$3:$D$300,C228)+SUMIFS(Junho!$H$3:$H$300,Junho!$C$3:$C$300,C228)+SUMIFS(Junho!$H$3:$H$300,Junho!$D$3:$D$300,C228)+SUMIFS(Julho!$H$3:$H$300,Julho!$C$3:$C$300,C228)+SUMIFS(Julho!$H$3:$H$300,Julho!$D$3:$D$300,C228)+SUMIFS(Agosto!$H$3:$H$300,Agosto!$C$3:$C$300,C228)+SUMIFS(Agosto!$H$3:$H$300,Agosto!$D$3:$D$300,C228)+SUMIFS(Setembro!$H$3:$H$300,Setembro!$C$3:$C$300,C228)+SUMIFS(Setembro!$H$3:$H$300,Setembro!$D$3:$D$300,C228)+SUMIFS(Outubro!$H$3:$H$300,Outubro!$C$3:$C$300,C228)+SUMIFS(Outubro!$H$3:$H$300,Outubro!$D$3:$D$300,C228)+SUMIFS(Novembro!$H$3:$H$300,Novembro!$C$3:$C$300,C228)+SUMIFS(Novembro!$H$3:$H$300,Novembro!$D$3:$D$300,C228)+SUMIFS(Dezembro!$H$3:$H$300,Dezembro!$C$3:$C$300,C228)+SUMIFS(Dezembro!$H$3:$H$300,Dezembro!$D$3:$D$300,C228)</f>
        <v>0</v>
      </c>
      <c r="J228" s="235"/>
      <c r="L228" s="71"/>
    </row>
    <row r="229" ht="24.75" customHeight="1">
      <c r="A229" s="214">
        <f>Equipes!$H229+(ROW(Equipes!$H229)/100000)</f>
        <v>0.00229</v>
      </c>
      <c r="B229" s="207">
        <f>RANK(Equipes!$A229,A:A)</f>
        <v>218</v>
      </c>
      <c r="C229" s="242"/>
      <c r="D229" s="216">
        <f>COUNTIF(Janeiro!$C$3:$C$300,C229)+COUNTIF(Fevereiro!$C$3:$C$300,C229)+COUNTIF('Março'!$C$3:$C$300,C229)+COUNTIF(Abril!$C$3:$C$300,C229)+COUNTIF(Maio!$C$3:$C$300,C229)+COUNTIF(Junho!$C$3:$C$300,C229)+COUNTIF(Julho!$C$3:$C$300,C229)+COUNTIF(Agosto!$C$3:$C$300,C229)+COUNTIF(Setembro!$C$3:$C$300,C229)+COUNTIF(Outubro!$C$3:$C$300,C229)+COUNTIF(Novembro!$C$3:$C$300,C229)+COUNTIF(Dezembro!$C$3:$C$300,C229)</f>
        <v>0</v>
      </c>
      <c r="E229" s="216">
        <f>COUNTIF(Janeiro!$D$3:$D$300,C229)+COUNTIF(Fevereiro!$D$3:$D$300,C229)+COUNTIF('Março'!$D$3:$D$300,C229)+COUNTIF(Abril!$D$3:$D$300,C229)+COUNTIF(Maio!$D$3:$D$300,C229)+COUNTIF(Junho!$D$3:$D$300,C229)+COUNTIF(Julho!$D$3:$D$300,C229)+COUNTIF(Agosto!$D$3:$D$300,C229)+COUNTIF(Setembro!$D$3:$D$300,C229)+COUNTIF(Outubro!$D$3:$D$300,C229)+COUNTIF(Novembro!$D$3:$D$300,C229)+COUNTIF(Dezembro!$D$3:$D$300,C229)</f>
        <v>0</v>
      </c>
      <c r="F229" s="216">
        <f>COUNTIFS(Janeiro!$C$3:$C$300,C229,Janeiro!$H$3:$H$300,"&gt;0")+COUNTIFS(Janeiro!$D$3:$D$300,C229,Janeiro!$H$3:$H$300,"&gt;0")+COUNTIFS(Fevereiro!$C$3:$C$300,C229,Fevereiro!$H$3:$H$300,"&gt;0")+COUNTIFS(Fevereiro!$D$3:$D$300,C229,Fevereiro!$H$3:$H$300,"&gt;0")+COUNTIFS('Março'!$C$3:$C$300,C229,'Março'!$H$3:$H$300,"&gt;0")+COUNTIFS('Março'!$D$3:$D$300,C229,'Março'!$H$3:$H$300,"&gt;0")+COUNTIFS(Abril!$C$3:$C$300,C229,Abril!$H$3:$H$300,"&gt;0")+COUNTIFS(Abril!$D$3:$D$300,C229,Abril!$H$3:$H$300,"&gt;0")+COUNTIFS(Maio!$C$3:$C$300,C229,Maio!$H$3:$H$300,"&gt;0")+COUNTIFS(Maio!$D$3:$D$300,C229,Maio!$H$3:$H$300,"&gt;0")+COUNTIFS(Junho!$C$3:$C$300,C229,Junho!$H$3:$H$300,"&gt;0")+COUNTIFS(Junho!$D$3:$D$300,C229,Junho!$H$3:$H$300,"&gt;0")+COUNTIFS(Julho!$C$3:$C$300,C229,Julho!$H$3:$H$300,"&gt;0")+COUNTIFS(Julho!$D$3:$D$300,C229,Julho!$H$3:$H$300,"&gt;0")+COUNTIFS(Agosto!$C$3:$C$300,C229,Agosto!$H$3:$H$300,"&gt;0")+COUNTIFS(Agosto!$D$3:$D$300,C229,Agosto!$H$3:$H$300,"&gt;0")+COUNTIFS(Setembro!$C$3:$C$300,C229,Setembro!$H$3:$H$300,"&gt;0")+COUNTIFS(Setembro!$D$3:$D$300,C229,Setembro!$H$3:$H$300,"&gt;0")+COUNTIFS(Outubro!$C$3:$C$300,C229,Outubro!$H$3:$H$300,"&gt;0")+COUNTIFS(Outubro!$D$3:$D$300,C229,Outubro!$H$3:$H$300,"&gt;0")+COUNTIFS(Novembro!$C$3:$C$300,C229,Novembro!$H$3:$H$300,"&gt;0")+COUNTIFS(Novembro!$D$3:$D$300,C229,Novembro!$H$3:$H$300,"&gt;0")+COUNTIFS(Dezembro!$C$3:$C$300,C229,Dezembro!$H$3:$H$300,"&gt;0")+COUNTIFS(Dezembro!$D$3:$D$300,C229,Dezembro!$H$3:$H$300,"&gt;0")</f>
        <v>0</v>
      </c>
      <c r="G229" s="216">
        <f>COUNTIFS(Janeiro!$C$3:$C$300,C229,Janeiro!$H$3:$H$300,"&lt;0")+COUNTIFS(Janeiro!$D$3:$D$300,C229,Janeiro!$H$3:$H$300,"&lt;0")+COUNTIFS(Fevereiro!$C$3:$C$300,C229,Fevereiro!$H$3:$H$300,"&lt;0")+COUNTIFS(Fevereiro!$D$3:$D$300,C229,Fevereiro!$H$3:$H$300,"&lt;0")+COUNTIFS('Março'!$C$3:$C$300,C229,'Março'!$H$3:$H$300,"&lt;0")+COUNTIFS('Março'!$D$3:$D$300,C229,'Março'!$H$3:$H$300,"&lt;0")+COUNTIFS(Abril!$C$3:$C$300,C229,Abril!$H$3:$H$300,"&lt;0")+COUNTIFS(Abril!$D$3:$D$300,C229,Abril!$H$3:$H$300,"&lt;0")+COUNTIFS(Maio!$C$3:$C$300,C229,Maio!$H$3:$H$300,"&lt;0")+COUNTIFS(Maio!$D$3:$D$300,C229,Maio!$H$3:$H$300,"&lt;0")+COUNTIFS(Junho!$C$3:$C$300,C229,Junho!$H$3:$H$300,"&lt;0")+COUNTIFS(Junho!$D$3:$D$300,C229,Junho!$H$3:$H$300,"&lt;0")+COUNTIFS(Julho!$C$3:$C$300,C229,Julho!$H$3:$H$300,"&lt;0")+COUNTIFS(Julho!$D$3:$D$300,C229,Julho!$H$3:$H$300,"&lt;0")+COUNTIFS(Agosto!$C$3:$C$300,C229,Agosto!$H$3:$H$300,"&lt;0")+COUNTIFS(Agosto!$D$3:$D$300,C229,Agosto!$H$3:$H$300,"&lt;0")+COUNTIFS(Setembro!$C$3:$C$300,C229,Setembro!$H$3:$H$300,"&lt;0")+COUNTIFS(Setembro!$D$3:$D$300,C229,Setembro!$H$3:$H$300,"&lt;0")+COUNTIFS(Outubro!$C$3:$C$300,C229,Outubro!$H$3:$H$300,"&lt;0")+COUNTIFS(Outubro!$D$3:$D$300,C229,Outubro!$H$3:$H$300,"&lt;0")+COUNTIFS(Novembro!$C$3:$C$300,C229,Novembro!$H$3:$H$300,"&lt;0")+COUNTIFS(Novembro!$D$3:$D$300,C229,Novembro!$H$3:$H$300,"&lt;0")+COUNTIFS(Dezembro!$C$3:$C$300,C229,Dezembro!$H$3:$H$300,"&lt;0")+COUNTIFS(Dezembro!$D$3:$D$300,C229,Dezembro!$H$3:$H$300,"&lt;0")</f>
        <v>0</v>
      </c>
      <c r="H229" s="217">
        <f>SUMIFS(Janeiro!$H$3:$H$300,Janeiro!$C$3:$C$300,C229)+SUMIFS(Janeiro!$H$3:$H$300,Janeiro!$D$3:$D$300,C229)+SUMIFS(Fevereiro!$H$3:$H$300,Fevereiro!$C$3:$C$300,C229)+SUMIFS(Fevereiro!$H$3:$H$300,Fevereiro!$D$3:$D$300,C229)+SUMIFS('Março'!$H$3:$H$300,'Março'!$C$3:$C$300,C229)+SUMIFS('Março'!$H$3:$H$300,'Março'!$D$3:$D$300,C229)+SUMIFS(Abril!$H$3:$H$300,Abril!$C$3:$C$300,C229)+SUMIFS(Abril!$H$3:$H$300,Abril!$D$3:$D$300,C229)+SUMIFS(Maio!$H$3:$H$300,Maio!$C$3:$C$300,C229)+SUMIFS(Maio!$H$3:$H$300,Maio!$D$3:$D$300,C229)+SUMIFS(Junho!$H$3:$H$300,Junho!$C$3:$C$300,C229)+SUMIFS(Junho!$H$3:$H$300,Junho!$D$3:$D$300,C229)+SUMIFS(Julho!$H$3:$H$300,Julho!$C$3:$C$300,C229)+SUMIFS(Julho!$H$3:$H$300,Julho!$D$3:$D$300,C229)+SUMIFS(Agosto!$H$3:$H$300,Agosto!$C$3:$C$300,C229)+SUMIFS(Agosto!$H$3:$H$300,Agosto!$D$3:$D$300,C229)+SUMIFS(Setembro!$H$3:$H$300,Setembro!$C$3:$C$300,C229)+SUMIFS(Setembro!$H$3:$H$300,Setembro!$D$3:$D$300,C229)+SUMIFS(Outubro!$H$3:$H$300,Outubro!$C$3:$C$300,C229)+SUMIFS(Outubro!$H$3:$H$300,Outubro!$D$3:$D$300,C229)+SUMIFS(Novembro!$H$3:$H$300,Novembro!$C$3:$C$300,C229)+SUMIFS(Novembro!$H$3:$H$300,Novembro!$D$3:$D$300,C229)+SUMIFS(Dezembro!$H$3:$H$300,Dezembro!$C$3:$C$300,C229)+SUMIFS(Dezembro!$H$3:$H$300,Dezembro!$D$3:$D$300,C229)</f>
        <v>0</v>
      </c>
      <c r="J229" s="235"/>
      <c r="L229" s="71"/>
    </row>
    <row r="230" ht="24.75" customHeight="1">
      <c r="A230" s="214">
        <f>Equipes!$H230+(ROW(Equipes!$H230)/100000)</f>
        <v>0.0023</v>
      </c>
      <c r="B230" s="207">
        <f>RANK(Equipes!$A230,A:A)</f>
        <v>217</v>
      </c>
      <c r="C230" s="242"/>
      <c r="D230" s="216">
        <f>COUNTIF(Janeiro!$C$3:$C$300,C230)+COUNTIF(Fevereiro!$C$3:$C$300,C230)+COUNTIF('Março'!$C$3:$C$300,C230)+COUNTIF(Abril!$C$3:$C$300,C230)+COUNTIF(Maio!$C$3:$C$300,C230)+COUNTIF(Junho!$C$3:$C$300,C230)+COUNTIF(Julho!$C$3:$C$300,C230)+COUNTIF(Agosto!$C$3:$C$300,C230)+COUNTIF(Setembro!$C$3:$C$300,C230)+COUNTIF(Outubro!$C$3:$C$300,C230)+COUNTIF(Novembro!$C$3:$C$300,C230)+COUNTIF(Dezembro!$C$3:$C$300,C230)</f>
        <v>0</v>
      </c>
      <c r="E230" s="216">
        <f>COUNTIF(Janeiro!$D$3:$D$300,C230)+COUNTIF(Fevereiro!$D$3:$D$300,C230)+COUNTIF('Março'!$D$3:$D$300,C230)+COUNTIF(Abril!$D$3:$D$300,C230)+COUNTIF(Maio!$D$3:$D$300,C230)+COUNTIF(Junho!$D$3:$D$300,C230)+COUNTIF(Julho!$D$3:$D$300,C230)+COUNTIF(Agosto!$D$3:$D$300,C230)+COUNTIF(Setembro!$D$3:$D$300,C230)+COUNTIF(Outubro!$D$3:$D$300,C230)+COUNTIF(Novembro!$D$3:$D$300,C230)+COUNTIF(Dezembro!$D$3:$D$300,C230)</f>
        <v>0</v>
      </c>
      <c r="F230" s="216">
        <f>COUNTIFS(Janeiro!$C$3:$C$300,C230,Janeiro!$H$3:$H$300,"&gt;0")+COUNTIFS(Janeiro!$D$3:$D$300,C230,Janeiro!$H$3:$H$300,"&gt;0")+COUNTIFS(Fevereiro!$C$3:$C$300,C230,Fevereiro!$H$3:$H$300,"&gt;0")+COUNTIFS(Fevereiro!$D$3:$D$300,C230,Fevereiro!$H$3:$H$300,"&gt;0")+COUNTIFS('Março'!$C$3:$C$300,C230,'Março'!$H$3:$H$300,"&gt;0")+COUNTIFS('Março'!$D$3:$D$300,C230,'Março'!$H$3:$H$300,"&gt;0")+COUNTIFS(Abril!$C$3:$C$300,C230,Abril!$H$3:$H$300,"&gt;0")+COUNTIFS(Abril!$D$3:$D$300,C230,Abril!$H$3:$H$300,"&gt;0")+COUNTIFS(Maio!$C$3:$C$300,C230,Maio!$H$3:$H$300,"&gt;0")+COUNTIFS(Maio!$D$3:$D$300,C230,Maio!$H$3:$H$300,"&gt;0")+COUNTIFS(Junho!$C$3:$C$300,C230,Junho!$H$3:$H$300,"&gt;0")+COUNTIFS(Junho!$D$3:$D$300,C230,Junho!$H$3:$H$300,"&gt;0")+COUNTIFS(Julho!$C$3:$C$300,C230,Julho!$H$3:$H$300,"&gt;0")+COUNTIFS(Julho!$D$3:$D$300,C230,Julho!$H$3:$H$300,"&gt;0")+COUNTIFS(Agosto!$C$3:$C$300,C230,Agosto!$H$3:$H$300,"&gt;0")+COUNTIFS(Agosto!$D$3:$D$300,C230,Agosto!$H$3:$H$300,"&gt;0")+COUNTIFS(Setembro!$C$3:$C$300,C230,Setembro!$H$3:$H$300,"&gt;0")+COUNTIFS(Setembro!$D$3:$D$300,C230,Setembro!$H$3:$H$300,"&gt;0")+COUNTIFS(Outubro!$C$3:$C$300,C230,Outubro!$H$3:$H$300,"&gt;0")+COUNTIFS(Outubro!$D$3:$D$300,C230,Outubro!$H$3:$H$300,"&gt;0")+COUNTIFS(Novembro!$C$3:$C$300,C230,Novembro!$H$3:$H$300,"&gt;0")+COUNTIFS(Novembro!$D$3:$D$300,C230,Novembro!$H$3:$H$300,"&gt;0")+COUNTIFS(Dezembro!$C$3:$C$300,C230,Dezembro!$H$3:$H$300,"&gt;0")+COUNTIFS(Dezembro!$D$3:$D$300,C230,Dezembro!$H$3:$H$300,"&gt;0")</f>
        <v>0</v>
      </c>
      <c r="G230" s="216">
        <f>COUNTIFS(Janeiro!$C$3:$C$300,C230,Janeiro!$H$3:$H$300,"&lt;0")+COUNTIFS(Janeiro!$D$3:$D$300,C230,Janeiro!$H$3:$H$300,"&lt;0")+COUNTIFS(Fevereiro!$C$3:$C$300,C230,Fevereiro!$H$3:$H$300,"&lt;0")+COUNTIFS(Fevereiro!$D$3:$D$300,C230,Fevereiro!$H$3:$H$300,"&lt;0")+COUNTIFS('Março'!$C$3:$C$300,C230,'Março'!$H$3:$H$300,"&lt;0")+COUNTIFS('Março'!$D$3:$D$300,C230,'Março'!$H$3:$H$300,"&lt;0")+COUNTIFS(Abril!$C$3:$C$300,C230,Abril!$H$3:$H$300,"&lt;0")+COUNTIFS(Abril!$D$3:$D$300,C230,Abril!$H$3:$H$300,"&lt;0")+COUNTIFS(Maio!$C$3:$C$300,C230,Maio!$H$3:$H$300,"&lt;0")+COUNTIFS(Maio!$D$3:$D$300,C230,Maio!$H$3:$H$300,"&lt;0")+COUNTIFS(Junho!$C$3:$C$300,C230,Junho!$H$3:$H$300,"&lt;0")+COUNTIFS(Junho!$D$3:$D$300,C230,Junho!$H$3:$H$300,"&lt;0")+COUNTIFS(Julho!$C$3:$C$300,C230,Julho!$H$3:$H$300,"&lt;0")+COUNTIFS(Julho!$D$3:$D$300,C230,Julho!$H$3:$H$300,"&lt;0")+COUNTIFS(Agosto!$C$3:$C$300,C230,Agosto!$H$3:$H$300,"&lt;0")+COUNTIFS(Agosto!$D$3:$D$300,C230,Agosto!$H$3:$H$300,"&lt;0")+COUNTIFS(Setembro!$C$3:$C$300,C230,Setembro!$H$3:$H$300,"&lt;0")+COUNTIFS(Setembro!$D$3:$D$300,C230,Setembro!$H$3:$H$300,"&lt;0")+COUNTIFS(Outubro!$C$3:$C$300,C230,Outubro!$H$3:$H$300,"&lt;0")+COUNTIFS(Outubro!$D$3:$D$300,C230,Outubro!$H$3:$H$300,"&lt;0")+COUNTIFS(Novembro!$C$3:$C$300,C230,Novembro!$H$3:$H$300,"&lt;0")+COUNTIFS(Novembro!$D$3:$D$300,C230,Novembro!$H$3:$H$300,"&lt;0")+COUNTIFS(Dezembro!$C$3:$C$300,C230,Dezembro!$H$3:$H$300,"&lt;0")+COUNTIFS(Dezembro!$D$3:$D$300,C230,Dezembro!$H$3:$H$300,"&lt;0")</f>
        <v>0</v>
      </c>
      <c r="H230" s="217">
        <f>SUMIFS(Janeiro!$H$3:$H$300,Janeiro!$C$3:$C$300,C230)+SUMIFS(Janeiro!$H$3:$H$300,Janeiro!$D$3:$D$300,C230)+SUMIFS(Fevereiro!$H$3:$H$300,Fevereiro!$C$3:$C$300,C230)+SUMIFS(Fevereiro!$H$3:$H$300,Fevereiro!$D$3:$D$300,C230)+SUMIFS('Março'!$H$3:$H$300,'Março'!$C$3:$C$300,C230)+SUMIFS('Março'!$H$3:$H$300,'Março'!$D$3:$D$300,C230)+SUMIFS(Abril!$H$3:$H$300,Abril!$C$3:$C$300,C230)+SUMIFS(Abril!$H$3:$H$300,Abril!$D$3:$D$300,C230)+SUMIFS(Maio!$H$3:$H$300,Maio!$C$3:$C$300,C230)+SUMIFS(Maio!$H$3:$H$300,Maio!$D$3:$D$300,C230)+SUMIFS(Junho!$H$3:$H$300,Junho!$C$3:$C$300,C230)+SUMIFS(Junho!$H$3:$H$300,Junho!$D$3:$D$300,C230)+SUMIFS(Julho!$H$3:$H$300,Julho!$C$3:$C$300,C230)+SUMIFS(Julho!$H$3:$H$300,Julho!$D$3:$D$300,C230)+SUMIFS(Agosto!$H$3:$H$300,Agosto!$C$3:$C$300,C230)+SUMIFS(Agosto!$H$3:$H$300,Agosto!$D$3:$D$300,C230)+SUMIFS(Setembro!$H$3:$H$300,Setembro!$C$3:$C$300,C230)+SUMIFS(Setembro!$H$3:$H$300,Setembro!$D$3:$D$300,C230)+SUMIFS(Outubro!$H$3:$H$300,Outubro!$C$3:$C$300,C230)+SUMIFS(Outubro!$H$3:$H$300,Outubro!$D$3:$D$300,C230)+SUMIFS(Novembro!$H$3:$H$300,Novembro!$C$3:$C$300,C230)+SUMIFS(Novembro!$H$3:$H$300,Novembro!$D$3:$D$300,C230)+SUMIFS(Dezembro!$H$3:$H$300,Dezembro!$C$3:$C$300,C230)+SUMIFS(Dezembro!$H$3:$H$300,Dezembro!$D$3:$D$300,C230)</f>
        <v>0</v>
      </c>
      <c r="J230" s="235"/>
      <c r="L230" s="71"/>
    </row>
    <row r="231" ht="24.75" customHeight="1">
      <c r="A231" s="214">
        <f>Equipes!$H231+(ROW(Equipes!$H231)/100000)</f>
        <v>0.00231</v>
      </c>
      <c r="B231" s="207">
        <f>RANK(Equipes!$A231,A:A)</f>
        <v>216</v>
      </c>
      <c r="C231" s="242"/>
      <c r="D231" s="216">
        <f>COUNTIF(Janeiro!$C$3:$C$300,C231)+COUNTIF(Fevereiro!$C$3:$C$300,C231)+COUNTIF('Março'!$C$3:$C$300,C231)+COUNTIF(Abril!$C$3:$C$300,C231)+COUNTIF(Maio!$C$3:$C$300,C231)+COUNTIF(Junho!$C$3:$C$300,C231)+COUNTIF(Julho!$C$3:$C$300,C231)+COUNTIF(Agosto!$C$3:$C$300,C231)+COUNTIF(Setembro!$C$3:$C$300,C231)+COUNTIF(Outubro!$C$3:$C$300,C231)+COUNTIF(Novembro!$C$3:$C$300,C231)+COUNTIF(Dezembro!$C$3:$C$300,C231)</f>
        <v>0</v>
      </c>
      <c r="E231" s="216">
        <f>COUNTIF(Janeiro!$D$3:$D$300,C231)+COUNTIF(Fevereiro!$D$3:$D$300,C231)+COUNTIF('Março'!$D$3:$D$300,C231)+COUNTIF(Abril!$D$3:$D$300,C231)+COUNTIF(Maio!$D$3:$D$300,C231)+COUNTIF(Junho!$D$3:$D$300,C231)+COUNTIF(Julho!$D$3:$D$300,C231)+COUNTIF(Agosto!$D$3:$D$300,C231)+COUNTIF(Setembro!$D$3:$D$300,C231)+COUNTIF(Outubro!$D$3:$D$300,C231)+COUNTIF(Novembro!$D$3:$D$300,C231)+COUNTIF(Dezembro!$D$3:$D$300,C231)</f>
        <v>0</v>
      </c>
      <c r="F231" s="216">
        <f>COUNTIFS(Janeiro!$C$3:$C$300,C231,Janeiro!$H$3:$H$300,"&gt;0")+COUNTIFS(Janeiro!$D$3:$D$300,C231,Janeiro!$H$3:$H$300,"&gt;0")+COUNTIFS(Fevereiro!$C$3:$C$300,C231,Fevereiro!$H$3:$H$300,"&gt;0")+COUNTIFS(Fevereiro!$D$3:$D$300,C231,Fevereiro!$H$3:$H$300,"&gt;0")+COUNTIFS('Março'!$C$3:$C$300,C231,'Março'!$H$3:$H$300,"&gt;0")+COUNTIFS('Março'!$D$3:$D$300,C231,'Março'!$H$3:$H$300,"&gt;0")+COUNTIFS(Abril!$C$3:$C$300,C231,Abril!$H$3:$H$300,"&gt;0")+COUNTIFS(Abril!$D$3:$D$300,C231,Abril!$H$3:$H$300,"&gt;0")+COUNTIFS(Maio!$C$3:$C$300,C231,Maio!$H$3:$H$300,"&gt;0")+COUNTIFS(Maio!$D$3:$D$300,C231,Maio!$H$3:$H$300,"&gt;0")+COUNTIFS(Junho!$C$3:$C$300,C231,Junho!$H$3:$H$300,"&gt;0")+COUNTIFS(Junho!$D$3:$D$300,C231,Junho!$H$3:$H$300,"&gt;0")+COUNTIFS(Julho!$C$3:$C$300,C231,Julho!$H$3:$H$300,"&gt;0")+COUNTIFS(Julho!$D$3:$D$300,C231,Julho!$H$3:$H$300,"&gt;0")+COUNTIFS(Agosto!$C$3:$C$300,C231,Agosto!$H$3:$H$300,"&gt;0")+COUNTIFS(Agosto!$D$3:$D$300,C231,Agosto!$H$3:$H$300,"&gt;0")+COUNTIFS(Setembro!$C$3:$C$300,C231,Setembro!$H$3:$H$300,"&gt;0")+COUNTIFS(Setembro!$D$3:$D$300,C231,Setembro!$H$3:$H$300,"&gt;0")+COUNTIFS(Outubro!$C$3:$C$300,C231,Outubro!$H$3:$H$300,"&gt;0")+COUNTIFS(Outubro!$D$3:$D$300,C231,Outubro!$H$3:$H$300,"&gt;0")+COUNTIFS(Novembro!$C$3:$C$300,C231,Novembro!$H$3:$H$300,"&gt;0")+COUNTIFS(Novembro!$D$3:$D$300,C231,Novembro!$H$3:$H$300,"&gt;0")+COUNTIFS(Dezembro!$C$3:$C$300,C231,Dezembro!$H$3:$H$300,"&gt;0")+COUNTIFS(Dezembro!$D$3:$D$300,C231,Dezembro!$H$3:$H$300,"&gt;0")</f>
        <v>0</v>
      </c>
      <c r="G231" s="216">
        <f>COUNTIFS(Janeiro!$C$3:$C$300,C231,Janeiro!$H$3:$H$300,"&lt;0")+COUNTIFS(Janeiro!$D$3:$D$300,C231,Janeiro!$H$3:$H$300,"&lt;0")+COUNTIFS(Fevereiro!$C$3:$C$300,C231,Fevereiro!$H$3:$H$300,"&lt;0")+COUNTIFS(Fevereiro!$D$3:$D$300,C231,Fevereiro!$H$3:$H$300,"&lt;0")+COUNTIFS('Março'!$C$3:$C$300,C231,'Março'!$H$3:$H$300,"&lt;0")+COUNTIFS('Março'!$D$3:$D$300,C231,'Março'!$H$3:$H$300,"&lt;0")+COUNTIFS(Abril!$C$3:$C$300,C231,Abril!$H$3:$H$300,"&lt;0")+COUNTIFS(Abril!$D$3:$D$300,C231,Abril!$H$3:$H$300,"&lt;0")+COUNTIFS(Maio!$C$3:$C$300,C231,Maio!$H$3:$H$300,"&lt;0")+COUNTIFS(Maio!$D$3:$D$300,C231,Maio!$H$3:$H$300,"&lt;0")+COUNTIFS(Junho!$C$3:$C$300,C231,Junho!$H$3:$H$300,"&lt;0")+COUNTIFS(Junho!$D$3:$D$300,C231,Junho!$H$3:$H$300,"&lt;0")+COUNTIFS(Julho!$C$3:$C$300,C231,Julho!$H$3:$H$300,"&lt;0")+COUNTIFS(Julho!$D$3:$D$300,C231,Julho!$H$3:$H$300,"&lt;0")+COUNTIFS(Agosto!$C$3:$C$300,C231,Agosto!$H$3:$H$300,"&lt;0")+COUNTIFS(Agosto!$D$3:$D$300,C231,Agosto!$H$3:$H$300,"&lt;0")+COUNTIFS(Setembro!$C$3:$C$300,C231,Setembro!$H$3:$H$300,"&lt;0")+COUNTIFS(Setembro!$D$3:$D$300,C231,Setembro!$H$3:$H$300,"&lt;0")+COUNTIFS(Outubro!$C$3:$C$300,C231,Outubro!$H$3:$H$300,"&lt;0")+COUNTIFS(Outubro!$D$3:$D$300,C231,Outubro!$H$3:$H$300,"&lt;0")+COUNTIFS(Novembro!$C$3:$C$300,C231,Novembro!$H$3:$H$300,"&lt;0")+COUNTIFS(Novembro!$D$3:$D$300,C231,Novembro!$H$3:$H$300,"&lt;0")+COUNTIFS(Dezembro!$C$3:$C$300,C231,Dezembro!$H$3:$H$300,"&lt;0")+COUNTIFS(Dezembro!$D$3:$D$300,C231,Dezembro!$H$3:$H$300,"&lt;0")</f>
        <v>0</v>
      </c>
      <c r="H231" s="217">
        <f>SUMIFS(Janeiro!$H$3:$H$300,Janeiro!$C$3:$C$300,C231)+SUMIFS(Janeiro!$H$3:$H$300,Janeiro!$D$3:$D$300,C231)+SUMIFS(Fevereiro!$H$3:$H$300,Fevereiro!$C$3:$C$300,C231)+SUMIFS(Fevereiro!$H$3:$H$300,Fevereiro!$D$3:$D$300,C231)+SUMIFS('Março'!$H$3:$H$300,'Março'!$C$3:$C$300,C231)+SUMIFS('Março'!$H$3:$H$300,'Março'!$D$3:$D$300,C231)+SUMIFS(Abril!$H$3:$H$300,Abril!$C$3:$C$300,C231)+SUMIFS(Abril!$H$3:$H$300,Abril!$D$3:$D$300,C231)+SUMIFS(Maio!$H$3:$H$300,Maio!$C$3:$C$300,C231)+SUMIFS(Maio!$H$3:$H$300,Maio!$D$3:$D$300,C231)+SUMIFS(Junho!$H$3:$H$300,Junho!$C$3:$C$300,C231)+SUMIFS(Junho!$H$3:$H$300,Junho!$D$3:$D$300,C231)+SUMIFS(Julho!$H$3:$H$300,Julho!$C$3:$C$300,C231)+SUMIFS(Julho!$H$3:$H$300,Julho!$D$3:$D$300,C231)+SUMIFS(Agosto!$H$3:$H$300,Agosto!$C$3:$C$300,C231)+SUMIFS(Agosto!$H$3:$H$300,Agosto!$D$3:$D$300,C231)+SUMIFS(Setembro!$H$3:$H$300,Setembro!$C$3:$C$300,C231)+SUMIFS(Setembro!$H$3:$H$300,Setembro!$D$3:$D$300,C231)+SUMIFS(Outubro!$H$3:$H$300,Outubro!$C$3:$C$300,C231)+SUMIFS(Outubro!$H$3:$H$300,Outubro!$D$3:$D$300,C231)+SUMIFS(Novembro!$H$3:$H$300,Novembro!$C$3:$C$300,C231)+SUMIFS(Novembro!$H$3:$H$300,Novembro!$D$3:$D$300,C231)+SUMIFS(Dezembro!$H$3:$H$300,Dezembro!$C$3:$C$300,C231)+SUMIFS(Dezembro!$H$3:$H$300,Dezembro!$D$3:$D$300,C231)</f>
        <v>0</v>
      </c>
      <c r="J231" s="235"/>
      <c r="L231" s="71"/>
    </row>
    <row r="232" ht="24.75" customHeight="1">
      <c r="A232" s="214">
        <f>Equipes!$H232+(ROW(Equipes!$H232)/100000)</f>
        <v>0.00232</v>
      </c>
      <c r="B232" s="207">
        <f>RANK(Equipes!$A232,A:A)</f>
        <v>215</v>
      </c>
      <c r="C232" s="242"/>
      <c r="D232" s="216">
        <f>COUNTIF(Janeiro!$C$3:$C$300,C232)+COUNTIF(Fevereiro!$C$3:$C$300,C232)+COUNTIF('Março'!$C$3:$C$300,C232)+COUNTIF(Abril!$C$3:$C$300,C232)+COUNTIF(Maio!$C$3:$C$300,C232)+COUNTIF(Junho!$C$3:$C$300,C232)+COUNTIF(Julho!$C$3:$C$300,C232)+COUNTIF(Agosto!$C$3:$C$300,C232)+COUNTIF(Setembro!$C$3:$C$300,C232)+COUNTIF(Outubro!$C$3:$C$300,C232)+COUNTIF(Novembro!$C$3:$C$300,C232)+COUNTIF(Dezembro!$C$3:$C$300,C232)</f>
        <v>0</v>
      </c>
      <c r="E232" s="216">
        <f>COUNTIF(Janeiro!$D$3:$D$300,C232)+COUNTIF(Fevereiro!$D$3:$D$300,C232)+COUNTIF('Março'!$D$3:$D$300,C232)+COUNTIF(Abril!$D$3:$D$300,C232)+COUNTIF(Maio!$D$3:$D$300,C232)+COUNTIF(Junho!$D$3:$D$300,C232)+COUNTIF(Julho!$D$3:$D$300,C232)+COUNTIF(Agosto!$D$3:$D$300,C232)+COUNTIF(Setembro!$D$3:$D$300,C232)+COUNTIF(Outubro!$D$3:$D$300,C232)+COUNTIF(Novembro!$D$3:$D$300,C232)+COUNTIF(Dezembro!$D$3:$D$300,C232)</f>
        <v>0</v>
      </c>
      <c r="F232" s="216">
        <f>COUNTIFS(Janeiro!$C$3:$C$300,C232,Janeiro!$H$3:$H$300,"&gt;0")+COUNTIFS(Janeiro!$D$3:$D$300,C232,Janeiro!$H$3:$H$300,"&gt;0")+COUNTIFS(Fevereiro!$C$3:$C$300,C232,Fevereiro!$H$3:$H$300,"&gt;0")+COUNTIFS(Fevereiro!$D$3:$D$300,C232,Fevereiro!$H$3:$H$300,"&gt;0")+COUNTIFS('Março'!$C$3:$C$300,C232,'Março'!$H$3:$H$300,"&gt;0")+COUNTIFS('Março'!$D$3:$D$300,C232,'Março'!$H$3:$H$300,"&gt;0")+COUNTIFS(Abril!$C$3:$C$300,C232,Abril!$H$3:$H$300,"&gt;0")+COUNTIFS(Abril!$D$3:$D$300,C232,Abril!$H$3:$H$300,"&gt;0")+COUNTIFS(Maio!$C$3:$C$300,C232,Maio!$H$3:$H$300,"&gt;0")+COUNTIFS(Maio!$D$3:$D$300,C232,Maio!$H$3:$H$300,"&gt;0")+COUNTIFS(Junho!$C$3:$C$300,C232,Junho!$H$3:$H$300,"&gt;0")+COUNTIFS(Junho!$D$3:$D$300,C232,Junho!$H$3:$H$300,"&gt;0")+COUNTIFS(Julho!$C$3:$C$300,C232,Julho!$H$3:$H$300,"&gt;0")+COUNTIFS(Julho!$D$3:$D$300,C232,Julho!$H$3:$H$300,"&gt;0")+COUNTIFS(Agosto!$C$3:$C$300,C232,Agosto!$H$3:$H$300,"&gt;0")+COUNTIFS(Agosto!$D$3:$D$300,C232,Agosto!$H$3:$H$300,"&gt;0")+COUNTIFS(Setembro!$C$3:$C$300,C232,Setembro!$H$3:$H$300,"&gt;0")+COUNTIFS(Setembro!$D$3:$D$300,C232,Setembro!$H$3:$H$300,"&gt;0")+COUNTIFS(Outubro!$C$3:$C$300,C232,Outubro!$H$3:$H$300,"&gt;0")+COUNTIFS(Outubro!$D$3:$D$300,C232,Outubro!$H$3:$H$300,"&gt;0")+COUNTIFS(Novembro!$C$3:$C$300,C232,Novembro!$H$3:$H$300,"&gt;0")+COUNTIFS(Novembro!$D$3:$D$300,C232,Novembro!$H$3:$H$300,"&gt;0")+COUNTIFS(Dezembro!$C$3:$C$300,C232,Dezembro!$H$3:$H$300,"&gt;0")+COUNTIFS(Dezembro!$D$3:$D$300,C232,Dezembro!$H$3:$H$300,"&gt;0")</f>
        <v>0</v>
      </c>
      <c r="G232" s="216">
        <f>COUNTIFS(Janeiro!$C$3:$C$300,C232,Janeiro!$H$3:$H$300,"&lt;0")+COUNTIFS(Janeiro!$D$3:$D$300,C232,Janeiro!$H$3:$H$300,"&lt;0")+COUNTIFS(Fevereiro!$C$3:$C$300,C232,Fevereiro!$H$3:$H$300,"&lt;0")+COUNTIFS(Fevereiro!$D$3:$D$300,C232,Fevereiro!$H$3:$H$300,"&lt;0")+COUNTIFS('Março'!$C$3:$C$300,C232,'Março'!$H$3:$H$300,"&lt;0")+COUNTIFS('Março'!$D$3:$D$300,C232,'Março'!$H$3:$H$300,"&lt;0")+COUNTIFS(Abril!$C$3:$C$300,C232,Abril!$H$3:$H$300,"&lt;0")+COUNTIFS(Abril!$D$3:$D$300,C232,Abril!$H$3:$H$300,"&lt;0")+COUNTIFS(Maio!$C$3:$C$300,C232,Maio!$H$3:$H$300,"&lt;0")+COUNTIFS(Maio!$D$3:$D$300,C232,Maio!$H$3:$H$300,"&lt;0")+COUNTIFS(Junho!$C$3:$C$300,C232,Junho!$H$3:$H$300,"&lt;0")+COUNTIFS(Junho!$D$3:$D$300,C232,Junho!$H$3:$H$300,"&lt;0")+COUNTIFS(Julho!$C$3:$C$300,C232,Julho!$H$3:$H$300,"&lt;0")+COUNTIFS(Julho!$D$3:$D$300,C232,Julho!$H$3:$H$300,"&lt;0")+COUNTIFS(Agosto!$C$3:$C$300,C232,Agosto!$H$3:$H$300,"&lt;0")+COUNTIFS(Agosto!$D$3:$D$300,C232,Agosto!$H$3:$H$300,"&lt;0")+COUNTIFS(Setembro!$C$3:$C$300,C232,Setembro!$H$3:$H$300,"&lt;0")+COUNTIFS(Setembro!$D$3:$D$300,C232,Setembro!$H$3:$H$300,"&lt;0")+COUNTIFS(Outubro!$C$3:$C$300,C232,Outubro!$H$3:$H$300,"&lt;0")+COUNTIFS(Outubro!$D$3:$D$300,C232,Outubro!$H$3:$H$300,"&lt;0")+COUNTIFS(Novembro!$C$3:$C$300,C232,Novembro!$H$3:$H$300,"&lt;0")+COUNTIFS(Novembro!$D$3:$D$300,C232,Novembro!$H$3:$H$300,"&lt;0")+COUNTIFS(Dezembro!$C$3:$C$300,C232,Dezembro!$H$3:$H$300,"&lt;0")+COUNTIFS(Dezembro!$D$3:$D$300,C232,Dezembro!$H$3:$H$300,"&lt;0")</f>
        <v>0</v>
      </c>
      <c r="H232" s="217">
        <f>SUMIFS(Janeiro!$H$3:$H$300,Janeiro!$C$3:$C$300,C232)+SUMIFS(Janeiro!$H$3:$H$300,Janeiro!$D$3:$D$300,C232)+SUMIFS(Fevereiro!$H$3:$H$300,Fevereiro!$C$3:$C$300,C232)+SUMIFS(Fevereiro!$H$3:$H$300,Fevereiro!$D$3:$D$300,C232)+SUMIFS('Março'!$H$3:$H$300,'Março'!$C$3:$C$300,C232)+SUMIFS('Março'!$H$3:$H$300,'Março'!$D$3:$D$300,C232)+SUMIFS(Abril!$H$3:$H$300,Abril!$C$3:$C$300,C232)+SUMIFS(Abril!$H$3:$H$300,Abril!$D$3:$D$300,C232)+SUMIFS(Maio!$H$3:$H$300,Maio!$C$3:$C$300,C232)+SUMIFS(Maio!$H$3:$H$300,Maio!$D$3:$D$300,C232)+SUMIFS(Junho!$H$3:$H$300,Junho!$C$3:$C$300,C232)+SUMIFS(Junho!$H$3:$H$300,Junho!$D$3:$D$300,C232)+SUMIFS(Julho!$H$3:$H$300,Julho!$C$3:$C$300,C232)+SUMIFS(Julho!$H$3:$H$300,Julho!$D$3:$D$300,C232)+SUMIFS(Agosto!$H$3:$H$300,Agosto!$C$3:$C$300,C232)+SUMIFS(Agosto!$H$3:$H$300,Agosto!$D$3:$D$300,C232)+SUMIFS(Setembro!$H$3:$H$300,Setembro!$C$3:$C$300,C232)+SUMIFS(Setembro!$H$3:$H$300,Setembro!$D$3:$D$300,C232)+SUMIFS(Outubro!$H$3:$H$300,Outubro!$C$3:$C$300,C232)+SUMIFS(Outubro!$H$3:$H$300,Outubro!$D$3:$D$300,C232)+SUMIFS(Novembro!$H$3:$H$300,Novembro!$C$3:$C$300,C232)+SUMIFS(Novembro!$H$3:$H$300,Novembro!$D$3:$D$300,C232)+SUMIFS(Dezembro!$H$3:$H$300,Dezembro!$C$3:$C$300,C232)+SUMIFS(Dezembro!$H$3:$H$300,Dezembro!$D$3:$D$300,C232)</f>
        <v>0</v>
      </c>
      <c r="J232" s="235"/>
      <c r="L232" s="71"/>
    </row>
    <row r="233" ht="24.75" customHeight="1">
      <c r="A233" s="214">
        <f>Equipes!$H233+(ROW(Equipes!$H233)/100000)</f>
        <v>0.00233</v>
      </c>
      <c r="B233" s="207">
        <f>RANK(Equipes!$A233,A:A)</f>
        <v>214</v>
      </c>
      <c r="C233" s="242"/>
      <c r="D233" s="216">
        <f>COUNTIF(Janeiro!$C$3:$C$300,C233)+COUNTIF(Fevereiro!$C$3:$C$300,C233)+COUNTIF('Março'!$C$3:$C$300,C233)+COUNTIF(Abril!$C$3:$C$300,C233)+COUNTIF(Maio!$C$3:$C$300,C233)+COUNTIF(Junho!$C$3:$C$300,C233)+COUNTIF(Julho!$C$3:$C$300,C233)+COUNTIF(Agosto!$C$3:$C$300,C233)+COUNTIF(Setembro!$C$3:$C$300,C233)+COUNTIF(Outubro!$C$3:$C$300,C233)+COUNTIF(Novembro!$C$3:$C$300,C233)+COUNTIF(Dezembro!$C$3:$C$300,C233)</f>
        <v>0</v>
      </c>
      <c r="E233" s="216">
        <f>COUNTIF(Janeiro!$D$3:$D$300,C233)+COUNTIF(Fevereiro!$D$3:$D$300,C233)+COUNTIF('Março'!$D$3:$D$300,C233)+COUNTIF(Abril!$D$3:$D$300,C233)+COUNTIF(Maio!$D$3:$D$300,C233)+COUNTIF(Junho!$D$3:$D$300,C233)+COUNTIF(Julho!$D$3:$D$300,C233)+COUNTIF(Agosto!$D$3:$D$300,C233)+COUNTIF(Setembro!$D$3:$D$300,C233)+COUNTIF(Outubro!$D$3:$D$300,C233)+COUNTIF(Novembro!$D$3:$D$300,C233)+COUNTIF(Dezembro!$D$3:$D$300,C233)</f>
        <v>0</v>
      </c>
      <c r="F233" s="216">
        <f>COUNTIFS(Janeiro!$C$3:$C$300,C233,Janeiro!$H$3:$H$300,"&gt;0")+COUNTIFS(Janeiro!$D$3:$D$300,C233,Janeiro!$H$3:$H$300,"&gt;0")+COUNTIFS(Fevereiro!$C$3:$C$300,C233,Fevereiro!$H$3:$H$300,"&gt;0")+COUNTIFS(Fevereiro!$D$3:$D$300,C233,Fevereiro!$H$3:$H$300,"&gt;0")+COUNTIFS('Março'!$C$3:$C$300,C233,'Março'!$H$3:$H$300,"&gt;0")+COUNTIFS('Março'!$D$3:$D$300,C233,'Março'!$H$3:$H$300,"&gt;0")+COUNTIFS(Abril!$C$3:$C$300,C233,Abril!$H$3:$H$300,"&gt;0")+COUNTIFS(Abril!$D$3:$D$300,C233,Abril!$H$3:$H$300,"&gt;0")+COUNTIFS(Maio!$C$3:$C$300,C233,Maio!$H$3:$H$300,"&gt;0")+COUNTIFS(Maio!$D$3:$D$300,C233,Maio!$H$3:$H$300,"&gt;0")+COUNTIFS(Junho!$C$3:$C$300,C233,Junho!$H$3:$H$300,"&gt;0")+COUNTIFS(Junho!$D$3:$D$300,C233,Junho!$H$3:$H$300,"&gt;0")+COUNTIFS(Julho!$C$3:$C$300,C233,Julho!$H$3:$H$300,"&gt;0")+COUNTIFS(Julho!$D$3:$D$300,C233,Julho!$H$3:$H$300,"&gt;0")+COUNTIFS(Agosto!$C$3:$C$300,C233,Agosto!$H$3:$H$300,"&gt;0")+COUNTIFS(Agosto!$D$3:$D$300,C233,Agosto!$H$3:$H$300,"&gt;0")+COUNTIFS(Setembro!$C$3:$C$300,C233,Setembro!$H$3:$H$300,"&gt;0")+COUNTIFS(Setembro!$D$3:$D$300,C233,Setembro!$H$3:$H$300,"&gt;0")+COUNTIFS(Outubro!$C$3:$C$300,C233,Outubro!$H$3:$H$300,"&gt;0")+COUNTIFS(Outubro!$D$3:$D$300,C233,Outubro!$H$3:$H$300,"&gt;0")+COUNTIFS(Novembro!$C$3:$C$300,C233,Novembro!$H$3:$H$300,"&gt;0")+COUNTIFS(Novembro!$D$3:$D$300,C233,Novembro!$H$3:$H$300,"&gt;0")+COUNTIFS(Dezembro!$C$3:$C$300,C233,Dezembro!$H$3:$H$300,"&gt;0")+COUNTIFS(Dezembro!$D$3:$D$300,C233,Dezembro!$H$3:$H$300,"&gt;0")</f>
        <v>0</v>
      </c>
      <c r="G233" s="216">
        <f>COUNTIFS(Janeiro!$C$3:$C$300,C233,Janeiro!$H$3:$H$300,"&lt;0")+COUNTIFS(Janeiro!$D$3:$D$300,C233,Janeiro!$H$3:$H$300,"&lt;0")+COUNTIFS(Fevereiro!$C$3:$C$300,C233,Fevereiro!$H$3:$H$300,"&lt;0")+COUNTIFS(Fevereiro!$D$3:$D$300,C233,Fevereiro!$H$3:$H$300,"&lt;0")+COUNTIFS('Março'!$C$3:$C$300,C233,'Março'!$H$3:$H$300,"&lt;0")+COUNTIFS('Março'!$D$3:$D$300,C233,'Março'!$H$3:$H$300,"&lt;0")+COUNTIFS(Abril!$C$3:$C$300,C233,Abril!$H$3:$H$300,"&lt;0")+COUNTIFS(Abril!$D$3:$D$300,C233,Abril!$H$3:$H$300,"&lt;0")+COUNTIFS(Maio!$C$3:$C$300,C233,Maio!$H$3:$H$300,"&lt;0")+COUNTIFS(Maio!$D$3:$D$300,C233,Maio!$H$3:$H$300,"&lt;0")+COUNTIFS(Junho!$C$3:$C$300,C233,Junho!$H$3:$H$300,"&lt;0")+COUNTIFS(Junho!$D$3:$D$300,C233,Junho!$H$3:$H$300,"&lt;0")+COUNTIFS(Julho!$C$3:$C$300,C233,Julho!$H$3:$H$300,"&lt;0")+COUNTIFS(Julho!$D$3:$D$300,C233,Julho!$H$3:$H$300,"&lt;0")+COUNTIFS(Agosto!$C$3:$C$300,C233,Agosto!$H$3:$H$300,"&lt;0")+COUNTIFS(Agosto!$D$3:$D$300,C233,Agosto!$H$3:$H$300,"&lt;0")+COUNTIFS(Setembro!$C$3:$C$300,C233,Setembro!$H$3:$H$300,"&lt;0")+COUNTIFS(Setembro!$D$3:$D$300,C233,Setembro!$H$3:$H$300,"&lt;0")+COUNTIFS(Outubro!$C$3:$C$300,C233,Outubro!$H$3:$H$300,"&lt;0")+COUNTIFS(Outubro!$D$3:$D$300,C233,Outubro!$H$3:$H$300,"&lt;0")+COUNTIFS(Novembro!$C$3:$C$300,C233,Novembro!$H$3:$H$300,"&lt;0")+COUNTIFS(Novembro!$D$3:$D$300,C233,Novembro!$H$3:$H$300,"&lt;0")+COUNTIFS(Dezembro!$C$3:$C$300,C233,Dezembro!$H$3:$H$300,"&lt;0")+COUNTIFS(Dezembro!$D$3:$D$300,C233,Dezembro!$H$3:$H$300,"&lt;0")</f>
        <v>0</v>
      </c>
      <c r="H233" s="217">
        <f>SUMIFS(Janeiro!$H$3:$H$300,Janeiro!$C$3:$C$300,C233)+SUMIFS(Janeiro!$H$3:$H$300,Janeiro!$D$3:$D$300,C233)+SUMIFS(Fevereiro!$H$3:$H$300,Fevereiro!$C$3:$C$300,C233)+SUMIFS(Fevereiro!$H$3:$H$300,Fevereiro!$D$3:$D$300,C233)+SUMIFS('Março'!$H$3:$H$300,'Março'!$C$3:$C$300,C233)+SUMIFS('Março'!$H$3:$H$300,'Março'!$D$3:$D$300,C233)+SUMIFS(Abril!$H$3:$H$300,Abril!$C$3:$C$300,C233)+SUMIFS(Abril!$H$3:$H$300,Abril!$D$3:$D$300,C233)+SUMIFS(Maio!$H$3:$H$300,Maio!$C$3:$C$300,C233)+SUMIFS(Maio!$H$3:$H$300,Maio!$D$3:$D$300,C233)+SUMIFS(Junho!$H$3:$H$300,Junho!$C$3:$C$300,C233)+SUMIFS(Junho!$H$3:$H$300,Junho!$D$3:$D$300,C233)+SUMIFS(Julho!$H$3:$H$300,Julho!$C$3:$C$300,C233)+SUMIFS(Julho!$H$3:$H$300,Julho!$D$3:$D$300,C233)+SUMIFS(Agosto!$H$3:$H$300,Agosto!$C$3:$C$300,C233)+SUMIFS(Agosto!$H$3:$H$300,Agosto!$D$3:$D$300,C233)+SUMIFS(Setembro!$H$3:$H$300,Setembro!$C$3:$C$300,C233)+SUMIFS(Setembro!$H$3:$H$300,Setembro!$D$3:$D$300,C233)+SUMIFS(Outubro!$H$3:$H$300,Outubro!$C$3:$C$300,C233)+SUMIFS(Outubro!$H$3:$H$300,Outubro!$D$3:$D$300,C233)+SUMIFS(Novembro!$H$3:$H$300,Novembro!$C$3:$C$300,C233)+SUMIFS(Novembro!$H$3:$H$300,Novembro!$D$3:$D$300,C233)+SUMIFS(Dezembro!$H$3:$H$300,Dezembro!$C$3:$C$300,C233)+SUMIFS(Dezembro!$H$3:$H$300,Dezembro!$D$3:$D$300,C233)</f>
        <v>0</v>
      </c>
      <c r="J233" s="235"/>
      <c r="L233" s="71"/>
    </row>
    <row r="234" ht="24.75" customHeight="1">
      <c r="A234" s="214">
        <f>Equipes!$H234+(ROW(Equipes!$H234)/100000)</f>
        <v>0.00234</v>
      </c>
      <c r="B234" s="207">
        <f>RANK(Equipes!$A234,A:A)</f>
        <v>213</v>
      </c>
      <c r="C234" s="242"/>
      <c r="D234" s="216">
        <f>COUNTIF(Janeiro!$C$3:$C$300,C234)+COUNTIF(Fevereiro!$C$3:$C$300,C234)+COUNTIF('Março'!$C$3:$C$300,C234)+COUNTIF(Abril!$C$3:$C$300,C234)+COUNTIF(Maio!$C$3:$C$300,C234)+COUNTIF(Junho!$C$3:$C$300,C234)+COUNTIF(Julho!$C$3:$C$300,C234)+COUNTIF(Agosto!$C$3:$C$300,C234)+COUNTIF(Setembro!$C$3:$C$300,C234)+COUNTIF(Outubro!$C$3:$C$300,C234)+COUNTIF(Novembro!$C$3:$C$300,C234)+COUNTIF(Dezembro!$C$3:$C$300,C234)</f>
        <v>0</v>
      </c>
      <c r="E234" s="216">
        <f>COUNTIF(Janeiro!$D$3:$D$300,C234)+COUNTIF(Fevereiro!$D$3:$D$300,C234)+COUNTIF('Março'!$D$3:$D$300,C234)+COUNTIF(Abril!$D$3:$D$300,C234)+COUNTIF(Maio!$D$3:$D$300,C234)+COUNTIF(Junho!$D$3:$D$300,C234)+COUNTIF(Julho!$D$3:$D$300,C234)+COUNTIF(Agosto!$D$3:$D$300,C234)+COUNTIF(Setembro!$D$3:$D$300,C234)+COUNTIF(Outubro!$D$3:$D$300,C234)+COUNTIF(Novembro!$D$3:$D$300,C234)+COUNTIF(Dezembro!$D$3:$D$300,C234)</f>
        <v>0</v>
      </c>
      <c r="F234" s="216">
        <f>COUNTIFS(Janeiro!$C$3:$C$300,C234,Janeiro!$H$3:$H$300,"&gt;0")+COUNTIFS(Janeiro!$D$3:$D$300,C234,Janeiro!$H$3:$H$300,"&gt;0")+COUNTIFS(Fevereiro!$C$3:$C$300,C234,Fevereiro!$H$3:$H$300,"&gt;0")+COUNTIFS(Fevereiro!$D$3:$D$300,C234,Fevereiro!$H$3:$H$300,"&gt;0")+COUNTIFS('Março'!$C$3:$C$300,C234,'Março'!$H$3:$H$300,"&gt;0")+COUNTIFS('Março'!$D$3:$D$300,C234,'Março'!$H$3:$H$300,"&gt;0")+COUNTIFS(Abril!$C$3:$C$300,C234,Abril!$H$3:$H$300,"&gt;0")+COUNTIFS(Abril!$D$3:$D$300,C234,Abril!$H$3:$H$300,"&gt;0")+COUNTIFS(Maio!$C$3:$C$300,C234,Maio!$H$3:$H$300,"&gt;0")+COUNTIFS(Maio!$D$3:$D$300,C234,Maio!$H$3:$H$300,"&gt;0")+COUNTIFS(Junho!$C$3:$C$300,C234,Junho!$H$3:$H$300,"&gt;0")+COUNTIFS(Junho!$D$3:$D$300,C234,Junho!$H$3:$H$300,"&gt;0")+COUNTIFS(Julho!$C$3:$C$300,C234,Julho!$H$3:$H$300,"&gt;0")+COUNTIFS(Julho!$D$3:$D$300,C234,Julho!$H$3:$H$300,"&gt;0")+COUNTIFS(Agosto!$C$3:$C$300,C234,Agosto!$H$3:$H$300,"&gt;0")+COUNTIFS(Agosto!$D$3:$D$300,C234,Agosto!$H$3:$H$300,"&gt;0")+COUNTIFS(Setembro!$C$3:$C$300,C234,Setembro!$H$3:$H$300,"&gt;0")+COUNTIFS(Setembro!$D$3:$D$300,C234,Setembro!$H$3:$H$300,"&gt;0")+COUNTIFS(Outubro!$C$3:$C$300,C234,Outubro!$H$3:$H$300,"&gt;0")+COUNTIFS(Outubro!$D$3:$D$300,C234,Outubro!$H$3:$H$300,"&gt;0")+COUNTIFS(Novembro!$C$3:$C$300,C234,Novembro!$H$3:$H$300,"&gt;0")+COUNTIFS(Novembro!$D$3:$D$300,C234,Novembro!$H$3:$H$300,"&gt;0")+COUNTIFS(Dezembro!$C$3:$C$300,C234,Dezembro!$H$3:$H$300,"&gt;0")+COUNTIFS(Dezembro!$D$3:$D$300,C234,Dezembro!$H$3:$H$300,"&gt;0")</f>
        <v>0</v>
      </c>
      <c r="G234" s="216">
        <f>COUNTIFS(Janeiro!$C$3:$C$300,C234,Janeiro!$H$3:$H$300,"&lt;0")+COUNTIFS(Janeiro!$D$3:$D$300,C234,Janeiro!$H$3:$H$300,"&lt;0")+COUNTIFS(Fevereiro!$C$3:$C$300,C234,Fevereiro!$H$3:$H$300,"&lt;0")+COUNTIFS(Fevereiro!$D$3:$D$300,C234,Fevereiro!$H$3:$H$300,"&lt;0")+COUNTIFS('Março'!$C$3:$C$300,C234,'Março'!$H$3:$H$300,"&lt;0")+COUNTIFS('Março'!$D$3:$D$300,C234,'Março'!$H$3:$H$300,"&lt;0")+COUNTIFS(Abril!$C$3:$C$300,C234,Abril!$H$3:$H$300,"&lt;0")+COUNTIFS(Abril!$D$3:$D$300,C234,Abril!$H$3:$H$300,"&lt;0")+COUNTIFS(Maio!$C$3:$C$300,C234,Maio!$H$3:$H$300,"&lt;0")+COUNTIFS(Maio!$D$3:$D$300,C234,Maio!$H$3:$H$300,"&lt;0")+COUNTIFS(Junho!$C$3:$C$300,C234,Junho!$H$3:$H$300,"&lt;0")+COUNTIFS(Junho!$D$3:$D$300,C234,Junho!$H$3:$H$300,"&lt;0")+COUNTIFS(Julho!$C$3:$C$300,C234,Julho!$H$3:$H$300,"&lt;0")+COUNTIFS(Julho!$D$3:$D$300,C234,Julho!$H$3:$H$300,"&lt;0")+COUNTIFS(Agosto!$C$3:$C$300,C234,Agosto!$H$3:$H$300,"&lt;0")+COUNTIFS(Agosto!$D$3:$D$300,C234,Agosto!$H$3:$H$300,"&lt;0")+COUNTIFS(Setembro!$C$3:$C$300,C234,Setembro!$H$3:$H$300,"&lt;0")+COUNTIFS(Setembro!$D$3:$D$300,C234,Setembro!$H$3:$H$300,"&lt;0")+COUNTIFS(Outubro!$C$3:$C$300,C234,Outubro!$H$3:$H$300,"&lt;0")+COUNTIFS(Outubro!$D$3:$D$300,C234,Outubro!$H$3:$H$300,"&lt;0")+COUNTIFS(Novembro!$C$3:$C$300,C234,Novembro!$H$3:$H$300,"&lt;0")+COUNTIFS(Novembro!$D$3:$D$300,C234,Novembro!$H$3:$H$300,"&lt;0")+COUNTIFS(Dezembro!$C$3:$C$300,C234,Dezembro!$H$3:$H$300,"&lt;0")+COUNTIFS(Dezembro!$D$3:$D$300,C234,Dezembro!$H$3:$H$300,"&lt;0")</f>
        <v>0</v>
      </c>
      <c r="H234" s="217">
        <f>SUMIFS(Janeiro!$H$3:$H$300,Janeiro!$C$3:$C$300,C234)+SUMIFS(Janeiro!$H$3:$H$300,Janeiro!$D$3:$D$300,C234)+SUMIFS(Fevereiro!$H$3:$H$300,Fevereiro!$C$3:$C$300,C234)+SUMIFS(Fevereiro!$H$3:$H$300,Fevereiro!$D$3:$D$300,C234)+SUMIFS('Março'!$H$3:$H$300,'Março'!$C$3:$C$300,C234)+SUMIFS('Março'!$H$3:$H$300,'Março'!$D$3:$D$300,C234)+SUMIFS(Abril!$H$3:$H$300,Abril!$C$3:$C$300,C234)+SUMIFS(Abril!$H$3:$H$300,Abril!$D$3:$D$300,C234)+SUMIFS(Maio!$H$3:$H$300,Maio!$C$3:$C$300,C234)+SUMIFS(Maio!$H$3:$H$300,Maio!$D$3:$D$300,C234)+SUMIFS(Junho!$H$3:$H$300,Junho!$C$3:$C$300,C234)+SUMIFS(Junho!$H$3:$H$300,Junho!$D$3:$D$300,C234)+SUMIFS(Julho!$H$3:$H$300,Julho!$C$3:$C$300,C234)+SUMIFS(Julho!$H$3:$H$300,Julho!$D$3:$D$300,C234)+SUMIFS(Agosto!$H$3:$H$300,Agosto!$C$3:$C$300,C234)+SUMIFS(Agosto!$H$3:$H$300,Agosto!$D$3:$D$300,C234)+SUMIFS(Setembro!$H$3:$H$300,Setembro!$C$3:$C$300,C234)+SUMIFS(Setembro!$H$3:$H$300,Setembro!$D$3:$D$300,C234)+SUMIFS(Outubro!$H$3:$H$300,Outubro!$C$3:$C$300,C234)+SUMIFS(Outubro!$H$3:$H$300,Outubro!$D$3:$D$300,C234)+SUMIFS(Novembro!$H$3:$H$300,Novembro!$C$3:$C$300,C234)+SUMIFS(Novembro!$H$3:$H$300,Novembro!$D$3:$D$300,C234)+SUMIFS(Dezembro!$H$3:$H$300,Dezembro!$C$3:$C$300,C234)+SUMIFS(Dezembro!$H$3:$H$300,Dezembro!$D$3:$D$300,C234)</f>
        <v>0</v>
      </c>
      <c r="J234" s="235"/>
      <c r="L234" s="71"/>
    </row>
    <row r="235" ht="24.75" customHeight="1">
      <c r="A235" s="214">
        <f>Equipes!$H235+(ROW(Equipes!$H235)/100000)</f>
        <v>0.00235</v>
      </c>
      <c r="B235" s="207">
        <f>RANK(Equipes!$A235,A:A)</f>
        <v>212</v>
      </c>
      <c r="C235" s="242"/>
      <c r="D235" s="216">
        <f>COUNTIF(Janeiro!$C$3:$C$300,C235)+COUNTIF(Fevereiro!$C$3:$C$300,C235)+COUNTIF('Março'!$C$3:$C$300,C235)+COUNTIF(Abril!$C$3:$C$300,C235)+COUNTIF(Maio!$C$3:$C$300,C235)+COUNTIF(Junho!$C$3:$C$300,C235)+COUNTIF(Julho!$C$3:$C$300,C235)+COUNTIF(Agosto!$C$3:$C$300,C235)+COUNTIF(Setembro!$C$3:$C$300,C235)+COUNTIF(Outubro!$C$3:$C$300,C235)+COUNTIF(Novembro!$C$3:$C$300,C235)+COUNTIF(Dezembro!$C$3:$C$300,C235)</f>
        <v>0</v>
      </c>
      <c r="E235" s="216">
        <f>COUNTIF(Janeiro!$D$3:$D$300,C235)+COUNTIF(Fevereiro!$D$3:$D$300,C235)+COUNTIF('Março'!$D$3:$D$300,C235)+COUNTIF(Abril!$D$3:$D$300,C235)+COUNTIF(Maio!$D$3:$D$300,C235)+COUNTIF(Junho!$D$3:$D$300,C235)+COUNTIF(Julho!$D$3:$D$300,C235)+COUNTIF(Agosto!$D$3:$D$300,C235)+COUNTIF(Setembro!$D$3:$D$300,C235)+COUNTIF(Outubro!$D$3:$D$300,C235)+COUNTIF(Novembro!$D$3:$D$300,C235)+COUNTIF(Dezembro!$D$3:$D$300,C235)</f>
        <v>0</v>
      </c>
      <c r="F235" s="216">
        <f>COUNTIFS(Janeiro!$C$3:$C$300,C235,Janeiro!$H$3:$H$300,"&gt;0")+COUNTIFS(Janeiro!$D$3:$D$300,C235,Janeiro!$H$3:$H$300,"&gt;0")+COUNTIFS(Fevereiro!$C$3:$C$300,C235,Fevereiro!$H$3:$H$300,"&gt;0")+COUNTIFS(Fevereiro!$D$3:$D$300,C235,Fevereiro!$H$3:$H$300,"&gt;0")+COUNTIFS('Março'!$C$3:$C$300,C235,'Março'!$H$3:$H$300,"&gt;0")+COUNTIFS('Março'!$D$3:$D$300,C235,'Março'!$H$3:$H$300,"&gt;0")+COUNTIFS(Abril!$C$3:$C$300,C235,Abril!$H$3:$H$300,"&gt;0")+COUNTIFS(Abril!$D$3:$D$300,C235,Abril!$H$3:$H$300,"&gt;0")+COUNTIFS(Maio!$C$3:$C$300,C235,Maio!$H$3:$H$300,"&gt;0")+COUNTIFS(Maio!$D$3:$D$300,C235,Maio!$H$3:$H$300,"&gt;0")+COUNTIFS(Junho!$C$3:$C$300,C235,Junho!$H$3:$H$300,"&gt;0")+COUNTIFS(Junho!$D$3:$D$300,C235,Junho!$H$3:$H$300,"&gt;0")+COUNTIFS(Julho!$C$3:$C$300,C235,Julho!$H$3:$H$300,"&gt;0")+COUNTIFS(Julho!$D$3:$D$300,C235,Julho!$H$3:$H$300,"&gt;0")+COUNTIFS(Agosto!$C$3:$C$300,C235,Agosto!$H$3:$H$300,"&gt;0")+COUNTIFS(Agosto!$D$3:$D$300,C235,Agosto!$H$3:$H$300,"&gt;0")+COUNTIFS(Setembro!$C$3:$C$300,C235,Setembro!$H$3:$H$300,"&gt;0")+COUNTIFS(Setembro!$D$3:$D$300,C235,Setembro!$H$3:$H$300,"&gt;0")+COUNTIFS(Outubro!$C$3:$C$300,C235,Outubro!$H$3:$H$300,"&gt;0")+COUNTIFS(Outubro!$D$3:$D$300,C235,Outubro!$H$3:$H$300,"&gt;0")+COUNTIFS(Novembro!$C$3:$C$300,C235,Novembro!$H$3:$H$300,"&gt;0")+COUNTIFS(Novembro!$D$3:$D$300,C235,Novembro!$H$3:$H$300,"&gt;0")+COUNTIFS(Dezembro!$C$3:$C$300,C235,Dezembro!$H$3:$H$300,"&gt;0")+COUNTIFS(Dezembro!$D$3:$D$300,C235,Dezembro!$H$3:$H$300,"&gt;0")</f>
        <v>0</v>
      </c>
      <c r="G235" s="216">
        <f>COUNTIFS(Janeiro!$C$3:$C$300,C235,Janeiro!$H$3:$H$300,"&lt;0")+COUNTIFS(Janeiro!$D$3:$D$300,C235,Janeiro!$H$3:$H$300,"&lt;0")+COUNTIFS(Fevereiro!$C$3:$C$300,C235,Fevereiro!$H$3:$H$300,"&lt;0")+COUNTIFS(Fevereiro!$D$3:$D$300,C235,Fevereiro!$H$3:$H$300,"&lt;0")+COUNTIFS('Março'!$C$3:$C$300,C235,'Março'!$H$3:$H$300,"&lt;0")+COUNTIFS('Março'!$D$3:$D$300,C235,'Março'!$H$3:$H$300,"&lt;0")+COUNTIFS(Abril!$C$3:$C$300,C235,Abril!$H$3:$H$300,"&lt;0")+COUNTIFS(Abril!$D$3:$D$300,C235,Abril!$H$3:$H$300,"&lt;0")+COUNTIFS(Maio!$C$3:$C$300,C235,Maio!$H$3:$H$300,"&lt;0")+COUNTIFS(Maio!$D$3:$D$300,C235,Maio!$H$3:$H$300,"&lt;0")+COUNTIFS(Junho!$C$3:$C$300,C235,Junho!$H$3:$H$300,"&lt;0")+COUNTIFS(Junho!$D$3:$D$300,C235,Junho!$H$3:$H$300,"&lt;0")+COUNTIFS(Julho!$C$3:$C$300,C235,Julho!$H$3:$H$300,"&lt;0")+COUNTIFS(Julho!$D$3:$D$300,C235,Julho!$H$3:$H$300,"&lt;0")+COUNTIFS(Agosto!$C$3:$C$300,C235,Agosto!$H$3:$H$300,"&lt;0")+COUNTIFS(Agosto!$D$3:$D$300,C235,Agosto!$H$3:$H$300,"&lt;0")+COUNTIFS(Setembro!$C$3:$C$300,C235,Setembro!$H$3:$H$300,"&lt;0")+COUNTIFS(Setembro!$D$3:$D$300,C235,Setembro!$H$3:$H$300,"&lt;0")+COUNTIFS(Outubro!$C$3:$C$300,C235,Outubro!$H$3:$H$300,"&lt;0")+COUNTIFS(Outubro!$D$3:$D$300,C235,Outubro!$H$3:$H$300,"&lt;0")+COUNTIFS(Novembro!$C$3:$C$300,C235,Novembro!$H$3:$H$300,"&lt;0")+COUNTIFS(Novembro!$D$3:$D$300,C235,Novembro!$H$3:$H$300,"&lt;0")+COUNTIFS(Dezembro!$C$3:$C$300,C235,Dezembro!$H$3:$H$300,"&lt;0")+COUNTIFS(Dezembro!$D$3:$D$300,C235,Dezembro!$H$3:$H$300,"&lt;0")</f>
        <v>0</v>
      </c>
      <c r="H235" s="217">
        <f>SUMIFS(Janeiro!$H$3:$H$300,Janeiro!$C$3:$C$300,C235)+SUMIFS(Janeiro!$H$3:$H$300,Janeiro!$D$3:$D$300,C235)+SUMIFS(Fevereiro!$H$3:$H$300,Fevereiro!$C$3:$C$300,C235)+SUMIFS(Fevereiro!$H$3:$H$300,Fevereiro!$D$3:$D$300,C235)+SUMIFS('Março'!$H$3:$H$300,'Março'!$C$3:$C$300,C235)+SUMIFS('Março'!$H$3:$H$300,'Março'!$D$3:$D$300,C235)+SUMIFS(Abril!$H$3:$H$300,Abril!$C$3:$C$300,C235)+SUMIFS(Abril!$H$3:$H$300,Abril!$D$3:$D$300,C235)+SUMIFS(Maio!$H$3:$H$300,Maio!$C$3:$C$300,C235)+SUMIFS(Maio!$H$3:$H$300,Maio!$D$3:$D$300,C235)+SUMIFS(Junho!$H$3:$H$300,Junho!$C$3:$C$300,C235)+SUMIFS(Junho!$H$3:$H$300,Junho!$D$3:$D$300,C235)+SUMIFS(Julho!$H$3:$H$300,Julho!$C$3:$C$300,C235)+SUMIFS(Julho!$H$3:$H$300,Julho!$D$3:$D$300,C235)+SUMIFS(Agosto!$H$3:$H$300,Agosto!$C$3:$C$300,C235)+SUMIFS(Agosto!$H$3:$H$300,Agosto!$D$3:$D$300,C235)+SUMIFS(Setembro!$H$3:$H$300,Setembro!$C$3:$C$300,C235)+SUMIFS(Setembro!$H$3:$H$300,Setembro!$D$3:$D$300,C235)+SUMIFS(Outubro!$H$3:$H$300,Outubro!$C$3:$C$300,C235)+SUMIFS(Outubro!$H$3:$H$300,Outubro!$D$3:$D$300,C235)+SUMIFS(Novembro!$H$3:$H$300,Novembro!$C$3:$C$300,C235)+SUMIFS(Novembro!$H$3:$H$300,Novembro!$D$3:$D$300,C235)+SUMIFS(Dezembro!$H$3:$H$300,Dezembro!$C$3:$C$300,C235)+SUMIFS(Dezembro!$H$3:$H$300,Dezembro!$D$3:$D$300,C235)</f>
        <v>0</v>
      </c>
      <c r="J235" s="235"/>
      <c r="L235" s="71"/>
    </row>
    <row r="236" ht="24.75" customHeight="1">
      <c r="A236" s="214">
        <f>Equipes!$H236+(ROW(Equipes!$H236)/100000)</f>
        <v>0.00236</v>
      </c>
      <c r="B236" s="207">
        <f>RANK(Equipes!$A236,A:A)</f>
        <v>211</v>
      </c>
      <c r="C236" s="242"/>
      <c r="D236" s="216">
        <f>COUNTIF(Janeiro!$C$3:$C$300,C236)+COUNTIF(Fevereiro!$C$3:$C$300,C236)+COUNTIF('Março'!$C$3:$C$300,C236)+COUNTIF(Abril!$C$3:$C$300,C236)+COUNTIF(Maio!$C$3:$C$300,C236)+COUNTIF(Junho!$C$3:$C$300,C236)+COUNTIF(Julho!$C$3:$C$300,C236)+COUNTIF(Agosto!$C$3:$C$300,C236)+COUNTIF(Setembro!$C$3:$C$300,C236)+COUNTIF(Outubro!$C$3:$C$300,C236)+COUNTIF(Novembro!$C$3:$C$300,C236)+COUNTIF(Dezembro!$C$3:$C$300,C236)</f>
        <v>0</v>
      </c>
      <c r="E236" s="216">
        <f>COUNTIF(Janeiro!$D$3:$D$300,C236)+COUNTIF(Fevereiro!$D$3:$D$300,C236)+COUNTIF('Março'!$D$3:$D$300,C236)+COUNTIF(Abril!$D$3:$D$300,C236)+COUNTIF(Maio!$D$3:$D$300,C236)+COUNTIF(Junho!$D$3:$D$300,C236)+COUNTIF(Julho!$D$3:$D$300,C236)+COUNTIF(Agosto!$D$3:$D$300,C236)+COUNTIF(Setembro!$D$3:$D$300,C236)+COUNTIF(Outubro!$D$3:$D$300,C236)+COUNTIF(Novembro!$D$3:$D$300,C236)+COUNTIF(Dezembro!$D$3:$D$300,C236)</f>
        <v>0</v>
      </c>
      <c r="F236" s="216">
        <f>COUNTIFS(Janeiro!$C$3:$C$300,C236,Janeiro!$H$3:$H$300,"&gt;0")+COUNTIFS(Janeiro!$D$3:$D$300,C236,Janeiro!$H$3:$H$300,"&gt;0")+COUNTIFS(Fevereiro!$C$3:$C$300,C236,Fevereiro!$H$3:$H$300,"&gt;0")+COUNTIFS(Fevereiro!$D$3:$D$300,C236,Fevereiro!$H$3:$H$300,"&gt;0")+COUNTIFS('Março'!$C$3:$C$300,C236,'Março'!$H$3:$H$300,"&gt;0")+COUNTIFS('Março'!$D$3:$D$300,C236,'Março'!$H$3:$H$300,"&gt;0")+COUNTIFS(Abril!$C$3:$C$300,C236,Abril!$H$3:$H$300,"&gt;0")+COUNTIFS(Abril!$D$3:$D$300,C236,Abril!$H$3:$H$300,"&gt;0")+COUNTIFS(Maio!$C$3:$C$300,C236,Maio!$H$3:$H$300,"&gt;0")+COUNTIFS(Maio!$D$3:$D$300,C236,Maio!$H$3:$H$300,"&gt;0")+COUNTIFS(Junho!$C$3:$C$300,C236,Junho!$H$3:$H$300,"&gt;0")+COUNTIFS(Junho!$D$3:$D$300,C236,Junho!$H$3:$H$300,"&gt;0")+COUNTIFS(Julho!$C$3:$C$300,C236,Julho!$H$3:$H$300,"&gt;0")+COUNTIFS(Julho!$D$3:$D$300,C236,Julho!$H$3:$H$300,"&gt;0")+COUNTIFS(Agosto!$C$3:$C$300,C236,Agosto!$H$3:$H$300,"&gt;0")+COUNTIFS(Agosto!$D$3:$D$300,C236,Agosto!$H$3:$H$300,"&gt;0")+COUNTIFS(Setembro!$C$3:$C$300,C236,Setembro!$H$3:$H$300,"&gt;0")+COUNTIFS(Setembro!$D$3:$D$300,C236,Setembro!$H$3:$H$300,"&gt;0")+COUNTIFS(Outubro!$C$3:$C$300,C236,Outubro!$H$3:$H$300,"&gt;0")+COUNTIFS(Outubro!$D$3:$D$300,C236,Outubro!$H$3:$H$300,"&gt;0")+COUNTIFS(Novembro!$C$3:$C$300,C236,Novembro!$H$3:$H$300,"&gt;0")+COUNTIFS(Novembro!$D$3:$D$300,C236,Novembro!$H$3:$H$300,"&gt;0")+COUNTIFS(Dezembro!$C$3:$C$300,C236,Dezembro!$H$3:$H$300,"&gt;0")+COUNTIFS(Dezembro!$D$3:$D$300,C236,Dezembro!$H$3:$H$300,"&gt;0")</f>
        <v>0</v>
      </c>
      <c r="G236" s="216">
        <f>COUNTIFS(Janeiro!$C$3:$C$300,C236,Janeiro!$H$3:$H$300,"&lt;0")+COUNTIFS(Janeiro!$D$3:$D$300,C236,Janeiro!$H$3:$H$300,"&lt;0")+COUNTIFS(Fevereiro!$C$3:$C$300,C236,Fevereiro!$H$3:$H$300,"&lt;0")+COUNTIFS(Fevereiro!$D$3:$D$300,C236,Fevereiro!$H$3:$H$300,"&lt;0")+COUNTIFS('Março'!$C$3:$C$300,C236,'Março'!$H$3:$H$300,"&lt;0")+COUNTIFS('Março'!$D$3:$D$300,C236,'Março'!$H$3:$H$300,"&lt;0")+COUNTIFS(Abril!$C$3:$C$300,C236,Abril!$H$3:$H$300,"&lt;0")+COUNTIFS(Abril!$D$3:$D$300,C236,Abril!$H$3:$H$300,"&lt;0")+COUNTIFS(Maio!$C$3:$C$300,C236,Maio!$H$3:$H$300,"&lt;0")+COUNTIFS(Maio!$D$3:$D$300,C236,Maio!$H$3:$H$300,"&lt;0")+COUNTIFS(Junho!$C$3:$C$300,C236,Junho!$H$3:$H$300,"&lt;0")+COUNTIFS(Junho!$D$3:$D$300,C236,Junho!$H$3:$H$300,"&lt;0")+COUNTIFS(Julho!$C$3:$C$300,C236,Julho!$H$3:$H$300,"&lt;0")+COUNTIFS(Julho!$D$3:$D$300,C236,Julho!$H$3:$H$300,"&lt;0")+COUNTIFS(Agosto!$C$3:$C$300,C236,Agosto!$H$3:$H$300,"&lt;0")+COUNTIFS(Agosto!$D$3:$D$300,C236,Agosto!$H$3:$H$300,"&lt;0")+COUNTIFS(Setembro!$C$3:$C$300,C236,Setembro!$H$3:$H$300,"&lt;0")+COUNTIFS(Setembro!$D$3:$D$300,C236,Setembro!$H$3:$H$300,"&lt;0")+COUNTIFS(Outubro!$C$3:$C$300,C236,Outubro!$H$3:$H$300,"&lt;0")+COUNTIFS(Outubro!$D$3:$D$300,C236,Outubro!$H$3:$H$300,"&lt;0")+COUNTIFS(Novembro!$C$3:$C$300,C236,Novembro!$H$3:$H$300,"&lt;0")+COUNTIFS(Novembro!$D$3:$D$300,C236,Novembro!$H$3:$H$300,"&lt;0")+COUNTIFS(Dezembro!$C$3:$C$300,C236,Dezembro!$H$3:$H$300,"&lt;0")+COUNTIFS(Dezembro!$D$3:$D$300,C236,Dezembro!$H$3:$H$300,"&lt;0")</f>
        <v>0</v>
      </c>
      <c r="H236" s="217">
        <f>SUMIFS(Janeiro!$H$3:$H$300,Janeiro!$C$3:$C$300,C236)+SUMIFS(Janeiro!$H$3:$H$300,Janeiro!$D$3:$D$300,C236)+SUMIFS(Fevereiro!$H$3:$H$300,Fevereiro!$C$3:$C$300,C236)+SUMIFS(Fevereiro!$H$3:$H$300,Fevereiro!$D$3:$D$300,C236)+SUMIFS('Março'!$H$3:$H$300,'Março'!$C$3:$C$300,C236)+SUMIFS('Março'!$H$3:$H$300,'Março'!$D$3:$D$300,C236)+SUMIFS(Abril!$H$3:$H$300,Abril!$C$3:$C$300,C236)+SUMIFS(Abril!$H$3:$H$300,Abril!$D$3:$D$300,C236)+SUMIFS(Maio!$H$3:$H$300,Maio!$C$3:$C$300,C236)+SUMIFS(Maio!$H$3:$H$300,Maio!$D$3:$D$300,C236)+SUMIFS(Junho!$H$3:$H$300,Junho!$C$3:$C$300,C236)+SUMIFS(Junho!$H$3:$H$300,Junho!$D$3:$D$300,C236)+SUMIFS(Julho!$H$3:$H$300,Julho!$C$3:$C$300,C236)+SUMIFS(Julho!$H$3:$H$300,Julho!$D$3:$D$300,C236)+SUMIFS(Agosto!$H$3:$H$300,Agosto!$C$3:$C$300,C236)+SUMIFS(Agosto!$H$3:$H$300,Agosto!$D$3:$D$300,C236)+SUMIFS(Setembro!$H$3:$H$300,Setembro!$C$3:$C$300,C236)+SUMIFS(Setembro!$H$3:$H$300,Setembro!$D$3:$D$300,C236)+SUMIFS(Outubro!$H$3:$H$300,Outubro!$C$3:$C$300,C236)+SUMIFS(Outubro!$H$3:$H$300,Outubro!$D$3:$D$300,C236)+SUMIFS(Novembro!$H$3:$H$300,Novembro!$C$3:$C$300,C236)+SUMIFS(Novembro!$H$3:$H$300,Novembro!$D$3:$D$300,C236)+SUMIFS(Dezembro!$H$3:$H$300,Dezembro!$C$3:$C$300,C236)+SUMIFS(Dezembro!$H$3:$H$300,Dezembro!$D$3:$D$300,C236)</f>
        <v>0</v>
      </c>
      <c r="J236" s="235"/>
      <c r="L236" s="71"/>
    </row>
    <row r="237" ht="24.75" customHeight="1">
      <c r="A237" s="214">
        <f>Equipes!$H237+(ROW(Equipes!$H237)/100000)</f>
        <v>0.00237</v>
      </c>
      <c r="B237" s="207">
        <f>RANK(Equipes!$A237,A:A)</f>
        <v>210</v>
      </c>
      <c r="C237" s="242"/>
      <c r="D237" s="216">
        <f>COUNTIF(Janeiro!$C$3:$C$300,C237)+COUNTIF(Fevereiro!$C$3:$C$300,C237)+COUNTIF('Março'!$C$3:$C$300,C237)+COUNTIF(Abril!$C$3:$C$300,C237)+COUNTIF(Maio!$C$3:$C$300,C237)+COUNTIF(Junho!$C$3:$C$300,C237)+COUNTIF(Julho!$C$3:$C$300,C237)+COUNTIF(Agosto!$C$3:$C$300,C237)+COUNTIF(Setembro!$C$3:$C$300,C237)+COUNTIF(Outubro!$C$3:$C$300,C237)+COUNTIF(Novembro!$C$3:$C$300,C237)+COUNTIF(Dezembro!$C$3:$C$300,C237)</f>
        <v>0</v>
      </c>
      <c r="E237" s="216">
        <f>COUNTIF(Janeiro!$D$3:$D$300,C237)+COUNTIF(Fevereiro!$D$3:$D$300,C237)+COUNTIF('Março'!$D$3:$D$300,C237)+COUNTIF(Abril!$D$3:$D$300,C237)+COUNTIF(Maio!$D$3:$D$300,C237)+COUNTIF(Junho!$D$3:$D$300,C237)+COUNTIF(Julho!$D$3:$D$300,C237)+COUNTIF(Agosto!$D$3:$D$300,C237)+COUNTIF(Setembro!$D$3:$D$300,C237)+COUNTIF(Outubro!$D$3:$D$300,C237)+COUNTIF(Novembro!$D$3:$D$300,C237)+COUNTIF(Dezembro!$D$3:$D$300,C237)</f>
        <v>0</v>
      </c>
      <c r="F237" s="216">
        <f>COUNTIFS(Janeiro!$C$3:$C$300,C237,Janeiro!$H$3:$H$300,"&gt;0")+COUNTIFS(Janeiro!$D$3:$D$300,C237,Janeiro!$H$3:$H$300,"&gt;0")+COUNTIFS(Fevereiro!$C$3:$C$300,C237,Fevereiro!$H$3:$H$300,"&gt;0")+COUNTIFS(Fevereiro!$D$3:$D$300,C237,Fevereiro!$H$3:$H$300,"&gt;0")+COUNTIFS('Março'!$C$3:$C$300,C237,'Março'!$H$3:$H$300,"&gt;0")+COUNTIFS('Março'!$D$3:$D$300,C237,'Março'!$H$3:$H$300,"&gt;0")+COUNTIFS(Abril!$C$3:$C$300,C237,Abril!$H$3:$H$300,"&gt;0")+COUNTIFS(Abril!$D$3:$D$300,C237,Abril!$H$3:$H$300,"&gt;0")+COUNTIFS(Maio!$C$3:$C$300,C237,Maio!$H$3:$H$300,"&gt;0")+COUNTIFS(Maio!$D$3:$D$300,C237,Maio!$H$3:$H$300,"&gt;0")+COUNTIFS(Junho!$C$3:$C$300,C237,Junho!$H$3:$H$300,"&gt;0")+COUNTIFS(Junho!$D$3:$D$300,C237,Junho!$H$3:$H$300,"&gt;0")+COUNTIFS(Julho!$C$3:$C$300,C237,Julho!$H$3:$H$300,"&gt;0")+COUNTIFS(Julho!$D$3:$D$300,C237,Julho!$H$3:$H$300,"&gt;0")+COUNTIFS(Agosto!$C$3:$C$300,C237,Agosto!$H$3:$H$300,"&gt;0")+COUNTIFS(Agosto!$D$3:$D$300,C237,Agosto!$H$3:$H$300,"&gt;0")+COUNTIFS(Setembro!$C$3:$C$300,C237,Setembro!$H$3:$H$300,"&gt;0")+COUNTIFS(Setembro!$D$3:$D$300,C237,Setembro!$H$3:$H$300,"&gt;0")+COUNTIFS(Outubro!$C$3:$C$300,C237,Outubro!$H$3:$H$300,"&gt;0")+COUNTIFS(Outubro!$D$3:$D$300,C237,Outubro!$H$3:$H$300,"&gt;0")+COUNTIFS(Novembro!$C$3:$C$300,C237,Novembro!$H$3:$H$300,"&gt;0")+COUNTIFS(Novembro!$D$3:$D$300,C237,Novembro!$H$3:$H$300,"&gt;0")+COUNTIFS(Dezembro!$C$3:$C$300,C237,Dezembro!$H$3:$H$300,"&gt;0")+COUNTIFS(Dezembro!$D$3:$D$300,C237,Dezembro!$H$3:$H$300,"&gt;0")</f>
        <v>0</v>
      </c>
      <c r="G237" s="216">
        <f>COUNTIFS(Janeiro!$C$3:$C$300,C237,Janeiro!$H$3:$H$300,"&lt;0")+COUNTIFS(Janeiro!$D$3:$D$300,C237,Janeiro!$H$3:$H$300,"&lt;0")+COUNTIFS(Fevereiro!$C$3:$C$300,C237,Fevereiro!$H$3:$H$300,"&lt;0")+COUNTIFS(Fevereiro!$D$3:$D$300,C237,Fevereiro!$H$3:$H$300,"&lt;0")+COUNTIFS('Março'!$C$3:$C$300,C237,'Março'!$H$3:$H$300,"&lt;0")+COUNTIFS('Março'!$D$3:$D$300,C237,'Março'!$H$3:$H$300,"&lt;0")+COUNTIFS(Abril!$C$3:$C$300,C237,Abril!$H$3:$H$300,"&lt;0")+COUNTIFS(Abril!$D$3:$D$300,C237,Abril!$H$3:$H$300,"&lt;0")+COUNTIFS(Maio!$C$3:$C$300,C237,Maio!$H$3:$H$300,"&lt;0")+COUNTIFS(Maio!$D$3:$D$300,C237,Maio!$H$3:$H$300,"&lt;0")+COUNTIFS(Junho!$C$3:$C$300,C237,Junho!$H$3:$H$300,"&lt;0")+COUNTIFS(Junho!$D$3:$D$300,C237,Junho!$H$3:$H$300,"&lt;0")+COUNTIFS(Julho!$C$3:$C$300,C237,Julho!$H$3:$H$300,"&lt;0")+COUNTIFS(Julho!$D$3:$D$300,C237,Julho!$H$3:$H$300,"&lt;0")+COUNTIFS(Agosto!$C$3:$C$300,C237,Agosto!$H$3:$H$300,"&lt;0")+COUNTIFS(Agosto!$D$3:$D$300,C237,Agosto!$H$3:$H$300,"&lt;0")+COUNTIFS(Setembro!$C$3:$C$300,C237,Setembro!$H$3:$H$300,"&lt;0")+COUNTIFS(Setembro!$D$3:$D$300,C237,Setembro!$H$3:$H$300,"&lt;0")+COUNTIFS(Outubro!$C$3:$C$300,C237,Outubro!$H$3:$H$300,"&lt;0")+COUNTIFS(Outubro!$D$3:$D$300,C237,Outubro!$H$3:$H$300,"&lt;0")+COUNTIFS(Novembro!$C$3:$C$300,C237,Novembro!$H$3:$H$300,"&lt;0")+COUNTIFS(Novembro!$D$3:$D$300,C237,Novembro!$H$3:$H$300,"&lt;0")+COUNTIFS(Dezembro!$C$3:$C$300,C237,Dezembro!$H$3:$H$300,"&lt;0")+COUNTIFS(Dezembro!$D$3:$D$300,C237,Dezembro!$H$3:$H$300,"&lt;0")</f>
        <v>0</v>
      </c>
      <c r="H237" s="217">
        <f>SUMIFS(Janeiro!$H$3:$H$300,Janeiro!$C$3:$C$300,C237)+SUMIFS(Janeiro!$H$3:$H$300,Janeiro!$D$3:$D$300,C237)+SUMIFS(Fevereiro!$H$3:$H$300,Fevereiro!$C$3:$C$300,C237)+SUMIFS(Fevereiro!$H$3:$H$300,Fevereiro!$D$3:$D$300,C237)+SUMIFS('Março'!$H$3:$H$300,'Março'!$C$3:$C$300,C237)+SUMIFS('Março'!$H$3:$H$300,'Março'!$D$3:$D$300,C237)+SUMIFS(Abril!$H$3:$H$300,Abril!$C$3:$C$300,C237)+SUMIFS(Abril!$H$3:$H$300,Abril!$D$3:$D$300,C237)+SUMIFS(Maio!$H$3:$H$300,Maio!$C$3:$C$300,C237)+SUMIFS(Maio!$H$3:$H$300,Maio!$D$3:$D$300,C237)+SUMIFS(Junho!$H$3:$H$300,Junho!$C$3:$C$300,C237)+SUMIFS(Junho!$H$3:$H$300,Junho!$D$3:$D$300,C237)+SUMIFS(Julho!$H$3:$H$300,Julho!$C$3:$C$300,C237)+SUMIFS(Julho!$H$3:$H$300,Julho!$D$3:$D$300,C237)+SUMIFS(Agosto!$H$3:$H$300,Agosto!$C$3:$C$300,C237)+SUMIFS(Agosto!$H$3:$H$300,Agosto!$D$3:$D$300,C237)+SUMIFS(Setembro!$H$3:$H$300,Setembro!$C$3:$C$300,C237)+SUMIFS(Setembro!$H$3:$H$300,Setembro!$D$3:$D$300,C237)+SUMIFS(Outubro!$H$3:$H$300,Outubro!$C$3:$C$300,C237)+SUMIFS(Outubro!$H$3:$H$300,Outubro!$D$3:$D$300,C237)+SUMIFS(Novembro!$H$3:$H$300,Novembro!$C$3:$C$300,C237)+SUMIFS(Novembro!$H$3:$H$300,Novembro!$D$3:$D$300,C237)+SUMIFS(Dezembro!$H$3:$H$300,Dezembro!$C$3:$C$300,C237)+SUMIFS(Dezembro!$H$3:$H$300,Dezembro!$D$3:$D$300,C237)</f>
        <v>0</v>
      </c>
      <c r="J237" s="235"/>
      <c r="L237" s="71"/>
    </row>
    <row r="238" ht="24.75" customHeight="1">
      <c r="A238" s="214">
        <f>Equipes!$H238+(ROW(Equipes!$H238)/100000)</f>
        <v>0.00238</v>
      </c>
      <c r="B238" s="207">
        <f>RANK(Equipes!$A238,A:A)</f>
        <v>209</v>
      </c>
      <c r="C238" s="242"/>
      <c r="D238" s="216">
        <f>COUNTIF(Janeiro!$C$3:$C$300,C238)+COUNTIF(Fevereiro!$C$3:$C$300,C238)+COUNTIF('Março'!$C$3:$C$300,C238)+COUNTIF(Abril!$C$3:$C$300,C238)+COUNTIF(Maio!$C$3:$C$300,C238)+COUNTIF(Junho!$C$3:$C$300,C238)+COUNTIF(Julho!$C$3:$C$300,C238)+COUNTIF(Agosto!$C$3:$C$300,C238)+COUNTIF(Setembro!$C$3:$C$300,C238)+COUNTIF(Outubro!$C$3:$C$300,C238)+COUNTIF(Novembro!$C$3:$C$300,C238)+COUNTIF(Dezembro!$C$3:$C$300,C238)</f>
        <v>0</v>
      </c>
      <c r="E238" s="216">
        <f>COUNTIF(Janeiro!$D$3:$D$300,C238)+COUNTIF(Fevereiro!$D$3:$D$300,C238)+COUNTIF('Março'!$D$3:$D$300,C238)+COUNTIF(Abril!$D$3:$D$300,C238)+COUNTIF(Maio!$D$3:$D$300,C238)+COUNTIF(Junho!$D$3:$D$300,C238)+COUNTIF(Julho!$D$3:$D$300,C238)+COUNTIF(Agosto!$D$3:$D$300,C238)+COUNTIF(Setembro!$D$3:$D$300,C238)+COUNTIF(Outubro!$D$3:$D$300,C238)+COUNTIF(Novembro!$D$3:$D$300,C238)+COUNTIF(Dezembro!$D$3:$D$300,C238)</f>
        <v>0</v>
      </c>
      <c r="F238" s="216">
        <f>COUNTIFS(Janeiro!$C$3:$C$300,C238,Janeiro!$H$3:$H$300,"&gt;0")+COUNTIFS(Janeiro!$D$3:$D$300,C238,Janeiro!$H$3:$H$300,"&gt;0")+COUNTIFS(Fevereiro!$C$3:$C$300,C238,Fevereiro!$H$3:$H$300,"&gt;0")+COUNTIFS(Fevereiro!$D$3:$D$300,C238,Fevereiro!$H$3:$H$300,"&gt;0")+COUNTIFS('Março'!$C$3:$C$300,C238,'Março'!$H$3:$H$300,"&gt;0")+COUNTIFS('Março'!$D$3:$D$300,C238,'Março'!$H$3:$H$300,"&gt;0")+COUNTIFS(Abril!$C$3:$C$300,C238,Abril!$H$3:$H$300,"&gt;0")+COUNTIFS(Abril!$D$3:$D$300,C238,Abril!$H$3:$H$300,"&gt;0")+COUNTIFS(Maio!$C$3:$C$300,C238,Maio!$H$3:$H$300,"&gt;0")+COUNTIFS(Maio!$D$3:$D$300,C238,Maio!$H$3:$H$300,"&gt;0")+COUNTIFS(Junho!$C$3:$C$300,C238,Junho!$H$3:$H$300,"&gt;0")+COUNTIFS(Junho!$D$3:$D$300,C238,Junho!$H$3:$H$300,"&gt;0")+COUNTIFS(Julho!$C$3:$C$300,C238,Julho!$H$3:$H$300,"&gt;0")+COUNTIFS(Julho!$D$3:$D$300,C238,Julho!$H$3:$H$300,"&gt;0")+COUNTIFS(Agosto!$C$3:$C$300,C238,Agosto!$H$3:$H$300,"&gt;0")+COUNTIFS(Agosto!$D$3:$D$300,C238,Agosto!$H$3:$H$300,"&gt;0")+COUNTIFS(Setembro!$C$3:$C$300,C238,Setembro!$H$3:$H$300,"&gt;0")+COUNTIFS(Setembro!$D$3:$D$300,C238,Setembro!$H$3:$H$300,"&gt;0")+COUNTIFS(Outubro!$C$3:$C$300,C238,Outubro!$H$3:$H$300,"&gt;0")+COUNTIFS(Outubro!$D$3:$D$300,C238,Outubro!$H$3:$H$300,"&gt;0")+COUNTIFS(Novembro!$C$3:$C$300,C238,Novembro!$H$3:$H$300,"&gt;0")+COUNTIFS(Novembro!$D$3:$D$300,C238,Novembro!$H$3:$H$300,"&gt;0")+COUNTIFS(Dezembro!$C$3:$C$300,C238,Dezembro!$H$3:$H$300,"&gt;0")+COUNTIFS(Dezembro!$D$3:$D$300,C238,Dezembro!$H$3:$H$300,"&gt;0")</f>
        <v>0</v>
      </c>
      <c r="G238" s="216">
        <f>COUNTIFS(Janeiro!$C$3:$C$300,C238,Janeiro!$H$3:$H$300,"&lt;0")+COUNTIFS(Janeiro!$D$3:$D$300,C238,Janeiro!$H$3:$H$300,"&lt;0")+COUNTIFS(Fevereiro!$C$3:$C$300,C238,Fevereiro!$H$3:$H$300,"&lt;0")+COUNTIFS(Fevereiro!$D$3:$D$300,C238,Fevereiro!$H$3:$H$300,"&lt;0")+COUNTIFS('Março'!$C$3:$C$300,C238,'Março'!$H$3:$H$300,"&lt;0")+COUNTIFS('Março'!$D$3:$D$300,C238,'Março'!$H$3:$H$300,"&lt;0")+COUNTIFS(Abril!$C$3:$C$300,C238,Abril!$H$3:$H$300,"&lt;0")+COUNTIFS(Abril!$D$3:$D$300,C238,Abril!$H$3:$H$300,"&lt;0")+COUNTIFS(Maio!$C$3:$C$300,C238,Maio!$H$3:$H$300,"&lt;0")+COUNTIFS(Maio!$D$3:$D$300,C238,Maio!$H$3:$H$300,"&lt;0")+COUNTIFS(Junho!$C$3:$C$300,C238,Junho!$H$3:$H$300,"&lt;0")+COUNTIFS(Junho!$D$3:$D$300,C238,Junho!$H$3:$H$300,"&lt;0")+COUNTIFS(Julho!$C$3:$C$300,C238,Julho!$H$3:$H$300,"&lt;0")+COUNTIFS(Julho!$D$3:$D$300,C238,Julho!$H$3:$H$300,"&lt;0")+COUNTIFS(Agosto!$C$3:$C$300,C238,Agosto!$H$3:$H$300,"&lt;0")+COUNTIFS(Agosto!$D$3:$D$300,C238,Agosto!$H$3:$H$300,"&lt;0")+COUNTIFS(Setembro!$C$3:$C$300,C238,Setembro!$H$3:$H$300,"&lt;0")+COUNTIFS(Setembro!$D$3:$D$300,C238,Setembro!$H$3:$H$300,"&lt;0")+COUNTIFS(Outubro!$C$3:$C$300,C238,Outubro!$H$3:$H$300,"&lt;0")+COUNTIFS(Outubro!$D$3:$D$300,C238,Outubro!$H$3:$H$300,"&lt;0")+COUNTIFS(Novembro!$C$3:$C$300,C238,Novembro!$H$3:$H$300,"&lt;0")+COUNTIFS(Novembro!$D$3:$D$300,C238,Novembro!$H$3:$H$300,"&lt;0")+COUNTIFS(Dezembro!$C$3:$C$300,C238,Dezembro!$H$3:$H$300,"&lt;0")+COUNTIFS(Dezembro!$D$3:$D$300,C238,Dezembro!$H$3:$H$300,"&lt;0")</f>
        <v>0</v>
      </c>
      <c r="H238" s="217">
        <f>SUMIFS(Janeiro!$H$3:$H$300,Janeiro!$C$3:$C$300,C238)+SUMIFS(Janeiro!$H$3:$H$300,Janeiro!$D$3:$D$300,C238)+SUMIFS(Fevereiro!$H$3:$H$300,Fevereiro!$C$3:$C$300,C238)+SUMIFS(Fevereiro!$H$3:$H$300,Fevereiro!$D$3:$D$300,C238)+SUMIFS('Março'!$H$3:$H$300,'Março'!$C$3:$C$300,C238)+SUMIFS('Março'!$H$3:$H$300,'Março'!$D$3:$D$300,C238)+SUMIFS(Abril!$H$3:$H$300,Abril!$C$3:$C$300,C238)+SUMIFS(Abril!$H$3:$H$300,Abril!$D$3:$D$300,C238)+SUMIFS(Maio!$H$3:$H$300,Maio!$C$3:$C$300,C238)+SUMIFS(Maio!$H$3:$H$300,Maio!$D$3:$D$300,C238)+SUMIFS(Junho!$H$3:$H$300,Junho!$C$3:$C$300,C238)+SUMIFS(Junho!$H$3:$H$300,Junho!$D$3:$D$300,C238)+SUMIFS(Julho!$H$3:$H$300,Julho!$C$3:$C$300,C238)+SUMIFS(Julho!$H$3:$H$300,Julho!$D$3:$D$300,C238)+SUMIFS(Agosto!$H$3:$H$300,Agosto!$C$3:$C$300,C238)+SUMIFS(Agosto!$H$3:$H$300,Agosto!$D$3:$D$300,C238)+SUMIFS(Setembro!$H$3:$H$300,Setembro!$C$3:$C$300,C238)+SUMIFS(Setembro!$H$3:$H$300,Setembro!$D$3:$D$300,C238)+SUMIFS(Outubro!$H$3:$H$300,Outubro!$C$3:$C$300,C238)+SUMIFS(Outubro!$H$3:$H$300,Outubro!$D$3:$D$300,C238)+SUMIFS(Novembro!$H$3:$H$300,Novembro!$C$3:$C$300,C238)+SUMIFS(Novembro!$H$3:$H$300,Novembro!$D$3:$D$300,C238)+SUMIFS(Dezembro!$H$3:$H$300,Dezembro!$C$3:$C$300,C238)+SUMIFS(Dezembro!$H$3:$H$300,Dezembro!$D$3:$D$300,C238)</f>
        <v>0</v>
      </c>
      <c r="J238" s="235"/>
      <c r="L238" s="71"/>
    </row>
    <row r="239" ht="24.75" customHeight="1">
      <c r="A239" s="214">
        <f>Equipes!$H239+(ROW(Equipes!$H239)/100000)</f>
        <v>0.00239</v>
      </c>
      <c r="B239" s="207">
        <f>RANK(Equipes!$A239,A:A)</f>
        <v>208</v>
      </c>
      <c r="C239" s="242"/>
      <c r="D239" s="216">
        <f>COUNTIF(Janeiro!$C$3:$C$300,C239)+COUNTIF(Fevereiro!$C$3:$C$300,C239)+COUNTIF('Março'!$C$3:$C$300,C239)+COUNTIF(Abril!$C$3:$C$300,C239)+COUNTIF(Maio!$C$3:$C$300,C239)+COUNTIF(Junho!$C$3:$C$300,C239)+COUNTIF(Julho!$C$3:$C$300,C239)+COUNTIF(Agosto!$C$3:$C$300,C239)+COUNTIF(Setembro!$C$3:$C$300,C239)+COUNTIF(Outubro!$C$3:$C$300,C239)+COUNTIF(Novembro!$C$3:$C$300,C239)+COUNTIF(Dezembro!$C$3:$C$300,C239)</f>
        <v>0</v>
      </c>
      <c r="E239" s="216">
        <f>COUNTIF(Janeiro!$D$3:$D$300,C239)+COUNTIF(Fevereiro!$D$3:$D$300,C239)+COUNTIF('Março'!$D$3:$D$300,C239)+COUNTIF(Abril!$D$3:$D$300,C239)+COUNTIF(Maio!$D$3:$D$300,C239)+COUNTIF(Junho!$D$3:$D$300,C239)+COUNTIF(Julho!$D$3:$D$300,C239)+COUNTIF(Agosto!$D$3:$D$300,C239)+COUNTIF(Setembro!$D$3:$D$300,C239)+COUNTIF(Outubro!$D$3:$D$300,C239)+COUNTIF(Novembro!$D$3:$D$300,C239)+COUNTIF(Dezembro!$D$3:$D$300,C239)</f>
        <v>0</v>
      </c>
      <c r="F239" s="216">
        <f>COUNTIFS(Janeiro!$C$3:$C$300,C239,Janeiro!$H$3:$H$300,"&gt;0")+COUNTIFS(Janeiro!$D$3:$D$300,C239,Janeiro!$H$3:$H$300,"&gt;0")+COUNTIFS(Fevereiro!$C$3:$C$300,C239,Fevereiro!$H$3:$H$300,"&gt;0")+COUNTIFS(Fevereiro!$D$3:$D$300,C239,Fevereiro!$H$3:$H$300,"&gt;0")+COUNTIFS('Março'!$C$3:$C$300,C239,'Março'!$H$3:$H$300,"&gt;0")+COUNTIFS('Março'!$D$3:$D$300,C239,'Março'!$H$3:$H$300,"&gt;0")+COUNTIFS(Abril!$C$3:$C$300,C239,Abril!$H$3:$H$300,"&gt;0")+COUNTIFS(Abril!$D$3:$D$300,C239,Abril!$H$3:$H$300,"&gt;0")+COUNTIFS(Maio!$C$3:$C$300,C239,Maio!$H$3:$H$300,"&gt;0")+COUNTIFS(Maio!$D$3:$D$300,C239,Maio!$H$3:$H$300,"&gt;0")+COUNTIFS(Junho!$C$3:$C$300,C239,Junho!$H$3:$H$300,"&gt;0")+COUNTIFS(Junho!$D$3:$D$300,C239,Junho!$H$3:$H$300,"&gt;0")+COUNTIFS(Julho!$C$3:$C$300,C239,Julho!$H$3:$H$300,"&gt;0")+COUNTIFS(Julho!$D$3:$D$300,C239,Julho!$H$3:$H$300,"&gt;0")+COUNTIFS(Agosto!$C$3:$C$300,C239,Agosto!$H$3:$H$300,"&gt;0")+COUNTIFS(Agosto!$D$3:$D$300,C239,Agosto!$H$3:$H$300,"&gt;0")+COUNTIFS(Setembro!$C$3:$C$300,C239,Setembro!$H$3:$H$300,"&gt;0")+COUNTIFS(Setembro!$D$3:$D$300,C239,Setembro!$H$3:$H$300,"&gt;0")+COUNTIFS(Outubro!$C$3:$C$300,C239,Outubro!$H$3:$H$300,"&gt;0")+COUNTIFS(Outubro!$D$3:$D$300,C239,Outubro!$H$3:$H$300,"&gt;0")+COUNTIFS(Novembro!$C$3:$C$300,C239,Novembro!$H$3:$H$300,"&gt;0")+COUNTIFS(Novembro!$D$3:$D$300,C239,Novembro!$H$3:$H$300,"&gt;0")+COUNTIFS(Dezembro!$C$3:$C$300,C239,Dezembro!$H$3:$H$300,"&gt;0")+COUNTIFS(Dezembro!$D$3:$D$300,C239,Dezembro!$H$3:$H$300,"&gt;0")</f>
        <v>0</v>
      </c>
      <c r="G239" s="216">
        <f>COUNTIFS(Janeiro!$C$3:$C$300,C239,Janeiro!$H$3:$H$300,"&lt;0")+COUNTIFS(Janeiro!$D$3:$D$300,C239,Janeiro!$H$3:$H$300,"&lt;0")+COUNTIFS(Fevereiro!$C$3:$C$300,C239,Fevereiro!$H$3:$H$300,"&lt;0")+COUNTIFS(Fevereiro!$D$3:$D$300,C239,Fevereiro!$H$3:$H$300,"&lt;0")+COUNTIFS('Março'!$C$3:$C$300,C239,'Março'!$H$3:$H$300,"&lt;0")+COUNTIFS('Março'!$D$3:$D$300,C239,'Março'!$H$3:$H$300,"&lt;0")+COUNTIFS(Abril!$C$3:$C$300,C239,Abril!$H$3:$H$300,"&lt;0")+COUNTIFS(Abril!$D$3:$D$300,C239,Abril!$H$3:$H$300,"&lt;0")+COUNTIFS(Maio!$C$3:$C$300,C239,Maio!$H$3:$H$300,"&lt;0")+COUNTIFS(Maio!$D$3:$D$300,C239,Maio!$H$3:$H$300,"&lt;0")+COUNTIFS(Junho!$C$3:$C$300,C239,Junho!$H$3:$H$300,"&lt;0")+COUNTIFS(Junho!$D$3:$D$300,C239,Junho!$H$3:$H$300,"&lt;0")+COUNTIFS(Julho!$C$3:$C$300,C239,Julho!$H$3:$H$300,"&lt;0")+COUNTIFS(Julho!$D$3:$D$300,C239,Julho!$H$3:$H$300,"&lt;0")+COUNTIFS(Agosto!$C$3:$C$300,C239,Agosto!$H$3:$H$300,"&lt;0")+COUNTIFS(Agosto!$D$3:$D$300,C239,Agosto!$H$3:$H$300,"&lt;0")+COUNTIFS(Setembro!$C$3:$C$300,C239,Setembro!$H$3:$H$300,"&lt;0")+COUNTIFS(Setembro!$D$3:$D$300,C239,Setembro!$H$3:$H$300,"&lt;0")+COUNTIFS(Outubro!$C$3:$C$300,C239,Outubro!$H$3:$H$300,"&lt;0")+COUNTIFS(Outubro!$D$3:$D$300,C239,Outubro!$H$3:$H$300,"&lt;0")+COUNTIFS(Novembro!$C$3:$C$300,C239,Novembro!$H$3:$H$300,"&lt;0")+COUNTIFS(Novembro!$D$3:$D$300,C239,Novembro!$H$3:$H$300,"&lt;0")+COUNTIFS(Dezembro!$C$3:$C$300,C239,Dezembro!$H$3:$H$300,"&lt;0")+COUNTIFS(Dezembro!$D$3:$D$300,C239,Dezembro!$H$3:$H$300,"&lt;0")</f>
        <v>0</v>
      </c>
      <c r="H239" s="217">
        <f>SUMIFS(Janeiro!$H$3:$H$300,Janeiro!$C$3:$C$300,C239)+SUMIFS(Janeiro!$H$3:$H$300,Janeiro!$D$3:$D$300,C239)+SUMIFS(Fevereiro!$H$3:$H$300,Fevereiro!$C$3:$C$300,C239)+SUMIFS(Fevereiro!$H$3:$H$300,Fevereiro!$D$3:$D$300,C239)+SUMIFS('Março'!$H$3:$H$300,'Março'!$C$3:$C$300,C239)+SUMIFS('Março'!$H$3:$H$300,'Março'!$D$3:$D$300,C239)+SUMIFS(Abril!$H$3:$H$300,Abril!$C$3:$C$300,C239)+SUMIFS(Abril!$H$3:$H$300,Abril!$D$3:$D$300,C239)+SUMIFS(Maio!$H$3:$H$300,Maio!$C$3:$C$300,C239)+SUMIFS(Maio!$H$3:$H$300,Maio!$D$3:$D$300,C239)+SUMIFS(Junho!$H$3:$H$300,Junho!$C$3:$C$300,C239)+SUMIFS(Junho!$H$3:$H$300,Junho!$D$3:$D$300,C239)+SUMIFS(Julho!$H$3:$H$300,Julho!$C$3:$C$300,C239)+SUMIFS(Julho!$H$3:$H$300,Julho!$D$3:$D$300,C239)+SUMIFS(Agosto!$H$3:$H$300,Agosto!$C$3:$C$300,C239)+SUMIFS(Agosto!$H$3:$H$300,Agosto!$D$3:$D$300,C239)+SUMIFS(Setembro!$H$3:$H$300,Setembro!$C$3:$C$300,C239)+SUMIFS(Setembro!$H$3:$H$300,Setembro!$D$3:$D$300,C239)+SUMIFS(Outubro!$H$3:$H$300,Outubro!$C$3:$C$300,C239)+SUMIFS(Outubro!$H$3:$H$300,Outubro!$D$3:$D$300,C239)+SUMIFS(Novembro!$H$3:$H$300,Novembro!$C$3:$C$300,C239)+SUMIFS(Novembro!$H$3:$H$300,Novembro!$D$3:$D$300,C239)+SUMIFS(Dezembro!$H$3:$H$300,Dezembro!$C$3:$C$300,C239)+SUMIFS(Dezembro!$H$3:$H$300,Dezembro!$D$3:$D$300,C239)</f>
        <v>0</v>
      </c>
      <c r="J239" s="235"/>
      <c r="L239" s="71"/>
    </row>
    <row r="240" ht="24.75" customHeight="1">
      <c r="A240" s="214">
        <f>Equipes!$H240+(ROW(Equipes!$H240)/100000)</f>
        <v>0.0024</v>
      </c>
      <c r="B240" s="207">
        <f>RANK(Equipes!$A240,A:A)</f>
        <v>207</v>
      </c>
      <c r="C240" s="242"/>
      <c r="D240" s="216">
        <f>COUNTIF(Janeiro!$C$3:$C$300,C240)+COUNTIF(Fevereiro!$C$3:$C$300,C240)+COUNTIF('Março'!$C$3:$C$300,C240)+COUNTIF(Abril!$C$3:$C$300,C240)+COUNTIF(Maio!$C$3:$C$300,C240)+COUNTIF(Junho!$C$3:$C$300,C240)+COUNTIF(Julho!$C$3:$C$300,C240)+COUNTIF(Agosto!$C$3:$C$300,C240)+COUNTIF(Setembro!$C$3:$C$300,C240)+COUNTIF(Outubro!$C$3:$C$300,C240)+COUNTIF(Novembro!$C$3:$C$300,C240)+COUNTIF(Dezembro!$C$3:$C$300,C240)</f>
        <v>0</v>
      </c>
      <c r="E240" s="216">
        <f>COUNTIF(Janeiro!$D$3:$D$300,C240)+COUNTIF(Fevereiro!$D$3:$D$300,C240)+COUNTIF('Março'!$D$3:$D$300,C240)+COUNTIF(Abril!$D$3:$D$300,C240)+COUNTIF(Maio!$D$3:$D$300,C240)+COUNTIF(Junho!$D$3:$D$300,C240)+COUNTIF(Julho!$D$3:$D$300,C240)+COUNTIF(Agosto!$D$3:$D$300,C240)+COUNTIF(Setembro!$D$3:$D$300,C240)+COUNTIF(Outubro!$D$3:$D$300,C240)+COUNTIF(Novembro!$D$3:$D$300,C240)+COUNTIF(Dezembro!$D$3:$D$300,C240)</f>
        <v>0</v>
      </c>
      <c r="F240" s="216">
        <f>COUNTIFS(Janeiro!$C$3:$C$300,C240,Janeiro!$H$3:$H$300,"&gt;0")+COUNTIFS(Janeiro!$D$3:$D$300,C240,Janeiro!$H$3:$H$300,"&gt;0")+COUNTIFS(Fevereiro!$C$3:$C$300,C240,Fevereiro!$H$3:$H$300,"&gt;0")+COUNTIFS(Fevereiro!$D$3:$D$300,C240,Fevereiro!$H$3:$H$300,"&gt;0")+COUNTIFS('Março'!$C$3:$C$300,C240,'Março'!$H$3:$H$300,"&gt;0")+COUNTIFS('Março'!$D$3:$D$300,C240,'Março'!$H$3:$H$300,"&gt;0")+COUNTIFS(Abril!$C$3:$C$300,C240,Abril!$H$3:$H$300,"&gt;0")+COUNTIFS(Abril!$D$3:$D$300,C240,Abril!$H$3:$H$300,"&gt;0")+COUNTIFS(Maio!$C$3:$C$300,C240,Maio!$H$3:$H$300,"&gt;0")+COUNTIFS(Maio!$D$3:$D$300,C240,Maio!$H$3:$H$300,"&gt;0")+COUNTIFS(Junho!$C$3:$C$300,C240,Junho!$H$3:$H$300,"&gt;0")+COUNTIFS(Junho!$D$3:$D$300,C240,Junho!$H$3:$H$300,"&gt;0")+COUNTIFS(Julho!$C$3:$C$300,C240,Julho!$H$3:$H$300,"&gt;0")+COUNTIFS(Julho!$D$3:$D$300,C240,Julho!$H$3:$H$300,"&gt;0")+COUNTIFS(Agosto!$C$3:$C$300,C240,Agosto!$H$3:$H$300,"&gt;0")+COUNTIFS(Agosto!$D$3:$D$300,C240,Agosto!$H$3:$H$300,"&gt;0")+COUNTIFS(Setembro!$C$3:$C$300,C240,Setembro!$H$3:$H$300,"&gt;0")+COUNTIFS(Setembro!$D$3:$D$300,C240,Setembro!$H$3:$H$300,"&gt;0")+COUNTIFS(Outubro!$C$3:$C$300,C240,Outubro!$H$3:$H$300,"&gt;0")+COUNTIFS(Outubro!$D$3:$D$300,C240,Outubro!$H$3:$H$300,"&gt;0")+COUNTIFS(Novembro!$C$3:$C$300,C240,Novembro!$H$3:$H$300,"&gt;0")+COUNTIFS(Novembro!$D$3:$D$300,C240,Novembro!$H$3:$H$300,"&gt;0")+COUNTIFS(Dezembro!$C$3:$C$300,C240,Dezembro!$H$3:$H$300,"&gt;0")+COUNTIFS(Dezembro!$D$3:$D$300,C240,Dezembro!$H$3:$H$300,"&gt;0")</f>
        <v>0</v>
      </c>
      <c r="G240" s="216">
        <f>COUNTIFS(Janeiro!$C$3:$C$300,C240,Janeiro!$H$3:$H$300,"&lt;0")+COUNTIFS(Janeiro!$D$3:$D$300,C240,Janeiro!$H$3:$H$300,"&lt;0")+COUNTIFS(Fevereiro!$C$3:$C$300,C240,Fevereiro!$H$3:$H$300,"&lt;0")+COUNTIFS(Fevereiro!$D$3:$D$300,C240,Fevereiro!$H$3:$H$300,"&lt;0")+COUNTIFS('Março'!$C$3:$C$300,C240,'Março'!$H$3:$H$300,"&lt;0")+COUNTIFS('Março'!$D$3:$D$300,C240,'Março'!$H$3:$H$300,"&lt;0")+COUNTIFS(Abril!$C$3:$C$300,C240,Abril!$H$3:$H$300,"&lt;0")+COUNTIFS(Abril!$D$3:$D$300,C240,Abril!$H$3:$H$300,"&lt;0")+COUNTIFS(Maio!$C$3:$C$300,C240,Maio!$H$3:$H$300,"&lt;0")+COUNTIFS(Maio!$D$3:$D$300,C240,Maio!$H$3:$H$300,"&lt;0")+COUNTIFS(Junho!$C$3:$C$300,C240,Junho!$H$3:$H$300,"&lt;0")+COUNTIFS(Junho!$D$3:$D$300,C240,Junho!$H$3:$H$300,"&lt;0")+COUNTIFS(Julho!$C$3:$C$300,C240,Julho!$H$3:$H$300,"&lt;0")+COUNTIFS(Julho!$D$3:$D$300,C240,Julho!$H$3:$H$300,"&lt;0")+COUNTIFS(Agosto!$C$3:$C$300,C240,Agosto!$H$3:$H$300,"&lt;0")+COUNTIFS(Agosto!$D$3:$D$300,C240,Agosto!$H$3:$H$300,"&lt;0")+COUNTIFS(Setembro!$C$3:$C$300,C240,Setembro!$H$3:$H$300,"&lt;0")+COUNTIFS(Setembro!$D$3:$D$300,C240,Setembro!$H$3:$H$300,"&lt;0")+COUNTIFS(Outubro!$C$3:$C$300,C240,Outubro!$H$3:$H$300,"&lt;0")+COUNTIFS(Outubro!$D$3:$D$300,C240,Outubro!$H$3:$H$300,"&lt;0")+COUNTIFS(Novembro!$C$3:$C$300,C240,Novembro!$H$3:$H$300,"&lt;0")+COUNTIFS(Novembro!$D$3:$D$300,C240,Novembro!$H$3:$H$300,"&lt;0")+COUNTIFS(Dezembro!$C$3:$C$300,C240,Dezembro!$H$3:$H$300,"&lt;0")+COUNTIFS(Dezembro!$D$3:$D$300,C240,Dezembro!$H$3:$H$300,"&lt;0")</f>
        <v>0</v>
      </c>
      <c r="H240" s="217">
        <f>SUMIFS(Janeiro!$H$3:$H$300,Janeiro!$C$3:$C$300,C240)+SUMIFS(Janeiro!$H$3:$H$300,Janeiro!$D$3:$D$300,C240)+SUMIFS(Fevereiro!$H$3:$H$300,Fevereiro!$C$3:$C$300,C240)+SUMIFS(Fevereiro!$H$3:$H$300,Fevereiro!$D$3:$D$300,C240)+SUMIFS('Março'!$H$3:$H$300,'Março'!$C$3:$C$300,C240)+SUMIFS('Março'!$H$3:$H$300,'Março'!$D$3:$D$300,C240)+SUMIFS(Abril!$H$3:$H$300,Abril!$C$3:$C$300,C240)+SUMIFS(Abril!$H$3:$H$300,Abril!$D$3:$D$300,C240)+SUMIFS(Maio!$H$3:$H$300,Maio!$C$3:$C$300,C240)+SUMIFS(Maio!$H$3:$H$300,Maio!$D$3:$D$300,C240)+SUMIFS(Junho!$H$3:$H$300,Junho!$C$3:$C$300,C240)+SUMIFS(Junho!$H$3:$H$300,Junho!$D$3:$D$300,C240)+SUMIFS(Julho!$H$3:$H$300,Julho!$C$3:$C$300,C240)+SUMIFS(Julho!$H$3:$H$300,Julho!$D$3:$D$300,C240)+SUMIFS(Agosto!$H$3:$H$300,Agosto!$C$3:$C$300,C240)+SUMIFS(Agosto!$H$3:$H$300,Agosto!$D$3:$D$300,C240)+SUMIFS(Setembro!$H$3:$H$300,Setembro!$C$3:$C$300,C240)+SUMIFS(Setembro!$H$3:$H$300,Setembro!$D$3:$D$300,C240)+SUMIFS(Outubro!$H$3:$H$300,Outubro!$C$3:$C$300,C240)+SUMIFS(Outubro!$H$3:$H$300,Outubro!$D$3:$D$300,C240)+SUMIFS(Novembro!$H$3:$H$300,Novembro!$C$3:$C$300,C240)+SUMIFS(Novembro!$H$3:$H$300,Novembro!$D$3:$D$300,C240)+SUMIFS(Dezembro!$H$3:$H$300,Dezembro!$C$3:$C$300,C240)+SUMIFS(Dezembro!$H$3:$H$300,Dezembro!$D$3:$D$300,C240)</f>
        <v>0</v>
      </c>
      <c r="J240" s="235"/>
      <c r="L240" s="71"/>
    </row>
    <row r="241" ht="24.75" customHeight="1">
      <c r="A241" s="214">
        <f>Equipes!$H241+(ROW(Equipes!$H241)/100000)</f>
        <v>0.00241</v>
      </c>
      <c r="B241" s="207">
        <f>RANK(Equipes!$A241,A:A)</f>
        <v>206</v>
      </c>
      <c r="C241" s="242"/>
      <c r="D241" s="216">
        <f>COUNTIF(Janeiro!$C$3:$C$300,C241)+COUNTIF(Fevereiro!$C$3:$C$300,C241)+COUNTIF('Março'!$C$3:$C$300,C241)+COUNTIF(Abril!$C$3:$C$300,C241)+COUNTIF(Maio!$C$3:$C$300,C241)+COUNTIF(Junho!$C$3:$C$300,C241)+COUNTIF(Julho!$C$3:$C$300,C241)+COUNTIF(Agosto!$C$3:$C$300,C241)+COUNTIF(Setembro!$C$3:$C$300,C241)+COUNTIF(Outubro!$C$3:$C$300,C241)+COUNTIF(Novembro!$C$3:$C$300,C241)+COUNTIF(Dezembro!$C$3:$C$300,C241)</f>
        <v>0</v>
      </c>
      <c r="E241" s="216">
        <f>COUNTIF(Janeiro!$D$3:$D$300,C241)+COUNTIF(Fevereiro!$D$3:$D$300,C241)+COUNTIF('Março'!$D$3:$D$300,C241)+COUNTIF(Abril!$D$3:$D$300,C241)+COUNTIF(Maio!$D$3:$D$300,C241)+COUNTIF(Junho!$D$3:$D$300,C241)+COUNTIF(Julho!$D$3:$D$300,C241)+COUNTIF(Agosto!$D$3:$D$300,C241)+COUNTIF(Setembro!$D$3:$D$300,C241)+COUNTIF(Outubro!$D$3:$D$300,C241)+COUNTIF(Novembro!$D$3:$D$300,C241)+COUNTIF(Dezembro!$D$3:$D$300,C241)</f>
        <v>0</v>
      </c>
      <c r="F241" s="216">
        <f>COUNTIFS(Janeiro!$C$3:$C$300,C241,Janeiro!$H$3:$H$300,"&gt;0")+COUNTIFS(Janeiro!$D$3:$D$300,C241,Janeiro!$H$3:$H$300,"&gt;0")+COUNTIFS(Fevereiro!$C$3:$C$300,C241,Fevereiro!$H$3:$H$300,"&gt;0")+COUNTIFS(Fevereiro!$D$3:$D$300,C241,Fevereiro!$H$3:$H$300,"&gt;0")+COUNTIFS('Março'!$C$3:$C$300,C241,'Março'!$H$3:$H$300,"&gt;0")+COUNTIFS('Março'!$D$3:$D$300,C241,'Março'!$H$3:$H$300,"&gt;0")+COUNTIFS(Abril!$C$3:$C$300,C241,Abril!$H$3:$H$300,"&gt;0")+COUNTIFS(Abril!$D$3:$D$300,C241,Abril!$H$3:$H$300,"&gt;0")+COUNTIFS(Maio!$C$3:$C$300,C241,Maio!$H$3:$H$300,"&gt;0")+COUNTIFS(Maio!$D$3:$D$300,C241,Maio!$H$3:$H$300,"&gt;0")+COUNTIFS(Junho!$C$3:$C$300,C241,Junho!$H$3:$H$300,"&gt;0")+COUNTIFS(Junho!$D$3:$D$300,C241,Junho!$H$3:$H$300,"&gt;0")+COUNTIFS(Julho!$C$3:$C$300,C241,Julho!$H$3:$H$300,"&gt;0")+COUNTIFS(Julho!$D$3:$D$300,C241,Julho!$H$3:$H$300,"&gt;0")+COUNTIFS(Agosto!$C$3:$C$300,C241,Agosto!$H$3:$H$300,"&gt;0")+COUNTIFS(Agosto!$D$3:$D$300,C241,Agosto!$H$3:$H$300,"&gt;0")+COUNTIFS(Setembro!$C$3:$C$300,C241,Setembro!$H$3:$H$300,"&gt;0")+COUNTIFS(Setembro!$D$3:$D$300,C241,Setembro!$H$3:$H$300,"&gt;0")+COUNTIFS(Outubro!$C$3:$C$300,C241,Outubro!$H$3:$H$300,"&gt;0")+COUNTIFS(Outubro!$D$3:$D$300,C241,Outubro!$H$3:$H$300,"&gt;0")+COUNTIFS(Novembro!$C$3:$C$300,C241,Novembro!$H$3:$H$300,"&gt;0")+COUNTIFS(Novembro!$D$3:$D$300,C241,Novembro!$H$3:$H$300,"&gt;0")+COUNTIFS(Dezembro!$C$3:$C$300,C241,Dezembro!$H$3:$H$300,"&gt;0")+COUNTIFS(Dezembro!$D$3:$D$300,C241,Dezembro!$H$3:$H$300,"&gt;0")</f>
        <v>0</v>
      </c>
      <c r="G241" s="216">
        <f>COUNTIFS(Janeiro!$C$3:$C$300,C241,Janeiro!$H$3:$H$300,"&lt;0")+COUNTIFS(Janeiro!$D$3:$D$300,C241,Janeiro!$H$3:$H$300,"&lt;0")+COUNTIFS(Fevereiro!$C$3:$C$300,C241,Fevereiro!$H$3:$H$300,"&lt;0")+COUNTIFS(Fevereiro!$D$3:$D$300,C241,Fevereiro!$H$3:$H$300,"&lt;0")+COUNTIFS('Março'!$C$3:$C$300,C241,'Março'!$H$3:$H$300,"&lt;0")+COUNTIFS('Março'!$D$3:$D$300,C241,'Março'!$H$3:$H$300,"&lt;0")+COUNTIFS(Abril!$C$3:$C$300,C241,Abril!$H$3:$H$300,"&lt;0")+COUNTIFS(Abril!$D$3:$D$300,C241,Abril!$H$3:$H$300,"&lt;0")+COUNTIFS(Maio!$C$3:$C$300,C241,Maio!$H$3:$H$300,"&lt;0")+COUNTIFS(Maio!$D$3:$D$300,C241,Maio!$H$3:$H$300,"&lt;0")+COUNTIFS(Junho!$C$3:$C$300,C241,Junho!$H$3:$H$300,"&lt;0")+COUNTIFS(Junho!$D$3:$D$300,C241,Junho!$H$3:$H$300,"&lt;0")+COUNTIFS(Julho!$C$3:$C$300,C241,Julho!$H$3:$H$300,"&lt;0")+COUNTIFS(Julho!$D$3:$D$300,C241,Julho!$H$3:$H$300,"&lt;0")+COUNTIFS(Agosto!$C$3:$C$300,C241,Agosto!$H$3:$H$300,"&lt;0")+COUNTIFS(Agosto!$D$3:$D$300,C241,Agosto!$H$3:$H$300,"&lt;0")+COUNTIFS(Setembro!$C$3:$C$300,C241,Setembro!$H$3:$H$300,"&lt;0")+COUNTIFS(Setembro!$D$3:$D$300,C241,Setembro!$H$3:$H$300,"&lt;0")+COUNTIFS(Outubro!$C$3:$C$300,C241,Outubro!$H$3:$H$300,"&lt;0")+COUNTIFS(Outubro!$D$3:$D$300,C241,Outubro!$H$3:$H$300,"&lt;0")+COUNTIFS(Novembro!$C$3:$C$300,C241,Novembro!$H$3:$H$300,"&lt;0")+COUNTIFS(Novembro!$D$3:$D$300,C241,Novembro!$H$3:$H$300,"&lt;0")+COUNTIFS(Dezembro!$C$3:$C$300,C241,Dezembro!$H$3:$H$300,"&lt;0")+COUNTIFS(Dezembro!$D$3:$D$300,C241,Dezembro!$H$3:$H$300,"&lt;0")</f>
        <v>0</v>
      </c>
      <c r="H241" s="217">
        <f>SUMIFS(Janeiro!$H$3:$H$300,Janeiro!$C$3:$C$300,C241)+SUMIFS(Janeiro!$H$3:$H$300,Janeiro!$D$3:$D$300,C241)+SUMIFS(Fevereiro!$H$3:$H$300,Fevereiro!$C$3:$C$300,C241)+SUMIFS(Fevereiro!$H$3:$H$300,Fevereiro!$D$3:$D$300,C241)+SUMIFS('Março'!$H$3:$H$300,'Março'!$C$3:$C$300,C241)+SUMIFS('Março'!$H$3:$H$300,'Março'!$D$3:$D$300,C241)+SUMIFS(Abril!$H$3:$H$300,Abril!$C$3:$C$300,C241)+SUMIFS(Abril!$H$3:$H$300,Abril!$D$3:$D$300,C241)+SUMIFS(Maio!$H$3:$H$300,Maio!$C$3:$C$300,C241)+SUMIFS(Maio!$H$3:$H$300,Maio!$D$3:$D$300,C241)+SUMIFS(Junho!$H$3:$H$300,Junho!$C$3:$C$300,C241)+SUMIFS(Junho!$H$3:$H$300,Junho!$D$3:$D$300,C241)+SUMIFS(Julho!$H$3:$H$300,Julho!$C$3:$C$300,C241)+SUMIFS(Julho!$H$3:$H$300,Julho!$D$3:$D$300,C241)+SUMIFS(Agosto!$H$3:$H$300,Agosto!$C$3:$C$300,C241)+SUMIFS(Agosto!$H$3:$H$300,Agosto!$D$3:$D$300,C241)+SUMIFS(Setembro!$H$3:$H$300,Setembro!$C$3:$C$300,C241)+SUMIFS(Setembro!$H$3:$H$300,Setembro!$D$3:$D$300,C241)+SUMIFS(Outubro!$H$3:$H$300,Outubro!$C$3:$C$300,C241)+SUMIFS(Outubro!$H$3:$H$300,Outubro!$D$3:$D$300,C241)+SUMIFS(Novembro!$H$3:$H$300,Novembro!$C$3:$C$300,C241)+SUMIFS(Novembro!$H$3:$H$300,Novembro!$D$3:$D$300,C241)+SUMIFS(Dezembro!$H$3:$H$300,Dezembro!$C$3:$C$300,C241)+SUMIFS(Dezembro!$H$3:$H$300,Dezembro!$D$3:$D$300,C241)</f>
        <v>0</v>
      </c>
      <c r="J241" s="235"/>
      <c r="L241" s="71"/>
    </row>
    <row r="242" ht="24.75" customHeight="1">
      <c r="A242" s="214">
        <f>Equipes!$H242+(ROW(Equipes!$H242)/100000)</f>
        <v>0.00242</v>
      </c>
      <c r="B242" s="207">
        <f>RANK(Equipes!$A242,A:A)</f>
        <v>205</v>
      </c>
      <c r="C242" s="242"/>
      <c r="D242" s="216">
        <f>COUNTIF(Janeiro!$C$3:$C$300,C242)+COUNTIF(Fevereiro!$C$3:$C$300,C242)+COUNTIF('Março'!$C$3:$C$300,C242)+COUNTIF(Abril!$C$3:$C$300,C242)+COUNTIF(Maio!$C$3:$C$300,C242)+COUNTIF(Junho!$C$3:$C$300,C242)+COUNTIF(Julho!$C$3:$C$300,C242)+COUNTIF(Agosto!$C$3:$C$300,C242)+COUNTIF(Setembro!$C$3:$C$300,C242)+COUNTIF(Outubro!$C$3:$C$300,C242)+COUNTIF(Novembro!$C$3:$C$300,C242)+COUNTIF(Dezembro!$C$3:$C$300,C242)</f>
        <v>0</v>
      </c>
      <c r="E242" s="216">
        <f>COUNTIF(Janeiro!$D$3:$D$300,C242)+COUNTIF(Fevereiro!$D$3:$D$300,C242)+COUNTIF('Março'!$D$3:$D$300,C242)+COUNTIF(Abril!$D$3:$D$300,C242)+COUNTIF(Maio!$D$3:$D$300,C242)+COUNTIF(Junho!$D$3:$D$300,C242)+COUNTIF(Julho!$D$3:$D$300,C242)+COUNTIF(Agosto!$D$3:$D$300,C242)+COUNTIF(Setembro!$D$3:$D$300,C242)+COUNTIF(Outubro!$D$3:$D$300,C242)+COUNTIF(Novembro!$D$3:$D$300,C242)+COUNTIF(Dezembro!$D$3:$D$300,C242)</f>
        <v>0</v>
      </c>
      <c r="F242" s="216">
        <f>COUNTIFS(Janeiro!$C$3:$C$300,C242,Janeiro!$H$3:$H$300,"&gt;0")+COUNTIFS(Janeiro!$D$3:$D$300,C242,Janeiro!$H$3:$H$300,"&gt;0")+COUNTIFS(Fevereiro!$C$3:$C$300,C242,Fevereiro!$H$3:$H$300,"&gt;0")+COUNTIFS(Fevereiro!$D$3:$D$300,C242,Fevereiro!$H$3:$H$300,"&gt;0")+COUNTIFS('Março'!$C$3:$C$300,C242,'Março'!$H$3:$H$300,"&gt;0")+COUNTIFS('Março'!$D$3:$D$300,C242,'Março'!$H$3:$H$300,"&gt;0")+COUNTIFS(Abril!$C$3:$C$300,C242,Abril!$H$3:$H$300,"&gt;0")+COUNTIFS(Abril!$D$3:$D$300,C242,Abril!$H$3:$H$300,"&gt;0")+COUNTIFS(Maio!$C$3:$C$300,C242,Maio!$H$3:$H$300,"&gt;0")+COUNTIFS(Maio!$D$3:$D$300,C242,Maio!$H$3:$H$300,"&gt;0")+COUNTIFS(Junho!$C$3:$C$300,C242,Junho!$H$3:$H$300,"&gt;0")+COUNTIFS(Junho!$D$3:$D$300,C242,Junho!$H$3:$H$300,"&gt;0")+COUNTIFS(Julho!$C$3:$C$300,C242,Julho!$H$3:$H$300,"&gt;0")+COUNTIFS(Julho!$D$3:$D$300,C242,Julho!$H$3:$H$300,"&gt;0")+COUNTIFS(Agosto!$C$3:$C$300,C242,Agosto!$H$3:$H$300,"&gt;0")+COUNTIFS(Agosto!$D$3:$D$300,C242,Agosto!$H$3:$H$300,"&gt;0")+COUNTIFS(Setembro!$C$3:$C$300,C242,Setembro!$H$3:$H$300,"&gt;0")+COUNTIFS(Setembro!$D$3:$D$300,C242,Setembro!$H$3:$H$300,"&gt;0")+COUNTIFS(Outubro!$C$3:$C$300,C242,Outubro!$H$3:$H$300,"&gt;0")+COUNTIFS(Outubro!$D$3:$D$300,C242,Outubro!$H$3:$H$300,"&gt;0")+COUNTIFS(Novembro!$C$3:$C$300,C242,Novembro!$H$3:$H$300,"&gt;0")+COUNTIFS(Novembro!$D$3:$D$300,C242,Novembro!$H$3:$H$300,"&gt;0")+COUNTIFS(Dezembro!$C$3:$C$300,C242,Dezembro!$H$3:$H$300,"&gt;0")+COUNTIFS(Dezembro!$D$3:$D$300,C242,Dezembro!$H$3:$H$300,"&gt;0")</f>
        <v>0</v>
      </c>
      <c r="G242" s="216">
        <f>COUNTIFS(Janeiro!$C$3:$C$300,C242,Janeiro!$H$3:$H$300,"&lt;0")+COUNTIFS(Janeiro!$D$3:$D$300,C242,Janeiro!$H$3:$H$300,"&lt;0")+COUNTIFS(Fevereiro!$C$3:$C$300,C242,Fevereiro!$H$3:$H$300,"&lt;0")+COUNTIFS(Fevereiro!$D$3:$D$300,C242,Fevereiro!$H$3:$H$300,"&lt;0")+COUNTIFS('Março'!$C$3:$C$300,C242,'Março'!$H$3:$H$300,"&lt;0")+COUNTIFS('Março'!$D$3:$D$300,C242,'Março'!$H$3:$H$300,"&lt;0")+COUNTIFS(Abril!$C$3:$C$300,C242,Abril!$H$3:$H$300,"&lt;0")+COUNTIFS(Abril!$D$3:$D$300,C242,Abril!$H$3:$H$300,"&lt;0")+COUNTIFS(Maio!$C$3:$C$300,C242,Maio!$H$3:$H$300,"&lt;0")+COUNTIFS(Maio!$D$3:$D$300,C242,Maio!$H$3:$H$300,"&lt;0")+COUNTIFS(Junho!$C$3:$C$300,C242,Junho!$H$3:$H$300,"&lt;0")+COUNTIFS(Junho!$D$3:$D$300,C242,Junho!$H$3:$H$300,"&lt;0")+COUNTIFS(Julho!$C$3:$C$300,C242,Julho!$H$3:$H$300,"&lt;0")+COUNTIFS(Julho!$D$3:$D$300,C242,Julho!$H$3:$H$300,"&lt;0")+COUNTIFS(Agosto!$C$3:$C$300,C242,Agosto!$H$3:$H$300,"&lt;0")+COUNTIFS(Agosto!$D$3:$D$300,C242,Agosto!$H$3:$H$300,"&lt;0")+COUNTIFS(Setembro!$C$3:$C$300,C242,Setembro!$H$3:$H$300,"&lt;0")+COUNTIFS(Setembro!$D$3:$D$300,C242,Setembro!$H$3:$H$300,"&lt;0")+COUNTIFS(Outubro!$C$3:$C$300,C242,Outubro!$H$3:$H$300,"&lt;0")+COUNTIFS(Outubro!$D$3:$D$300,C242,Outubro!$H$3:$H$300,"&lt;0")+COUNTIFS(Novembro!$C$3:$C$300,C242,Novembro!$H$3:$H$300,"&lt;0")+COUNTIFS(Novembro!$D$3:$D$300,C242,Novembro!$H$3:$H$300,"&lt;0")+COUNTIFS(Dezembro!$C$3:$C$300,C242,Dezembro!$H$3:$H$300,"&lt;0")+COUNTIFS(Dezembro!$D$3:$D$300,C242,Dezembro!$H$3:$H$300,"&lt;0")</f>
        <v>0</v>
      </c>
      <c r="H242" s="217">
        <f>SUMIFS(Janeiro!$H$3:$H$300,Janeiro!$C$3:$C$300,C242)+SUMIFS(Janeiro!$H$3:$H$300,Janeiro!$D$3:$D$300,C242)+SUMIFS(Fevereiro!$H$3:$H$300,Fevereiro!$C$3:$C$300,C242)+SUMIFS(Fevereiro!$H$3:$H$300,Fevereiro!$D$3:$D$300,C242)+SUMIFS('Março'!$H$3:$H$300,'Março'!$C$3:$C$300,C242)+SUMIFS('Março'!$H$3:$H$300,'Março'!$D$3:$D$300,C242)+SUMIFS(Abril!$H$3:$H$300,Abril!$C$3:$C$300,C242)+SUMIFS(Abril!$H$3:$H$300,Abril!$D$3:$D$300,C242)+SUMIFS(Maio!$H$3:$H$300,Maio!$C$3:$C$300,C242)+SUMIFS(Maio!$H$3:$H$300,Maio!$D$3:$D$300,C242)+SUMIFS(Junho!$H$3:$H$300,Junho!$C$3:$C$300,C242)+SUMIFS(Junho!$H$3:$H$300,Junho!$D$3:$D$300,C242)+SUMIFS(Julho!$H$3:$H$300,Julho!$C$3:$C$300,C242)+SUMIFS(Julho!$H$3:$H$300,Julho!$D$3:$D$300,C242)+SUMIFS(Agosto!$H$3:$H$300,Agosto!$C$3:$C$300,C242)+SUMIFS(Agosto!$H$3:$H$300,Agosto!$D$3:$D$300,C242)+SUMIFS(Setembro!$H$3:$H$300,Setembro!$C$3:$C$300,C242)+SUMIFS(Setembro!$H$3:$H$300,Setembro!$D$3:$D$300,C242)+SUMIFS(Outubro!$H$3:$H$300,Outubro!$C$3:$C$300,C242)+SUMIFS(Outubro!$H$3:$H$300,Outubro!$D$3:$D$300,C242)+SUMIFS(Novembro!$H$3:$H$300,Novembro!$C$3:$C$300,C242)+SUMIFS(Novembro!$H$3:$H$300,Novembro!$D$3:$D$300,C242)+SUMIFS(Dezembro!$H$3:$H$300,Dezembro!$C$3:$C$300,C242)+SUMIFS(Dezembro!$H$3:$H$300,Dezembro!$D$3:$D$300,C242)</f>
        <v>0</v>
      </c>
      <c r="J242" s="235"/>
      <c r="L242" s="71"/>
    </row>
    <row r="243" ht="24.75" customHeight="1">
      <c r="A243" s="214">
        <f>Equipes!$H243+(ROW(Equipes!$H243)/100000)</f>
        <v>0.00243</v>
      </c>
      <c r="B243" s="207">
        <f>RANK(Equipes!$A243,A:A)</f>
        <v>204</v>
      </c>
      <c r="C243" s="242"/>
      <c r="D243" s="216">
        <f>COUNTIF(Janeiro!$C$3:$C$300,C243)+COUNTIF(Fevereiro!$C$3:$C$300,C243)+COUNTIF('Março'!$C$3:$C$300,C243)+COUNTIF(Abril!$C$3:$C$300,C243)+COUNTIF(Maio!$C$3:$C$300,C243)+COUNTIF(Junho!$C$3:$C$300,C243)+COUNTIF(Julho!$C$3:$C$300,C243)+COUNTIF(Agosto!$C$3:$C$300,C243)+COUNTIF(Setembro!$C$3:$C$300,C243)+COUNTIF(Outubro!$C$3:$C$300,C243)+COUNTIF(Novembro!$C$3:$C$300,C243)+COUNTIF(Dezembro!$C$3:$C$300,C243)</f>
        <v>0</v>
      </c>
      <c r="E243" s="216">
        <f>COUNTIF(Janeiro!$D$3:$D$300,C243)+COUNTIF(Fevereiro!$D$3:$D$300,C243)+COUNTIF('Março'!$D$3:$D$300,C243)+COUNTIF(Abril!$D$3:$D$300,C243)+COUNTIF(Maio!$D$3:$D$300,C243)+COUNTIF(Junho!$D$3:$D$300,C243)+COUNTIF(Julho!$D$3:$D$300,C243)+COUNTIF(Agosto!$D$3:$D$300,C243)+COUNTIF(Setembro!$D$3:$D$300,C243)+COUNTIF(Outubro!$D$3:$D$300,C243)+COUNTIF(Novembro!$D$3:$D$300,C243)+COUNTIF(Dezembro!$D$3:$D$300,C243)</f>
        <v>0</v>
      </c>
      <c r="F243" s="216">
        <f>COUNTIFS(Janeiro!$C$3:$C$300,C243,Janeiro!$H$3:$H$300,"&gt;0")+COUNTIFS(Janeiro!$D$3:$D$300,C243,Janeiro!$H$3:$H$300,"&gt;0")+COUNTIFS(Fevereiro!$C$3:$C$300,C243,Fevereiro!$H$3:$H$300,"&gt;0")+COUNTIFS(Fevereiro!$D$3:$D$300,C243,Fevereiro!$H$3:$H$300,"&gt;0")+COUNTIFS('Março'!$C$3:$C$300,C243,'Março'!$H$3:$H$300,"&gt;0")+COUNTIFS('Março'!$D$3:$D$300,C243,'Março'!$H$3:$H$300,"&gt;0")+COUNTIFS(Abril!$C$3:$C$300,C243,Abril!$H$3:$H$300,"&gt;0")+COUNTIFS(Abril!$D$3:$D$300,C243,Abril!$H$3:$H$300,"&gt;0")+COUNTIFS(Maio!$C$3:$C$300,C243,Maio!$H$3:$H$300,"&gt;0")+COUNTIFS(Maio!$D$3:$D$300,C243,Maio!$H$3:$H$300,"&gt;0")+COUNTIFS(Junho!$C$3:$C$300,C243,Junho!$H$3:$H$300,"&gt;0")+COUNTIFS(Junho!$D$3:$D$300,C243,Junho!$H$3:$H$300,"&gt;0")+COUNTIFS(Julho!$C$3:$C$300,C243,Julho!$H$3:$H$300,"&gt;0")+COUNTIFS(Julho!$D$3:$D$300,C243,Julho!$H$3:$H$300,"&gt;0")+COUNTIFS(Agosto!$C$3:$C$300,C243,Agosto!$H$3:$H$300,"&gt;0")+COUNTIFS(Agosto!$D$3:$D$300,C243,Agosto!$H$3:$H$300,"&gt;0")+COUNTIFS(Setembro!$C$3:$C$300,C243,Setembro!$H$3:$H$300,"&gt;0")+COUNTIFS(Setembro!$D$3:$D$300,C243,Setembro!$H$3:$H$300,"&gt;0")+COUNTIFS(Outubro!$C$3:$C$300,C243,Outubro!$H$3:$H$300,"&gt;0")+COUNTIFS(Outubro!$D$3:$D$300,C243,Outubro!$H$3:$H$300,"&gt;0")+COUNTIFS(Novembro!$C$3:$C$300,C243,Novembro!$H$3:$H$300,"&gt;0")+COUNTIFS(Novembro!$D$3:$D$300,C243,Novembro!$H$3:$H$300,"&gt;0")+COUNTIFS(Dezembro!$C$3:$C$300,C243,Dezembro!$H$3:$H$300,"&gt;0")+COUNTIFS(Dezembro!$D$3:$D$300,C243,Dezembro!$H$3:$H$300,"&gt;0")</f>
        <v>0</v>
      </c>
      <c r="G243" s="216">
        <f>COUNTIFS(Janeiro!$C$3:$C$300,C243,Janeiro!$H$3:$H$300,"&lt;0")+COUNTIFS(Janeiro!$D$3:$D$300,C243,Janeiro!$H$3:$H$300,"&lt;0")+COUNTIFS(Fevereiro!$C$3:$C$300,C243,Fevereiro!$H$3:$H$300,"&lt;0")+COUNTIFS(Fevereiro!$D$3:$D$300,C243,Fevereiro!$H$3:$H$300,"&lt;0")+COUNTIFS('Março'!$C$3:$C$300,C243,'Março'!$H$3:$H$300,"&lt;0")+COUNTIFS('Março'!$D$3:$D$300,C243,'Março'!$H$3:$H$300,"&lt;0")+COUNTIFS(Abril!$C$3:$C$300,C243,Abril!$H$3:$H$300,"&lt;0")+COUNTIFS(Abril!$D$3:$D$300,C243,Abril!$H$3:$H$300,"&lt;0")+COUNTIFS(Maio!$C$3:$C$300,C243,Maio!$H$3:$H$300,"&lt;0")+COUNTIFS(Maio!$D$3:$D$300,C243,Maio!$H$3:$H$300,"&lt;0")+COUNTIFS(Junho!$C$3:$C$300,C243,Junho!$H$3:$H$300,"&lt;0")+COUNTIFS(Junho!$D$3:$D$300,C243,Junho!$H$3:$H$300,"&lt;0")+COUNTIFS(Julho!$C$3:$C$300,C243,Julho!$H$3:$H$300,"&lt;0")+COUNTIFS(Julho!$D$3:$D$300,C243,Julho!$H$3:$H$300,"&lt;0")+COUNTIFS(Agosto!$C$3:$C$300,C243,Agosto!$H$3:$H$300,"&lt;0")+COUNTIFS(Agosto!$D$3:$D$300,C243,Agosto!$H$3:$H$300,"&lt;0")+COUNTIFS(Setembro!$C$3:$C$300,C243,Setembro!$H$3:$H$300,"&lt;0")+COUNTIFS(Setembro!$D$3:$D$300,C243,Setembro!$H$3:$H$300,"&lt;0")+COUNTIFS(Outubro!$C$3:$C$300,C243,Outubro!$H$3:$H$300,"&lt;0")+COUNTIFS(Outubro!$D$3:$D$300,C243,Outubro!$H$3:$H$300,"&lt;0")+COUNTIFS(Novembro!$C$3:$C$300,C243,Novembro!$H$3:$H$300,"&lt;0")+COUNTIFS(Novembro!$D$3:$D$300,C243,Novembro!$H$3:$H$300,"&lt;0")+COUNTIFS(Dezembro!$C$3:$C$300,C243,Dezembro!$H$3:$H$300,"&lt;0")+COUNTIFS(Dezembro!$D$3:$D$300,C243,Dezembro!$H$3:$H$300,"&lt;0")</f>
        <v>0</v>
      </c>
      <c r="H243" s="217">
        <f>SUMIFS(Janeiro!$H$3:$H$300,Janeiro!$C$3:$C$300,C243)+SUMIFS(Janeiro!$H$3:$H$300,Janeiro!$D$3:$D$300,C243)+SUMIFS(Fevereiro!$H$3:$H$300,Fevereiro!$C$3:$C$300,C243)+SUMIFS(Fevereiro!$H$3:$H$300,Fevereiro!$D$3:$D$300,C243)+SUMIFS('Março'!$H$3:$H$300,'Março'!$C$3:$C$300,C243)+SUMIFS('Março'!$H$3:$H$300,'Março'!$D$3:$D$300,C243)+SUMIFS(Abril!$H$3:$H$300,Abril!$C$3:$C$300,C243)+SUMIFS(Abril!$H$3:$H$300,Abril!$D$3:$D$300,C243)+SUMIFS(Maio!$H$3:$H$300,Maio!$C$3:$C$300,C243)+SUMIFS(Maio!$H$3:$H$300,Maio!$D$3:$D$300,C243)+SUMIFS(Junho!$H$3:$H$300,Junho!$C$3:$C$300,C243)+SUMIFS(Junho!$H$3:$H$300,Junho!$D$3:$D$300,C243)+SUMIFS(Julho!$H$3:$H$300,Julho!$C$3:$C$300,C243)+SUMIFS(Julho!$H$3:$H$300,Julho!$D$3:$D$300,C243)+SUMIFS(Agosto!$H$3:$H$300,Agosto!$C$3:$C$300,C243)+SUMIFS(Agosto!$H$3:$H$300,Agosto!$D$3:$D$300,C243)+SUMIFS(Setembro!$H$3:$H$300,Setembro!$C$3:$C$300,C243)+SUMIFS(Setembro!$H$3:$H$300,Setembro!$D$3:$D$300,C243)+SUMIFS(Outubro!$H$3:$H$300,Outubro!$C$3:$C$300,C243)+SUMIFS(Outubro!$H$3:$H$300,Outubro!$D$3:$D$300,C243)+SUMIFS(Novembro!$H$3:$H$300,Novembro!$C$3:$C$300,C243)+SUMIFS(Novembro!$H$3:$H$300,Novembro!$D$3:$D$300,C243)+SUMIFS(Dezembro!$H$3:$H$300,Dezembro!$C$3:$C$300,C243)+SUMIFS(Dezembro!$H$3:$H$300,Dezembro!$D$3:$D$300,C243)</f>
        <v>0</v>
      </c>
      <c r="J243" s="235"/>
      <c r="L243" s="71"/>
    </row>
    <row r="244" ht="24.75" customHeight="1">
      <c r="A244" s="214">
        <f>Equipes!$H244+(ROW(Equipes!$H244)/100000)</f>
        <v>0.00244</v>
      </c>
      <c r="B244" s="207">
        <f>RANK(Equipes!$A244,A:A)</f>
        <v>203</v>
      </c>
      <c r="C244" s="242"/>
      <c r="D244" s="216">
        <f>COUNTIF(Janeiro!$C$3:$C$300,C244)+COUNTIF(Fevereiro!$C$3:$C$300,C244)+COUNTIF('Março'!$C$3:$C$300,C244)+COUNTIF(Abril!$C$3:$C$300,C244)+COUNTIF(Maio!$C$3:$C$300,C244)+COUNTIF(Junho!$C$3:$C$300,C244)+COUNTIF(Julho!$C$3:$C$300,C244)+COUNTIF(Agosto!$C$3:$C$300,C244)+COUNTIF(Setembro!$C$3:$C$300,C244)+COUNTIF(Outubro!$C$3:$C$300,C244)+COUNTIF(Novembro!$C$3:$C$300,C244)+COUNTIF(Dezembro!$C$3:$C$300,C244)</f>
        <v>0</v>
      </c>
      <c r="E244" s="216">
        <f>COUNTIF(Janeiro!$D$3:$D$300,C244)+COUNTIF(Fevereiro!$D$3:$D$300,C244)+COUNTIF('Março'!$D$3:$D$300,C244)+COUNTIF(Abril!$D$3:$D$300,C244)+COUNTIF(Maio!$D$3:$D$300,C244)+COUNTIF(Junho!$D$3:$D$300,C244)+COUNTIF(Julho!$D$3:$D$300,C244)+COUNTIF(Agosto!$D$3:$D$300,C244)+COUNTIF(Setembro!$D$3:$D$300,C244)+COUNTIF(Outubro!$D$3:$D$300,C244)+COUNTIF(Novembro!$D$3:$D$300,C244)+COUNTIF(Dezembro!$D$3:$D$300,C244)</f>
        <v>0</v>
      </c>
      <c r="F244" s="216">
        <f>COUNTIFS(Janeiro!$C$3:$C$300,C244,Janeiro!$H$3:$H$300,"&gt;0")+COUNTIFS(Janeiro!$D$3:$D$300,C244,Janeiro!$H$3:$H$300,"&gt;0")+COUNTIFS(Fevereiro!$C$3:$C$300,C244,Fevereiro!$H$3:$H$300,"&gt;0")+COUNTIFS(Fevereiro!$D$3:$D$300,C244,Fevereiro!$H$3:$H$300,"&gt;0")+COUNTIFS('Março'!$C$3:$C$300,C244,'Março'!$H$3:$H$300,"&gt;0")+COUNTIFS('Março'!$D$3:$D$300,C244,'Março'!$H$3:$H$300,"&gt;0")+COUNTIFS(Abril!$C$3:$C$300,C244,Abril!$H$3:$H$300,"&gt;0")+COUNTIFS(Abril!$D$3:$D$300,C244,Abril!$H$3:$H$300,"&gt;0")+COUNTIFS(Maio!$C$3:$C$300,C244,Maio!$H$3:$H$300,"&gt;0")+COUNTIFS(Maio!$D$3:$D$300,C244,Maio!$H$3:$H$300,"&gt;0")+COUNTIFS(Junho!$C$3:$C$300,C244,Junho!$H$3:$H$300,"&gt;0")+COUNTIFS(Junho!$D$3:$D$300,C244,Junho!$H$3:$H$300,"&gt;0")+COUNTIFS(Julho!$C$3:$C$300,C244,Julho!$H$3:$H$300,"&gt;0")+COUNTIFS(Julho!$D$3:$D$300,C244,Julho!$H$3:$H$300,"&gt;0")+COUNTIFS(Agosto!$C$3:$C$300,C244,Agosto!$H$3:$H$300,"&gt;0")+COUNTIFS(Agosto!$D$3:$D$300,C244,Agosto!$H$3:$H$300,"&gt;0")+COUNTIFS(Setembro!$C$3:$C$300,C244,Setembro!$H$3:$H$300,"&gt;0")+COUNTIFS(Setembro!$D$3:$D$300,C244,Setembro!$H$3:$H$300,"&gt;0")+COUNTIFS(Outubro!$C$3:$C$300,C244,Outubro!$H$3:$H$300,"&gt;0")+COUNTIFS(Outubro!$D$3:$D$300,C244,Outubro!$H$3:$H$300,"&gt;0")+COUNTIFS(Novembro!$C$3:$C$300,C244,Novembro!$H$3:$H$300,"&gt;0")+COUNTIFS(Novembro!$D$3:$D$300,C244,Novembro!$H$3:$H$300,"&gt;0")+COUNTIFS(Dezembro!$C$3:$C$300,C244,Dezembro!$H$3:$H$300,"&gt;0")+COUNTIFS(Dezembro!$D$3:$D$300,C244,Dezembro!$H$3:$H$300,"&gt;0")</f>
        <v>0</v>
      </c>
      <c r="G244" s="216">
        <f>COUNTIFS(Janeiro!$C$3:$C$300,C244,Janeiro!$H$3:$H$300,"&lt;0")+COUNTIFS(Janeiro!$D$3:$D$300,C244,Janeiro!$H$3:$H$300,"&lt;0")+COUNTIFS(Fevereiro!$C$3:$C$300,C244,Fevereiro!$H$3:$H$300,"&lt;0")+COUNTIFS(Fevereiro!$D$3:$D$300,C244,Fevereiro!$H$3:$H$300,"&lt;0")+COUNTIFS('Março'!$C$3:$C$300,C244,'Março'!$H$3:$H$300,"&lt;0")+COUNTIFS('Março'!$D$3:$D$300,C244,'Março'!$H$3:$H$300,"&lt;0")+COUNTIFS(Abril!$C$3:$C$300,C244,Abril!$H$3:$H$300,"&lt;0")+COUNTIFS(Abril!$D$3:$D$300,C244,Abril!$H$3:$H$300,"&lt;0")+COUNTIFS(Maio!$C$3:$C$300,C244,Maio!$H$3:$H$300,"&lt;0")+COUNTIFS(Maio!$D$3:$D$300,C244,Maio!$H$3:$H$300,"&lt;0")+COUNTIFS(Junho!$C$3:$C$300,C244,Junho!$H$3:$H$300,"&lt;0")+COUNTIFS(Junho!$D$3:$D$300,C244,Junho!$H$3:$H$300,"&lt;0")+COUNTIFS(Julho!$C$3:$C$300,C244,Julho!$H$3:$H$300,"&lt;0")+COUNTIFS(Julho!$D$3:$D$300,C244,Julho!$H$3:$H$300,"&lt;0")+COUNTIFS(Agosto!$C$3:$C$300,C244,Agosto!$H$3:$H$300,"&lt;0")+COUNTIFS(Agosto!$D$3:$D$300,C244,Agosto!$H$3:$H$300,"&lt;0")+COUNTIFS(Setembro!$C$3:$C$300,C244,Setembro!$H$3:$H$300,"&lt;0")+COUNTIFS(Setembro!$D$3:$D$300,C244,Setembro!$H$3:$H$300,"&lt;0")+COUNTIFS(Outubro!$C$3:$C$300,C244,Outubro!$H$3:$H$300,"&lt;0")+COUNTIFS(Outubro!$D$3:$D$300,C244,Outubro!$H$3:$H$300,"&lt;0")+COUNTIFS(Novembro!$C$3:$C$300,C244,Novembro!$H$3:$H$300,"&lt;0")+COUNTIFS(Novembro!$D$3:$D$300,C244,Novembro!$H$3:$H$300,"&lt;0")+COUNTIFS(Dezembro!$C$3:$C$300,C244,Dezembro!$H$3:$H$300,"&lt;0")+COUNTIFS(Dezembro!$D$3:$D$300,C244,Dezembro!$H$3:$H$300,"&lt;0")</f>
        <v>0</v>
      </c>
      <c r="H244" s="217">
        <f>SUMIFS(Janeiro!$H$3:$H$300,Janeiro!$C$3:$C$300,C244)+SUMIFS(Janeiro!$H$3:$H$300,Janeiro!$D$3:$D$300,C244)+SUMIFS(Fevereiro!$H$3:$H$300,Fevereiro!$C$3:$C$300,C244)+SUMIFS(Fevereiro!$H$3:$H$300,Fevereiro!$D$3:$D$300,C244)+SUMIFS('Março'!$H$3:$H$300,'Março'!$C$3:$C$300,C244)+SUMIFS('Março'!$H$3:$H$300,'Março'!$D$3:$D$300,C244)+SUMIFS(Abril!$H$3:$H$300,Abril!$C$3:$C$300,C244)+SUMIFS(Abril!$H$3:$H$300,Abril!$D$3:$D$300,C244)+SUMIFS(Maio!$H$3:$H$300,Maio!$C$3:$C$300,C244)+SUMIFS(Maio!$H$3:$H$300,Maio!$D$3:$D$300,C244)+SUMIFS(Junho!$H$3:$H$300,Junho!$C$3:$C$300,C244)+SUMIFS(Junho!$H$3:$H$300,Junho!$D$3:$D$300,C244)+SUMIFS(Julho!$H$3:$H$300,Julho!$C$3:$C$300,C244)+SUMIFS(Julho!$H$3:$H$300,Julho!$D$3:$D$300,C244)+SUMIFS(Agosto!$H$3:$H$300,Agosto!$C$3:$C$300,C244)+SUMIFS(Agosto!$H$3:$H$300,Agosto!$D$3:$D$300,C244)+SUMIFS(Setembro!$H$3:$H$300,Setembro!$C$3:$C$300,C244)+SUMIFS(Setembro!$H$3:$H$300,Setembro!$D$3:$D$300,C244)+SUMIFS(Outubro!$H$3:$H$300,Outubro!$C$3:$C$300,C244)+SUMIFS(Outubro!$H$3:$H$300,Outubro!$D$3:$D$300,C244)+SUMIFS(Novembro!$H$3:$H$300,Novembro!$C$3:$C$300,C244)+SUMIFS(Novembro!$H$3:$H$300,Novembro!$D$3:$D$300,C244)+SUMIFS(Dezembro!$H$3:$H$300,Dezembro!$C$3:$C$300,C244)+SUMIFS(Dezembro!$H$3:$H$300,Dezembro!$D$3:$D$300,C244)</f>
        <v>0</v>
      </c>
      <c r="J244" s="235"/>
      <c r="L244" s="71"/>
    </row>
    <row r="245" ht="24.75" customHeight="1">
      <c r="A245" s="214">
        <f>Equipes!$H245+(ROW(Equipes!$H245)/100000)</f>
        <v>0.00245</v>
      </c>
      <c r="B245" s="207">
        <f>RANK(Equipes!$A245,A:A)</f>
        <v>202</v>
      </c>
      <c r="C245" s="242"/>
      <c r="D245" s="216">
        <f>COUNTIF(Janeiro!$C$3:$C$300,C245)+COUNTIF(Fevereiro!$C$3:$C$300,C245)+COUNTIF('Março'!$C$3:$C$300,C245)+COUNTIF(Abril!$C$3:$C$300,C245)+COUNTIF(Maio!$C$3:$C$300,C245)+COUNTIF(Junho!$C$3:$C$300,C245)+COUNTIF(Julho!$C$3:$C$300,C245)+COUNTIF(Agosto!$C$3:$C$300,C245)+COUNTIF(Setembro!$C$3:$C$300,C245)+COUNTIF(Outubro!$C$3:$C$300,C245)+COUNTIF(Novembro!$C$3:$C$300,C245)+COUNTIF(Dezembro!$C$3:$C$300,C245)</f>
        <v>0</v>
      </c>
      <c r="E245" s="216">
        <f>COUNTIF(Janeiro!$D$3:$D$300,C245)+COUNTIF(Fevereiro!$D$3:$D$300,C245)+COUNTIF('Março'!$D$3:$D$300,C245)+COUNTIF(Abril!$D$3:$D$300,C245)+COUNTIF(Maio!$D$3:$D$300,C245)+COUNTIF(Junho!$D$3:$D$300,C245)+COUNTIF(Julho!$D$3:$D$300,C245)+COUNTIF(Agosto!$D$3:$D$300,C245)+COUNTIF(Setembro!$D$3:$D$300,C245)+COUNTIF(Outubro!$D$3:$D$300,C245)+COUNTIF(Novembro!$D$3:$D$300,C245)+COUNTIF(Dezembro!$D$3:$D$300,C245)</f>
        <v>0</v>
      </c>
      <c r="F245" s="216">
        <f>COUNTIFS(Janeiro!$C$3:$C$300,C245,Janeiro!$H$3:$H$300,"&gt;0")+COUNTIFS(Janeiro!$D$3:$D$300,C245,Janeiro!$H$3:$H$300,"&gt;0")+COUNTIFS(Fevereiro!$C$3:$C$300,C245,Fevereiro!$H$3:$H$300,"&gt;0")+COUNTIFS(Fevereiro!$D$3:$D$300,C245,Fevereiro!$H$3:$H$300,"&gt;0")+COUNTIFS('Março'!$C$3:$C$300,C245,'Março'!$H$3:$H$300,"&gt;0")+COUNTIFS('Março'!$D$3:$D$300,C245,'Março'!$H$3:$H$300,"&gt;0")+COUNTIFS(Abril!$C$3:$C$300,C245,Abril!$H$3:$H$300,"&gt;0")+COUNTIFS(Abril!$D$3:$D$300,C245,Abril!$H$3:$H$300,"&gt;0")+COUNTIFS(Maio!$C$3:$C$300,C245,Maio!$H$3:$H$300,"&gt;0")+COUNTIFS(Maio!$D$3:$D$300,C245,Maio!$H$3:$H$300,"&gt;0")+COUNTIFS(Junho!$C$3:$C$300,C245,Junho!$H$3:$H$300,"&gt;0")+COUNTIFS(Junho!$D$3:$D$300,C245,Junho!$H$3:$H$300,"&gt;0")+COUNTIFS(Julho!$C$3:$C$300,C245,Julho!$H$3:$H$300,"&gt;0")+COUNTIFS(Julho!$D$3:$D$300,C245,Julho!$H$3:$H$300,"&gt;0")+COUNTIFS(Agosto!$C$3:$C$300,C245,Agosto!$H$3:$H$300,"&gt;0")+COUNTIFS(Agosto!$D$3:$D$300,C245,Agosto!$H$3:$H$300,"&gt;0")+COUNTIFS(Setembro!$C$3:$C$300,C245,Setembro!$H$3:$H$300,"&gt;0")+COUNTIFS(Setembro!$D$3:$D$300,C245,Setembro!$H$3:$H$300,"&gt;0")+COUNTIFS(Outubro!$C$3:$C$300,C245,Outubro!$H$3:$H$300,"&gt;0")+COUNTIFS(Outubro!$D$3:$D$300,C245,Outubro!$H$3:$H$300,"&gt;0")+COUNTIFS(Novembro!$C$3:$C$300,C245,Novembro!$H$3:$H$300,"&gt;0")+COUNTIFS(Novembro!$D$3:$D$300,C245,Novembro!$H$3:$H$300,"&gt;0")+COUNTIFS(Dezembro!$C$3:$C$300,C245,Dezembro!$H$3:$H$300,"&gt;0")+COUNTIFS(Dezembro!$D$3:$D$300,C245,Dezembro!$H$3:$H$300,"&gt;0")</f>
        <v>0</v>
      </c>
      <c r="G245" s="216">
        <f>COUNTIFS(Janeiro!$C$3:$C$300,C245,Janeiro!$H$3:$H$300,"&lt;0")+COUNTIFS(Janeiro!$D$3:$D$300,C245,Janeiro!$H$3:$H$300,"&lt;0")+COUNTIFS(Fevereiro!$C$3:$C$300,C245,Fevereiro!$H$3:$H$300,"&lt;0")+COUNTIFS(Fevereiro!$D$3:$D$300,C245,Fevereiro!$H$3:$H$300,"&lt;0")+COUNTIFS('Março'!$C$3:$C$300,C245,'Março'!$H$3:$H$300,"&lt;0")+COUNTIFS('Março'!$D$3:$D$300,C245,'Março'!$H$3:$H$300,"&lt;0")+COUNTIFS(Abril!$C$3:$C$300,C245,Abril!$H$3:$H$300,"&lt;0")+COUNTIFS(Abril!$D$3:$D$300,C245,Abril!$H$3:$H$300,"&lt;0")+COUNTIFS(Maio!$C$3:$C$300,C245,Maio!$H$3:$H$300,"&lt;0")+COUNTIFS(Maio!$D$3:$D$300,C245,Maio!$H$3:$H$300,"&lt;0")+COUNTIFS(Junho!$C$3:$C$300,C245,Junho!$H$3:$H$300,"&lt;0")+COUNTIFS(Junho!$D$3:$D$300,C245,Junho!$H$3:$H$300,"&lt;0")+COUNTIFS(Julho!$C$3:$C$300,C245,Julho!$H$3:$H$300,"&lt;0")+COUNTIFS(Julho!$D$3:$D$300,C245,Julho!$H$3:$H$300,"&lt;0")+COUNTIFS(Agosto!$C$3:$C$300,C245,Agosto!$H$3:$H$300,"&lt;0")+COUNTIFS(Agosto!$D$3:$D$300,C245,Agosto!$H$3:$H$300,"&lt;0")+COUNTIFS(Setembro!$C$3:$C$300,C245,Setembro!$H$3:$H$300,"&lt;0")+COUNTIFS(Setembro!$D$3:$D$300,C245,Setembro!$H$3:$H$300,"&lt;0")+COUNTIFS(Outubro!$C$3:$C$300,C245,Outubro!$H$3:$H$300,"&lt;0")+COUNTIFS(Outubro!$D$3:$D$300,C245,Outubro!$H$3:$H$300,"&lt;0")+COUNTIFS(Novembro!$C$3:$C$300,C245,Novembro!$H$3:$H$300,"&lt;0")+COUNTIFS(Novembro!$D$3:$D$300,C245,Novembro!$H$3:$H$300,"&lt;0")+COUNTIFS(Dezembro!$C$3:$C$300,C245,Dezembro!$H$3:$H$300,"&lt;0")+COUNTIFS(Dezembro!$D$3:$D$300,C245,Dezembro!$H$3:$H$300,"&lt;0")</f>
        <v>0</v>
      </c>
      <c r="H245" s="217">
        <f>SUMIFS(Janeiro!$H$3:$H$300,Janeiro!$C$3:$C$300,C245)+SUMIFS(Janeiro!$H$3:$H$300,Janeiro!$D$3:$D$300,C245)+SUMIFS(Fevereiro!$H$3:$H$300,Fevereiro!$C$3:$C$300,C245)+SUMIFS(Fevereiro!$H$3:$H$300,Fevereiro!$D$3:$D$300,C245)+SUMIFS('Março'!$H$3:$H$300,'Março'!$C$3:$C$300,C245)+SUMIFS('Março'!$H$3:$H$300,'Março'!$D$3:$D$300,C245)+SUMIFS(Abril!$H$3:$H$300,Abril!$C$3:$C$300,C245)+SUMIFS(Abril!$H$3:$H$300,Abril!$D$3:$D$300,C245)+SUMIFS(Maio!$H$3:$H$300,Maio!$C$3:$C$300,C245)+SUMIFS(Maio!$H$3:$H$300,Maio!$D$3:$D$300,C245)+SUMIFS(Junho!$H$3:$H$300,Junho!$C$3:$C$300,C245)+SUMIFS(Junho!$H$3:$H$300,Junho!$D$3:$D$300,C245)+SUMIFS(Julho!$H$3:$H$300,Julho!$C$3:$C$300,C245)+SUMIFS(Julho!$H$3:$H$300,Julho!$D$3:$D$300,C245)+SUMIFS(Agosto!$H$3:$H$300,Agosto!$C$3:$C$300,C245)+SUMIFS(Agosto!$H$3:$H$300,Agosto!$D$3:$D$300,C245)+SUMIFS(Setembro!$H$3:$H$300,Setembro!$C$3:$C$300,C245)+SUMIFS(Setembro!$H$3:$H$300,Setembro!$D$3:$D$300,C245)+SUMIFS(Outubro!$H$3:$H$300,Outubro!$C$3:$C$300,C245)+SUMIFS(Outubro!$H$3:$H$300,Outubro!$D$3:$D$300,C245)+SUMIFS(Novembro!$H$3:$H$300,Novembro!$C$3:$C$300,C245)+SUMIFS(Novembro!$H$3:$H$300,Novembro!$D$3:$D$300,C245)+SUMIFS(Dezembro!$H$3:$H$300,Dezembro!$C$3:$C$300,C245)+SUMIFS(Dezembro!$H$3:$H$300,Dezembro!$D$3:$D$300,C245)</f>
        <v>0</v>
      </c>
      <c r="J245" s="235"/>
      <c r="L245" s="71"/>
    </row>
    <row r="246" ht="24.75" customHeight="1">
      <c r="A246" s="214">
        <f>Equipes!$H246+(ROW(Equipes!$H246)/100000)</f>
        <v>0.00246</v>
      </c>
      <c r="B246" s="207">
        <f>RANK(Equipes!$A246,A:A)</f>
        <v>201</v>
      </c>
      <c r="C246" s="242"/>
      <c r="D246" s="216">
        <f>COUNTIF(Janeiro!$C$3:$C$300,C246)+COUNTIF(Fevereiro!$C$3:$C$300,C246)+COUNTIF('Março'!$C$3:$C$300,C246)+COUNTIF(Abril!$C$3:$C$300,C246)+COUNTIF(Maio!$C$3:$C$300,C246)+COUNTIF(Junho!$C$3:$C$300,C246)+COUNTIF(Julho!$C$3:$C$300,C246)+COUNTIF(Agosto!$C$3:$C$300,C246)+COUNTIF(Setembro!$C$3:$C$300,C246)+COUNTIF(Outubro!$C$3:$C$300,C246)+COUNTIF(Novembro!$C$3:$C$300,C246)+COUNTIF(Dezembro!$C$3:$C$300,C246)</f>
        <v>0</v>
      </c>
      <c r="E246" s="216">
        <f>COUNTIF(Janeiro!$D$3:$D$300,C246)+COUNTIF(Fevereiro!$D$3:$D$300,C246)+COUNTIF('Março'!$D$3:$D$300,C246)+COUNTIF(Abril!$D$3:$D$300,C246)+COUNTIF(Maio!$D$3:$D$300,C246)+COUNTIF(Junho!$D$3:$D$300,C246)+COUNTIF(Julho!$D$3:$D$300,C246)+COUNTIF(Agosto!$D$3:$D$300,C246)+COUNTIF(Setembro!$D$3:$D$300,C246)+COUNTIF(Outubro!$D$3:$D$300,C246)+COUNTIF(Novembro!$D$3:$D$300,C246)+COUNTIF(Dezembro!$D$3:$D$300,C246)</f>
        <v>0</v>
      </c>
      <c r="F246" s="216">
        <f>COUNTIFS(Janeiro!$C$3:$C$300,C246,Janeiro!$H$3:$H$300,"&gt;0")+COUNTIFS(Janeiro!$D$3:$D$300,C246,Janeiro!$H$3:$H$300,"&gt;0")+COUNTIFS(Fevereiro!$C$3:$C$300,C246,Fevereiro!$H$3:$H$300,"&gt;0")+COUNTIFS(Fevereiro!$D$3:$D$300,C246,Fevereiro!$H$3:$H$300,"&gt;0")+COUNTIFS('Março'!$C$3:$C$300,C246,'Março'!$H$3:$H$300,"&gt;0")+COUNTIFS('Março'!$D$3:$D$300,C246,'Março'!$H$3:$H$300,"&gt;0")+COUNTIFS(Abril!$C$3:$C$300,C246,Abril!$H$3:$H$300,"&gt;0")+COUNTIFS(Abril!$D$3:$D$300,C246,Abril!$H$3:$H$300,"&gt;0")+COUNTIFS(Maio!$C$3:$C$300,C246,Maio!$H$3:$H$300,"&gt;0")+COUNTIFS(Maio!$D$3:$D$300,C246,Maio!$H$3:$H$300,"&gt;0")+COUNTIFS(Junho!$C$3:$C$300,C246,Junho!$H$3:$H$300,"&gt;0")+COUNTIFS(Junho!$D$3:$D$300,C246,Junho!$H$3:$H$300,"&gt;0")+COUNTIFS(Julho!$C$3:$C$300,C246,Julho!$H$3:$H$300,"&gt;0")+COUNTIFS(Julho!$D$3:$D$300,C246,Julho!$H$3:$H$300,"&gt;0")+COUNTIFS(Agosto!$C$3:$C$300,C246,Agosto!$H$3:$H$300,"&gt;0")+COUNTIFS(Agosto!$D$3:$D$300,C246,Agosto!$H$3:$H$300,"&gt;0")+COUNTIFS(Setembro!$C$3:$C$300,C246,Setembro!$H$3:$H$300,"&gt;0")+COUNTIFS(Setembro!$D$3:$D$300,C246,Setembro!$H$3:$H$300,"&gt;0")+COUNTIFS(Outubro!$C$3:$C$300,C246,Outubro!$H$3:$H$300,"&gt;0")+COUNTIFS(Outubro!$D$3:$D$300,C246,Outubro!$H$3:$H$300,"&gt;0")+COUNTIFS(Novembro!$C$3:$C$300,C246,Novembro!$H$3:$H$300,"&gt;0")+COUNTIFS(Novembro!$D$3:$D$300,C246,Novembro!$H$3:$H$300,"&gt;0")+COUNTIFS(Dezembro!$C$3:$C$300,C246,Dezembro!$H$3:$H$300,"&gt;0")+COUNTIFS(Dezembro!$D$3:$D$300,C246,Dezembro!$H$3:$H$300,"&gt;0")</f>
        <v>0</v>
      </c>
      <c r="G246" s="216">
        <f>COUNTIFS(Janeiro!$C$3:$C$300,C246,Janeiro!$H$3:$H$300,"&lt;0")+COUNTIFS(Janeiro!$D$3:$D$300,C246,Janeiro!$H$3:$H$300,"&lt;0")+COUNTIFS(Fevereiro!$C$3:$C$300,C246,Fevereiro!$H$3:$H$300,"&lt;0")+COUNTIFS(Fevereiro!$D$3:$D$300,C246,Fevereiro!$H$3:$H$300,"&lt;0")+COUNTIFS('Março'!$C$3:$C$300,C246,'Março'!$H$3:$H$300,"&lt;0")+COUNTIFS('Março'!$D$3:$D$300,C246,'Março'!$H$3:$H$300,"&lt;0")+COUNTIFS(Abril!$C$3:$C$300,C246,Abril!$H$3:$H$300,"&lt;0")+COUNTIFS(Abril!$D$3:$D$300,C246,Abril!$H$3:$H$300,"&lt;0")+COUNTIFS(Maio!$C$3:$C$300,C246,Maio!$H$3:$H$300,"&lt;0")+COUNTIFS(Maio!$D$3:$D$300,C246,Maio!$H$3:$H$300,"&lt;0")+COUNTIFS(Junho!$C$3:$C$300,C246,Junho!$H$3:$H$300,"&lt;0")+COUNTIFS(Junho!$D$3:$D$300,C246,Junho!$H$3:$H$300,"&lt;0")+COUNTIFS(Julho!$C$3:$C$300,C246,Julho!$H$3:$H$300,"&lt;0")+COUNTIFS(Julho!$D$3:$D$300,C246,Julho!$H$3:$H$300,"&lt;0")+COUNTIFS(Agosto!$C$3:$C$300,C246,Agosto!$H$3:$H$300,"&lt;0")+COUNTIFS(Agosto!$D$3:$D$300,C246,Agosto!$H$3:$H$300,"&lt;0")+COUNTIFS(Setembro!$C$3:$C$300,C246,Setembro!$H$3:$H$300,"&lt;0")+COUNTIFS(Setembro!$D$3:$D$300,C246,Setembro!$H$3:$H$300,"&lt;0")+COUNTIFS(Outubro!$C$3:$C$300,C246,Outubro!$H$3:$H$300,"&lt;0")+COUNTIFS(Outubro!$D$3:$D$300,C246,Outubro!$H$3:$H$300,"&lt;0")+COUNTIFS(Novembro!$C$3:$C$300,C246,Novembro!$H$3:$H$300,"&lt;0")+COUNTIFS(Novembro!$D$3:$D$300,C246,Novembro!$H$3:$H$300,"&lt;0")+COUNTIFS(Dezembro!$C$3:$C$300,C246,Dezembro!$H$3:$H$300,"&lt;0")+COUNTIFS(Dezembro!$D$3:$D$300,C246,Dezembro!$H$3:$H$300,"&lt;0")</f>
        <v>0</v>
      </c>
      <c r="H246" s="217">
        <f>SUMIFS(Janeiro!$H$3:$H$300,Janeiro!$C$3:$C$300,C246)+SUMIFS(Janeiro!$H$3:$H$300,Janeiro!$D$3:$D$300,C246)+SUMIFS(Fevereiro!$H$3:$H$300,Fevereiro!$C$3:$C$300,C246)+SUMIFS(Fevereiro!$H$3:$H$300,Fevereiro!$D$3:$D$300,C246)+SUMIFS('Março'!$H$3:$H$300,'Março'!$C$3:$C$300,C246)+SUMIFS('Março'!$H$3:$H$300,'Março'!$D$3:$D$300,C246)+SUMIFS(Abril!$H$3:$H$300,Abril!$C$3:$C$300,C246)+SUMIFS(Abril!$H$3:$H$300,Abril!$D$3:$D$300,C246)+SUMIFS(Maio!$H$3:$H$300,Maio!$C$3:$C$300,C246)+SUMIFS(Maio!$H$3:$H$300,Maio!$D$3:$D$300,C246)+SUMIFS(Junho!$H$3:$H$300,Junho!$C$3:$C$300,C246)+SUMIFS(Junho!$H$3:$H$300,Junho!$D$3:$D$300,C246)+SUMIFS(Julho!$H$3:$H$300,Julho!$C$3:$C$300,C246)+SUMIFS(Julho!$H$3:$H$300,Julho!$D$3:$D$300,C246)+SUMIFS(Agosto!$H$3:$H$300,Agosto!$C$3:$C$300,C246)+SUMIFS(Agosto!$H$3:$H$300,Agosto!$D$3:$D$300,C246)+SUMIFS(Setembro!$H$3:$H$300,Setembro!$C$3:$C$300,C246)+SUMIFS(Setembro!$H$3:$H$300,Setembro!$D$3:$D$300,C246)+SUMIFS(Outubro!$H$3:$H$300,Outubro!$C$3:$C$300,C246)+SUMIFS(Outubro!$H$3:$H$300,Outubro!$D$3:$D$300,C246)+SUMIFS(Novembro!$H$3:$H$300,Novembro!$C$3:$C$300,C246)+SUMIFS(Novembro!$H$3:$H$300,Novembro!$D$3:$D$300,C246)+SUMIFS(Dezembro!$H$3:$H$300,Dezembro!$C$3:$C$300,C246)+SUMIFS(Dezembro!$H$3:$H$300,Dezembro!$D$3:$D$300,C246)</f>
        <v>0</v>
      </c>
      <c r="J246" s="235"/>
      <c r="L246" s="71"/>
    </row>
    <row r="247" ht="24.75" customHeight="1">
      <c r="A247" s="214">
        <f>Equipes!$H247+(ROW(Equipes!$H247)/100000)</f>
        <v>0.00247</v>
      </c>
      <c r="B247" s="207">
        <f>RANK(Equipes!$A247,A:A)</f>
        <v>200</v>
      </c>
      <c r="C247" s="242"/>
      <c r="D247" s="216">
        <f>COUNTIF(Janeiro!$C$3:$C$300,C247)+COUNTIF(Fevereiro!$C$3:$C$300,C247)+COUNTIF('Março'!$C$3:$C$300,C247)+COUNTIF(Abril!$C$3:$C$300,C247)+COUNTIF(Maio!$C$3:$C$300,C247)+COUNTIF(Junho!$C$3:$C$300,C247)+COUNTIF(Julho!$C$3:$C$300,C247)+COUNTIF(Agosto!$C$3:$C$300,C247)+COUNTIF(Setembro!$C$3:$C$300,C247)+COUNTIF(Outubro!$C$3:$C$300,C247)+COUNTIF(Novembro!$C$3:$C$300,C247)+COUNTIF(Dezembro!$C$3:$C$300,C247)</f>
        <v>0</v>
      </c>
      <c r="E247" s="216">
        <f>COUNTIF(Janeiro!$D$3:$D$300,C247)+COUNTIF(Fevereiro!$D$3:$D$300,C247)+COUNTIF('Março'!$D$3:$D$300,C247)+COUNTIF(Abril!$D$3:$D$300,C247)+COUNTIF(Maio!$D$3:$D$300,C247)+COUNTIF(Junho!$D$3:$D$300,C247)+COUNTIF(Julho!$D$3:$D$300,C247)+COUNTIF(Agosto!$D$3:$D$300,C247)+COUNTIF(Setembro!$D$3:$D$300,C247)+COUNTIF(Outubro!$D$3:$D$300,C247)+COUNTIF(Novembro!$D$3:$D$300,C247)+COUNTIF(Dezembro!$D$3:$D$300,C247)</f>
        <v>0</v>
      </c>
      <c r="F247" s="216">
        <f>COUNTIFS(Janeiro!$C$3:$C$300,C247,Janeiro!$H$3:$H$300,"&gt;0")+COUNTIFS(Janeiro!$D$3:$D$300,C247,Janeiro!$H$3:$H$300,"&gt;0")+COUNTIFS(Fevereiro!$C$3:$C$300,C247,Fevereiro!$H$3:$H$300,"&gt;0")+COUNTIFS(Fevereiro!$D$3:$D$300,C247,Fevereiro!$H$3:$H$300,"&gt;0")+COUNTIFS('Março'!$C$3:$C$300,C247,'Março'!$H$3:$H$300,"&gt;0")+COUNTIFS('Março'!$D$3:$D$300,C247,'Março'!$H$3:$H$300,"&gt;0")+COUNTIFS(Abril!$C$3:$C$300,C247,Abril!$H$3:$H$300,"&gt;0")+COUNTIFS(Abril!$D$3:$D$300,C247,Abril!$H$3:$H$300,"&gt;0")+COUNTIFS(Maio!$C$3:$C$300,C247,Maio!$H$3:$H$300,"&gt;0")+COUNTIFS(Maio!$D$3:$D$300,C247,Maio!$H$3:$H$300,"&gt;0")+COUNTIFS(Junho!$C$3:$C$300,C247,Junho!$H$3:$H$300,"&gt;0")+COUNTIFS(Junho!$D$3:$D$300,C247,Junho!$H$3:$H$300,"&gt;0")+COUNTIFS(Julho!$C$3:$C$300,C247,Julho!$H$3:$H$300,"&gt;0")+COUNTIFS(Julho!$D$3:$D$300,C247,Julho!$H$3:$H$300,"&gt;0")+COUNTIFS(Agosto!$C$3:$C$300,C247,Agosto!$H$3:$H$300,"&gt;0")+COUNTIFS(Agosto!$D$3:$D$300,C247,Agosto!$H$3:$H$300,"&gt;0")+COUNTIFS(Setembro!$C$3:$C$300,C247,Setembro!$H$3:$H$300,"&gt;0")+COUNTIFS(Setembro!$D$3:$D$300,C247,Setembro!$H$3:$H$300,"&gt;0")+COUNTIFS(Outubro!$C$3:$C$300,C247,Outubro!$H$3:$H$300,"&gt;0")+COUNTIFS(Outubro!$D$3:$D$300,C247,Outubro!$H$3:$H$300,"&gt;0")+COUNTIFS(Novembro!$C$3:$C$300,C247,Novembro!$H$3:$H$300,"&gt;0")+COUNTIFS(Novembro!$D$3:$D$300,C247,Novembro!$H$3:$H$300,"&gt;0")+COUNTIFS(Dezembro!$C$3:$C$300,C247,Dezembro!$H$3:$H$300,"&gt;0")+COUNTIFS(Dezembro!$D$3:$D$300,C247,Dezembro!$H$3:$H$300,"&gt;0")</f>
        <v>0</v>
      </c>
      <c r="G247" s="216">
        <f>COUNTIFS(Janeiro!$C$3:$C$300,C247,Janeiro!$H$3:$H$300,"&lt;0")+COUNTIFS(Janeiro!$D$3:$D$300,C247,Janeiro!$H$3:$H$300,"&lt;0")+COUNTIFS(Fevereiro!$C$3:$C$300,C247,Fevereiro!$H$3:$H$300,"&lt;0")+COUNTIFS(Fevereiro!$D$3:$D$300,C247,Fevereiro!$H$3:$H$300,"&lt;0")+COUNTIFS('Março'!$C$3:$C$300,C247,'Março'!$H$3:$H$300,"&lt;0")+COUNTIFS('Março'!$D$3:$D$300,C247,'Março'!$H$3:$H$300,"&lt;0")+COUNTIFS(Abril!$C$3:$C$300,C247,Abril!$H$3:$H$300,"&lt;0")+COUNTIFS(Abril!$D$3:$D$300,C247,Abril!$H$3:$H$300,"&lt;0")+COUNTIFS(Maio!$C$3:$C$300,C247,Maio!$H$3:$H$300,"&lt;0")+COUNTIFS(Maio!$D$3:$D$300,C247,Maio!$H$3:$H$300,"&lt;0")+COUNTIFS(Junho!$C$3:$C$300,C247,Junho!$H$3:$H$300,"&lt;0")+COUNTIFS(Junho!$D$3:$D$300,C247,Junho!$H$3:$H$300,"&lt;0")+COUNTIFS(Julho!$C$3:$C$300,C247,Julho!$H$3:$H$300,"&lt;0")+COUNTIFS(Julho!$D$3:$D$300,C247,Julho!$H$3:$H$300,"&lt;0")+COUNTIFS(Agosto!$C$3:$C$300,C247,Agosto!$H$3:$H$300,"&lt;0")+COUNTIFS(Agosto!$D$3:$D$300,C247,Agosto!$H$3:$H$300,"&lt;0")+COUNTIFS(Setembro!$C$3:$C$300,C247,Setembro!$H$3:$H$300,"&lt;0")+COUNTIFS(Setembro!$D$3:$D$300,C247,Setembro!$H$3:$H$300,"&lt;0")+COUNTIFS(Outubro!$C$3:$C$300,C247,Outubro!$H$3:$H$300,"&lt;0")+COUNTIFS(Outubro!$D$3:$D$300,C247,Outubro!$H$3:$H$300,"&lt;0")+COUNTIFS(Novembro!$C$3:$C$300,C247,Novembro!$H$3:$H$300,"&lt;0")+COUNTIFS(Novembro!$D$3:$D$300,C247,Novembro!$H$3:$H$300,"&lt;0")+COUNTIFS(Dezembro!$C$3:$C$300,C247,Dezembro!$H$3:$H$300,"&lt;0")+COUNTIFS(Dezembro!$D$3:$D$300,C247,Dezembro!$H$3:$H$300,"&lt;0")</f>
        <v>0</v>
      </c>
      <c r="H247" s="217">
        <f>SUMIFS(Janeiro!$H$3:$H$300,Janeiro!$C$3:$C$300,C247)+SUMIFS(Janeiro!$H$3:$H$300,Janeiro!$D$3:$D$300,C247)+SUMIFS(Fevereiro!$H$3:$H$300,Fevereiro!$C$3:$C$300,C247)+SUMIFS(Fevereiro!$H$3:$H$300,Fevereiro!$D$3:$D$300,C247)+SUMIFS('Março'!$H$3:$H$300,'Março'!$C$3:$C$300,C247)+SUMIFS('Março'!$H$3:$H$300,'Março'!$D$3:$D$300,C247)+SUMIFS(Abril!$H$3:$H$300,Abril!$C$3:$C$300,C247)+SUMIFS(Abril!$H$3:$H$300,Abril!$D$3:$D$300,C247)+SUMIFS(Maio!$H$3:$H$300,Maio!$C$3:$C$300,C247)+SUMIFS(Maio!$H$3:$H$300,Maio!$D$3:$D$300,C247)+SUMIFS(Junho!$H$3:$H$300,Junho!$C$3:$C$300,C247)+SUMIFS(Junho!$H$3:$H$300,Junho!$D$3:$D$300,C247)+SUMIFS(Julho!$H$3:$H$300,Julho!$C$3:$C$300,C247)+SUMIFS(Julho!$H$3:$H$300,Julho!$D$3:$D$300,C247)+SUMIFS(Agosto!$H$3:$H$300,Agosto!$C$3:$C$300,C247)+SUMIFS(Agosto!$H$3:$H$300,Agosto!$D$3:$D$300,C247)+SUMIFS(Setembro!$H$3:$H$300,Setembro!$C$3:$C$300,C247)+SUMIFS(Setembro!$H$3:$H$300,Setembro!$D$3:$D$300,C247)+SUMIFS(Outubro!$H$3:$H$300,Outubro!$C$3:$C$300,C247)+SUMIFS(Outubro!$H$3:$H$300,Outubro!$D$3:$D$300,C247)+SUMIFS(Novembro!$H$3:$H$300,Novembro!$C$3:$C$300,C247)+SUMIFS(Novembro!$H$3:$H$300,Novembro!$D$3:$D$300,C247)+SUMIFS(Dezembro!$H$3:$H$300,Dezembro!$C$3:$C$300,C247)+SUMIFS(Dezembro!$H$3:$H$300,Dezembro!$D$3:$D$300,C247)</f>
        <v>0</v>
      </c>
      <c r="J247" s="235"/>
      <c r="L247" s="71"/>
    </row>
    <row r="248" ht="24.75" customHeight="1">
      <c r="A248" s="214">
        <f>Equipes!$H248+(ROW(Equipes!$H248)/100000)</f>
        <v>0.00248</v>
      </c>
      <c r="B248" s="207">
        <f>RANK(Equipes!$A248,A:A)</f>
        <v>199</v>
      </c>
      <c r="C248" s="242"/>
      <c r="D248" s="216">
        <f>COUNTIF(Janeiro!$C$3:$C$300,C248)+COUNTIF(Fevereiro!$C$3:$C$300,C248)+COUNTIF('Março'!$C$3:$C$300,C248)+COUNTIF(Abril!$C$3:$C$300,C248)+COUNTIF(Maio!$C$3:$C$300,C248)+COUNTIF(Junho!$C$3:$C$300,C248)+COUNTIF(Julho!$C$3:$C$300,C248)+COUNTIF(Agosto!$C$3:$C$300,C248)+COUNTIF(Setembro!$C$3:$C$300,C248)+COUNTIF(Outubro!$C$3:$C$300,C248)+COUNTIF(Novembro!$C$3:$C$300,C248)+COUNTIF(Dezembro!$C$3:$C$300,C248)</f>
        <v>0</v>
      </c>
      <c r="E248" s="216">
        <f>COUNTIF(Janeiro!$D$3:$D$300,C248)+COUNTIF(Fevereiro!$D$3:$D$300,C248)+COUNTIF('Março'!$D$3:$D$300,C248)+COUNTIF(Abril!$D$3:$D$300,C248)+COUNTIF(Maio!$D$3:$D$300,C248)+COUNTIF(Junho!$D$3:$D$300,C248)+COUNTIF(Julho!$D$3:$D$300,C248)+COUNTIF(Agosto!$D$3:$D$300,C248)+COUNTIF(Setembro!$D$3:$D$300,C248)+COUNTIF(Outubro!$D$3:$D$300,C248)+COUNTIF(Novembro!$D$3:$D$300,C248)+COUNTIF(Dezembro!$D$3:$D$300,C248)</f>
        <v>0</v>
      </c>
      <c r="F248" s="216">
        <f>COUNTIFS(Janeiro!$C$3:$C$300,C248,Janeiro!$H$3:$H$300,"&gt;0")+COUNTIFS(Janeiro!$D$3:$D$300,C248,Janeiro!$H$3:$H$300,"&gt;0")+COUNTIFS(Fevereiro!$C$3:$C$300,C248,Fevereiro!$H$3:$H$300,"&gt;0")+COUNTIFS(Fevereiro!$D$3:$D$300,C248,Fevereiro!$H$3:$H$300,"&gt;0")+COUNTIFS('Março'!$C$3:$C$300,C248,'Março'!$H$3:$H$300,"&gt;0")+COUNTIFS('Março'!$D$3:$D$300,C248,'Março'!$H$3:$H$300,"&gt;0")+COUNTIFS(Abril!$C$3:$C$300,C248,Abril!$H$3:$H$300,"&gt;0")+COUNTIFS(Abril!$D$3:$D$300,C248,Abril!$H$3:$H$300,"&gt;0")+COUNTIFS(Maio!$C$3:$C$300,C248,Maio!$H$3:$H$300,"&gt;0")+COUNTIFS(Maio!$D$3:$D$300,C248,Maio!$H$3:$H$300,"&gt;0")+COUNTIFS(Junho!$C$3:$C$300,C248,Junho!$H$3:$H$300,"&gt;0")+COUNTIFS(Junho!$D$3:$D$300,C248,Junho!$H$3:$H$300,"&gt;0")+COUNTIFS(Julho!$C$3:$C$300,C248,Julho!$H$3:$H$300,"&gt;0")+COUNTIFS(Julho!$D$3:$D$300,C248,Julho!$H$3:$H$300,"&gt;0")+COUNTIFS(Agosto!$C$3:$C$300,C248,Agosto!$H$3:$H$300,"&gt;0")+COUNTIFS(Agosto!$D$3:$D$300,C248,Agosto!$H$3:$H$300,"&gt;0")+COUNTIFS(Setembro!$C$3:$C$300,C248,Setembro!$H$3:$H$300,"&gt;0")+COUNTIFS(Setembro!$D$3:$D$300,C248,Setembro!$H$3:$H$300,"&gt;0")+COUNTIFS(Outubro!$C$3:$C$300,C248,Outubro!$H$3:$H$300,"&gt;0")+COUNTIFS(Outubro!$D$3:$D$300,C248,Outubro!$H$3:$H$300,"&gt;0")+COUNTIFS(Novembro!$C$3:$C$300,C248,Novembro!$H$3:$H$300,"&gt;0")+COUNTIFS(Novembro!$D$3:$D$300,C248,Novembro!$H$3:$H$300,"&gt;0")+COUNTIFS(Dezembro!$C$3:$C$300,C248,Dezembro!$H$3:$H$300,"&gt;0")+COUNTIFS(Dezembro!$D$3:$D$300,C248,Dezembro!$H$3:$H$300,"&gt;0")</f>
        <v>0</v>
      </c>
      <c r="G248" s="216">
        <f>COUNTIFS(Janeiro!$C$3:$C$300,C248,Janeiro!$H$3:$H$300,"&lt;0")+COUNTIFS(Janeiro!$D$3:$D$300,C248,Janeiro!$H$3:$H$300,"&lt;0")+COUNTIFS(Fevereiro!$C$3:$C$300,C248,Fevereiro!$H$3:$H$300,"&lt;0")+COUNTIFS(Fevereiro!$D$3:$D$300,C248,Fevereiro!$H$3:$H$300,"&lt;0")+COUNTIFS('Março'!$C$3:$C$300,C248,'Março'!$H$3:$H$300,"&lt;0")+COUNTIFS('Março'!$D$3:$D$300,C248,'Março'!$H$3:$H$300,"&lt;0")+COUNTIFS(Abril!$C$3:$C$300,C248,Abril!$H$3:$H$300,"&lt;0")+COUNTIFS(Abril!$D$3:$D$300,C248,Abril!$H$3:$H$300,"&lt;0")+COUNTIFS(Maio!$C$3:$C$300,C248,Maio!$H$3:$H$300,"&lt;0")+COUNTIFS(Maio!$D$3:$D$300,C248,Maio!$H$3:$H$300,"&lt;0")+COUNTIFS(Junho!$C$3:$C$300,C248,Junho!$H$3:$H$300,"&lt;0")+COUNTIFS(Junho!$D$3:$D$300,C248,Junho!$H$3:$H$300,"&lt;0")+COUNTIFS(Julho!$C$3:$C$300,C248,Julho!$H$3:$H$300,"&lt;0")+COUNTIFS(Julho!$D$3:$D$300,C248,Julho!$H$3:$H$300,"&lt;0")+COUNTIFS(Agosto!$C$3:$C$300,C248,Agosto!$H$3:$H$300,"&lt;0")+COUNTIFS(Agosto!$D$3:$D$300,C248,Agosto!$H$3:$H$300,"&lt;0")+COUNTIFS(Setembro!$C$3:$C$300,C248,Setembro!$H$3:$H$300,"&lt;0")+COUNTIFS(Setembro!$D$3:$D$300,C248,Setembro!$H$3:$H$300,"&lt;0")+COUNTIFS(Outubro!$C$3:$C$300,C248,Outubro!$H$3:$H$300,"&lt;0")+COUNTIFS(Outubro!$D$3:$D$300,C248,Outubro!$H$3:$H$300,"&lt;0")+COUNTIFS(Novembro!$C$3:$C$300,C248,Novembro!$H$3:$H$300,"&lt;0")+COUNTIFS(Novembro!$D$3:$D$300,C248,Novembro!$H$3:$H$300,"&lt;0")+COUNTIFS(Dezembro!$C$3:$C$300,C248,Dezembro!$H$3:$H$300,"&lt;0")+COUNTIFS(Dezembro!$D$3:$D$300,C248,Dezembro!$H$3:$H$300,"&lt;0")</f>
        <v>0</v>
      </c>
      <c r="H248" s="217">
        <f>SUMIFS(Janeiro!$H$3:$H$300,Janeiro!$C$3:$C$300,C248)+SUMIFS(Janeiro!$H$3:$H$300,Janeiro!$D$3:$D$300,C248)+SUMIFS(Fevereiro!$H$3:$H$300,Fevereiro!$C$3:$C$300,C248)+SUMIFS(Fevereiro!$H$3:$H$300,Fevereiro!$D$3:$D$300,C248)+SUMIFS('Março'!$H$3:$H$300,'Março'!$C$3:$C$300,C248)+SUMIFS('Março'!$H$3:$H$300,'Março'!$D$3:$D$300,C248)+SUMIFS(Abril!$H$3:$H$300,Abril!$C$3:$C$300,C248)+SUMIFS(Abril!$H$3:$H$300,Abril!$D$3:$D$300,C248)+SUMIFS(Maio!$H$3:$H$300,Maio!$C$3:$C$300,C248)+SUMIFS(Maio!$H$3:$H$300,Maio!$D$3:$D$300,C248)+SUMIFS(Junho!$H$3:$H$300,Junho!$C$3:$C$300,C248)+SUMIFS(Junho!$H$3:$H$300,Junho!$D$3:$D$300,C248)+SUMIFS(Julho!$H$3:$H$300,Julho!$C$3:$C$300,C248)+SUMIFS(Julho!$H$3:$H$300,Julho!$D$3:$D$300,C248)+SUMIFS(Agosto!$H$3:$H$300,Agosto!$C$3:$C$300,C248)+SUMIFS(Agosto!$H$3:$H$300,Agosto!$D$3:$D$300,C248)+SUMIFS(Setembro!$H$3:$H$300,Setembro!$C$3:$C$300,C248)+SUMIFS(Setembro!$H$3:$H$300,Setembro!$D$3:$D$300,C248)+SUMIFS(Outubro!$H$3:$H$300,Outubro!$C$3:$C$300,C248)+SUMIFS(Outubro!$H$3:$H$300,Outubro!$D$3:$D$300,C248)+SUMIFS(Novembro!$H$3:$H$300,Novembro!$C$3:$C$300,C248)+SUMIFS(Novembro!$H$3:$H$300,Novembro!$D$3:$D$300,C248)+SUMIFS(Dezembro!$H$3:$H$300,Dezembro!$C$3:$C$300,C248)+SUMIFS(Dezembro!$H$3:$H$300,Dezembro!$D$3:$D$300,C248)</f>
        <v>0</v>
      </c>
      <c r="J248" s="235"/>
      <c r="L248" s="71"/>
    </row>
    <row r="249" ht="24.75" customHeight="1">
      <c r="A249" s="214">
        <f>Equipes!$H249+(ROW(Equipes!$H249)/100000)</f>
        <v>0.00249</v>
      </c>
      <c r="B249" s="207">
        <f>RANK(Equipes!$A249,A:A)</f>
        <v>198</v>
      </c>
      <c r="C249" s="242"/>
      <c r="D249" s="216">
        <f>COUNTIF(Janeiro!$C$3:$C$300,C249)+COUNTIF(Fevereiro!$C$3:$C$300,C249)+COUNTIF('Março'!$C$3:$C$300,C249)+COUNTIF(Abril!$C$3:$C$300,C249)+COUNTIF(Maio!$C$3:$C$300,C249)+COUNTIF(Junho!$C$3:$C$300,C249)+COUNTIF(Julho!$C$3:$C$300,C249)+COUNTIF(Agosto!$C$3:$C$300,C249)+COUNTIF(Setembro!$C$3:$C$300,C249)+COUNTIF(Outubro!$C$3:$C$300,C249)+COUNTIF(Novembro!$C$3:$C$300,C249)+COUNTIF(Dezembro!$C$3:$C$300,C249)</f>
        <v>0</v>
      </c>
      <c r="E249" s="216">
        <f>COUNTIF(Janeiro!$D$3:$D$300,C249)+COUNTIF(Fevereiro!$D$3:$D$300,C249)+COUNTIF('Março'!$D$3:$D$300,C249)+COUNTIF(Abril!$D$3:$D$300,C249)+COUNTIF(Maio!$D$3:$D$300,C249)+COUNTIF(Junho!$D$3:$D$300,C249)+COUNTIF(Julho!$D$3:$D$300,C249)+COUNTIF(Agosto!$D$3:$D$300,C249)+COUNTIF(Setembro!$D$3:$D$300,C249)+COUNTIF(Outubro!$D$3:$D$300,C249)+COUNTIF(Novembro!$D$3:$D$300,C249)+COUNTIF(Dezembro!$D$3:$D$300,C249)</f>
        <v>0</v>
      </c>
      <c r="F249" s="216">
        <f>COUNTIFS(Janeiro!$C$3:$C$300,C249,Janeiro!$H$3:$H$300,"&gt;0")+COUNTIFS(Janeiro!$D$3:$D$300,C249,Janeiro!$H$3:$H$300,"&gt;0")+COUNTIFS(Fevereiro!$C$3:$C$300,C249,Fevereiro!$H$3:$H$300,"&gt;0")+COUNTIFS(Fevereiro!$D$3:$D$300,C249,Fevereiro!$H$3:$H$300,"&gt;0")+COUNTIFS('Março'!$C$3:$C$300,C249,'Março'!$H$3:$H$300,"&gt;0")+COUNTIFS('Março'!$D$3:$D$300,C249,'Março'!$H$3:$H$300,"&gt;0")+COUNTIFS(Abril!$C$3:$C$300,C249,Abril!$H$3:$H$300,"&gt;0")+COUNTIFS(Abril!$D$3:$D$300,C249,Abril!$H$3:$H$300,"&gt;0")+COUNTIFS(Maio!$C$3:$C$300,C249,Maio!$H$3:$H$300,"&gt;0")+COUNTIFS(Maio!$D$3:$D$300,C249,Maio!$H$3:$H$300,"&gt;0")+COUNTIFS(Junho!$C$3:$C$300,C249,Junho!$H$3:$H$300,"&gt;0")+COUNTIFS(Junho!$D$3:$D$300,C249,Junho!$H$3:$H$300,"&gt;0")+COUNTIFS(Julho!$C$3:$C$300,C249,Julho!$H$3:$H$300,"&gt;0")+COUNTIFS(Julho!$D$3:$D$300,C249,Julho!$H$3:$H$300,"&gt;0")+COUNTIFS(Agosto!$C$3:$C$300,C249,Agosto!$H$3:$H$300,"&gt;0")+COUNTIFS(Agosto!$D$3:$D$300,C249,Agosto!$H$3:$H$300,"&gt;0")+COUNTIFS(Setembro!$C$3:$C$300,C249,Setembro!$H$3:$H$300,"&gt;0")+COUNTIFS(Setembro!$D$3:$D$300,C249,Setembro!$H$3:$H$300,"&gt;0")+COUNTIFS(Outubro!$C$3:$C$300,C249,Outubro!$H$3:$H$300,"&gt;0")+COUNTIFS(Outubro!$D$3:$D$300,C249,Outubro!$H$3:$H$300,"&gt;0")+COUNTIFS(Novembro!$C$3:$C$300,C249,Novembro!$H$3:$H$300,"&gt;0")+COUNTIFS(Novembro!$D$3:$D$300,C249,Novembro!$H$3:$H$300,"&gt;0")+COUNTIFS(Dezembro!$C$3:$C$300,C249,Dezembro!$H$3:$H$300,"&gt;0")+COUNTIFS(Dezembro!$D$3:$D$300,C249,Dezembro!$H$3:$H$300,"&gt;0")</f>
        <v>0</v>
      </c>
      <c r="G249" s="216">
        <f>COUNTIFS(Janeiro!$C$3:$C$300,C249,Janeiro!$H$3:$H$300,"&lt;0")+COUNTIFS(Janeiro!$D$3:$D$300,C249,Janeiro!$H$3:$H$300,"&lt;0")+COUNTIFS(Fevereiro!$C$3:$C$300,C249,Fevereiro!$H$3:$H$300,"&lt;0")+COUNTIFS(Fevereiro!$D$3:$D$300,C249,Fevereiro!$H$3:$H$300,"&lt;0")+COUNTIFS('Março'!$C$3:$C$300,C249,'Março'!$H$3:$H$300,"&lt;0")+COUNTIFS('Março'!$D$3:$D$300,C249,'Março'!$H$3:$H$300,"&lt;0")+COUNTIFS(Abril!$C$3:$C$300,C249,Abril!$H$3:$H$300,"&lt;0")+COUNTIFS(Abril!$D$3:$D$300,C249,Abril!$H$3:$H$300,"&lt;0")+COUNTIFS(Maio!$C$3:$C$300,C249,Maio!$H$3:$H$300,"&lt;0")+COUNTIFS(Maio!$D$3:$D$300,C249,Maio!$H$3:$H$300,"&lt;0")+COUNTIFS(Junho!$C$3:$C$300,C249,Junho!$H$3:$H$300,"&lt;0")+COUNTIFS(Junho!$D$3:$D$300,C249,Junho!$H$3:$H$300,"&lt;0")+COUNTIFS(Julho!$C$3:$C$300,C249,Julho!$H$3:$H$300,"&lt;0")+COUNTIFS(Julho!$D$3:$D$300,C249,Julho!$H$3:$H$300,"&lt;0")+COUNTIFS(Agosto!$C$3:$C$300,C249,Agosto!$H$3:$H$300,"&lt;0")+COUNTIFS(Agosto!$D$3:$D$300,C249,Agosto!$H$3:$H$300,"&lt;0")+COUNTIFS(Setembro!$C$3:$C$300,C249,Setembro!$H$3:$H$300,"&lt;0")+COUNTIFS(Setembro!$D$3:$D$300,C249,Setembro!$H$3:$H$300,"&lt;0")+COUNTIFS(Outubro!$C$3:$C$300,C249,Outubro!$H$3:$H$300,"&lt;0")+COUNTIFS(Outubro!$D$3:$D$300,C249,Outubro!$H$3:$H$300,"&lt;0")+COUNTIFS(Novembro!$C$3:$C$300,C249,Novembro!$H$3:$H$300,"&lt;0")+COUNTIFS(Novembro!$D$3:$D$300,C249,Novembro!$H$3:$H$300,"&lt;0")+COUNTIFS(Dezembro!$C$3:$C$300,C249,Dezembro!$H$3:$H$300,"&lt;0")+COUNTIFS(Dezembro!$D$3:$D$300,C249,Dezembro!$H$3:$H$300,"&lt;0")</f>
        <v>0</v>
      </c>
      <c r="H249" s="217">
        <f>SUMIFS(Janeiro!$H$3:$H$300,Janeiro!$C$3:$C$300,C249)+SUMIFS(Janeiro!$H$3:$H$300,Janeiro!$D$3:$D$300,C249)+SUMIFS(Fevereiro!$H$3:$H$300,Fevereiro!$C$3:$C$300,C249)+SUMIFS(Fevereiro!$H$3:$H$300,Fevereiro!$D$3:$D$300,C249)+SUMIFS('Março'!$H$3:$H$300,'Março'!$C$3:$C$300,C249)+SUMIFS('Março'!$H$3:$H$300,'Março'!$D$3:$D$300,C249)+SUMIFS(Abril!$H$3:$H$300,Abril!$C$3:$C$300,C249)+SUMIFS(Abril!$H$3:$H$300,Abril!$D$3:$D$300,C249)+SUMIFS(Maio!$H$3:$H$300,Maio!$C$3:$C$300,C249)+SUMIFS(Maio!$H$3:$H$300,Maio!$D$3:$D$300,C249)+SUMIFS(Junho!$H$3:$H$300,Junho!$C$3:$C$300,C249)+SUMIFS(Junho!$H$3:$H$300,Junho!$D$3:$D$300,C249)+SUMIFS(Julho!$H$3:$H$300,Julho!$C$3:$C$300,C249)+SUMIFS(Julho!$H$3:$H$300,Julho!$D$3:$D$300,C249)+SUMIFS(Agosto!$H$3:$H$300,Agosto!$C$3:$C$300,C249)+SUMIFS(Agosto!$H$3:$H$300,Agosto!$D$3:$D$300,C249)+SUMIFS(Setembro!$H$3:$H$300,Setembro!$C$3:$C$300,C249)+SUMIFS(Setembro!$H$3:$H$300,Setembro!$D$3:$D$300,C249)+SUMIFS(Outubro!$H$3:$H$300,Outubro!$C$3:$C$300,C249)+SUMIFS(Outubro!$H$3:$H$300,Outubro!$D$3:$D$300,C249)+SUMIFS(Novembro!$H$3:$H$300,Novembro!$C$3:$C$300,C249)+SUMIFS(Novembro!$H$3:$H$300,Novembro!$D$3:$D$300,C249)+SUMIFS(Dezembro!$H$3:$H$300,Dezembro!$C$3:$C$300,C249)+SUMIFS(Dezembro!$H$3:$H$300,Dezembro!$D$3:$D$300,C249)</f>
        <v>0</v>
      </c>
      <c r="J249" s="235"/>
      <c r="L249" s="71"/>
    </row>
    <row r="250" ht="24.75" customHeight="1">
      <c r="A250" s="214">
        <f>Equipes!$H250+(ROW(Equipes!$H250)/100000)</f>
        <v>0.0025</v>
      </c>
      <c r="B250" s="207">
        <f>RANK(Equipes!$A250,A:A)</f>
        <v>197</v>
      </c>
      <c r="C250" s="242"/>
      <c r="D250" s="216">
        <f>COUNTIF(Janeiro!$C$3:$C$300,C250)+COUNTIF(Fevereiro!$C$3:$C$300,C250)+COUNTIF('Março'!$C$3:$C$300,C250)+COUNTIF(Abril!$C$3:$C$300,C250)+COUNTIF(Maio!$C$3:$C$300,C250)+COUNTIF(Junho!$C$3:$C$300,C250)+COUNTIF(Julho!$C$3:$C$300,C250)+COUNTIF(Agosto!$C$3:$C$300,C250)+COUNTIF(Setembro!$C$3:$C$300,C250)+COUNTIF(Outubro!$C$3:$C$300,C250)+COUNTIF(Novembro!$C$3:$C$300,C250)+COUNTIF(Dezembro!$C$3:$C$300,C250)</f>
        <v>0</v>
      </c>
      <c r="E250" s="216">
        <f>COUNTIF(Janeiro!$D$3:$D$300,C250)+COUNTIF(Fevereiro!$D$3:$D$300,C250)+COUNTIF('Março'!$D$3:$D$300,C250)+COUNTIF(Abril!$D$3:$D$300,C250)+COUNTIF(Maio!$D$3:$D$300,C250)+COUNTIF(Junho!$D$3:$D$300,C250)+COUNTIF(Julho!$D$3:$D$300,C250)+COUNTIF(Agosto!$D$3:$D$300,C250)+COUNTIF(Setembro!$D$3:$D$300,C250)+COUNTIF(Outubro!$D$3:$D$300,C250)+COUNTIF(Novembro!$D$3:$D$300,C250)+COUNTIF(Dezembro!$D$3:$D$300,C250)</f>
        <v>0</v>
      </c>
      <c r="F250" s="216">
        <f>COUNTIFS(Janeiro!$C$3:$C$300,C250,Janeiro!$H$3:$H$300,"&gt;0")+COUNTIFS(Janeiro!$D$3:$D$300,C250,Janeiro!$H$3:$H$300,"&gt;0")+COUNTIFS(Fevereiro!$C$3:$C$300,C250,Fevereiro!$H$3:$H$300,"&gt;0")+COUNTIFS(Fevereiro!$D$3:$D$300,C250,Fevereiro!$H$3:$H$300,"&gt;0")+COUNTIFS('Março'!$C$3:$C$300,C250,'Março'!$H$3:$H$300,"&gt;0")+COUNTIFS('Março'!$D$3:$D$300,C250,'Março'!$H$3:$H$300,"&gt;0")+COUNTIFS(Abril!$C$3:$C$300,C250,Abril!$H$3:$H$300,"&gt;0")+COUNTIFS(Abril!$D$3:$D$300,C250,Abril!$H$3:$H$300,"&gt;0")+COUNTIFS(Maio!$C$3:$C$300,C250,Maio!$H$3:$H$300,"&gt;0")+COUNTIFS(Maio!$D$3:$D$300,C250,Maio!$H$3:$H$300,"&gt;0")+COUNTIFS(Junho!$C$3:$C$300,C250,Junho!$H$3:$H$300,"&gt;0")+COUNTIFS(Junho!$D$3:$D$300,C250,Junho!$H$3:$H$300,"&gt;0")+COUNTIFS(Julho!$C$3:$C$300,C250,Julho!$H$3:$H$300,"&gt;0")+COUNTIFS(Julho!$D$3:$D$300,C250,Julho!$H$3:$H$300,"&gt;0")+COUNTIFS(Agosto!$C$3:$C$300,C250,Agosto!$H$3:$H$300,"&gt;0")+COUNTIFS(Agosto!$D$3:$D$300,C250,Agosto!$H$3:$H$300,"&gt;0")+COUNTIFS(Setembro!$C$3:$C$300,C250,Setembro!$H$3:$H$300,"&gt;0")+COUNTIFS(Setembro!$D$3:$D$300,C250,Setembro!$H$3:$H$300,"&gt;0")+COUNTIFS(Outubro!$C$3:$C$300,C250,Outubro!$H$3:$H$300,"&gt;0")+COUNTIFS(Outubro!$D$3:$D$300,C250,Outubro!$H$3:$H$300,"&gt;0")+COUNTIFS(Novembro!$C$3:$C$300,C250,Novembro!$H$3:$H$300,"&gt;0")+COUNTIFS(Novembro!$D$3:$D$300,C250,Novembro!$H$3:$H$300,"&gt;0")+COUNTIFS(Dezembro!$C$3:$C$300,C250,Dezembro!$H$3:$H$300,"&gt;0")+COUNTIFS(Dezembro!$D$3:$D$300,C250,Dezembro!$H$3:$H$300,"&gt;0")</f>
        <v>0</v>
      </c>
      <c r="G250" s="216">
        <f>COUNTIFS(Janeiro!$C$3:$C$300,C250,Janeiro!$H$3:$H$300,"&lt;0")+COUNTIFS(Janeiro!$D$3:$D$300,C250,Janeiro!$H$3:$H$300,"&lt;0")+COUNTIFS(Fevereiro!$C$3:$C$300,C250,Fevereiro!$H$3:$H$300,"&lt;0")+COUNTIFS(Fevereiro!$D$3:$D$300,C250,Fevereiro!$H$3:$H$300,"&lt;0")+COUNTIFS('Março'!$C$3:$C$300,C250,'Março'!$H$3:$H$300,"&lt;0")+COUNTIFS('Março'!$D$3:$D$300,C250,'Março'!$H$3:$H$300,"&lt;0")+COUNTIFS(Abril!$C$3:$C$300,C250,Abril!$H$3:$H$300,"&lt;0")+COUNTIFS(Abril!$D$3:$D$300,C250,Abril!$H$3:$H$300,"&lt;0")+COUNTIFS(Maio!$C$3:$C$300,C250,Maio!$H$3:$H$300,"&lt;0")+COUNTIFS(Maio!$D$3:$D$300,C250,Maio!$H$3:$H$300,"&lt;0")+COUNTIFS(Junho!$C$3:$C$300,C250,Junho!$H$3:$H$300,"&lt;0")+COUNTIFS(Junho!$D$3:$D$300,C250,Junho!$H$3:$H$300,"&lt;0")+COUNTIFS(Julho!$C$3:$C$300,C250,Julho!$H$3:$H$300,"&lt;0")+COUNTIFS(Julho!$D$3:$D$300,C250,Julho!$H$3:$H$300,"&lt;0")+COUNTIFS(Agosto!$C$3:$C$300,C250,Agosto!$H$3:$H$300,"&lt;0")+COUNTIFS(Agosto!$D$3:$D$300,C250,Agosto!$H$3:$H$300,"&lt;0")+COUNTIFS(Setembro!$C$3:$C$300,C250,Setembro!$H$3:$H$300,"&lt;0")+COUNTIFS(Setembro!$D$3:$D$300,C250,Setembro!$H$3:$H$300,"&lt;0")+COUNTIFS(Outubro!$C$3:$C$300,C250,Outubro!$H$3:$H$300,"&lt;0")+COUNTIFS(Outubro!$D$3:$D$300,C250,Outubro!$H$3:$H$300,"&lt;0")+COUNTIFS(Novembro!$C$3:$C$300,C250,Novembro!$H$3:$H$300,"&lt;0")+COUNTIFS(Novembro!$D$3:$D$300,C250,Novembro!$H$3:$H$300,"&lt;0")+COUNTIFS(Dezembro!$C$3:$C$300,C250,Dezembro!$H$3:$H$300,"&lt;0")+COUNTIFS(Dezembro!$D$3:$D$300,C250,Dezembro!$H$3:$H$300,"&lt;0")</f>
        <v>0</v>
      </c>
      <c r="H250" s="217">
        <f>SUMIFS(Janeiro!$H$3:$H$300,Janeiro!$C$3:$C$300,C250)+SUMIFS(Janeiro!$H$3:$H$300,Janeiro!$D$3:$D$300,C250)+SUMIFS(Fevereiro!$H$3:$H$300,Fevereiro!$C$3:$C$300,C250)+SUMIFS(Fevereiro!$H$3:$H$300,Fevereiro!$D$3:$D$300,C250)+SUMIFS('Março'!$H$3:$H$300,'Março'!$C$3:$C$300,C250)+SUMIFS('Março'!$H$3:$H$300,'Março'!$D$3:$D$300,C250)+SUMIFS(Abril!$H$3:$H$300,Abril!$C$3:$C$300,C250)+SUMIFS(Abril!$H$3:$H$300,Abril!$D$3:$D$300,C250)+SUMIFS(Maio!$H$3:$H$300,Maio!$C$3:$C$300,C250)+SUMIFS(Maio!$H$3:$H$300,Maio!$D$3:$D$300,C250)+SUMIFS(Junho!$H$3:$H$300,Junho!$C$3:$C$300,C250)+SUMIFS(Junho!$H$3:$H$300,Junho!$D$3:$D$300,C250)+SUMIFS(Julho!$H$3:$H$300,Julho!$C$3:$C$300,C250)+SUMIFS(Julho!$H$3:$H$300,Julho!$D$3:$D$300,C250)+SUMIFS(Agosto!$H$3:$H$300,Agosto!$C$3:$C$300,C250)+SUMIFS(Agosto!$H$3:$H$300,Agosto!$D$3:$D$300,C250)+SUMIFS(Setembro!$H$3:$H$300,Setembro!$C$3:$C$300,C250)+SUMIFS(Setembro!$H$3:$H$300,Setembro!$D$3:$D$300,C250)+SUMIFS(Outubro!$H$3:$H$300,Outubro!$C$3:$C$300,C250)+SUMIFS(Outubro!$H$3:$H$300,Outubro!$D$3:$D$300,C250)+SUMIFS(Novembro!$H$3:$H$300,Novembro!$C$3:$C$300,C250)+SUMIFS(Novembro!$H$3:$H$300,Novembro!$D$3:$D$300,C250)+SUMIFS(Dezembro!$H$3:$H$300,Dezembro!$C$3:$C$300,C250)+SUMIFS(Dezembro!$H$3:$H$300,Dezembro!$D$3:$D$300,C250)</f>
        <v>0</v>
      </c>
      <c r="J250" s="235"/>
      <c r="L250" s="71"/>
    </row>
    <row r="251" ht="24.75" customHeight="1">
      <c r="A251" s="214">
        <f>Equipes!$H251+(ROW(Equipes!$H251)/100000)</f>
        <v>0.00251</v>
      </c>
      <c r="B251" s="207">
        <f>RANK(Equipes!$A251,A:A)</f>
        <v>196</v>
      </c>
      <c r="C251" s="242"/>
      <c r="D251" s="216">
        <f>COUNTIF(Janeiro!$C$3:$C$300,C251)+COUNTIF(Fevereiro!$C$3:$C$300,C251)+COUNTIF('Março'!$C$3:$C$300,C251)+COUNTIF(Abril!$C$3:$C$300,C251)+COUNTIF(Maio!$C$3:$C$300,C251)+COUNTIF(Junho!$C$3:$C$300,C251)+COUNTIF(Julho!$C$3:$C$300,C251)+COUNTIF(Agosto!$C$3:$C$300,C251)+COUNTIF(Setembro!$C$3:$C$300,C251)+COUNTIF(Outubro!$C$3:$C$300,C251)+COUNTIF(Novembro!$C$3:$C$300,C251)+COUNTIF(Dezembro!$C$3:$C$300,C251)</f>
        <v>0</v>
      </c>
      <c r="E251" s="216">
        <f>COUNTIF(Janeiro!$D$3:$D$300,C251)+COUNTIF(Fevereiro!$D$3:$D$300,C251)+COUNTIF('Março'!$D$3:$D$300,C251)+COUNTIF(Abril!$D$3:$D$300,C251)+COUNTIF(Maio!$D$3:$D$300,C251)+COUNTIF(Junho!$D$3:$D$300,C251)+COUNTIF(Julho!$D$3:$D$300,C251)+COUNTIF(Agosto!$D$3:$D$300,C251)+COUNTIF(Setembro!$D$3:$D$300,C251)+COUNTIF(Outubro!$D$3:$D$300,C251)+COUNTIF(Novembro!$D$3:$D$300,C251)+COUNTIF(Dezembro!$D$3:$D$300,C251)</f>
        <v>0</v>
      </c>
      <c r="F251" s="216">
        <f>COUNTIFS(Janeiro!$C$3:$C$300,C251,Janeiro!$H$3:$H$300,"&gt;0")+COUNTIFS(Janeiro!$D$3:$D$300,C251,Janeiro!$H$3:$H$300,"&gt;0")+COUNTIFS(Fevereiro!$C$3:$C$300,C251,Fevereiro!$H$3:$H$300,"&gt;0")+COUNTIFS(Fevereiro!$D$3:$D$300,C251,Fevereiro!$H$3:$H$300,"&gt;0")+COUNTIFS('Março'!$C$3:$C$300,C251,'Março'!$H$3:$H$300,"&gt;0")+COUNTIFS('Março'!$D$3:$D$300,C251,'Março'!$H$3:$H$300,"&gt;0")+COUNTIFS(Abril!$C$3:$C$300,C251,Abril!$H$3:$H$300,"&gt;0")+COUNTIFS(Abril!$D$3:$D$300,C251,Abril!$H$3:$H$300,"&gt;0")+COUNTIFS(Maio!$C$3:$C$300,C251,Maio!$H$3:$H$300,"&gt;0")+COUNTIFS(Maio!$D$3:$D$300,C251,Maio!$H$3:$H$300,"&gt;0")+COUNTIFS(Junho!$C$3:$C$300,C251,Junho!$H$3:$H$300,"&gt;0")+COUNTIFS(Junho!$D$3:$D$300,C251,Junho!$H$3:$H$300,"&gt;0")+COUNTIFS(Julho!$C$3:$C$300,C251,Julho!$H$3:$H$300,"&gt;0")+COUNTIFS(Julho!$D$3:$D$300,C251,Julho!$H$3:$H$300,"&gt;0")+COUNTIFS(Agosto!$C$3:$C$300,C251,Agosto!$H$3:$H$300,"&gt;0")+COUNTIFS(Agosto!$D$3:$D$300,C251,Agosto!$H$3:$H$300,"&gt;0")+COUNTIFS(Setembro!$C$3:$C$300,C251,Setembro!$H$3:$H$300,"&gt;0")+COUNTIFS(Setembro!$D$3:$D$300,C251,Setembro!$H$3:$H$300,"&gt;0")+COUNTIFS(Outubro!$C$3:$C$300,C251,Outubro!$H$3:$H$300,"&gt;0")+COUNTIFS(Outubro!$D$3:$D$300,C251,Outubro!$H$3:$H$300,"&gt;0")+COUNTIFS(Novembro!$C$3:$C$300,C251,Novembro!$H$3:$H$300,"&gt;0")+COUNTIFS(Novembro!$D$3:$D$300,C251,Novembro!$H$3:$H$300,"&gt;0")+COUNTIFS(Dezembro!$C$3:$C$300,C251,Dezembro!$H$3:$H$300,"&gt;0")+COUNTIFS(Dezembro!$D$3:$D$300,C251,Dezembro!$H$3:$H$300,"&gt;0")</f>
        <v>0</v>
      </c>
      <c r="G251" s="216">
        <f>COUNTIFS(Janeiro!$C$3:$C$300,C251,Janeiro!$H$3:$H$300,"&lt;0")+COUNTIFS(Janeiro!$D$3:$D$300,C251,Janeiro!$H$3:$H$300,"&lt;0")+COUNTIFS(Fevereiro!$C$3:$C$300,C251,Fevereiro!$H$3:$H$300,"&lt;0")+COUNTIFS(Fevereiro!$D$3:$D$300,C251,Fevereiro!$H$3:$H$300,"&lt;0")+COUNTIFS('Março'!$C$3:$C$300,C251,'Março'!$H$3:$H$300,"&lt;0")+COUNTIFS('Março'!$D$3:$D$300,C251,'Março'!$H$3:$H$300,"&lt;0")+COUNTIFS(Abril!$C$3:$C$300,C251,Abril!$H$3:$H$300,"&lt;0")+COUNTIFS(Abril!$D$3:$D$300,C251,Abril!$H$3:$H$300,"&lt;0")+COUNTIFS(Maio!$C$3:$C$300,C251,Maio!$H$3:$H$300,"&lt;0")+COUNTIFS(Maio!$D$3:$D$300,C251,Maio!$H$3:$H$300,"&lt;0")+COUNTIFS(Junho!$C$3:$C$300,C251,Junho!$H$3:$H$300,"&lt;0")+COUNTIFS(Junho!$D$3:$D$300,C251,Junho!$H$3:$H$300,"&lt;0")+COUNTIFS(Julho!$C$3:$C$300,C251,Julho!$H$3:$H$300,"&lt;0")+COUNTIFS(Julho!$D$3:$D$300,C251,Julho!$H$3:$H$300,"&lt;0")+COUNTIFS(Agosto!$C$3:$C$300,C251,Agosto!$H$3:$H$300,"&lt;0")+COUNTIFS(Agosto!$D$3:$D$300,C251,Agosto!$H$3:$H$300,"&lt;0")+COUNTIFS(Setembro!$C$3:$C$300,C251,Setembro!$H$3:$H$300,"&lt;0")+COUNTIFS(Setembro!$D$3:$D$300,C251,Setembro!$H$3:$H$300,"&lt;0")+COUNTIFS(Outubro!$C$3:$C$300,C251,Outubro!$H$3:$H$300,"&lt;0")+COUNTIFS(Outubro!$D$3:$D$300,C251,Outubro!$H$3:$H$300,"&lt;0")+COUNTIFS(Novembro!$C$3:$C$300,C251,Novembro!$H$3:$H$300,"&lt;0")+COUNTIFS(Novembro!$D$3:$D$300,C251,Novembro!$H$3:$H$300,"&lt;0")+COUNTIFS(Dezembro!$C$3:$C$300,C251,Dezembro!$H$3:$H$300,"&lt;0")+COUNTIFS(Dezembro!$D$3:$D$300,C251,Dezembro!$H$3:$H$300,"&lt;0")</f>
        <v>0</v>
      </c>
      <c r="H251" s="217">
        <f>SUMIFS(Janeiro!$H$3:$H$300,Janeiro!$C$3:$C$300,C251)+SUMIFS(Janeiro!$H$3:$H$300,Janeiro!$D$3:$D$300,C251)+SUMIFS(Fevereiro!$H$3:$H$300,Fevereiro!$C$3:$C$300,C251)+SUMIFS(Fevereiro!$H$3:$H$300,Fevereiro!$D$3:$D$300,C251)+SUMIFS('Março'!$H$3:$H$300,'Março'!$C$3:$C$300,C251)+SUMIFS('Março'!$H$3:$H$300,'Março'!$D$3:$D$300,C251)+SUMIFS(Abril!$H$3:$H$300,Abril!$C$3:$C$300,C251)+SUMIFS(Abril!$H$3:$H$300,Abril!$D$3:$D$300,C251)+SUMIFS(Maio!$H$3:$H$300,Maio!$C$3:$C$300,C251)+SUMIFS(Maio!$H$3:$H$300,Maio!$D$3:$D$300,C251)+SUMIFS(Junho!$H$3:$H$300,Junho!$C$3:$C$300,C251)+SUMIFS(Junho!$H$3:$H$300,Junho!$D$3:$D$300,C251)+SUMIFS(Julho!$H$3:$H$300,Julho!$C$3:$C$300,C251)+SUMIFS(Julho!$H$3:$H$300,Julho!$D$3:$D$300,C251)+SUMIFS(Agosto!$H$3:$H$300,Agosto!$C$3:$C$300,C251)+SUMIFS(Agosto!$H$3:$H$300,Agosto!$D$3:$D$300,C251)+SUMIFS(Setembro!$H$3:$H$300,Setembro!$C$3:$C$300,C251)+SUMIFS(Setembro!$H$3:$H$300,Setembro!$D$3:$D$300,C251)+SUMIFS(Outubro!$H$3:$H$300,Outubro!$C$3:$C$300,C251)+SUMIFS(Outubro!$H$3:$H$300,Outubro!$D$3:$D$300,C251)+SUMIFS(Novembro!$H$3:$H$300,Novembro!$C$3:$C$300,C251)+SUMIFS(Novembro!$H$3:$H$300,Novembro!$D$3:$D$300,C251)+SUMIFS(Dezembro!$H$3:$H$300,Dezembro!$C$3:$C$300,C251)+SUMIFS(Dezembro!$H$3:$H$300,Dezembro!$D$3:$D$300,C251)</f>
        <v>0</v>
      </c>
      <c r="J251" s="235"/>
      <c r="L251" s="71"/>
    </row>
    <row r="252" ht="24.75" customHeight="1">
      <c r="A252" s="214">
        <f>Equipes!$H252+(ROW(Equipes!$H252)/100000)</f>
        <v>0.00252</v>
      </c>
      <c r="B252" s="207">
        <f>RANK(Equipes!$A252,A:A)</f>
        <v>195</v>
      </c>
      <c r="C252" s="242"/>
      <c r="D252" s="216">
        <f>COUNTIF(Janeiro!$C$3:$C$300,C252)+COUNTIF(Fevereiro!$C$3:$C$300,C252)+COUNTIF('Março'!$C$3:$C$300,C252)+COUNTIF(Abril!$C$3:$C$300,C252)+COUNTIF(Maio!$C$3:$C$300,C252)+COUNTIF(Junho!$C$3:$C$300,C252)+COUNTIF(Julho!$C$3:$C$300,C252)+COUNTIF(Agosto!$C$3:$C$300,C252)+COUNTIF(Setembro!$C$3:$C$300,C252)+COUNTIF(Outubro!$C$3:$C$300,C252)+COUNTIF(Novembro!$C$3:$C$300,C252)+COUNTIF(Dezembro!$C$3:$C$300,C252)</f>
        <v>0</v>
      </c>
      <c r="E252" s="216">
        <f>COUNTIF(Janeiro!$D$3:$D$300,C252)+COUNTIF(Fevereiro!$D$3:$D$300,C252)+COUNTIF('Março'!$D$3:$D$300,C252)+COUNTIF(Abril!$D$3:$D$300,C252)+COUNTIF(Maio!$D$3:$D$300,C252)+COUNTIF(Junho!$D$3:$D$300,C252)+COUNTIF(Julho!$D$3:$D$300,C252)+COUNTIF(Agosto!$D$3:$D$300,C252)+COUNTIF(Setembro!$D$3:$D$300,C252)+COUNTIF(Outubro!$D$3:$D$300,C252)+COUNTIF(Novembro!$D$3:$D$300,C252)+COUNTIF(Dezembro!$D$3:$D$300,C252)</f>
        <v>0</v>
      </c>
      <c r="F252" s="216">
        <f>COUNTIFS(Janeiro!$C$3:$C$300,C252,Janeiro!$H$3:$H$300,"&gt;0")+COUNTIFS(Janeiro!$D$3:$D$300,C252,Janeiro!$H$3:$H$300,"&gt;0")+COUNTIFS(Fevereiro!$C$3:$C$300,C252,Fevereiro!$H$3:$H$300,"&gt;0")+COUNTIFS(Fevereiro!$D$3:$D$300,C252,Fevereiro!$H$3:$H$300,"&gt;0")+COUNTIFS('Março'!$C$3:$C$300,C252,'Março'!$H$3:$H$300,"&gt;0")+COUNTIFS('Março'!$D$3:$D$300,C252,'Março'!$H$3:$H$300,"&gt;0")+COUNTIFS(Abril!$C$3:$C$300,C252,Abril!$H$3:$H$300,"&gt;0")+COUNTIFS(Abril!$D$3:$D$300,C252,Abril!$H$3:$H$300,"&gt;0")+COUNTIFS(Maio!$C$3:$C$300,C252,Maio!$H$3:$H$300,"&gt;0")+COUNTIFS(Maio!$D$3:$D$300,C252,Maio!$H$3:$H$300,"&gt;0")+COUNTIFS(Junho!$C$3:$C$300,C252,Junho!$H$3:$H$300,"&gt;0")+COUNTIFS(Junho!$D$3:$D$300,C252,Junho!$H$3:$H$300,"&gt;0")+COUNTIFS(Julho!$C$3:$C$300,C252,Julho!$H$3:$H$300,"&gt;0")+COUNTIFS(Julho!$D$3:$D$300,C252,Julho!$H$3:$H$300,"&gt;0")+COUNTIFS(Agosto!$C$3:$C$300,C252,Agosto!$H$3:$H$300,"&gt;0")+COUNTIFS(Agosto!$D$3:$D$300,C252,Agosto!$H$3:$H$300,"&gt;0")+COUNTIFS(Setembro!$C$3:$C$300,C252,Setembro!$H$3:$H$300,"&gt;0")+COUNTIFS(Setembro!$D$3:$D$300,C252,Setembro!$H$3:$H$300,"&gt;0")+COUNTIFS(Outubro!$C$3:$C$300,C252,Outubro!$H$3:$H$300,"&gt;0")+COUNTIFS(Outubro!$D$3:$D$300,C252,Outubro!$H$3:$H$300,"&gt;0")+COUNTIFS(Novembro!$C$3:$C$300,C252,Novembro!$H$3:$H$300,"&gt;0")+COUNTIFS(Novembro!$D$3:$D$300,C252,Novembro!$H$3:$H$300,"&gt;0")+COUNTIFS(Dezembro!$C$3:$C$300,C252,Dezembro!$H$3:$H$300,"&gt;0")+COUNTIFS(Dezembro!$D$3:$D$300,C252,Dezembro!$H$3:$H$300,"&gt;0")</f>
        <v>0</v>
      </c>
      <c r="G252" s="216">
        <f>COUNTIFS(Janeiro!$C$3:$C$300,C252,Janeiro!$H$3:$H$300,"&lt;0")+COUNTIFS(Janeiro!$D$3:$D$300,C252,Janeiro!$H$3:$H$300,"&lt;0")+COUNTIFS(Fevereiro!$C$3:$C$300,C252,Fevereiro!$H$3:$H$300,"&lt;0")+COUNTIFS(Fevereiro!$D$3:$D$300,C252,Fevereiro!$H$3:$H$300,"&lt;0")+COUNTIFS('Março'!$C$3:$C$300,C252,'Março'!$H$3:$H$300,"&lt;0")+COUNTIFS('Março'!$D$3:$D$300,C252,'Março'!$H$3:$H$300,"&lt;0")+COUNTIFS(Abril!$C$3:$C$300,C252,Abril!$H$3:$H$300,"&lt;0")+COUNTIFS(Abril!$D$3:$D$300,C252,Abril!$H$3:$H$300,"&lt;0")+COUNTIFS(Maio!$C$3:$C$300,C252,Maio!$H$3:$H$300,"&lt;0")+COUNTIFS(Maio!$D$3:$D$300,C252,Maio!$H$3:$H$300,"&lt;0")+COUNTIFS(Junho!$C$3:$C$300,C252,Junho!$H$3:$H$300,"&lt;0")+COUNTIFS(Junho!$D$3:$D$300,C252,Junho!$H$3:$H$300,"&lt;0")+COUNTIFS(Julho!$C$3:$C$300,C252,Julho!$H$3:$H$300,"&lt;0")+COUNTIFS(Julho!$D$3:$D$300,C252,Julho!$H$3:$H$300,"&lt;0")+COUNTIFS(Agosto!$C$3:$C$300,C252,Agosto!$H$3:$H$300,"&lt;0")+COUNTIFS(Agosto!$D$3:$D$300,C252,Agosto!$H$3:$H$300,"&lt;0")+COUNTIFS(Setembro!$C$3:$C$300,C252,Setembro!$H$3:$H$300,"&lt;0")+COUNTIFS(Setembro!$D$3:$D$300,C252,Setembro!$H$3:$H$300,"&lt;0")+COUNTIFS(Outubro!$C$3:$C$300,C252,Outubro!$H$3:$H$300,"&lt;0")+COUNTIFS(Outubro!$D$3:$D$300,C252,Outubro!$H$3:$H$300,"&lt;0")+COUNTIFS(Novembro!$C$3:$C$300,C252,Novembro!$H$3:$H$300,"&lt;0")+COUNTIFS(Novembro!$D$3:$D$300,C252,Novembro!$H$3:$H$300,"&lt;0")+COUNTIFS(Dezembro!$C$3:$C$300,C252,Dezembro!$H$3:$H$300,"&lt;0")+COUNTIFS(Dezembro!$D$3:$D$300,C252,Dezembro!$H$3:$H$300,"&lt;0")</f>
        <v>0</v>
      </c>
      <c r="H252" s="217">
        <f>SUMIFS(Janeiro!$H$3:$H$300,Janeiro!$C$3:$C$300,C252)+SUMIFS(Janeiro!$H$3:$H$300,Janeiro!$D$3:$D$300,C252)+SUMIFS(Fevereiro!$H$3:$H$300,Fevereiro!$C$3:$C$300,C252)+SUMIFS(Fevereiro!$H$3:$H$300,Fevereiro!$D$3:$D$300,C252)+SUMIFS('Março'!$H$3:$H$300,'Março'!$C$3:$C$300,C252)+SUMIFS('Março'!$H$3:$H$300,'Março'!$D$3:$D$300,C252)+SUMIFS(Abril!$H$3:$H$300,Abril!$C$3:$C$300,C252)+SUMIFS(Abril!$H$3:$H$300,Abril!$D$3:$D$300,C252)+SUMIFS(Maio!$H$3:$H$300,Maio!$C$3:$C$300,C252)+SUMIFS(Maio!$H$3:$H$300,Maio!$D$3:$D$300,C252)+SUMIFS(Junho!$H$3:$H$300,Junho!$C$3:$C$300,C252)+SUMIFS(Junho!$H$3:$H$300,Junho!$D$3:$D$300,C252)+SUMIFS(Julho!$H$3:$H$300,Julho!$C$3:$C$300,C252)+SUMIFS(Julho!$H$3:$H$300,Julho!$D$3:$D$300,C252)+SUMIFS(Agosto!$H$3:$H$300,Agosto!$C$3:$C$300,C252)+SUMIFS(Agosto!$H$3:$H$300,Agosto!$D$3:$D$300,C252)+SUMIFS(Setembro!$H$3:$H$300,Setembro!$C$3:$C$300,C252)+SUMIFS(Setembro!$H$3:$H$300,Setembro!$D$3:$D$300,C252)+SUMIFS(Outubro!$H$3:$H$300,Outubro!$C$3:$C$300,C252)+SUMIFS(Outubro!$H$3:$H$300,Outubro!$D$3:$D$300,C252)+SUMIFS(Novembro!$H$3:$H$300,Novembro!$C$3:$C$300,C252)+SUMIFS(Novembro!$H$3:$H$300,Novembro!$D$3:$D$300,C252)+SUMIFS(Dezembro!$H$3:$H$300,Dezembro!$C$3:$C$300,C252)+SUMIFS(Dezembro!$H$3:$H$300,Dezembro!$D$3:$D$300,C252)</f>
        <v>0</v>
      </c>
      <c r="J252" s="235"/>
      <c r="L252" s="71"/>
    </row>
    <row r="253" ht="24.75" customHeight="1">
      <c r="A253" s="214">
        <f>Equipes!$H253+(ROW(Equipes!$H253)/100000)</f>
        <v>0.00253</v>
      </c>
      <c r="B253" s="207">
        <f>RANK(Equipes!$A253,A:A)</f>
        <v>194</v>
      </c>
      <c r="C253" s="242"/>
      <c r="D253" s="216">
        <f>COUNTIF(Janeiro!$C$3:$C$300,C253)+COUNTIF(Fevereiro!$C$3:$C$300,C253)+COUNTIF('Março'!$C$3:$C$300,C253)+COUNTIF(Abril!$C$3:$C$300,C253)+COUNTIF(Maio!$C$3:$C$300,C253)+COUNTIF(Junho!$C$3:$C$300,C253)+COUNTIF(Julho!$C$3:$C$300,C253)+COUNTIF(Agosto!$C$3:$C$300,C253)+COUNTIF(Setembro!$C$3:$C$300,C253)+COUNTIF(Outubro!$C$3:$C$300,C253)+COUNTIF(Novembro!$C$3:$C$300,C253)+COUNTIF(Dezembro!$C$3:$C$300,C253)</f>
        <v>0</v>
      </c>
      <c r="E253" s="216">
        <f>COUNTIF(Janeiro!$D$3:$D$300,C253)+COUNTIF(Fevereiro!$D$3:$D$300,C253)+COUNTIF('Março'!$D$3:$D$300,C253)+COUNTIF(Abril!$D$3:$D$300,C253)+COUNTIF(Maio!$D$3:$D$300,C253)+COUNTIF(Junho!$D$3:$D$300,C253)+COUNTIF(Julho!$D$3:$D$300,C253)+COUNTIF(Agosto!$D$3:$D$300,C253)+COUNTIF(Setembro!$D$3:$D$300,C253)+COUNTIF(Outubro!$D$3:$D$300,C253)+COUNTIF(Novembro!$D$3:$D$300,C253)+COUNTIF(Dezembro!$D$3:$D$300,C253)</f>
        <v>0</v>
      </c>
      <c r="F253" s="216">
        <f>COUNTIFS(Janeiro!$C$3:$C$300,C253,Janeiro!$H$3:$H$300,"&gt;0")+COUNTIFS(Janeiro!$D$3:$D$300,C253,Janeiro!$H$3:$H$300,"&gt;0")+COUNTIFS(Fevereiro!$C$3:$C$300,C253,Fevereiro!$H$3:$H$300,"&gt;0")+COUNTIFS(Fevereiro!$D$3:$D$300,C253,Fevereiro!$H$3:$H$300,"&gt;0")+COUNTIFS('Março'!$C$3:$C$300,C253,'Março'!$H$3:$H$300,"&gt;0")+COUNTIFS('Março'!$D$3:$D$300,C253,'Março'!$H$3:$H$300,"&gt;0")+COUNTIFS(Abril!$C$3:$C$300,C253,Abril!$H$3:$H$300,"&gt;0")+COUNTIFS(Abril!$D$3:$D$300,C253,Abril!$H$3:$H$300,"&gt;0")+COUNTIFS(Maio!$C$3:$C$300,C253,Maio!$H$3:$H$300,"&gt;0")+COUNTIFS(Maio!$D$3:$D$300,C253,Maio!$H$3:$H$300,"&gt;0")+COUNTIFS(Junho!$C$3:$C$300,C253,Junho!$H$3:$H$300,"&gt;0")+COUNTIFS(Junho!$D$3:$D$300,C253,Junho!$H$3:$H$300,"&gt;0")+COUNTIFS(Julho!$C$3:$C$300,C253,Julho!$H$3:$H$300,"&gt;0")+COUNTIFS(Julho!$D$3:$D$300,C253,Julho!$H$3:$H$300,"&gt;0")+COUNTIFS(Agosto!$C$3:$C$300,C253,Agosto!$H$3:$H$300,"&gt;0")+COUNTIFS(Agosto!$D$3:$D$300,C253,Agosto!$H$3:$H$300,"&gt;0")+COUNTIFS(Setembro!$C$3:$C$300,C253,Setembro!$H$3:$H$300,"&gt;0")+COUNTIFS(Setembro!$D$3:$D$300,C253,Setembro!$H$3:$H$300,"&gt;0")+COUNTIFS(Outubro!$C$3:$C$300,C253,Outubro!$H$3:$H$300,"&gt;0")+COUNTIFS(Outubro!$D$3:$D$300,C253,Outubro!$H$3:$H$300,"&gt;0")+COUNTIFS(Novembro!$C$3:$C$300,C253,Novembro!$H$3:$H$300,"&gt;0")+COUNTIFS(Novembro!$D$3:$D$300,C253,Novembro!$H$3:$H$300,"&gt;0")+COUNTIFS(Dezembro!$C$3:$C$300,C253,Dezembro!$H$3:$H$300,"&gt;0")+COUNTIFS(Dezembro!$D$3:$D$300,C253,Dezembro!$H$3:$H$300,"&gt;0")</f>
        <v>0</v>
      </c>
      <c r="G253" s="216">
        <f>COUNTIFS(Janeiro!$C$3:$C$300,C253,Janeiro!$H$3:$H$300,"&lt;0")+COUNTIFS(Janeiro!$D$3:$D$300,C253,Janeiro!$H$3:$H$300,"&lt;0")+COUNTIFS(Fevereiro!$C$3:$C$300,C253,Fevereiro!$H$3:$H$300,"&lt;0")+COUNTIFS(Fevereiro!$D$3:$D$300,C253,Fevereiro!$H$3:$H$300,"&lt;0")+COUNTIFS('Março'!$C$3:$C$300,C253,'Março'!$H$3:$H$300,"&lt;0")+COUNTIFS('Março'!$D$3:$D$300,C253,'Março'!$H$3:$H$300,"&lt;0")+COUNTIFS(Abril!$C$3:$C$300,C253,Abril!$H$3:$H$300,"&lt;0")+COUNTIFS(Abril!$D$3:$D$300,C253,Abril!$H$3:$H$300,"&lt;0")+COUNTIFS(Maio!$C$3:$C$300,C253,Maio!$H$3:$H$300,"&lt;0")+COUNTIFS(Maio!$D$3:$D$300,C253,Maio!$H$3:$H$300,"&lt;0")+COUNTIFS(Junho!$C$3:$C$300,C253,Junho!$H$3:$H$300,"&lt;0")+COUNTIFS(Junho!$D$3:$D$300,C253,Junho!$H$3:$H$300,"&lt;0")+COUNTIFS(Julho!$C$3:$C$300,C253,Julho!$H$3:$H$300,"&lt;0")+COUNTIFS(Julho!$D$3:$D$300,C253,Julho!$H$3:$H$300,"&lt;0")+COUNTIFS(Agosto!$C$3:$C$300,C253,Agosto!$H$3:$H$300,"&lt;0")+COUNTIFS(Agosto!$D$3:$D$300,C253,Agosto!$H$3:$H$300,"&lt;0")+COUNTIFS(Setembro!$C$3:$C$300,C253,Setembro!$H$3:$H$300,"&lt;0")+COUNTIFS(Setembro!$D$3:$D$300,C253,Setembro!$H$3:$H$300,"&lt;0")+COUNTIFS(Outubro!$C$3:$C$300,C253,Outubro!$H$3:$H$300,"&lt;0")+COUNTIFS(Outubro!$D$3:$D$300,C253,Outubro!$H$3:$H$300,"&lt;0")+COUNTIFS(Novembro!$C$3:$C$300,C253,Novembro!$H$3:$H$300,"&lt;0")+COUNTIFS(Novembro!$D$3:$D$300,C253,Novembro!$H$3:$H$300,"&lt;0")+COUNTIFS(Dezembro!$C$3:$C$300,C253,Dezembro!$H$3:$H$300,"&lt;0")+COUNTIFS(Dezembro!$D$3:$D$300,C253,Dezembro!$H$3:$H$300,"&lt;0")</f>
        <v>0</v>
      </c>
      <c r="H253" s="217">
        <f>SUMIFS(Janeiro!$H$3:$H$300,Janeiro!$C$3:$C$300,C253)+SUMIFS(Janeiro!$H$3:$H$300,Janeiro!$D$3:$D$300,C253)+SUMIFS(Fevereiro!$H$3:$H$300,Fevereiro!$C$3:$C$300,C253)+SUMIFS(Fevereiro!$H$3:$H$300,Fevereiro!$D$3:$D$300,C253)+SUMIFS('Março'!$H$3:$H$300,'Março'!$C$3:$C$300,C253)+SUMIFS('Março'!$H$3:$H$300,'Março'!$D$3:$D$300,C253)+SUMIFS(Abril!$H$3:$H$300,Abril!$C$3:$C$300,C253)+SUMIFS(Abril!$H$3:$H$300,Abril!$D$3:$D$300,C253)+SUMIFS(Maio!$H$3:$H$300,Maio!$C$3:$C$300,C253)+SUMIFS(Maio!$H$3:$H$300,Maio!$D$3:$D$300,C253)+SUMIFS(Junho!$H$3:$H$300,Junho!$C$3:$C$300,C253)+SUMIFS(Junho!$H$3:$H$300,Junho!$D$3:$D$300,C253)+SUMIFS(Julho!$H$3:$H$300,Julho!$C$3:$C$300,C253)+SUMIFS(Julho!$H$3:$H$300,Julho!$D$3:$D$300,C253)+SUMIFS(Agosto!$H$3:$H$300,Agosto!$C$3:$C$300,C253)+SUMIFS(Agosto!$H$3:$H$300,Agosto!$D$3:$D$300,C253)+SUMIFS(Setembro!$H$3:$H$300,Setembro!$C$3:$C$300,C253)+SUMIFS(Setembro!$H$3:$H$300,Setembro!$D$3:$D$300,C253)+SUMIFS(Outubro!$H$3:$H$300,Outubro!$C$3:$C$300,C253)+SUMIFS(Outubro!$H$3:$H$300,Outubro!$D$3:$D$300,C253)+SUMIFS(Novembro!$H$3:$H$300,Novembro!$C$3:$C$300,C253)+SUMIFS(Novembro!$H$3:$H$300,Novembro!$D$3:$D$300,C253)+SUMIFS(Dezembro!$H$3:$H$300,Dezembro!$C$3:$C$300,C253)+SUMIFS(Dezembro!$H$3:$H$300,Dezembro!$D$3:$D$300,C253)</f>
        <v>0</v>
      </c>
      <c r="J253" s="235"/>
      <c r="L253" s="71"/>
    </row>
    <row r="254" ht="24.75" customHeight="1">
      <c r="A254" s="214">
        <f>Equipes!$H254+(ROW(Equipes!$H254)/100000)</f>
        <v>0.00254</v>
      </c>
      <c r="B254" s="207">
        <f>RANK(Equipes!$A254,A:A)</f>
        <v>193</v>
      </c>
      <c r="C254" s="242"/>
      <c r="D254" s="216">
        <f>COUNTIF(Janeiro!$C$3:$C$300,C254)+COUNTIF(Fevereiro!$C$3:$C$300,C254)+COUNTIF('Março'!$C$3:$C$300,C254)+COUNTIF(Abril!$C$3:$C$300,C254)+COUNTIF(Maio!$C$3:$C$300,C254)+COUNTIF(Junho!$C$3:$C$300,C254)+COUNTIF(Julho!$C$3:$C$300,C254)+COUNTIF(Agosto!$C$3:$C$300,C254)+COUNTIF(Setembro!$C$3:$C$300,C254)+COUNTIF(Outubro!$C$3:$C$300,C254)+COUNTIF(Novembro!$C$3:$C$300,C254)+COUNTIF(Dezembro!$C$3:$C$300,C254)</f>
        <v>0</v>
      </c>
      <c r="E254" s="216">
        <f>COUNTIF(Janeiro!$D$3:$D$300,C254)+COUNTIF(Fevereiro!$D$3:$D$300,C254)+COUNTIF('Março'!$D$3:$D$300,C254)+COUNTIF(Abril!$D$3:$D$300,C254)+COUNTIF(Maio!$D$3:$D$300,C254)+COUNTIF(Junho!$D$3:$D$300,C254)+COUNTIF(Julho!$D$3:$D$300,C254)+COUNTIF(Agosto!$D$3:$D$300,C254)+COUNTIF(Setembro!$D$3:$D$300,C254)+COUNTIF(Outubro!$D$3:$D$300,C254)+COUNTIF(Novembro!$D$3:$D$300,C254)+COUNTIF(Dezembro!$D$3:$D$300,C254)</f>
        <v>0</v>
      </c>
      <c r="F254" s="216">
        <f>COUNTIFS(Janeiro!$C$3:$C$300,C254,Janeiro!$H$3:$H$300,"&gt;0")+COUNTIFS(Janeiro!$D$3:$D$300,C254,Janeiro!$H$3:$H$300,"&gt;0")+COUNTIFS(Fevereiro!$C$3:$C$300,C254,Fevereiro!$H$3:$H$300,"&gt;0")+COUNTIFS(Fevereiro!$D$3:$D$300,C254,Fevereiro!$H$3:$H$300,"&gt;0")+COUNTIFS('Março'!$C$3:$C$300,C254,'Março'!$H$3:$H$300,"&gt;0")+COUNTIFS('Março'!$D$3:$D$300,C254,'Março'!$H$3:$H$300,"&gt;0")+COUNTIFS(Abril!$C$3:$C$300,C254,Abril!$H$3:$H$300,"&gt;0")+COUNTIFS(Abril!$D$3:$D$300,C254,Abril!$H$3:$H$300,"&gt;0")+COUNTIFS(Maio!$C$3:$C$300,C254,Maio!$H$3:$H$300,"&gt;0")+COUNTIFS(Maio!$D$3:$D$300,C254,Maio!$H$3:$H$300,"&gt;0")+COUNTIFS(Junho!$C$3:$C$300,C254,Junho!$H$3:$H$300,"&gt;0")+COUNTIFS(Junho!$D$3:$D$300,C254,Junho!$H$3:$H$300,"&gt;0")+COUNTIFS(Julho!$C$3:$C$300,C254,Julho!$H$3:$H$300,"&gt;0")+COUNTIFS(Julho!$D$3:$D$300,C254,Julho!$H$3:$H$300,"&gt;0")+COUNTIFS(Agosto!$C$3:$C$300,C254,Agosto!$H$3:$H$300,"&gt;0")+COUNTIFS(Agosto!$D$3:$D$300,C254,Agosto!$H$3:$H$300,"&gt;0")+COUNTIFS(Setembro!$C$3:$C$300,C254,Setembro!$H$3:$H$300,"&gt;0")+COUNTIFS(Setembro!$D$3:$D$300,C254,Setembro!$H$3:$H$300,"&gt;0")+COUNTIFS(Outubro!$C$3:$C$300,C254,Outubro!$H$3:$H$300,"&gt;0")+COUNTIFS(Outubro!$D$3:$D$300,C254,Outubro!$H$3:$H$300,"&gt;0")+COUNTIFS(Novembro!$C$3:$C$300,C254,Novembro!$H$3:$H$300,"&gt;0")+COUNTIFS(Novembro!$D$3:$D$300,C254,Novembro!$H$3:$H$300,"&gt;0")+COUNTIFS(Dezembro!$C$3:$C$300,C254,Dezembro!$H$3:$H$300,"&gt;0")+COUNTIFS(Dezembro!$D$3:$D$300,C254,Dezembro!$H$3:$H$300,"&gt;0")</f>
        <v>0</v>
      </c>
      <c r="G254" s="216">
        <f>COUNTIFS(Janeiro!$C$3:$C$300,C254,Janeiro!$H$3:$H$300,"&lt;0")+COUNTIFS(Janeiro!$D$3:$D$300,C254,Janeiro!$H$3:$H$300,"&lt;0")+COUNTIFS(Fevereiro!$C$3:$C$300,C254,Fevereiro!$H$3:$H$300,"&lt;0")+COUNTIFS(Fevereiro!$D$3:$D$300,C254,Fevereiro!$H$3:$H$300,"&lt;0")+COUNTIFS('Março'!$C$3:$C$300,C254,'Março'!$H$3:$H$300,"&lt;0")+COUNTIFS('Março'!$D$3:$D$300,C254,'Março'!$H$3:$H$300,"&lt;0")+COUNTIFS(Abril!$C$3:$C$300,C254,Abril!$H$3:$H$300,"&lt;0")+COUNTIFS(Abril!$D$3:$D$300,C254,Abril!$H$3:$H$300,"&lt;0")+COUNTIFS(Maio!$C$3:$C$300,C254,Maio!$H$3:$H$300,"&lt;0")+COUNTIFS(Maio!$D$3:$D$300,C254,Maio!$H$3:$H$300,"&lt;0")+COUNTIFS(Junho!$C$3:$C$300,C254,Junho!$H$3:$H$300,"&lt;0")+COUNTIFS(Junho!$D$3:$D$300,C254,Junho!$H$3:$H$300,"&lt;0")+COUNTIFS(Julho!$C$3:$C$300,C254,Julho!$H$3:$H$300,"&lt;0")+COUNTIFS(Julho!$D$3:$D$300,C254,Julho!$H$3:$H$300,"&lt;0")+COUNTIFS(Agosto!$C$3:$C$300,C254,Agosto!$H$3:$H$300,"&lt;0")+COUNTIFS(Agosto!$D$3:$D$300,C254,Agosto!$H$3:$H$300,"&lt;0")+COUNTIFS(Setembro!$C$3:$C$300,C254,Setembro!$H$3:$H$300,"&lt;0")+COUNTIFS(Setembro!$D$3:$D$300,C254,Setembro!$H$3:$H$300,"&lt;0")+COUNTIFS(Outubro!$C$3:$C$300,C254,Outubro!$H$3:$H$300,"&lt;0")+COUNTIFS(Outubro!$D$3:$D$300,C254,Outubro!$H$3:$H$300,"&lt;0")+COUNTIFS(Novembro!$C$3:$C$300,C254,Novembro!$H$3:$H$300,"&lt;0")+COUNTIFS(Novembro!$D$3:$D$300,C254,Novembro!$H$3:$H$300,"&lt;0")+COUNTIFS(Dezembro!$C$3:$C$300,C254,Dezembro!$H$3:$H$300,"&lt;0")+COUNTIFS(Dezembro!$D$3:$D$300,C254,Dezembro!$H$3:$H$300,"&lt;0")</f>
        <v>0</v>
      </c>
      <c r="H254" s="217">
        <f>SUMIFS(Janeiro!$H$3:$H$300,Janeiro!$C$3:$C$300,C254)+SUMIFS(Janeiro!$H$3:$H$300,Janeiro!$D$3:$D$300,C254)+SUMIFS(Fevereiro!$H$3:$H$300,Fevereiro!$C$3:$C$300,C254)+SUMIFS(Fevereiro!$H$3:$H$300,Fevereiro!$D$3:$D$300,C254)+SUMIFS('Março'!$H$3:$H$300,'Março'!$C$3:$C$300,C254)+SUMIFS('Março'!$H$3:$H$300,'Março'!$D$3:$D$300,C254)+SUMIFS(Abril!$H$3:$H$300,Abril!$C$3:$C$300,C254)+SUMIFS(Abril!$H$3:$H$300,Abril!$D$3:$D$300,C254)+SUMIFS(Maio!$H$3:$H$300,Maio!$C$3:$C$300,C254)+SUMIFS(Maio!$H$3:$H$300,Maio!$D$3:$D$300,C254)+SUMIFS(Junho!$H$3:$H$300,Junho!$C$3:$C$300,C254)+SUMIFS(Junho!$H$3:$H$300,Junho!$D$3:$D$300,C254)+SUMIFS(Julho!$H$3:$H$300,Julho!$C$3:$C$300,C254)+SUMIFS(Julho!$H$3:$H$300,Julho!$D$3:$D$300,C254)+SUMIFS(Agosto!$H$3:$H$300,Agosto!$C$3:$C$300,C254)+SUMIFS(Agosto!$H$3:$H$300,Agosto!$D$3:$D$300,C254)+SUMIFS(Setembro!$H$3:$H$300,Setembro!$C$3:$C$300,C254)+SUMIFS(Setembro!$H$3:$H$300,Setembro!$D$3:$D$300,C254)+SUMIFS(Outubro!$H$3:$H$300,Outubro!$C$3:$C$300,C254)+SUMIFS(Outubro!$H$3:$H$300,Outubro!$D$3:$D$300,C254)+SUMIFS(Novembro!$H$3:$H$300,Novembro!$C$3:$C$300,C254)+SUMIFS(Novembro!$H$3:$H$300,Novembro!$D$3:$D$300,C254)+SUMIFS(Dezembro!$H$3:$H$300,Dezembro!$C$3:$C$300,C254)+SUMIFS(Dezembro!$H$3:$H$300,Dezembro!$D$3:$D$300,C254)</f>
        <v>0</v>
      </c>
      <c r="J254" s="235"/>
      <c r="L254" s="71"/>
    </row>
    <row r="255" ht="24.75" customHeight="1">
      <c r="A255" s="214">
        <f>Equipes!$H255+(ROW(Equipes!$H255)/100000)</f>
        <v>0.00255</v>
      </c>
      <c r="B255" s="207">
        <f>RANK(Equipes!$A255,A:A)</f>
        <v>192</v>
      </c>
      <c r="C255" s="242"/>
      <c r="D255" s="216">
        <f>COUNTIF(Janeiro!$C$3:$C$300,C255)+COUNTIF(Fevereiro!$C$3:$C$300,C255)+COUNTIF('Março'!$C$3:$C$300,C255)+COUNTIF(Abril!$C$3:$C$300,C255)+COUNTIF(Maio!$C$3:$C$300,C255)+COUNTIF(Junho!$C$3:$C$300,C255)+COUNTIF(Julho!$C$3:$C$300,C255)+COUNTIF(Agosto!$C$3:$C$300,C255)+COUNTIF(Setembro!$C$3:$C$300,C255)+COUNTIF(Outubro!$C$3:$C$300,C255)+COUNTIF(Novembro!$C$3:$C$300,C255)+COUNTIF(Dezembro!$C$3:$C$300,C255)</f>
        <v>0</v>
      </c>
      <c r="E255" s="216">
        <f>COUNTIF(Janeiro!$D$3:$D$300,C255)+COUNTIF(Fevereiro!$D$3:$D$300,C255)+COUNTIF('Março'!$D$3:$D$300,C255)+COUNTIF(Abril!$D$3:$D$300,C255)+COUNTIF(Maio!$D$3:$D$300,C255)+COUNTIF(Junho!$D$3:$D$300,C255)+COUNTIF(Julho!$D$3:$D$300,C255)+COUNTIF(Agosto!$D$3:$D$300,C255)+COUNTIF(Setembro!$D$3:$D$300,C255)+COUNTIF(Outubro!$D$3:$D$300,C255)+COUNTIF(Novembro!$D$3:$D$300,C255)+COUNTIF(Dezembro!$D$3:$D$300,C255)</f>
        <v>0</v>
      </c>
      <c r="F255" s="216">
        <f>COUNTIFS(Janeiro!$C$3:$C$300,C255,Janeiro!$H$3:$H$300,"&gt;0")+COUNTIFS(Janeiro!$D$3:$D$300,C255,Janeiro!$H$3:$H$300,"&gt;0")+COUNTIFS(Fevereiro!$C$3:$C$300,C255,Fevereiro!$H$3:$H$300,"&gt;0")+COUNTIFS(Fevereiro!$D$3:$D$300,C255,Fevereiro!$H$3:$H$300,"&gt;0")+COUNTIFS('Março'!$C$3:$C$300,C255,'Março'!$H$3:$H$300,"&gt;0")+COUNTIFS('Março'!$D$3:$D$300,C255,'Março'!$H$3:$H$300,"&gt;0")+COUNTIFS(Abril!$C$3:$C$300,C255,Abril!$H$3:$H$300,"&gt;0")+COUNTIFS(Abril!$D$3:$D$300,C255,Abril!$H$3:$H$300,"&gt;0")+COUNTIFS(Maio!$C$3:$C$300,C255,Maio!$H$3:$H$300,"&gt;0")+COUNTIFS(Maio!$D$3:$D$300,C255,Maio!$H$3:$H$300,"&gt;0")+COUNTIFS(Junho!$C$3:$C$300,C255,Junho!$H$3:$H$300,"&gt;0")+COUNTIFS(Junho!$D$3:$D$300,C255,Junho!$H$3:$H$300,"&gt;0")+COUNTIFS(Julho!$C$3:$C$300,C255,Julho!$H$3:$H$300,"&gt;0")+COUNTIFS(Julho!$D$3:$D$300,C255,Julho!$H$3:$H$300,"&gt;0")+COUNTIFS(Agosto!$C$3:$C$300,C255,Agosto!$H$3:$H$300,"&gt;0")+COUNTIFS(Agosto!$D$3:$D$300,C255,Agosto!$H$3:$H$300,"&gt;0")+COUNTIFS(Setembro!$C$3:$C$300,C255,Setembro!$H$3:$H$300,"&gt;0")+COUNTIFS(Setembro!$D$3:$D$300,C255,Setembro!$H$3:$H$300,"&gt;0")+COUNTIFS(Outubro!$C$3:$C$300,C255,Outubro!$H$3:$H$300,"&gt;0")+COUNTIFS(Outubro!$D$3:$D$300,C255,Outubro!$H$3:$H$300,"&gt;0")+COUNTIFS(Novembro!$C$3:$C$300,C255,Novembro!$H$3:$H$300,"&gt;0")+COUNTIFS(Novembro!$D$3:$D$300,C255,Novembro!$H$3:$H$300,"&gt;0")+COUNTIFS(Dezembro!$C$3:$C$300,C255,Dezembro!$H$3:$H$300,"&gt;0")+COUNTIFS(Dezembro!$D$3:$D$300,C255,Dezembro!$H$3:$H$300,"&gt;0")</f>
        <v>0</v>
      </c>
      <c r="G255" s="216">
        <f>COUNTIFS(Janeiro!$C$3:$C$300,C255,Janeiro!$H$3:$H$300,"&lt;0")+COUNTIFS(Janeiro!$D$3:$D$300,C255,Janeiro!$H$3:$H$300,"&lt;0")+COUNTIFS(Fevereiro!$C$3:$C$300,C255,Fevereiro!$H$3:$H$300,"&lt;0")+COUNTIFS(Fevereiro!$D$3:$D$300,C255,Fevereiro!$H$3:$H$300,"&lt;0")+COUNTIFS('Março'!$C$3:$C$300,C255,'Março'!$H$3:$H$300,"&lt;0")+COUNTIFS('Março'!$D$3:$D$300,C255,'Março'!$H$3:$H$300,"&lt;0")+COUNTIFS(Abril!$C$3:$C$300,C255,Abril!$H$3:$H$300,"&lt;0")+COUNTIFS(Abril!$D$3:$D$300,C255,Abril!$H$3:$H$300,"&lt;0")+COUNTIFS(Maio!$C$3:$C$300,C255,Maio!$H$3:$H$300,"&lt;0")+COUNTIFS(Maio!$D$3:$D$300,C255,Maio!$H$3:$H$300,"&lt;0")+COUNTIFS(Junho!$C$3:$C$300,C255,Junho!$H$3:$H$300,"&lt;0")+COUNTIFS(Junho!$D$3:$D$300,C255,Junho!$H$3:$H$300,"&lt;0")+COUNTIFS(Julho!$C$3:$C$300,C255,Julho!$H$3:$H$300,"&lt;0")+COUNTIFS(Julho!$D$3:$D$300,C255,Julho!$H$3:$H$300,"&lt;0")+COUNTIFS(Agosto!$C$3:$C$300,C255,Agosto!$H$3:$H$300,"&lt;0")+COUNTIFS(Agosto!$D$3:$D$300,C255,Agosto!$H$3:$H$300,"&lt;0")+COUNTIFS(Setembro!$C$3:$C$300,C255,Setembro!$H$3:$H$300,"&lt;0")+COUNTIFS(Setembro!$D$3:$D$300,C255,Setembro!$H$3:$H$300,"&lt;0")+COUNTIFS(Outubro!$C$3:$C$300,C255,Outubro!$H$3:$H$300,"&lt;0")+COUNTIFS(Outubro!$D$3:$D$300,C255,Outubro!$H$3:$H$300,"&lt;0")+COUNTIFS(Novembro!$C$3:$C$300,C255,Novembro!$H$3:$H$300,"&lt;0")+COUNTIFS(Novembro!$D$3:$D$300,C255,Novembro!$H$3:$H$300,"&lt;0")+COUNTIFS(Dezembro!$C$3:$C$300,C255,Dezembro!$H$3:$H$300,"&lt;0")+COUNTIFS(Dezembro!$D$3:$D$300,C255,Dezembro!$H$3:$H$300,"&lt;0")</f>
        <v>0</v>
      </c>
      <c r="H255" s="217">
        <f>SUMIFS(Janeiro!$H$3:$H$300,Janeiro!$C$3:$C$300,C255)+SUMIFS(Janeiro!$H$3:$H$300,Janeiro!$D$3:$D$300,C255)+SUMIFS(Fevereiro!$H$3:$H$300,Fevereiro!$C$3:$C$300,C255)+SUMIFS(Fevereiro!$H$3:$H$300,Fevereiro!$D$3:$D$300,C255)+SUMIFS('Março'!$H$3:$H$300,'Março'!$C$3:$C$300,C255)+SUMIFS('Março'!$H$3:$H$300,'Março'!$D$3:$D$300,C255)+SUMIFS(Abril!$H$3:$H$300,Abril!$C$3:$C$300,C255)+SUMIFS(Abril!$H$3:$H$300,Abril!$D$3:$D$300,C255)+SUMIFS(Maio!$H$3:$H$300,Maio!$C$3:$C$300,C255)+SUMIFS(Maio!$H$3:$H$300,Maio!$D$3:$D$300,C255)+SUMIFS(Junho!$H$3:$H$300,Junho!$C$3:$C$300,C255)+SUMIFS(Junho!$H$3:$H$300,Junho!$D$3:$D$300,C255)+SUMIFS(Julho!$H$3:$H$300,Julho!$C$3:$C$300,C255)+SUMIFS(Julho!$H$3:$H$300,Julho!$D$3:$D$300,C255)+SUMIFS(Agosto!$H$3:$H$300,Agosto!$C$3:$C$300,C255)+SUMIFS(Agosto!$H$3:$H$300,Agosto!$D$3:$D$300,C255)+SUMIFS(Setembro!$H$3:$H$300,Setembro!$C$3:$C$300,C255)+SUMIFS(Setembro!$H$3:$H$300,Setembro!$D$3:$D$300,C255)+SUMIFS(Outubro!$H$3:$H$300,Outubro!$C$3:$C$300,C255)+SUMIFS(Outubro!$H$3:$H$300,Outubro!$D$3:$D$300,C255)+SUMIFS(Novembro!$H$3:$H$300,Novembro!$C$3:$C$300,C255)+SUMIFS(Novembro!$H$3:$H$300,Novembro!$D$3:$D$300,C255)+SUMIFS(Dezembro!$H$3:$H$300,Dezembro!$C$3:$C$300,C255)+SUMIFS(Dezembro!$H$3:$H$300,Dezembro!$D$3:$D$300,C255)</f>
        <v>0</v>
      </c>
      <c r="J255" s="235"/>
      <c r="L255" s="71"/>
    </row>
    <row r="256" ht="24.75" customHeight="1">
      <c r="A256" s="214">
        <f>Equipes!$H256+(ROW(Equipes!$H256)/100000)</f>
        <v>0.00256</v>
      </c>
      <c r="B256" s="207">
        <f>RANK(Equipes!$A256,A:A)</f>
        <v>191</v>
      </c>
      <c r="C256" s="242"/>
      <c r="D256" s="216">
        <f>COUNTIF(Janeiro!$C$3:$C$300,C256)+COUNTIF(Fevereiro!$C$3:$C$300,C256)+COUNTIF('Março'!$C$3:$C$300,C256)+COUNTIF(Abril!$C$3:$C$300,C256)+COUNTIF(Maio!$C$3:$C$300,C256)+COUNTIF(Junho!$C$3:$C$300,C256)+COUNTIF(Julho!$C$3:$C$300,C256)+COUNTIF(Agosto!$C$3:$C$300,C256)+COUNTIF(Setembro!$C$3:$C$300,C256)+COUNTIF(Outubro!$C$3:$C$300,C256)+COUNTIF(Novembro!$C$3:$C$300,C256)+COUNTIF(Dezembro!$C$3:$C$300,C256)</f>
        <v>0</v>
      </c>
      <c r="E256" s="216">
        <f>COUNTIF(Janeiro!$D$3:$D$300,C256)+COUNTIF(Fevereiro!$D$3:$D$300,C256)+COUNTIF('Março'!$D$3:$D$300,C256)+COUNTIF(Abril!$D$3:$D$300,C256)+COUNTIF(Maio!$D$3:$D$300,C256)+COUNTIF(Junho!$D$3:$D$300,C256)+COUNTIF(Julho!$D$3:$D$300,C256)+COUNTIF(Agosto!$D$3:$D$300,C256)+COUNTIF(Setembro!$D$3:$D$300,C256)+COUNTIF(Outubro!$D$3:$D$300,C256)+COUNTIF(Novembro!$D$3:$D$300,C256)+COUNTIF(Dezembro!$D$3:$D$300,C256)</f>
        <v>0</v>
      </c>
      <c r="F256" s="216">
        <f>COUNTIFS(Janeiro!$C$3:$C$300,C256,Janeiro!$H$3:$H$300,"&gt;0")+COUNTIFS(Janeiro!$D$3:$D$300,C256,Janeiro!$H$3:$H$300,"&gt;0")+COUNTIFS(Fevereiro!$C$3:$C$300,C256,Fevereiro!$H$3:$H$300,"&gt;0")+COUNTIFS(Fevereiro!$D$3:$D$300,C256,Fevereiro!$H$3:$H$300,"&gt;0")+COUNTIFS('Março'!$C$3:$C$300,C256,'Março'!$H$3:$H$300,"&gt;0")+COUNTIFS('Março'!$D$3:$D$300,C256,'Março'!$H$3:$H$300,"&gt;0")+COUNTIFS(Abril!$C$3:$C$300,C256,Abril!$H$3:$H$300,"&gt;0")+COUNTIFS(Abril!$D$3:$D$300,C256,Abril!$H$3:$H$300,"&gt;0")+COUNTIFS(Maio!$C$3:$C$300,C256,Maio!$H$3:$H$300,"&gt;0")+COUNTIFS(Maio!$D$3:$D$300,C256,Maio!$H$3:$H$300,"&gt;0")+COUNTIFS(Junho!$C$3:$C$300,C256,Junho!$H$3:$H$300,"&gt;0")+COUNTIFS(Junho!$D$3:$D$300,C256,Junho!$H$3:$H$300,"&gt;0")+COUNTIFS(Julho!$C$3:$C$300,C256,Julho!$H$3:$H$300,"&gt;0")+COUNTIFS(Julho!$D$3:$D$300,C256,Julho!$H$3:$H$300,"&gt;0")+COUNTIFS(Agosto!$C$3:$C$300,C256,Agosto!$H$3:$H$300,"&gt;0")+COUNTIFS(Agosto!$D$3:$D$300,C256,Agosto!$H$3:$H$300,"&gt;0")+COUNTIFS(Setembro!$C$3:$C$300,C256,Setembro!$H$3:$H$300,"&gt;0")+COUNTIFS(Setembro!$D$3:$D$300,C256,Setembro!$H$3:$H$300,"&gt;0")+COUNTIFS(Outubro!$C$3:$C$300,C256,Outubro!$H$3:$H$300,"&gt;0")+COUNTIFS(Outubro!$D$3:$D$300,C256,Outubro!$H$3:$H$300,"&gt;0")+COUNTIFS(Novembro!$C$3:$C$300,C256,Novembro!$H$3:$H$300,"&gt;0")+COUNTIFS(Novembro!$D$3:$D$300,C256,Novembro!$H$3:$H$300,"&gt;0")+COUNTIFS(Dezembro!$C$3:$C$300,C256,Dezembro!$H$3:$H$300,"&gt;0")+COUNTIFS(Dezembro!$D$3:$D$300,C256,Dezembro!$H$3:$H$300,"&gt;0")</f>
        <v>0</v>
      </c>
      <c r="G256" s="216">
        <f>COUNTIFS(Janeiro!$C$3:$C$300,C256,Janeiro!$H$3:$H$300,"&lt;0")+COUNTIFS(Janeiro!$D$3:$D$300,C256,Janeiro!$H$3:$H$300,"&lt;0")+COUNTIFS(Fevereiro!$C$3:$C$300,C256,Fevereiro!$H$3:$H$300,"&lt;0")+COUNTIFS(Fevereiro!$D$3:$D$300,C256,Fevereiro!$H$3:$H$300,"&lt;0")+COUNTIFS('Março'!$C$3:$C$300,C256,'Março'!$H$3:$H$300,"&lt;0")+COUNTIFS('Março'!$D$3:$D$300,C256,'Março'!$H$3:$H$300,"&lt;0")+COUNTIFS(Abril!$C$3:$C$300,C256,Abril!$H$3:$H$300,"&lt;0")+COUNTIFS(Abril!$D$3:$D$300,C256,Abril!$H$3:$H$300,"&lt;0")+COUNTIFS(Maio!$C$3:$C$300,C256,Maio!$H$3:$H$300,"&lt;0")+COUNTIFS(Maio!$D$3:$D$300,C256,Maio!$H$3:$H$300,"&lt;0")+COUNTIFS(Junho!$C$3:$C$300,C256,Junho!$H$3:$H$300,"&lt;0")+COUNTIFS(Junho!$D$3:$D$300,C256,Junho!$H$3:$H$300,"&lt;0")+COUNTIFS(Julho!$C$3:$C$300,C256,Julho!$H$3:$H$300,"&lt;0")+COUNTIFS(Julho!$D$3:$D$300,C256,Julho!$H$3:$H$300,"&lt;0")+COUNTIFS(Agosto!$C$3:$C$300,C256,Agosto!$H$3:$H$300,"&lt;0")+COUNTIFS(Agosto!$D$3:$D$300,C256,Agosto!$H$3:$H$300,"&lt;0")+COUNTIFS(Setembro!$C$3:$C$300,C256,Setembro!$H$3:$H$300,"&lt;0")+COUNTIFS(Setembro!$D$3:$D$300,C256,Setembro!$H$3:$H$300,"&lt;0")+COUNTIFS(Outubro!$C$3:$C$300,C256,Outubro!$H$3:$H$300,"&lt;0")+COUNTIFS(Outubro!$D$3:$D$300,C256,Outubro!$H$3:$H$300,"&lt;0")+COUNTIFS(Novembro!$C$3:$C$300,C256,Novembro!$H$3:$H$300,"&lt;0")+COUNTIFS(Novembro!$D$3:$D$300,C256,Novembro!$H$3:$H$300,"&lt;0")+COUNTIFS(Dezembro!$C$3:$C$300,C256,Dezembro!$H$3:$H$300,"&lt;0")+COUNTIFS(Dezembro!$D$3:$D$300,C256,Dezembro!$H$3:$H$300,"&lt;0")</f>
        <v>0</v>
      </c>
      <c r="H256" s="217">
        <f>SUMIFS(Janeiro!$H$3:$H$300,Janeiro!$C$3:$C$300,C256)+SUMIFS(Janeiro!$H$3:$H$300,Janeiro!$D$3:$D$300,C256)+SUMIFS(Fevereiro!$H$3:$H$300,Fevereiro!$C$3:$C$300,C256)+SUMIFS(Fevereiro!$H$3:$H$300,Fevereiro!$D$3:$D$300,C256)+SUMIFS('Março'!$H$3:$H$300,'Março'!$C$3:$C$300,C256)+SUMIFS('Março'!$H$3:$H$300,'Março'!$D$3:$D$300,C256)+SUMIFS(Abril!$H$3:$H$300,Abril!$C$3:$C$300,C256)+SUMIFS(Abril!$H$3:$H$300,Abril!$D$3:$D$300,C256)+SUMIFS(Maio!$H$3:$H$300,Maio!$C$3:$C$300,C256)+SUMIFS(Maio!$H$3:$H$300,Maio!$D$3:$D$300,C256)+SUMIFS(Junho!$H$3:$H$300,Junho!$C$3:$C$300,C256)+SUMIFS(Junho!$H$3:$H$300,Junho!$D$3:$D$300,C256)+SUMIFS(Julho!$H$3:$H$300,Julho!$C$3:$C$300,C256)+SUMIFS(Julho!$H$3:$H$300,Julho!$D$3:$D$300,C256)+SUMIFS(Agosto!$H$3:$H$300,Agosto!$C$3:$C$300,C256)+SUMIFS(Agosto!$H$3:$H$300,Agosto!$D$3:$D$300,C256)+SUMIFS(Setembro!$H$3:$H$300,Setembro!$C$3:$C$300,C256)+SUMIFS(Setembro!$H$3:$H$300,Setembro!$D$3:$D$300,C256)+SUMIFS(Outubro!$H$3:$H$300,Outubro!$C$3:$C$300,C256)+SUMIFS(Outubro!$H$3:$H$300,Outubro!$D$3:$D$300,C256)+SUMIFS(Novembro!$H$3:$H$300,Novembro!$C$3:$C$300,C256)+SUMIFS(Novembro!$H$3:$H$300,Novembro!$D$3:$D$300,C256)+SUMIFS(Dezembro!$H$3:$H$300,Dezembro!$C$3:$C$300,C256)+SUMIFS(Dezembro!$H$3:$H$300,Dezembro!$D$3:$D$300,C256)</f>
        <v>0</v>
      </c>
      <c r="J256" s="235"/>
      <c r="L256" s="71"/>
    </row>
    <row r="257" ht="24.75" customHeight="1">
      <c r="A257" s="214">
        <f>Equipes!$H257+(ROW(Equipes!$H257)/100000)</f>
        <v>0.00257</v>
      </c>
      <c r="B257" s="207">
        <f>RANK(Equipes!$A257,A:A)</f>
        <v>190</v>
      </c>
      <c r="C257" s="242"/>
      <c r="D257" s="216">
        <f>COUNTIF(Janeiro!$C$3:$C$300,C257)+COUNTIF(Fevereiro!$C$3:$C$300,C257)+COUNTIF('Março'!$C$3:$C$300,C257)+COUNTIF(Abril!$C$3:$C$300,C257)+COUNTIF(Maio!$C$3:$C$300,C257)+COUNTIF(Junho!$C$3:$C$300,C257)+COUNTIF(Julho!$C$3:$C$300,C257)+COUNTIF(Agosto!$C$3:$C$300,C257)+COUNTIF(Setembro!$C$3:$C$300,C257)+COUNTIF(Outubro!$C$3:$C$300,C257)+COUNTIF(Novembro!$C$3:$C$300,C257)+COUNTIF(Dezembro!$C$3:$C$300,C257)</f>
        <v>0</v>
      </c>
      <c r="E257" s="216">
        <f>COUNTIF(Janeiro!$D$3:$D$300,C257)+COUNTIF(Fevereiro!$D$3:$D$300,C257)+COUNTIF('Março'!$D$3:$D$300,C257)+COUNTIF(Abril!$D$3:$D$300,C257)+COUNTIF(Maio!$D$3:$D$300,C257)+COUNTIF(Junho!$D$3:$D$300,C257)+COUNTIF(Julho!$D$3:$D$300,C257)+COUNTIF(Agosto!$D$3:$D$300,C257)+COUNTIF(Setembro!$D$3:$D$300,C257)+COUNTIF(Outubro!$D$3:$D$300,C257)+COUNTIF(Novembro!$D$3:$D$300,C257)+COUNTIF(Dezembro!$D$3:$D$300,C257)</f>
        <v>0</v>
      </c>
      <c r="F257" s="216">
        <f>COUNTIFS(Janeiro!$C$3:$C$300,C257,Janeiro!$H$3:$H$300,"&gt;0")+COUNTIFS(Janeiro!$D$3:$D$300,C257,Janeiro!$H$3:$H$300,"&gt;0")+COUNTIFS(Fevereiro!$C$3:$C$300,C257,Fevereiro!$H$3:$H$300,"&gt;0")+COUNTIFS(Fevereiro!$D$3:$D$300,C257,Fevereiro!$H$3:$H$300,"&gt;0")+COUNTIFS('Março'!$C$3:$C$300,C257,'Março'!$H$3:$H$300,"&gt;0")+COUNTIFS('Março'!$D$3:$D$300,C257,'Março'!$H$3:$H$300,"&gt;0")+COUNTIFS(Abril!$C$3:$C$300,C257,Abril!$H$3:$H$300,"&gt;0")+COUNTIFS(Abril!$D$3:$D$300,C257,Abril!$H$3:$H$300,"&gt;0")+COUNTIFS(Maio!$C$3:$C$300,C257,Maio!$H$3:$H$300,"&gt;0")+COUNTIFS(Maio!$D$3:$D$300,C257,Maio!$H$3:$H$300,"&gt;0")+COUNTIFS(Junho!$C$3:$C$300,C257,Junho!$H$3:$H$300,"&gt;0")+COUNTIFS(Junho!$D$3:$D$300,C257,Junho!$H$3:$H$300,"&gt;0")+COUNTIFS(Julho!$C$3:$C$300,C257,Julho!$H$3:$H$300,"&gt;0")+COUNTIFS(Julho!$D$3:$D$300,C257,Julho!$H$3:$H$300,"&gt;0")+COUNTIFS(Agosto!$C$3:$C$300,C257,Agosto!$H$3:$H$300,"&gt;0")+COUNTIFS(Agosto!$D$3:$D$300,C257,Agosto!$H$3:$H$300,"&gt;0")+COUNTIFS(Setembro!$C$3:$C$300,C257,Setembro!$H$3:$H$300,"&gt;0")+COUNTIFS(Setembro!$D$3:$D$300,C257,Setembro!$H$3:$H$300,"&gt;0")+COUNTIFS(Outubro!$C$3:$C$300,C257,Outubro!$H$3:$H$300,"&gt;0")+COUNTIFS(Outubro!$D$3:$D$300,C257,Outubro!$H$3:$H$300,"&gt;0")+COUNTIFS(Novembro!$C$3:$C$300,C257,Novembro!$H$3:$H$300,"&gt;0")+COUNTIFS(Novembro!$D$3:$D$300,C257,Novembro!$H$3:$H$300,"&gt;0")+COUNTIFS(Dezembro!$C$3:$C$300,C257,Dezembro!$H$3:$H$300,"&gt;0")+COUNTIFS(Dezembro!$D$3:$D$300,C257,Dezembro!$H$3:$H$300,"&gt;0")</f>
        <v>0</v>
      </c>
      <c r="G257" s="216">
        <f>COUNTIFS(Janeiro!$C$3:$C$300,C257,Janeiro!$H$3:$H$300,"&lt;0")+COUNTIFS(Janeiro!$D$3:$D$300,C257,Janeiro!$H$3:$H$300,"&lt;0")+COUNTIFS(Fevereiro!$C$3:$C$300,C257,Fevereiro!$H$3:$H$300,"&lt;0")+COUNTIFS(Fevereiro!$D$3:$D$300,C257,Fevereiro!$H$3:$H$300,"&lt;0")+COUNTIFS('Março'!$C$3:$C$300,C257,'Março'!$H$3:$H$300,"&lt;0")+COUNTIFS('Março'!$D$3:$D$300,C257,'Março'!$H$3:$H$300,"&lt;0")+COUNTIFS(Abril!$C$3:$C$300,C257,Abril!$H$3:$H$300,"&lt;0")+COUNTIFS(Abril!$D$3:$D$300,C257,Abril!$H$3:$H$300,"&lt;0")+COUNTIFS(Maio!$C$3:$C$300,C257,Maio!$H$3:$H$300,"&lt;0")+COUNTIFS(Maio!$D$3:$D$300,C257,Maio!$H$3:$H$300,"&lt;0")+COUNTIFS(Junho!$C$3:$C$300,C257,Junho!$H$3:$H$300,"&lt;0")+COUNTIFS(Junho!$D$3:$D$300,C257,Junho!$H$3:$H$300,"&lt;0")+COUNTIFS(Julho!$C$3:$C$300,C257,Julho!$H$3:$H$300,"&lt;0")+COUNTIFS(Julho!$D$3:$D$300,C257,Julho!$H$3:$H$300,"&lt;0")+COUNTIFS(Agosto!$C$3:$C$300,C257,Agosto!$H$3:$H$300,"&lt;0")+COUNTIFS(Agosto!$D$3:$D$300,C257,Agosto!$H$3:$H$300,"&lt;0")+COUNTIFS(Setembro!$C$3:$C$300,C257,Setembro!$H$3:$H$300,"&lt;0")+COUNTIFS(Setembro!$D$3:$D$300,C257,Setembro!$H$3:$H$300,"&lt;0")+COUNTIFS(Outubro!$C$3:$C$300,C257,Outubro!$H$3:$H$300,"&lt;0")+COUNTIFS(Outubro!$D$3:$D$300,C257,Outubro!$H$3:$H$300,"&lt;0")+COUNTIFS(Novembro!$C$3:$C$300,C257,Novembro!$H$3:$H$300,"&lt;0")+COUNTIFS(Novembro!$D$3:$D$300,C257,Novembro!$H$3:$H$300,"&lt;0")+COUNTIFS(Dezembro!$C$3:$C$300,C257,Dezembro!$H$3:$H$300,"&lt;0")+COUNTIFS(Dezembro!$D$3:$D$300,C257,Dezembro!$H$3:$H$300,"&lt;0")</f>
        <v>0</v>
      </c>
      <c r="H257" s="217">
        <f>SUMIFS(Janeiro!$H$3:$H$300,Janeiro!$C$3:$C$300,C257)+SUMIFS(Janeiro!$H$3:$H$300,Janeiro!$D$3:$D$300,C257)+SUMIFS(Fevereiro!$H$3:$H$300,Fevereiro!$C$3:$C$300,C257)+SUMIFS(Fevereiro!$H$3:$H$300,Fevereiro!$D$3:$D$300,C257)+SUMIFS('Março'!$H$3:$H$300,'Março'!$C$3:$C$300,C257)+SUMIFS('Março'!$H$3:$H$300,'Março'!$D$3:$D$300,C257)+SUMIFS(Abril!$H$3:$H$300,Abril!$C$3:$C$300,C257)+SUMIFS(Abril!$H$3:$H$300,Abril!$D$3:$D$300,C257)+SUMIFS(Maio!$H$3:$H$300,Maio!$C$3:$C$300,C257)+SUMIFS(Maio!$H$3:$H$300,Maio!$D$3:$D$300,C257)+SUMIFS(Junho!$H$3:$H$300,Junho!$C$3:$C$300,C257)+SUMIFS(Junho!$H$3:$H$300,Junho!$D$3:$D$300,C257)+SUMIFS(Julho!$H$3:$H$300,Julho!$C$3:$C$300,C257)+SUMIFS(Julho!$H$3:$H$300,Julho!$D$3:$D$300,C257)+SUMIFS(Agosto!$H$3:$H$300,Agosto!$C$3:$C$300,C257)+SUMIFS(Agosto!$H$3:$H$300,Agosto!$D$3:$D$300,C257)+SUMIFS(Setembro!$H$3:$H$300,Setembro!$C$3:$C$300,C257)+SUMIFS(Setembro!$H$3:$H$300,Setembro!$D$3:$D$300,C257)+SUMIFS(Outubro!$H$3:$H$300,Outubro!$C$3:$C$300,C257)+SUMIFS(Outubro!$H$3:$H$300,Outubro!$D$3:$D$300,C257)+SUMIFS(Novembro!$H$3:$H$300,Novembro!$C$3:$C$300,C257)+SUMIFS(Novembro!$H$3:$H$300,Novembro!$D$3:$D$300,C257)+SUMIFS(Dezembro!$H$3:$H$300,Dezembro!$C$3:$C$300,C257)+SUMIFS(Dezembro!$H$3:$H$300,Dezembro!$D$3:$D$300,C257)</f>
        <v>0</v>
      </c>
      <c r="J257" s="235"/>
      <c r="L257" s="71"/>
    </row>
    <row r="258" ht="24.75" customHeight="1">
      <c r="A258" s="214">
        <f>Equipes!$H258+(ROW(Equipes!$H258)/100000)</f>
        <v>0.00258</v>
      </c>
      <c r="B258" s="207">
        <f>RANK(Equipes!$A258,A:A)</f>
        <v>189</v>
      </c>
      <c r="C258" s="242"/>
      <c r="D258" s="216">
        <f>COUNTIF(Janeiro!$C$3:$C$300,C258)+COUNTIF(Fevereiro!$C$3:$C$300,C258)+COUNTIF('Março'!$C$3:$C$300,C258)+COUNTIF(Abril!$C$3:$C$300,C258)+COUNTIF(Maio!$C$3:$C$300,C258)+COUNTIF(Junho!$C$3:$C$300,C258)+COUNTIF(Julho!$C$3:$C$300,C258)+COUNTIF(Agosto!$C$3:$C$300,C258)+COUNTIF(Setembro!$C$3:$C$300,C258)+COUNTIF(Outubro!$C$3:$C$300,C258)+COUNTIF(Novembro!$C$3:$C$300,C258)+COUNTIF(Dezembro!$C$3:$C$300,C258)</f>
        <v>0</v>
      </c>
      <c r="E258" s="216">
        <f>COUNTIF(Janeiro!$D$3:$D$300,C258)+COUNTIF(Fevereiro!$D$3:$D$300,C258)+COUNTIF('Março'!$D$3:$D$300,C258)+COUNTIF(Abril!$D$3:$D$300,C258)+COUNTIF(Maio!$D$3:$D$300,C258)+COUNTIF(Junho!$D$3:$D$300,C258)+COUNTIF(Julho!$D$3:$D$300,C258)+COUNTIF(Agosto!$D$3:$D$300,C258)+COUNTIF(Setembro!$D$3:$D$300,C258)+COUNTIF(Outubro!$D$3:$D$300,C258)+COUNTIF(Novembro!$D$3:$D$300,C258)+COUNTIF(Dezembro!$D$3:$D$300,C258)</f>
        <v>0</v>
      </c>
      <c r="F258" s="216">
        <f>COUNTIFS(Janeiro!$C$3:$C$300,C258,Janeiro!$H$3:$H$300,"&gt;0")+COUNTIFS(Janeiro!$D$3:$D$300,C258,Janeiro!$H$3:$H$300,"&gt;0")+COUNTIFS(Fevereiro!$C$3:$C$300,C258,Fevereiro!$H$3:$H$300,"&gt;0")+COUNTIFS(Fevereiro!$D$3:$D$300,C258,Fevereiro!$H$3:$H$300,"&gt;0")+COUNTIFS('Março'!$C$3:$C$300,C258,'Março'!$H$3:$H$300,"&gt;0")+COUNTIFS('Março'!$D$3:$D$300,C258,'Março'!$H$3:$H$300,"&gt;0")+COUNTIFS(Abril!$C$3:$C$300,C258,Abril!$H$3:$H$300,"&gt;0")+COUNTIFS(Abril!$D$3:$D$300,C258,Abril!$H$3:$H$300,"&gt;0")+COUNTIFS(Maio!$C$3:$C$300,C258,Maio!$H$3:$H$300,"&gt;0")+COUNTIFS(Maio!$D$3:$D$300,C258,Maio!$H$3:$H$300,"&gt;0")+COUNTIFS(Junho!$C$3:$C$300,C258,Junho!$H$3:$H$300,"&gt;0")+COUNTIFS(Junho!$D$3:$D$300,C258,Junho!$H$3:$H$300,"&gt;0")+COUNTIFS(Julho!$C$3:$C$300,C258,Julho!$H$3:$H$300,"&gt;0")+COUNTIFS(Julho!$D$3:$D$300,C258,Julho!$H$3:$H$300,"&gt;0")+COUNTIFS(Agosto!$C$3:$C$300,C258,Agosto!$H$3:$H$300,"&gt;0")+COUNTIFS(Agosto!$D$3:$D$300,C258,Agosto!$H$3:$H$300,"&gt;0")+COUNTIFS(Setembro!$C$3:$C$300,C258,Setembro!$H$3:$H$300,"&gt;0")+COUNTIFS(Setembro!$D$3:$D$300,C258,Setembro!$H$3:$H$300,"&gt;0")+COUNTIFS(Outubro!$C$3:$C$300,C258,Outubro!$H$3:$H$300,"&gt;0")+COUNTIFS(Outubro!$D$3:$D$300,C258,Outubro!$H$3:$H$300,"&gt;0")+COUNTIFS(Novembro!$C$3:$C$300,C258,Novembro!$H$3:$H$300,"&gt;0")+COUNTIFS(Novembro!$D$3:$D$300,C258,Novembro!$H$3:$H$300,"&gt;0")+COUNTIFS(Dezembro!$C$3:$C$300,C258,Dezembro!$H$3:$H$300,"&gt;0")+COUNTIFS(Dezembro!$D$3:$D$300,C258,Dezembro!$H$3:$H$300,"&gt;0")</f>
        <v>0</v>
      </c>
      <c r="G258" s="216">
        <f>COUNTIFS(Janeiro!$C$3:$C$300,C258,Janeiro!$H$3:$H$300,"&lt;0")+COUNTIFS(Janeiro!$D$3:$D$300,C258,Janeiro!$H$3:$H$300,"&lt;0")+COUNTIFS(Fevereiro!$C$3:$C$300,C258,Fevereiro!$H$3:$H$300,"&lt;0")+COUNTIFS(Fevereiro!$D$3:$D$300,C258,Fevereiro!$H$3:$H$300,"&lt;0")+COUNTIFS('Março'!$C$3:$C$300,C258,'Março'!$H$3:$H$300,"&lt;0")+COUNTIFS('Março'!$D$3:$D$300,C258,'Março'!$H$3:$H$300,"&lt;0")+COUNTIFS(Abril!$C$3:$C$300,C258,Abril!$H$3:$H$300,"&lt;0")+COUNTIFS(Abril!$D$3:$D$300,C258,Abril!$H$3:$H$300,"&lt;0")+COUNTIFS(Maio!$C$3:$C$300,C258,Maio!$H$3:$H$300,"&lt;0")+COUNTIFS(Maio!$D$3:$D$300,C258,Maio!$H$3:$H$300,"&lt;0")+COUNTIFS(Junho!$C$3:$C$300,C258,Junho!$H$3:$H$300,"&lt;0")+COUNTIFS(Junho!$D$3:$D$300,C258,Junho!$H$3:$H$300,"&lt;0")+COUNTIFS(Julho!$C$3:$C$300,C258,Julho!$H$3:$H$300,"&lt;0")+COUNTIFS(Julho!$D$3:$D$300,C258,Julho!$H$3:$H$300,"&lt;0")+COUNTIFS(Agosto!$C$3:$C$300,C258,Agosto!$H$3:$H$300,"&lt;0")+COUNTIFS(Agosto!$D$3:$D$300,C258,Agosto!$H$3:$H$300,"&lt;0")+COUNTIFS(Setembro!$C$3:$C$300,C258,Setembro!$H$3:$H$300,"&lt;0")+COUNTIFS(Setembro!$D$3:$D$300,C258,Setembro!$H$3:$H$300,"&lt;0")+COUNTIFS(Outubro!$C$3:$C$300,C258,Outubro!$H$3:$H$300,"&lt;0")+COUNTIFS(Outubro!$D$3:$D$300,C258,Outubro!$H$3:$H$300,"&lt;0")+COUNTIFS(Novembro!$C$3:$C$300,C258,Novembro!$H$3:$H$300,"&lt;0")+COUNTIFS(Novembro!$D$3:$D$300,C258,Novembro!$H$3:$H$300,"&lt;0")+COUNTIFS(Dezembro!$C$3:$C$300,C258,Dezembro!$H$3:$H$300,"&lt;0")+COUNTIFS(Dezembro!$D$3:$D$300,C258,Dezembro!$H$3:$H$300,"&lt;0")</f>
        <v>0</v>
      </c>
      <c r="H258" s="217">
        <f>SUMIFS(Janeiro!$H$3:$H$300,Janeiro!$C$3:$C$300,C258)+SUMIFS(Janeiro!$H$3:$H$300,Janeiro!$D$3:$D$300,C258)+SUMIFS(Fevereiro!$H$3:$H$300,Fevereiro!$C$3:$C$300,C258)+SUMIFS(Fevereiro!$H$3:$H$300,Fevereiro!$D$3:$D$300,C258)+SUMIFS('Março'!$H$3:$H$300,'Março'!$C$3:$C$300,C258)+SUMIFS('Março'!$H$3:$H$300,'Março'!$D$3:$D$300,C258)+SUMIFS(Abril!$H$3:$H$300,Abril!$C$3:$C$300,C258)+SUMIFS(Abril!$H$3:$H$300,Abril!$D$3:$D$300,C258)+SUMIFS(Maio!$H$3:$H$300,Maio!$C$3:$C$300,C258)+SUMIFS(Maio!$H$3:$H$300,Maio!$D$3:$D$300,C258)+SUMIFS(Junho!$H$3:$H$300,Junho!$C$3:$C$300,C258)+SUMIFS(Junho!$H$3:$H$300,Junho!$D$3:$D$300,C258)+SUMIFS(Julho!$H$3:$H$300,Julho!$C$3:$C$300,C258)+SUMIFS(Julho!$H$3:$H$300,Julho!$D$3:$D$300,C258)+SUMIFS(Agosto!$H$3:$H$300,Agosto!$C$3:$C$300,C258)+SUMIFS(Agosto!$H$3:$H$300,Agosto!$D$3:$D$300,C258)+SUMIFS(Setembro!$H$3:$H$300,Setembro!$C$3:$C$300,C258)+SUMIFS(Setembro!$H$3:$H$300,Setembro!$D$3:$D$300,C258)+SUMIFS(Outubro!$H$3:$H$300,Outubro!$C$3:$C$300,C258)+SUMIFS(Outubro!$H$3:$H$300,Outubro!$D$3:$D$300,C258)+SUMIFS(Novembro!$H$3:$H$300,Novembro!$C$3:$C$300,C258)+SUMIFS(Novembro!$H$3:$H$300,Novembro!$D$3:$D$300,C258)+SUMIFS(Dezembro!$H$3:$H$300,Dezembro!$C$3:$C$300,C258)+SUMIFS(Dezembro!$H$3:$H$300,Dezembro!$D$3:$D$300,C258)</f>
        <v>0</v>
      </c>
      <c r="J258" s="235"/>
      <c r="L258" s="71"/>
    </row>
    <row r="259" ht="24.75" customHeight="1">
      <c r="A259" s="214">
        <f>Equipes!$H259+(ROW(Equipes!$H259)/100000)</f>
        <v>0.00259</v>
      </c>
      <c r="B259" s="207">
        <f>RANK(Equipes!$A259,A:A)</f>
        <v>188</v>
      </c>
      <c r="C259" s="242"/>
      <c r="D259" s="216">
        <f>COUNTIF(Janeiro!$C$3:$C$300,C259)+COUNTIF(Fevereiro!$C$3:$C$300,C259)+COUNTIF('Março'!$C$3:$C$300,C259)+COUNTIF(Abril!$C$3:$C$300,C259)+COUNTIF(Maio!$C$3:$C$300,C259)+COUNTIF(Junho!$C$3:$C$300,C259)+COUNTIF(Julho!$C$3:$C$300,C259)+COUNTIF(Agosto!$C$3:$C$300,C259)+COUNTIF(Setembro!$C$3:$C$300,C259)+COUNTIF(Outubro!$C$3:$C$300,C259)+COUNTIF(Novembro!$C$3:$C$300,C259)+COUNTIF(Dezembro!$C$3:$C$300,C259)</f>
        <v>0</v>
      </c>
      <c r="E259" s="216">
        <f>COUNTIF(Janeiro!$D$3:$D$300,C259)+COUNTIF(Fevereiro!$D$3:$D$300,C259)+COUNTIF('Março'!$D$3:$D$300,C259)+COUNTIF(Abril!$D$3:$D$300,C259)+COUNTIF(Maio!$D$3:$D$300,C259)+COUNTIF(Junho!$D$3:$D$300,C259)+COUNTIF(Julho!$D$3:$D$300,C259)+COUNTIF(Agosto!$D$3:$D$300,C259)+COUNTIF(Setembro!$D$3:$D$300,C259)+COUNTIF(Outubro!$D$3:$D$300,C259)+COUNTIF(Novembro!$D$3:$D$300,C259)+COUNTIF(Dezembro!$D$3:$D$300,C259)</f>
        <v>0</v>
      </c>
      <c r="F259" s="216">
        <f>COUNTIFS(Janeiro!$C$3:$C$300,C259,Janeiro!$H$3:$H$300,"&gt;0")+COUNTIFS(Janeiro!$D$3:$D$300,C259,Janeiro!$H$3:$H$300,"&gt;0")+COUNTIFS(Fevereiro!$C$3:$C$300,C259,Fevereiro!$H$3:$H$300,"&gt;0")+COUNTIFS(Fevereiro!$D$3:$D$300,C259,Fevereiro!$H$3:$H$300,"&gt;0")+COUNTIFS('Março'!$C$3:$C$300,C259,'Março'!$H$3:$H$300,"&gt;0")+COUNTIFS('Março'!$D$3:$D$300,C259,'Março'!$H$3:$H$300,"&gt;0")+COUNTIFS(Abril!$C$3:$C$300,C259,Abril!$H$3:$H$300,"&gt;0")+COUNTIFS(Abril!$D$3:$D$300,C259,Abril!$H$3:$H$300,"&gt;0")+COUNTIFS(Maio!$C$3:$C$300,C259,Maio!$H$3:$H$300,"&gt;0")+COUNTIFS(Maio!$D$3:$D$300,C259,Maio!$H$3:$H$300,"&gt;0")+COUNTIFS(Junho!$C$3:$C$300,C259,Junho!$H$3:$H$300,"&gt;0")+COUNTIFS(Junho!$D$3:$D$300,C259,Junho!$H$3:$H$300,"&gt;0")+COUNTIFS(Julho!$C$3:$C$300,C259,Julho!$H$3:$H$300,"&gt;0")+COUNTIFS(Julho!$D$3:$D$300,C259,Julho!$H$3:$H$300,"&gt;0")+COUNTIFS(Agosto!$C$3:$C$300,C259,Agosto!$H$3:$H$300,"&gt;0")+COUNTIFS(Agosto!$D$3:$D$300,C259,Agosto!$H$3:$H$300,"&gt;0")+COUNTIFS(Setembro!$C$3:$C$300,C259,Setembro!$H$3:$H$300,"&gt;0")+COUNTIFS(Setembro!$D$3:$D$300,C259,Setembro!$H$3:$H$300,"&gt;0")+COUNTIFS(Outubro!$C$3:$C$300,C259,Outubro!$H$3:$H$300,"&gt;0")+COUNTIFS(Outubro!$D$3:$D$300,C259,Outubro!$H$3:$H$300,"&gt;0")+COUNTIFS(Novembro!$C$3:$C$300,C259,Novembro!$H$3:$H$300,"&gt;0")+COUNTIFS(Novembro!$D$3:$D$300,C259,Novembro!$H$3:$H$300,"&gt;0")+COUNTIFS(Dezembro!$C$3:$C$300,C259,Dezembro!$H$3:$H$300,"&gt;0")+COUNTIFS(Dezembro!$D$3:$D$300,C259,Dezembro!$H$3:$H$300,"&gt;0")</f>
        <v>0</v>
      </c>
      <c r="G259" s="216">
        <f>COUNTIFS(Janeiro!$C$3:$C$300,C259,Janeiro!$H$3:$H$300,"&lt;0")+COUNTIFS(Janeiro!$D$3:$D$300,C259,Janeiro!$H$3:$H$300,"&lt;0")+COUNTIFS(Fevereiro!$C$3:$C$300,C259,Fevereiro!$H$3:$H$300,"&lt;0")+COUNTIFS(Fevereiro!$D$3:$D$300,C259,Fevereiro!$H$3:$H$300,"&lt;0")+COUNTIFS('Março'!$C$3:$C$300,C259,'Março'!$H$3:$H$300,"&lt;0")+COUNTIFS('Março'!$D$3:$D$300,C259,'Março'!$H$3:$H$300,"&lt;0")+COUNTIFS(Abril!$C$3:$C$300,C259,Abril!$H$3:$H$300,"&lt;0")+COUNTIFS(Abril!$D$3:$D$300,C259,Abril!$H$3:$H$300,"&lt;0")+COUNTIFS(Maio!$C$3:$C$300,C259,Maio!$H$3:$H$300,"&lt;0")+COUNTIFS(Maio!$D$3:$D$300,C259,Maio!$H$3:$H$300,"&lt;0")+COUNTIFS(Junho!$C$3:$C$300,C259,Junho!$H$3:$H$300,"&lt;0")+COUNTIFS(Junho!$D$3:$D$300,C259,Junho!$H$3:$H$300,"&lt;0")+COUNTIFS(Julho!$C$3:$C$300,C259,Julho!$H$3:$H$300,"&lt;0")+COUNTIFS(Julho!$D$3:$D$300,C259,Julho!$H$3:$H$300,"&lt;0")+COUNTIFS(Agosto!$C$3:$C$300,C259,Agosto!$H$3:$H$300,"&lt;0")+COUNTIFS(Agosto!$D$3:$D$300,C259,Agosto!$H$3:$H$300,"&lt;0")+COUNTIFS(Setembro!$C$3:$C$300,C259,Setembro!$H$3:$H$300,"&lt;0")+COUNTIFS(Setembro!$D$3:$D$300,C259,Setembro!$H$3:$H$300,"&lt;0")+COUNTIFS(Outubro!$C$3:$C$300,C259,Outubro!$H$3:$H$300,"&lt;0")+COUNTIFS(Outubro!$D$3:$D$300,C259,Outubro!$H$3:$H$300,"&lt;0")+COUNTIFS(Novembro!$C$3:$C$300,C259,Novembro!$H$3:$H$300,"&lt;0")+COUNTIFS(Novembro!$D$3:$D$300,C259,Novembro!$H$3:$H$300,"&lt;0")+COUNTIFS(Dezembro!$C$3:$C$300,C259,Dezembro!$H$3:$H$300,"&lt;0")+COUNTIFS(Dezembro!$D$3:$D$300,C259,Dezembro!$H$3:$H$300,"&lt;0")</f>
        <v>0</v>
      </c>
      <c r="H259" s="217">
        <f>SUMIFS(Janeiro!$H$3:$H$300,Janeiro!$C$3:$C$300,C259)+SUMIFS(Janeiro!$H$3:$H$300,Janeiro!$D$3:$D$300,C259)+SUMIFS(Fevereiro!$H$3:$H$300,Fevereiro!$C$3:$C$300,C259)+SUMIFS(Fevereiro!$H$3:$H$300,Fevereiro!$D$3:$D$300,C259)+SUMIFS('Março'!$H$3:$H$300,'Março'!$C$3:$C$300,C259)+SUMIFS('Março'!$H$3:$H$300,'Março'!$D$3:$D$300,C259)+SUMIFS(Abril!$H$3:$H$300,Abril!$C$3:$C$300,C259)+SUMIFS(Abril!$H$3:$H$300,Abril!$D$3:$D$300,C259)+SUMIFS(Maio!$H$3:$H$300,Maio!$C$3:$C$300,C259)+SUMIFS(Maio!$H$3:$H$300,Maio!$D$3:$D$300,C259)+SUMIFS(Junho!$H$3:$H$300,Junho!$C$3:$C$300,C259)+SUMIFS(Junho!$H$3:$H$300,Junho!$D$3:$D$300,C259)+SUMIFS(Julho!$H$3:$H$300,Julho!$C$3:$C$300,C259)+SUMIFS(Julho!$H$3:$H$300,Julho!$D$3:$D$300,C259)+SUMIFS(Agosto!$H$3:$H$300,Agosto!$C$3:$C$300,C259)+SUMIFS(Agosto!$H$3:$H$300,Agosto!$D$3:$D$300,C259)+SUMIFS(Setembro!$H$3:$H$300,Setembro!$C$3:$C$300,C259)+SUMIFS(Setembro!$H$3:$H$300,Setembro!$D$3:$D$300,C259)+SUMIFS(Outubro!$H$3:$H$300,Outubro!$C$3:$C$300,C259)+SUMIFS(Outubro!$H$3:$H$300,Outubro!$D$3:$D$300,C259)+SUMIFS(Novembro!$H$3:$H$300,Novembro!$C$3:$C$300,C259)+SUMIFS(Novembro!$H$3:$H$300,Novembro!$D$3:$D$300,C259)+SUMIFS(Dezembro!$H$3:$H$300,Dezembro!$C$3:$C$300,C259)+SUMIFS(Dezembro!$H$3:$H$300,Dezembro!$D$3:$D$300,C259)</f>
        <v>0</v>
      </c>
      <c r="J259" s="235"/>
      <c r="L259" s="71"/>
    </row>
    <row r="260" ht="24.75" customHeight="1">
      <c r="A260" s="214">
        <f>Equipes!$H260+(ROW(Equipes!$H260)/100000)</f>
        <v>0.0026</v>
      </c>
      <c r="B260" s="207">
        <f>RANK(Equipes!$A260,A:A)</f>
        <v>187</v>
      </c>
      <c r="C260" s="242"/>
      <c r="D260" s="216">
        <f>COUNTIF(Janeiro!$C$3:$C$300,C260)+COUNTIF(Fevereiro!$C$3:$C$300,C260)+COUNTIF('Março'!$C$3:$C$300,C260)+COUNTIF(Abril!$C$3:$C$300,C260)+COUNTIF(Maio!$C$3:$C$300,C260)+COUNTIF(Junho!$C$3:$C$300,C260)+COUNTIF(Julho!$C$3:$C$300,C260)+COUNTIF(Agosto!$C$3:$C$300,C260)+COUNTIF(Setembro!$C$3:$C$300,C260)+COUNTIF(Outubro!$C$3:$C$300,C260)+COUNTIF(Novembro!$C$3:$C$300,C260)+COUNTIF(Dezembro!$C$3:$C$300,C260)</f>
        <v>0</v>
      </c>
      <c r="E260" s="216">
        <f>COUNTIF(Janeiro!$D$3:$D$300,C260)+COUNTIF(Fevereiro!$D$3:$D$300,C260)+COUNTIF('Março'!$D$3:$D$300,C260)+COUNTIF(Abril!$D$3:$D$300,C260)+COUNTIF(Maio!$D$3:$D$300,C260)+COUNTIF(Junho!$D$3:$D$300,C260)+COUNTIF(Julho!$D$3:$D$300,C260)+COUNTIF(Agosto!$D$3:$D$300,C260)+COUNTIF(Setembro!$D$3:$D$300,C260)+COUNTIF(Outubro!$D$3:$D$300,C260)+COUNTIF(Novembro!$D$3:$D$300,C260)+COUNTIF(Dezembro!$D$3:$D$300,C260)</f>
        <v>0</v>
      </c>
      <c r="F260" s="216">
        <f>COUNTIFS(Janeiro!$C$3:$C$300,C260,Janeiro!$H$3:$H$300,"&gt;0")+COUNTIFS(Janeiro!$D$3:$D$300,C260,Janeiro!$H$3:$H$300,"&gt;0")+COUNTIFS(Fevereiro!$C$3:$C$300,C260,Fevereiro!$H$3:$H$300,"&gt;0")+COUNTIFS(Fevereiro!$D$3:$D$300,C260,Fevereiro!$H$3:$H$300,"&gt;0")+COUNTIFS('Março'!$C$3:$C$300,C260,'Março'!$H$3:$H$300,"&gt;0")+COUNTIFS('Março'!$D$3:$D$300,C260,'Março'!$H$3:$H$300,"&gt;0")+COUNTIFS(Abril!$C$3:$C$300,C260,Abril!$H$3:$H$300,"&gt;0")+COUNTIFS(Abril!$D$3:$D$300,C260,Abril!$H$3:$H$300,"&gt;0")+COUNTIFS(Maio!$C$3:$C$300,C260,Maio!$H$3:$H$300,"&gt;0")+COUNTIFS(Maio!$D$3:$D$300,C260,Maio!$H$3:$H$300,"&gt;0")+COUNTIFS(Junho!$C$3:$C$300,C260,Junho!$H$3:$H$300,"&gt;0")+COUNTIFS(Junho!$D$3:$D$300,C260,Junho!$H$3:$H$300,"&gt;0")+COUNTIFS(Julho!$C$3:$C$300,C260,Julho!$H$3:$H$300,"&gt;0")+COUNTIFS(Julho!$D$3:$D$300,C260,Julho!$H$3:$H$300,"&gt;0")+COUNTIFS(Agosto!$C$3:$C$300,C260,Agosto!$H$3:$H$300,"&gt;0")+COUNTIFS(Agosto!$D$3:$D$300,C260,Agosto!$H$3:$H$300,"&gt;0")+COUNTIFS(Setembro!$C$3:$C$300,C260,Setembro!$H$3:$H$300,"&gt;0")+COUNTIFS(Setembro!$D$3:$D$300,C260,Setembro!$H$3:$H$300,"&gt;0")+COUNTIFS(Outubro!$C$3:$C$300,C260,Outubro!$H$3:$H$300,"&gt;0")+COUNTIFS(Outubro!$D$3:$D$300,C260,Outubro!$H$3:$H$300,"&gt;0")+COUNTIFS(Novembro!$C$3:$C$300,C260,Novembro!$H$3:$H$300,"&gt;0")+COUNTIFS(Novembro!$D$3:$D$300,C260,Novembro!$H$3:$H$300,"&gt;0")+COUNTIFS(Dezembro!$C$3:$C$300,C260,Dezembro!$H$3:$H$300,"&gt;0")+COUNTIFS(Dezembro!$D$3:$D$300,C260,Dezembro!$H$3:$H$300,"&gt;0")</f>
        <v>0</v>
      </c>
      <c r="G260" s="216">
        <f>COUNTIFS(Janeiro!$C$3:$C$300,C260,Janeiro!$H$3:$H$300,"&lt;0")+COUNTIFS(Janeiro!$D$3:$D$300,C260,Janeiro!$H$3:$H$300,"&lt;0")+COUNTIFS(Fevereiro!$C$3:$C$300,C260,Fevereiro!$H$3:$H$300,"&lt;0")+COUNTIFS(Fevereiro!$D$3:$D$300,C260,Fevereiro!$H$3:$H$300,"&lt;0")+COUNTIFS('Março'!$C$3:$C$300,C260,'Março'!$H$3:$H$300,"&lt;0")+COUNTIFS('Março'!$D$3:$D$300,C260,'Março'!$H$3:$H$300,"&lt;0")+COUNTIFS(Abril!$C$3:$C$300,C260,Abril!$H$3:$H$300,"&lt;0")+COUNTIFS(Abril!$D$3:$D$300,C260,Abril!$H$3:$H$300,"&lt;0")+COUNTIFS(Maio!$C$3:$C$300,C260,Maio!$H$3:$H$300,"&lt;0")+COUNTIFS(Maio!$D$3:$D$300,C260,Maio!$H$3:$H$300,"&lt;0")+COUNTIFS(Junho!$C$3:$C$300,C260,Junho!$H$3:$H$300,"&lt;0")+COUNTIFS(Junho!$D$3:$D$300,C260,Junho!$H$3:$H$300,"&lt;0")+COUNTIFS(Julho!$C$3:$C$300,C260,Julho!$H$3:$H$300,"&lt;0")+COUNTIFS(Julho!$D$3:$D$300,C260,Julho!$H$3:$H$300,"&lt;0")+COUNTIFS(Agosto!$C$3:$C$300,C260,Agosto!$H$3:$H$300,"&lt;0")+COUNTIFS(Agosto!$D$3:$D$300,C260,Agosto!$H$3:$H$300,"&lt;0")+COUNTIFS(Setembro!$C$3:$C$300,C260,Setembro!$H$3:$H$300,"&lt;0")+COUNTIFS(Setembro!$D$3:$D$300,C260,Setembro!$H$3:$H$300,"&lt;0")+COUNTIFS(Outubro!$C$3:$C$300,C260,Outubro!$H$3:$H$300,"&lt;0")+COUNTIFS(Outubro!$D$3:$D$300,C260,Outubro!$H$3:$H$300,"&lt;0")+COUNTIFS(Novembro!$C$3:$C$300,C260,Novembro!$H$3:$H$300,"&lt;0")+COUNTIFS(Novembro!$D$3:$D$300,C260,Novembro!$H$3:$H$300,"&lt;0")+COUNTIFS(Dezembro!$C$3:$C$300,C260,Dezembro!$H$3:$H$300,"&lt;0")+COUNTIFS(Dezembro!$D$3:$D$300,C260,Dezembro!$H$3:$H$300,"&lt;0")</f>
        <v>0</v>
      </c>
      <c r="H260" s="217">
        <f>SUMIFS(Janeiro!$H$3:$H$300,Janeiro!$C$3:$C$300,C260)+SUMIFS(Janeiro!$H$3:$H$300,Janeiro!$D$3:$D$300,C260)+SUMIFS(Fevereiro!$H$3:$H$300,Fevereiro!$C$3:$C$300,C260)+SUMIFS(Fevereiro!$H$3:$H$300,Fevereiro!$D$3:$D$300,C260)+SUMIFS('Março'!$H$3:$H$300,'Março'!$C$3:$C$300,C260)+SUMIFS('Março'!$H$3:$H$300,'Março'!$D$3:$D$300,C260)+SUMIFS(Abril!$H$3:$H$300,Abril!$C$3:$C$300,C260)+SUMIFS(Abril!$H$3:$H$300,Abril!$D$3:$D$300,C260)+SUMIFS(Maio!$H$3:$H$300,Maio!$C$3:$C$300,C260)+SUMIFS(Maio!$H$3:$H$300,Maio!$D$3:$D$300,C260)+SUMIFS(Junho!$H$3:$H$300,Junho!$C$3:$C$300,C260)+SUMIFS(Junho!$H$3:$H$300,Junho!$D$3:$D$300,C260)+SUMIFS(Julho!$H$3:$H$300,Julho!$C$3:$C$300,C260)+SUMIFS(Julho!$H$3:$H$300,Julho!$D$3:$D$300,C260)+SUMIFS(Agosto!$H$3:$H$300,Agosto!$C$3:$C$300,C260)+SUMIFS(Agosto!$H$3:$H$300,Agosto!$D$3:$D$300,C260)+SUMIFS(Setembro!$H$3:$H$300,Setembro!$C$3:$C$300,C260)+SUMIFS(Setembro!$H$3:$H$300,Setembro!$D$3:$D$300,C260)+SUMIFS(Outubro!$H$3:$H$300,Outubro!$C$3:$C$300,C260)+SUMIFS(Outubro!$H$3:$H$300,Outubro!$D$3:$D$300,C260)+SUMIFS(Novembro!$H$3:$H$300,Novembro!$C$3:$C$300,C260)+SUMIFS(Novembro!$H$3:$H$300,Novembro!$D$3:$D$300,C260)+SUMIFS(Dezembro!$H$3:$H$300,Dezembro!$C$3:$C$300,C260)+SUMIFS(Dezembro!$H$3:$H$300,Dezembro!$D$3:$D$300,C260)</f>
        <v>0</v>
      </c>
      <c r="J260" s="235"/>
      <c r="L260" s="71"/>
    </row>
    <row r="261" ht="24.75" customHeight="1">
      <c r="A261" s="214">
        <f>Equipes!$H261+(ROW(Equipes!$H261)/100000)</f>
        <v>0.00261</v>
      </c>
      <c r="B261" s="207">
        <f>RANK(Equipes!$A261,A:A)</f>
        <v>186</v>
      </c>
      <c r="C261" s="242"/>
      <c r="D261" s="216">
        <f>COUNTIF(Janeiro!$C$3:$C$300,C261)+COUNTIF(Fevereiro!$C$3:$C$300,C261)+COUNTIF('Março'!$C$3:$C$300,C261)+COUNTIF(Abril!$C$3:$C$300,C261)+COUNTIF(Maio!$C$3:$C$300,C261)+COUNTIF(Junho!$C$3:$C$300,C261)+COUNTIF(Julho!$C$3:$C$300,C261)+COUNTIF(Agosto!$C$3:$C$300,C261)+COUNTIF(Setembro!$C$3:$C$300,C261)+COUNTIF(Outubro!$C$3:$C$300,C261)+COUNTIF(Novembro!$C$3:$C$300,C261)+COUNTIF(Dezembro!$C$3:$C$300,C261)</f>
        <v>0</v>
      </c>
      <c r="E261" s="216">
        <f>COUNTIF(Janeiro!$D$3:$D$300,C261)+COUNTIF(Fevereiro!$D$3:$D$300,C261)+COUNTIF('Março'!$D$3:$D$300,C261)+COUNTIF(Abril!$D$3:$D$300,C261)+COUNTIF(Maio!$D$3:$D$300,C261)+COUNTIF(Junho!$D$3:$D$300,C261)+COUNTIF(Julho!$D$3:$D$300,C261)+COUNTIF(Agosto!$D$3:$D$300,C261)+COUNTIF(Setembro!$D$3:$D$300,C261)+COUNTIF(Outubro!$D$3:$D$300,C261)+COUNTIF(Novembro!$D$3:$D$300,C261)+COUNTIF(Dezembro!$D$3:$D$300,C261)</f>
        <v>0</v>
      </c>
      <c r="F261" s="216">
        <f>COUNTIFS(Janeiro!$C$3:$C$300,C261,Janeiro!$H$3:$H$300,"&gt;0")+COUNTIFS(Janeiro!$D$3:$D$300,C261,Janeiro!$H$3:$H$300,"&gt;0")+COUNTIFS(Fevereiro!$C$3:$C$300,C261,Fevereiro!$H$3:$H$300,"&gt;0")+COUNTIFS(Fevereiro!$D$3:$D$300,C261,Fevereiro!$H$3:$H$300,"&gt;0")+COUNTIFS('Março'!$C$3:$C$300,C261,'Março'!$H$3:$H$300,"&gt;0")+COUNTIFS('Março'!$D$3:$D$300,C261,'Março'!$H$3:$H$300,"&gt;0")+COUNTIFS(Abril!$C$3:$C$300,C261,Abril!$H$3:$H$300,"&gt;0")+COUNTIFS(Abril!$D$3:$D$300,C261,Abril!$H$3:$H$300,"&gt;0")+COUNTIFS(Maio!$C$3:$C$300,C261,Maio!$H$3:$H$300,"&gt;0")+COUNTIFS(Maio!$D$3:$D$300,C261,Maio!$H$3:$H$300,"&gt;0")+COUNTIFS(Junho!$C$3:$C$300,C261,Junho!$H$3:$H$300,"&gt;0")+COUNTIFS(Junho!$D$3:$D$300,C261,Junho!$H$3:$H$300,"&gt;0")+COUNTIFS(Julho!$C$3:$C$300,C261,Julho!$H$3:$H$300,"&gt;0")+COUNTIFS(Julho!$D$3:$D$300,C261,Julho!$H$3:$H$300,"&gt;0")+COUNTIFS(Agosto!$C$3:$C$300,C261,Agosto!$H$3:$H$300,"&gt;0")+COUNTIFS(Agosto!$D$3:$D$300,C261,Agosto!$H$3:$H$300,"&gt;0")+COUNTIFS(Setembro!$C$3:$C$300,C261,Setembro!$H$3:$H$300,"&gt;0")+COUNTIFS(Setembro!$D$3:$D$300,C261,Setembro!$H$3:$H$300,"&gt;0")+COUNTIFS(Outubro!$C$3:$C$300,C261,Outubro!$H$3:$H$300,"&gt;0")+COUNTIFS(Outubro!$D$3:$D$300,C261,Outubro!$H$3:$H$300,"&gt;0")+COUNTIFS(Novembro!$C$3:$C$300,C261,Novembro!$H$3:$H$300,"&gt;0")+COUNTIFS(Novembro!$D$3:$D$300,C261,Novembro!$H$3:$H$300,"&gt;0")+COUNTIFS(Dezembro!$C$3:$C$300,C261,Dezembro!$H$3:$H$300,"&gt;0")+COUNTIFS(Dezembro!$D$3:$D$300,C261,Dezembro!$H$3:$H$300,"&gt;0")</f>
        <v>0</v>
      </c>
      <c r="G261" s="216">
        <f>COUNTIFS(Janeiro!$C$3:$C$300,C261,Janeiro!$H$3:$H$300,"&lt;0")+COUNTIFS(Janeiro!$D$3:$D$300,C261,Janeiro!$H$3:$H$300,"&lt;0")+COUNTIFS(Fevereiro!$C$3:$C$300,C261,Fevereiro!$H$3:$H$300,"&lt;0")+COUNTIFS(Fevereiro!$D$3:$D$300,C261,Fevereiro!$H$3:$H$300,"&lt;0")+COUNTIFS('Março'!$C$3:$C$300,C261,'Março'!$H$3:$H$300,"&lt;0")+COUNTIFS('Março'!$D$3:$D$300,C261,'Março'!$H$3:$H$300,"&lt;0")+COUNTIFS(Abril!$C$3:$C$300,C261,Abril!$H$3:$H$300,"&lt;0")+COUNTIFS(Abril!$D$3:$D$300,C261,Abril!$H$3:$H$300,"&lt;0")+COUNTIFS(Maio!$C$3:$C$300,C261,Maio!$H$3:$H$300,"&lt;0")+COUNTIFS(Maio!$D$3:$D$300,C261,Maio!$H$3:$H$300,"&lt;0")+COUNTIFS(Junho!$C$3:$C$300,C261,Junho!$H$3:$H$300,"&lt;0")+COUNTIFS(Junho!$D$3:$D$300,C261,Junho!$H$3:$H$300,"&lt;0")+COUNTIFS(Julho!$C$3:$C$300,C261,Julho!$H$3:$H$300,"&lt;0")+COUNTIFS(Julho!$D$3:$D$300,C261,Julho!$H$3:$H$300,"&lt;0")+COUNTIFS(Agosto!$C$3:$C$300,C261,Agosto!$H$3:$H$300,"&lt;0")+COUNTIFS(Agosto!$D$3:$D$300,C261,Agosto!$H$3:$H$300,"&lt;0")+COUNTIFS(Setembro!$C$3:$C$300,C261,Setembro!$H$3:$H$300,"&lt;0")+COUNTIFS(Setembro!$D$3:$D$300,C261,Setembro!$H$3:$H$300,"&lt;0")+COUNTIFS(Outubro!$C$3:$C$300,C261,Outubro!$H$3:$H$300,"&lt;0")+COUNTIFS(Outubro!$D$3:$D$300,C261,Outubro!$H$3:$H$300,"&lt;0")+COUNTIFS(Novembro!$C$3:$C$300,C261,Novembro!$H$3:$H$300,"&lt;0")+COUNTIFS(Novembro!$D$3:$D$300,C261,Novembro!$H$3:$H$300,"&lt;0")+COUNTIFS(Dezembro!$C$3:$C$300,C261,Dezembro!$H$3:$H$300,"&lt;0")+COUNTIFS(Dezembro!$D$3:$D$300,C261,Dezembro!$H$3:$H$300,"&lt;0")</f>
        <v>0</v>
      </c>
      <c r="H261" s="217">
        <f>SUMIFS(Janeiro!$H$3:$H$300,Janeiro!$C$3:$C$300,C261)+SUMIFS(Janeiro!$H$3:$H$300,Janeiro!$D$3:$D$300,C261)+SUMIFS(Fevereiro!$H$3:$H$300,Fevereiro!$C$3:$C$300,C261)+SUMIFS(Fevereiro!$H$3:$H$300,Fevereiro!$D$3:$D$300,C261)+SUMIFS('Março'!$H$3:$H$300,'Março'!$C$3:$C$300,C261)+SUMIFS('Março'!$H$3:$H$300,'Março'!$D$3:$D$300,C261)+SUMIFS(Abril!$H$3:$H$300,Abril!$C$3:$C$300,C261)+SUMIFS(Abril!$H$3:$H$300,Abril!$D$3:$D$300,C261)+SUMIFS(Maio!$H$3:$H$300,Maio!$C$3:$C$300,C261)+SUMIFS(Maio!$H$3:$H$300,Maio!$D$3:$D$300,C261)+SUMIFS(Junho!$H$3:$H$300,Junho!$C$3:$C$300,C261)+SUMIFS(Junho!$H$3:$H$300,Junho!$D$3:$D$300,C261)+SUMIFS(Julho!$H$3:$H$300,Julho!$C$3:$C$300,C261)+SUMIFS(Julho!$H$3:$H$300,Julho!$D$3:$D$300,C261)+SUMIFS(Agosto!$H$3:$H$300,Agosto!$C$3:$C$300,C261)+SUMIFS(Agosto!$H$3:$H$300,Agosto!$D$3:$D$300,C261)+SUMIFS(Setembro!$H$3:$H$300,Setembro!$C$3:$C$300,C261)+SUMIFS(Setembro!$H$3:$H$300,Setembro!$D$3:$D$300,C261)+SUMIFS(Outubro!$H$3:$H$300,Outubro!$C$3:$C$300,C261)+SUMIFS(Outubro!$H$3:$H$300,Outubro!$D$3:$D$300,C261)+SUMIFS(Novembro!$H$3:$H$300,Novembro!$C$3:$C$300,C261)+SUMIFS(Novembro!$H$3:$H$300,Novembro!$D$3:$D$300,C261)+SUMIFS(Dezembro!$H$3:$H$300,Dezembro!$C$3:$C$300,C261)+SUMIFS(Dezembro!$H$3:$H$300,Dezembro!$D$3:$D$300,C261)</f>
        <v>0</v>
      </c>
      <c r="J261" s="235"/>
      <c r="L261" s="71"/>
    </row>
    <row r="262" ht="24.75" customHeight="1">
      <c r="A262" s="214">
        <f>Equipes!$H262+(ROW(Equipes!$H262)/100000)</f>
        <v>0.00262</v>
      </c>
      <c r="B262" s="207">
        <f>RANK(Equipes!$A262,A:A)</f>
        <v>185</v>
      </c>
      <c r="C262" s="242"/>
      <c r="D262" s="216">
        <f>COUNTIF(Janeiro!$C$3:$C$300,C262)+COUNTIF(Fevereiro!$C$3:$C$300,C262)+COUNTIF('Março'!$C$3:$C$300,C262)+COUNTIF(Abril!$C$3:$C$300,C262)+COUNTIF(Maio!$C$3:$C$300,C262)+COUNTIF(Junho!$C$3:$C$300,C262)+COUNTIF(Julho!$C$3:$C$300,C262)+COUNTIF(Agosto!$C$3:$C$300,C262)+COUNTIF(Setembro!$C$3:$C$300,C262)+COUNTIF(Outubro!$C$3:$C$300,C262)+COUNTIF(Novembro!$C$3:$C$300,C262)+COUNTIF(Dezembro!$C$3:$C$300,C262)</f>
        <v>0</v>
      </c>
      <c r="E262" s="216">
        <f>COUNTIF(Janeiro!$D$3:$D$300,C262)+COUNTIF(Fevereiro!$D$3:$D$300,C262)+COUNTIF('Março'!$D$3:$D$300,C262)+COUNTIF(Abril!$D$3:$D$300,C262)+COUNTIF(Maio!$D$3:$D$300,C262)+COUNTIF(Junho!$D$3:$D$300,C262)+COUNTIF(Julho!$D$3:$D$300,C262)+COUNTIF(Agosto!$D$3:$D$300,C262)+COUNTIF(Setembro!$D$3:$D$300,C262)+COUNTIF(Outubro!$D$3:$D$300,C262)+COUNTIF(Novembro!$D$3:$D$300,C262)+COUNTIF(Dezembro!$D$3:$D$300,C262)</f>
        <v>0</v>
      </c>
      <c r="F262" s="216">
        <f>COUNTIFS(Janeiro!$C$3:$C$300,C262,Janeiro!$H$3:$H$300,"&gt;0")+COUNTIFS(Janeiro!$D$3:$D$300,C262,Janeiro!$H$3:$H$300,"&gt;0")+COUNTIFS(Fevereiro!$C$3:$C$300,C262,Fevereiro!$H$3:$H$300,"&gt;0")+COUNTIFS(Fevereiro!$D$3:$D$300,C262,Fevereiro!$H$3:$H$300,"&gt;0")+COUNTIFS('Março'!$C$3:$C$300,C262,'Março'!$H$3:$H$300,"&gt;0")+COUNTIFS('Março'!$D$3:$D$300,C262,'Março'!$H$3:$H$300,"&gt;0")+COUNTIFS(Abril!$C$3:$C$300,C262,Abril!$H$3:$H$300,"&gt;0")+COUNTIFS(Abril!$D$3:$D$300,C262,Abril!$H$3:$H$300,"&gt;0")+COUNTIFS(Maio!$C$3:$C$300,C262,Maio!$H$3:$H$300,"&gt;0")+COUNTIFS(Maio!$D$3:$D$300,C262,Maio!$H$3:$H$300,"&gt;0")+COUNTIFS(Junho!$C$3:$C$300,C262,Junho!$H$3:$H$300,"&gt;0")+COUNTIFS(Junho!$D$3:$D$300,C262,Junho!$H$3:$H$300,"&gt;0")+COUNTIFS(Julho!$C$3:$C$300,C262,Julho!$H$3:$H$300,"&gt;0")+COUNTIFS(Julho!$D$3:$D$300,C262,Julho!$H$3:$H$300,"&gt;0")+COUNTIFS(Agosto!$C$3:$C$300,C262,Agosto!$H$3:$H$300,"&gt;0")+COUNTIFS(Agosto!$D$3:$D$300,C262,Agosto!$H$3:$H$300,"&gt;0")+COUNTIFS(Setembro!$C$3:$C$300,C262,Setembro!$H$3:$H$300,"&gt;0")+COUNTIFS(Setembro!$D$3:$D$300,C262,Setembro!$H$3:$H$300,"&gt;0")+COUNTIFS(Outubro!$C$3:$C$300,C262,Outubro!$H$3:$H$300,"&gt;0")+COUNTIFS(Outubro!$D$3:$D$300,C262,Outubro!$H$3:$H$300,"&gt;0")+COUNTIFS(Novembro!$C$3:$C$300,C262,Novembro!$H$3:$H$300,"&gt;0")+COUNTIFS(Novembro!$D$3:$D$300,C262,Novembro!$H$3:$H$300,"&gt;0")+COUNTIFS(Dezembro!$C$3:$C$300,C262,Dezembro!$H$3:$H$300,"&gt;0")+COUNTIFS(Dezembro!$D$3:$D$300,C262,Dezembro!$H$3:$H$300,"&gt;0")</f>
        <v>0</v>
      </c>
      <c r="G262" s="216">
        <f>COUNTIFS(Janeiro!$C$3:$C$300,C262,Janeiro!$H$3:$H$300,"&lt;0")+COUNTIFS(Janeiro!$D$3:$D$300,C262,Janeiro!$H$3:$H$300,"&lt;0")+COUNTIFS(Fevereiro!$C$3:$C$300,C262,Fevereiro!$H$3:$H$300,"&lt;0")+COUNTIFS(Fevereiro!$D$3:$D$300,C262,Fevereiro!$H$3:$H$300,"&lt;0")+COUNTIFS('Março'!$C$3:$C$300,C262,'Março'!$H$3:$H$300,"&lt;0")+COUNTIFS('Março'!$D$3:$D$300,C262,'Março'!$H$3:$H$300,"&lt;0")+COUNTIFS(Abril!$C$3:$C$300,C262,Abril!$H$3:$H$300,"&lt;0")+COUNTIFS(Abril!$D$3:$D$300,C262,Abril!$H$3:$H$300,"&lt;0")+COUNTIFS(Maio!$C$3:$C$300,C262,Maio!$H$3:$H$300,"&lt;0")+COUNTIFS(Maio!$D$3:$D$300,C262,Maio!$H$3:$H$300,"&lt;0")+COUNTIFS(Junho!$C$3:$C$300,C262,Junho!$H$3:$H$300,"&lt;0")+COUNTIFS(Junho!$D$3:$D$300,C262,Junho!$H$3:$H$300,"&lt;0")+COUNTIFS(Julho!$C$3:$C$300,C262,Julho!$H$3:$H$300,"&lt;0")+COUNTIFS(Julho!$D$3:$D$300,C262,Julho!$H$3:$H$300,"&lt;0")+COUNTIFS(Agosto!$C$3:$C$300,C262,Agosto!$H$3:$H$300,"&lt;0")+COUNTIFS(Agosto!$D$3:$D$300,C262,Agosto!$H$3:$H$300,"&lt;0")+COUNTIFS(Setembro!$C$3:$C$300,C262,Setembro!$H$3:$H$300,"&lt;0")+COUNTIFS(Setembro!$D$3:$D$300,C262,Setembro!$H$3:$H$300,"&lt;0")+COUNTIFS(Outubro!$C$3:$C$300,C262,Outubro!$H$3:$H$300,"&lt;0")+COUNTIFS(Outubro!$D$3:$D$300,C262,Outubro!$H$3:$H$300,"&lt;0")+COUNTIFS(Novembro!$C$3:$C$300,C262,Novembro!$H$3:$H$300,"&lt;0")+COUNTIFS(Novembro!$D$3:$D$300,C262,Novembro!$H$3:$H$300,"&lt;0")+COUNTIFS(Dezembro!$C$3:$C$300,C262,Dezembro!$H$3:$H$300,"&lt;0")+COUNTIFS(Dezembro!$D$3:$D$300,C262,Dezembro!$H$3:$H$300,"&lt;0")</f>
        <v>0</v>
      </c>
      <c r="H262" s="217">
        <f>SUMIFS(Janeiro!$H$3:$H$300,Janeiro!$C$3:$C$300,C262)+SUMIFS(Janeiro!$H$3:$H$300,Janeiro!$D$3:$D$300,C262)+SUMIFS(Fevereiro!$H$3:$H$300,Fevereiro!$C$3:$C$300,C262)+SUMIFS(Fevereiro!$H$3:$H$300,Fevereiro!$D$3:$D$300,C262)+SUMIFS('Março'!$H$3:$H$300,'Março'!$C$3:$C$300,C262)+SUMIFS('Março'!$H$3:$H$300,'Março'!$D$3:$D$300,C262)+SUMIFS(Abril!$H$3:$H$300,Abril!$C$3:$C$300,C262)+SUMIFS(Abril!$H$3:$H$300,Abril!$D$3:$D$300,C262)+SUMIFS(Maio!$H$3:$H$300,Maio!$C$3:$C$300,C262)+SUMIFS(Maio!$H$3:$H$300,Maio!$D$3:$D$300,C262)+SUMIFS(Junho!$H$3:$H$300,Junho!$C$3:$C$300,C262)+SUMIFS(Junho!$H$3:$H$300,Junho!$D$3:$D$300,C262)+SUMIFS(Julho!$H$3:$H$300,Julho!$C$3:$C$300,C262)+SUMIFS(Julho!$H$3:$H$300,Julho!$D$3:$D$300,C262)+SUMIFS(Agosto!$H$3:$H$300,Agosto!$C$3:$C$300,C262)+SUMIFS(Agosto!$H$3:$H$300,Agosto!$D$3:$D$300,C262)+SUMIFS(Setembro!$H$3:$H$300,Setembro!$C$3:$C$300,C262)+SUMIFS(Setembro!$H$3:$H$300,Setembro!$D$3:$D$300,C262)+SUMIFS(Outubro!$H$3:$H$300,Outubro!$C$3:$C$300,C262)+SUMIFS(Outubro!$H$3:$H$300,Outubro!$D$3:$D$300,C262)+SUMIFS(Novembro!$H$3:$H$300,Novembro!$C$3:$C$300,C262)+SUMIFS(Novembro!$H$3:$H$300,Novembro!$D$3:$D$300,C262)+SUMIFS(Dezembro!$H$3:$H$300,Dezembro!$C$3:$C$300,C262)+SUMIFS(Dezembro!$H$3:$H$300,Dezembro!$D$3:$D$300,C262)</f>
        <v>0</v>
      </c>
      <c r="J262" s="235"/>
      <c r="L262" s="71"/>
    </row>
    <row r="263" ht="24.75" customHeight="1">
      <c r="A263" s="214">
        <f>Equipes!$H263+(ROW(Equipes!$H263)/100000)</f>
        <v>0.00263</v>
      </c>
      <c r="B263" s="207">
        <f>RANK(Equipes!$A263,A:A)</f>
        <v>184</v>
      </c>
      <c r="C263" s="242"/>
      <c r="D263" s="216">
        <f>COUNTIF(Janeiro!$C$3:$C$300,C263)+COUNTIF(Fevereiro!$C$3:$C$300,C263)+COUNTIF('Março'!$C$3:$C$300,C263)+COUNTIF(Abril!$C$3:$C$300,C263)+COUNTIF(Maio!$C$3:$C$300,C263)+COUNTIF(Junho!$C$3:$C$300,C263)+COUNTIF(Julho!$C$3:$C$300,C263)+COUNTIF(Agosto!$C$3:$C$300,C263)+COUNTIF(Setembro!$C$3:$C$300,C263)+COUNTIF(Outubro!$C$3:$C$300,C263)+COUNTIF(Novembro!$C$3:$C$300,C263)+COUNTIF(Dezembro!$C$3:$C$300,C263)</f>
        <v>0</v>
      </c>
      <c r="E263" s="216">
        <f>COUNTIF(Janeiro!$D$3:$D$300,C263)+COUNTIF(Fevereiro!$D$3:$D$300,C263)+COUNTIF('Março'!$D$3:$D$300,C263)+COUNTIF(Abril!$D$3:$D$300,C263)+COUNTIF(Maio!$D$3:$D$300,C263)+COUNTIF(Junho!$D$3:$D$300,C263)+COUNTIF(Julho!$D$3:$D$300,C263)+COUNTIF(Agosto!$D$3:$D$300,C263)+COUNTIF(Setembro!$D$3:$D$300,C263)+COUNTIF(Outubro!$D$3:$D$300,C263)+COUNTIF(Novembro!$D$3:$D$300,C263)+COUNTIF(Dezembro!$D$3:$D$300,C263)</f>
        <v>0</v>
      </c>
      <c r="F263" s="216">
        <f>COUNTIFS(Janeiro!$C$3:$C$300,C263,Janeiro!$H$3:$H$300,"&gt;0")+COUNTIFS(Janeiro!$D$3:$D$300,C263,Janeiro!$H$3:$H$300,"&gt;0")+COUNTIFS(Fevereiro!$C$3:$C$300,C263,Fevereiro!$H$3:$H$300,"&gt;0")+COUNTIFS(Fevereiro!$D$3:$D$300,C263,Fevereiro!$H$3:$H$300,"&gt;0")+COUNTIFS('Março'!$C$3:$C$300,C263,'Março'!$H$3:$H$300,"&gt;0")+COUNTIFS('Março'!$D$3:$D$300,C263,'Março'!$H$3:$H$300,"&gt;0")+COUNTIFS(Abril!$C$3:$C$300,C263,Abril!$H$3:$H$300,"&gt;0")+COUNTIFS(Abril!$D$3:$D$300,C263,Abril!$H$3:$H$300,"&gt;0")+COUNTIFS(Maio!$C$3:$C$300,C263,Maio!$H$3:$H$300,"&gt;0")+COUNTIFS(Maio!$D$3:$D$300,C263,Maio!$H$3:$H$300,"&gt;0")+COUNTIFS(Junho!$C$3:$C$300,C263,Junho!$H$3:$H$300,"&gt;0")+COUNTIFS(Junho!$D$3:$D$300,C263,Junho!$H$3:$H$300,"&gt;0")+COUNTIFS(Julho!$C$3:$C$300,C263,Julho!$H$3:$H$300,"&gt;0")+COUNTIFS(Julho!$D$3:$D$300,C263,Julho!$H$3:$H$300,"&gt;0")+COUNTIFS(Agosto!$C$3:$C$300,C263,Agosto!$H$3:$H$300,"&gt;0")+COUNTIFS(Agosto!$D$3:$D$300,C263,Agosto!$H$3:$H$300,"&gt;0")+COUNTIFS(Setembro!$C$3:$C$300,C263,Setembro!$H$3:$H$300,"&gt;0")+COUNTIFS(Setembro!$D$3:$D$300,C263,Setembro!$H$3:$H$300,"&gt;0")+COUNTIFS(Outubro!$C$3:$C$300,C263,Outubro!$H$3:$H$300,"&gt;0")+COUNTIFS(Outubro!$D$3:$D$300,C263,Outubro!$H$3:$H$300,"&gt;0")+COUNTIFS(Novembro!$C$3:$C$300,C263,Novembro!$H$3:$H$300,"&gt;0")+COUNTIFS(Novembro!$D$3:$D$300,C263,Novembro!$H$3:$H$300,"&gt;0")+COUNTIFS(Dezembro!$C$3:$C$300,C263,Dezembro!$H$3:$H$300,"&gt;0")+COUNTIFS(Dezembro!$D$3:$D$300,C263,Dezembro!$H$3:$H$300,"&gt;0")</f>
        <v>0</v>
      </c>
      <c r="G263" s="216">
        <f>COUNTIFS(Janeiro!$C$3:$C$300,C263,Janeiro!$H$3:$H$300,"&lt;0")+COUNTIFS(Janeiro!$D$3:$D$300,C263,Janeiro!$H$3:$H$300,"&lt;0")+COUNTIFS(Fevereiro!$C$3:$C$300,C263,Fevereiro!$H$3:$H$300,"&lt;0")+COUNTIFS(Fevereiro!$D$3:$D$300,C263,Fevereiro!$H$3:$H$300,"&lt;0")+COUNTIFS('Março'!$C$3:$C$300,C263,'Março'!$H$3:$H$300,"&lt;0")+COUNTIFS('Março'!$D$3:$D$300,C263,'Março'!$H$3:$H$300,"&lt;0")+COUNTIFS(Abril!$C$3:$C$300,C263,Abril!$H$3:$H$300,"&lt;0")+COUNTIFS(Abril!$D$3:$D$300,C263,Abril!$H$3:$H$300,"&lt;0")+COUNTIFS(Maio!$C$3:$C$300,C263,Maio!$H$3:$H$300,"&lt;0")+COUNTIFS(Maio!$D$3:$D$300,C263,Maio!$H$3:$H$300,"&lt;0")+COUNTIFS(Junho!$C$3:$C$300,C263,Junho!$H$3:$H$300,"&lt;0")+COUNTIFS(Junho!$D$3:$D$300,C263,Junho!$H$3:$H$300,"&lt;0")+COUNTIFS(Julho!$C$3:$C$300,C263,Julho!$H$3:$H$300,"&lt;0")+COUNTIFS(Julho!$D$3:$D$300,C263,Julho!$H$3:$H$300,"&lt;0")+COUNTIFS(Agosto!$C$3:$C$300,C263,Agosto!$H$3:$H$300,"&lt;0")+COUNTIFS(Agosto!$D$3:$D$300,C263,Agosto!$H$3:$H$300,"&lt;0")+COUNTIFS(Setembro!$C$3:$C$300,C263,Setembro!$H$3:$H$300,"&lt;0")+COUNTIFS(Setembro!$D$3:$D$300,C263,Setembro!$H$3:$H$300,"&lt;0")+COUNTIFS(Outubro!$C$3:$C$300,C263,Outubro!$H$3:$H$300,"&lt;0")+COUNTIFS(Outubro!$D$3:$D$300,C263,Outubro!$H$3:$H$300,"&lt;0")+COUNTIFS(Novembro!$C$3:$C$300,C263,Novembro!$H$3:$H$300,"&lt;0")+COUNTIFS(Novembro!$D$3:$D$300,C263,Novembro!$H$3:$H$300,"&lt;0")+COUNTIFS(Dezembro!$C$3:$C$300,C263,Dezembro!$H$3:$H$300,"&lt;0")+COUNTIFS(Dezembro!$D$3:$D$300,C263,Dezembro!$H$3:$H$300,"&lt;0")</f>
        <v>0</v>
      </c>
      <c r="H263" s="217">
        <f>SUMIFS(Janeiro!$H$3:$H$300,Janeiro!$C$3:$C$300,C263)+SUMIFS(Janeiro!$H$3:$H$300,Janeiro!$D$3:$D$300,C263)+SUMIFS(Fevereiro!$H$3:$H$300,Fevereiro!$C$3:$C$300,C263)+SUMIFS(Fevereiro!$H$3:$H$300,Fevereiro!$D$3:$D$300,C263)+SUMIFS('Março'!$H$3:$H$300,'Março'!$C$3:$C$300,C263)+SUMIFS('Março'!$H$3:$H$300,'Março'!$D$3:$D$300,C263)+SUMIFS(Abril!$H$3:$H$300,Abril!$C$3:$C$300,C263)+SUMIFS(Abril!$H$3:$H$300,Abril!$D$3:$D$300,C263)+SUMIFS(Maio!$H$3:$H$300,Maio!$C$3:$C$300,C263)+SUMIFS(Maio!$H$3:$H$300,Maio!$D$3:$D$300,C263)+SUMIFS(Junho!$H$3:$H$300,Junho!$C$3:$C$300,C263)+SUMIFS(Junho!$H$3:$H$300,Junho!$D$3:$D$300,C263)+SUMIFS(Julho!$H$3:$H$300,Julho!$C$3:$C$300,C263)+SUMIFS(Julho!$H$3:$H$300,Julho!$D$3:$D$300,C263)+SUMIFS(Agosto!$H$3:$H$300,Agosto!$C$3:$C$300,C263)+SUMIFS(Agosto!$H$3:$H$300,Agosto!$D$3:$D$300,C263)+SUMIFS(Setembro!$H$3:$H$300,Setembro!$C$3:$C$300,C263)+SUMIFS(Setembro!$H$3:$H$300,Setembro!$D$3:$D$300,C263)+SUMIFS(Outubro!$H$3:$H$300,Outubro!$C$3:$C$300,C263)+SUMIFS(Outubro!$H$3:$H$300,Outubro!$D$3:$D$300,C263)+SUMIFS(Novembro!$H$3:$H$300,Novembro!$C$3:$C$300,C263)+SUMIFS(Novembro!$H$3:$H$300,Novembro!$D$3:$D$300,C263)+SUMIFS(Dezembro!$H$3:$H$300,Dezembro!$C$3:$C$300,C263)+SUMIFS(Dezembro!$H$3:$H$300,Dezembro!$D$3:$D$300,C263)</f>
        <v>0</v>
      </c>
      <c r="J263" s="235"/>
      <c r="L263" s="71"/>
    </row>
    <row r="264" ht="24.75" customHeight="1">
      <c r="A264" s="214">
        <f>Equipes!$H264+(ROW(Equipes!$H264)/100000)</f>
        <v>0.00264</v>
      </c>
      <c r="B264" s="207">
        <f>RANK(Equipes!$A264,A:A)</f>
        <v>183</v>
      </c>
      <c r="C264" s="242"/>
      <c r="D264" s="216">
        <f>COUNTIF(Janeiro!$C$3:$C$300,C264)+COUNTIF(Fevereiro!$C$3:$C$300,C264)+COUNTIF('Março'!$C$3:$C$300,C264)+COUNTIF(Abril!$C$3:$C$300,C264)+COUNTIF(Maio!$C$3:$C$300,C264)+COUNTIF(Junho!$C$3:$C$300,C264)+COUNTIF(Julho!$C$3:$C$300,C264)+COUNTIF(Agosto!$C$3:$C$300,C264)+COUNTIF(Setembro!$C$3:$C$300,C264)+COUNTIF(Outubro!$C$3:$C$300,C264)+COUNTIF(Novembro!$C$3:$C$300,C264)+COUNTIF(Dezembro!$C$3:$C$300,C264)</f>
        <v>0</v>
      </c>
      <c r="E264" s="216">
        <f>COUNTIF(Janeiro!$D$3:$D$300,C264)+COUNTIF(Fevereiro!$D$3:$D$300,C264)+COUNTIF('Março'!$D$3:$D$300,C264)+COUNTIF(Abril!$D$3:$D$300,C264)+COUNTIF(Maio!$D$3:$D$300,C264)+COUNTIF(Junho!$D$3:$D$300,C264)+COUNTIF(Julho!$D$3:$D$300,C264)+COUNTIF(Agosto!$D$3:$D$300,C264)+COUNTIF(Setembro!$D$3:$D$300,C264)+COUNTIF(Outubro!$D$3:$D$300,C264)+COUNTIF(Novembro!$D$3:$D$300,C264)+COUNTIF(Dezembro!$D$3:$D$300,C264)</f>
        <v>0</v>
      </c>
      <c r="F264" s="216">
        <f>COUNTIFS(Janeiro!$C$3:$C$300,C264,Janeiro!$H$3:$H$300,"&gt;0")+COUNTIFS(Janeiro!$D$3:$D$300,C264,Janeiro!$H$3:$H$300,"&gt;0")+COUNTIFS(Fevereiro!$C$3:$C$300,C264,Fevereiro!$H$3:$H$300,"&gt;0")+COUNTIFS(Fevereiro!$D$3:$D$300,C264,Fevereiro!$H$3:$H$300,"&gt;0")+COUNTIFS('Março'!$C$3:$C$300,C264,'Março'!$H$3:$H$300,"&gt;0")+COUNTIFS('Março'!$D$3:$D$300,C264,'Março'!$H$3:$H$300,"&gt;0")+COUNTIFS(Abril!$C$3:$C$300,C264,Abril!$H$3:$H$300,"&gt;0")+COUNTIFS(Abril!$D$3:$D$300,C264,Abril!$H$3:$H$300,"&gt;0")+COUNTIFS(Maio!$C$3:$C$300,C264,Maio!$H$3:$H$300,"&gt;0")+COUNTIFS(Maio!$D$3:$D$300,C264,Maio!$H$3:$H$300,"&gt;0")+COUNTIFS(Junho!$C$3:$C$300,C264,Junho!$H$3:$H$300,"&gt;0")+COUNTIFS(Junho!$D$3:$D$300,C264,Junho!$H$3:$H$300,"&gt;0")+COUNTIFS(Julho!$C$3:$C$300,C264,Julho!$H$3:$H$300,"&gt;0")+COUNTIFS(Julho!$D$3:$D$300,C264,Julho!$H$3:$H$300,"&gt;0")+COUNTIFS(Agosto!$C$3:$C$300,C264,Agosto!$H$3:$H$300,"&gt;0")+COUNTIFS(Agosto!$D$3:$D$300,C264,Agosto!$H$3:$H$300,"&gt;0")+COUNTIFS(Setembro!$C$3:$C$300,C264,Setembro!$H$3:$H$300,"&gt;0")+COUNTIFS(Setembro!$D$3:$D$300,C264,Setembro!$H$3:$H$300,"&gt;0")+COUNTIFS(Outubro!$C$3:$C$300,C264,Outubro!$H$3:$H$300,"&gt;0")+COUNTIFS(Outubro!$D$3:$D$300,C264,Outubro!$H$3:$H$300,"&gt;0")+COUNTIFS(Novembro!$C$3:$C$300,C264,Novembro!$H$3:$H$300,"&gt;0")+COUNTIFS(Novembro!$D$3:$D$300,C264,Novembro!$H$3:$H$300,"&gt;0")+COUNTIFS(Dezembro!$C$3:$C$300,C264,Dezembro!$H$3:$H$300,"&gt;0")+COUNTIFS(Dezembro!$D$3:$D$300,C264,Dezembro!$H$3:$H$300,"&gt;0")</f>
        <v>0</v>
      </c>
      <c r="G264" s="216">
        <f>COUNTIFS(Janeiro!$C$3:$C$300,C264,Janeiro!$H$3:$H$300,"&lt;0")+COUNTIFS(Janeiro!$D$3:$D$300,C264,Janeiro!$H$3:$H$300,"&lt;0")+COUNTIFS(Fevereiro!$C$3:$C$300,C264,Fevereiro!$H$3:$H$300,"&lt;0")+COUNTIFS(Fevereiro!$D$3:$D$300,C264,Fevereiro!$H$3:$H$300,"&lt;0")+COUNTIFS('Março'!$C$3:$C$300,C264,'Março'!$H$3:$H$300,"&lt;0")+COUNTIFS('Março'!$D$3:$D$300,C264,'Março'!$H$3:$H$300,"&lt;0")+COUNTIFS(Abril!$C$3:$C$300,C264,Abril!$H$3:$H$300,"&lt;0")+COUNTIFS(Abril!$D$3:$D$300,C264,Abril!$H$3:$H$300,"&lt;0")+COUNTIFS(Maio!$C$3:$C$300,C264,Maio!$H$3:$H$300,"&lt;0")+COUNTIFS(Maio!$D$3:$D$300,C264,Maio!$H$3:$H$300,"&lt;0")+COUNTIFS(Junho!$C$3:$C$300,C264,Junho!$H$3:$H$300,"&lt;0")+COUNTIFS(Junho!$D$3:$D$300,C264,Junho!$H$3:$H$300,"&lt;0")+COUNTIFS(Julho!$C$3:$C$300,C264,Julho!$H$3:$H$300,"&lt;0")+COUNTIFS(Julho!$D$3:$D$300,C264,Julho!$H$3:$H$300,"&lt;0")+COUNTIFS(Agosto!$C$3:$C$300,C264,Agosto!$H$3:$H$300,"&lt;0")+COUNTIFS(Agosto!$D$3:$D$300,C264,Agosto!$H$3:$H$300,"&lt;0")+COUNTIFS(Setembro!$C$3:$C$300,C264,Setembro!$H$3:$H$300,"&lt;0")+COUNTIFS(Setembro!$D$3:$D$300,C264,Setembro!$H$3:$H$300,"&lt;0")+COUNTIFS(Outubro!$C$3:$C$300,C264,Outubro!$H$3:$H$300,"&lt;0")+COUNTIFS(Outubro!$D$3:$D$300,C264,Outubro!$H$3:$H$300,"&lt;0")+COUNTIFS(Novembro!$C$3:$C$300,C264,Novembro!$H$3:$H$300,"&lt;0")+COUNTIFS(Novembro!$D$3:$D$300,C264,Novembro!$H$3:$H$300,"&lt;0")+COUNTIFS(Dezembro!$C$3:$C$300,C264,Dezembro!$H$3:$H$300,"&lt;0")+COUNTIFS(Dezembro!$D$3:$D$300,C264,Dezembro!$H$3:$H$300,"&lt;0")</f>
        <v>0</v>
      </c>
      <c r="H264" s="217">
        <f>SUMIFS(Janeiro!$H$3:$H$300,Janeiro!$C$3:$C$300,C264)+SUMIFS(Janeiro!$H$3:$H$300,Janeiro!$D$3:$D$300,C264)+SUMIFS(Fevereiro!$H$3:$H$300,Fevereiro!$C$3:$C$300,C264)+SUMIFS(Fevereiro!$H$3:$H$300,Fevereiro!$D$3:$D$300,C264)+SUMIFS('Março'!$H$3:$H$300,'Março'!$C$3:$C$300,C264)+SUMIFS('Março'!$H$3:$H$300,'Março'!$D$3:$D$300,C264)+SUMIFS(Abril!$H$3:$H$300,Abril!$C$3:$C$300,C264)+SUMIFS(Abril!$H$3:$H$300,Abril!$D$3:$D$300,C264)+SUMIFS(Maio!$H$3:$H$300,Maio!$C$3:$C$300,C264)+SUMIFS(Maio!$H$3:$H$300,Maio!$D$3:$D$300,C264)+SUMIFS(Junho!$H$3:$H$300,Junho!$C$3:$C$300,C264)+SUMIFS(Junho!$H$3:$H$300,Junho!$D$3:$D$300,C264)+SUMIFS(Julho!$H$3:$H$300,Julho!$C$3:$C$300,C264)+SUMIFS(Julho!$H$3:$H$300,Julho!$D$3:$D$300,C264)+SUMIFS(Agosto!$H$3:$H$300,Agosto!$C$3:$C$300,C264)+SUMIFS(Agosto!$H$3:$H$300,Agosto!$D$3:$D$300,C264)+SUMIFS(Setembro!$H$3:$H$300,Setembro!$C$3:$C$300,C264)+SUMIFS(Setembro!$H$3:$H$300,Setembro!$D$3:$D$300,C264)+SUMIFS(Outubro!$H$3:$H$300,Outubro!$C$3:$C$300,C264)+SUMIFS(Outubro!$H$3:$H$300,Outubro!$D$3:$D$300,C264)+SUMIFS(Novembro!$H$3:$H$300,Novembro!$C$3:$C$300,C264)+SUMIFS(Novembro!$H$3:$H$300,Novembro!$D$3:$D$300,C264)+SUMIFS(Dezembro!$H$3:$H$300,Dezembro!$C$3:$C$300,C264)+SUMIFS(Dezembro!$H$3:$H$300,Dezembro!$D$3:$D$300,C264)</f>
        <v>0</v>
      </c>
      <c r="J264" s="235"/>
      <c r="L264" s="71"/>
    </row>
    <row r="265" ht="24.75" customHeight="1">
      <c r="A265" s="214">
        <f>Equipes!$H265+(ROW(Equipes!$H265)/100000)</f>
        <v>0.00265</v>
      </c>
      <c r="B265" s="207">
        <f>RANK(Equipes!$A265,A:A)</f>
        <v>182</v>
      </c>
      <c r="C265" s="242"/>
      <c r="D265" s="216">
        <f>COUNTIF(Janeiro!$C$3:$C$300,C265)+COUNTIF(Fevereiro!$C$3:$C$300,C265)+COUNTIF('Março'!$C$3:$C$300,C265)+COUNTIF(Abril!$C$3:$C$300,C265)+COUNTIF(Maio!$C$3:$C$300,C265)+COUNTIF(Junho!$C$3:$C$300,C265)+COUNTIF(Julho!$C$3:$C$300,C265)+COUNTIF(Agosto!$C$3:$C$300,C265)+COUNTIF(Setembro!$C$3:$C$300,C265)+COUNTIF(Outubro!$C$3:$C$300,C265)+COUNTIF(Novembro!$C$3:$C$300,C265)+COUNTIF(Dezembro!$C$3:$C$300,C265)</f>
        <v>0</v>
      </c>
      <c r="E265" s="216">
        <f>COUNTIF(Janeiro!$D$3:$D$300,C265)+COUNTIF(Fevereiro!$D$3:$D$300,C265)+COUNTIF('Março'!$D$3:$D$300,C265)+COUNTIF(Abril!$D$3:$D$300,C265)+COUNTIF(Maio!$D$3:$D$300,C265)+COUNTIF(Junho!$D$3:$D$300,C265)+COUNTIF(Julho!$D$3:$D$300,C265)+COUNTIF(Agosto!$D$3:$D$300,C265)+COUNTIF(Setembro!$D$3:$D$300,C265)+COUNTIF(Outubro!$D$3:$D$300,C265)+COUNTIF(Novembro!$D$3:$D$300,C265)+COUNTIF(Dezembro!$D$3:$D$300,C265)</f>
        <v>0</v>
      </c>
      <c r="F265" s="216">
        <f>COUNTIFS(Janeiro!$C$3:$C$300,C265,Janeiro!$H$3:$H$300,"&gt;0")+COUNTIFS(Janeiro!$D$3:$D$300,C265,Janeiro!$H$3:$H$300,"&gt;0")+COUNTIFS(Fevereiro!$C$3:$C$300,C265,Fevereiro!$H$3:$H$300,"&gt;0")+COUNTIFS(Fevereiro!$D$3:$D$300,C265,Fevereiro!$H$3:$H$300,"&gt;0")+COUNTIFS('Março'!$C$3:$C$300,C265,'Março'!$H$3:$H$300,"&gt;0")+COUNTIFS('Março'!$D$3:$D$300,C265,'Março'!$H$3:$H$300,"&gt;0")+COUNTIFS(Abril!$C$3:$C$300,C265,Abril!$H$3:$H$300,"&gt;0")+COUNTIFS(Abril!$D$3:$D$300,C265,Abril!$H$3:$H$300,"&gt;0")+COUNTIFS(Maio!$C$3:$C$300,C265,Maio!$H$3:$H$300,"&gt;0")+COUNTIFS(Maio!$D$3:$D$300,C265,Maio!$H$3:$H$300,"&gt;0")+COUNTIFS(Junho!$C$3:$C$300,C265,Junho!$H$3:$H$300,"&gt;0")+COUNTIFS(Junho!$D$3:$D$300,C265,Junho!$H$3:$H$300,"&gt;0")+COUNTIFS(Julho!$C$3:$C$300,C265,Julho!$H$3:$H$300,"&gt;0")+COUNTIFS(Julho!$D$3:$D$300,C265,Julho!$H$3:$H$300,"&gt;0")+COUNTIFS(Agosto!$C$3:$C$300,C265,Agosto!$H$3:$H$300,"&gt;0")+COUNTIFS(Agosto!$D$3:$D$300,C265,Agosto!$H$3:$H$300,"&gt;0")+COUNTIFS(Setembro!$C$3:$C$300,C265,Setembro!$H$3:$H$300,"&gt;0")+COUNTIFS(Setembro!$D$3:$D$300,C265,Setembro!$H$3:$H$300,"&gt;0")+COUNTIFS(Outubro!$C$3:$C$300,C265,Outubro!$H$3:$H$300,"&gt;0")+COUNTIFS(Outubro!$D$3:$D$300,C265,Outubro!$H$3:$H$300,"&gt;0")+COUNTIFS(Novembro!$C$3:$C$300,C265,Novembro!$H$3:$H$300,"&gt;0")+COUNTIFS(Novembro!$D$3:$D$300,C265,Novembro!$H$3:$H$300,"&gt;0")+COUNTIFS(Dezembro!$C$3:$C$300,C265,Dezembro!$H$3:$H$300,"&gt;0")+COUNTIFS(Dezembro!$D$3:$D$300,C265,Dezembro!$H$3:$H$300,"&gt;0")</f>
        <v>0</v>
      </c>
      <c r="G265" s="216">
        <f>COUNTIFS(Janeiro!$C$3:$C$300,C265,Janeiro!$H$3:$H$300,"&lt;0")+COUNTIFS(Janeiro!$D$3:$D$300,C265,Janeiro!$H$3:$H$300,"&lt;0")+COUNTIFS(Fevereiro!$C$3:$C$300,C265,Fevereiro!$H$3:$H$300,"&lt;0")+COUNTIFS(Fevereiro!$D$3:$D$300,C265,Fevereiro!$H$3:$H$300,"&lt;0")+COUNTIFS('Março'!$C$3:$C$300,C265,'Março'!$H$3:$H$300,"&lt;0")+COUNTIFS('Março'!$D$3:$D$300,C265,'Março'!$H$3:$H$300,"&lt;0")+COUNTIFS(Abril!$C$3:$C$300,C265,Abril!$H$3:$H$300,"&lt;0")+COUNTIFS(Abril!$D$3:$D$300,C265,Abril!$H$3:$H$300,"&lt;0")+COUNTIFS(Maio!$C$3:$C$300,C265,Maio!$H$3:$H$300,"&lt;0")+COUNTIFS(Maio!$D$3:$D$300,C265,Maio!$H$3:$H$300,"&lt;0")+COUNTIFS(Junho!$C$3:$C$300,C265,Junho!$H$3:$H$300,"&lt;0")+COUNTIFS(Junho!$D$3:$D$300,C265,Junho!$H$3:$H$300,"&lt;0")+COUNTIFS(Julho!$C$3:$C$300,C265,Julho!$H$3:$H$300,"&lt;0")+COUNTIFS(Julho!$D$3:$D$300,C265,Julho!$H$3:$H$300,"&lt;0")+COUNTIFS(Agosto!$C$3:$C$300,C265,Agosto!$H$3:$H$300,"&lt;0")+COUNTIFS(Agosto!$D$3:$D$300,C265,Agosto!$H$3:$H$300,"&lt;0")+COUNTIFS(Setembro!$C$3:$C$300,C265,Setembro!$H$3:$H$300,"&lt;0")+COUNTIFS(Setembro!$D$3:$D$300,C265,Setembro!$H$3:$H$300,"&lt;0")+COUNTIFS(Outubro!$C$3:$C$300,C265,Outubro!$H$3:$H$300,"&lt;0")+COUNTIFS(Outubro!$D$3:$D$300,C265,Outubro!$H$3:$H$300,"&lt;0")+COUNTIFS(Novembro!$C$3:$C$300,C265,Novembro!$H$3:$H$300,"&lt;0")+COUNTIFS(Novembro!$D$3:$D$300,C265,Novembro!$H$3:$H$300,"&lt;0")+COUNTIFS(Dezembro!$C$3:$C$300,C265,Dezembro!$H$3:$H$300,"&lt;0")+COUNTIFS(Dezembro!$D$3:$D$300,C265,Dezembro!$H$3:$H$300,"&lt;0")</f>
        <v>0</v>
      </c>
      <c r="H265" s="217">
        <f>SUMIFS(Janeiro!$H$3:$H$300,Janeiro!$C$3:$C$300,C265)+SUMIFS(Janeiro!$H$3:$H$300,Janeiro!$D$3:$D$300,C265)+SUMIFS(Fevereiro!$H$3:$H$300,Fevereiro!$C$3:$C$300,C265)+SUMIFS(Fevereiro!$H$3:$H$300,Fevereiro!$D$3:$D$300,C265)+SUMIFS('Março'!$H$3:$H$300,'Março'!$C$3:$C$300,C265)+SUMIFS('Março'!$H$3:$H$300,'Março'!$D$3:$D$300,C265)+SUMIFS(Abril!$H$3:$H$300,Abril!$C$3:$C$300,C265)+SUMIFS(Abril!$H$3:$H$300,Abril!$D$3:$D$300,C265)+SUMIFS(Maio!$H$3:$H$300,Maio!$C$3:$C$300,C265)+SUMIFS(Maio!$H$3:$H$300,Maio!$D$3:$D$300,C265)+SUMIFS(Junho!$H$3:$H$300,Junho!$C$3:$C$300,C265)+SUMIFS(Junho!$H$3:$H$300,Junho!$D$3:$D$300,C265)+SUMIFS(Julho!$H$3:$H$300,Julho!$C$3:$C$300,C265)+SUMIFS(Julho!$H$3:$H$300,Julho!$D$3:$D$300,C265)+SUMIFS(Agosto!$H$3:$H$300,Agosto!$C$3:$C$300,C265)+SUMIFS(Agosto!$H$3:$H$300,Agosto!$D$3:$D$300,C265)+SUMIFS(Setembro!$H$3:$H$300,Setembro!$C$3:$C$300,C265)+SUMIFS(Setembro!$H$3:$H$300,Setembro!$D$3:$D$300,C265)+SUMIFS(Outubro!$H$3:$H$300,Outubro!$C$3:$C$300,C265)+SUMIFS(Outubro!$H$3:$H$300,Outubro!$D$3:$D$300,C265)+SUMIFS(Novembro!$H$3:$H$300,Novembro!$C$3:$C$300,C265)+SUMIFS(Novembro!$H$3:$H$300,Novembro!$D$3:$D$300,C265)+SUMIFS(Dezembro!$H$3:$H$300,Dezembro!$C$3:$C$300,C265)+SUMIFS(Dezembro!$H$3:$H$300,Dezembro!$D$3:$D$300,C265)</f>
        <v>0</v>
      </c>
      <c r="J265" s="235"/>
      <c r="L265" s="71"/>
    </row>
    <row r="266" ht="24.75" customHeight="1">
      <c r="A266" s="214">
        <f>Equipes!$H266+(ROW(Equipes!$H266)/100000)</f>
        <v>0.00266</v>
      </c>
      <c r="B266" s="207">
        <f>RANK(Equipes!$A266,A:A)</f>
        <v>181</v>
      </c>
      <c r="C266" s="242"/>
      <c r="D266" s="216">
        <f>COUNTIF(Janeiro!$C$3:$C$300,C266)+COUNTIF(Fevereiro!$C$3:$C$300,C266)+COUNTIF('Março'!$C$3:$C$300,C266)+COUNTIF(Abril!$C$3:$C$300,C266)+COUNTIF(Maio!$C$3:$C$300,C266)+COUNTIF(Junho!$C$3:$C$300,C266)+COUNTIF(Julho!$C$3:$C$300,C266)+COUNTIF(Agosto!$C$3:$C$300,C266)+COUNTIF(Setembro!$C$3:$C$300,C266)+COUNTIF(Outubro!$C$3:$C$300,C266)+COUNTIF(Novembro!$C$3:$C$300,C266)+COUNTIF(Dezembro!$C$3:$C$300,C266)</f>
        <v>0</v>
      </c>
      <c r="E266" s="216">
        <f>COUNTIF(Janeiro!$D$3:$D$300,C266)+COUNTIF(Fevereiro!$D$3:$D$300,C266)+COUNTIF('Março'!$D$3:$D$300,C266)+COUNTIF(Abril!$D$3:$D$300,C266)+COUNTIF(Maio!$D$3:$D$300,C266)+COUNTIF(Junho!$D$3:$D$300,C266)+COUNTIF(Julho!$D$3:$D$300,C266)+COUNTIF(Agosto!$D$3:$D$300,C266)+COUNTIF(Setembro!$D$3:$D$300,C266)+COUNTIF(Outubro!$D$3:$D$300,C266)+COUNTIF(Novembro!$D$3:$D$300,C266)+COUNTIF(Dezembro!$D$3:$D$300,C266)</f>
        <v>0</v>
      </c>
      <c r="F266" s="216">
        <f>COUNTIFS(Janeiro!$C$3:$C$300,C266,Janeiro!$H$3:$H$300,"&gt;0")+COUNTIFS(Janeiro!$D$3:$D$300,C266,Janeiro!$H$3:$H$300,"&gt;0")+COUNTIFS(Fevereiro!$C$3:$C$300,C266,Fevereiro!$H$3:$H$300,"&gt;0")+COUNTIFS(Fevereiro!$D$3:$D$300,C266,Fevereiro!$H$3:$H$300,"&gt;0")+COUNTIFS('Março'!$C$3:$C$300,C266,'Março'!$H$3:$H$300,"&gt;0")+COUNTIFS('Março'!$D$3:$D$300,C266,'Março'!$H$3:$H$300,"&gt;0")+COUNTIFS(Abril!$C$3:$C$300,C266,Abril!$H$3:$H$300,"&gt;0")+COUNTIFS(Abril!$D$3:$D$300,C266,Abril!$H$3:$H$300,"&gt;0")+COUNTIFS(Maio!$C$3:$C$300,C266,Maio!$H$3:$H$300,"&gt;0")+COUNTIFS(Maio!$D$3:$D$300,C266,Maio!$H$3:$H$300,"&gt;0")+COUNTIFS(Junho!$C$3:$C$300,C266,Junho!$H$3:$H$300,"&gt;0")+COUNTIFS(Junho!$D$3:$D$300,C266,Junho!$H$3:$H$300,"&gt;0")+COUNTIFS(Julho!$C$3:$C$300,C266,Julho!$H$3:$H$300,"&gt;0")+COUNTIFS(Julho!$D$3:$D$300,C266,Julho!$H$3:$H$300,"&gt;0")+COUNTIFS(Agosto!$C$3:$C$300,C266,Agosto!$H$3:$H$300,"&gt;0")+COUNTIFS(Agosto!$D$3:$D$300,C266,Agosto!$H$3:$H$300,"&gt;0")+COUNTIFS(Setembro!$C$3:$C$300,C266,Setembro!$H$3:$H$300,"&gt;0")+COUNTIFS(Setembro!$D$3:$D$300,C266,Setembro!$H$3:$H$300,"&gt;0")+COUNTIFS(Outubro!$C$3:$C$300,C266,Outubro!$H$3:$H$300,"&gt;0")+COUNTIFS(Outubro!$D$3:$D$300,C266,Outubro!$H$3:$H$300,"&gt;0")+COUNTIFS(Novembro!$C$3:$C$300,C266,Novembro!$H$3:$H$300,"&gt;0")+COUNTIFS(Novembro!$D$3:$D$300,C266,Novembro!$H$3:$H$300,"&gt;0")+COUNTIFS(Dezembro!$C$3:$C$300,C266,Dezembro!$H$3:$H$300,"&gt;0")+COUNTIFS(Dezembro!$D$3:$D$300,C266,Dezembro!$H$3:$H$300,"&gt;0")</f>
        <v>0</v>
      </c>
      <c r="G266" s="216">
        <f>COUNTIFS(Janeiro!$C$3:$C$300,C266,Janeiro!$H$3:$H$300,"&lt;0")+COUNTIFS(Janeiro!$D$3:$D$300,C266,Janeiro!$H$3:$H$300,"&lt;0")+COUNTIFS(Fevereiro!$C$3:$C$300,C266,Fevereiro!$H$3:$H$300,"&lt;0")+COUNTIFS(Fevereiro!$D$3:$D$300,C266,Fevereiro!$H$3:$H$300,"&lt;0")+COUNTIFS('Março'!$C$3:$C$300,C266,'Março'!$H$3:$H$300,"&lt;0")+COUNTIFS('Março'!$D$3:$D$300,C266,'Março'!$H$3:$H$300,"&lt;0")+COUNTIFS(Abril!$C$3:$C$300,C266,Abril!$H$3:$H$300,"&lt;0")+COUNTIFS(Abril!$D$3:$D$300,C266,Abril!$H$3:$H$300,"&lt;0")+COUNTIFS(Maio!$C$3:$C$300,C266,Maio!$H$3:$H$300,"&lt;0")+COUNTIFS(Maio!$D$3:$D$300,C266,Maio!$H$3:$H$300,"&lt;0")+COUNTIFS(Junho!$C$3:$C$300,C266,Junho!$H$3:$H$300,"&lt;0")+COUNTIFS(Junho!$D$3:$D$300,C266,Junho!$H$3:$H$300,"&lt;0")+COUNTIFS(Julho!$C$3:$C$300,C266,Julho!$H$3:$H$300,"&lt;0")+COUNTIFS(Julho!$D$3:$D$300,C266,Julho!$H$3:$H$300,"&lt;0")+COUNTIFS(Agosto!$C$3:$C$300,C266,Agosto!$H$3:$H$300,"&lt;0")+COUNTIFS(Agosto!$D$3:$D$300,C266,Agosto!$H$3:$H$300,"&lt;0")+COUNTIFS(Setembro!$C$3:$C$300,C266,Setembro!$H$3:$H$300,"&lt;0")+COUNTIFS(Setembro!$D$3:$D$300,C266,Setembro!$H$3:$H$300,"&lt;0")+COUNTIFS(Outubro!$C$3:$C$300,C266,Outubro!$H$3:$H$300,"&lt;0")+COUNTIFS(Outubro!$D$3:$D$300,C266,Outubro!$H$3:$H$300,"&lt;0")+COUNTIFS(Novembro!$C$3:$C$300,C266,Novembro!$H$3:$H$300,"&lt;0")+COUNTIFS(Novembro!$D$3:$D$300,C266,Novembro!$H$3:$H$300,"&lt;0")+COUNTIFS(Dezembro!$C$3:$C$300,C266,Dezembro!$H$3:$H$300,"&lt;0")+COUNTIFS(Dezembro!$D$3:$D$300,C266,Dezembro!$H$3:$H$300,"&lt;0")</f>
        <v>0</v>
      </c>
      <c r="H266" s="217">
        <f>SUMIFS(Janeiro!$H$3:$H$300,Janeiro!$C$3:$C$300,C266)+SUMIFS(Janeiro!$H$3:$H$300,Janeiro!$D$3:$D$300,C266)+SUMIFS(Fevereiro!$H$3:$H$300,Fevereiro!$C$3:$C$300,C266)+SUMIFS(Fevereiro!$H$3:$H$300,Fevereiro!$D$3:$D$300,C266)+SUMIFS('Março'!$H$3:$H$300,'Março'!$C$3:$C$300,C266)+SUMIFS('Março'!$H$3:$H$300,'Março'!$D$3:$D$300,C266)+SUMIFS(Abril!$H$3:$H$300,Abril!$C$3:$C$300,C266)+SUMIFS(Abril!$H$3:$H$300,Abril!$D$3:$D$300,C266)+SUMIFS(Maio!$H$3:$H$300,Maio!$C$3:$C$300,C266)+SUMIFS(Maio!$H$3:$H$300,Maio!$D$3:$D$300,C266)+SUMIFS(Junho!$H$3:$H$300,Junho!$C$3:$C$300,C266)+SUMIFS(Junho!$H$3:$H$300,Junho!$D$3:$D$300,C266)+SUMIFS(Julho!$H$3:$H$300,Julho!$C$3:$C$300,C266)+SUMIFS(Julho!$H$3:$H$300,Julho!$D$3:$D$300,C266)+SUMIFS(Agosto!$H$3:$H$300,Agosto!$C$3:$C$300,C266)+SUMIFS(Agosto!$H$3:$H$300,Agosto!$D$3:$D$300,C266)+SUMIFS(Setembro!$H$3:$H$300,Setembro!$C$3:$C$300,C266)+SUMIFS(Setembro!$H$3:$H$300,Setembro!$D$3:$D$300,C266)+SUMIFS(Outubro!$H$3:$H$300,Outubro!$C$3:$C$300,C266)+SUMIFS(Outubro!$H$3:$H$300,Outubro!$D$3:$D$300,C266)+SUMIFS(Novembro!$H$3:$H$300,Novembro!$C$3:$C$300,C266)+SUMIFS(Novembro!$H$3:$H$300,Novembro!$D$3:$D$300,C266)+SUMIFS(Dezembro!$H$3:$H$300,Dezembro!$C$3:$C$300,C266)+SUMIFS(Dezembro!$H$3:$H$300,Dezembro!$D$3:$D$300,C266)</f>
        <v>0</v>
      </c>
      <c r="J266" s="235"/>
      <c r="L266" s="71"/>
    </row>
    <row r="267" ht="24.75" customHeight="1">
      <c r="A267" s="214">
        <f>Equipes!$H267+(ROW(Equipes!$H267)/100000)</f>
        <v>0.00267</v>
      </c>
      <c r="B267" s="207">
        <f>RANK(Equipes!$A267,A:A)</f>
        <v>180</v>
      </c>
      <c r="C267" s="242"/>
      <c r="D267" s="216">
        <f>COUNTIF(Janeiro!$C$3:$C$300,C267)+COUNTIF(Fevereiro!$C$3:$C$300,C267)+COUNTIF('Março'!$C$3:$C$300,C267)+COUNTIF(Abril!$C$3:$C$300,C267)+COUNTIF(Maio!$C$3:$C$300,C267)+COUNTIF(Junho!$C$3:$C$300,C267)+COUNTIF(Julho!$C$3:$C$300,C267)+COUNTIF(Agosto!$C$3:$C$300,C267)+COUNTIF(Setembro!$C$3:$C$300,C267)+COUNTIF(Outubro!$C$3:$C$300,C267)+COUNTIF(Novembro!$C$3:$C$300,C267)+COUNTIF(Dezembro!$C$3:$C$300,C267)</f>
        <v>0</v>
      </c>
      <c r="E267" s="216">
        <f>COUNTIF(Janeiro!$D$3:$D$300,C267)+COUNTIF(Fevereiro!$D$3:$D$300,C267)+COUNTIF('Março'!$D$3:$D$300,C267)+COUNTIF(Abril!$D$3:$D$300,C267)+COUNTIF(Maio!$D$3:$D$300,C267)+COUNTIF(Junho!$D$3:$D$300,C267)+COUNTIF(Julho!$D$3:$D$300,C267)+COUNTIF(Agosto!$D$3:$D$300,C267)+COUNTIF(Setembro!$D$3:$D$300,C267)+COUNTIF(Outubro!$D$3:$D$300,C267)+COUNTIF(Novembro!$D$3:$D$300,C267)+COUNTIF(Dezembro!$D$3:$D$300,C267)</f>
        <v>0</v>
      </c>
      <c r="F267" s="216">
        <f>COUNTIFS(Janeiro!$C$3:$C$300,C267,Janeiro!$H$3:$H$300,"&gt;0")+COUNTIFS(Janeiro!$D$3:$D$300,C267,Janeiro!$H$3:$H$300,"&gt;0")+COUNTIFS(Fevereiro!$C$3:$C$300,C267,Fevereiro!$H$3:$H$300,"&gt;0")+COUNTIFS(Fevereiro!$D$3:$D$300,C267,Fevereiro!$H$3:$H$300,"&gt;0")+COUNTIFS('Março'!$C$3:$C$300,C267,'Março'!$H$3:$H$300,"&gt;0")+COUNTIFS('Março'!$D$3:$D$300,C267,'Março'!$H$3:$H$300,"&gt;0")+COUNTIFS(Abril!$C$3:$C$300,C267,Abril!$H$3:$H$300,"&gt;0")+COUNTIFS(Abril!$D$3:$D$300,C267,Abril!$H$3:$H$300,"&gt;0")+COUNTIFS(Maio!$C$3:$C$300,C267,Maio!$H$3:$H$300,"&gt;0")+COUNTIFS(Maio!$D$3:$D$300,C267,Maio!$H$3:$H$300,"&gt;0")+COUNTIFS(Junho!$C$3:$C$300,C267,Junho!$H$3:$H$300,"&gt;0")+COUNTIFS(Junho!$D$3:$D$300,C267,Junho!$H$3:$H$300,"&gt;0")+COUNTIFS(Julho!$C$3:$C$300,C267,Julho!$H$3:$H$300,"&gt;0")+COUNTIFS(Julho!$D$3:$D$300,C267,Julho!$H$3:$H$300,"&gt;0")+COUNTIFS(Agosto!$C$3:$C$300,C267,Agosto!$H$3:$H$300,"&gt;0")+COUNTIFS(Agosto!$D$3:$D$300,C267,Agosto!$H$3:$H$300,"&gt;0")+COUNTIFS(Setembro!$C$3:$C$300,C267,Setembro!$H$3:$H$300,"&gt;0")+COUNTIFS(Setembro!$D$3:$D$300,C267,Setembro!$H$3:$H$300,"&gt;0")+COUNTIFS(Outubro!$C$3:$C$300,C267,Outubro!$H$3:$H$300,"&gt;0")+COUNTIFS(Outubro!$D$3:$D$300,C267,Outubro!$H$3:$H$300,"&gt;0")+COUNTIFS(Novembro!$C$3:$C$300,C267,Novembro!$H$3:$H$300,"&gt;0")+COUNTIFS(Novembro!$D$3:$D$300,C267,Novembro!$H$3:$H$300,"&gt;0")+COUNTIFS(Dezembro!$C$3:$C$300,C267,Dezembro!$H$3:$H$300,"&gt;0")+COUNTIFS(Dezembro!$D$3:$D$300,C267,Dezembro!$H$3:$H$300,"&gt;0")</f>
        <v>0</v>
      </c>
      <c r="G267" s="216">
        <f>COUNTIFS(Janeiro!$C$3:$C$300,C267,Janeiro!$H$3:$H$300,"&lt;0")+COUNTIFS(Janeiro!$D$3:$D$300,C267,Janeiro!$H$3:$H$300,"&lt;0")+COUNTIFS(Fevereiro!$C$3:$C$300,C267,Fevereiro!$H$3:$H$300,"&lt;0")+COUNTIFS(Fevereiro!$D$3:$D$300,C267,Fevereiro!$H$3:$H$300,"&lt;0")+COUNTIFS('Março'!$C$3:$C$300,C267,'Março'!$H$3:$H$300,"&lt;0")+COUNTIFS('Março'!$D$3:$D$300,C267,'Março'!$H$3:$H$300,"&lt;0")+COUNTIFS(Abril!$C$3:$C$300,C267,Abril!$H$3:$H$300,"&lt;0")+COUNTIFS(Abril!$D$3:$D$300,C267,Abril!$H$3:$H$300,"&lt;0")+COUNTIFS(Maio!$C$3:$C$300,C267,Maio!$H$3:$H$300,"&lt;0")+COUNTIFS(Maio!$D$3:$D$300,C267,Maio!$H$3:$H$300,"&lt;0")+COUNTIFS(Junho!$C$3:$C$300,C267,Junho!$H$3:$H$300,"&lt;0")+COUNTIFS(Junho!$D$3:$D$300,C267,Junho!$H$3:$H$300,"&lt;0")+COUNTIFS(Julho!$C$3:$C$300,C267,Julho!$H$3:$H$300,"&lt;0")+COUNTIFS(Julho!$D$3:$D$300,C267,Julho!$H$3:$H$300,"&lt;0")+COUNTIFS(Agosto!$C$3:$C$300,C267,Agosto!$H$3:$H$300,"&lt;0")+COUNTIFS(Agosto!$D$3:$D$300,C267,Agosto!$H$3:$H$300,"&lt;0")+COUNTIFS(Setembro!$C$3:$C$300,C267,Setembro!$H$3:$H$300,"&lt;0")+COUNTIFS(Setembro!$D$3:$D$300,C267,Setembro!$H$3:$H$300,"&lt;0")+COUNTIFS(Outubro!$C$3:$C$300,C267,Outubro!$H$3:$H$300,"&lt;0")+COUNTIFS(Outubro!$D$3:$D$300,C267,Outubro!$H$3:$H$300,"&lt;0")+COUNTIFS(Novembro!$C$3:$C$300,C267,Novembro!$H$3:$H$300,"&lt;0")+COUNTIFS(Novembro!$D$3:$D$300,C267,Novembro!$H$3:$H$300,"&lt;0")+COUNTIFS(Dezembro!$C$3:$C$300,C267,Dezembro!$H$3:$H$300,"&lt;0")+COUNTIFS(Dezembro!$D$3:$D$300,C267,Dezembro!$H$3:$H$300,"&lt;0")</f>
        <v>0</v>
      </c>
      <c r="H267" s="217">
        <f>SUMIFS(Janeiro!$H$3:$H$300,Janeiro!$C$3:$C$300,C267)+SUMIFS(Janeiro!$H$3:$H$300,Janeiro!$D$3:$D$300,C267)+SUMIFS(Fevereiro!$H$3:$H$300,Fevereiro!$C$3:$C$300,C267)+SUMIFS(Fevereiro!$H$3:$H$300,Fevereiro!$D$3:$D$300,C267)+SUMIFS('Março'!$H$3:$H$300,'Março'!$C$3:$C$300,C267)+SUMIFS('Março'!$H$3:$H$300,'Março'!$D$3:$D$300,C267)+SUMIFS(Abril!$H$3:$H$300,Abril!$C$3:$C$300,C267)+SUMIFS(Abril!$H$3:$H$300,Abril!$D$3:$D$300,C267)+SUMIFS(Maio!$H$3:$H$300,Maio!$C$3:$C$300,C267)+SUMIFS(Maio!$H$3:$H$300,Maio!$D$3:$D$300,C267)+SUMIFS(Junho!$H$3:$H$300,Junho!$C$3:$C$300,C267)+SUMIFS(Junho!$H$3:$H$300,Junho!$D$3:$D$300,C267)+SUMIFS(Julho!$H$3:$H$300,Julho!$C$3:$C$300,C267)+SUMIFS(Julho!$H$3:$H$300,Julho!$D$3:$D$300,C267)+SUMIFS(Agosto!$H$3:$H$300,Agosto!$C$3:$C$300,C267)+SUMIFS(Agosto!$H$3:$H$300,Agosto!$D$3:$D$300,C267)+SUMIFS(Setembro!$H$3:$H$300,Setembro!$C$3:$C$300,C267)+SUMIFS(Setembro!$H$3:$H$300,Setembro!$D$3:$D$300,C267)+SUMIFS(Outubro!$H$3:$H$300,Outubro!$C$3:$C$300,C267)+SUMIFS(Outubro!$H$3:$H$300,Outubro!$D$3:$D$300,C267)+SUMIFS(Novembro!$H$3:$H$300,Novembro!$C$3:$C$300,C267)+SUMIFS(Novembro!$H$3:$H$300,Novembro!$D$3:$D$300,C267)+SUMIFS(Dezembro!$H$3:$H$300,Dezembro!$C$3:$C$300,C267)+SUMIFS(Dezembro!$H$3:$H$300,Dezembro!$D$3:$D$300,C267)</f>
        <v>0</v>
      </c>
      <c r="J267" s="235"/>
      <c r="L267" s="71"/>
    </row>
    <row r="268" ht="24.75" customHeight="1">
      <c r="A268" s="214">
        <f>Equipes!$H268+(ROW(Equipes!$H268)/100000)</f>
        <v>0.00268</v>
      </c>
      <c r="B268" s="207">
        <f>RANK(Equipes!$A268,A:A)</f>
        <v>179</v>
      </c>
      <c r="C268" s="242"/>
      <c r="D268" s="216">
        <f>COUNTIF(Janeiro!$C$3:$C$300,C268)+COUNTIF(Fevereiro!$C$3:$C$300,C268)+COUNTIF('Março'!$C$3:$C$300,C268)+COUNTIF(Abril!$C$3:$C$300,C268)+COUNTIF(Maio!$C$3:$C$300,C268)+COUNTIF(Junho!$C$3:$C$300,C268)+COUNTIF(Julho!$C$3:$C$300,C268)+COUNTIF(Agosto!$C$3:$C$300,C268)+COUNTIF(Setembro!$C$3:$C$300,C268)+COUNTIF(Outubro!$C$3:$C$300,C268)+COUNTIF(Novembro!$C$3:$C$300,C268)+COUNTIF(Dezembro!$C$3:$C$300,C268)</f>
        <v>0</v>
      </c>
      <c r="E268" s="216">
        <f>COUNTIF(Janeiro!$D$3:$D$300,C268)+COUNTIF(Fevereiro!$D$3:$D$300,C268)+COUNTIF('Março'!$D$3:$D$300,C268)+COUNTIF(Abril!$D$3:$D$300,C268)+COUNTIF(Maio!$D$3:$D$300,C268)+COUNTIF(Junho!$D$3:$D$300,C268)+COUNTIF(Julho!$D$3:$D$300,C268)+COUNTIF(Agosto!$D$3:$D$300,C268)+COUNTIF(Setembro!$D$3:$D$300,C268)+COUNTIF(Outubro!$D$3:$D$300,C268)+COUNTIF(Novembro!$D$3:$D$300,C268)+COUNTIF(Dezembro!$D$3:$D$300,C268)</f>
        <v>0</v>
      </c>
      <c r="F268" s="216">
        <f>COUNTIFS(Janeiro!$C$3:$C$300,C268,Janeiro!$H$3:$H$300,"&gt;0")+COUNTIFS(Janeiro!$D$3:$D$300,C268,Janeiro!$H$3:$H$300,"&gt;0")+COUNTIFS(Fevereiro!$C$3:$C$300,C268,Fevereiro!$H$3:$H$300,"&gt;0")+COUNTIFS(Fevereiro!$D$3:$D$300,C268,Fevereiro!$H$3:$H$300,"&gt;0")+COUNTIFS('Março'!$C$3:$C$300,C268,'Março'!$H$3:$H$300,"&gt;0")+COUNTIFS('Março'!$D$3:$D$300,C268,'Março'!$H$3:$H$300,"&gt;0")+COUNTIFS(Abril!$C$3:$C$300,C268,Abril!$H$3:$H$300,"&gt;0")+COUNTIFS(Abril!$D$3:$D$300,C268,Abril!$H$3:$H$300,"&gt;0")+COUNTIFS(Maio!$C$3:$C$300,C268,Maio!$H$3:$H$300,"&gt;0")+COUNTIFS(Maio!$D$3:$D$300,C268,Maio!$H$3:$H$300,"&gt;0")+COUNTIFS(Junho!$C$3:$C$300,C268,Junho!$H$3:$H$300,"&gt;0")+COUNTIFS(Junho!$D$3:$D$300,C268,Junho!$H$3:$H$300,"&gt;0")+COUNTIFS(Julho!$C$3:$C$300,C268,Julho!$H$3:$H$300,"&gt;0")+COUNTIFS(Julho!$D$3:$D$300,C268,Julho!$H$3:$H$300,"&gt;0")+COUNTIFS(Agosto!$C$3:$C$300,C268,Agosto!$H$3:$H$300,"&gt;0")+COUNTIFS(Agosto!$D$3:$D$300,C268,Agosto!$H$3:$H$300,"&gt;0")+COUNTIFS(Setembro!$C$3:$C$300,C268,Setembro!$H$3:$H$300,"&gt;0")+COUNTIFS(Setembro!$D$3:$D$300,C268,Setembro!$H$3:$H$300,"&gt;0")+COUNTIFS(Outubro!$C$3:$C$300,C268,Outubro!$H$3:$H$300,"&gt;0")+COUNTIFS(Outubro!$D$3:$D$300,C268,Outubro!$H$3:$H$300,"&gt;0")+COUNTIFS(Novembro!$C$3:$C$300,C268,Novembro!$H$3:$H$300,"&gt;0")+COUNTIFS(Novembro!$D$3:$D$300,C268,Novembro!$H$3:$H$300,"&gt;0")+COUNTIFS(Dezembro!$C$3:$C$300,C268,Dezembro!$H$3:$H$300,"&gt;0")+COUNTIFS(Dezembro!$D$3:$D$300,C268,Dezembro!$H$3:$H$300,"&gt;0")</f>
        <v>0</v>
      </c>
      <c r="G268" s="216">
        <f>COUNTIFS(Janeiro!$C$3:$C$300,C268,Janeiro!$H$3:$H$300,"&lt;0")+COUNTIFS(Janeiro!$D$3:$D$300,C268,Janeiro!$H$3:$H$300,"&lt;0")+COUNTIFS(Fevereiro!$C$3:$C$300,C268,Fevereiro!$H$3:$H$300,"&lt;0")+COUNTIFS(Fevereiro!$D$3:$D$300,C268,Fevereiro!$H$3:$H$300,"&lt;0")+COUNTIFS('Março'!$C$3:$C$300,C268,'Março'!$H$3:$H$300,"&lt;0")+COUNTIFS('Março'!$D$3:$D$300,C268,'Março'!$H$3:$H$300,"&lt;0")+COUNTIFS(Abril!$C$3:$C$300,C268,Abril!$H$3:$H$300,"&lt;0")+COUNTIFS(Abril!$D$3:$D$300,C268,Abril!$H$3:$H$300,"&lt;0")+COUNTIFS(Maio!$C$3:$C$300,C268,Maio!$H$3:$H$300,"&lt;0")+COUNTIFS(Maio!$D$3:$D$300,C268,Maio!$H$3:$H$300,"&lt;0")+COUNTIFS(Junho!$C$3:$C$300,C268,Junho!$H$3:$H$300,"&lt;0")+COUNTIFS(Junho!$D$3:$D$300,C268,Junho!$H$3:$H$300,"&lt;0")+COUNTIFS(Julho!$C$3:$C$300,C268,Julho!$H$3:$H$300,"&lt;0")+COUNTIFS(Julho!$D$3:$D$300,C268,Julho!$H$3:$H$300,"&lt;0")+COUNTIFS(Agosto!$C$3:$C$300,C268,Agosto!$H$3:$H$300,"&lt;0")+COUNTIFS(Agosto!$D$3:$D$300,C268,Agosto!$H$3:$H$300,"&lt;0")+COUNTIFS(Setembro!$C$3:$C$300,C268,Setembro!$H$3:$H$300,"&lt;0")+COUNTIFS(Setembro!$D$3:$D$300,C268,Setembro!$H$3:$H$300,"&lt;0")+COUNTIFS(Outubro!$C$3:$C$300,C268,Outubro!$H$3:$H$300,"&lt;0")+COUNTIFS(Outubro!$D$3:$D$300,C268,Outubro!$H$3:$H$300,"&lt;0")+COUNTIFS(Novembro!$C$3:$C$300,C268,Novembro!$H$3:$H$300,"&lt;0")+COUNTIFS(Novembro!$D$3:$D$300,C268,Novembro!$H$3:$H$300,"&lt;0")+COUNTIFS(Dezembro!$C$3:$C$300,C268,Dezembro!$H$3:$H$300,"&lt;0")+COUNTIFS(Dezembro!$D$3:$D$300,C268,Dezembro!$H$3:$H$300,"&lt;0")</f>
        <v>0</v>
      </c>
      <c r="H268" s="217">
        <f>SUMIFS(Janeiro!$H$3:$H$300,Janeiro!$C$3:$C$300,C268)+SUMIFS(Janeiro!$H$3:$H$300,Janeiro!$D$3:$D$300,C268)+SUMIFS(Fevereiro!$H$3:$H$300,Fevereiro!$C$3:$C$300,C268)+SUMIFS(Fevereiro!$H$3:$H$300,Fevereiro!$D$3:$D$300,C268)+SUMIFS('Março'!$H$3:$H$300,'Março'!$C$3:$C$300,C268)+SUMIFS('Março'!$H$3:$H$300,'Março'!$D$3:$D$300,C268)+SUMIFS(Abril!$H$3:$H$300,Abril!$C$3:$C$300,C268)+SUMIFS(Abril!$H$3:$H$300,Abril!$D$3:$D$300,C268)+SUMIFS(Maio!$H$3:$H$300,Maio!$C$3:$C$300,C268)+SUMIFS(Maio!$H$3:$H$300,Maio!$D$3:$D$300,C268)+SUMIFS(Junho!$H$3:$H$300,Junho!$C$3:$C$300,C268)+SUMIFS(Junho!$H$3:$H$300,Junho!$D$3:$D$300,C268)+SUMIFS(Julho!$H$3:$H$300,Julho!$C$3:$C$300,C268)+SUMIFS(Julho!$H$3:$H$300,Julho!$D$3:$D$300,C268)+SUMIFS(Agosto!$H$3:$H$300,Agosto!$C$3:$C$300,C268)+SUMIFS(Agosto!$H$3:$H$300,Agosto!$D$3:$D$300,C268)+SUMIFS(Setembro!$H$3:$H$300,Setembro!$C$3:$C$300,C268)+SUMIFS(Setembro!$H$3:$H$300,Setembro!$D$3:$D$300,C268)+SUMIFS(Outubro!$H$3:$H$300,Outubro!$C$3:$C$300,C268)+SUMIFS(Outubro!$H$3:$H$300,Outubro!$D$3:$D$300,C268)+SUMIFS(Novembro!$H$3:$H$300,Novembro!$C$3:$C$300,C268)+SUMIFS(Novembro!$H$3:$H$300,Novembro!$D$3:$D$300,C268)+SUMIFS(Dezembro!$H$3:$H$300,Dezembro!$C$3:$C$300,C268)+SUMIFS(Dezembro!$H$3:$H$300,Dezembro!$D$3:$D$300,C268)</f>
        <v>0</v>
      </c>
      <c r="J268" s="235"/>
      <c r="L268" s="71"/>
    </row>
    <row r="269" ht="24.75" customHeight="1">
      <c r="A269" s="214">
        <f>Equipes!$H269+(ROW(Equipes!$H269)/100000)</f>
        <v>0.00269</v>
      </c>
      <c r="B269" s="207">
        <f>RANK(Equipes!$A269,A:A)</f>
        <v>178</v>
      </c>
      <c r="C269" s="242"/>
      <c r="D269" s="216">
        <f>COUNTIF(Janeiro!$C$3:$C$300,C269)+COUNTIF(Fevereiro!$C$3:$C$300,C269)+COUNTIF('Março'!$C$3:$C$300,C269)+COUNTIF(Abril!$C$3:$C$300,C269)+COUNTIF(Maio!$C$3:$C$300,C269)+COUNTIF(Junho!$C$3:$C$300,C269)+COUNTIF(Julho!$C$3:$C$300,C269)+COUNTIF(Agosto!$C$3:$C$300,C269)+COUNTIF(Setembro!$C$3:$C$300,C269)+COUNTIF(Outubro!$C$3:$C$300,C269)+COUNTIF(Novembro!$C$3:$C$300,C269)+COUNTIF(Dezembro!$C$3:$C$300,C269)</f>
        <v>0</v>
      </c>
      <c r="E269" s="216">
        <f>COUNTIF(Janeiro!$D$3:$D$300,C269)+COUNTIF(Fevereiro!$D$3:$D$300,C269)+COUNTIF('Março'!$D$3:$D$300,C269)+COUNTIF(Abril!$D$3:$D$300,C269)+COUNTIF(Maio!$D$3:$D$300,C269)+COUNTIF(Junho!$D$3:$D$300,C269)+COUNTIF(Julho!$D$3:$D$300,C269)+COUNTIF(Agosto!$D$3:$D$300,C269)+COUNTIF(Setembro!$D$3:$D$300,C269)+COUNTIF(Outubro!$D$3:$D$300,C269)+COUNTIF(Novembro!$D$3:$D$300,C269)+COUNTIF(Dezembro!$D$3:$D$300,C269)</f>
        <v>0</v>
      </c>
      <c r="F269" s="216">
        <f>COUNTIFS(Janeiro!$C$3:$C$300,C269,Janeiro!$H$3:$H$300,"&gt;0")+COUNTIFS(Janeiro!$D$3:$D$300,C269,Janeiro!$H$3:$H$300,"&gt;0")+COUNTIFS(Fevereiro!$C$3:$C$300,C269,Fevereiro!$H$3:$H$300,"&gt;0")+COUNTIFS(Fevereiro!$D$3:$D$300,C269,Fevereiro!$H$3:$H$300,"&gt;0")+COUNTIFS('Março'!$C$3:$C$300,C269,'Março'!$H$3:$H$300,"&gt;0")+COUNTIFS('Março'!$D$3:$D$300,C269,'Março'!$H$3:$H$300,"&gt;0")+COUNTIFS(Abril!$C$3:$C$300,C269,Abril!$H$3:$H$300,"&gt;0")+COUNTIFS(Abril!$D$3:$D$300,C269,Abril!$H$3:$H$300,"&gt;0")+COUNTIFS(Maio!$C$3:$C$300,C269,Maio!$H$3:$H$300,"&gt;0")+COUNTIFS(Maio!$D$3:$D$300,C269,Maio!$H$3:$H$300,"&gt;0")+COUNTIFS(Junho!$C$3:$C$300,C269,Junho!$H$3:$H$300,"&gt;0")+COUNTIFS(Junho!$D$3:$D$300,C269,Junho!$H$3:$H$300,"&gt;0")+COUNTIFS(Julho!$C$3:$C$300,C269,Julho!$H$3:$H$300,"&gt;0")+COUNTIFS(Julho!$D$3:$D$300,C269,Julho!$H$3:$H$300,"&gt;0")+COUNTIFS(Agosto!$C$3:$C$300,C269,Agosto!$H$3:$H$300,"&gt;0")+COUNTIFS(Agosto!$D$3:$D$300,C269,Agosto!$H$3:$H$300,"&gt;0")+COUNTIFS(Setembro!$C$3:$C$300,C269,Setembro!$H$3:$H$300,"&gt;0")+COUNTIFS(Setembro!$D$3:$D$300,C269,Setembro!$H$3:$H$300,"&gt;0")+COUNTIFS(Outubro!$C$3:$C$300,C269,Outubro!$H$3:$H$300,"&gt;0")+COUNTIFS(Outubro!$D$3:$D$300,C269,Outubro!$H$3:$H$300,"&gt;0")+COUNTIFS(Novembro!$C$3:$C$300,C269,Novembro!$H$3:$H$300,"&gt;0")+COUNTIFS(Novembro!$D$3:$D$300,C269,Novembro!$H$3:$H$300,"&gt;0")+COUNTIFS(Dezembro!$C$3:$C$300,C269,Dezembro!$H$3:$H$300,"&gt;0")+COUNTIFS(Dezembro!$D$3:$D$300,C269,Dezembro!$H$3:$H$300,"&gt;0")</f>
        <v>0</v>
      </c>
      <c r="G269" s="216">
        <f>COUNTIFS(Janeiro!$C$3:$C$300,C269,Janeiro!$H$3:$H$300,"&lt;0")+COUNTIFS(Janeiro!$D$3:$D$300,C269,Janeiro!$H$3:$H$300,"&lt;0")+COUNTIFS(Fevereiro!$C$3:$C$300,C269,Fevereiro!$H$3:$H$300,"&lt;0")+COUNTIFS(Fevereiro!$D$3:$D$300,C269,Fevereiro!$H$3:$H$300,"&lt;0")+COUNTIFS('Março'!$C$3:$C$300,C269,'Março'!$H$3:$H$300,"&lt;0")+COUNTIFS('Março'!$D$3:$D$300,C269,'Março'!$H$3:$H$300,"&lt;0")+COUNTIFS(Abril!$C$3:$C$300,C269,Abril!$H$3:$H$300,"&lt;0")+COUNTIFS(Abril!$D$3:$D$300,C269,Abril!$H$3:$H$300,"&lt;0")+COUNTIFS(Maio!$C$3:$C$300,C269,Maio!$H$3:$H$300,"&lt;0")+COUNTIFS(Maio!$D$3:$D$300,C269,Maio!$H$3:$H$300,"&lt;0")+COUNTIFS(Junho!$C$3:$C$300,C269,Junho!$H$3:$H$300,"&lt;0")+COUNTIFS(Junho!$D$3:$D$300,C269,Junho!$H$3:$H$300,"&lt;0")+COUNTIFS(Julho!$C$3:$C$300,C269,Julho!$H$3:$H$300,"&lt;0")+COUNTIFS(Julho!$D$3:$D$300,C269,Julho!$H$3:$H$300,"&lt;0")+COUNTIFS(Agosto!$C$3:$C$300,C269,Agosto!$H$3:$H$300,"&lt;0")+COUNTIFS(Agosto!$D$3:$D$300,C269,Agosto!$H$3:$H$300,"&lt;0")+COUNTIFS(Setembro!$C$3:$C$300,C269,Setembro!$H$3:$H$300,"&lt;0")+COUNTIFS(Setembro!$D$3:$D$300,C269,Setembro!$H$3:$H$300,"&lt;0")+COUNTIFS(Outubro!$C$3:$C$300,C269,Outubro!$H$3:$H$300,"&lt;0")+COUNTIFS(Outubro!$D$3:$D$300,C269,Outubro!$H$3:$H$300,"&lt;0")+COUNTIFS(Novembro!$C$3:$C$300,C269,Novembro!$H$3:$H$300,"&lt;0")+COUNTIFS(Novembro!$D$3:$D$300,C269,Novembro!$H$3:$H$300,"&lt;0")+COUNTIFS(Dezembro!$C$3:$C$300,C269,Dezembro!$H$3:$H$300,"&lt;0")+COUNTIFS(Dezembro!$D$3:$D$300,C269,Dezembro!$H$3:$H$300,"&lt;0")</f>
        <v>0</v>
      </c>
      <c r="H269" s="217">
        <f>SUMIFS(Janeiro!$H$3:$H$300,Janeiro!$C$3:$C$300,C269)+SUMIFS(Janeiro!$H$3:$H$300,Janeiro!$D$3:$D$300,C269)+SUMIFS(Fevereiro!$H$3:$H$300,Fevereiro!$C$3:$C$300,C269)+SUMIFS(Fevereiro!$H$3:$H$300,Fevereiro!$D$3:$D$300,C269)+SUMIFS('Março'!$H$3:$H$300,'Março'!$C$3:$C$300,C269)+SUMIFS('Março'!$H$3:$H$300,'Março'!$D$3:$D$300,C269)+SUMIFS(Abril!$H$3:$H$300,Abril!$C$3:$C$300,C269)+SUMIFS(Abril!$H$3:$H$300,Abril!$D$3:$D$300,C269)+SUMIFS(Maio!$H$3:$H$300,Maio!$C$3:$C$300,C269)+SUMIFS(Maio!$H$3:$H$300,Maio!$D$3:$D$300,C269)+SUMIFS(Junho!$H$3:$H$300,Junho!$C$3:$C$300,C269)+SUMIFS(Junho!$H$3:$H$300,Junho!$D$3:$D$300,C269)+SUMIFS(Julho!$H$3:$H$300,Julho!$C$3:$C$300,C269)+SUMIFS(Julho!$H$3:$H$300,Julho!$D$3:$D$300,C269)+SUMIFS(Agosto!$H$3:$H$300,Agosto!$C$3:$C$300,C269)+SUMIFS(Agosto!$H$3:$H$300,Agosto!$D$3:$D$300,C269)+SUMIFS(Setembro!$H$3:$H$300,Setembro!$C$3:$C$300,C269)+SUMIFS(Setembro!$H$3:$H$300,Setembro!$D$3:$D$300,C269)+SUMIFS(Outubro!$H$3:$H$300,Outubro!$C$3:$C$300,C269)+SUMIFS(Outubro!$H$3:$H$300,Outubro!$D$3:$D$300,C269)+SUMIFS(Novembro!$H$3:$H$300,Novembro!$C$3:$C$300,C269)+SUMIFS(Novembro!$H$3:$H$300,Novembro!$D$3:$D$300,C269)+SUMIFS(Dezembro!$H$3:$H$300,Dezembro!$C$3:$C$300,C269)+SUMIFS(Dezembro!$H$3:$H$300,Dezembro!$D$3:$D$300,C269)</f>
        <v>0</v>
      </c>
      <c r="J269" s="235"/>
      <c r="L269" s="71"/>
    </row>
    <row r="270" ht="24.75" customHeight="1">
      <c r="A270" s="214">
        <f>Equipes!$H270+(ROW(Equipes!$H270)/100000)</f>
        <v>0.0027</v>
      </c>
      <c r="B270" s="207">
        <f>RANK(Equipes!$A270,A:A)</f>
        <v>177</v>
      </c>
      <c r="C270" s="242"/>
      <c r="D270" s="216">
        <f>COUNTIF(Janeiro!$C$3:$C$300,C270)+COUNTIF(Fevereiro!$C$3:$C$300,C270)+COUNTIF('Março'!$C$3:$C$300,C270)+COUNTIF(Abril!$C$3:$C$300,C270)+COUNTIF(Maio!$C$3:$C$300,C270)+COUNTIF(Junho!$C$3:$C$300,C270)+COUNTIF(Julho!$C$3:$C$300,C270)+COUNTIF(Agosto!$C$3:$C$300,C270)+COUNTIF(Setembro!$C$3:$C$300,C270)+COUNTIF(Outubro!$C$3:$C$300,C270)+COUNTIF(Novembro!$C$3:$C$300,C270)+COUNTIF(Dezembro!$C$3:$C$300,C270)</f>
        <v>0</v>
      </c>
      <c r="E270" s="216">
        <f>COUNTIF(Janeiro!$D$3:$D$300,C270)+COUNTIF(Fevereiro!$D$3:$D$300,C270)+COUNTIF('Março'!$D$3:$D$300,C270)+COUNTIF(Abril!$D$3:$D$300,C270)+COUNTIF(Maio!$D$3:$D$300,C270)+COUNTIF(Junho!$D$3:$D$300,C270)+COUNTIF(Julho!$D$3:$D$300,C270)+COUNTIF(Agosto!$D$3:$D$300,C270)+COUNTIF(Setembro!$D$3:$D$300,C270)+COUNTIF(Outubro!$D$3:$D$300,C270)+COUNTIF(Novembro!$D$3:$D$300,C270)+COUNTIF(Dezembro!$D$3:$D$300,C270)</f>
        <v>0</v>
      </c>
      <c r="F270" s="216">
        <f>COUNTIFS(Janeiro!$C$3:$C$300,C270,Janeiro!$H$3:$H$300,"&gt;0")+COUNTIFS(Janeiro!$D$3:$D$300,C270,Janeiro!$H$3:$H$300,"&gt;0")+COUNTIFS(Fevereiro!$C$3:$C$300,C270,Fevereiro!$H$3:$H$300,"&gt;0")+COUNTIFS(Fevereiro!$D$3:$D$300,C270,Fevereiro!$H$3:$H$300,"&gt;0")+COUNTIFS('Março'!$C$3:$C$300,C270,'Março'!$H$3:$H$300,"&gt;0")+COUNTIFS('Março'!$D$3:$D$300,C270,'Março'!$H$3:$H$300,"&gt;0")+COUNTIFS(Abril!$C$3:$C$300,C270,Abril!$H$3:$H$300,"&gt;0")+COUNTIFS(Abril!$D$3:$D$300,C270,Abril!$H$3:$H$300,"&gt;0")+COUNTIFS(Maio!$C$3:$C$300,C270,Maio!$H$3:$H$300,"&gt;0")+COUNTIFS(Maio!$D$3:$D$300,C270,Maio!$H$3:$H$300,"&gt;0")+COUNTIFS(Junho!$C$3:$C$300,C270,Junho!$H$3:$H$300,"&gt;0")+COUNTIFS(Junho!$D$3:$D$300,C270,Junho!$H$3:$H$300,"&gt;0")+COUNTIFS(Julho!$C$3:$C$300,C270,Julho!$H$3:$H$300,"&gt;0")+COUNTIFS(Julho!$D$3:$D$300,C270,Julho!$H$3:$H$300,"&gt;0")+COUNTIFS(Agosto!$C$3:$C$300,C270,Agosto!$H$3:$H$300,"&gt;0")+COUNTIFS(Agosto!$D$3:$D$300,C270,Agosto!$H$3:$H$300,"&gt;0")+COUNTIFS(Setembro!$C$3:$C$300,C270,Setembro!$H$3:$H$300,"&gt;0")+COUNTIFS(Setembro!$D$3:$D$300,C270,Setembro!$H$3:$H$300,"&gt;0")+COUNTIFS(Outubro!$C$3:$C$300,C270,Outubro!$H$3:$H$300,"&gt;0")+COUNTIFS(Outubro!$D$3:$D$300,C270,Outubro!$H$3:$H$300,"&gt;0")+COUNTIFS(Novembro!$C$3:$C$300,C270,Novembro!$H$3:$H$300,"&gt;0")+COUNTIFS(Novembro!$D$3:$D$300,C270,Novembro!$H$3:$H$300,"&gt;0")+COUNTIFS(Dezembro!$C$3:$C$300,C270,Dezembro!$H$3:$H$300,"&gt;0")+COUNTIFS(Dezembro!$D$3:$D$300,C270,Dezembro!$H$3:$H$300,"&gt;0")</f>
        <v>0</v>
      </c>
      <c r="G270" s="216">
        <f>COUNTIFS(Janeiro!$C$3:$C$300,C270,Janeiro!$H$3:$H$300,"&lt;0")+COUNTIFS(Janeiro!$D$3:$D$300,C270,Janeiro!$H$3:$H$300,"&lt;0")+COUNTIFS(Fevereiro!$C$3:$C$300,C270,Fevereiro!$H$3:$H$300,"&lt;0")+COUNTIFS(Fevereiro!$D$3:$D$300,C270,Fevereiro!$H$3:$H$300,"&lt;0")+COUNTIFS('Março'!$C$3:$C$300,C270,'Março'!$H$3:$H$300,"&lt;0")+COUNTIFS('Março'!$D$3:$D$300,C270,'Março'!$H$3:$H$300,"&lt;0")+COUNTIFS(Abril!$C$3:$C$300,C270,Abril!$H$3:$H$300,"&lt;0")+COUNTIFS(Abril!$D$3:$D$300,C270,Abril!$H$3:$H$300,"&lt;0")+COUNTIFS(Maio!$C$3:$C$300,C270,Maio!$H$3:$H$300,"&lt;0")+COUNTIFS(Maio!$D$3:$D$300,C270,Maio!$H$3:$H$300,"&lt;0")+COUNTIFS(Junho!$C$3:$C$300,C270,Junho!$H$3:$H$300,"&lt;0")+COUNTIFS(Junho!$D$3:$D$300,C270,Junho!$H$3:$H$300,"&lt;0")+COUNTIFS(Julho!$C$3:$C$300,C270,Julho!$H$3:$H$300,"&lt;0")+COUNTIFS(Julho!$D$3:$D$300,C270,Julho!$H$3:$H$300,"&lt;0")+COUNTIFS(Agosto!$C$3:$C$300,C270,Agosto!$H$3:$H$300,"&lt;0")+COUNTIFS(Agosto!$D$3:$D$300,C270,Agosto!$H$3:$H$300,"&lt;0")+COUNTIFS(Setembro!$C$3:$C$300,C270,Setembro!$H$3:$H$300,"&lt;0")+COUNTIFS(Setembro!$D$3:$D$300,C270,Setembro!$H$3:$H$300,"&lt;0")+COUNTIFS(Outubro!$C$3:$C$300,C270,Outubro!$H$3:$H$300,"&lt;0")+COUNTIFS(Outubro!$D$3:$D$300,C270,Outubro!$H$3:$H$300,"&lt;0")+COUNTIFS(Novembro!$C$3:$C$300,C270,Novembro!$H$3:$H$300,"&lt;0")+COUNTIFS(Novembro!$D$3:$D$300,C270,Novembro!$H$3:$H$300,"&lt;0")+COUNTIFS(Dezembro!$C$3:$C$300,C270,Dezembro!$H$3:$H$300,"&lt;0")+COUNTIFS(Dezembro!$D$3:$D$300,C270,Dezembro!$H$3:$H$300,"&lt;0")</f>
        <v>0</v>
      </c>
      <c r="H270" s="217">
        <f>SUMIFS(Janeiro!$H$3:$H$300,Janeiro!$C$3:$C$300,C270)+SUMIFS(Janeiro!$H$3:$H$300,Janeiro!$D$3:$D$300,C270)+SUMIFS(Fevereiro!$H$3:$H$300,Fevereiro!$C$3:$C$300,C270)+SUMIFS(Fevereiro!$H$3:$H$300,Fevereiro!$D$3:$D$300,C270)+SUMIFS('Março'!$H$3:$H$300,'Março'!$C$3:$C$300,C270)+SUMIFS('Março'!$H$3:$H$300,'Março'!$D$3:$D$300,C270)+SUMIFS(Abril!$H$3:$H$300,Abril!$C$3:$C$300,C270)+SUMIFS(Abril!$H$3:$H$300,Abril!$D$3:$D$300,C270)+SUMIFS(Maio!$H$3:$H$300,Maio!$C$3:$C$300,C270)+SUMIFS(Maio!$H$3:$H$300,Maio!$D$3:$D$300,C270)+SUMIFS(Junho!$H$3:$H$300,Junho!$C$3:$C$300,C270)+SUMIFS(Junho!$H$3:$H$300,Junho!$D$3:$D$300,C270)+SUMIFS(Julho!$H$3:$H$300,Julho!$C$3:$C$300,C270)+SUMIFS(Julho!$H$3:$H$300,Julho!$D$3:$D$300,C270)+SUMIFS(Agosto!$H$3:$H$300,Agosto!$C$3:$C$300,C270)+SUMIFS(Agosto!$H$3:$H$300,Agosto!$D$3:$D$300,C270)+SUMIFS(Setembro!$H$3:$H$300,Setembro!$C$3:$C$300,C270)+SUMIFS(Setembro!$H$3:$H$300,Setembro!$D$3:$D$300,C270)+SUMIFS(Outubro!$H$3:$H$300,Outubro!$C$3:$C$300,C270)+SUMIFS(Outubro!$H$3:$H$300,Outubro!$D$3:$D$300,C270)+SUMIFS(Novembro!$H$3:$H$300,Novembro!$C$3:$C$300,C270)+SUMIFS(Novembro!$H$3:$H$300,Novembro!$D$3:$D$300,C270)+SUMIFS(Dezembro!$H$3:$H$300,Dezembro!$C$3:$C$300,C270)+SUMIFS(Dezembro!$H$3:$H$300,Dezembro!$D$3:$D$300,C270)</f>
        <v>0</v>
      </c>
      <c r="J270" s="235"/>
      <c r="L270" s="71"/>
    </row>
    <row r="271" ht="24.75" customHeight="1">
      <c r="A271" s="214">
        <f>Equipes!$H271+(ROW(Equipes!$H271)/100000)</f>
        <v>0.00271</v>
      </c>
      <c r="B271" s="207">
        <f>RANK(Equipes!$A271,A:A)</f>
        <v>176</v>
      </c>
      <c r="C271" s="242"/>
      <c r="D271" s="216">
        <f>COUNTIF(Janeiro!$C$3:$C$300,C271)+COUNTIF(Fevereiro!$C$3:$C$300,C271)+COUNTIF('Março'!$C$3:$C$300,C271)+COUNTIF(Abril!$C$3:$C$300,C271)+COUNTIF(Maio!$C$3:$C$300,C271)+COUNTIF(Junho!$C$3:$C$300,C271)+COUNTIF(Julho!$C$3:$C$300,C271)+COUNTIF(Agosto!$C$3:$C$300,C271)+COUNTIF(Setembro!$C$3:$C$300,C271)+COUNTIF(Outubro!$C$3:$C$300,C271)+COUNTIF(Novembro!$C$3:$C$300,C271)+COUNTIF(Dezembro!$C$3:$C$300,C271)</f>
        <v>0</v>
      </c>
      <c r="E271" s="216">
        <f>COUNTIF(Janeiro!$D$3:$D$300,C271)+COUNTIF(Fevereiro!$D$3:$D$300,C271)+COUNTIF('Março'!$D$3:$D$300,C271)+COUNTIF(Abril!$D$3:$D$300,C271)+COUNTIF(Maio!$D$3:$D$300,C271)+COUNTIF(Junho!$D$3:$D$300,C271)+COUNTIF(Julho!$D$3:$D$300,C271)+COUNTIF(Agosto!$D$3:$D$300,C271)+COUNTIF(Setembro!$D$3:$D$300,C271)+COUNTIF(Outubro!$D$3:$D$300,C271)+COUNTIF(Novembro!$D$3:$D$300,C271)+COUNTIF(Dezembro!$D$3:$D$300,C271)</f>
        <v>0</v>
      </c>
      <c r="F271" s="216">
        <f>COUNTIFS(Janeiro!$C$3:$C$300,C271,Janeiro!$H$3:$H$300,"&gt;0")+COUNTIFS(Janeiro!$D$3:$D$300,C271,Janeiro!$H$3:$H$300,"&gt;0")+COUNTIFS(Fevereiro!$C$3:$C$300,C271,Fevereiro!$H$3:$H$300,"&gt;0")+COUNTIFS(Fevereiro!$D$3:$D$300,C271,Fevereiro!$H$3:$H$300,"&gt;0")+COUNTIFS('Março'!$C$3:$C$300,C271,'Março'!$H$3:$H$300,"&gt;0")+COUNTIFS('Março'!$D$3:$D$300,C271,'Março'!$H$3:$H$300,"&gt;0")+COUNTIFS(Abril!$C$3:$C$300,C271,Abril!$H$3:$H$300,"&gt;0")+COUNTIFS(Abril!$D$3:$D$300,C271,Abril!$H$3:$H$300,"&gt;0")+COUNTIFS(Maio!$C$3:$C$300,C271,Maio!$H$3:$H$300,"&gt;0")+COUNTIFS(Maio!$D$3:$D$300,C271,Maio!$H$3:$H$300,"&gt;0")+COUNTIFS(Junho!$C$3:$C$300,C271,Junho!$H$3:$H$300,"&gt;0")+COUNTIFS(Junho!$D$3:$D$300,C271,Junho!$H$3:$H$300,"&gt;0")+COUNTIFS(Julho!$C$3:$C$300,C271,Julho!$H$3:$H$300,"&gt;0")+COUNTIFS(Julho!$D$3:$D$300,C271,Julho!$H$3:$H$300,"&gt;0")+COUNTIFS(Agosto!$C$3:$C$300,C271,Agosto!$H$3:$H$300,"&gt;0")+COUNTIFS(Agosto!$D$3:$D$300,C271,Agosto!$H$3:$H$300,"&gt;0")+COUNTIFS(Setembro!$C$3:$C$300,C271,Setembro!$H$3:$H$300,"&gt;0")+COUNTIFS(Setembro!$D$3:$D$300,C271,Setembro!$H$3:$H$300,"&gt;0")+COUNTIFS(Outubro!$C$3:$C$300,C271,Outubro!$H$3:$H$300,"&gt;0")+COUNTIFS(Outubro!$D$3:$D$300,C271,Outubro!$H$3:$H$300,"&gt;0")+COUNTIFS(Novembro!$C$3:$C$300,C271,Novembro!$H$3:$H$300,"&gt;0")+COUNTIFS(Novembro!$D$3:$D$300,C271,Novembro!$H$3:$H$300,"&gt;0")+COUNTIFS(Dezembro!$C$3:$C$300,C271,Dezembro!$H$3:$H$300,"&gt;0")+COUNTIFS(Dezembro!$D$3:$D$300,C271,Dezembro!$H$3:$H$300,"&gt;0")</f>
        <v>0</v>
      </c>
      <c r="G271" s="216">
        <f>COUNTIFS(Janeiro!$C$3:$C$300,C271,Janeiro!$H$3:$H$300,"&lt;0")+COUNTIFS(Janeiro!$D$3:$D$300,C271,Janeiro!$H$3:$H$300,"&lt;0")+COUNTIFS(Fevereiro!$C$3:$C$300,C271,Fevereiro!$H$3:$H$300,"&lt;0")+COUNTIFS(Fevereiro!$D$3:$D$300,C271,Fevereiro!$H$3:$H$300,"&lt;0")+COUNTIFS('Março'!$C$3:$C$300,C271,'Março'!$H$3:$H$300,"&lt;0")+COUNTIFS('Março'!$D$3:$D$300,C271,'Março'!$H$3:$H$300,"&lt;0")+COUNTIFS(Abril!$C$3:$C$300,C271,Abril!$H$3:$H$300,"&lt;0")+COUNTIFS(Abril!$D$3:$D$300,C271,Abril!$H$3:$H$300,"&lt;0")+COUNTIFS(Maio!$C$3:$C$300,C271,Maio!$H$3:$H$300,"&lt;0")+COUNTIFS(Maio!$D$3:$D$300,C271,Maio!$H$3:$H$300,"&lt;0")+COUNTIFS(Junho!$C$3:$C$300,C271,Junho!$H$3:$H$300,"&lt;0")+COUNTIFS(Junho!$D$3:$D$300,C271,Junho!$H$3:$H$300,"&lt;0")+COUNTIFS(Julho!$C$3:$C$300,C271,Julho!$H$3:$H$300,"&lt;0")+COUNTIFS(Julho!$D$3:$D$300,C271,Julho!$H$3:$H$300,"&lt;0")+COUNTIFS(Agosto!$C$3:$C$300,C271,Agosto!$H$3:$H$300,"&lt;0")+COUNTIFS(Agosto!$D$3:$D$300,C271,Agosto!$H$3:$H$300,"&lt;0")+COUNTIFS(Setembro!$C$3:$C$300,C271,Setembro!$H$3:$H$300,"&lt;0")+COUNTIFS(Setembro!$D$3:$D$300,C271,Setembro!$H$3:$H$300,"&lt;0")+COUNTIFS(Outubro!$C$3:$C$300,C271,Outubro!$H$3:$H$300,"&lt;0")+COUNTIFS(Outubro!$D$3:$D$300,C271,Outubro!$H$3:$H$300,"&lt;0")+COUNTIFS(Novembro!$C$3:$C$300,C271,Novembro!$H$3:$H$300,"&lt;0")+COUNTIFS(Novembro!$D$3:$D$300,C271,Novembro!$H$3:$H$300,"&lt;0")+COUNTIFS(Dezembro!$C$3:$C$300,C271,Dezembro!$H$3:$H$300,"&lt;0")+COUNTIFS(Dezembro!$D$3:$D$300,C271,Dezembro!$H$3:$H$300,"&lt;0")</f>
        <v>0</v>
      </c>
      <c r="H271" s="217">
        <f>SUMIFS(Janeiro!$H$3:$H$300,Janeiro!$C$3:$C$300,C271)+SUMIFS(Janeiro!$H$3:$H$300,Janeiro!$D$3:$D$300,C271)+SUMIFS(Fevereiro!$H$3:$H$300,Fevereiro!$C$3:$C$300,C271)+SUMIFS(Fevereiro!$H$3:$H$300,Fevereiro!$D$3:$D$300,C271)+SUMIFS('Março'!$H$3:$H$300,'Março'!$C$3:$C$300,C271)+SUMIFS('Março'!$H$3:$H$300,'Março'!$D$3:$D$300,C271)+SUMIFS(Abril!$H$3:$H$300,Abril!$C$3:$C$300,C271)+SUMIFS(Abril!$H$3:$H$300,Abril!$D$3:$D$300,C271)+SUMIFS(Maio!$H$3:$H$300,Maio!$C$3:$C$300,C271)+SUMIFS(Maio!$H$3:$H$300,Maio!$D$3:$D$300,C271)+SUMIFS(Junho!$H$3:$H$300,Junho!$C$3:$C$300,C271)+SUMIFS(Junho!$H$3:$H$300,Junho!$D$3:$D$300,C271)+SUMIFS(Julho!$H$3:$H$300,Julho!$C$3:$C$300,C271)+SUMIFS(Julho!$H$3:$H$300,Julho!$D$3:$D$300,C271)+SUMIFS(Agosto!$H$3:$H$300,Agosto!$C$3:$C$300,C271)+SUMIFS(Agosto!$H$3:$H$300,Agosto!$D$3:$D$300,C271)+SUMIFS(Setembro!$H$3:$H$300,Setembro!$C$3:$C$300,C271)+SUMIFS(Setembro!$H$3:$H$300,Setembro!$D$3:$D$300,C271)+SUMIFS(Outubro!$H$3:$H$300,Outubro!$C$3:$C$300,C271)+SUMIFS(Outubro!$H$3:$H$300,Outubro!$D$3:$D$300,C271)+SUMIFS(Novembro!$H$3:$H$300,Novembro!$C$3:$C$300,C271)+SUMIFS(Novembro!$H$3:$H$300,Novembro!$D$3:$D$300,C271)+SUMIFS(Dezembro!$H$3:$H$300,Dezembro!$C$3:$C$300,C271)+SUMIFS(Dezembro!$H$3:$H$300,Dezembro!$D$3:$D$300,C271)</f>
        <v>0</v>
      </c>
      <c r="J271" s="235"/>
      <c r="L271" s="71"/>
    </row>
    <row r="272" ht="24.75" customHeight="1">
      <c r="A272" s="214">
        <f>Equipes!$H272+(ROW(Equipes!$H272)/100000)</f>
        <v>0.00272</v>
      </c>
      <c r="B272" s="207">
        <f>RANK(Equipes!$A272,A:A)</f>
        <v>175</v>
      </c>
      <c r="C272" s="242"/>
      <c r="D272" s="216">
        <f>COUNTIF(Janeiro!$C$3:$C$300,C272)+COUNTIF(Fevereiro!$C$3:$C$300,C272)+COUNTIF('Março'!$C$3:$C$300,C272)+COUNTIF(Abril!$C$3:$C$300,C272)+COUNTIF(Maio!$C$3:$C$300,C272)+COUNTIF(Junho!$C$3:$C$300,C272)+COUNTIF(Julho!$C$3:$C$300,C272)+COUNTIF(Agosto!$C$3:$C$300,C272)+COUNTIF(Setembro!$C$3:$C$300,C272)+COUNTIF(Outubro!$C$3:$C$300,C272)+COUNTIF(Novembro!$C$3:$C$300,C272)+COUNTIF(Dezembro!$C$3:$C$300,C272)</f>
        <v>0</v>
      </c>
      <c r="E272" s="216">
        <f>COUNTIF(Janeiro!$D$3:$D$300,C272)+COUNTIF(Fevereiro!$D$3:$D$300,C272)+COUNTIF('Março'!$D$3:$D$300,C272)+COUNTIF(Abril!$D$3:$D$300,C272)+COUNTIF(Maio!$D$3:$D$300,C272)+COUNTIF(Junho!$D$3:$D$300,C272)+COUNTIF(Julho!$D$3:$D$300,C272)+COUNTIF(Agosto!$D$3:$D$300,C272)+COUNTIF(Setembro!$D$3:$D$300,C272)+COUNTIF(Outubro!$D$3:$D$300,C272)+COUNTIF(Novembro!$D$3:$D$300,C272)+COUNTIF(Dezembro!$D$3:$D$300,C272)</f>
        <v>0</v>
      </c>
      <c r="F272" s="216">
        <f>COUNTIFS(Janeiro!$C$3:$C$300,C272,Janeiro!$H$3:$H$300,"&gt;0")+COUNTIFS(Janeiro!$D$3:$D$300,C272,Janeiro!$H$3:$H$300,"&gt;0")+COUNTIFS(Fevereiro!$C$3:$C$300,C272,Fevereiro!$H$3:$H$300,"&gt;0")+COUNTIFS(Fevereiro!$D$3:$D$300,C272,Fevereiro!$H$3:$H$300,"&gt;0")+COUNTIFS('Março'!$C$3:$C$300,C272,'Março'!$H$3:$H$300,"&gt;0")+COUNTIFS('Março'!$D$3:$D$300,C272,'Março'!$H$3:$H$300,"&gt;0")+COUNTIFS(Abril!$C$3:$C$300,C272,Abril!$H$3:$H$300,"&gt;0")+COUNTIFS(Abril!$D$3:$D$300,C272,Abril!$H$3:$H$300,"&gt;0")+COUNTIFS(Maio!$C$3:$C$300,C272,Maio!$H$3:$H$300,"&gt;0")+COUNTIFS(Maio!$D$3:$D$300,C272,Maio!$H$3:$H$300,"&gt;0")+COUNTIFS(Junho!$C$3:$C$300,C272,Junho!$H$3:$H$300,"&gt;0")+COUNTIFS(Junho!$D$3:$D$300,C272,Junho!$H$3:$H$300,"&gt;0")+COUNTIFS(Julho!$C$3:$C$300,C272,Julho!$H$3:$H$300,"&gt;0")+COUNTIFS(Julho!$D$3:$D$300,C272,Julho!$H$3:$H$300,"&gt;0")+COUNTIFS(Agosto!$C$3:$C$300,C272,Agosto!$H$3:$H$300,"&gt;0")+COUNTIFS(Agosto!$D$3:$D$300,C272,Agosto!$H$3:$H$300,"&gt;0")+COUNTIFS(Setembro!$C$3:$C$300,C272,Setembro!$H$3:$H$300,"&gt;0")+COUNTIFS(Setembro!$D$3:$D$300,C272,Setembro!$H$3:$H$300,"&gt;0")+COUNTIFS(Outubro!$C$3:$C$300,C272,Outubro!$H$3:$H$300,"&gt;0")+COUNTIFS(Outubro!$D$3:$D$300,C272,Outubro!$H$3:$H$300,"&gt;0")+COUNTIFS(Novembro!$C$3:$C$300,C272,Novembro!$H$3:$H$300,"&gt;0")+COUNTIFS(Novembro!$D$3:$D$300,C272,Novembro!$H$3:$H$300,"&gt;0")+COUNTIFS(Dezembro!$C$3:$C$300,C272,Dezembro!$H$3:$H$300,"&gt;0")+COUNTIFS(Dezembro!$D$3:$D$300,C272,Dezembro!$H$3:$H$300,"&gt;0")</f>
        <v>0</v>
      </c>
      <c r="G272" s="216">
        <f>COUNTIFS(Janeiro!$C$3:$C$300,C272,Janeiro!$H$3:$H$300,"&lt;0")+COUNTIFS(Janeiro!$D$3:$D$300,C272,Janeiro!$H$3:$H$300,"&lt;0")+COUNTIFS(Fevereiro!$C$3:$C$300,C272,Fevereiro!$H$3:$H$300,"&lt;0")+COUNTIFS(Fevereiro!$D$3:$D$300,C272,Fevereiro!$H$3:$H$300,"&lt;0")+COUNTIFS('Março'!$C$3:$C$300,C272,'Março'!$H$3:$H$300,"&lt;0")+COUNTIFS('Março'!$D$3:$D$300,C272,'Março'!$H$3:$H$300,"&lt;0")+COUNTIFS(Abril!$C$3:$C$300,C272,Abril!$H$3:$H$300,"&lt;0")+COUNTIFS(Abril!$D$3:$D$300,C272,Abril!$H$3:$H$300,"&lt;0")+COUNTIFS(Maio!$C$3:$C$300,C272,Maio!$H$3:$H$300,"&lt;0")+COUNTIFS(Maio!$D$3:$D$300,C272,Maio!$H$3:$H$300,"&lt;0")+COUNTIFS(Junho!$C$3:$C$300,C272,Junho!$H$3:$H$300,"&lt;0")+COUNTIFS(Junho!$D$3:$D$300,C272,Junho!$H$3:$H$300,"&lt;0")+COUNTIFS(Julho!$C$3:$C$300,C272,Julho!$H$3:$H$300,"&lt;0")+COUNTIFS(Julho!$D$3:$D$300,C272,Julho!$H$3:$H$300,"&lt;0")+COUNTIFS(Agosto!$C$3:$C$300,C272,Agosto!$H$3:$H$300,"&lt;0")+COUNTIFS(Agosto!$D$3:$D$300,C272,Agosto!$H$3:$H$300,"&lt;0")+COUNTIFS(Setembro!$C$3:$C$300,C272,Setembro!$H$3:$H$300,"&lt;0")+COUNTIFS(Setembro!$D$3:$D$300,C272,Setembro!$H$3:$H$300,"&lt;0")+COUNTIFS(Outubro!$C$3:$C$300,C272,Outubro!$H$3:$H$300,"&lt;0")+COUNTIFS(Outubro!$D$3:$D$300,C272,Outubro!$H$3:$H$300,"&lt;0")+COUNTIFS(Novembro!$C$3:$C$300,C272,Novembro!$H$3:$H$300,"&lt;0")+COUNTIFS(Novembro!$D$3:$D$300,C272,Novembro!$H$3:$H$300,"&lt;0")+COUNTIFS(Dezembro!$C$3:$C$300,C272,Dezembro!$H$3:$H$300,"&lt;0")+COUNTIFS(Dezembro!$D$3:$D$300,C272,Dezembro!$H$3:$H$300,"&lt;0")</f>
        <v>0</v>
      </c>
      <c r="H272" s="217">
        <f>SUMIFS(Janeiro!$H$3:$H$300,Janeiro!$C$3:$C$300,C272)+SUMIFS(Janeiro!$H$3:$H$300,Janeiro!$D$3:$D$300,C272)+SUMIFS(Fevereiro!$H$3:$H$300,Fevereiro!$C$3:$C$300,C272)+SUMIFS(Fevereiro!$H$3:$H$300,Fevereiro!$D$3:$D$300,C272)+SUMIFS('Março'!$H$3:$H$300,'Março'!$C$3:$C$300,C272)+SUMIFS('Março'!$H$3:$H$300,'Março'!$D$3:$D$300,C272)+SUMIFS(Abril!$H$3:$H$300,Abril!$C$3:$C$300,C272)+SUMIFS(Abril!$H$3:$H$300,Abril!$D$3:$D$300,C272)+SUMIFS(Maio!$H$3:$H$300,Maio!$C$3:$C$300,C272)+SUMIFS(Maio!$H$3:$H$300,Maio!$D$3:$D$300,C272)+SUMIFS(Junho!$H$3:$H$300,Junho!$C$3:$C$300,C272)+SUMIFS(Junho!$H$3:$H$300,Junho!$D$3:$D$300,C272)+SUMIFS(Julho!$H$3:$H$300,Julho!$C$3:$C$300,C272)+SUMIFS(Julho!$H$3:$H$300,Julho!$D$3:$D$300,C272)+SUMIFS(Agosto!$H$3:$H$300,Agosto!$C$3:$C$300,C272)+SUMIFS(Agosto!$H$3:$H$300,Agosto!$D$3:$D$300,C272)+SUMIFS(Setembro!$H$3:$H$300,Setembro!$C$3:$C$300,C272)+SUMIFS(Setembro!$H$3:$H$300,Setembro!$D$3:$D$300,C272)+SUMIFS(Outubro!$H$3:$H$300,Outubro!$C$3:$C$300,C272)+SUMIFS(Outubro!$H$3:$H$300,Outubro!$D$3:$D$300,C272)+SUMIFS(Novembro!$H$3:$H$300,Novembro!$C$3:$C$300,C272)+SUMIFS(Novembro!$H$3:$H$300,Novembro!$D$3:$D$300,C272)+SUMIFS(Dezembro!$H$3:$H$300,Dezembro!$C$3:$C$300,C272)+SUMIFS(Dezembro!$H$3:$H$300,Dezembro!$D$3:$D$300,C272)</f>
        <v>0</v>
      </c>
      <c r="J272" s="235"/>
      <c r="L272" s="71"/>
    </row>
    <row r="273" ht="24.75" customHeight="1">
      <c r="A273" s="214">
        <f>Equipes!$H273+(ROW(Equipes!$H273)/100000)</f>
        <v>0.00273</v>
      </c>
      <c r="B273" s="207">
        <f>RANK(Equipes!$A273,A:A)</f>
        <v>174</v>
      </c>
      <c r="C273" s="242"/>
      <c r="D273" s="216">
        <f>COUNTIF(Janeiro!$C$3:$C$300,C273)+COUNTIF(Fevereiro!$C$3:$C$300,C273)+COUNTIF('Março'!$C$3:$C$300,C273)+COUNTIF(Abril!$C$3:$C$300,C273)+COUNTIF(Maio!$C$3:$C$300,C273)+COUNTIF(Junho!$C$3:$C$300,C273)+COUNTIF(Julho!$C$3:$C$300,C273)+COUNTIF(Agosto!$C$3:$C$300,C273)+COUNTIF(Setembro!$C$3:$C$300,C273)+COUNTIF(Outubro!$C$3:$C$300,C273)+COUNTIF(Novembro!$C$3:$C$300,C273)+COUNTIF(Dezembro!$C$3:$C$300,C273)</f>
        <v>0</v>
      </c>
      <c r="E273" s="216">
        <f>COUNTIF(Janeiro!$D$3:$D$300,C273)+COUNTIF(Fevereiro!$D$3:$D$300,C273)+COUNTIF('Março'!$D$3:$D$300,C273)+COUNTIF(Abril!$D$3:$D$300,C273)+COUNTIF(Maio!$D$3:$D$300,C273)+COUNTIF(Junho!$D$3:$D$300,C273)+COUNTIF(Julho!$D$3:$D$300,C273)+COUNTIF(Agosto!$D$3:$D$300,C273)+COUNTIF(Setembro!$D$3:$D$300,C273)+COUNTIF(Outubro!$D$3:$D$300,C273)+COUNTIF(Novembro!$D$3:$D$300,C273)+COUNTIF(Dezembro!$D$3:$D$300,C273)</f>
        <v>0</v>
      </c>
      <c r="F273" s="216">
        <f>COUNTIFS(Janeiro!$C$3:$C$300,C273,Janeiro!$H$3:$H$300,"&gt;0")+COUNTIFS(Janeiro!$D$3:$D$300,C273,Janeiro!$H$3:$H$300,"&gt;0")+COUNTIFS(Fevereiro!$C$3:$C$300,C273,Fevereiro!$H$3:$H$300,"&gt;0")+COUNTIFS(Fevereiro!$D$3:$D$300,C273,Fevereiro!$H$3:$H$300,"&gt;0")+COUNTIFS('Março'!$C$3:$C$300,C273,'Março'!$H$3:$H$300,"&gt;0")+COUNTIFS('Março'!$D$3:$D$300,C273,'Março'!$H$3:$H$300,"&gt;0")+COUNTIFS(Abril!$C$3:$C$300,C273,Abril!$H$3:$H$300,"&gt;0")+COUNTIFS(Abril!$D$3:$D$300,C273,Abril!$H$3:$H$300,"&gt;0")+COUNTIFS(Maio!$C$3:$C$300,C273,Maio!$H$3:$H$300,"&gt;0")+COUNTIFS(Maio!$D$3:$D$300,C273,Maio!$H$3:$H$300,"&gt;0")+COUNTIFS(Junho!$C$3:$C$300,C273,Junho!$H$3:$H$300,"&gt;0")+COUNTIFS(Junho!$D$3:$D$300,C273,Junho!$H$3:$H$300,"&gt;0")+COUNTIFS(Julho!$C$3:$C$300,C273,Julho!$H$3:$H$300,"&gt;0")+COUNTIFS(Julho!$D$3:$D$300,C273,Julho!$H$3:$H$300,"&gt;0")+COUNTIFS(Agosto!$C$3:$C$300,C273,Agosto!$H$3:$H$300,"&gt;0")+COUNTIFS(Agosto!$D$3:$D$300,C273,Agosto!$H$3:$H$300,"&gt;0")+COUNTIFS(Setembro!$C$3:$C$300,C273,Setembro!$H$3:$H$300,"&gt;0")+COUNTIFS(Setembro!$D$3:$D$300,C273,Setembro!$H$3:$H$300,"&gt;0")+COUNTIFS(Outubro!$C$3:$C$300,C273,Outubro!$H$3:$H$300,"&gt;0")+COUNTIFS(Outubro!$D$3:$D$300,C273,Outubro!$H$3:$H$300,"&gt;0")+COUNTIFS(Novembro!$C$3:$C$300,C273,Novembro!$H$3:$H$300,"&gt;0")+COUNTIFS(Novembro!$D$3:$D$300,C273,Novembro!$H$3:$H$300,"&gt;0")+COUNTIFS(Dezembro!$C$3:$C$300,C273,Dezembro!$H$3:$H$300,"&gt;0")+COUNTIFS(Dezembro!$D$3:$D$300,C273,Dezembro!$H$3:$H$300,"&gt;0")</f>
        <v>0</v>
      </c>
      <c r="G273" s="216">
        <f>COUNTIFS(Janeiro!$C$3:$C$300,C273,Janeiro!$H$3:$H$300,"&lt;0")+COUNTIFS(Janeiro!$D$3:$D$300,C273,Janeiro!$H$3:$H$300,"&lt;0")+COUNTIFS(Fevereiro!$C$3:$C$300,C273,Fevereiro!$H$3:$H$300,"&lt;0")+COUNTIFS(Fevereiro!$D$3:$D$300,C273,Fevereiro!$H$3:$H$300,"&lt;0")+COUNTIFS('Março'!$C$3:$C$300,C273,'Março'!$H$3:$H$300,"&lt;0")+COUNTIFS('Março'!$D$3:$D$300,C273,'Março'!$H$3:$H$300,"&lt;0")+COUNTIFS(Abril!$C$3:$C$300,C273,Abril!$H$3:$H$300,"&lt;0")+COUNTIFS(Abril!$D$3:$D$300,C273,Abril!$H$3:$H$300,"&lt;0")+COUNTIFS(Maio!$C$3:$C$300,C273,Maio!$H$3:$H$300,"&lt;0")+COUNTIFS(Maio!$D$3:$D$300,C273,Maio!$H$3:$H$300,"&lt;0")+COUNTIFS(Junho!$C$3:$C$300,C273,Junho!$H$3:$H$300,"&lt;0")+COUNTIFS(Junho!$D$3:$D$300,C273,Junho!$H$3:$H$300,"&lt;0")+COUNTIFS(Julho!$C$3:$C$300,C273,Julho!$H$3:$H$300,"&lt;0")+COUNTIFS(Julho!$D$3:$D$300,C273,Julho!$H$3:$H$300,"&lt;0")+COUNTIFS(Agosto!$C$3:$C$300,C273,Agosto!$H$3:$H$300,"&lt;0")+COUNTIFS(Agosto!$D$3:$D$300,C273,Agosto!$H$3:$H$300,"&lt;0")+COUNTIFS(Setembro!$C$3:$C$300,C273,Setembro!$H$3:$H$300,"&lt;0")+COUNTIFS(Setembro!$D$3:$D$300,C273,Setembro!$H$3:$H$300,"&lt;0")+COUNTIFS(Outubro!$C$3:$C$300,C273,Outubro!$H$3:$H$300,"&lt;0")+COUNTIFS(Outubro!$D$3:$D$300,C273,Outubro!$H$3:$H$300,"&lt;0")+COUNTIFS(Novembro!$C$3:$C$300,C273,Novembro!$H$3:$H$300,"&lt;0")+COUNTIFS(Novembro!$D$3:$D$300,C273,Novembro!$H$3:$H$300,"&lt;0")+COUNTIFS(Dezembro!$C$3:$C$300,C273,Dezembro!$H$3:$H$300,"&lt;0")+COUNTIFS(Dezembro!$D$3:$D$300,C273,Dezembro!$H$3:$H$300,"&lt;0")</f>
        <v>0</v>
      </c>
      <c r="H273" s="217">
        <f>SUMIFS(Janeiro!$H$3:$H$300,Janeiro!$C$3:$C$300,C273)+SUMIFS(Janeiro!$H$3:$H$300,Janeiro!$D$3:$D$300,C273)+SUMIFS(Fevereiro!$H$3:$H$300,Fevereiro!$C$3:$C$300,C273)+SUMIFS(Fevereiro!$H$3:$H$300,Fevereiro!$D$3:$D$300,C273)+SUMIFS('Março'!$H$3:$H$300,'Março'!$C$3:$C$300,C273)+SUMIFS('Março'!$H$3:$H$300,'Março'!$D$3:$D$300,C273)+SUMIFS(Abril!$H$3:$H$300,Abril!$C$3:$C$300,C273)+SUMIFS(Abril!$H$3:$H$300,Abril!$D$3:$D$300,C273)+SUMIFS(Maio!$H$3:$H$300,Maio!$C$3:$C$300,C273)+SUMIFS(Maio!$H$3:$H$300,Maio!$D$3:$D$300,C273)+SUMIFS(Junho!$H$3:$H$300,Junho!$C$3:$C$300,C273)+SUMIFS(Junho!$H$3:$H$300,Junho!$D$3:$D$300,C273)+SUMIFS(Julho!$H$3:$H$300,Julho!$C$3:$C$300,C273)+SUMIFS(Julho!$H$3:$H$300,Julho!$D$3:$D$300,C273)+SUMIFS(Agosto!$H$3:$H$300,Agosto!$C$3:$C$300,C273)+SUMIFS(Agosto!$H$3:$H$300,Agosto!$D$3:$D$300,C273)+SUMIFS(Setembro!$H$3:$H$300,Setembro!$C$3:$C$300,C273)+SUMIFS(Setembro!$H$3:$H$300,Setembro!$D$3:$D$300,C273)+SUMIFS(Outubro!$H$3:$H$300,Outubro!$C$3:$C$300,C273)+SUMIFS(Outubro!$H$3:$H$300,Outubro!$D$3:$D$300,C273)+SUMIFS(Novembro!$H$3:$H$300,Novembro!$C$3:$C$300,C273)+SUMIFS(Novembro!$H$3:$H$300,Novembro!$D$3:$D$300,C273)+SUMIFS(Dezembro!$H$3:$H$300,Dezembro!$C$3:$C$300,C273)+SUMIFS(Dezembro!$H$3:$H$300,Dezembro!$D$3:$D$300,C273)</f>
        <v>0</v>
      </c>
      <c r="J273" s="235"/>
      <c r="L273" s="71"/>
    </row>
    <row r="274" ht="24.75" customHeight="1">
      <c r="A274" s="214">
        <f>Equipes!$H274+(ROW(Equipes!$H274)/100000)</f>
        <v>0.00274</v>
      </c>
      <c r="B274" s="207">
        <f>RANK(Equipes!$A274,A:A)</f>
        <v>173</v>
      </c>
      <c r="C274" s="242"/>
      <c r="D274" s="216">
        <f>COUNTIF(Janeiro!$C$3:$C$300,C274)+COUNTIF(Fevereiro!$C$3:$C$300,C274)+COUNTIF('Março'!$C$3:$C$300,C274)+COUNTIF(Abril!$C$3:$C$300,C274)+COUNTIF(Maio!$C$3:$C$300,C274)+COUNTIF(Junho!$C$3:$C$300,C274)+COUNTIF(Julho!$C$3:$C$300,C274)+COUNTIF(Agosto!$C$3:$C$300,C274)+COUNTIF(Setembro!$C$3:$C$300,C274)+COUNTIF(Outubro!$C$3:$C$300,C274)+COUNTIF(Novembro!$C$3:$C$300,C274)+COUNTIF(Dezembro!$C$3:$C$300,C274)</f>
        <v>0</v>
      </c>
      <c r="E274" s="216">
        <f>COUNTIF(Janeiro!$D$3:$D$300,C274)+COUNTIF(Fevereiro!$D$3:$D$300,C274)+COUNTIF('Março'!$D$3:$D$300,C274)+COUNTIF(Abril!$D$3:$D$300,C274)+COUNTIF(Maio!$D$3:$D$300,C274)+COUNTIF(Junho!$D$3:$D$300,C274)+COUNTIF(Julho!$D$3:$D$300,C274)+COUNTIF(Agosto!$D$3:$D$300,C274)+COUNTIF(Setembro!$D$3:$D$300,C274)+COUNTIF(Outubro!$D$3:$D$300,C274)+COUNTIF(Novembro!$D$3:$D$300,C274)+COUNTIF(Dezembro!$D$3:$D$300,C274)</f>
        <v>0</v>
      </c>
      <c r="F274" s="216">
        <f>COUNTIFS(Janeiro!$C$3:$C$300,C274,Janeiro!$H$3:$H$300,"&gt;0")+COUNTIFS(Janeiro!$D$3:$D$300,C274,Janeiro!$H$3:$H$300,"&gt;0")+COUNTIFS(Fevereiro!$C$3:$C$300,C274,Fevereiro!$H$3:$H$300,"&gt;0")+COUNTIFS(Fevereiro!$D$3:$D$300,C274,Fevereiro!$H$3:$H$300,"&gt;0")+COUNTIFS('Março'!$C$3:$C$300,C274,'Março'!$H$3:$H$300,"&gt;0")+COUNTIFS('Março'!$D$3:$D$300,C274,'Março'!$H$3:$H$300,"&gt;0")+COUNTIFS(Abril!$C$3:$C$300,C274,Abril!$H$3:$H$300,"&gt;0")+COUNTIFS(Abril!$D$3:$D$300,C274,Abril!$H$3:$H$300,"&gt;0")+COUNTIFS(Maio!$C$3:$C$300,C274,Maio!$H$3:$H$300,"&gt;0")+COUNTIFS(Maio!$D$3:$D$300,C274,Maio!$H$3:$H$300,"&gt;0")+COUNTIFS(Junho!$C$3:$C$300,C274,Junho!$H$3:$H$300,"&gt;0")+COUNTIFS(Junho!$D$3:$D$300,C274,Junho!$H$3:$H$300,"&gt;0")+COUNTIFS(Julho!$C$3:$C$300,C274,Julho!$H$3:$H$300,"&gt;0")+COUNTIFS(Julho!$D$3:$D$300,C274,Julho!$H$3:$H$300,"&gt;0")+COUNTIFS(Agosto!$C$3:$C$300,C274,Agosto!$H$3:$H$300,"&gt;0")+COUNTIFS(Agosto!$D$3:$D$300,C274,Agosto!$H$3:$H$300,"&gt;0")+COUNTIFS(Setembro!$C$3:$C$300,C274,Setembro!$H$3:$H$300,"&gt;0")+COUNTIFS(Setembro!$D$3:$D$300,C274,Setembro!$H$3:$H$300,"&gt;0")+COUNTIFS(Outubro!$C$3:$C$300,C274,Outubro!$H$3:$H$300,"&gt;0")+COUNTIFS(Outubro!$D$3:$D$300,C274,Outubro!$H$3:$H$300,"&gt;0")+COUNTIFS(Novembro!$C$3:$C$300,C274,Novembro!$H$3:$H$300,"&gt;0")+COUNTIFS(Novembro!$D$3:$D$300,C274,Novembro!$H$3:$H$300,"&gt;0")+COUNTIFS(Dezembro!$C$3:$C$300,C274,Dezembro!$H$3:$H$300,"&gt;0")+COUNTIFS(Dezembro!$D$3:$D$300,C274,Dezembro!$H$3:$H$300,"&gt;0")</f>
        <v>0</v>
      </c>
      <c r="G274" s="216">
        <f>COUNTIFS(Janeiro!$C$3:$C$300,C274,Janeiro!$H$3:$H$300,"&lt;0")+COUNTIFS(Janeiro!$D$3:$D$300,C274,Janeiro!$H$3:$H$300,"&lt;0")+COUNTIFS(Fevereiro!$C$3:$C$300,C274,Fevereiro!$H$3:$H$300,"&lt;0")+COUNTIFS(Fevereiro!$D$3:$D$300,C274,Fevereiro!$H$3:$H$300,"&lt;0")+COUNTIFS('Março'!$C$3:$C$300,C274,'Março'!$H$3:$H$300,"&lt;0")+COUNTIFS('Março'!$D$3:$D$300,C274,'Março'!$H$3:$H$300,"&lt;0")+COUNTIFS(Abril!$C$3:$C$300,C274,Abril!$H$3:$H$300,"&lt;0")+COUNTIFS(Abril!$D$3:$D$300,C274,Abril!$H$3:$H$300,"&lt;0")+COUNTIFS(Maio!$C$3:$C$300,C274,Maio!$H$3:$H$300,"&lt;0")+COUNTIFS(Maio!$D$3:$D$300,C274,Maio!$H$3:$H$300,"&lt;0")+COUNTIFS(Junho!$C$3:$C$300,C274,Junho!$H$3:$H$300,"&lt;0")+COUNTIFS(Junho!$D$3:$D$300,C274,Junho!$H$3:$H$300,"&lt;0")+COUNTIFS(Julho!$C$3:$C$300,C274,Julho!$H$3:$H$300,"&lt;0")+COUNTIFS(Julho!$D$3:$D$300,C274,Julho!$H$3:$H$300,"&lt;0")+COUNTIFS(Agosto!$C$3:$C$300,C274,Agosto!$H$3:$H$300,"&lt;0")+COUNTIFS(Agosto!$D$3:$D$300,C274,Agosto!$H$3:$H$300,"&lt;0")+COUNTIFS(Setembro!$C$3:$C$300,C274,Setembro!$H$3:$H$300,"&lt;0")+COUNTIFS(Setembro!$D$3:$D$300,C274,Setembro!$H$3:$H$300,"&lt;0")+COUNTIFS(Outubro!$C$3:$C$300,C274,Outubro!$H$3:$H$300,"&lt;0")+COUNTIFS(Outubro!$D$3:$D$300,C274,Outubro!$H$3:$H$300,"&lt;0")+COUNTIFS(Novembro!$C$3:$C$300,C274,Novembro!$H$3:$H$300,"&lt;0")+COUNTIFS(Novembro!$D$3:$D$300,C274,Novembro!$H$3:$H$300,"&lt;0")+COUNTIFS(Dezembro!$C$3:$C$300,C274,Dezembro!$H$3:$H$300,"&lt;0")+COUNTIFS(Dezembro!$D$3:$D$300,C274,Dezembro!$H$3:$H$300,"&lt;0")</f>
        <v>0</v>
      </c>
      <c r="H274" s="217">
        <f>SUMIFS(Janeiro!$H$3:$H$300,Janeiro!$C$3:$C$300,C274)+SUMIFS(Janeiro!$H$3:$H$300,Janeiro!$D$3:$D$300,C274)+SUMIFS(Fevereiro!$H$3:$H$300,Fevereiro!$C$3:$C$300,C274)+SUMIFS(Fevereiro!$H$3:$H$300,Fevereiro!$D$3:$D$300,C274)+SUMIFS('Março'!$H$3:$H$300,'Março'!$C$3:$C$300,C274)+SUMIFS('Março'!$H$3:$H$300,'Março'!$D$3:$D$300,C274)+SUMIFS(Abril!$H$3:$H$300,Abril!$C$3:$C$300,C274)+SUMIFS(Abril!$H$3:$H$300,Abril!$D$3:$D$300,C274)+SUMIFS(Maio!$H$3:$H$300,Maio!$C$3:$C$300,C274)+SUMIFS(Maio!$H$3:$H$300,Maio!$D$3:$D$300,C274)+SUMIFS(Junho!$H$3:$H$300,Junho!$C$3:$C$300,C274)+SUMIFS(Junho!$H$3:$H$300,Junho!$D$3:$D$300,C274)+SUMIFS(Julho!$H$3:$H$300,Julho!$C$3:$C$300,C274)+SUMIFS(Julho!$H$3:$H$300,Julho!$D$3:$D$300,C274)+SUMIFS(Agosto!$H$3:$H$300,Agosto!$C$3:$C$300,C274)+SUMIFS(Agosto!$H$3:$H$300,Agosto!$D$3:$D$300,C274)+SUMIFS(Setembro!$H$3:$H$300,Setembro!$C$3:$C$300,C274)+SUMIFS(Setembro!$H$3:$H$300,Setembro!$D$3:$D$300,C274)+SUMIFS(Outubro!$H$3:$H$300,Outubro!$C$3:$C$300,C274)+SUMIFS(Outubro!$H$3:$H$300,Outubro!$D$3:$D$300,C274)+SUMIFS(Novembro!$H$3:$H$300,Novembro!$C$3:$C$300,C274)+SUMIFS(Novembro!$H$3:$H$300,Novembro!$D$3:$D$300,C274)+SUMIFS(Dezembro!$H$3:$H$300,Dezembro!$C$3:$C$300,C274)+SUMIFS(Dezembro!$H$3:$H$300,Dezembro!$D$3:$D$300,C274)</f>
        <v>0</v>
      </c>
      <c r="J274" s="235"/>
      <c r="L274" s="71"/>
    </row>
    <row r="275" ht="24.75" customHeight="1">
      <c r="A275" s="214">
        <f>Equipes!$H275+(ROW(Equipes!$H275)/100000)</f>
        <v>0.00275</v>
      </c>
      <c r="B275" s="207">
        <f>RANK(Equipes!$A275,A:A)</f>
        <v>172</v>
      </c>
      <c r="C275" s="242"/>
      <c r="D275" s="216">
        <f>COUNTIF(Janeiro!$C$3:$C$300,C275)+COUNTIF(Fevereiro!$C$3:$C$300,C275)+COUNTIF('Março'!$C$3:$C$300,C275)+COUNTIF(Abril!$C$3:$C$300,C275)+COUNTIF(Maio!$C$3:$C$300,C275)+COUNTIF(Junho!$C$3:$C$300,C275)+COUNTIF(Julho!$C$3:$C$300,C275)+COUNTIF(Agosto!$C$3:$C$300,C275)+COUNTIF(Setembro!$C$3:$C$300,C275)+COUNTIF(Outubro!$C$3:$C$300,C275)+COUNTIF(Novembro!$C$3:$C$300,C275)+COUNTIF(Dezembro!$C$3:$C$300,C275)</f>
        <v>0</v>
      </c>
      <c r="E275" s="216">
        <f>COUNTIF(Janeiro!$D$3:$D$300,C275)+COUNTIF(Fevereiro!$D$3:$D$300,C275)+COUNTIF('Março'!$D$3:$D$300,C275)+COUNTIF(Abril!$D$3:$D$300,C275)+COUNTIF(Maio!$D$3:$D$300,C275)+COUNTIF(Junho!$D$3:$D$300,C275)+COUNTIF(Julho!$D$3:$D$300,C275)+COUNTIF(Agosto!$D$3:$D$300,C275)+COUNTIF(Setembro!$D$3:$D$300,C275)+COUNTIF(Outubro!$D$3:$D$300,C275)+COUNTIF(Novembro!$D$3:$D$300,C275)+COUNTIF(Dezembro!$D$3:$D$300,C275)</f>
        <v>0</v>
      </c>
      <c r="F275" s="216">
        <f>COUNTIFS(Janeiro!$C$3:$C$300,C275,Janeiro!$H$3:$H$300,"&gt;0")+COUNTIFS(Janeiro!$D$3:$D$300,C275,Janeiro!$H$3:$H$300,"&gt;0")+COUNTIFS(Fevereiro!$C$3:$C$300,C275,Fevereiro!$H$3:$H$300,"&gt;0")+COUNTIFS(Fevereiro!$D$3:$D$300,C275,Fevereiro!$H$3:$H$300,"&gt;0")+COUNTIFS('Março'!$C$3:$C$300,C275,'Março'!$H$3:$H$300,"&gt;0")+COUNTIFS('Março'!$D$3:$D$300,C275,'Março'!$H$3:$H$300,"&gt;0")+COUNTIFS(Abril!$C$3:$C$300,C275,Abril!$H$3:$H$300,"&gt;0")+COUNTIFS(Abril!$D$3:$D$300,C275,Abril!$H$3:$H$300,"&gt;0")+COUNTIFS(Maio!$C$3:$C$300,C275,Maio!$H$3:$H$300,"&gt;0")+COUNTIFS(Maio!$D$3:$D$300,C275,Maio!$H$3:$H$300,"&gt;0")+COUNTIFS(Junho!$C$3:$C$300,C275,Junho!$H$3:$H$300,"&gt;0")+COUNTIFS(Junho!$D$3:$D$300,C275,Junho!$H$3:$H$300,"&gt;0")+COUNTIFS(Julho!$C$3:$C$300,C275,Julho!$H$3:$H$300,"&gt;0")+COUNTIFS(Julho!$D$3:$D$300,C275,Julho!$H$3:$H$300,"&gt;0")+COUNTIFS(Agosto!$C$3:$C$300,C275,Agosto!$H$3:$H$300,"&gt;0")+COUNTIFS(Agosto!$D$3:$D$300,C275,Agosto!$H$3:$H$300,"&gt;0")+COUNTIFS(Setembro!$C$3:$C$300,C275,Setembro!$H$3:$H$300,"&gt;0")+COUNTIFS(Setembro!$D$3:$D$300,C275,Setembro!$H$3:$H$300,"&gt;0")+COUNTIFS(Outubro!$C$3:$C$300,C275,Outubro!$H$3:$H$300,"&gt;0")+COUNTIFS(Outubro!$D$3:$D$300,C275,Outubro!$H$3:$H$300,"&gt;0")+COUNTIFS(Novembro!$C$3:$C$300,C275,Novembro!$H$3:$H$300,"&gt;0")+COUNTIFS(Novembro!$D$3:$D$300,C275,Novembro!$H$3:$H$300,"&gt;0")+COUNTIFS(Dezembro!$C$3:$C$300,C275,Dezembro!$H$3:$H$300,"&gt;0")+COUNTIFS(Dezembro!$D$3:$D$300,C275,Dezembro!$H$3:$H$300,"&gt;0")</f>
        <v>0</v>
      </c>
      <c r="G275" s="216">
        <f>COUNTIFS(Janeiro!$C$3:$C$300,C275,Janeiro!$H$3:$H$300,"&lt;0")+COUNTIFS(Janeiro!$D$3:$D$300,C275,Janeiro!$H$3:$H$300,"&lt;0")+COUNTIFS(Fevereiro!$C$3:$C$300,C275,Fevereiro!$H$3:$H$300,"&lt;0")+COUNTIFS(Fevereiro!$D$3:$D$300,C275,Fevereiro!$H$3:$H$300,"&lt;0")+COUNTIFS('Março'!$C$3:$C$300,C275,'Março'!$H$3:$H$300,"&lt;0")+COUNTIFS('Março'!$D$3:$D$300,C275,'Março'!$H$3:$H$300,"&lt;0")+COUNTIFS(Abril!$C$3:$C$300,C275,Abril!$H$3:$H$300,"&lt;0")+COUNTIFS(Abril!$D$3:$D$300,C275,Abril!$H$3:$H$300,"&lt;0")+COUNTIFS(Maio!$C$3:$C$300,C275,Maio!$H$3:$H$300,"&lt;0")+COUNTIFS(Maio!$D$3:$D$300,C275,Maio!$H$3:$H$300,"&lt;0")+COUNTIFS(Junho!$C$3:$C$300,C275,Junho!$H$3:$H$300,"&lt;0")+COUNTIFS(Junho!$D$3:$D$300,C275,Junho!$H$3:$H$300,"&lt;0")+COUNTIFS(Julho!$C$3:$C$300,C275,Julho!$H$3:$H$300,"&lt;0")+COUNTIFS(Julho!$D$3:$D$300,C275,Julho!$H$3:$H$300,"&lt;0")+COUNTIFS(Agosto!$C$3:$C$300,C275,Agosto!$H$3:$H$300,"&lt;0")+COUNTIFS(Agosto!$D$3:$D$300,C275,Agosto!$H$3:$H$300,"&lt;0")+COUNTIFS(Setembro!$C$3:$C$300,C275,Setembro!$H$3:$H$300,"&lt;0")+COUNTIFS(Setembro!$D$3:$D$300,C275,Setembro!$H$3:$H$300,"&lt;0")+COUNTIFS(Outubro!$C$3:$C$300,C275,Outubro!$H$3:$H$300,"&lt;0")+COUNTIFS(Outubro!$D$3:$D$300,C275,Outubro!$H$3:$H$300,"&lt;0")+COUNTIFS(Novembro!$C$3:$C$300,C275,Novembro!$H$3:$H$300,"&lt;0")+COUNTIFS(Novembro!$D$3:$D$300,C275,Novembro!$H$3:$H$300,"&lt;0")+COUNTIFS(Dezembro!$C$3:$C$300,C275,Dezembro!$H$3:$H$300,"&lt;0")+COUNTIFS(Dezembro!$D$3:$D$300,C275,Dezembro!$H$3:$H$300,"&lt;0")</f>
        <v>0</v>
      </c>
      <c r="H275" s="217">
        <f>SUMIFS(Janeiro!$H$3:$H$300,Janeiro!$C$3:$C$300,C275)+SUMIFS(Janeiro!$H$3:$H$300,Janeiro!$D$3:$D$300,C275)+SUMIFS(Fevereiro!$H$3:$H$300,Fevereiro!$C$3:$C$300,C275)+SUMIFS(Fevereiro!$H$3:$H$300,Fevereiro!$D$3:$D$300,C275)+SUMIFS('Março'!$H$3:$H$300,'Março'!$C$3:$C$300,C275)+SUMIFS('Março'!$H$3:$H$300,'Março'!$D$3:$D$300,C275)+SUMIFS(Abril!$H$3:$H$300,Abril!$C$3:$C$300,C275)+SUMIFS(Abril!$H$3:$H$300,Abril!$D$3:$D$300,C275)+SUMIFS(Maio!$H$3:$H$300,Maio!$C$3:$C$300,C275)+SUMIFS(Maio!$H$3:$H$300,Maio!$D$3:$D$300,C275)+SUMIFS(Junho!$H$3:$H$300,Junho!$C$3:$C$300,C275)+SUMIFS(Junho!$H$3:$H$300,Junho!$D$3:$D$300,C275)+SUMIFS(Julho!$H$3:$H$300,Julho!$C$3:$C$300,C275)+SUMIFS(Julho!$H$3:$H$300,Julho!$D$3:$D$300,C275)+SUMIFS(Agosto!$H$3:$H$300,Agosto!$C$3:$C$300,C275)+SUMIFS(Agosto!$H$3:$H$300,Agosto!$D$3:$D$300,C275)+SUMIFS(Setembro!$H$3:$H$300,Setembro!$C$3:$C$300,C275)+SUMIFS(Setembro!$H$3:$H$300,Setembro!$D$3:$D$300,C275)+SUMIFS(Outubro!$H$3:$H$300,Outubro!$C$3:$C$300,C275)+SUMIFS(Outubro!$H$3:$H$300,Outubro!$D$3:$D$300,C275)+SUMIFS(Novembro!$H$3:$H$300,Novembro!$C$3:$C$300,C275)+SUMIFS(Novembro!$H$3:$H$300,Novembro!$D$3:$D$300,C275)+SUMIFS(Dezembro!$H$3:$H$300,Dezembro!$C$3:$C$300,C275)+SUMIFS(Dezembro!$H$3:$H$300,Dezembro!$D$3:$D$300,C275)</f>
        <v>0</v>
      </c>
      <c r="J275" s="235"/>
      <c r="L275" s="71"/>
    </row>
    <row r="276" ht="24.75" customHeight="1">
      <c r="A276" s="214">
        <f>Equipes!$H276+(ROW(Equipes!$H276)/100000)</f>
        <v>0.00276</v>
      </c>
      <c r="B276" s="207">
        <f>RANK(Equipes!$A276,A:A)</f>
        <v>171</v>
      </c>
      <c r="C276" s="242"/>
      <c r="D276" s="216">
        <f>COUNTIF(Janeiro!$C$3:$C$300,C276)+COUNTIF(Fevereiro!$C$3:$C$300,C276)+COUNTIF('Março'!$C$3:$C$300,C276)+COUNTIF(Abril!$C$3:$C$300,C276)+COUNTIF(Maio!$C$3:$C$300,C276)+COUNTIF(Junho!$C$3:$C$300,C276)+COUNTIF(Julho!$C$3:$C$300,C276)+COUNTIF(Agosto!$C$3:$C$300,C276)+COUNTIF(Setembro!$C$3:$C$300,C276)+COUNTIF(Outubro!$C$3:$C$300,C276)+COUNTIF(Novembro!$C$3:$C$300,C276)+COUNTIF(Dezembro!$C$3:$C$300,C276)</f>
        <v>0</v>
      </c>
      <c r="E276" s="216">
        <f>COUNTIF(Janeiro!$D$3:$D$300,C276)+COUNTIF(Fevereiro!$D$3:$D$300,C276)+COUNTIF('Março'!$D$3:$D$300,C276)+COUNTIF(Abril!$D$3:$D$300,C276)+COUNTIF(Maio!$D$3:$D$300,C276)+COUNTIF(Junho!$D$3:$D$300,C276)+COUNTIF(Julho!$D$3:$D$300,C276)+COUNTIF(Agosto!$D$3:$D$300,C276)+COUNTIF(Setembro!$D$3:$D$300,C276)+COUNTIF(Outubro!$D$3:$D$300,C276)+COUNTIF(Novembro!$D$3:$D$300,C276)+COUNTIF(Dezembro!$D$3:$D$300,C276)</f>
        <v>0</v>
      </c>
      <c r="F276" s="216">
        <f>COUNTIFS(Janeiro!$C$3:$C$300,C276,Janeiro!$H$3:$H$300,"&gt;0")+COUNTIFS(Janeiro!$D$3:$D$300,C276,Janeiro!$H$3:$H$300,"&gt;0")+COUNTIFS(Fevereiro!$C$3:$C$300,C276,Fevereiro!$H$3:$H$300,"&gt;0")+COUNTIFS(Fevereiro!$D$3:$D$300,C276,Fevereiro!$H$3:$H$300,"&gt;0")+COUNTIFS('Março'!$C$3:$C$300,C276,'Março'!$H$3:$H$300,"&gt;0")+COUNTIFS('Março'!$D$3:$D$300,C276,'Março'!$H$3:$H$300,"&gt;0")+COUNTIFS(Abril!$C$3:$C$300,C276,Abril!$H$3:$H$300,"&gt;0")+COUNTIFS(Abril!$D$3:$D$300,C276,Abril!$H$3:$H$300,"&gt;0")+COUNTIFS(Maio!$C$3:$C$300,C276,Maio!$H$3:$H$300,"&gt;0")+COUNTIFS(Maio!$D$3:$D$300,C276,Maio!$H$3:$H$300,"&gt;0")+COUNTIFS(Junho!$C$3:$C$300,C276,Junho!$H$3:$H$300,"&gt;0")+COUNTIFS(Junho!$D$3:$D$300,C276,Junho!$H$3:$H$300,"&gt;0")+COUNTIFS(Julho!$C$3:$C$300,C276,Julho!$H$3:$H$300,"&gt;0")+COUNTIFS(Julho!$D$3:$D$300,C276,Julho!$H$3:$H$300,"&gt;0")+COUNTIFS(Agosto!$C$3:$C$300,C276,Agosto!$H$3:$H$300,"&gt;0")+COUNTIFS(Agosto!$D$3:$D$300,C276,Agosto!$H$3:$H$300,"&gt;0")+COUNTIFS(Setembro!$C$3:$C$300,C276,Setembro!$H$3:$H$300,"&gt;0")+COUNTIFS(Setembro!$D$3:$D$300,C276,Setembro!$H$3:$H$300,"&gt;0")+COUNTIFS(Outubro!$C$3:$C$300,C276,Outubro!$H$3:$H$300,"&gt;0")+COUNTIFS(Outubro!$D$3:$D$300,C276,Outubro!$H$3:$H$300,"&gt;0")+COUNTIFS(Novembro!$C$3:$C$300,C276,Novembro!$H$3:$H$300,"&gt;0")+COUNTIFS(Novembro!$D$3:$D$300,C276,Novembro!$H$3:$H$300,"&gt;0")+COUNTIFS(Dezembro!$C$3:$C$300,C276,Dezembro!$H$3:$H$300,"&gt;0")+COUNTIFS(Dezembro!$D$3:$D$300,C276,Dezembro!$H$3:$H$300,"&gt;0")</f>
        <v>0</v>
      </c>
      <c r="G276" s="216">
        <f>COUNTIFS(Janeiro!$C$3:$C$300,C276,Janeiro!$H$3:$H$300,"&lt;0")+COUNTIFS(Janeiro!$D$3:$D$300,C276,Janeiro!$H$3:$H$300,"&lt;0")+COUNTIFS(Fevereiro!$C$3:$C$300,C276,Fevereiro!$H$3:$H$300,"&lt;0")+COUNTIFS(Fevereiro!$D$3:$D$300,C276,Fevereiro!$H$3:$H$300,"&lt;0")+COUNTIFS('Março'!$C$3:$C$300,C276,'Março'!$H$3:$H$300,"&lt;0")+COUNTIFS('Março'!$D$3:$D$300,C276,'Março'!$H$3:$H$300,"&lt;0")+COUNTIFS(Abril!$C$3:$C$300,C276,Abril!$H$3:$H$300,"&lt;0")+COUNTIFS(Abril!$D$3:$D$300,C276,Abril!$H$3:$H$300,"&lt;0")+COUNTIFS(Maio!$C$3:$C$300,C276,Maio!$H$3:$H$300,"&lt;0")+COUNTIFS(Maio!$D$3:$D$300,C276,Maio!$H$3:$H$300,"&lt;0")+COUNTIFS(Junho!$C$3:$C$300,C276,Junho!$H$3:$H$300,"&lt;0")+COUNTIFS(Junho!$D$3:$D$300,C276,Junho!$H$3:$H$300,"&lt;0")+COUNTIFS(Julho!$C$3:$C$300,C276,Julho!$H$3:$H$300,"&lt;0")+COUNTIFS(Julho!$D$3:$D$300,C276,Julho!$H$3:$H$300,"&lt;0")+COUNTIFS(Agosto!$C$3:$C$300,C276,Agosto!$H$3:$H$300,"&lt;0")+COUNTIFS(Agosto!$D$3:$D$300,C276,Agosto!$H$3:$H$300,"&lt;0")+COUNTIFS(Setembro!$C$3:$C$300,C276,Setembro!$H$3:$H$300,"&lt;0")+COUNTIFS(Setembro!$D$3:$D$300,C276,Setembro!$H$3:$H$300,"&lt;0")+COUNTIFS(Outubro!$C$3:$C$300,C276,Outubro!$H$3:$H$300,"&lt;0")+COUNTIFS(Outubro!$D$3:$D$300,C276,Outubro!$H$3:$H$300,"&lt;0")+COUNTIFS(Novembro!$C$3:$C$300,C276,Novembro!$H$3:$H$300,"&lt;0")+COUNTIFS(Novembro!$D$3:$D$300,C276,Novembro!$H$3:$H$300,"&lt;0")+COUNTIFS(Dezembro!$C$3:$C$300,C276,Dezembro!$H$3:$H$300,"&lt;0")+COUNTIFS(Dezembro!$D$3:$D$300,C276,Dezembro!$H$3:$H$300,"&lt;0")</f>
        <v>0</v>
      </c>
      <c r="H276" s="217">
        <f>SUMIFS(Janeiro!$H$3:$H$300,Janeiro!$C$3:$C$300,C276)+SUMIFS(Janeiro!$H$3:$H$300,Janeiro!$D$3:$D$300,C276)+SUMIFS(Fevereiro!$H$3:$H$300,Fevereiro!$C$3:$C$300,C276)+SUMIFS(Fevereiro!$H$3:$H$300,Fevereiro!$D$3:$D$300,C276)+SUMIFS('Março'!$H$3:$H$300,'Março'!$C$3:$C$300,C276)+SUMIFS('Março'!$H$3:$H$300,'Março'!$D$3:$D$300,C276)+SUMIFS(Abril!$H$3:$H$300,Abril!$C$3:$C$300,C276)+SUMIFS(Abril!$H$3:$H$300,Abril!$D$3:$D$300,C276)+SUMIFS(Maio!$H$3:$H$300,Maio!$C$3:$C$300,C276)+SUMIFS(Maio!$H$3:$H$300,Maio!$D$3:$D$300,C276)+SUMIFS(Junho!$H$3:$H$300,Junho!$C$3:$C$300,C276)+SUMIFS(Junho!$H$3:$H$300,Junho!$D$3:$D$300,C276)+SUMIFS(Julho!$H$3:$H$300,Julho!$C$3:$C$300,C276)+SUMIFS(Julho!$H$3:$H$300,Julho!$D$3:$D$300,C276)+SUMIFS(Agosto!$H$3:$H$300,Agosto!$C$3:$C$300,C276)+SUMIFS(Agosto!$H$3:$H$300,Agosto!$D$3:$D$300,C276)+SUMIFS(Setembro!$H$3:$H$300,Setembro!$C$3:$C$300,C276)+SUMIFS(Setembro!$H$3:$H$300,Setembro!$D$3:$D$300,C276)+SUMIFS(Outubro!$H$3:$H$300,Outubro!$C$3:$C$300,C276)+SUMIFS(Outubro!$H$3:$H$300,Outubro!$D$3:$D$300,C276)+SUMIFS(Novembro!$H$3:$H$300,Novembro!$C$3:$C$300,C276)+SUMIFS(Novembro!$H$3:$H$300,Novembro!$D$3:$D$300,C276)+SUMIFS(Dezembro!$H$3:$H$300,Dezembro!$C$3:$C$300,C276)+SUMIFS(Dezembro!$H$3:$H$300,Dezembro!$D$3:$D$300,C276)</f>
        <v>0</v>
      </c>
      <c r="J276" s="235"/>
      <c r="L276" s="71"/>
    </row>
    <row r="277" ht="24.75" customHeight="1">
      <c r="A277" s="214">
        <f>Equipes!$H277+(ROW(Equipes!$H277)/100000)</f>
        <v>0.00277</v>
      </c>
      <c r="B277" s="207">
        <f>RANK(Equipes!$A277,A:A)</f>
        <v>170</v>
      </c>
      <c r="C277" s="242"/>
      <c r="D277" s="216">
        <f>COUNTIF(Janeiro!$C$3:$C$300,C277)+COUNTIF(Fevereiro!$C$3:$C$300,C277)+COUNTIF('Março'!$C$3:$C$300,C277)+COUNTIF(Abril!$C$3:$C$300,C277)+COUNTIF(Maio!$C$3:$C$300,C277)+COUNTIF(Junho!$C$3:$C$300,C277)+COUNTIF(Julho!$C$3:$C$300,C277)+COUNTIF(Agosto!$C$3:$C$300,C277)+COUNTIF(Setembro!$C$3:$C$300,C277)+COUNTIF(Outubro!$C$3:$C$300,C277)+COUNTIF(Novembro!$C$3:$C$300,C277)+COUNTIF(Dezembro!$C$3:$C$300,C277)</f>
        <v>0</v>
      </c>
      <c r="E277" s="216">
        <f>COUNTIF(Janeiro!$D$3:$D$300,C277)+COUNTIF(Fevereiro!$D$3:$D$300,C277)+COUNTIF('Março'!$D$3:$D$300,C277)+COUNTIF(Abril!$D$3:$D$300,C277)+COUNTIF(Maio!$D$3:$D$300,C277)+COUNTIF(Junho!$D$3:$D$300,C277)+COUNTIF(Julho!$D$3:$D$300,C277)+COUNTIF(Agosto!$D$3:$D$300,C277)+COUNTIF(Setembro!$D$3:$D$300,C277)+COUNTIF(Outubro!$D$3:$D$300,C277)+COUNTIF(Novembro!$D$3:$D$300,C277)+COUNTIF(Dezembro!$D$3:$D$300,C277)</f>
        <v>0</v>
      </c>
      <c r="F277" s="216">
        <f>COUNTIFS(Janeiro!$C$3:$C$300,C277,Janeiro!$H$3:$H$300,"&gt;0")+COUNTIFS(Janeiro!$D$3:$D$300,C277,Janeiro!$H$3:$H$300,"&gt;0")+COUNTIFS(Fevereiro!$C$3:$C$300,C277,Fevereiro!$H$3:$H$300,"&gt;0")+COUNTIFS(Fevereiro!$D$3:$D$300,C277,Fevereiro!$H$3:$H$300,"&gt;0")+COUNTIFS('Março'!$C$3:$C$300,C277,'Março'!$H$3:$H$300,"&gt;0")+COUNTIFS('Março'!$D$3:$D$300,C277,'Março'!$H$3:$H$300,"&gt;0")+COUNTIFS(Abril!$C$3:$C$300,C277,Abril!$H$3:$H$300,"&gt;0")+COUNTIFS(Abril!$D$3:$D$300,C277,Abril!$H$3:$H$300,"&gt;0")+COUNTIFS(Maio!$C$3:$C$300,C277,Maio!$H$3:$H$300,"&gt;0")+COUNTIFS(Maio!$D$3:$D$300,C277,Maio!$H$3:$H$300,"&gt;0")+COUNTIFS(Junho!$C$3:$C$300,C277,Junho!$H$3:$H$300,"&gt;0")+COUNTIFS(Junho!$D$3:$D$300,C277,Junho!$H$3:$H$300,"&gt;0")+COUNTIFS(Julho!$C$3:$C$300,C277,Julho!$H$3:$H$300,"&gt;0")+COUNTIFS(Julho!$D$3:$D$300,C277,Julho!$H$3:$H$300,"&gt;0")+COUNTIFS(Agosto!$C$3:$C$300,C277,Agosto!$H$3:$H$300,"&gt;0")+COUNTIFS(Agosto!$D$3:$D$300,C277,Agosto!$H$3:$H$300,"&gt;0")+COUNTIFS(Setembro!$C$3:$C$300,C277,Setembro!$H$3:$H$300,"&gt;0")+COUNTIFS(Setembro!$D$3:$D$300,C277,Setembro!$H$3:$H$300,"&gt;0")+COUNTIFS(Outubro!$C$3:$C$300,C277,Outubro!$H$3:$H$300,"&gt;0")+COUNTIFS(Outubro!$D$3:$D$300,C277,Outubro!$H$3:$H$300,"&gt;0")+COUNTIFS(Novembro!$C$3:$C$300,C277,Novembro!$H$3:$H$300,"&gt;0")+COUNTIFS(Novembro!$D$3:$D$300,C277,Novembro!$H$3:$H$300,"&gt;0")+COUNTIFS(Dezembro!$C$3:$C$300,C277,Dezembro!$H$3:$H$300,"&gt;0")+COUNTIFS(Dezembro!$D$3:$D$300,C277,Dezembro!$H$3:$H$300,"&gt;0")</f>
        <v>0</v>
      </c>
      <c r="G277" s="216">
        <f>COUNTIFS(Janeiro!$C$3:$C$300,C277,Janeiro!$H$3:$H$300,"&lt;0")+COUNTIFS(Janeiro!$D$3:$D$300,C277,Janeiro!$H$3:$H$300,"&lt;0")+COUNTIFS(Fevereiro!$C$3:$C$300,C277,Fevereiro!$H$3:$H$300,"&lt;0")+COUNTIFS(Fevereiro!$D$3:$D$300,C277,Fevereiro!$H$3:$H$300,"&lt;0")+COUNTIFS('Março'!$C$3:$C$300,C277,'Março'!$H$3:$H$300,"&lt;0")+COUNTIFS('Março'!$D$3:$D$300,C277,'Março'!$H$3:$H$300,"&lt;0")+COUNTIFS(Abril!$C$3:$C$300,C277,Abril!$H$3:$H$300,"&lt;0")+COUNTIFS(Abril!$D$3:$D$300,C277,Abril!$H$3:$H$300,"&lt;0")+COUNTIFS(Maio!$C$3:$C$300,C277,Maio!$H$3:$H$300,"&lt;0")+COUNTIFS(Maio!$D$3:$D$300,C277,Maio!$H$3:$H$300,"&lt;0")+COUNTIFS(Junho!$C$3:$C$300,C277,Junho!$H$3:$H$300,"&lt;0")+COUNTIFS(Junho!$D$3:$D$300,C277,Junho!$H$3:$H$300,"&lt;0")+COUNTIFS(Julho!$C$3:$C$300,C277,Julho!$H$3:$H$300,"&lt;0")+COUNTIFS(Julho!$D$3:$D$300,C277,Julho!$H$3:$H$300,"&lt;0")+COUNTIFS(Agosto!$C$3:$C$300,C277,Agosto!$H$3:$H$300,"&lt;0")+COUNTIFS(Agosto!$D$3:$D$300,C277,Agosto!$H$3:$H$300,"&lt;0")+COUNTIFS(Setembro!$C$3:$C$300,C277,Setembro!$H$3:$H$300,"&lt;0")+COUNTIFS(Setembro!$D$3:$D$300,C277,Setembro!$H$3:$H$300,"&lt;0")+COUNTIFS(Outubro!$C$3:$C$300,C277,Outubro!$H$3:$H$300,"&lt;0")+COUNTIFS(Outubro!$D$3:$D$300,C277,Outubro!$H$3:$H$300,"&lt;0")+COUNTIFS(Novembro!$C$3:$C$300,C277,Novembro!$H$3:$H$300,"&lt;0")+COUNTIFS(Novembro!$D$3:$D$300,C277,Novembro!$H$3:$H$300,"&lt;0")+COUNTIFS(Dezembro!$C$3:$C$300,C277,Dezembro!$H$3:$H$300,"&lt;0")+COUNTIFS(Dezembro!$D$3:$D$300,C277,Dezembro!$H$3:$H$300,"&lt;0")</f>
        <v>0</v>
      </c>
      <c r="H277" s="217">
        <f>SUMIFS(Janeiro!$H$3:$H$300,Janeiro!$C$3:$C$300,C277)+SUMIFS(Janeiro!$H$3:$H$300,Janeiro!$D$3:$D$300,C277)+SUMIFS(Fevereiro!$H$3:$H$300,Fevereiro!$C$3:$C$300,C277)+SUMIFS(Fevereiro!$H$3:$H$300,Fevereiro!$D$3:$D$300,C277)+SUMIFS('Março'!$H$3:$H$300,'Março'!$C$3:$C$300,C277)+SUMIFS('Março'!$H$3:$H$300,'Março'!$D$3:$D$300,C277)+SUMIFS(Abril!$H$3:$H$300,Abril!$C$3:$C$300,C277)+SUMIFS(Abril!$H$3:$H$300,Abril!$D$3:$D$300,C277)+SUMIFS(Maio!$H$3:$H$300,Maio!$C$3:$C$300,C277)+SUMIFS(Maio!$H$3:$H$300,Maio!$D$3:$D$300,C277)+SUMIFS(Junho!$H$3:$H$300,Junho!$C$3:$C$300,C277)+SUMIFS(Junho!$H$3:$H$300,Junho!$D$3:$D$300,C277)+SUMIFS(Julho!$H$3:$H$300,Julho!$C$3:$C$300,C277)+SUMIFS(Julho!$H$3:$H$300,Julho!$D$3:$D$300,C277)+SUMIFS(Agosto!$H$3:$H$300,Agosto!$C$3:$C$300,C277)+SUMIFS(Agosto!$H$3:$H$300,Agosto!$D$3:$D$300,C277)+SUMIFS(Setembro!$H$3:$H$300,Setembro!$C$3:$C$300,C277)+SUMIFS(Setembro!$H$3:$H$300,Setembro!$D$3:$D$300,C277)+SUMIFS(Outubro!$H$3:$H$300,Outubro!$C$3:$C$300,C277)+SUMIFS(Outubro!$H$3:$H$300,Outubro!$D$3:$D$300,C277)+SUMIFS(Novembro!$H$3:$H$300,Novembro!$C$3:$C$300,C277)+SUMIFS(Novembro!$H$3:$H$300,Novembro!$D$3:$D$300,C277)+SUMIFS(Dezembro!$H$3:$H$300,Dezembro!$C$3:$C$300,C277)+SUMIFS(Dezembro!$H$3:$H$300,Dezembro!$D$3:$D$300,C277)</f>
        <v>0</v>
      </c>
      <c r="J277" s="235"/>
      <c r="L277" s="71"/>
    </row>
    <row r="278" ht="24.75" customHeight="1">
      <c r="A278" s="214">
        <f>Equipes!$H278+(ROW(Equipes!$H278)/100000)</f>
        <v>0.00278</v>
      </c>
      <c r="B278" s="207">
        <f>RANK(Equipes!$A278,A:A)</f>
        <v>169</v>
      </c>
      <c r="C278" s="242"/>
      <c r="D278" s="216">
        <f>COUNTIF(Janeiro!$C$3:$C$300,C278)+COUNTIF(Fevereiro!$C$3:$C$300,C278)+COUNTIF('Março'!$C$3:$C$300,C278)+COUNTIF(Abril!$C$3:$C$300,C278)+COUNTIF(Maio!$C$3:$C$300,C278)+COUNTIF(Junho!$C$3:$C$300,C278)+COUNTIF(Julho!$C$3:$C$300,C278)+COUNTIF(Agosto!$C$3:$C$300,C278)+COUNTIF(Setembro!$C$3:$C$300,C278)+COUNTIF(Outubro!$C$3:$C$300,C278)+COUNTIF(Novembro!$C$3:$C$300,C278)+COUNTIF(Dezembro!$C$3:$C$300,C278)</f>
        <v>0</v>
      </c>
      <c r="E278" s="216">
        <f>COUNTIF(Janeiro!$D$3:$D$300,C278)+COUNTIF(Fevereiro!$D$3:$D$300,C278)+COUNTIF('Março'!$D$3:$D$300,C278)+COUNTIF(Abril!$D$3:$D$300,C278)+COUNTIF(Maio!$D$3:$D$300,C278)+COUNTIF(Junho!$D$3:$D$300,C278)+COUNTIF(Julho!$D$3:$D$300,C278)+COUNTIF(Agosto!$D$3:$D$300,C278)+COUNTIF(Setembro!$D$3:$D$300,C278)+COUNTIF(Outubro!$D$3:$D$300,C278)+COUNTIF(Novembro!$D$3:$D$300,C278)+COUNTIF(Dezembro!$D$3:$D$300,C278)</f>
        <v>0</v>
      </c>
      <c r="F278" s="216">
        <f>COUNTIFS(Janeiro!$C$3:$C$300,C278,Janeiro!$H$3:$H$300,"&gt;0")+COUNTIFS(Janeiro!$D$3:$D$300,C278,Janeiro!$H$3:$H$300,"&gt;0")+COUNTIFS(Fevereiro!$C$3:$C$300,C278,Fevereiro!$H$3:$H$300,"&gt;0")+COUNTIFS(Fevereiro!$D$3:$D$300,C278,Fevereiro!$H$3:$H$300,"&gt;0")+COUNTIFS('Março'!$C$3:$C$300,C278,'Março'!$H$3:$H$300,"&gt;0")+COUNTIFS('Março'!$D$3:$D$300,C278,'Março'!$H$3:$H$300,"&gt;0")+COUNTIFS(Abril!$C$3:$C$300,C278,Abril!$H$3:$H$300,"&gt;0")+COUNTIFS(Abril!$D$3:$D$300,C278,Abril!$H$3:$H$300,"&gt;0")+COUNTIFS(Maio!$C$3:$C$300,C278,Maio!$H$3:$H$300,"&gt;0")+COUNTIFS(Maio!$D$3:$D$300,C278,Maio!$H$3:$H$300,"&gt;0")+COUNTIFS(Junho!$C$3:$C$300,C278,Junho!$H$3:$H$300,"&gt;0")+COUNTIFS(Junho!$D$3:$D$300,C278,Junho!$H$3:$H$300,"&gt;0")+COUNTIFS(Julho!$C$3:$C$300,C278,Julho!$H$3:$H$300,"&gt;0")+COUNTIFS(Julho!$D$3:$D$300,C278,Julho!$H$3:$H$300,"&gt;0")+COUNTIFS(Agosto!$C$3:$C$300,C278,Agosto!$H$3:$H$300,"&gt;0")+COUNTIFS(Agosto!$D$3:$D$300,C278,Agosto!$H$3:$H$300,"&gt;0")+COUNTIFS(Setembro!$C$3:$C$300,C278,Setembro!$H$3:$H$300,"&gt;0")+COUNTIFS(Setembro!$D$3:$D$300,C278,Setembro!$H$3:$H$300,"&gt;0")+COUNTIFS(Outubro!$C$3:$C$300,C278,Outubro!$H$3:$H$300,"&gt;0")+COUNTIFS(Outubro!$D$3:$D$300,C278,Outubro!$H$3:$H$300,"&gt;0")+COUNTIFS(Novembro!$C$3:$C$300,C278,Novembro!$H$3:$H$300,"&gt;0")+COUNTIFS(Novembro!$D$3:$D$300,C278,Novembro!$H$3:$H$300,"&gt;0")+COUNTIFS(Dezembro!$C$3:$C$300,C278,Dezembro!$H$3:$H$300,"&gt;0")+COUNTIFS(Dezembro!$D$3:$D$300,C278,Dezembro!$H$3:$H$300,"&gt;0")</f>
        <v>0</v>
      </c>
      <c r="G278" s="216">
        <f>COUNTIFS(Janeiro!$C$3:$C$300,C278,Janeiro!$H$3:$H$300,"&lt;0")+COUNTIFS(Janeiro!$D$3:$D$300,C278,Janeiro!$H$3:$H$300,"&lt;0")+COUNTIFS(Fevereiro!$C$3:$C$300,C278,Fevereiro!$H$3:$H$300,"&lt;0")+COUNTIFS(Fevereiro!$D$3:$D$300,C278,Fevereiro!$H$3:$H$300,"&lt;0")+COUNTIFS('Março'!$C$3:$C$300,C278,'Março'!$H$3:$H$300,"&lt;0")+COUNTIFS('Março'!$D$3:$D$300,C278,'Março'!$H$3:$H$300,"&lt;0")+COUNTIFS(Abril!$C$3:$C$300,C278,Abril!$H$3:$H$300,"&lt;0")+COUNTIFS(Abril!$D$3:$D$300,C278,Abril!$H$3:$H$300,"&lt;0")+COUNTIFS(Maio!$C$3:$C$300,C278,Maio!$H$3:$H$300,"&lt;0")+COUNTIFS(Maio!$D$3:$D$300,C278,Maio!$H$3:$H$300,"&lt;0")+COUNTIFS(Junho!$C$3:$C$300,C278,Junho!$H$3:$H$300,"&lt;0")+COUNTIFS(Junho!$D$3:$D$300,C278,Junho!$H$3:$H$300,"&lt;0")+COUNTIFS(Julho!$C$3:$C$300,C278,Julho!$H$3:$H$300,"&lt;0")+COUNTIFS(Julho!$D$3:$D$300,C278,Julho!$H$3:$H$300,"&lt;0")+COUNTIFS(Agosto!$C$3:$C$300,C278,Agosto!$H$3:$H$300,"&lt;0")+COUNTIFS(Agosto!$D$3:$D$300,C278,Agosto!$H$3:$H$300,"&lt;0")+COUNTIFS(Setembro!$C$3:$C$300,C278,Setembro!$H$3:$H$300,"&lt;0")+COUNTIFS(Setembro!$D$3:$D$300,C278,Setembro!$H$3:$H$300,"&lt;0")+COUNTIFS(Outubro!$C$3:$C$300,C278,Outubro!$H$3:$H$300,"&lt;0")+COUNTIFS(Outubro!$D$3:$D$300,C278,Outubro!$H$3:$H$300,"&lt;0")+COUNTIFS(Novembro!$C$3:$C$300,C278,Novembro!$H$3:$H$300,"&lt;0")+COUNTIFS(Novembro!$D$3:$D$300,C278,Novembro!$H$3:$H$300,"&lt;0")+COUNTIFS(Dezembro!$C$3:$C$300,C278,Dezembro!$H$3:$H$300,"&lt;0")+COUNTIFS(Dezembro!$D$3:$D$300,C278,Dezembro!$H$3:$H$300,"&lt;0")</f>
        <v>0</v>
      </c>
      <c r="H278" s="217">
        <f>SUMIFS(Janeiro!$H$3:$H$300,Janeiro!$C$3:$C$300,C278)+SUMIFS(Janeiro!$H$3:$H$300,Janeiro!$D$3:$D$300,C278)+SUMIFS(Fevereiro!$H$3:$H$300,Fevereiro!$C$3:$C$300,C278)+SUMIFS(Fevereiro!$H$3:$H$300,Fevereiro!$D$3:$D$300,C278)+SUMIFS('Março'!$H$3:$H$300,'Março'!$C$3:$C$300,C278)+SUMIFS('Março'!$H$3:$H$300,'Março'!$D$3:$D$300,C278)+SUMIFS(Abril!$H$3:$H$300,Abril!$C$3:$C$300,C278)+SUMIFS(Abril!$H$3:$H$300,Abril!$D$3:$D$300,C278)+SUMIFS(Maio!$H$3:$H$300,Maio!$C$3:$C$300,C278)+SUMIFS(Maio!$H$3:$H$300,Maio!$D$3:$D$300,C278)+SUMIFS(Junho!$H$3:$H$300,Junho!$C$3:$C$300,C278)+SUMIFS(Junho!$H$3:$H$300,Junho!$D$3:$D$300,C278)+SUMIFS(Julho!$H$3:$H$300,Julho!$C$3:$C$300,C278)+SUMIFS(Julho!$H$3:$H$300,Julho!$D$3:$D$300,C278)+SUMIFS(Agosto!$H$3:$H$300,Agosto!$C$3:$C$300,C278)+SUMIFS(Agosto!$H$3:$H$300,Agosto!$D$3:$D$300,C278)+SUMIFS(Setembro!$H$3:$H$300,Setembro!$C$3:$C$300,C278)+SUMIFS(Setembro!$H$3:$H$300,Setembro!$D$3:$D$300,C278)+SUMIFS(Outubro!$H$3:$H$300,Outubro!$C$3:$C$300,C278)+SUMIFS(Outubro!$H$3:$H$300,Outubro!$D$3:$D$300,C278)+SUMIFS(Novembro!$H$3:$H$300,Novembro!$C$3:$C$300,C278)+SUMIFS(Novembro!$H$3:$H$300,Novembro!$D$3:$D$300,C278)+SUMIFS(Dezembro!$H$3:$H$300,Dezembro!$C$3:$C$300,C278)+SUMIFS(Dezembro!$H$3:$H$300,Dezembro!$D$3:$D$300,C278)</f>
        <v>0</v>
      </c>
      <c r="J278" s="235"/>
      <c r="L278" s="71"/>
    </row>
    <row r="279" ht="24.75" customHeight="1">
      <c r="A279" s="214">
        <f>Equipes!$H279+(ROW(Equipes!$H279)/100000)</f>
        <v>0.00279</v>
      </c>
      <c r="B279" s="207">
        <f>RANK(Equipes!$A279,A:A)</f>
        <v>168</v>
      </c>
      <c r="C279" s="242"/>
      <c r="D279" s="216">
        <f>COUNTIF(Janeiro!$C$3:$C$300,C279)+COUNTIF(Fevereiro!$C$3:$C$300,C279)+COUNTIF('Março'!$C$3:$C$300,C279)+COUNTIF(Abril!$C$3:$C$300,C279)+COUNTIF(Maio!$C$3:$C$300,C279)+COUNTIF(Junho!$C$3:$C$300,C279)+COUNTIF(Julho!$C$3:$C$300,C279)+COUNTIF(Agosto!$C$3:$C$300,C279)+COUNTIF(Setembro!$C$3:$C$300,C279)+COUNTIF(Outubro!$C$3:$C$300,C279)+COUNTIF(Novembro!$C$3:$C$300,C279)+COUNTIF(Dezembro!$C$3:$C$300,C279)</f>
        <v>0</v>
      </c>
      <c r="E279" s="216">
        <f>COUNTIF(Janeiro!$D$3:$D$300,C279)+COUNTIF(Fevereiro!$D$3:$D$300,C279)+COUNTIF('Março'!$D$3:$D$300,C279)+COUNTIF(Abril!$D$3:$D$300,C279)+COUNTIF(Maio!$D$3:$D$300,C279)+COUNTIF(Junho!$D$3:$D$300,C279)+COUNTIF(Julho!$D$3:$D$300,C279)+COUNTIF(Agosto!$D$3:$D$300,C279)+COUNTIF(Setembro!$D$3:$D$300,C279)+COUNTIF(Outubro!$D$3:$D$300,C279)+COUNTIF(Novembro!$D$3:$D$300,C279)+COUNTIF(Dezembro!$D$3:$D$300,C279)</f>
        <v>0</v>
      </c>
      <c r="F279" s="216">
        <f>COUNTIFS(Janeiro!$C$3:$C$300,C279,Janeiro!$H$3:$H$300,"&gt;0")+COUNTIFS(Janeiro!$D$3:$D$300,C279,Janeiro!$H$3:$H$300,"&gt;0")+COUNTIFS(Fevereiro!$C$3:$C$300,C279,Fevereiro!$H$3:$H$300,"&gt;0")+COUNTIFS(Fevereiro!$D$3:$D$300,C279,Fevereiro!$H$3:$H$300,"&gt;0")+COUNTIFS('Março'!$C$3:$C$300,C279,'Março'!$H$3:$H$300,"&gt;0")+COUNTIFS('Março'!$D$3:$D$300,C279,'Março'!$H$3:$H$300,"&gt;0")+COUNTIFS(Abril!$C$3:$C$300,C279,Abril!$H$3:$H$300,"&gt;0")+COUNTIFS(Abril!$D$3:$D$300,C279,Abril!$H$3:$H$300,"&gt;0")+COUNTIFS(Maio!$C$3:$C$300,C279,Maio!$H$3:$H$300,"&gt;0")+COUNTIFS(Maio!$D$3:$D$300,C279,Maio!$H$3:$H$300,"&gt;0")+COUNTIFS(Junho!$C$3:$C$300,C279,Junho!$H$3:$H$300,"&gt;0")+COUNTIFS(Junho!$D$3:$D$300,C279,Junho!$H$3:$H$300,"&gt;0")+COUNTIFS(Julho!$C$3:$C$300,C279,Julho!$H$3:$H$300,"&gt;0")+COUNTIFS(Julho!$D$3:$D$300,C279,Julho!$H$3:$H$300,"&gt;0")+COUNTIFS(Agosto!$C$3:$C$300,C279,Agosto!$H$3:$H$300,"&gt;0")+COUNTIFS(Agosto!$D$3:$D$300,C279,Agosto!$H$3:$H$300,"&gt;0")+COUNTIFS(Setembro!$C$3:$C$300,C279,Setembro!$H$3:$H$300,"&gt;0")+COUNTIFS(Setembro!$D$3:$D$300,C279,Setembro!$H$3:$H$300,"&gt;0")+COUNTIFS(Outubro!$C$3:$C$300,C279,Outubro!$H$3:$H$300,"&gt;0")+COUNTIFS(Outubro!$D$3:$D$300,C279,Outubro!$H$3:$H$300,"&gt;0")+COUNTIFS(Novembro!$C$3:$C$300,C279,Novembro!$H$3:$H$300,"&gt;0")+COUNTIFS(Novembro!$D$3:$D$300,C279,Novembro!$H$3:$H$300,"&gt;0")+COUNTIFS(Dezembro!$C$3:$C$300,C279,Dezembro!$H$3:$H$300,"&gt;0")+COUNTIFS(Dezembro!$D$3:$D$300,C279,Dezembro!$H$3:$H$300,"&gt;0")</f>
        <v>0</v>
      </c>
      <c r="G279" s="216">
        <f>COUNTIFS(Janeiro!$C$3:$C$300,C279,Janeiro!$H$3:$H$300,"&lt;0")+COUNTIFS(Janeiro!$D$3:$D$300,C279,Janeiro!$H$3:$H$300,"&lt;0")+COUNTIFS(Fevereiro!$C$3:$C$300,C279,Fevereiro!$H$3:$H$300,"&lt;0")+COUNTIFS(Fevereiro!$D$3:$D$300,C279,Fevereiro!$H$3:$H$300,"&lt;0")+COUNTIFS('Março'!$C$3:$C$300,C279,'Março'!$H$3:$H$300,"&lt;0")+COUNTIFS('Março'!$D$3:$D$300,C279,'Março'!$H$3:$H$300,"&lt;0")+COUNTIFS(Abril!$C$3:$C$300,C279,Abril!$H$3:$H$300,"&lt;0")+COUNTIFS(Abril!$D$3:$D$300,C279,Abril!$H$3:$H$300,"&lt;0")+COUNTIFS(Maio!$C$3:$C$300,C279,Maio!$H$3:$H$300,"&lt;0")+COUNTIFS(Maio!$D$3:$D$300,C279,Maio!$H$3:$H$300,"&lt;0")+COUNTIFS(Junho!$C$3:$C$300,C279,Junho!$H$3:$H$300,"&lt;0")+COUNTIFS(Junho!$D$3:$D$300,C279,Junho!$H$3:$H$300,"&lt;0")+COUNTIFS(Julho!$C$3:$C$300,C279,Julho!$H$3:$H$300,"&lt;0")+COUNTIFS(Julho!$D$3:$D$300,C279,Julho!$H$3:$H$300,"&lt;0")+COUNTIFS(Agosto!$C$3:$C$300,C279,Agosto!$H$3:$H$300,"&lt;0")+COUNTIFS(Agosto!$D$3:$D$300,C279,Agosto!$H$3:$H$300,"&lt;0")+COUNTIFS(Setembro!$C$3:$C$300,C279,Setembro!$H$3:$H$300,"&lt;0")+COUNTIFS(Setembro!$D$3:$D$300,C279,Setembro!$H$3:$H$300,"&lt;0")+COUNTIFS(Outubro!$C$3:$C$300,C279,Outubro!$H$3:$H$300,"&lt;0")+COUNTIFS(Outubro!$D$3:$D$300,C279,Outubro!$H$3:$H$300,"&lt;0")+COUNTIFS(Novembro!$C$3:$C$300,C279,Novembro!$H$3:$H$300,"&lt;0")+COUNTIFS(Novembro!$D$3:$D$300,C279,Novembro!$H$3:$H$300,"&lt;0")+COUNTIFS(Dezembro!$C$3:$C$300,C279,Dezembro!$H$3:$H$300,"&lt;0")+COUNTIFS(Dezembro!$D$3:$D$300,C279,Dezembro!$H$3:$H$300,"&lt;0")</f>
        <v>0</v>
      </c>
      <c r="H279" s="217">
        <f>SUMIFS(Janeiro!$H$3:$H$300,Janeiro!$C$3:$C$300,C279)+SUMIFS(Janeiro!$H$3:$H$300,Janeiro!$D$3:$D$300,C279)+SUMIFS(Fevereiro!$H$3:$H$300,Fevereiro!$C$3:$C$300,C279)+SUMIFS(Fevereiro!$H$3:$H$300,Fevereiro!$D$3:$D$300,C279)+SUMIFS('Março'!$H$3:$H$300,'Março'!$C$3:$C$300,C279)+SUMIFS('Março'!$H$3:$H$300,'Março'!$D$3:$D$300,C279)+SUMIFS(Abril!$H$3:$H$300,Abril!$C$3:$C$300,C279)+SUMIFS(Abril!$H$3:$H$300,Abril!$D$3:$D$300,C279)+SUMIFS(Maio!$H$3:$H$300,Maio!$C$3:$C$300,C279)+SUMIFS(Maio!$H$3:$H$300,Maio!$D$3:$D$300,C279)+SUMIFS(Junho!$H$3:$H$300,Junho!$C$3:$C$300,C279)+SUMIFS(Junho!$H$3:$H$300,Junho!$D$3:$D$300,C279)+SUMIFS(Julho!$H$3:$H$300,Julho!$C$3:$C$300,C279)+SUMIFS(Julho!$H$3:$H$300,Julho!$D$3:$D$300,C279)+SUMIFS(Agosto!$H$3:$H$300,Agosto!$C$3:$C$300,C279)+SUMIFS(Agosto!$H$3:$H$300,Agosto!$D$3:$D$300,C279)+SUMIFS(Setembro!$H$3:$H$300,Setembro!$C$3:$C$300,C279)+SUMIFS(Setembro!$H$3:$H$300,Setembro!$D$3:$D$300,C279)+SUMIFS(Outubro!$H$3:$H$300,Outubro!$C$3:$C$300,C279)+SUMIFS(Outubro!$H$3:$H$300,Outubro!$D$3:$D$300,C279)+SUMIFS(Novembro!$H$3:$H$300,Novembro!$C$3:$C$300,C279)+SUMIFS(Novembro!$H$3:$H$300,Novembro!$D$3:$D$300,C279)+SUMIFS(Dezembro!$H$3:$H$300,Dezembro!$C$3:$C$300,C279)+SUMIFS(Dezembro!$H$3:$H$300,Dezembro!$D$3:$D$300,C279)</f>
        <v>0</v>
      </c>
      <c r="J279" s="235"/>
      <c r="L279" s="71"/>
    </row>
    <row r="280" ht="24.75" customHeight="1">
      <c r="A280" s="214">
        <f>Equipes!$H280+(ROW(Equipes!$H280)/100000)</f>
        <v>0.0028</v>
      </c>
      <c r="B280" s="207">
        <f>RANK(Equipes!$A280,A:A)</f>
        <v>167</v>
      </c>
      <c r="C280" s="242"/>
      <c r="D280" s="216">
        <f>COUNTIF(Janeiro!$C$3:$C$300,C280)+COUNTIF(Fevereiro!$C$3:$C$300,C280)+COUNTIF('Março'!$C$3:$C$300,C280)+COUNTIF(Abril!$C$3:$C$300,C280)+COUNTIF(Maio!$C$3:$C$300,C280)+COUNTIF(Junho!$C$3:$C$300,C280)+COUNTIF(Julho!$C$3:$C$300,C280)+COUNTIF(Agosto!$C$3:$C$300,C280)+COUNTIF(Setembro!$C$3:$C$300,C280)+COUNTIF(Outubro!$C$3:$C$300,C280)+COUNTIF(Novembro!$C$3:$C$300,C280)+COUNTIF(Dezembro!$C$3:$C$300,C280)</f>
        <v>0</v>
      </c>
      <c r="E280" s="216">
        <f>COUNTIF(Janeiro!$D$3:$D$300,C280)+COUNTIF(Fevereiro!$D$3:$D$300,C280)+COUNTIF('Março'!$D$3:$D$300,C280)+COUNTIF(Abril!$D$3:$D$300,C280)+COUNTIF(Maio!$D$3:$D$300,C280)+COUNTIF(Junho!$D$3:$D$300,C280)+COUNTIF(Julho!$D$3:$D$300,C280)+COUNTIF(Agosto!$D$3:$D$300,C280)+COUNTIF(Setembro!$D$3:$D$300,C280)+COUNTIF(Outubro!$D$3:$D$300,C280)+COUNTIF(Novembro!$D$3:$D$300,C280)+COUNTIF(Dezembro!$D$3:$D$300,C280)</f>
        <v>0</v>
      </c>
      <c r="F280" s="216">
        <f>COUNTIFS(Janeiro!$C$3:$C$300,C280,Janeiro!$H$3:$H$300,"&gt;0")+COUNTIFS(Janeiro!$D$3:$D$300,C280,Janeiro!$H$3:$H$300,"&gt;0")+COUNTIFS(Fevereiro!$C$3:$C$300,C280,Fevereiro!$H$3:$H$300,"&gt;0")+COUNTIFS(Fevereiro!$D$3:$D$300,C280,Fevereiro!$H$3:$H$300,"&gt;0")+COUNTIFS('Março'!$C$3:$C$300,C280,'Março'!$H$3:$H$300,"&gt;0")+COUNTIFS('Março'!$D$3:$D$300,C280,'Março'!$H$3:$H$300,"&gt;0")+COUNTIFS(Abril!$C$3:$C$300,C280,Abril!$H$3:$H$300,"&gt;0")+COUNTIFS(Abril!$D$3:$D$300,C280,Abril!$H$3:$H$300,"&gt;0")+COUNTIFS(Maio!$C$3:$C$300,C280,Maio!$H$3:$H$300,"&gt;0")+COUNTIFS(Maio!$D$3:$D$300,C280,Maio!$H$3:$H$300,"&gt;0")+COUNTIFS(Junho!$C$3:$C$300,C280,Junho!$H$3:$H$300,"&gt;0")+COUNTIFS(Junho!$D$3:$D$300,C280,Junho!$H$3:$H$300,"&gt;0")+COUNTIFS(Julho!$C$3:$C$300,C280,Julho!$H$3:$H$300,"&gt;0")+COUNTIFS(Julho!$D$3:$D$300,C280,Julho!$H$3:$H$300,"&gt;0")+COUNTIFS(Agosto!$C$3:$C$300,C280,Agosto!$H$3:$H$300,"&gt;0")+COUNTIFS(Agosto!$D$3:$D$300,C280,Agosto!$H$3:$H$300,"&gt;0")+COUNTIFS(Setembro!$C$3:$C$300,C280,Setembro!$H$3:$H$300,"&gt;0")+COUNTIFS(Setembro!$D$3:$D$300,C280,Setembro!$H$3:$H$300,"&gt;0")+COUNTIFS(Outubro!$C$3:$C$300,C280,Outubro!$H$3:$H$300,"&gt;0")+COUNTIFS(Outubro!$D$3:$D$300,C280,Outubro!$H$3:$H$300,"&gt;0")+COUNTIFS(Novembro!$C$3:$C$300,C280,Novembro!$H$3:$H$300,"&gt;0")+COUNTIFS(Novembro!$D$3:$D$300,C280,Novembro!$H$3:$H$300,"&gt;0")+COUNTIFS(Dezembro!$C$3:$C$300,C280,Dezembro!$H$3:$H$300,"&gt;0")+COUNTIFS(Dezembro!$D$3:$D$300,C280,Dezembro!$H$3:$H$300,"&gt;0")</f>
        <v>0</v>
      </c>
      <c r="G280" s="216">
        <f>COUNTIFS(Janeiro!$C$3:$C$300,C280,Janeiro!$H$3:$H$300,"&lt;0")+COUNTIFS(Janeiro!$D$3:$D$300,C280,Janeiro!$H$3:$H$300,"&lt;0")+COUNTIFS(Fevereiro!$C$3:$C$300,C280,Fevereiro!$H$3:$H$300,"&lt;0")+COUNTIFS(Fevereiro!$D$3:$D$300,C280,Fevereiro!$H$3:$H$300,"&lt;0")+COUNTIFS('Março'!$C$3:$C$300,C280,'Março'!$H$3:$H$300,"&lt;0")+COUNTIFS('Março'!$D$3:$D$300,C280,'Março'!$H$3:$H$300,"&lt;0")+COUNTIFS(Abril!$C$3:$C$300,C280,Abril!$H$3:$H$300,"&lt;0")+COUNTIFS(Abril!$D$3:$D$300,C280,Abril!$H$3:$H$300,"&lt;0")+COUNTIFS(Maio!$C$3:$C$300,C280,Maio!$H$3:$H$300,"&lt;0")+COUNTIFS(Maio!$D$3:$D$300,C280,Maio!$H$3:$H$300,"&lt;0")+COUNTIFS(Junho!$C$3:$C$300,C280,Junho!$H$3:$H$300,"&lt;0")+COUNTIFS(Junho!$D$3:$D$300,C280,Junho!$H$3:$H$300,"&lt;0")+COUNTIFS(Julho!$C$3:$C$300,C280,Julho!$H$3:$H$300,"&lt;0")+COUNTIFS(Julho!$D$3:$D$300,C280,Julho!$H$3:$H$300,"&lt;0")+COUNTIFS(Agosto!$C$3:$C$300,C280,Agosto!$H$3:$H$300,"&lt;0")+COUNTIFS(Agosto!$D$3:$D$300,C280,Agosto!$H$3:$H$300,"&lt;0")+COUNTIFS(Setembro!$C$3:$C$300,C280,Setembro!$H$3:$H$300,"&lt;0")+COUNTIFS(Setembro!$D$3:$D$300,C280,Setembro!$H$3:$H$300,"&lt;0")+COUNTIFS(Outubro!$C$3:$C$300,C280,Outubro!$H$3:$H$300,"&lt;0")+COUNTIFS(Outubro!$D$3:$D$300,C280,Outubro!$H$3:$H$300,"&lt;0")+COUNTIFS(Novembro!$C$3:$C$300,C280,Novembro!$H$3:$H$300,"&lt;0")+COUNTIFS(Novembro!$D$3:$D$300,C280,Novembro!$H$3:$H$300,"&lt;0")+COUNTIFS(Dezembro!$C$3:$C$300,C280,Dezembro!$H$3:$H$300,"&lt;0")+COUNTIFS(Dezembro!$D$3:$D$300,C280,Dezembro!$H$3:$H$300,"&lt;0")</f>
        <v>0</v>
      </c>
      <c r="H280" s="217">
        <f>SUMIFS(Janeiro!$H$3:$H$300,Janeiro!$C$3:$C$300,C280)+SUMIFS(Janeiro!$H$3:$H$300,Janeiro!$D$3:$D$300,C280)+SUMIFS(Fevereiro!$H$3:$H$300,Fevereiro!$C$3:$C$300,C280)+SUMIFS(Fevereiro!$H$3:$H$300,Fevereiro!$D$3:$D$300,C280)+SUMIFS('Março'!$H$3:$H$300,'Março'!$C$3:$C$300,C280)+SUMIFS('Março'!$H$3:$H$300,'Março'!$D$3:$D$300,C280)+SUMIFS(Abril!$H$3:$H$300,Abril!$C$3:$C$300,C280)+SUMIFS(Abril!$H$3:$H$300,Abril!$D$3:$D$300,C280)+SUMIFS(Maio!$H$3:$H$300,Maio!$C$3:$C$300,C280)+SUMIFS(Maio!$H$3:$H$300,Maio!$D$3:$D$300,C280)+SUMIFS(Junho!$H$3:$H$300,Junho!$C$3:$C$300,C280)+SUMIFS(Junho!$H$3:$H$300,Junho!$D$3:$D$300,C280)+SUMIFS(Julho!$H$3:$H$300,Julho!$C$3:$C$300,C280)+SUMIFS(Julho!$H$3:$H$300,Julho!$D$3:$D$300,C280)+SUMIFS(Agosto!$H$3:$H$300,Agosto!$C$3:$C$300,C280)+SUMIFS(Agosto!$H$3:$H$300,Agosto!$D$3:$D$300,C280)+SUMIFS(Setembro!$H$3:$H$300,Setembro!$C$3:$C$300,C280)+SUMIFS(Setembro!$H$3:$H$300,Setembro!$D$3:$D$300,C280)+SUMIFS(Outubro!$H$3:$H$300,Outubro!$C$3:$C$300,C280)+SUMIFS(Outubro!$H$3:$H$300,Outubro!$D$3:$D$300,C280)+SUMIFS(Novembro!$H$3:$H$300,Novembro!$C$3:$C$300,C280)+SUMIFS(Novembro!$H$3:$H$300,Novembro!$D$3:$D$300,C280)+SUMIFS(Dezembro!$H$3:$H$300,Dezembro!$C$3:$C$300,C280)+SUMIFS(Dezembro!$H$3:$H$300,Dezembro!$D$3:$D$300,C280)</f>
        <v>0</v>
      </c>
      <c r="J280" s="235"/>
      <c r="L280" s="71"/>
    </row>
    <row r="281" ht="24.75" customHeight="1">
      <c r="A281" s="214">
        <f>Equipes!$H281+(ROW(Equipes!$H281)/100000)</f>
        <v>0.00281</v>
      </c>
      <c r="B281" s="207">
        <f>RANK(Equipes!$A281,A:A)</f>
        <v>166</v>
      </c>
      <c r="C281" s="242"/>
      <c r="D281" s="216">
        <f>COUNTIF(Janeiro!$C$3:$C$300,C281)+COUNTIF(Fevereiro!$C$3:$C$300,C281)+COUNTIF('Março'!$C$3:$C$300,C281)+COUNTIF(Abril!$C$3:$C$300,C281)+COUNTIF(Maio!$C$3:$C$300,C281)+COUNTIF(Junho!$C$3:$C$300,C281)+COUNTIF(Julho!$C$3:$C$300,C281)+COUNTIF(Agosto!$C$3:$C$300,C281)+COUNTIF(Setembro!$C$3:$C$300,C281)+COUNTIF(Outubro!$C$3:$C$300,C281)+COUNTIF(Novembro!$C$3:$C$300,C281)+COUNTIF(Dezembro!$C$3:$C$300,C281)</f>
        <v>0</v>
      </c>
      <c r="E281" s="216">
        <f>COUNTIF(Janeiro!$D$3:$D$300,C281)+COUNTIF(Fevereiro!$D$3:$D$300,C281)+COUNTIF('Março'!$D$3:$D$300,C281)+COUNTIF(Abril!$D$3:$D$300,C281)+COUNTIF(Maio!$D$3:$D$300,C281)+COUNTIF(Junho!$D$3:$D$300,C281)+COUNTIF(Julho!$D$3:$D$300,C281)+COUNTIF(Agosto!$D$3:$D$300,C281)+COUNTIF(Setembro!$D$3:$D$300,C281)+COUNTIF(Outubro!$D$3:$D$300,C281)+COUNTIF(Novembro!$D$3:$D$300,C281)+COUNTIF(Dezembro!$D$3:$D$300,C281)</f>
        <v>0</v>
      </c>
      <c r="F281" s="216">
        <f>COUNTIFS(Janeiro!$C$3:$C$300,C281,Janeiro!$H$3:$H$300,"&gt;0")+COUNTIFS(Janeiro!$D$3:$D$300,C281,Janeiro!$H$3:$H$300,"&gt;0")+COUNTIFS(Fevereiro!$C$3:$C$300,C281,Fevereiro!$H$3:$H$300,"&gt;0")+COUNTIFS(Fevereiro!$D$3:$D$300,C281,Fevereiro!$H$3:$H$300,"&gt;0")+COUNTIFS('Março'!$C$3:$C$300,C281,'Março'!$H$3:$H$300,"&gt;0")+COUNTIFS('Março'!$D$3:$D$300,C281,'Março'!$H$3:$H$300,"&gt;0")+COUNTIFS(Abril!$C$3:$C$300,C281,Abril!$H$3:$H$300,"&gt;0")+COUNTIFS(Abril!$D$3:$D$300,C281,Abril!$H$3:$H$300,"&gt;0")+COUNTIFS(Maio!$C$3:$C$300,C281,Maio!$H$3:$H$300,"&gt;0")+COUNTIFS(Maio!$D$3:$D$300,C281,Maio!$H$3:$H$300,"&gt;0")+COUNTIFS(Junho!$C$3:$C$300,C281,Junho!$H$3:$H$300,"&gt;0")+COUNTIFS(Junho!$D$3:$D$300,C281,Junho!$H$3:$H$300,"&gt;0")+COUNTIFS(Julho!$C$3:$C$300,C281,Julho!$H$3:$H$300,"&gt;0")+COUNTIFS(Julho!$D$3:$D$300,C281,Julho!$H$3:$H$300,"&gt;0")+COUNTIFS(Agosto!$C$3:$C$300,C281,Agosto!$H$3:$H$300,"&gt;0")+COUNTIFS(Agosto!$D$3:$D$300,C281,Agosto!$H$3:$H$300,"&gt;0")+COUNTIFS(Setembro!$C$3:$C$300,C281,Setembro!$H$3:$H$300,"&gt;0")+COUNTIFS(Setembro!$D$3:$D$300,C281,Setembro!$H$3:$H$300,"&gt;0")+COUNTIFS(Outubro!$C$3:$C$300,C281,Outubro!$H$3:$H$300,"&gt;0")+COUNTIFS(Outubro!$D$3:$D$300,C281,Outubro!$H$3:$H$300,"&gt;0")+COUNTIFS(Novembro!$C$3:$C$300,C281,Novembro!$H$3:$H$300,"&gt;0")+COUNTIFS(Novembro!$D$3:$D$300,C281,Novembro!$H$3:$H$300,"&gt;0")+COUNTIFS(Dezembro!$C$3:$C$300,C281,Dezembro!$H$3:$H$300,"&gt;0")+COUNTIFS(Dezembro!$D$3:$D$300,C281,Dezembro!$H$3:$H$300,"&gt;0")</f>
        <v>0</v>
      </c>
      <c r="G281" s="216">
        <f>COUNTIFS(Janeiro!$C$3:$C$300,C281,Janeiro!$H$3:$H$300,"&lt;0")+COUNTIFS(Janeiro!$D$3:$D$300,C281,Janeiro!$H$3:$H$300,"&lt;0")+COUNTIFS(Fevereiro!$C$3:$C$300,C281,Fevereiro!$H$3:$H$300,"&lt;0")+COUNTIFS(Fevereiro!$D$3:$D$300,C281,Fevereiro!$H$3:$H$300,"&lt;0")+COUNTIFS('Março'!$C$3:$C$300,C281,'Março'!$H$3:$H$300,"&lt;0")+COUNTIFS('Março'!$D$3:$D$300,C281,'Março'!$H$3:$H$300,"&lt;0")+COUNTIFS(Abril!$C$3:$C$300,C281,Abril!$H$3:$H$300,"&lt;0")+COUNTIFS(Abril!$D$3:$D$300,C281,Abril!$H$3:$H$300,"&lt;0")+COUNTIFS(Maio!$C$3:$C$300,C281,Maio!$H$3:$H$300,"&lt;0")+COUNTIFS(Maio!$D$3:$D$300,C281,Maio!$H$3:$H$300,"&lt;0")+COUNTIFS(Junho!$C$3:$C$300,C281,Junho!$H$3:$H$300,"&lt;0")+COUNTIFS(Junho!$D$3:$D$300,C281,Junho!$H$3:$H$300,"&lt;0")+COUNTIFS(Julho!$C$3:$C$300,C281,Julho!$H$3:$H$300,"&lt;0")+COUNTIFS(Julho!$D$3:$D$300,C281,Julho!$H$3:$H$300,"&lt;0")+COUNTIFS(Agosto!$C$3:$C$300,C281,Agosto!$H$3:$H$300,"&lt;0")+COUNTIFS(Agosto!$D$3:$D$300,C281,Agosto!$H$3:$H$300,"&lt;0")+COUNTIFS(Setembro!$C$3:$C$300,C281,Setembro!$H$3:$H$300,"&lt;0")+COUNTIFS(Setembro!$D$3:$D$300,C281,Setembro!$H$3:$H$300,"&lt;0")+COUNTIFS(Outubro!$C$3:$C$300,C281,Outubro!$H$3:$H$300,"&lt;0")+COUNTIFS(Outubro!$D$3:$D$300,C281,Outubro!$H$3:$H$300,"&lt;0")+COUNTIFS(Novembro!$C$3:$C$300,C281,Novembro!$H$3:$H$300,"&lt;0")+COUNTIFS(Novembro!$D$3:$D$300,C281,Novembro!$H$3:$H$300,"&lt;0")+COUNTIFS(Dezembro!$C$3:$C$300,C281,Dezembro!$H$3:$H$300,"&lt;0")+COUNTIFS(Dezembro!$D$3:$D$300,C281,Dezembro!$H$3:$H$300,"&lt;0")</f>
        <v>0</v>
      </c>
      <c r="H281" s="217">
        <f>SUMIFS(Janeiro!$H$3:$H$300,Janeiro!$C$3:$C$300,C281)+SUMIFS(Janeiro!$H$3:$H$300,Janeiro!$D$3:$D$300,C281)+SUMIFS(Fevereiro!$H$3:$H$300,Fevereiro!$C$3:$C$300,C281)+SUMIFS(Fevereiro!$H$3:$H$300,Fevereiro!$D$3:$D$300,C281)+SUMIFS('Março'!$H$3:$H$300,'Março'!$C$3:$C$300,C281)+SUMIFS('Março'!$H$3:$H$300,'Março'!$D$3:$D$300,C281)+SUMIFS(Abril!$H$3:$H$300,Abril!$C$3:$C$300,C281)+SUMIFS(Abril!$H$3:$H$300,Abril!$D$3:$D$300,C281)+SUMIFS(Maio!$H$3:$H$300,Maio!$C$3:$C$300,C281)+SUMIFS(Maio!$H$3:$H$300,Maio!$D$3:$D$300,C281)+SUMIFS(Junho!$H$3:$H$300,Junho!$C$3:$C$300,C281)+SUMIFS(Junho!$H$3:$H$300,Junho!$D$3:$D$300,C281)+SUMIFS(Julho!$H$3:$H$300,Julho!$C$3:$C$300,C281)+SUMIFS(Julho!$H$3:$H$300,Julho!$D$3:$D$300,C281)+SUMIFS(Agosto!$H$3:$H$300,Agosto!$C$3:$C$300,C281)+SUMIFS(Agosto!$H$3:$H$300,Agosto!$D$3:$D$300,C281)+SUMIFS(Setembro!$H$3:$H$300,Setembro!$C$3:$C$300,C281)+SUMIFS(Setembro!$H$3:$H$300,Setembro!$D$3:$D$300,C281)+SUMIFS(Outubro!$H$3:$H$300,Outubro!$C$3:$C$300,C281)+SUMIFS(Outubro!$H$3:$H$300,Outubro!$D$3:$D$300,C281)+SUMIFS(Novembro!$H$3:$H$300,Novembro!$C$3:$C$300,C281)+SUMIFS(Novembro!$H$3:$H$300,Novembro!$D$3:$D$300,C281)+SUMIFS(Dezembro!$H$3:$H$300,Dezembro!$C$3:$C$300,C281)+SUMIFS(Dezembro!$H$3:$H$300,Dezembro!$D$3:$D$300,C281)</f>
        <v>0</v>
      </c>
      <c r="J281" s="235"/>
      <c r="L281" s="71"/>
    </row>
    <row r="282" ht="24.75" customHeight="1">
      <c r="A282" s="214">
        <f>Equipes!$H282+(ROW(Equipes!$H282)/100000)</f>
        <v>0.00282</v>
      </c>
      <c r="B282" s="207">
        <f>RANK(Equipes!$A282,A:A)</f>
        <v>165</v>
      </c>
      <c r="C282" s="242"/>
      <c r="D282" s="216">
        <f>COUNTIF(Janeiro!$C$3:$C$300,C282)+COUNTIF(Fevereiro!$C$3:$C$300,C282)+COUNTIF('Março'!$C$3:$C$300,C282)+COUNTIF(Abril!$C$3:$C$300,C282)+COUNTIF(Maio!$C$3:$C$300,C282)+COUNTIF(Junho!$C$3:$C$300,C282)+COUNTIF(Julho!$C$3:$C$300,C282)+COUNTIF(Agosto!$C$3:$C$300,C282)+COUNTIF(Setembro!$C$3:$C$300,C282)+COUNTIF(Outubro!$C$3:$C$300,C282)+COUNTIF(Novembro!$C$3:$C$300,C282)+COUNTIF(Dezembro!$C$3:$C$300,C282)</f>
        <v>0</v>
      </c>
      <c r="E282" s="216">
        <f>COUNTIF(Janeiro!$D$3:$D$300,C282)+COUNTIF(Fevereiro!$D$3:$D$300,C282)+COUNTIF('Março'!$D$3:$D$300,C282)+COUNTIF(Abril!$D$3:$D$300,C282)+COUNTIF(Maio!$D$3:$D$300,C282)+COUNTIF(Junho!$D$3:$D$300,C282)+COUNTIF(Julho!$D$3:$D$300,C282)+COUNTIF(Agosto!$D$3:$D$300,C282)+COUNTIF(Setembro!$D$3:$D$300,C282)+COUNTIF(Outubro!$D$3:$D$300,C282)+COUNTIF(Novembro!$D$3:$D$300,C282)+COUNTIF(Dezembro!$D$3:$D$300,C282)</f>
        <v>0</v>
      </c>
      <c r="F282" s="216">
        <f>COUNTIFS(Janeiro!$C$3:$C$300,C282,Janeiro!$H$3:$H$300,"&gt;0")+COUNTIFS(Janeiro!$D$3:$D$300,C282,Janeiro!$H$3:$H$300,"&gt;0")+COUNTIFS(Fevereiro!$C$3:$C$300,C282,Fevereiro!$H$3:$H$300,"&gt;0")+COUNTIFS(Fevereiro!$D$3:$D$300,C282,Fevereiro!$H$3:$H$300,"&gt;0")+COUNTIFS('Março'!$C$3:$C$300,C282,'Março'!$H$3:$H$300,"&gt;0")+COUNTIFS('Março'!$D$3:$D$300,C282,'Março'!$H$3:$H$300,"&gt;0")+COUNTIFS(Abril!$C$3:$C$300,C282,Abril!$H$3:$H$300,"&gt;0")+COUNTIFS(Abril!$D$3:$D$300,C282,Abril!$H$3:$H$300,"&gt;0")+COUNTIFS(Maio!$C$3:$C$300,C282,Maio!$H$3:$H$300,"&gt;0")+COUNTIFS(Maio!$D$3:$D$300,C282,Maio!$H$3:$H$300,"&gt;0")+COUNTIFS(Junho!$C$3:$C$300,C282,Junho!$H$3:$H$300,"&gt;0")+COUNTIFS(Junho!$D$3:$D$300,C282,Junho!$H$3:$H$300,"&gt;0")+COUNTIFS(Julho!$C$3:$C$300,C282,Julho!$H$3:$H$300,"&gt;0")+COUNTIFS(Julho!$D$3:$D$300,C282,Julho!$H$3:$H$300,"&gt;0")+COUNTIFS(Agosto!$C$3:$C$300,C282,Agosto!$H$3:$H$300,"&gt;0")+COUNTIFS(Agosto!$D$3:$D$300,C282,Agosto!$H$3:$H$300,"&gt;0")+COUNTIFS(Setembro!$C$3:$C$300,C282,Setembro!$H$3:$H$300,"&gt;0")+COUNTIFS(Setembro!$D$3:$D$300,C282,Setembro!$H$3:$H$300,"&gt;0")+COUNTIFS(Outubro!$C$3:$C$300,C282,Outubro!$H$3:$H$300,"&gt;0")+COUNTIFS(Outubro!$D$3:$D$300,C282,Outubro!$H$3:$H$300,"&gt;0")+COUNTIFS(Novembro!$C$3:$C$300,C282,Novembro!$H$3:$H$300,"&gt;0")+COUNTIFS(Novembro!$D$3:$D$300,C282,Novembro!$H$3:$H$300,"&gt;0")+COUNTIFS(Dezembro!$C$3:$C$300,C282,Dezembro!$H$3:$H$300,"&gt;0")+COUNTIFS(Dezembro!$D$3:$D$300,C282,Dezembro!$H$3:$H$300,"&gt;0")</f>
        <v>0</v>
      </c>
      <c r="G282" s="216">
        <f>COUNTIFS(Janeiro!$C$3:$C$300,C282,Janeiro!$H$3:$H$300,"&lt;0")+COUNTIFS(Janeiro!$D$3:$D$300,C282,Janeiro!$H$3:$H$300,"&lt;0")+COUNTIFS(Fevereiro!$C$3:$C$300,C282,Fevereiro!$H$3:$H$300,"&lt;0")+COUNTIFS(Fevereiro!$D$3:$D$300,C282,Fevereiro!$H$3:$H$300,"&lt;0")+COUNTIFS('Março'!$C$3:$C$300,C282,'Março'!$H$3:$H$300,"&lt;0")+COUNTIFS('Março'!$D$3:$D$300,C282,'Março'!$H$3:$H$300,"&lt;0")+COUNTIFS(Abril!$C$3:$C$300,C282,Abril!$H$3:$H$300,"&lt;0")+COUNTIFS(Abril!$D$3:$D$300,C282,Abril!$H$3:$H$300,"&lt;0")+COUNTIFS(Maio!$C$3:$C$300,C282,Maio!$H$3:$H$300,"&lt;0")+COUNTIFS(Maio!$D$3:$D$300,C282,Maio!$H$3:$H$300,"&lt;0")+COUNTIFS(Junho!$C$3:$C$300,C282,Junho!$H$3:$H$300,"&lt;0")+COUNTIFS(Junho!$D$3:$D$300,C282,Junho!$H$3:$H$300,"&lt;0")+COUNTIFS(Julho!$C$3:$C$300,C282,Julho!$H$3:$H$300,"&lt;0")+COUNTIFS(Julho!$D$3:$D$300,C282,Julho!$H$3:$H$300,"&lt;0")+COUNTIFS(Agosto!$C$3:$C$300,C282,Agosto!$H$3:$H$300,"&lt;0")+COUNTIFS(Agosto!$D$3:$D$300,C282,Agosto!$H$3:$H$300,"&lt;0")+COUNTIFS(Setembro!$C$3:$C$300,C282,Setembro!$H$3:$H$300,"&lt;0")+COUNTIFS(Setembro!$D$3:$D$300,C282,Setembro!$H$3:$H$300,"&lt;0")+COUNTIFS(Outubro!$C$3:$C$300,C282,Outubro!$H$3:$H$300,"&lt;0")+COUNTIFS(Outubro!$D$3:$D$300,C282,Outubro!$H$3:$H$300,"&lt;0")+COUNTIFS(Novembro!$C$3:$C$300,C282,Novembro!$H$3:$H$300,"&lt;0")+COUNTIFS(Novembro!$D$3:$D$300,C282,Novembro!$H$3:$H$300,"&lt;0")+COUNTIFS(Dezembro!$C$3:$C$300,C282,Dezembro!$H$3:$H$300,"&lt;0")+COUNTIFS(Dezembro!$D$3:$D$300,C282,Dezembro!$H$3:$H$300,"&lt;0")</f>
        <v>0</v>
      </c>
      <c r="H282" s="217">
        <f>SUMIFS(Janeiro!$H$3:$H$300,Janeiro!$C$3:$C$300,C282)+SUMIFS(Janeiro!$H$3:$H$300,Janeiro!$D$3:$D$300,C282)+SUMIFS(Fevereiro!$H$3:$H$300,Fevereiro!$C$3:$C$300,C282)+SUMIFS(Fevereiro!$H$3:$H$300,Fevereiro!$D$3:$D$300,C282)+SUMIFS('Março'!$H$3:$H$300,'Março'!$C$3:$C$300,C282)+SUMIFS('Março'!$H$3:$H$300,'Março'!$D$3:$D$300,C282)+SUMIFS(Abril!$H$3:$H$300,Abril!$C$3:$C$300,C282)+SUMIFS(Abril!$H$3:$H$300,Abril!$D$3:$D$300,C282)+SUMIFS(Maio!$H$3:$H$300,Maio!$C$3:$C$300,C282)+SUMIFS(Maio!$H$3:$H$300,Maio!$D$3:$D$300,C282)+SUMIFS(Junho!$H$3:$H$300,Junho!$C$3:$C$300,C282)+SUMIFS(Junho!$H$3:$H$300,Junho!$D$3:$D$300,C282)+SUMIFS(Julho!$H$3:$H$300,Julho!$C$3:$C$300,C282)+SUMIFS(Julho!$H$3:$H$300,Julho!$D$3:$D$300,C282)+SUMIFS(Agosto!$H$3:$H$300,Agosto!$C$3:$C$300,C282)+SUMIFS(Agosto!$H$3:$H$300,Agosto!$D$3:$D$300,C282)+SUMIFS(Setembro!$H$3:$H$300,Setembro!$C$3:$C$300,C282)+SUMIFS(Setembro!$H$3:$H$300,Setembro!$D$3:$D$300,C282)+SUMIFS(Outubro!$H$3:$H$300,Outubro!$C$3:$C$300,C282)+SUMIFS(Outubro!$H$3:$H$300,Outubro!$D$3:$D$300,C282)+SUMIFS(Novembro!$H$3:$H$300,Novembro!$C$3:$C$300,C282)+SUMIFS(Novembro!$H$3:$H$300,Novembro!$D$3:$D$300,C282)+SUMIFS(Dezembro!$H$3:$H$300,Dezembro!$C$3:$C$300,C282)+SUMIFS(Dezembro!$H$3:$H$300,Dezembro!$D$3:$D$300,C282)</f>
        <v>0</v>
      </c>
      <c r="J282" s="235"/>
      <c r="L282" s="71"/>
    </row>
    <row r="283" ht="24.75" customHeight="1">
      <c r="A283" s="214">
        <f>Equipes!$H283+(ROW(Equipes!$H283)/100000)</f>
        <v>0.00283</v>
      </c>
      <c r="B283" s="207">
        <f>RANK(Equipes!$A283,A:A)</f>
        <v>164</v>
      </c>
      <c r="C283" s="242"/>
      <c r="D283" s="216">
        <f>COUNTIF(Janeiro!$C$3:$C$300,C283)+COUNTIF(Fevereiro!$C$3:$C$300,C283)+COUNTIF('Março'!$C$3:$C$300,C283)+COUNTIF(Abril!$C$3:$C$300,C283)+COUNTIF(Maio!$C$3:$C$300,C283)+COUNTIF(Junho!$C$3:$C$300,C283)+COUNTIF(Julho!$C$3:$C$300,C283)+COUNTIF(Agosto!$C$3:$C$300,C283)+COUNTIF(Setembro!$C$3:$C$300,C283)+COUNTIF(Outubro!$C$3:$C$300,C283)+COUNTIF(Novembro!$C$3:$C$300,C283)+COUNTIF(Dezembro!$C$3:$C$300,C283)</f>
        <v>0</v>
      </c>
      <c r="E283" s="216">
        <f>COUNTIF(Janeiro!$D$3:$D$300,C283)+COUNTIF(Fevereiro!$D$3:$D$300,C283)+COUNTIF('Março'!$D$3:$D$300,C283)+COUNTIF(Abril!$D$3:$D$300,C283)+COUNTIF(Maio!$D$3:$D$300,C283)+COUNTIF(Junho!$D$3:$D$300,C283)+COUNTIF(Julho!$D$3:$D$300,C283)+COUNTIF(Agosto!$D$3:$D$300,C283)+COUNTIF(Setembro!$D$3:$D$300,C283)+COUNTIF(Outubro!$D$3:$D$300,C283)+COUNTIF(Novembro!$D$3:$D$300,C283)+COUNTIF(Dezembro!$D$3:$D$300,C283)</f>
        <v>0</v>
      </c>
      <c r="F283" s="216">
        <f>COUNTIFS(Janeiro!$C$3:$C$300,C283,Janeiro!$H$3:$H$300,"&gt;0")+COUNTIFS(Janeiro!$D$3:$D$300,C283,Janeiro!$H$3:$H$300,"&gt;0")+COUNTIFS(Fevereiro!$C$3:$C$300,C283,Fevereiro!$H$3:$H$300,"&gt;0")+COUNTIFS(Fevereiro!$D$3:$D$300,C283,Fevereiro!$H$3:$H$300,"&gt;0")+COUNTIFS('Março'!$C$3:$C$300,C283,'Março'!$H$3:$H$300,"&gt;0")+COUNTIFS('Março'!$D$3:$D$300,C283,'Março'!$H$3:$H$300,"&gt;0")+COUNTIFS(Abril!$C$3:$C$300,C283,Abril!$H$3:$H$300,"&gt;0")+COUNTIFS(Abril!$D$3:$D$300,C283,Abril!$H$3:$H$300,"&gt;0")+COUNTIFS(Maio!$C$3:$C$300,C283,Maio!$H$3:$H$300,"&gt;0")+COUNTIFS(Maio!$D$3:$D$300,C283,Maio!$H$3:$H$300,"&gt;0")+COUNTIFS(Junho!$C$3:$C$300,C283,Junho!$H$3:$H$300,"&gt;0")+COUNTIFS(Junho!$D$3:$D$300,C283,Junho!$H$3:$H$300,"&gt;0")+COUNTIFS(Julho!$C$3:$C$300,C283,Julho!$H$3:$H$300,"&gt;0")+COUNTIFS(Julho!$D$3:$D$300,C283,Julho!$H$3:$H$300,"&gt;0")+COUNTIFS(Agosto!$C$3:$C$300,C283,Agosto!$H$3:$H$300,"&gt;0")+COUNTIFS(Agosto!$D$3:$D$300,C283,Agosto!$H$3:$H$300,"&gt;0")+COUNTIFS(Setembro!$C$3:$C$300,C283,Setembro!$H$3:$H$300,"&gt;0")+COUNTIFS(Setembro!$D$3:$D$300,C283,Setembro!$H$3:$H$300,"&gt;0")+COUNTIFS(Outubro!$C$3:$C$300,C283,Outubro!$H$3:$H$300,"&gt;0")+COUNTIFS(Outubro!$D$3:$D$300,C283,Outubro!$H$3:$H$300,"&gt;0")+COUNTIFS(Novembro!$C$3:$C$300,C283,Novembro!$H$3:$H$300,"&gt;0")+COUNTIFS(Novembro!$D$3:$D$300,C283,Novembro!$H$3:$H$300,"&gt;0")+COUNTIFS(Dezembro!$C$3:$C$300,C283,Dezembro!$H$3:$H$300,"&gt;0")+COUNTIFS(Dezembro!$D$3:$D$300,C283,Dezembro!$H$3:$H$300,"&gt;0")</f>
        <v>0</v>
      </c>
      <c r="G283" s="216">
        <f>COUNTIFS(Janeiro!$C$3:$C$300,C283,Janeiro!$H$3:$H$300,"&lt;0")+COUNTIFS(Janeiro!$D$3:$D$300,C283,Janeiro!$H$3:$H$300,"&lt;0")+COUNTIFS(Fevereiro!$C$3:$C$300,C283,Fevereiro!$H$3:$H$300,"&lt;0")+COUNTIFS(Fevereiro!$D$3:$D$300,C283,Fevereiro!$H$3:$H$300,"&lt;0")+COUNTIFS('Março'!$C$3:$C$300,C283,'Março'!$H$3:$H$300,"&lt;0")+COUNTIFS('Março'!$D$3:$D$300,C283,'Março'!$H$3:$H$300,"&lt;0")+COUNTIFS(Abril!$C$3:$C$300,C283,Abril!$H$3:$H$300,"&lt;0")+COUNTIFS(Abril!$D$3:$D$300,C283,Abril!$H$3:$H$300,"&lt;0")+COUNTIFS(Maio!$C$3:$C$300,C283,Maio!$H$3:$H$300,"&lt;0")+COUNTIFS(Maio!$D$3:$D$300,C283,Maio!$H$3:$H$300,"&lt;0")+COUNTIFS(Junho!$C$3:$C$300,C283,Junho!$H$3:$H$300,"&lt;0")+COUNTIFS(Junho!$D$3:$D$300,C283,Junho!$H$3:$H$300,"&lt;0")+COUNTIFS(Julho!$C$3:$C$300,C283,Julho!$H$3:$H$300,"&lt;0")+COUNTIFS(Julho!$D$3:$D$300,C283,Julho!$H$3:$H$300,"&lt;0")+COUNTIFS(Agosto!$C$3:$C$300,C283,Agosto!$H$3:$H$300,"&lt;0")+COUNTIFS(Agosto!$D$3:$D$300,C283,Agosto!$H$3:$H$300,"&lt;0")+COUNTIFS(Setembro!$C$3:$C$300,C283,Setembro!$H$3:$H$300,"&lt;0")+COUNTIFS(Setembro!$D$3:$D$300,C283,Setembro!$H$3:$H$300,"&lt;0")+COUNTIFS(Outubro!$C$3:$C$300,C283,Outubro!$H$3:$H$300,"&lt;0")+COUNTIFS(Outubro!$D$3:$D$300,C283,Outubro!$H$3:$H$300,"&lt;0")+COUNTIFS(Novembro!$C$3:$C$300,C283,Novembro!$H$3:$H$300,"&lt;0")+COUNTIFS(Novembro!$D$3:$D$300,C283,Novembro!$H$3:$H$300,"&lt;0")+COUNTIFS(Dezembro!$C$3:$C$300,C283,Dezembro!$H$3:$H$300,"&lt;0")+COUNTIFS(Dezembro!$D$3:$D$300,C283,Dezembro!$H$3:$H$300,"&lt;0")</f>
        <v>0</v>
      </c>
      <c r="H283" s="217">
        <f>SUMIFS(Janeiro!$H$3:$H$300,Janeiro!$C$3:$C$300,C283)+SUMIFS(Janeiro!$H$3:$H$300,Janeiro!$D$3:$D$300,C283)+SUMIFS(Fevereiro!$H$3:$H$300,Fevereiro!$C$3:$C$300,C283)+SUMIFS(Fevereiro!$H$3:$H$300,Fevereiro!$D$3:$D$300,C283)+SUMIFS('Março'!$H$3:$H$300,'Março'!$C$3:$C$300,C283)+SUMIFS('Março'!$H$3:$H$300,'Março'!$D$3:$D$300,C283)+SUMIFS(Abril!$H$3:$H$300,Abril!$C$3:$C$300,C283)+SUMIFS(Abril!$H$3:$H$300,Abril!$D$3:$D$300,C283)+SUMIFS(Maio!$H$3:$H$300,Maio!$C$3:$C$300,C283)+SUMIFS(Maio!$H$3:$H$300,Maio!$D$3:$D$300,C283)+SUMIFS(Junho!$H$3:$H$300,Junho!$C$3:$C$300,C283)+SUMIFS(Junho!$H$3:$H$300,Junho!$D$3:$D$300,C283)+SUMIFS(Julho!$H$3:$H$300,Julho!$C$3:$C$300,C283)+SUMIFS(Julho!$H$3:$H$300,Julho!$D$3:$D$300,C283)+SUMIFS(Agosto!$H$3:$H$300,Agosto!$C$3:$C$300,C283)+SUMIFS(Agosto!$H$3:$H$300,Agosto!$D$3:$D$300,C283)+SUMIFS(Setembro!$H$3:$H$300,Setembro!$C$3:$C$300,C283)+SUMIFS(Setembro!$H$3:$H$300,Setembro!$D$3:$D$300,C283)+SUMIFS(Outubro!$H$3:$H$300,Outubro!$C$3:$C$300,C283)+SUMIFS(Outubro!$H$3:$H$300,Outubro!$D$3:$D$300,C283)+SUMIFS(Novembro!$H$3:$H$300,Novembro!$C$3:$C$300,C283)+SUMIFS(Novembro!$H$3:$H$300,Novembro!$D$3:$D$300,C283)+SUMIFS(Dezembro!$H$3:$H$300,Dezembro!$C$3:$C$300,C283)+SUMIFS(Dezembro!$H$3:$H$300,Dezembro!$D$3:$D$300,C283)</f>
        <v>0</v>
      </c>
      <c r="J283" s="235"/>
      <c r="L283" s="71"/>
    </row>
    <row r="284" ht="24.75" customHeight="1">
      <c r="A284" s="214">
        <f>Equipes!$H284+(ROW(Equipes!$H284)/100000)</f>
        <v>0.00284</v>
      </c>
      <c r="B284" s="207">
        <f>RANK(Equipes!$A284,A:A)</f>
        <v>163</v>
      </c>
      <c r="C284" s="242"/>
      <c r="D284" s="216">
        <f>COUNTIF(Janeiro!$C$3:$C$300,C284)+COUNTIF(Fevereiro!$C$3:$C$300,C284)+COUNTIF('Março'!$C$3:$C$300,C284)+COUNTIF(Abril!$C$3:$C$300,C284)+COUNTIF(Maio!$C$3:$C$300,C284)+COUNTIF(Junho!$C$3:$C$300,C284)+COUNTIF(Julho!$C$3:$C$300,C284)+COUNTIF(Agosto!$C$3:$C$300,C284)+COUNTIF(Setembro!$C$3:$C$300,C284)+COUNTIF(Outubro!$C$3:$C$300,C284)+COUNTIF(Novembro!$C$3:$C$300,C284)+COUNTIF(Dezembro!$C$3:$C$300,C284)</f>
        <v>0</v>
      </c>
      <c r="E284" s="216">
        <f>COUNTIF(Janeiro!$D$3:$D$300,C284)+COUNTIF(Fevereiro!$D$3:$D$300,C284)+COUNTIF('Março'!$D$3:$D$300,C284)+COUNTIF(Abril!$D$3:$D$300,C284)+COUNTIF(Maio!$D$3:$D$300,C284)+COUNTIF(Junho!$D$3:$D$300,C284)+COUNTIF(Julho!$D$3:$D$300,C284)+COUNTIF(Agosto!$D$3:$D$300,C284)+COUNTIF(Setembro!$D$3:$D$300,C284)+COUNTIF(Outubro!$D$3:$D$300,C284)+COUNTIF(Novembro!$D$3:$D$300,C284)+COUNTIF(Dezembro!$D$3:$D$300,C284)</f>
        <v>0</v>
      </c>
      <c r="F284" s="216">
        <f>COUNTIFS(Janeiro!$C$3:$C$300,C284,Janeiro!$H$3:$H$300,"&gt;0")+COUNTIFS(Janeiro!$D$3:$D$300,C284,Janeiro!$H$3:$H$300,"&gt;0")+COUNTIFS(Fevereiro!$C$3:$C$300,C284,Fevereiro!$H$3:$H$300,"&gt;0")+COUNTIFS(Fevereiro!$D$3:$D$300,C284,Fevereiro!$H$3:$H$300,"&gt;0")+COUNTIFS('Março'!$C$3:$C$300,C284,'Março'!$H$3:$H$300,"&gt;0")+COUNTIFS('Março'!$D$3:$D$300,C284,'Março'!$H$3:$H$300,"&gt;0")+COUNTIFS(Abril!$C$3:$C$300,C284,Abril!$H$3:$H$300,"&gt;0")+COUNTIFS(Abril!$D$3:$D$300,C284,Abril!$H$3:$H$300,"&gt;0")+COUNTIFS(Maio!$C$3:$C$300,C284,Maio!$H$3:$H$300,"&gt;0")+COUNTIFS(Maio!$D$3:$D$300,C284,Maio!$H$3:$H$300,"&gt;0")+COUNTIFS(Junho!$C$3:$C$300,C284,Junho!$H$3:$H$300,"&gt;0")+COUNTIFS(Junho!$D$3:$D$300,C284,Junho!$H$3:$H$300,"&gt;0")+COUNTIFS(Julho!$C$3:$C$300,C284,Julho!$H$3:$H$300,"&gt;0")+COUNTIFS(Julho!$D$3:$D$300,C284,Julho!$H$3:$H$300,"&gt;0")+COUNTIFS(Agosto!$C$3:$C$300,C284,Agosto!$H$3:$H$300,"&gt;0")+COUNTIFS(Agosto!$D$3:$D$300,C284,Agosto!$H$3:$H$300,"&gt;0")+COUNTIFS(Setembro!$C$3:$C$300,C284,Setembro!$H$3:$H$300,"&gt;0")+COUNTIFS(Setembro!$D$3:$D$300,C284,Setembro!$H$3:$H$300,"&gt;0")+COUNTIFS(Outubro!$C$3:$C$300,C284,Outubro!$H$3:$H$300,"&gt;0")+COUNTIFS(Outubro!$D$3:$D$300,C284,Outubro!$H$3:$H$300,"&gt;0")+COUNTIFS(Novembro!$C$3:$C$300,C284,Novembro!$H$3:$H$300,"&gt;0")+COUNTIFS(Novembro!$D$3:$D$300,C284,Novembro!$H$3:$H$300,"&gt;0")+COUNTIFS(Dezembro!$C$3:$C$300,C284,Dezembro!$H$3:$H$300,"&gt;0")+COUNTIFS(Dezembro!$D$3:$D$300,C284,Dezembro!$H$3:$H$300,"&gt;0")</f>
        <v>0</v>
      </c>
      <c r="G284" s="216">
        <f>COUNTIFS(Janeiro!$C$3:$C$300,C284,Janeiro!$H$3:$H$300,"&lt;0")+COUNTIFS(Janeiro!$D$3:$D$300,C284,Janeiro!$H$3:$H$300,"&lt;0")+COUNTIFS(Fevereiro!$C$3:$C$300,C284,Fevereiro!$H$3:$H$300,"&lt;0")+COUNTIFS(Fevereiro!$D$3:$D$300,C284,Fevereiro!$H$3:$H$300,"&lt;0")+COUNTIFS('Março'!$C$3:$C$300,C284,'Março'!$H$3:$H$300,"&lt;0")+COUNTIFS('Março'!$D$3:$D$300,C284,'Março'!$H$3:$H$300,"&lt;0")+COUNTIFS(Abril!$C$3:$C$300,C284,Abril!$H$3:$H$300,"&lt;0")+COUNTIFS(Abril!$D$3:$D$300,C284,Abril!$H$3:$H$300,"&lt;0")+COUNTIFS(Maio!$C$3:$C$300,C284,Maio!$H$3:$H$300,"&lt;0")+COUNTIFS(Maio!$D$3:$D$300,C284,Maio!$H$3:$H$300,"&lt;0")+COUNTIFS(Junho!$C$3:$C$300,C284,Junho!$H$3:$H$300,"&lt;0")+COUNTIFS(Junho!$D$3:$D$300,C284,Junho!$H$3:$H$300,"&lt;0")+COUNTIFS(Julho!$C$3:$C$300,C284,Julho!$H$3:$H$300,"&lt;0")+COUNTIFS(Julho!$D$3:$D$300,C284,Julho!$H$3:$H$300,"&lt;0")+COUNTIFS(Agosto!$C$3:$C$300,C284,Agosto!$H$3:$H$300,"&lt;0")+COUNTIFS(Agosto!$D$3:$D$300,C284,Agosto!$H$3:$H$300,"&lt;0")+COUNTIFS(Setembro!$C$3:$C$300,C284,Setembro!$H$3:$H$300,"&lt;0")+COUNTIFS(Setembro!$D$3:$D$300,C284,Setembro!$H$3:$H$300,"&lt;0")+COUNTIFS(Outubro!$C$3:$C$300,C284,Outubro!$H$3:$H$300,"&lt;0")+COUNTIFS(Outubro!$D$3:$D$300,C284,Outubro!$H$3:$H$300,"&lt;0")+COUNTIFS(Novembro!$C$3:$C$300,C284,Novembro!$H$3:$H$300,"&lt;0")+COUNTIFS(Novembro!$D$3:$D$300,C284,Novembro!$H$3:$H$300,"&lt;0")+COUNTIFS(Dezembro!$C$3:$C$300,C284,Dezembro!$H$3:$H$300,"&lt;0")+COUNTIFS(Dezembro!$D$3:$D$300,C284,Dezembro!$H$3:$H$300,"&lt;0")</f>
        <v>0</v>
      </c>
      <c r="H284" s="217">
        <f>SUMIFS(Janeiro!$H$3:$H$300,Janeiro!$C$3:$C$300,C284)+SUMIFS(Janeiro!$H$3:$H$300,Janeiro!$D$3:$D$300,C284)+SUMIFS(Fevereiro!$H$3:$H$300,Fevereiro!$C$3:$C$300,C284)+SUMIFS(Fevereiro!$H$3:$H$300,Fevereiro!$D$3:$D$300,C284)+SUMIFS('Março'!$H$3:$H$300,'Março'!$C$3:$C$300,C284)+SUMIFS('Março'!$H$3:$H$300,'Março'!$D$3:$D$300,C284)+SUMIFS(Abril!$H$3:$H$300,Abril!$C$3:$C$300,C284)+SUMIFS(Abril!$H$3:$H$300,Abril!$D$3:$D$300,C284)+SUMIFS(Maio!$H$3:$H$300,Maio!$C$3:$C$300,C284)+SUMIFS(Maio!$H$3:$H$300,Maio!$D$3:$D$300,C284)+SUMIFS(Junho!$H$3:$H$300,Junho!$C$3:$C$300,C284)+SUMIFS(Junho!$H$3:$H$300,Junho!$D$3:$D$300,C284)+SUMIFS(Julho!$H$3:$H$300,Julho!$C$3:$C$300,C284)+SUMIFS(Julho!$H$3:$H$300,Julho!$D$3:$D$300,C284)+SUMIFS(Agosto!$H$3:$H$300,Agosto!$C$3:$C$300,C284)+SUMIFS(Agosto!$H$3:$H$300,Agosto!$D$3:$D$300,C284)+SUMIFS(Setembro!$H$3:$H$300,Setembro!$C$3:$C$300,C284)+SUMIFS(Setembro!$H$3:$H$300,Setembro!$D$3:$D$300,C284)+SUMIFS(Outubro!$H$3:$H$300,Outubro!$C$3:$C$300,C284)+SUMIFS(Outubro!$H$3:$H$300,Outubro!$D$3:$D$300,C284)+SUMIFS(Novembro!$H$3:$H$300,Novembro!$C$3:$C$300,C284)+SUMIFS(Novembro!$H$3:$H$300,Novembro!$D$3:$D$300,C284)+SUMIFS(Dezembro!$H$3:$H$300,Dezembro!$C$3:$C$300,C284)+SUMIFS(Dezembro!$H$3:$H$300,Dezembro!$D$3:$D$300,C284)</f>
        <v>0</v>
      </c>
      <c r="J284" s="235"/>
      <c r="L284" s="71"/>
    </row>
    <row r="285" ht="24.75" customHeight="1">
      <c r="A285" s="214">
        <f>Equipes!$H285+(ROW(Equipes!$H285)/100000)</f>
        <v>0.00285</v>
      </c>
      <c r="B285" s="207">
        <f>RANK(Equipes!$A285,A:A)</f>
        <v>162</v>
      </c>
      <c r="C285" s="242"/>
      <c r="D285" s="216">
        <f>COUNTIF(Janeiro!$C$3:$C$300,C285)+COUNTIF(Fevereiro!$C$3:$C$300,C285)+COUNTIF('Março'!$C$3:$C$300,C285)+COUNTIF(Abril!$C$3:$C$300,C285)+COUNTIF(Maio!$C$3:$C$300,C285)+COUNTIF(Junho!$C$3:$C$300,C285)+COUNTIF(Julho!$C$3:$C$300,C285)+COUNTIF(Agosto!$C$3:$C$300,C285)+COUNTIF(Setembro!$C$3:$C$300,C285)+COUNTIF(Outubro!$C$3:$C$300,C285)+COUNTIF(Novembro!$C$3:$C$300,C285)+COUNTIF(Dezembro!$C$3:$C$300,C285)</f>
        <v>0</v>
      </c>
      <c r="E285" s="216">
        <f>COUNTIF(Janeiro!$D$3:$D$300,C285)+COUNTIF(Fevereiro!$D$3:$D$300,C285)+COUNTIF('Março'!$D$3:$D$300,C285)+COUNTIF(Abril!$D$3:$D$300,C285)+COUNTIF(Maio!$D$3:$D$300,C285)+COUNTIF(Junho!$D$3:$D$300,C285)+COUNTIF(Julho!$D$3:$D$300,C285)+COUNTIF(Agosto!$D$3:$D$300,C285)+COUNTIF(Setembro!$D$3:$D$300,C285)+COUNTIF(Outubro!$D$3:$D$300,C285)+COUNTIF(Novembro!$D$3:$D$300,C285)+COUNTIF(Dezembro!$D$3:$D$300,C285)</f>
        <v>0</v>
      </c>
      <c r="F285" s="216">
        <f>COUNTIFS(Janeiro!$C$3:$C$300,C285,Janeiro!$H$3:$H$300,"&gt;0")+COUNTIFS(Janeiro!$D$3:$D$300,C285,Janeiro!$H$3:$H$300,"&gt;0")+COUNTIFS(Fevereiro!$C$3:$C$300,C285,Fevereiro!$H$3:$H$300,"&gt;0")+COUNTIFS(Fevereiro!$D$3:$D$300,C285,Fevereiro!$H$3:$H$300,"&gt;0")+COUNTIFS('Março'!$C$3:$C$300,C285,'Março'!$H$3:$H$300,"&gt;0")+COUNTIFS('Março'!$D$3:$D$300,C285,'Março'!$H$3:$H$300,"&gt;0")+COUNTIFS(Abril!$C$3:$C$300,C285,Abril!$H$3:$H$300,"&gt;0")+COUNTIFS(Abril!$D$3:$D$300,C285,Abril!$H$3:$H$300,"&gt;0")+COUNTIFS(Maio!$C$3:$C$300,C285,Maio!$H$3:$H$300,"&gt;0")+COUNTIFS(Maio!$D$3:$D$300,C285,Maio!$H$3:$H$300,"&gt;0")+COUNTIFS(Junho!$C$3:$C$300,C285,Junho!$H$3:$H$300,"&gt;0")+COUNTIFS(Junho!$D$3:$D$300,C285,Junho!$H$3:$H$300,"&gt;0")+COUNTIFS(Julho!$C$3:$C$300,C285,Julho!$H$3:$H$300,"&gt;0")+COUNTIFS(Julho!$D$3:$D$300,C285,Julho!$H$3:$H$300,"&gt;0")+COUNTIFS(Agosto!$C$3:$C$300,C285,Agosto!$H$3:$H$300,"&gt;0")+COUNTIFS(Agosto!$D$3:$D$300,C285,Agosto!$H$3:$H$300,"&gt;0")+COUNTIFS(Setembro!$C$3:$C$300,C285,Setembro!$H$3:$H$300,"&gt;0")+COUNTIFS(Setembro!$D$3:$D$300,C285,Setembro!$H$3:$H$300,"&gt;0")+COUNTIFS(Outubro!$C$3:$C$300,C285,Outubro!$H$3:$H$300,"&gt;0")+COUNTIFS(Outubro!$D$3:$D$300,C285,Outubro!$H$3:$H$300,"&gt;0")+COUNTIFS(Novembro!$C$3:$C$300,C285,Novembro!$H$3:$H$300,"&gt;0")+COUNTIFS(Novembro!$D$3:$D$300,C285,Novembro!$H$3:$H$300,"&gt;0")+COUNTIFS(Dezembro!$C$3:$C$300,C285,Dezembro!$H$3:$H$300,"&gt;0")+COUNTIFS(Dezembro!$D$3:$D$300,C285,Dezembro!$H$3:$H$300,"&gt;0")</f>
        <v>0</v>
      </c>
      <c r="G285" s="216">
        <f>COUNTIFS(Janeiro!$C$3:$C$300,C285,Janeiro!$H$3:$H$300,"&lt;0")+COUNTIFS(Janeiro!$D$3:$D$300,C285,Janeiro!$H$3:$H$300,"&lt;0")+COUNTIFS(Fevereiro!$C$3:$C$300,C285,Fevereiro!$H$3:$H$300,"&lt;0")+COUNTIFS(Fevereiro!$D$3:$D$300,C285,Fevereiro!$H$3:$H$300,"&lt;0")+COUNTIFS('Março'!$C$3:$C$300,C285,'Março'!$H$3:$H$300,"&lt;0")+COUNTIFS('Março'!$D$3:$D$300,C285,'Março'!$H$3:$H$300,"&lt;0")+COUNTIFS(Abril!$C$3:$C$300,C285,Abril!$H$3:$H$300,"&lt;0")+COUNTIFS(Abril!$D$3:$D$300,C285,Abril!$H$3:$H$300,"&lt;0")+COUNTIFS(Maio!$C$3:$C$300,C285,Maio!$H$3:$H$300,"&lt;0")+COUNTIFS(Maio!$D$3:$D$300,C285,Maio!$H$3:$H$300,"&lt;0")+COUNTIFS(Junho!$C$3:$C$300,C285,Junho!$H$3:$H$300,"&lt;0")+COUNTIFS(Junho!$D$3:$D$300,C285,Junho!$H$3:$H$300,"&lt;0")+COUNTIFS(Julho!$C$3:$C$300,C285,Julho!$H$3:$H$300,"&lt;0")+COUNTIFS(Julho!$D$3:$D$300,C285,Julho!$H$3:$H$300,"&lt;0")+COUNTIFS(Agosto!$C$3:$C$300,C285,Agosto!$H$3:$H$300,"&lt;0")+COUNTIFS(Agosto!$D$3:$D$300,C285,Agosto!$H$3:$H$300,"&lt;0")+COUNTIFS(Setembro!$C$3:$C$300,C285,Setembro!$H$3:$H$300,"&lt;0")+COUNTIFS(Setembro!$D$3:$D$300,C285,Setembro!$H$3:$H$300,"&lt;0")+COUNTIFS(Outubro!$C$3:$C$300,C285,Outubro!$H$3:$H$300,"&lt;0")+COUNTIFS(Outubro!$D$3:$D$300,C285,Outubro!$H$3:$H$300,"&lt;0")+COUNTIFS(Novembro!$C$3:$C$300,C285,Novembro!$H$3:$H$300,"&lt;0")+COUNTIFS(Novembro!$D$3:$D$300,C285,Novembro!$H$3:$H$300,"&lt;0")+COUNTIFS(Dezembro!$C$3:$C$300,C285,Dezembro!$H$3:$H$300,"&lt;0")+COUNTIFS(Dezembro!$D$3:$D$300,C285,Dezembro!$H$3:$H$300,"&lt;0")</f>
        <v>0</v>
      </c>
      <c r="H285" s="217">
        <f>SUMIFS(Janeiro!$H$3:$H$300,Janeiro!$C$3:$C$300,C285)+SUMIFS(Janeiro!$H$3:$H$300,Janeiro!$D$3:$D$300,C285)+SUMIFS(Fevereiro!$H$3:$H$300,Fevereiro!$C$3:$C$300,C285)+SUMIFS(Fevereiro!$H$3:$H$300,Fevereiro!$D$3:$D$300,C285)+SUMIFS('Março'!$H$3:$H$300,'Março'!$C$3:$C$300,C285)+SUMIFS('Março'!$H$3:$H$300,'Março'!$D$3:$D$300,C285)+SUMIFS(Abril!$H$3:$H$300,Abril!$C$3:$C$300,C285)+SUMIFS(Abril!$H$3:$H$300,Abril!$D$3:$D$300,C285)+SUMIFS(Maio!$H$3:$H$300,Maio!$C$3:$C$300,C285)+SUMIFS(Maio!$H$3:$H$300,Maio!$D$3:$D$300,C285)+SUMIFS(Junho!$H$3:$H$300,Junho!$C$3:$C$300,C285)+SUMIFS(Junho!$H$3:$H$300,Junho!$D$3:$D$300,C285)+SUMIFS(Julho!$H$3:$H$300,Julho!$C$3:$C$300,C285)+SUMIFS(Julho!$H$3:$H$300,Julho!$D$3:$D$300,C285)+SUMIFS(Agosto!$H$3:$H$300,Agosto!$C$3:$C$300,C285)+SUMIFS(Agosto!$H$3:$H$300,Agosto!$D$3:$D$300,C285)+SUMIFS(Setembro!$H$3:$H$300,Setembro!$C$3:$C$300,C285)+SUMIFS(Setembro!$H$3:$H$300,Setembro!$D$3:$D$300,C285)+SUMIFS(Outubro!$H$3:$H$300,Outubro!$C$3:$C$300,C285)+SUMIFS(Outubro!$H$3:$H$300,Outubro!$D$3:$D$300,C285)+SUMIFS(Novembro!$H$3:$H$300,Novembro!$C$3:$C$300,C285)+SUMIFS(Novembro!$H$3:$H$300,Novembro!$D$3:$D$300,C285)+SUMIFS(Dezembro!$H$3:$H$300,Dezembro!$C$3:$C$300,C285)+SUMIFS(Dezembro!$H$3:$H$300,Dezembro!$D$3:$D$300,C285)</f>
        <v>0</v>
      </c>
      <c r="J285" s="235"/>
      <c r="L285" s="71"/>
    </row>
    <row r="286" ht="24.75" customHeight="1">
      <c r="A286" s="214">
        <f>Equipes!$H286+(ROW(Equipes!$H286)/100000)</f>
        <v>0.00286</v>
      </c>
      <c r="B286" s="207">
        <f>RANK(Equipes!$A286,A:A)</f>
        <v>161</v>
      </c>
      <c r="C286" s="242"/>
      <c r="D286" s="216">
        <f>COUNTIF(Janeiro!$C$3:$C$300,C286)+COUNTIF(Fevereiro!$C$3:$C$300,C286)+COUNTIF('Março'!$C$3:$C$300,C286)+COUNTIF(Abril!$C$3:$C$300,C286)+COUNTIF(Maio!$C$3:$C$300,C286)+COUNTIF(Junho!$C$3:$C$300,C286)+COUNTIF(Julho!$C$3:$C$300,C286)+COUNTIF(Agosto!$C$3:$C$300,C286)+COUNTIF(Setembro!$C$3:$C$300,C286)+COUNTIF(Outubro!$C$3:$C$300,C286)+COUNTIF(Novembro!$C$3:$C$300,C286)+COUNTIF(Dezembro!$C$3:$C$300,C286)</f>
        <v>0</v>
      </c>
      <c r="E286" s="216">
        <f>COUNTIF(Janeiro!$D$3:$D$300,C286)+COUNTIF(Fevereiro!$D$3:$D$300,C286)+COUNTIF('Março'!$D$3:$D$300,C286)+COUNTIF(Abril!$D$3:$D$300,C286)+COUNTIF(Maio!$D$3:$D$300,C286)+COUNTIF(Junho!$D$3:$D$300,C286)+COUNTIF(Julho!$D$3:$D$300,C286)+COUNTIF(Agosto!$D$3:$D$300,C286)+COUNTIF(Setembro!$D$3:$D$300,C286)+COUNTIF(Outubro!$D$3:$D$300,C286)+COUNTIF(Novembro!$D$3:$D$300,C286)+COUNTIF(Dezembro!$D$3:$D$300,C286)</f>
        <v>0</v>
      </c>
      <c r="F286" s="216">
        <f>COUNTIFS(Janeiro!$C$3:$C$300,C286,Janeiro!$H$3:$H$300,"&gt;0")+COUNTIFS(Janeiro!$D$3:$D$300,C286,Janeiro!$H$3:$H$300,"&gt;0")+COUNTIFS(Fevereiro!$C$3:$C$300,C286,Fevereiro!$H$3:$H$300,"&gt;0")+COUNTIFS(Fevereiro!$D$3:$D$300,C286,Fevereiro!$H$3:$H$300,"&gt;0")+COUNTIFS('Março'!$C$3:$C$300,C286,'Março'!$H$3:$H$300,"&gt;0")+COUNTIFS('Março'!$D$3:$D$300,C286,'Março'!$H$3:$H$300,"&gt;0")+COUNTIFS(Abril!$C$3:$C$300,C286,Abril!$H$3:$H$300,"&gt;0")+COUNTIFS(Abril!$D$3:$D$300,C286,Abril!$H$3:$H$300,"&gt;0")+COUNTIFS(Maio!$C$3:$C$300,C286,Maio!$H$3:$H$300,"&gt;0")+COUNTIFS(Maio!$D$3:$D$300,C286,Maio!$H$3:$H$300,"&gt;0")+COUNTIFS(Junho!$C$3:$C$300,C286,Junho!$H$3:$H$300,"&gt;0")+COUNTIFS(Junho!$D$3:$D$300,C286,Junho!$H$3:$H$300,"&gt;0")+COUNTIFS(Julho!$C$3:$C$300,C286,Julho!$H$3:$H$300,"&gt;0")+COUNTIFS(Julho!$D$3:$D$300,C286,Julho!$H$3:$H$300,"&gt;0")+COUNTIFS(Agosto!$C$3:$C$300,C286,Agosto!$H$3:$H$300,"&gt;0")+COUNTIFS(Agosto!$D$3:$D$300,C286,Agosto!$H$3:$H$300,"&gt;0")+COUNTIFS(Setembro!$C$3:$C$300,C286,Setembro!$H$3:$H$300,"&gt;0")+COUNTIFS(Setembro!$D$3:$D$300,C286,Setembro!$H$3:$H$300,"&gt;0")+COUNTIFS(Outubro!$C$3:$C$300,C286,Outubro!$H$3:$H$300,"&gt;0")+COUNTIFS(Outubro!$D$3:$D$300,C286,Outubro!$H$3:$H$300,"&gt;0")+COUNTIFS(Novembro!$C$3:$C$300,C286,Novembro!$H$3:$H$300,"&gt;0")+COUNTIFS(Novembro!$D$3:$D$300,C286,Novembro!$H$3:$H$300,"&gt;0")+COUNTIFS(Dezembro!$C$3:$C$300,C286,Dezembro!$H$3:$H$300,"&gt;0")+COUNTIFS(Dezembro!$D$3:$D$300,C286,Dezembro!$H$3:$H$300,"&gt;0")</f>
        <v>0</v>
      </c>
      <c r="G286" s="216">
        <f>COUNTIFS(Janeiro!$C$3:$C$300,C286,Janeiro!$H$3:$H$300,"&lt;0")+COUNTIFS(Janeiro!$D$3:$D$300,C286,Janeiro!$H$3:$H$300,"&lt;0")+COUNTIFS(Fevereiro!$C$3:$C$300,C286,Fevereiro!$H$3:$H$300,"&lt;0")+COUNTIFS(Fevereiro!$D$3:$D$300,C286,Fevereiro!$H$3:$H$300,"&lt;0")+COUNTIFS('Março'!$C$3:$C$300,C286,'Março'!$H$3:$H$300,"&lt;0")+COUNTIFS('Março'!$D$3:$D$300,C286,'Março'!$H$3:$H$300,"&lt;0")+COUNTIFS(Abril!$C$3:$C$300,C286,Abril!$H$3:$H$300,"&lt;0")+COUNTIFS(Abril!$D$3:$D$300,C286,Abril!$H$3:$H$300,"&lt;0")+COUNTIFS(Maio!$C$3:$C$300,C286,Maio!$H$3:$H$300,"&lt;0")+COUNTIFS(Maio!$D$3:$D$300,C286,Maio!$H$3:$H$300,"&lt;0")+COUNTIFS(Junho!$C$3:$C$300,C286,Junho!$H$3:$H$300,"&lt;0")+COUNTIFS(Junho!$D$3:$D$300,C286,Junho!$H$3:$H$300,"&lt;0")+COUNTIFS(Julho!$C$3:$C$300,C286,Julho!$H$3:$H$300,"&lt;0")+COUNTIFS(Julho!$D$3:$D$300,C286,Julho!$H$3:$H$300,"&lt;0")+COUNTIFS(Agosto!$C$3:$C$300,C286,Agosto!$H$3:$H$300,"&lt;0")+COUNTIFS(Agosto!$D$3:$D$300,C286,Agosto!$H$3:$H$300,"&lt;0")+COUNTIFS(Setembro!$C$3:$C$300,C286,Setembro!$H$3:$H$300,"&lt;0")+COUNTIFS(Setembro!$D$3:$D$300,C286,Setembro!$H$3:$H$300,"&lt;0")+COUNTIFS(Outubro!$C$3:$C$300,C286,Outubro!$H$3:$H$300,"&lt;0")+COUNTIFS(Outubro!$D$3:$D$300,C286,Outubro!$H$3:$H$300,"&lt;0")+COUNTIFS(Novembro!$C$3:$C$300,C286,Novembro!$H$3:$H$300,"&lt;0")+COUNTIFS(Novembro!$D$3:$D$300,C286,Novembro!$H$3:$H$300,"&lt;0")+COUNTIFS(Dezembro!$C$3:$C$300,C286,Dezembro!$H$3:$H$300,"&lt;0")+COUNTIFS(Dezembro!$D$3:$D$300,C286,Dezembro!$H$3:$H$300,"&lt;0")</f>
        <v>0</v>
      </c>
      <c r="H286" s="217">
        <f>SUMIFS(Janeiro!$H$3:$H$300,Janeiro!$C$3:$C$300,C286)+SUMIFS(Janeiro!$H$3:$H$300,Janeiro!$D$3:$D$300,C286)+SUMIFS(Fevereiro!$H$3:$H$300,Fevereiro!$C$3:$C$300,C286)+SUMIFS(Fevereiro!$H$3:$H$300,Fevereiro!$D$3:$D$300,C286)+SUMIFS('Março'!$H$3:$H$300,'Março'!$C$3:$C$300,C286)+SUMIFS('Março'!$H$3:$H$300,'Março'!$D$3:$D$300,C286)+SUMIFS(Abril!$H$3:$H$300,Abril!$C$3:$C$300,C286)+SUMIFS(Abril!$H$3:$H$300,Abril!$D$3:$D$300,C286)+SUMIFS(Maio!$H$3:$H$300,Maio!$C$3:$C$300,C286)+SUMIFS(Maio!$H$3:$H$300,Maio!$D$3:$D$300,C286)+SUMIFS(Junho!$H$3:$H$300,Junho!$C$3:$C$300,C286)+SUMIFS(Junho!$H$3:$H$300,Junho!$D$3:$D$300,C286)+SUMIFS(Julho!$H$3:$H$300,Julho!$C$3:$C$300,C286)+SUMIFS(Julho!$H$3:$H$300,Julho!$D$3:$D$300,C286)+SUMIFS(Agosto!$H$3:$H$300,Agosto!$C$3:$C$300,C286)+SUMIFS(Agosto!$H$3:$H$300,Agosto!$D$3:$D$300,C286)+SUMIFS(Setembro!$H$3:$H$300,Setembro!$C$3:$C$300,C286)+SUMIFS(Setembro!$H$3:$H$300,Setembro!$D$3:$D$300,C286)+SUMIFS(Outubro!$H$3:$H$300,Outubro!$C$3:$C$300,C286)+SUMIFS(Outubro!$H$3:$H$300,Outubro!$D$3:$D$300,C286)+SUMIFS(Novembro!$H$3:$H$300,Novembro!$C$3:$C$300,C286)+SUMIFS(Novembro!$H$3:$H$300,Novembro!$D$3:$D$300,C286)+SUMIFS(Dezembro!$H$3:$H$300,Dezembro!$C$3:$C$300,C286)+SUMIFS(Dezembro!$H$3:$H$300,Dezembro!$D$3:$D$300,C286)</f>
        <v>0</v>
      </c>
      <c r="J286" s="235"/>
      <c r="L286" s="71"/>
    </row>
    <row r="287" ht="24.75" customHeight="1">
      <c r="A287" s="214">
        <f>Equipes!$H287+(ROW(Equipes!$H287)/100000)</f>
        <v>0.00287</v>
      </c>
      <c r="B287" s="207">
        <f>RANK(Equipes!$A287,A:A)</f>
        <v>160</v>
      </c>
      <c r="C287" s="242"/>
      <c r="D287" s="216">
        <f>COUNTIF(Janeiro!$C$3:$C$300,C287)+COUNTIF(Fevereiro!$C$3:$C$300,C287)+COUNTIF('Março'!$C$3:$C$300,C287)+COUNTIF(Abril!$C$3:$C$300,C287)+COUNTIF(Maio!$C$3:$C$300,C287)+COUNTIF(Junho!$C$3:$C$300,C287)+COUNTIF(Julho!$C$3:$C$300,C287)+COUNTIF(Agosto!$C$3:$C$300,C287)+COUNTIF(Setembro!$C$3:$C$300,C287)+COUNTIF(Outubro!$C$3:$C$300,C287)+COUNTIF(Novembro!$C$3:$C$300,C287)+COUNTIF(Dezembro!$C$3:$C$300,C287)</f>
        <v>0</v>
      </c>
      <c r="E287" s="216">
        <f>COUNTIF(Janeiro!$D$3:$D$300,C287)+COUNTIF(Fevereiro!$D$3:$D$300,C287)+COUNTIF('Março'!$D$3:$D$300,C287)+COUNTIF(Abril!$D$3:$D$300,C287)+COUNTIF(Maio!$D$3:$D$300,C287)+COUNTIF(Junho!$D$3:$D$300,C287)+COUNTIF(Julho!$D$3:$D$300,C287)+COUNTIF(Agosto!$D$3:$D$300,C287)+COUNTIF(Setembro!$D$3:$D$300,C287)+COUNTIF(Outubro!$D$3:$D$300,C287)+COUNTIF(Novembro!$D$3:$D$300,C287)+COUNTIF(Dezembro!$D$3:$D$300,C287)</f>
        <v>0</v>
      </c>
      <c r="F287" s="216">
        <f>COUNTIFS(Janeiro!$C$3:$C$300,C287,Janeiro!$H$3:$H$300,"&gt;0")+COUNTIFS(Janeiro!$D$3:$D$300,C287,Janeiro!$H$3:$H$300,"&gt;0")+COUNTIFS(Fevereiro!$C$3:$C$300,C287,Fevereiro!$H$3:$H$300,"&gt;0")+COUNTIFS(Fevereiro!$D$3:$D$300,C287,Fevereiro!$H$3:$H$300,"&gt;0")+COUNTIFS('Março'!$C$3:$C$300,C287,'Março'!$H$3:$H$300,"&gt;0")+COUNTIFS('Março'!$D$3:$D$300,C287,'Março'!$H$3:$H$300,"&gt;0")+COUNTIFS(Abril!$C$3:$C$300,C287,Abril!$H$3:$H$300,"&gt;0")+COUNTIFS(Abril!$D$3:$D$300,C287,Abril!$H$3:$H$300,"&gt;0")+COUNTIFS(Maio!$C$3:$C$300,C287,Maio!$H$3:$H$300,"&gt;0")+COUNTIFS(Maio!$D$3:$D$300,C287,Maio!$H$3:$H$300,"&gt;0")+COUNTIFS(Junho!$C$3:$C$300,C287,Junho!$H$3:$H$300,"&gt;0")+COUNTIFS(Junho!$D$3:$D$300,C287,Junho!$H$3:$H$300,"&gt;0")+COUNTIFS(Julho!$C$3:$C$300,C287,Julho!$H$3:$H$300,"&gt;0")+COUNTIFS(Julho!$D$3:$D$300,C287,Julho!$H$3:$H$300,"&gt;0")+COUNTIFS(Agosto!$C$3:$C$300,C287,Agosto!$H$3:$H$300,"&gt;0")+COUNTIFS(Agosto!$D$3:$D$300,C287,Agosto!$H$3:$H$300,"&gt;0")+COUNTIFS(Setembro!$C$3:$C$300,C287,Setembro!$H$3:$H$300,"&gt;0")+COUNTIFS(Setembro!$D$3:$D$300,C287,Setembro!$H$3:$H$300,"&gt;0")+COUNTIFS(Outubro!$C$3:$C$300,C287,Outubro!$H$3:$H$300,"&gt;0")+COUNTIFS(Outubro!$D$3:$D$300,C287,Outubro!$H$3:$H$300,"&gt;0")+COUNTIFS(Novembro!$C$3:$C$300,C287,Novembro!$H$3:$H$300,"&gt;0")+COUNTIFS(Novembro!$D$3:$D$300,C287,Novembro!$H$3:$H$300,"&gt;0")+COUNTIFS(Dezembro!$C$3:$C$300,C287,Dezembro!$H$3:$H$300,"&gt;0")+COUNTIFS(Dezembro!$D$3:$D$300,C287,Dezembro!$H$3:$H$300,"&gt;0")</f>
        <v>0</v>
      </c>
      <c r="G287" s="216">
        <f>COUNTIFS(Janeiro!$C$3:$C$300,C287,Janeiro!$H$3:$H$300,"&lt;0")+COUNTIFS(Janeiro!$D$3:$D$300,C287,Janeiro!$H$3:$H$300,"&lt;0")+COUNTIFS(Fevereiro!$C$3:$C$300,C287,Fevereiro!$H$3:$H$300,"&lt;0")+COUNTIFS(Fevereiro!$D$3:$D$300,C287,Fevereiro!$H$3:$H$300,"&lt;0")+COUNTIFS('Março'!$C$3:$C$300,C287,'Março'!$H$3:$H$300,"&lt;0")+COUNTIFS('Março'!$D$3:$D$300,C287,'Março'!$H$3:$H$300,"&lt;0")+COUNTIFS(Abril!$C$3:$C$300,C287,Abril!$H$3:$H$300,"&lt;0")+COUNTIFS(Abril!$D$3:$D$300,C287,Abril!$H$3:$H$300,"&lt;0")+COUNTIFS(Maio!$C$3:$C$300,C287,Maio!$H$3:$H$300,"&lt;0")+COUNTIFS(Maio!$D$3:$D$300,C287,Maio!$H$3:$H$300,"&lt;0")+COUNTIFS(Junho!$C$3:$C$300,C287,Junho!$H$3:$H$300,"&lt;0")+COUNTIFS(Junho!$D$3:$D$300,C287,Junho!$H$3:$H$300,"&lt;0")+COUNTIFS(Julho!$C$3:$C$300,C287,Julho!$H$3:$H$300,"&lt;0")+COUNTIFS(Julho!$D$3:$D$300,C287,Julho!$H$3:$H$300,"&lt;0")+COUNTIFS(Agosto!$C$3:$C$300,C287,Agosto!$H$3:$H$300,"&lt;0")+COUNTIFS(Agosto!$D$3:$D$300,C287,Agosto!$H$3:$H$300,"&lt;0")+COUNTIFS(Setembro!$C$3:$C$300,C287,Setembro!$H$3:$H$300,"&lt;0")+COUNTIFS(Setembro!$D$3:$D$300,C287,Setembro!$H$3:$H$300,"&lt;0")+COUNTIFS(Outubro!$C$3:$C$300,C287,Outubro!$H$3:$H$300,"&lt;0")+COUNTIFS(Outubro!$D$3:$D$300,C287,Outubro!$H$3:$H$300,"&lt;0")+COUNTIFS(Novembro!$C$3:$C$300,C287,Novembro!$H$3:$H$300,"&lt;0")+COUNTIFS(Novembro!$D$3:$D$300,C287,Novembro!$H$3:$H$300,"&lt;0")+COUNTIFS(Dezembro!$C$3:$C$300,C287,Dezembro!$H$3:$H$300,"&lt;0")+COUNTIFS(Dezembro!$D$3:$D$300,C287,Dezembro!$H$3:$H$300,"&lt;0")</f>
        <v>0</v>
      </c>
      <c r="H287" s="217">
        <f>SUMIFS(Janeiro!$H$3:$H$300,Janeiro!$C$3:$C$300,C287)+SUMIFS(Janeiro!$H$3:$H$300,Janeiro!$D$3:$D$300,C287)+SUMIFS(Fevereiro!$H$3:$H$300,Fevereiro!$C$3:$C$300,C287)+SUMIFS(Fevereiro!$H$3:$H$300,Fevereiro!$D$3:$D$300,C287)+SUMIFS('Março'!$H$3:$H$300,'Março'!$C$3:$C$300,C287)+SUMIFS('Março'!$H$3:$H$300,'Março'!$D$3:$D$300,C287)+SUMIFS(Abril!$H$3:$H$300,Abril!$C$3:$C$300,C287)+SUMIFS(Abril!$H$3:$H$300,Abril!$D$3:$D$300,C287)+SUMIFS(Maio!$H$3:$H$300,Maio!$C$3:$C$300,C287)+SUMIFS(Maio!$H$3:$H$300,Maio!$D$3:$D$300,C287)+SUMIFS(Junho!$H$3:$H$300,Junho!$C$3:$C$300,C287)+SUMIFS(Junho!$H$3:$H$300,Junho!$D$3:$D$300,C287)+SUMIFS(Julho!$H$3:$H$300,Julho!$C$3:$C$300,C287)+SUMIFS(Julho!$H$3:$H$300,Julho!$D$3:$D$300,C287)+SUMIFS(Agosto!$H$3:$H$300,Agosto!$C$3:$C$300,C287)+SUMIFS(Agosto!$H$3:$H$300,Agosto!$D$3:$D$300,C287)+SUMIFS(Setembro!$H$3:$H$300,Setembro!$C$3:$C$300,C287)+SUMIFS(Setembro!$H$3:$H$300,Setembro!$D$3:$D$300,C287)+SUMIFS(Outubro!$H$3:$H$300,Outubro!$C$3:$C$300,C287)+SUMIFS(Outubro!$H$3:$H$300,Outubro!$D$3:$D$300,C287)+SUMIFS(Novembro!$H$3:$H$300,Novembro!$C$3:$C$300,C287)+SUMIFS(Novembro!$H$3:$H$300,Novembro!$D$3:$D$300,C287)+SUMIFS(Dezembro!$H$3:$H$300,Dezembro!$C$3:$C$300,C287)+SUMIFS(Dezembro!$H$3:$H$300,Dezembro!$D$3:$D$300,C287)</f>
        <v>0</v>
      </c>
      <c r="J287" s="235"/>
      <c r="L287" s="71"/>
    </row>
    <row r="288" ht="24.75" customHeight="1">
      <c r="A288" s="214">
        <f>Equipes!$H288+(ROW(Equipes!$H288)/100000)</f>
        <v>0.00288</v>
      </c>
      <c r="B288" s="207">
        <f>RANK(Equipes!$A288,A:A)</f>
        <v>159</v>
      </c>
      <c r="C288" s="242"/>
      <c r="D288" s="216">
        <f>COUNTIF(Janeiro!$C$3:$C$300,C288)+COUNTIF(Fevereiro!$C$3:$C$300,C288)+COUNTIF('Março'!$C$3:$C$300,C288)+COUNTIF(Abril!$C$3:$C$300,C288)+COUNTIF(Maio!$C$3:$C$300,C288)+COUNTIF(Junho!$C$3:$C$300,C288)+COUNTIF(Julho!$C$3:$C$300,C288)+COUNTIF(Agosto!$C$3:$C$300,C288)+COUNTIF(Setembro!$C$3:$C$300,C288)+COUNTIF(Outubro!$C$3:$C$300,C288)+COUNTIF(Novembro!$C$3:$C$300,C288)+COUNTIF(Dezembro!$C$3:$C$300,C288)</f>
        <v>0</v>
      </c>
      <c r="E288" s="216">
        <f>COUNTIF(Janeiro!$D$3:$D$300,C288)+COUNTIF(Fevereiro!$D$3:$D$300,C288)+COUNTIF('Março'!$D$3:$D$300,C288)+COUNTIF(Abril!$D$3:$D$300,C288)+COUNTIF(Maio!$D$3:$D$300,C288)+COUNTIF(Junho!$D$3:$D$300,C288)+COUNTIF(Julho!$D$3:$D$300,C288)+COUNTIF(Agosto!$D$3:$D$300,C288)+COUNTIF(Setembro!$D$3:$D$300,C288)+COUNTIF(Outubro!$D$3:$D$300,C288)+COUNTIF(Novembro!$D$3:$D$300,C288)+COUNTIF(Dezembro!$D$3:$D$300,C288)</f>
        <v>0</v>
      </c>
      <c r="F288" s="216">
        <f>COUNTIFS(Janeiro!$C$3:$C$300,C288,Janeiro!$H$3:$H$300,"&gt;0")+COUNTIFS(Janeiro!$D$3:$D$300,C288,Janeiro!$H$3:$H$300,"&gt;0")+COUNTIFS(Fevereiro!$C$3:$C$300,C288,Fevereiro!$H$3:$H$300,"&gt;0")+COUNTIFS(Fevereiro!$D$3:$D$300,C288,Fevereiro!$H$3:$H$300,"&gt;0")+COUNTIFS('Março'!$C$3:$C$300,C288,'Março'!$H$3:$H$300,"&gt;0")+COUNTIFS('Março'!$D$3:$D$300,C288,'Março'!$H$3:$H$300,"&gt;0")+COUNTIFS(Abril!$C$3:$C$300,C288,Abril!$H$3:$H$300,"&gt;0")+COUNTIFS(Abril!$D$3:$D$300,C288,Abril!$H$3:$H$300,"&gt;0")+COUNTIFS(Maio!$C$3:$C$300,C288,Maio!$H$3:$H$300,"&gt;0")+COUNTIFS(Maio!$D$3:$D$300,C288,Maio!$H$3:$H$300,"&gt;0")+COUNTIFS(Junho!$C$3:$C$300,C288,Junho!$H$3:$H$300,"&gt;0")+COUNTIFS(Junho!$D$3:$D$300,C288,Junho!$H$3:$H$300,"&gt;0")+COUNTIFS(Julho!$C$3:$C$300,C288,Julho!$H$3:$H$300,"&gt;0")+COUNTIFS(Julho!$D$3:$D$300,C288,Julho!$H$3:$H$300,"&gt;0")+COUNTIFS(Agosto!$C$3:$C$300,C288,Agosto!$H$3:$H$300,"&gt;0")+COUNTIFS(Agosto!$D$3:$D$300,C288,Agosto!$H$3:$H$300,"&gt;0")+COUNTIFS(Setembro!$C$3:$C$300,C288,Setembro!$H$3:$H$300,"&gt;0")+COUNTIFS(Setembro!$D$3:$D$300,C288,Setembro!$H$3:$H$300,"&gt;0")+COUNTIFS(Outubro!$C$3:$C$300,C288,Outubro!$H$3:$H$300,"&gt;0")+COUNTIFS(Outubro!$D$3:$D$300,C288,Outubro!$H$3:$H$300,"&gt;0")+COUNTIFS(Novembro!$C$3:$C$300,C288,Novembro!$H$3:$H$300,"&gt;0")+COUNTIFS(Novembro!$D$3:$D$300,C288,Novembro!$H$3:$H$300,"&gt;0")+COUNTIFS(Dezembro!$C$3:$C$300,C288,Dezembro!$H$3:$H$300,"&gt;0")+COUNTIFS(Dezembro!$D$3:$D$300,C288,Dezembro!$H$3:$H$300,"&gt;0")</f>
        <v>0</v>
      </c>
      <c r="G288" s="216">
        <f>COUNTIFS(Janeiro!$C$3:$C$300,C288,Janeiro!$H$3:$H$300,"&lt;0")+COUNTIFS(Janeiro!$D$3:$D$300,C288,Janeiro!$H$3:$H$300,"&lt;0")+COUNTIFS(Fevereiro!$C$3:$C$300,C288,Fevereiro!$H$3:$H$300,"&lt;0")+COUNTIFS(Fevereiro!$D$3:$D$300,C288,Fevereiro!$H$3:$H$300,"&lt;0")+COUNTIFS('Março'!$C$3:$C$300,C288,'Março'!$H$3:$H$300,"&lt;0")+COUNTIFS('Março'!$D$3:$D$300,C288,'Março'!$H$3:$H$300,"&lt;0")+COUNTIFS(Abril!$C$3:$C$300,C288,Abril!$H$3:$H$300,"&lt;0")+COUNTIFS(Abril!$D$3:$D$300,C288,Abril!$H$3:$H$300,"&lt;0")+COUNTIFS(Maio!$C$3:$C$300,C288,Maio!$H$3:$H$300,"&lt;0")+COUNTIFS(Maio!$D$3:$D$300,C288,Maio!$H$3:$H$300,"&lt;0")+COUNTIFS(Junho!$C$3:$C$300,C288,Junho!$H$3:$H$300,"&lt;0")+COUNTIFS(Junho!$D$3:$D$300,C288,Junho!$H$3:$H$300,"&lt;0")+COUNTIFS(Julho!$C$3:$C$300,C288,Julho!$H$3:$H$300,"&lt;0")+COUNTIFS(Julho!$D$3:$D$300,C288,Julho!$H$3:$H$300,"&lt;0")+COUNTIFS(Agosto!$C$3:$C$300,C288,Agosto!$H$3:$H$300,"&lt;0")+COUNTIFS(Agosto!$D$3:$D$300,C288,Agosto!$H$3:$H$300,"&lt;0")+COUNTIFS(Setembro!$C$3:$C$300,C288,Setembro!$H$3:$H$300,"&lt;0")+COUNTIFS(Setembro!$D$3:$D$300,C288,Setembro!$H$3:$H$300,"&lt;0")+COUNTIFS(Outubro!$C$3:$C$300,C288,Outubro!$H$3:$H$300,"&lt;0")+COUNTIFS(Outubro!$D$3:$D$300,C288,Outubro!$H$3:$H$300,"&lt;0")+COUNTIFS(Novembro!$C$3:$C$300,C288,Novembro!$H$3:$H$300,"&lt;0")+COUNTIFS(Novembro!$D$3:$D$300,C288,Novembro!$H$3:$H$300,"&lt;0")+COUNTIFS(Dezembro!$C$3:$C$300,C288,Dezembro!$H$3:$H$300,"&lt;0")+COUNTIFS(Dezembro!$D$3:$D$300,C288,Dezembro!$H$3:$H$300,"&lt;0")</f>
        <v>0</v>
      </c>
      <c r="H288" s="217">
        <f>SUMIFS(Janeiro!$H$3:$H$300,Janeiro!$C$3:$C$300,C288)+SUMIFS(Janeiro!$H$3:$H$300,Janeiro!$D$3:$D$300,C288)+SUMIFS(Fevereiro!$H$3:$H$300,Fevereiro!$C$3:$C$300,C288)+SUMIFS(Fevereiro!$H$3:$H$300,Fevereiro!$D$3:$D$300,C288)+SUMIFS('Março'!$H$3:$H$300,'Março'!$C$3:$C$300,C288)+SUMIFS('Março'!$H$3:$H$300,'Março'!$D$3:$D$300,C288)+SUMIFS(Abril!$H$3:$H$300,Abril!$C$3:$C$300,C288)+SUMIFS(Abril!$H$3:$H$300,Abril!$D$3:$D$300,C288)+SUMIFS(Maio!$H$3:$H$300,Maio!$C$3:$C$300,C288)+SUMIFS(Maio!$H$3:$H$300,Maio!$D$3:$D$300,C288)+SUMIFS(Junho!$H$3:$H$300,Junho!$C$3:$C$300,C288)+SUMIFS(Junho!$H$3:$H$300,Junho!$D$3:$D$300,C288)+SUMIFS(Julho!$H$3:$H$300,Julho!$C$3:$C$300,C288)+SUMIFS(Julho!$H$3:$H$300,Julho!$D$3:$D$300,C288)+SUMIFS(Agosto!$H$3:$H$300,Agosto!$C$3:$C$300,C288)+SUMIFS(Agosto!$H$3:$H$300,Agosto!$D$3:$D$300,C288)+SUMIFS(Setembro!$H$3:$H$300,Setembro!$C$3:$C$300,C288)+SUMIFS(Setembro!$H$3:$H$300,Setembro!$D$3:$D$300,C288)+SUMIFS(Outubro!$H$3:$H$300,Outubro!$C$3:$C$300,C288)+SUMIFS(Outubro!$H$3:$H$300,Outubro!$D$3:$D$300,C288)+SUMIFS(Novembro!$H$3:$H$300,Novembro!$C$3:$C$300,C288)+SUMIFS(Novembro!$H$3:$H$300,Novembro!$D$3:$D$300,C288)+SUMIFS(Dezembro!$H$3:$H$300,Dezembro!$C$3:$C$300,C288)+SUMIFS(Dezembro!$H$3:$H$300,Dezembro!$D$3:$D$300,C288)</f>
        <v>0</v>
      </c>
      <c r="J288" s="235"/>
      <c r="L288" s="71"/>
    </row>
    <row r="289" ht="24.75" customHeight="1">
      <c r="A289" s="214">
        <f>Equipes!$H289+(ROW(Equipes!$H289)/100000)</f>
        <v>0.00289</v>
      </c>
      <c r="B289" s="207">
        <f>RANK(Equipes!$A289,A:A)</f>
        <v>158</v>
      </c>
      <c r="C289" s="242"/>
      <c r="D289" s="216">
        <f>COUNTIF(Janeiro!$C$3:$C$300,C289)+COUNTIF(Fevereiro!$C$3:$C$300,C289)+COUNTIF('Março'!$C$3:$C$300,C289)+COUNTIF(Abril!$C$3:$C$300,C289)+COUNTIF(Maio!$C$3:$C$300,C289)+COUNTIF(Junho!$C$3:$C$300,C289)+COUNTIF(Julho!$C$3:$C$300,C289)+COUNTIF(Agosto!$C$3:$C$300,C289)+COUNTIF(Setembro!$C$3:$C$300,C289)+COUNTIF(Outubro!$C$3:$C$300,C289)+COUNTIF(Novembro!$C$3:$C$300,C289)+COUNTIF(Dezembro!$C$3:$C$300,C289)</f>
        <v>0</v>
      </c>
      <c r="E289" s="216">
        <f>COUNTIF(Janeiro!$D$3:$D$300,C289)+COUNTIF(Fevereiro!$D$3:$D$300,C289)+COUNTIF('Março'!$D$3:$D$300,C289)+COUNTIF(Abril!$D$3:$D$300,C289)+COUNTIF(Maio!$D$3:$D$300,C289)+COUNTIF(Junho!$D$3:$D$300,C289)+COUNTIF(Julho!$D$3:$D$300,C289)+COUNTIF(Agosto!$D$3:$D$300,C289)+COUNTIF(Setembro!$D$3:$D$300,C289)+COUNTIF(Outubro!$D$3:$D$300,C289)+COUNTIF(Novembro!$D$3:$D$300,C289)+COUNTIF(Dezembro!$D$3:$D$300,C289)</f>
        <v>0</v>
      </c>
      <c r="F289" s="216">
        <f>COUNTIFS(Janeiro!$C$3:$C$300,C289,Janeiro!$H$3:$H$300,"&gt;0")+COUNTIFS(Janeiro!$D$3:$D$300,C289,Janeiro!$H$3:$H$300,"&gt;0")+COUNTIFS(Fevereiro!$C$3:$C$300,C289,Fevereiro!$H$3:$H$300,"&gt;0")+COUNTIFS(Fevereiro!$D$3:$D$300,C289,Fevereiro!$H$3:$H$300,"&gt;0")+COUNTIFS('Março'!$C$3:$C$300,C289,'Março'!$H$3:$H$300,"&gt;0")+COUNTIFS('Março'!$D$3:$D$300,C289,'Março'!$H$3:$H$300,"&gt;0")+COUNTIFS(Abril!$C$3:$C$300,C289,Abril!$H$3:$H$300,"&gt;0")+COUNTIFS(Abril!$D$3:$D$300,C289,Abril!$H$3:$H$300,"&gt;0")+COUNTIFS(Maio!$C$3:$C$300,C289,Maio!$H$3:$H$300,"&gt;0")+COUNTIFS(Maio!$D$3:$D$300,C289,Maio!$H$3:$H$300,"&gt;0")+COUNTIFS(Junho!$C$3:$C$300,C289,Junho!$H$3:$H$300,"&gt;0")+COUNTIFS(Junho!$D$3:$D$300,C289,Junho!$H$3:$H$300,"&gt;0")+COUNTIFS(Julho!$C$3:$C$300,C289,Julho!$H$3:$H$300,"&gt;0")+COUNTIFS(Julho!$D$3:$D$300,C289,Julho!$H$3:$H$300,"&gt;0")+COUNTIFS(Agosto!$C$3:$C$300,C289,Agosto!$H$3:$H$300,"&gt;0")+COUNTIFS(Agosto!$D$3:$D$300,C289,Agosto!$H$3:$H$300,"&gt;0")+COUNTIFS(Setembro!$C$3:$C$300,C289,Setembro!$H$3:$H$300,"&gt;0")+COUNTIFS(Setembro!$D$3:$D$300,C289,Setembro!$H$3:$H$300,"&gt;0")+COUNTIFS(Outubro!$C$3:$C$300,C289,Outubro!$H$3:$H$300,"&gt;0")+COUNTIFS(Outubro!$D$3:$D$300,C289,Outubro!$H$3:$H$300,"&gt;0")+COUNTIFS(Novembro!$C$3:$C$300,C289,Novembro!$H$3:$H$300,"&gt;0")+COUNTIFS(Novembro!$D$3:$D$300,C289,Novembro!$H$3:$H$300,"&gt;0")+COUNTIFS(Dezembro!$C$3:$C$300,C289,Dezembro!$H$3:$H$300,"&gt;0")+COUNTIFS(Dezembro!$D$3:$D$300,C289,Dezembro!$H$3:$H$300,"&gt;0")</f>
        <v>0</v>
      </c>
      <c r="G289" s="216">
        <f>COUNTIFS(Janeiro!$C$3:$C$300,C289,Janeiro!$H$3:$H$300,"&lt;0")+COUNTIFS(Janeiro!$D$3:$D$300,C289,Janeiro!$H$3:$H$300,"&lt;0")+COUNTIFS(Fevereiro!$C$3:$C$300,C289,Fevereiro!$H$3:$H$300,"&lt;0")+COUNTIFS(Fevereiro!$D$3:$D$300,C289,Fevereiro!$H$3:$H$300,"&lt;0")+COUNTIFS('Março'!$C$3:$C$300,C289,'Março'!$H$3:$H$300,"&lt;0")+COUNTIFS('Março'!$D$3:$D$300,C289,'Março'!$H$3:$H$300,"&lt;0")+COUNTIFS(Abril!$C$3:$C$300,C289,Abril!$H$3:$H$300,"&lt;0")+COUNTIFS(Abril!$D$3:$D$300,C289,Abril!$H$3:$H$300,"&lt;0")+COUNTIFS(Maio!$C$3:$C$300,C289,Maio!$H$3:$H$300,"&lt;0")+COUNTIFS(Maio!$D$3:$D$300,C289,Maio!$H$3:$H$300,"&lt;0")+COUNTIFS(Junho!$C$3:$C$300,C289,Junho!$H$3:$H$300,"&lt;0")+COUNTIFS(Junho!$D$3:$D$300,C289,Junho!$H$3:$H$300,"&lt;0")+COUNTIFS(Julho!$C$3:$C$300,C289,Julho!$H$3:$H$300,"&lt;0")+COUNTIFS(Julho!$D$3:$D$300,C289,Julho!$H$3:$H$300,"&lt;0")+COUNTIFS(Agosto!$C$3:$C$300,C289,Agosto!$H$3:$H$300,"&lt;0")+COUNTIFS(Agosto!$D$3:$D$300,C289,Agosto!$H$3:$H$300,"&lt;0")+COUNTIFS(Setembro!$C$3:$C$300,C289,Setembro!$H$3:$H$300,"&lt;0")+COUNTIFS(Setembro!$D$3:$D$300,C289,Setembro!$H$3:$H$300,"&lt;0")+COUNTIFS(Outubro!$C$3:$C$300,C289,Outubro!$H$3:$H$300,"&lt;0")+COUNTIFS(Outubro!$D$3:$D$300,C289,Outubro!$H$3:$H$300,"&lt;0")+COUNTIFS(Novembro!$C$3:$C$300,C289,Novembro!$H$3:$H$300,"&lt;0")+COUNTIFS(Novembro!$D$3:$D$300,C289,Novembro!$H$3:$H$300,"&lt;0")+COUNTIFS(Dezembro!$C$3:$C$300,C289,Dezembro!$H$3:$H$300,"&lt;0")+COUNTIFS(Dezembro!$D$3:$D$300,C289,Dezembro!$H$3:$H$300,"&lt;0")</f>
        <v>0</v>
      </c>
      <c r="H289" s="217">
        <f>SUMIFS(Janeiro!$H$3:$H$300,Janeiro!$C$3:$C$300,C289)+SUMIFS(Janeiro!$H$3:$H$300,Janeiro!$D$3:$D$300,C289)+SUMIFS(Fevereiro!$H$3:$H$300,Fevereiro!$C$3:$C$300,C289)+SUMIFS(Fevereiro!$H$3:$H$300,Fevereiro!$D$3:$D$300,C289)+SUMIFS('Março'!$H$3:$H$300,'Março'!$C$3:$C$300,C289)+SUMIFS('Março'!$H$3:$H$300,'Março'!$D$3:$D$300,C289)+SUMIFS(Abril!$H$3:$H$300,Abril!$C$3:$C$300,C289)+SUMIFS(Abril!$H$3:$H$300,Abril!$D$3:$D$300,C289)+SUMIFS(Maio!$H$3:$H$300,Maio!$C$3:$C$300,C289)+SUMIFS(Maio!$H$3:$H$300,Maio!$D$3:$D$300,C289)+SUMIFS(Junho!$H$3:$H$300,Junho!$C$3:$C$300,C289)+SUMIFS(Junho!$H$3:$H$300,Junho!$D$3:$D$300,C289)+SUMIFS(Julho!$H$3:$H$300,Julho!$C$3:$C$300,C289)+SUMIFS(Julho!$H$3:$H$300,Julho!$D$3:$D$300,C289)+SUMIFS(Agosto!$H$3:$H$300,Agosto!$C$3:$C$300,C289)+SUMIFS(Agosto!$H$3:$H$300,Agosto!$D$3:$D$300,C289)+SUMIFS(Setembro!$H$3:$H$300,Setembro!$C$3:$C$300,C289)+SUMIFS(Setembro!$H$3:$H$300,Setembro!$D$3:$D$300,C289)+SUMIFS(Outubro!$H$3:$H$300,Outubro!$C$3:$C$300,C289)+SUMIFS(Outubro!$H$3:$H$300,Outubro!$D$3:$D$300,C289)+SUMIFS(Novembro!$H$3:$H$300,Novembro!$C$3:$C$300,C289)+SUMIFS(Novembro!$H$3:$H$300,Novembro!$D$3:$D$300,C289)+SUMIFS(Dezembro!$H$3:$H$300,Dezembro!$C$3:$C$300,C289)+SUMIFS(Dezembro!$H$3:$H$300,Dezembro!$D$3:$D$300,C289)</f>
        <v>0</v>
      </c>
      <c r="J289" s="235"/>
      <c r="L289" s="71"/>
    </row>
    <row r="290" ht="24.75" customHeight="1">
      <c r="A290" s="214">
        <f>Equipes!$H290+(ROW(Equipes!$H290)/100000)</f>
        <v>0.0029</v>
      </c>
      <c r="B290" s="207">
        <f>RANK(Equipes!$A290,A:A)</f>
        <v>157</v>
      </c>
      <c r="C290" s="242"/>
      <c r="D290" s="216">
        <f>COUNTIF(Janeiro!$C$3:$C$300,C290)+COUNTIF(Fevereiro!$C$3:$C$300,C290)+COUNTIF('Março'!$C$3:$C$300,C290)+COUNTIF(Abril!$C$3:$C$300,C290)+COUNTIF(Maio!$C$3:$C$300,C290)+COUNTIF(Junho!$C$3:$C$300,C290)+COUNTIF(Julho!$C$3:$C$300,C290)+COUNTIF(Agosto!$C$3:$C$300,C290)+COUNTIF(Setembro!$C$3:$C$300,C290)+COUNTIF(Outubro!$C$3:$C$300,C290)+COUNTIF(Novembro!$C$3:$C$300,C290)+COUNTIF(Dezembro!$C$3:$C$300,C290)</f>
        <v>0</v>
      </c>
      <c r="E290" s="216">
        <f>COUNTIF(Janeiro!$D$3:$D$300,C290)+COUNTIF(Fevereiro!$D$3:$D$300,C290)+COUNTIF('Março'!$D$3:$D$300,C290)+COUNTIF(Abril!$D$3:$D$300,C290)+COUNTIF(Maio!$D$3:$D$300,C290)+COUNTIF(Junho!$D$3:$D$300,C290)+COUNTIF(Julho!$D$3:$D$300,C290)+COUNTIF(Agosto!$D$3:$D$300,C290)+COUNTIF(Setembro!$D$3:$D$300,C290)+COUNTIF(Outubro!$D$3:$D$300,C290)+COUNTIF(Novembro!$D$3:$D$300,C290)+COUNTIF(Dezembro!$D$3:$D$300,C290)</f>
        <v>0</v>
      </c>
      <c r="F290" s="216">
        <f>COUNTIFS(Janeiro!$C$3:$C$300,C290,Janeiro!$H$3:$H$300,"&gt;0")+COUNTIFS(Janeiro!$D$3:$D$300,C290,Janeiro!$H$3:$H$300,"&gt;0")+COUNTIFS(Fevereiro!$C$3:$C$300,C290,Fevereiro!$H$3:$H$300,"&gt;0")+COUNTIFS(Fevereiro!$D$3:$D$300,C290,Fevereiro!$H$3:$H$300,"&gt;0")+COUNTIFS('Março'!$C$3:$C$300,C290,'Março'!$H$3:$H$300,"&gt;0")+COUNTIFS('Março'!$D$3:$D$300,C290,'Março'!$H$3:$H$300,"&gt;0")+COUNTIFS(Abril!$C$3:$C$300,C290,Abril!$H$3:$H$300,"&gt;0")+COUNTIFS(Abril!$D$3:$D$300,C290,Abril!$H$3:$H$300,"&gt;0")+COUNTIFS(Maio!$C$3:$C$300,C290,Maio!$H$3:$H$300,"&gt;0")+COUNTIFS(Maio!$D$3:$D$300,C290,Maio!$H$3:$H$300,"&gt;0")+COUNTIFS(Junho!$C$3:$C$300,C290,Junho!$H$3:$H$300,"&gt;0")+COUNTIFS(Junho!$D$3:$D$300,C290,Junho!$H$3:$H$300,"&gt;0")+COUNTIFS(Julho!$C$3:$C$300,C290,Julho!$H$3:$H$300,"&gt;0")+COUNTIFS(Julho!$D$3:$D$300,C290,Julho!$H$3:$H$300,"&gt;0")+COUNTIFS(Agosto!$C$3:$C$300,C290,Agosto!$H$3:$H$300,"&gt;0")+COUNTIFS(Agosto!$D$3:$D$300,C290,Agosto!$H$3:$H$300,"&gt;0")+COUNTIFS(Setembro!$C$3:$C$300,C290,Setembro!$H$3:$H$300,"&gt;0")+COUNTIFS(Setembro!$D$3:$D$300,C290,Setembro!$H$3:$H$300,"&gt;0")+COUNTIFS(Outubro!$C$3:$C$300,C290,Outubro!$H$3:$H$300,"&gt;0")+COUNTIFS(Outubro!$D$3:$D$300,C290,Outubro!$H$3:$H$300,"&gt;0")+COUNTIFS(Novembro!$C$3:$C$300,C290,Novembro!$H$3:$H$300,"&gt;0")+COUNTIFS(Novembro!$D$3:$D$300,C290,Novembro!$H$3:$H$300,"&gt;0")+COUNTIFS(Dezembro!$C$3:$C$300,C290,Dezembro!$H$3:$H$300,"&gt;0")+COUNTIFS(Dezembro!$D$3:$D$300,C290,Dezembro!$H$3:$H$300,"&gt;0")</f>
        <v>0</v>
      </c>
      <c r="G290" s="216">
        <f>COUNTIFS(Janeiro!$C$3:$C$300,C290,Janeiro!$H$3:$H$300,"&lt;0")+COUNTIFS(Janeiro!$D$3:$D$300,C290,Janeiro!$H$3:$H$300,"&lt;0")+COUNTIFS(Fevereiro!$C$3:$C$300,C290,Fevereiro!$H$3:$H$300,"&lt;0")+COUNTIFS(Fevereiro!$D$3:$D$300,C290,Fevereiro!$H$3:$H$300,"&lt;0")+COUNTIFS('Março'!$C$3:$C$300,C290,'Março'!$H$3:$H$300,"&lt;0")+COUNTIFS('Março'!$D$3:$D$300,C290,'Março'!$H$3:$H$300,"&lt;0")+COUNTIFS(Abril!$C$3:$C$300,C290,Abril!$H$3:$H$300,"&lt;0")+COUNTIFS(Abril!$D$3:$D$300,C290,Abril!$H$3:$H$300,"&lt;0")+COUNTIFS(Maio!$C$3:$C$300,C290,Maio!$H$3:$H$300,"&lt;0")+COUNTIFS(Maio!$D$3:$D$300,C290,Maio!$H$3:$H$300,"&lt;0")+COUNTIFS(Junho!$C$3:$C$300,C290,Junho!$H$3:$H$300,"&lt;0")+COUNTIFS(Junho!$D$3:$D$300,C290,Junho!$H$3:$H$300,"&lt;0")+COUNTIFS(Julho!$C$3:$C$300,C290,Julho!$H$3:$H$300,"&lt;0")+COUNTIFS(Julho!$D$3:$D$300,C290,Julho!$H$3:$H$300,"&lt;0")+COUNTIFS(Agosto!$C$3:$C$300,C290,Agosto!$H$3:$H$300,"&lt;0")+COUNTIFS(Agosto!$D$3:$D$300,C290,Agosto!$H$3:$H$300,"&lt;0")+COUNTIFS(Setembro!$C$3:$C$300,C290,Setembro!$H$3:$H$300,"&lt;0")+COUNTIFS(Setembro!$D$3:$D$300,C290,Setembro!$H$3:$H$300,"&lt;0")+COUNTIFS(Outubro!$C$3:$C$300,C290,Outubro!$H$3:$H$300,"&lt;0")+COUNTIFS(Outubro!$D$3:$D$300,C290,Outubro!$H$3:$H$300,"&lt;0")+COUNTIFS(Novembro!$C$3:$C$300,C290,Novembro!$H$3:$H$300,"&lt;0")+COUNTIFS(Novembro!$D$3:$D$300,C290,Novembro!$H$3:$H$300,"&lt;0")+COUNTIFS(Dezembro!$C$3:$C$300,C290,Dezembro!$H$3:$H$300,"&lt;0")+COUNTIFS(Dezembro!$D$3:$D$300,C290,Dezembro!$H$3:$H$300,"&lt;0")</f>
        <v>0</v>
      </c>
      <c r="H290" s="217">
        <f>SUMIFS(Janeiro!$H$3:$H$300,Janeiro!$C$3:$C$300,C290)+SUMIFS(Janeiro!$H$3:$H$300,Janeiro!$D$3:$D$300,C290)+SUMIFS(Fevereiro!$H$3:$H$300,Fevereiro!$C$3:$C$300,C290)+SUMIFS(Fevereiro!$H$3:$H$300,Fevereiro!$D$3:$D$300,C290)+SUMIFS('Março'!$H$3:$H$300,'Março'!$C$3:$C$300,C290)+SUMIFS('Março'!$H$3:$H$300,'Março'!$D$3:$D$300,C290)+SUMIFS(Abril!$H$3:$H$300,Abril!$C$3:$C$300,C290)+SUMIFS(Abril!$H$3:$H$300,Abril!$D$3:$D$300,C290)+SUMIFS(Maio!$H$3:$H$300,Maio!$C$3:$C$300,C290)+SUMIFS(Maio!$H$3:$H$300,Maio!$D$3:$D$300,C290)+SUMIFS(Junho!$H$3:$H$300,Junho!$C$3:$C$300,C290)+SUMIFS(Junho!$H$3:$H$300,Junho!$D$3:$D$300,C290)+SUMIFS(Julho!$H$3:$H$300,Julho!$C$3:$C$300,C290)+SUMIFS(Julho!$H$3:$H$300,Julho!$D$3:$D$300,C290)+SUMIFS(Agosto!$H$3:$H$300,Agosto!$C$3:$C$300,C290)+SUMIFS(Agosto!$H$3:$H$300,Agosto!$D$3:$D$300,C290)+SUMIFS(Setembro!$H$3:$H$300,Setembro!$C$3:$C$300,C290)+SUMIFS(Setembro!$H$3:$H$300,Setembro!$D$3:$D$300,C290)+SUMIFS(Outubro!$H$3:$H$300,Outubro!$C$3:$C$300,C290)+SUMIFS(Outubro!$H$3:$H$300,Outubro!$D$3:$D$300,C290)+SUMIFS(Novembro!$H$3:$H$300,Novembro!$C$3:$C$300,C290)+SUMIFS(Novembro!$H$3:$H$300,Novembro!$D$3:$D$300,C290)+SUMIFS(Dezembro!$H$3:$H$300,Dezembro!$C$3:$C$300,C290)+SUMIFS(Dezembro!$H$3:$H$300,Dezembro!$D$3:$D$300,C290)</f>
        <v>0</v>
      </c>
      <c r="J290" s="235"/>
      <c r="L290" s="71"/>
    </row>
    <row r="291" ht="24.75" customHeight="1">
      <c r="A291" s="214">
        <f>Equipes!$H291+(ROW(Equipes!$H291)/100000)</f>
        <v>0.00291</v>
      </c>
      <c r="B291" s="207">
        <f>RANK(Equipes!$A291,A:A)</f>
        <v>156</v>
      </c>
      <c r="C291" s="242"/>
      <c r="D291" s="216">
        <f>COUNTIF(Janeiro!$C$3:$C$300,C291)+COUNTIF(Fevereiro!$C$3:$C$300,C291)+COUNTIF('Março'!$C$3:$C$300,C291)+COUNTIF(Abril!$C$3:$C$300,C291)+COUNTIF(Maio!$C$3:$C$300,C291)+COUNTIF(Junho!$C$3:$C$300,C291)+COUNTIF(Julho!$C$3:$C$300,C291)+COUNTIF(Agosto!$C$3:$C$300,C291)+COUNTIF(Setembro!$C$3:$C$300,C291)+COUNTIF(Outubro!$C$3:$C$300,C291)+COUNTIF(Novembro!$C$3:$C$300,C291)+COUNTIF(Dezembro!$C$3:$C$300,C291)</f>
        <v>0</v>
      </c>
      <c r="E291" s="216">
        <f>COUNTIF(Janeiro!$D$3:$D$300,C291)+COUNTIF(Fevereiro!$D$3:$D$300,C291)+COUNTIF('Março'!$D$3:$D$300,C291)+COUNTIF(Abril!$D$3:$D$300,C291)+COUNTIF(Maio!$D$3:$D$300,C291)+COUNTIF(Junho!$D$3:$D$300,C291)+COUNTIF(Julho!$D$3:$D$300,C291)+COUNTIF(Agosto!$D$3:$D$300,C291)+COUNTIF(Setembro!$D$3:$D$300,C291)+COUNTIF(Outubro!$D$3:$D$300,C291)+COUNTIF(Novembro!$D$3:$D$300,C291)+COUNTIF(Dezembro!$D$3:$D$300,C291)</f>
        <v>0</v>
      </c>
      <c r="F291" s="216">
        <f>COUNTIFS(Janeiro!$C$3:$C$300,C291,Janeiro!$H$3:$H$300,"&gt;0")+COUNTIFS(Janeiro!$D$3:$D$300,C291,Janeiro!$H$3:$H$300,"&gt;0")+COUNTIFS(Fevereiro!$C$3:$C$300,C291,Fevereiro!$H$3:$H$300,"&gt;0")+COUNTIFS(Fevereiro!$D$3:$D$300,C291,Fevereiro!$H$3:$H$300,"&gt;0")+COUNTIFS('Março'!$C$3:$C$300,C291,'Março'!$H$3:$H$300,"&gt;0")+COUNTIFS('Março'!$D$3:$D$300,C291,'Março'!$H$3:$H$300,"&gt;0")+COUNTIFS(Abril!$C$3:$C$300,C291,Abril!$H$3:$H$300,"&gt;0")+COUNTIFS(Abril!$D$3:$D$300,C291,Abril!$H$3:$H$300,"&gt;0")+COUNTIFS(Maio!$C$3:$C$300,C291,Maio!$H$3:$H$300,"&gt;0")+COUNTIFS(Maio!$D$3:$D$300,C291,Maio!$H$3:$H$300,"&gt;0")+COUNTIFS(Junho!$C$3:$C$300,C291,Junho!$H$3:$H$300,"&gt;0")+COUNTIFS(Junho!$D$3:$D$300,C291,Junho!$H$3:$H$300,"&gt;0")+COUNTIFS(Julho!$C$3:$C$300,C291,Julho!$H$3:$H$300,"&gt;0")+COUNTIFS(Julho!$D$3:$D$300,C291,Julho!$H$3:$H$300,"&gt;0")+COUNTIFS(Agosto!$C$3:$C$300,C291,Agosto!$H$3:$H$300,"&gt;0")+COUNTIFS(Agosto!$D$3:$D$300,C291,Agosto!$H$3:$H$300,"&gt;0")+COUNTIFS(Setembro!$C$3:$C$300,C291,Setembro!$H$3:$H$300,"&gt;0")+COUNTIFS(Setembro!$D$3:$D$300,C291,Setembro!$H$3:$H$300,"&gt;0")+COUNTIFS(Outubro!$C$3:$C$300,C291,Outubro!$H$3:$H$300,"&gt;0")+COUNTIFS(Outubro!$D$3:$D$300,C291,Outubro!$H$3:$H$300,"&gt;0")+COUNTIFS(Novembro!$C$3:$C$300,C291,Novembro!$H$3:$H$300,"&gt;0")+COUNTIFS(Novembro!$D$3:$D$300,C291,Novembro!$H$3:$H$300,"&gt;0")+COUNTIFS(Dezembro!$C$3:$C$300,C291,Dezembro!$H$3:$H$300,"&gt;0")+COUNTIFS(Dezembro!$D$3:$D$300,C291,Dezembro!$H$3:$H$300,"&gt;0")</f>
        <v>0</v>
      </c>
      <c r="G291" s="216">
        <f>COUNTIFS(Janeiro!$C$3:$C$300,C291,Janeiro!$H$3:$H$300,"&lt;0")+COUNTIFS(Janeiro!$D$3:$D$300,C291,Janeiro!$H$3:$H$300,"&lt;0")+COUNTIFS(Fevereiro!$C$3:$C$300,C291,Fevereiro!$H$3:$H$300,"&lt;0")+COUNTIFS(Fevereiro!$D$3:$D$300,C291,Fevereiro!$H$3:$H$300,"&lt;0")+COUNTIFS('Março'!$C$3:$C$300,C291,'Março'!$H$3:$H$300,"&lt;0")+COUNTIFS('Março'!$D$3:$D$300,C291,'Março'!$H$3:$H$300,"&lt;0")+COUNTIFS(Abril!$C$3:$C$300,C291,Abril!$H$3:$H$300,"&lt;0")+COUNTIFS(Abril!$D$3:$D$300,C291,Abril!$H$3:$H$300,"&lt;0")+COUNTIFS(Maio!$C$3:$C$300,C291,Maio!$H$3:$H$300,"&lt;0")+COUNTIFS(Maio!$D$3:$D$300,C291,Maio!$H$3:$H$300,"&lt;0")+COUNTIFS(Junho!$C$3:$C$300,C291,Junho!$H$3:$H$300,"&lt;0")+COUNTIFS(Junho!$D$3:$D$300,C291,Junho!$H$3:$H$300,"&lt;0")+COUNTIFS(Julho!$C$3:$C$300,C291,Julho!$H$3:$H$300,"&lt;0")+COUNTIFS(Julho!$D$3:$D$300,C291,Julho!$H$3:$H$300,"&lt;0")+COUNTIFS(Agosto!$C$3:$C$300,C291,Agosto!$H$3:$H$300,"&lt;0")+COUNTIFS(Agosto!$D$3:$D$300,C291,Agosto!$H$3:$H$300,"&lt;0")+COUNTIFS(Setembro!$C$3:$C$300,C291,Setembro!$H$3:$H$300,"&lt;0")+COUNTIFS(Setembro!$D$3:$D$300,C291,Setembro!$H$3:$H$300,"&lt;0")+COUNTIFS(Outubro!$C$3:$C$300,C291,Outubro!$H$3:$H$300,"&lt;0")+COUNTIFS(Outubro!$D$3:$D$300,C291,Outubro!$H$3:$H$300,"&lt;0")+COUNTIFS(Novembro!$C$3:$C$300,C291,Novembro!$H$3:$H$300,"&lt;0")+COUNTIFS(Novembro!$D$3:$D$300,C291,Novembro!$H$3:$H$300,"&lt;0")+COUNTIFS(Dezembro!$C$3:$C$300,C291,Dezembro!$H$3:$H$300,"&lt;0")+COUNTIFS(Dezembro!$D$3:$D$300,C291,Dezembro!$H$3:$H$300,"&lt;0")</f>
        <v>0</v>
      </c>
      <c r="H291" s="217">
        <f>SUMIFS(Janeiro!$H$3:$H$300,Janeiro!$C$3:$C$300,C291)+SUMIFS(Janeiro!$H$3:$H$300,Janeiro!$D$3:$D$300,C291)+SUMIFS(Fevereiro!$H$3:$H$300,Fevereiro!$C$3:$C$300,C291)+SUMIFS(Fevereiro!$H$3:$H$300,Fevereiro!$D$3:$D$300,C291)+SUMIFS('Março'!$H$3:$H$300,'Março'!$C$3:$C$300,C291)+SUMIFS('Março'!$H$3:$H$300,'Março'!$D$3:$D$300,C291)+SUMIFS(Abril!$H$3:$H$300,Abril!$C$3:$C$300,C291)+SUMIFS(Abril!$H$3:$H$300,Abril!$D$3:$D$300,C291)+SUMIFS(Maio!$H$3:$H$300,Maio!$C$3:$C$300,C291)+SUMIFS(Maio!$H$3:$H$300,Maio!$D$3:$D$300,C291)+SUMIFS(Junho!$H$3:$H$300,Junho!$C$3:$C$300,C291)+SUMIFS(Junho!$H$3:$H$300,Junho!$D$3:$D$300,C291)+SUMIFS(Julho!$H$3:$H$300,Julho!$C$3:$C$300,C291)+SUMIFS(Julho!$H$3:$H$300,Julho!$D$3:$D$300,C291)+SUMIFS(Agosto!$H$3:$H$300,Agosto!$C$3:$C$300,C291)+SUMIFS(Agosto!$H$3:$H$300,Agosto!$D$3:$D$300,C291)+SUMIFS(Setembro!$H$3:$H$300,Setembro!$C$3:$C$300,C291)+SUMIFS(Setembro!$H$3:$H$300,Setembro!$D$3:$D$300,C291)+SUMIFS(Outubro!$H$3:$H$300,Outubro!$C$3:$C$300,C291)+SUMIFS(Outubro!$H$3:$H$300,Outubro!$D$3:$D$300,C291)+SUMIFS(Novembro!$H$3:$H$300,Novembro!$C$3:$C$300,C291)+SUMIFS(Novembro!$H$3:$H$300,Novembro!$D$3:$D$300,C291)+SUMIFS(Dezembro!$H$3:$H$300,Dezembro!$C$3:$C$300,C291)+SUMIFS(Dezembro!$H$3:$H$300,Dezembro!$D$3:$D$300,C291)</f>
        <v>0</v>
      </c>
      <c r="J291" s="235"/>
      <c r="L291" s="71"/>
    </row>
    <row r="292" ht="24.75" customHeight="1">
      <c r="A292" s="214">
        <f>Equipes!$H292+(ROW(Equipes!$H292)/100000)</f>
        <v>0.00292</v>
      </c>
      <c r="B292" s="207">
        <f>RANK(Equipes!$A292,A:A)</f>
        <v>155</v>
      </c>
      <c r="C292" s="242"/>
      <c r="D292" s="216">
        <f>COUNTIF(Janeiro!$C$3:$C$300,C292)+COUNTIF(Fevereiro!$C$3:$C$300,C292)+COUNTIF('Março'!$C$3:$C$300,C292)+COUNTIF(Abril!$C$3:$C$300,C292)+COUNTIF(Maio!$C$3:$C$300,C292)+COUNTIF(Junho!$C$3:$C$300,C292)+COUNTIF(Julho!$C$3:$C$300,C292)+COUNTIF(Agosto!$C$3:$C$300,C292)+COUNTIF(Setembro!$C$3:$C$300,C292)+COUNTIF(Outubro!$C$3:$C$300,C292)+COUNTIF(Novembro!$C$3:$C$300,C292)+COUNTIF(Dezembro!$C$3:$C$300,C292)</f>
        <v>0</v>
      </c>
      <c r="E292" s="216">
        <f>COUNTIF(Janeiro!$D$3:$D$300,C292)+COUNTIF(Fevereiro!$D$3:$D$300,C292)+COUNTIF('Março'!$D$3:$D$300,C292)+COUNTIF(Abril!$D$3:$D$300,C292)+COUNTIF(Maio!$D$3:$D$300,C292)+COUNTIF(Junho!$D$3:$D$300,C292)+COUNTIF(Julho!$D$3:$D$300,C292)+COUNTIF(Agosto!$D$3:$D$300,C292)+COUNTIF(Setembro!$D$3:$D$300,C292)+COUNTIF(Outubro!$D$3:$D$300,C292)+COUNTIF(Novembro!$D$3:$D$300,C292)+COUNTIF(Dezembro!$D$3:$D$300,C292)</f>
        <v>0</v>
      </c>
      <c r="F292" s="216">
        <f>COUNTIFS(Janeiro!$C$3:$C$300,C292,Janeiro!$H$3:$H$300,"&gt;0")+COUNTIFS(Janeiro!$D$3:$D$300,C292,Janeiro!$H$3:$H$300,"&gt;0")+COUNTIFS(Fevereiro!$C$3:$C$300,C292,Fevereiro!$H$3:$H$300,"&gt;0")+COUNTIFS(Fevereiro!$D$3:$D$300,C292,Fevereiro!$H$3:$H$300,"&gt;0")+COUNTIFS('Março'!$C$3:$C$300,C292,'Março'!$H$3:$H$300,"&gt;0")+COUNTIFS('Março'!$D$3:$D$300,C292,'Março'!$H$3:$H$300,"&gt;0")+COUNTIFS(Abril!$C$3:$C$300,C292,Abril!$H$3:$H$300,"&gt;0")+COUNTIFS(Abril!$D$3:$D$300,C292,Abril!$H$3:$H$300,"&gt;0")+COUNTIFS(Maio!$C$3:$C$300,C292,Maio!$H$3:$H$300,"&gt;0")+COUNTIFS(Maio!$D$3:$D$300,C292,Maio!$H$3:$H$300,"&gt;0")+COUNTIFS(Junho!$C$3:$C$300,C292,Junho!$H$3:$H$300,"&gt;0")+COUNTIFS(Junho!$D$3:$D$300,C292,Junho!$H$3:$H$300,"&gt;0")+COUNTIFS(Julho!$C$3:$C$300,C292,Julho!$H$3:$H$300,"&gt;0")+COUNTIFS(Julho!$D$3:$D$300,C292,Julho!$H$3:$H$300,"&gt;0")+COUNTIFS(Agosto!$C$3:$C$300,C292,Agosto!$H$3:$H$300,"&gt;0")+COUNTIFS(Agosto!$D$3:$D$300,C292,Agosto!$H$3:$H$300,"&gt;0")+COUNTIFS(Setembro!$C$3:$C$300,C292,Setembro!$H$3:$H$300,"&gt;0")+COUNTIFS(Setembro!$D$3:$D$300,C292,Setembro!$H$3:$H$300,"&gt;0")+COUNTIFS(Outubro!$C$3:$C$300,C292,Outubro!$H$3:$H$300,"&gt;0")+COUNTIFS(Outubro!$D$3:$D$300,C292,Outubro!$H$3:$H$300,"&gt;0")+COUNTIFS(Novembro!$C$3:$C$300,C292,Novembro!$H$3:$H$300,"&gt;0")+COUNTIFS(Novembro!$D$3:$D$300,C292,Novembro!$H$3:$H$300,"&gt;0")+COUNTIFS(Dezembro!$C$3:$C$300,C292,Dezembro!$H$3:$H$300,"&gt;0")+COUNTIFS(Dezembro!$D$3:$D$300,C292,Dezembro!$H$3:$H$300,"&gt;0")</f>
        <v>0</v>
      </c>
      <c r="G292" s="216">
        <f>COUNTIFS(Janeiro!$C$3:$C$300,C292,Janeiro!$H$3:$H$300,"&lt;0")+COUNTIFS(Janeiro!$D$3:$D$300,C292,Janeiro!$H$3:$H$300,"&lt;0")+COUNTIFS(Fevereiro!$C$3:$C$300,C292,Fevereiro!$H$3:$H$300,"&lt;0")+COUNTIFS(Fevereiro!$D$3:$D$300,C292,Fevereiro!$H$3:$H$300,"&lt;0")+COUNTIFS('Março'!$C$3:$C$300,C292,'Março'!$H$3:$H$300,"&lt;0")+COUNTIFS('Março'!$D$3:$D$300,C292,'Março'!$H$3:$H$300,"&lt;0")+COUNTIFS(Abril!$C$3:$C$300,C292,Abril!$H$3:$H$300,"&lt;0")+COUNTIFS(Abril!$D$3:$D$300,C292,Abril!$H$3:$H$300,"&lt;0")+COUNTIFS(Maio!$C$3:$C$300,C292,Maio!$H$3:$H$300,"&lt;0")+COUNTIFS(Maio!$D$3:$D$300,C292,Maio!$H$3:$H$300,"&lt;0")+COUNTIFS(Junho!$C$3:$C$300,C292,Junho!$H$3:$H$300,"&lt;0")+COUNTIFS(Junho!$D$3:$D$300,C292,Junho!$H$3:$H$300,"&lt;0")+COUNTIFS(Julho!$C$3:$C$300,C292,Julho!$H$3:$H$300,"&lt;0")+COUNTIFS(Julho!$D$3:$D$300,C292,Julho!$H$3:$H$300,"&lt;0")+COUNTIFS(Agosto!$C$3:$C$300,C292,Agosto!$H$3:$H$300,"&lt;0")+COUNTIFS(Agosto!$D$3:$D$300,C292,Agosto!$H$3:$H$300,"&lt;0")+COUNTIFS(Setembro!$C$3:$C$300,C292,Setembro!$H$3:$H$300,"&lt;0")+COUNTIFS(Setembro!$D$3:$D$300,C292,Setembro!$H$3:$H$300,"&lt;0")+COUNTIFS(Outubro!$C$3:$C$300,C292,Outubro!$H$3:$H$300,"&lt;0")+COUNTIFS(Outubro!$D$3:$D$300,C292,Outubro!$H$3:$H$300,"&lt;0")+COUNTIFS(Novembro!$C$3:$C$300,C292,Novembro!$H$3:$H$300,"&lt;0")+COUNTIFS(Novembro!$D$3:$D$300,C292,Novembro!$H$3:$H$300,"&lt;0")+COUNTIFS(Dezembro!$C$3:$C$300,C292,Dezembro!$H$3:$H$300,"&lt;0")+COUNTIFS(Dezembro!$D$3:$D$300,C292,Dezembro!$H$3:$H$300,"&lt;0")</f>
        <v>0</v>
      </c>
      <c r="H292" s="217">
        <f>SUMIFS(Janeiro!$H$3:$H$300,Janeiro!$C$3:$C$300,C292)+SUMIFS(Janeiro!$H$3:$H$300,Janeiro!$D$3:$D$300,C292)+SUMIFS(Fevereiro!$H$3:$H$300,Fevereiro!$C$3:$C$300,C292)+SUMIFS(Fevereiro!$H$3:$H$300,Fevereiro!$D$3:$D$300,C292)+SUMIFS('Março'!$H$3:$H$300,'Março'!$C$3:$C$300,C292)+SUMIFS('Março'!$H$3:$H$300,'Março'!$D$3:$D$300,C292)+SUMIFS(Abril!$H$3:$H$300,Abril!$C$3:$C$300,C292)+SUMIFS(Abril!$H$3:$H$300,Abril!$D$3:$D$300,C292)+SUMIFS(Maio!$H$3:$H$300,Maio!$C$3:$C$300,C292)+SUMIFS(Maio!$H$3:$H$300,Maio!$D$3:$D$300,C292)+SUMIFS(Junho!$H$3:$H$300,Junho!$C$3:$C$300,C292)+SUMIFS(Junho!$H$3:$H$300,Junho!$D$3:$D$300,C292)+SUMIFS(Julho!$H$3:$H$300,Julho!$C$3:$C$300,C292)+SUMIFS(Julho!$H$3:$H$300,Julho!$D$3:$D$300,C292)+SUMIFS(Agosto!$H$3:$H$300,Agosto!$C$3:$C$300,C292)+SUMIFS(Agosto!$H$3:$H$300,Agosto!$D$3:$D$300,C292)+SUMIFS(Setembro!$H$3:$H$300,Setembro!$C$3:$C$300,C292)+SUMIFS(Setembro!$H$3:$H$300,Setembro!$D$3:$D$300,C292)+SUMIFS(Outubro!$H$3:$H$300,Outubro!$C$3:$C$300,C292)+SUMIFS(Outubro!$H$3:$H$300,Outubro!$D$3:$D$300,C292)+SUMIFS(Novembro!$H$3:$H$300,Novembro!$C$3:$C$300,C292)+SUMIFS(Novembro!$H$3:$H$300,Novembro!$D$3:$D$300,C292)+SUMIFS(Dezembro!$H$3:$H$300,Dezembro!$C$3:$C$300,C292)+SUMIFS(Dezembro!$H$3:$H$300,Dezembro!$D$3:$D$300,C292)</f>
        <v>0</v>
      </c>
      <c r="J292" s="235"/>
      <c r="L292" s="71"/>
    </row>
    <row r="293" ht="24.75" customHeight="1">
      <c r="A293" s="214">
        <f>Equipes!$H293+(ROW(Equipes!$H293)/100000)</f>
        <v>0.00293</v>
      </c>
      <c r="B293" s="207">
        <f>RANK(Equipes!$A293,A:A)</f>
        <v>154</v>
      </c>
      <c r="C293" s="242"/>
      <c r="D293" s="216">
        <f>COUNTIF(Janeiro!$C$3:$C$300,C293)+COUNTIF(Fevereiro!$C$3:$C$300,C293)+COUNTIF('Março'!$C$3:$C$300,C293)+COUNTIF(Abril!$C$3:$C$300,C293)+COUNTIF(Maio!$C$3:$C$300,C293)+COUNTIF(Junho!$C$3:$C$300,C293)+COUNTIF(Julho!$C$3:$C$300,C293)+COUNTIF(Agosto!$C$3:$C$300,C293)+COUNTIF(Setembro!$C$3:$C$300,C293)+COUNTIF(Outubro!$C$3:$C$300,C293)+COUNTIF(Novembro!$C$3:$C$300,C293)+COUNTIF(Dezembro!$C$3:$C$300,C293)</f>
        <v>0</v>
      </c>
      <c r="E293" s="216">
        <f>COUNTIF(Janeiro!$D$3:$D$300,C293)+COUNTIF(Fevereiro!$D$3:$D$300,C293)+COUNTIF('Março'!$D$3:$D$300,C293)+COUNTIF(Abril!$D$3:$D$300,C293)+COUNTIF(Maio!$D$3:$D$300,C293)+COUNTIF(Junho!$D$3:$D$300,C293)+COUNTIF(Julho!$D$3:$D$300,C293)+COUNTIF(Agosto!$D$3:$D$300,C293)+COUNTIF(Setembro!$D$3:$D$300,C293)+COUNTIF(Outubro!$D$3:$D$300,C293)+COUNTIF(Novembro!$D$3:$D$300,C293)+COUNTIF(Dezembro!$D$3:$D$300,C293)</f>
        <v>0</v>
      </c>
      <c r="F293" s="216">
        <f>COUNTIFS(Janeiro!$C$3:$C$300,C293,Janeiro!$H$3:$H$300,"&gt;0")+COUNTIFS(Janeiro!$D$3:$D$300,C293,Janeiro!$H$3:$H$300,"&gt;0")+COUNTIFS(Fevereiro!$C$3:$C$300,C293,Fevereiro!$H$3:$H$300,"&gt;0")+COUNTIFS(Fevereiro!$D$3:$D$300,C293,Fevereiro!$H$3:$H$300,"&gt;0")+COUNTIFS('Março'!$C$3:$C$300,C293,'Março'!$H$3:$H$300,"&gt;0")+COUNTIFS('Março'!$D$3:$D$300,C293,'Março'!$H$3:$H$300,"&gt;0")+COUNTIFS(Abril!$C$3:$C$300,C293,Abril!$H$3:$H$300,"&gt;0")+COUNTIFS(Abril!$D$3:$D$300,C293,Abril!$H$3:$H$300,"&gt;0")+COUNTIFS(Maio!$C$3:$C$300,C293,Maio!$H$3:$H$300,"&gt;0")+COUNTIFS(Maio!$D$3:$D$300,C293,Maio!$H$3:$H$300,"&gt;0")+COUNTIFS(Junho!$C$3:$C$300,C293,Junho!$H$3:$H$300,"&gt;0")+COUNTIFS(Junho!$D$3:$D$300,C293,Junho!$H$3:$H$300,"&gt;0")+COUNTIFS(Julho!$C$3:$C$300,C293,Julho!$H$3:$H$300,"&gt;0")+COUNTIFS(Julho!$D$3:$D$300,C293,Julho!$H$3:$H$300,"&gt;0")+COUNTIFS(Agosto!$C$3:$C$300,C293,Agosto!$H$3:$H$300,"&gt;0")+COUNTIFS(Agosto!$D$3:$D$300,C293,Agosto!$H$3:$H$300,"&gt;0")+COUNTIFS(Setembro!$C$3:$C$300,C293,Setembro!$H$3:$H$300,"&gt;0")+COUNTIFS(Setembro!$D$3:$D$300,C293,Setembro!$H$3:$H$300,"&gt;0")+COUNTIFS(Outubro!$C$3:$C$300,C293,Outubro!$H$3:$H$300,"&gt;0")+COUNTIFS(Outubro!$D$3:$D$300,C293,Outubro!$H$3:$H$300,"&gt;0")+COUNTIFS(Novembro!$C$3:$C$300,C293,Novembro!$H$3:$H$300,"&gt;0")+COUNTIFS(Novembro!$D$3:$D$300,C293,Novembro!$H$3:$H$300,"&gt;0")+COUNTIFS(Dezembro!$C$3:$C$300,C293,Dezembro!$H$3:$H$300,"&gt;0")+COUNTIFS(Dezembro!$D$3:$D$300,C293,Dezembro!$H$3:$H$300,"&gt;0")</f>
        <v>0</v>
      </c>
      <c r="G293" s="216">
        <f>COUNTIFS(Janeiro!$C$3:$C$300,C293,Janeiro!$H$3:$H$300,"&lt;0")+COUNTIFS(Janeiro!$D$3:$D$300,C293,Janeiro!$H$3:$H$300,"&lt;0")+COUNTIFS(Fevereiro!$C$3:$C$300,C293,Fevereiro!$H$3:$H$300,"&lt;0")+COUNTIFS(Fevereiro!$D$3:$D$300,C293,Fevereiro!$H$3:$H$300,"&lt;0")+COUNTIFS('Março'!$C$3:$C$300,C293,'Março'!$H$3:$H$300,"&lt;0")+COUNTIFS('Março'!$D$3:$D$300,C293,'Março'!$H$3:$H$300,"&lt;0")+COUNTIFS(Abril!$C$3:$C$300,C293,Abril!$H$3:$H$300,"&lt;0")+COUNTIFS(Abril!$D$3:$D$300,C293,Abril!$H$3:$H$300,"&lt;0")+COUNTIFS(Maio!$C$3:$C$300,C293,Maio!$H$3:$H$300,"&lt;0")+COUNTIFS(Maio!$D$3:$D$300,C293,Maio!$H$3:$H$300,"&lt;0")+COUNTIFS(Junho!$C$3:$C$300,C293,Junho!$H$3:$H$300,"&lt;0")+COUNTIFS(Junho!$D$3:$D$300,C293,Junho!$H$3:$H$300,"&lt;0")+COUNTIFS(Julho!$C$3:$C$300,C293,Julho!$H$3:$H$300,"&lt;0")+COUNTIFS(Julho!$D$3:$D$300,C293,Julho!$H$3:$H$300,"&lt;0")+COUNTIFS(Agosto!$C$3:$C$300,C293,Agosto!$H$3:$H$300,"&lt;0")+COUNTIFS(Agosto!$D$3:$D$300,C293,Agosto!$H$3:$H$300,"&lt;0")+COUNTIFS(Setembro!$C$3:$C$300,C293,Setembro!$H$3:$H$300,"&lt;0")+COUNTIFS(Setembro!$D$3:$D$300,C293,Setembro!$H$3:$H$300,"&lt;0")+COUNTIFS(Outubro!$C$3:$C$300,C293,Outubro!$H$3:$H$300,"&lt;0")+COUNTIFS(Outubro!$D$3:$D$300,C293,Outubro!$H$3:$H$300,"&lt;0")+COUNTIFS(Novembro!$C$3:$C$300,C293,Novembro!$H$3:$H$300,"&lt;0")+COUNTIFS(Novembro!$D$3:$D$300,C293,Novembro!$H$3:$H$300,"&lt;0")+COUNTIFS(Dezembro!$C$3:$C$300,C293,Dezembro!$H$3:$H$300,"&lt;0")+COUNTIFS(Dezembro!$D$3:$D$300,C293,Dezembro!$H$3:$H$300,"&lt;0")</f>
        <v>0</v>
      </c>
      <c r="H293" s="217">
        <f>SUMIFS(Janeiro!$H$3:$H$300,Janeiro!$C$3:$C$300,C293)+SUMIFS(Janeiro!$H$3:$H$300,Janeiro!$D$3:$D$300,C293)+SUMIFS(Fevereiro!$H$3:$H$300,Fevereiro!$C$3:$C$300,C293)+SUMIFS(Fevereiro!$H$3:$H$300,Fevereiro!$D$3:$D$300,C293)+SUMIFS('Março'!$H$3:$H$300,'Março'!$C$3:$C$300,C293)+SUMIFS('Março'!$H$3:$H$300,'Março'!$D$3:$D$300,C293)+SUMIFS(Abril!$H$3:$H$300,Abril!$C$3:$C$300,C293)+SUMIFS(Abril!$H$3:$H$300,Abril!$D$3:$D$300,C293)+SUMIFS(Maio!$H$3:$H$300,Maio!$C$3:$C$300,C293)+SUMIFS(Maio!$H$3:$H$300,Maio!$D$3:$D$300,C293)+SUMIFS(Junho!$H$3:$H$300,Junho!$C$3:$C$300,C293)+SUMIFS(Junho!$H$3:$H$300,Junho!$D$3:$D$300,C293)+SUMIFS(Julho!$H$3:$H$300,Julho!$C$3:$C$300,C293)+SUMIFS(Julho!$H$3:$H$300,Julho!$D$3:$D$300,C293)+SUMIFS(Agosto!$H$3:$H$300,Agosto!$C$3:$C$300,C293)+SUMIFS(Agosto!$H$3:$H$300,Agosto!$D$3:$D$300,C293)+SUMIFS(Setembro!$H$3:$H$300,Setembro!$C$3:$C$300,C293)+SUMIFS(Setembro!$H$3:$H$300,Setembro!$D$3:$D$300,C293)+SUMIFS(Outubro!$H$3:$H$300,Outubro!$C$3:$C$300,C293)+SUMIFS(Outubro!$H$3:$H$300,Outubro!$D$3:$D$300,C293)+SUMIFS(Novembro!$H$3:$H$300,Novembro!$C$3:$C$300,C293)+SUMIFS(Novembro!$H$3:$H$300,Novembro!$D$3:$D$300,C293)+SUMIFS(Dezembro!$H$3:$H$300,Dezembro!$C$3:$C$300,C293)+SUMIFS(Dezembro!$H$3:$H$300,Dezembro!$D$3:$D$300,C293)</f>
        <v>0</v>
      </c>
      <c r="J293" s="235"/>
      <c r="L293" s="71"/>
    </row>
    <row r="294" ht="24.75" customHeight="1">
      <c r="A294" s="214">
        <f>Equipes!$H294+(ROW(Equipes!$H294)/100000)</f>
        <v>0.00294</v>
      </c>
      <c r="B294" s="207">
        <f>RANK(Equipes!$A294,A:A)</f>
        <v>153</v>
      </c>
      <c r="C294" s="242"/>
      <c r="D294" s="216">
        <f>COUNTIF(Janeiro!$C$3:$C$300,C294)+COUNTIF(Fevereiro!$C$3:$C$300,C294)+COUNTIF('Março'!$C$3:$C$300,C294)+COUNTIF(Abril!$C$3:$C$300,C294)+COUNTIF(Maio!$C$3:$C$300,C294)+COUNTIF(Junho!$C$3:$C$300,C294)+COUNTIF(Julho!$C$3:$C$300,C294)+COUNTIF(Agosto!$C$3:$C$300,C294)+COUNTIF(Setembro!$C$3:$C$300,C294)+COUNTIF(Outubro!$C$3:$C$300,C294)+COUNTIF(Novembro!$C$3:$C$300,C294)+COUNTIF(Dezembro!$C$3:$C$300,C294)</f>
        <v>0</v>
      </c>
      <c r="E294" s="216">
        <f>COUNTIF(Janeiro!$D$3:$D$300,C294)+COUNTIF(Fevereiro!$D$3:$D$300,C294)+COUNTIF('Março'!$D$3:$D$300,C294)+COUNTIF(Abril!$D$3:$D$300,C294)+COUNTIF(Maio!$D$3:$D$300,C294)+COUNTIF(Junho!$D$3:$D$300,C294)+COUNTIF(Julho!$D$3:$D$300,C294)+COUNTIF(Agosto!$D$3:$D$300,C294)+COUNTIF(Setembro!$D$3:$D$300,C294)+COUNTIF(Outubro!$D$3:$D$300,C294)+COUNTIF(Novembro!$D$3:$D$300,C294)+COUNTIF(Dezembro!$D$3:$D$300,C294)</f>
        <v>0</v>
      </c>
      <c r="F294" s="216">
        <f>COUNTIFS(Janeiro!$C$3:$C$300,C294,Janeiro!$H$3:$H$300,"&gt;0")+COUNTIFS(Janeiro!$D$3:$D$300,C294,Janeiro!$H$3:$H$300,"&gt;0")+COUNTIFS(Fevereiro!$C$3:$C$300,C294,Fevereiro!$H$3:$H$300,"&gt;0")+COUNTIFS(Fevereiro!$D$3:$D$300,C294,Fevereiro!$H$3:$H$300,"&gt;0")+COUNTIFS('Março'!$C$3:$C$300,C294,'Março'!$H$3:$H$300,"&gt;0")+COUNTIFS('Março'!$D$3:$D$300,C294,'Março'!$H$3:$H$300,"&gt;0")+COUNTIFS(Abril!$C$3:$C$300,C294,Abril!$H$3:$H$300,"&gt;0")+COUNTIFS(Abril!$D$3:$D$300,C294,Abril!$H$3:$H$300,"&gt;0")+COUNTIFS(Maio!$C$3:$C$300,C294,Maio!$H$3:$H$300,"&gt;0")+COUNTIFS(Maio!$D$3:$D$300,C294,Maio!$H$3:$H$300,"&gt;0")+COUNTIFS(Junho!$C$3:$C$300,C294,Junho!$H$3:$H$300,"&gt;0")+COUNTIFS(Junho!$D$3:$D$300,C294,Junho!$H$3:$H$300,"&gt;0")+COUNTIFS(Julho!$C$3:$C$300,C294,Julho!$H$3:$H$300,"&gt;0")+COUNTIFS(Julho!$D$3:$D$300,C294,Julho!$H$3:$H$300,"&gt;0")+COUNTIFS(Agosto!$C$3:$C$300,C294,Agosto!$H$3:$H$300,"&gt;0")+COUNTIFS(Agosto!$D$3:$D$300,C294,Agosto!$H$3:$H$300,"&gt;0")+COUNTIFS(Setembro!$C$3:$C$300,C294,Setembro!$H$3:$H$300,"&gt;0")+COUNTIFS(Setembro!$D$3:$D$300,C294,Setembro!$H$3:$H$300,"&gt;0")+COUNTIFS(Outubro!$C$3:$C$300,C294,Outubro!$H$3:$H$300,"&gt;0")+COUNTIFS(Outubro!$D$3:$D$300,C294,Outubro!$H$3:$H$300,"&gt;0")+COUNTIFS(Novembro!$C$3:$C$300,C294,Novembro!$H$3:$H$300,"&gt;0")+COUNTIFS(Novembro!$D$3:$D$300,C294,Novembro!$H$3:$H$300,"&gt;0")+COUNTIFS(Dezembro!$C$3:$C$300,C294,Dezembro!$H$3:$H$300,"&gt;0")+COUNTIFS(Dezembro!$D$3:$D$300,C294,Dezembro!$H$3:$H$300,"&gt;0")</f>
        <v>0</v>
      </c>
      <c r="G294" s="216">
        <f>COUNTIFS(Janeiro!$C$3:$C$300,C294,Janeiro!$H$3:$H$300,"&lt;0")+COUNTIFS(Janeiro!$D$3:$D$300,C294,Janeiro!$H$3:$H$300,"&lt;0")+COUNTIFS(Fevereiro!$C$3:$C$300,C294,Fevereiro!$H$3:$H$300,"&lt;0")+COUNTIFS(Fevereiro!$D$3:$D$300,C294,Fevereiro!$H$3:$H$300,"&lt;0")+COUNTIFS('Março'!$C$3:$C$300,C294,'Março'!$H$3:$H$300,"&lt;0")+COUNTIFS('Março'!$D$3:$D$300,C294,'Março'!$H$3:$H$300,"&lt;0")+COUNTIFS(Abril!$C$3:$C$300,C294,Abril!$H$3:$H$300,"&lt;0")+COUNTIFS(Abril!$D$3:$D$300,C294,Abril!$H$3:$H$300,"&lt;0")+COUNTIFS(Maio!$C$3:$C$300,C294,Maio!$H$3:$H$300,"&lt;0")+COUNTIFS(Maio!$D$3:$D$300,C294,Maio!$H$3:$H$300,"&lt;0")+COUNTIFS(Junho!$C$3:$C$300,C294,Junho!$H$3:$H$300,"&lt;0")+COUNTIFS(Junho!$D$3:$D$300,C294,Junho!$H$3:$H$300,"&lt;0")+COUNTIFS(Julho!$C$3:$C$300,C294,Julho!$H$3:$H$300,"&lt;0")+COUNTIFS(Julho!$D$3:$D$300,C294,Julho!$H$3:$H$300,"&lt;0")+COUNTIFS(Agosto!$C$3:$C$300,C294,Agosto!$H$3:$H$300,"&lt;0")+COUNTIFS(Agosto!$D$3:$D$300,C294,Agosto!$H$3:$H$300,"&lt;0")+COUNTIFS(Setembro!$C$3:$C$300,C294,Setembro!$H$3:$H$300,"&lt;0")+COUNTIFS(Setembro!$D$3:$D$300,C294,Setembro!$H$3:$H$300,"&lt;0")+COUNTIFS(Outubro!$C$3:$C$300,C294,Outubro!$H$3:$H$300,"&lt;0")+COUNTIFS(Outubro!$D$3:$D$300,C294,Outubro!$H$3:$H$300,"&lt;0")+COUNTIFS(Novembro!$C$3:$C$300,C294,Novembro!$H$3:$H$300,"&lt;0")+COUNTIFS(Novembro!$D$3:$D$300,C294,Novembro!$H$3:$H$300,"&lt;0")+COUNTIFS(Dezembro!$C$3:$C$300,C294,Dezembro!$H$3:$H$300,"&lt;0")+COUNTIFS(Dezembro!$D$3:$D$300,C294,Dezembro!$H$3:$H$300,"&lt;0")</f>
        <v>0</v>
      </c>
      <c r="H294" s="217">
        <f>SUMIFS(Janeiro!$H$3:$H$300,Janeiro!$C$3:$C$300,C294)+SUMIFS(Janeiro!$H$3:$H$300,Janeiro!$D$3:$D$300,C294)+SUMIFS(Fevereiro!$H$3:$H$300,Fevereiro!$C$3:$C$300,C294)+SUMIFS(Fevereiro!$H$3:$H$300,Fevereiro!$D$3:$D$300,C294)+SUMIFS('Março'!$H$3:$H$300,'Março'!$C$3:$C$300,C294)+SUMIFS('Março'!$H$3:$H$300,'Março'!$D$3:$D$300,C294)+SUMIFS(Abril!$H$3:$H$300,Abril!$C$3:$C$300,C294)+SUMIFS(Abril!$H$3:$H$300,Abril!$D$3:$D$300,C294)+SUMIFS(Maio!$H$3:$H$300,Maio!$C$3:$C$300,C294)+SUMIFS(Maio!$H$3:$H$300,Maio!$D$3:$D$300,C294)+SUMIFS(Junho!$H$3:$H$300,Junho!$C$3:$C$300,C294)+SUMIFS(Junho!$H$3:$H$300,Junho!$D$3:$D$300,C294)+SUMIFS(Julho!$H$3:$H$300,Julho!$C$3:$C$300,C294)+SUMIFS(Julho!$H$3:$H$300,Julho!$D$3:$D$300,C294)+SUMIFS(Agosto!$H$3:$H$300,Agosto!$C$3:$C$300,C294)+SUMIFS(Agosto!$H$3:$H$300,Agosto!$D$3:$D$300,C294)+SUMIFS(Setembro!$H$3:$H$300,Setembro!$C$3:$C$300,C294)+SUMIFS(Setembro!$H$3:$H$300,Setembro!$D$3:$D$300,C294)+SUMIFS(Outubro!$H$3:$H$300,Outubro!$C$3:$C$300,C294)+SUMIFS(Outubro!$H$3:$H$300,Outubro!$D$3:$D$300,C294)+SUMIFS(Novembro!$H$3:$H$300,Novembro!$C$3:$C$300,C294)+SUMIFS(Novembro!$H$3:$H$300,Novembro!$D$3:$D$300,C294)+SUMIFS(Dezembro!$H$3:$H$300,Dezembro!$C$3:$C$300,C294)+SUMIFS(Dezembro!$H$3:$H$300,Dezembro!$D$3:$D$300,C294)</f>
        <v>0</v>
      </c>
      <c r="J294" s="235"/>
      <c r="L294" s="71"/>
    </row>
    <row r="295" ht="24.75" customHeight="1">
      <c r="A295" s="214">
        <f>Equipes!$H295+(ROW(Equipes!$H295)/100000)</f>
        <v>0.00295</v>
      </c>
      <c r="B295" s="207">
        <f>RANK(Equipes!$A295,A:A)</f>
        <v>152</v>
      </c>
      <c r="C295" s="242"/>
      <c r="D295" s="216">
        <f>COUNTIF(Janeiro!$C$3:$C$300,C295)+COUNTIF(Fevereiro!$C$3:$C$300,C295)+COUNTIF('Março'!$C$3:$C$300,C295)+COUNTIF(Abril!$C$3:$C$300,C295)+COUNTIF(Maio!$C$3:$C$300,C295)+COUNTIF(Junho!$C$3:$C$300,C295)+COUNTIF(Julho!$C$3:$C$300,C295)+COUNTIF(Agosto!$C$3:$C$300,C295)+COUNTIF(Setembro!$C$3:$C$300,C295)+COUNTIF(Outubro!$C$3:$C$300,C295)+COUNTIF(Novembro!$C$3:$C$300,C295)+COUNTIF(Dezembro!$C$3:$C$300,C295)</f>
        <v>0</v>
      </c>
      <c r="E295" s="216">
        <f>COUNTIF(Janeiro!$D$3:$D$300,C295)+COUNTIF(Fevereiro!$D$3:$D$300,C295)+COUNTIF('Março'!$D$3:$D$300,C295)+COUNTIF(Abril!$D$3:$D$300,C295)+COUNTIF(Maio!$D$3:$D$300,C295)+COUNTIF(Junho!$D$3:$D$300,C295)+COUNTIF(Julho!$D$3:$D$300,C295)+COUNTIF(Agosto!$D$3:$D$300,C295)+COUNTIF(Setembro!$D$3:$D$300,C295)+COUNTIF(Outubro!$D$3:$D$300,C295)+COUNTIF(Novembro!$D$3:$D$300,C295)+COUNTIF(Dezembro!$D$3:$D$300,C295)</f>
        <v>0</v>
      </c>
      <c r="F295" s="216">
        <f>COUNTIFS(Janeiro!$C$3:$C$300,C295,Janeiro!$H$3:$H$300,"&gt;0")+COUNTIFS(Janeiro!$D$3:$D$300,C295,Janeiro!$H$3:$H$300,"&gt;0")+COUNTIFS(Fevereiro!$C$3:$C$300,C295,Fevereiro!$H$3:$H$300,"&gt;0")+COUNTIFS(Fevereiro!$D$3:$D$300,C295,Fevereiro!$H$3:$H$300,"&gt;0")+COUNTIFS('Março'!$C$3:$C$300,C295,'Março'!$H$3:$H$300,"&gt;0")+COUNTIFS('Março'!$D$3:$D$300,C295,'Março'!$H$3:$H$300,"&gt;0")+COUNTIFS(Abril!$C$3:$C$300,C295,Abril!$H$3:$H$300,"&gt;0")+COUNTIFS(Abril!$D$3:$D$300,C295,Abril!$H$3:$H$300,"&gt;0")+COUNTIFS(Maio!$C$3:$C$300,C295,Maio!$H$3:$H$300,"&gt;0")+COUNTIFS(Maio!$D$3:$D$300,C295,Maio!$H$3:$H$300,"&gt;0")+COUNTIFS(Junho!$C$3:$C$300,C295,Junho!$H$3:$H$300,"&gt;0")+COUNTIFS(Junho!$D$3:$D$300,C295,Junho!$H$3:$H$300,"&gt;0")+COUNTIFS(Julho!$C$3:$C$300,C295,Julho!$H$3:$H$300,"&gt;0")+COUNTIFS(Julho!$D$3:$D$300,C295,Julho!$H$3:$H$300,"&gt;0")+COUNTIFS(Agosto!$C$3:$C$300,C295,Agosto!$H$3:$H$300,"&gt;0")+COUNTIFS(Agosto!$D$3:$D$300,C295,Agosto!$H$3:$H$300,"&gt;0")+COUNTIFS(Setembro!$C$3:$C$300,C295,Setembro!$H$3:$H$300,"&gt;0")+COUNTIFS(Setembro!$D$3:$D$300,C295,Setembro!$H$3:$H$300,"&gt;0")+COUNTIFS(Outubro!$C$3:$C$300,C295,Outubro!$H$3:$H$300,"&gt;0")+COUNTIFS(Outubro!$D$3:$D$300,C295,Outubro!$H$3:$H$300,"&gt;0")+COUNTIFS(Novembro!$C$3:$C$300,C295,Novembro!$H$3:$H$300,"&gt;0")+COUNTIFS(Novembro!$D$3:$D$300,C295,Novembro!$H$3:$H$300,"&gt;0")+COUNTIFS(Dezembro!$C$3:$C$300,C295,Dezembro!$H$3:$H$300,"&gt;0")+COUNTIFS(Dezembro!$D$3:$D$300,C295,Dezembro!$H$3:$H$300,"&gt;0")</f>
        <v>0</v>
      </c>
      <c r="G295" s="216">
        <f>COUNTIFS(Janeiro!$C$3:$C$300,C295,Janeiro!$H$3:$H$300,"&lt;0")+COUNTIFS(Janeiro!$D$3:$D$300,C295,Janeiro!$H$3:$H$300,"&lt;0")+COUNTIFS(Fevereiro!$C$3:$C$300,C295,Fevereiro!$H$3:$H$300,"&lt;0")+COUNTIFS(Fevereiro!$D$3:$D$300,C295,Fevereiro!$H$3:$H$300,"&lt;0")+COUNTIFS('Março'!$C$3:$C$300,C295,'Março'!$H$3:$H$300,"&lt;0")+COUNTIFS('Março'!$D$3:$D$300,C295,'Março'!$H$3:$H$300,"&lt;0")+COUNTIFS(Abril!$C$3:$C$300,C295,Abril!$H$3:$H$300,"&lt;0")+COUNTIFS(Abril!$D$3:$D$300,C295,Abril!$H$3:$H$300,"&lt;0")+COUNTIFS(Maio!$C$3:$C$300,C295,Maio!$H$3:$H$300,"&lt;0")+COUNTIFS(Maio!$D$3:$D$300,C295,Maio!$H$3:$H$300,"&lt;0")+COUNTIFS(Junho!$C$3:$C$300,C295,Junho!$H$3:$H$300,"&lt;0")+COUNTIFS(Junho!$D$3:$D$300,C295,Junho!$H$3:$H$300,"&lt;0")+COUNTIFS(Julho!$C$3:$C$300,C295,Julho!$H$3:$H$300,"&lt;0")+COUNTIFS(Julho!$D$3:$D$300,C295,Julho!$H$3:$H$300,"&lt;0")+COUNTIFS(Agosto!$C$3:$C$300,C295,Agosto!$H$3:$H$300,"&lt;0")+COUNTIFS(Agosto!$D$3:$D$300,C295,Agosto!$H$3:$H$300,"&lt;0")+COUNTIFS(Setembro!$C$3:$C$300,C295,Setembro!$H$3:$H$300,"&lt;0")+COUNTIFS(Setembro!$D$3:$D$300,C295,Setembro!$H$3:$H$300,"&lt;0")+COUNTIFS(Outubro!$C$3:$C$300,C295,Outubro!$H$3:$H$300,"&lt;0")+COUNTIFS(Outubro!$D$3:$D$300,C295,Outubro!$H$3:$H$300,"&lt;0")+COUNTIFS(Novembro!$C$3:$C$300,C295,Novembro!$H$3:$H$300,"&lt;0")+COUNTIFS(Novembro!$D$3:$D$300,C295,Novembro!$H$3:$H$300,"&lt;0")+COUNTIFS(Dezembro!$C$3:$C$300,C295,Dezembro!$H$3:$H$300,"&lt;0")+COUNTIFS(Dezembro!$D$3:$D$300,C295,Dezembro!$H$3:$H$300,"&lt;0")</f>
        <v>0</v>
      </c>
      <c r="H295" s="217">
        <f>SUMIFS(Janeiro!$H$3:$H$300,Janeiro!$C$3:$C$300,C295)+SUMIFS(Janeiro!$H$3:$H$300,Janeiro!$D$3:$D$300,C295)+SUMIFS(Fevereiro!$H$3:$H$300,Fevereiro!$C$3:$C$300,C295)+SUMIFS(Fevereiro!$H$3:$H$300,Fevereiro!$D$3:$D$300,C295)+SUMIFS('Março'!$H$3:$H$300,'Março'!$C$3:$C$300,C295)+SUMIFS('Março'!$H$3:$H$300,'Março'!$D$3:$D$300,C295)+SUMIFS(Abril!$H$3:$H$300,Abril!$C$3:$C$300,C295)+SUMIFS(Abril!$H$3:$H$300,Abril!$D$3:$D$300,C295)+SUMIFS(Maio!$H$3:$H$300,Maio!$C$3:$C$300,C295)+SUMIFS(Maio!$H$3:$H$300,Maio!$D$3:$D$300,C295)+SUMIFS(Junho!$H$3:$H$300,Junho!$C$3:$C$300,C295)+SUMIFS(Junho!$H$3:$H$300,Junho!$D$3:$D$300,C295)+SUMIFS(Julho!$H$3:$H$300,Julho!$C$3:$C$300,C295)+SUMIFS(Julho!$H$3:$H$300,Julho!$D$3:$D$300,C295)+SUMIFS(Agosto!$H$3:$H$300,Agosto!$C$3:$C$300,C295)+SUMIFS(Agosto!$H$3:$H$300,Agosto!$D$3:$D$300,C295)+SUMIFS(Setembro!$H$3:$H$300,Setembro!$C$3:$C$300,C295)+SUMIFS(Setembro!$H$3:$H$300,Setembro!$D$3:$D$300,C295)+SUMIFS(Outubro!$H$3:$H$300,Outubro!$C$3:$C$300,C295)+SUMIFS(Outubro!$H$3:$H$300,Outubro!$D$3:$D$300,C295)+SUMIFS(Novembro!$H$3:$H$300,Novembro!$C$3:$C$300,C295)+SUMIFS(Novembro!$H$3:$H$300,Novembro!$D$3:$D$300,C295)+SUMIFS(Dezembro!$H$3:$H$300,Dezembro!$C$3:$C$300,C295)+SUMIFS(Dezembro!$H$3:$H$300,Dezembro!$D$3:$D$300,C295)</f>
        <v>0</v>
      </c>
      <c r="J295" s="235"/>
      <c r="L295" s="71"/>
    </row>
    <row r="296" ht="24.75" customHeight="1">
      <c r="A296" s="214">
        <f>Equipes!$H296+(ROW(Equipes!$H296)/100000)</f>
        <v>0.00296</v>
      </c>
      <c r="B296" s="207">
        <f>RANK(Equipes!$A296,A:A)</f>
        <v>151</v>
      </c>
      <c r="C296" s="242"/>
      <c r="D296" s="216">
        <f>COUNTIF(Janeiro!$C$3:$C$300,C296)+COUNTIF(Fevereiro!$C$3:$C$300,C296)+COUNTIF('Março'!$C$3:$C$300,C296)+COUNTIF(Abril!$C$3:$C$300,C296)+COUNTIF(Maio!$C$3:$C$300,C296)+COUNTIF(Junho!$C$3:$C$300,C296)+COUNTIF(Julho!$C$3:$C$300,C296)+COUNTIF(Agosto!$C$3:$C$300,C296)+COUNTIF(Setembro!$C$3:$C$300,C296)+COUNTIF(Outubro!$C$3:$C$300,C296)+COUNTIF(Novembro!$C$3:$C$300,C296)+COUNTIF(Dezembro!$C$3:$C$300,C296)</f>
        <v>0</v>
      </c>
      <c r="E296" s="216">
        <f>COUNTIF(Janeiro!$D$3:$D$300,C296)+COUNTIF(Fevereiro!$D$3:$D$300,C296)+COUNTIF('Março'!$D$3:$D$300,C296)+COUNTIF(Abril!$D$3:$D$300,C296)+COUNTIF(Maio!$D$3:$D$300,C296)+COUNTIF(Junho!$D$3:$D$300,C296)+COUNTIF(Julho!$D$3:$D$300,C296)+COUNTIF(Agosto!$D$3:$D$300,C296)+COUNTIF(Setembro!$D$3:$D$300,C296)+COUNTIF(Outubro!$D$3:$D$300,C296)+COUNTIF(Novembro!$D$3:$D$300,C296)+COUNTIF(Dezembro!$D$3:$D$300,C296)</f>
        <v>0</v>
      </c>
      <c r="F296" s="216">
        <f>COUNTIFS(Janeiro!$C$3:$C$300,C296,Janeiro!$H$3:$H$300,"&gt;0")+COUNTIFS(Janeiro!$D$3:$D$300,C296,Janeiro!$H$3:$H$300,"&gt;0")+COUNTIFS(Fevereiro!$C$3:$C$300,C296,Fevereiro!$H$3:$H$300,"&gt;0")+COUNTIFS(Fevereiro!$D$3:$D$300,C296,Fevereiro!$H$3:$H$300,"&gt;0")+COUNTIFS('Março'!$C$3:$C$300,C296,'Março'!$H$3:$H$300,"&gt;0")+COUNTIFS('Março'!$D$3:$D$300,C296,'Março'!$H$3:$H$300,"&gt;0")+COUNTIFS(Abril!$C$3:$C$300,C296,Abril!$H$3:$H$300,"&gt;0")+COUNTIFS(Abril!$D$3:$D$300,C296,Abril!$H$3:$H$300,"&gt;0")+COUNTIFS(Maio!$C$3:$C$300,C296,Maio!$H$3:$H$300,"&gt;0")+COUNTIFS(Maio!$D$3:$D$300,C296,Maio!$H$3:$H$300,"&gt;0")+COUNTIFS(Junho!$C$3:$C$300,C296,Junho!$H$3:$H$300,"&gt;0")+COUNTIFS(Junho!$D$3:$D$300,C296,Junho!$H$3:$H$300,"&gt;0")+COUNTIFS(Julho!$C$3:$C$300,C296,Julho!$H$3:$H$300,"&gt;0")+COUNTIFS(Julho!$D$3:$D$300,C296,Julho!$H$3:$H$300,"&gt;0")+COUNTIFS(Agosto!$C$3:$C$300,C296,Agosto!$H$3:$H$300,"&gt;0")+COUNTIFS(Agosto!$D$3:$D$300,C296,Agosto!$H$3:$H$300,"&gt;0")+COUNTIFS(Setembro!$C$3:$C$300,C296,Setembro!$H$3:$H$300,"&gt;0")+COUNTIFS(Setembro!$D$3:$D$300,C296,Setembro!$H$3:$H$300,"&gt;0")+COUNTIFS(Outubro!$C$3:$C$300,C296,Outubro!$H$3:$H$300,"&gt;0")+COUNTIFS(Outubro!$D$3:$D$300,C296,Outubro!$H$3:$H$300,"&gt;0")+COUNTIFS(Novembro!$C$3:$C$300,C296,Novembro!$H$3:$H$300,"&gt;0")+COUNTIFS(Novembro!$D$3:$D$300,C296,Novembro!$H$3:$H$300,"&gt;0")+COUNTIFS(Dezembro!$C$3:$C$300,C296,Dezembro!$H$3:$H$300,"&gt;0")+COUNTIFS(Dezembro!$D$3:$D$300,C296,Dezembro!$H$3:$H$300,"&gt;0")</f>
        <v>0</v>
      </c>
      <c r="G296" s="216">
        <f>COUNTIFS(Janeiro!$C$3:$C$300,C296,Janeiro!$H$3:$H$300,"&lt;0")+COUNTIFS(Janeiro!$D$3:$D$300,C296,Janeiro!$H$3:$H$300,"&lt;0")+COUNTIFS(Fevereiro!$C$3:$C$300,C296,Fevereiro!$H$3:$H$300,"&lt;0")+COUNTIFS(Fevereiro!$D$3:$D$300,C296,Fevereiro!$H$3:$H$300,"&lt;0")+COUNTIFS('Março'!$C$3:$C$300,C296,'Março'!$H$3:$H$300,"&lt;0")+COUNTIFS('Março'!$D$3:$D$300,C296,'Março'!$H$3:$H$300,"&lt;0")+COUNTIFS(Abril!$C$3:$C$300,C296,Abril!$H$3:$H$300,"&lt;0")+COUNTIFS(Abril!$D$3:$D$300,C296,Abril!$H$3:$H$300,"&lt;0")+COUNTIFS(Maio!$C$3:$C$300,C296,Maio!$H$3:$H$300,"&lt;0")+COUNTIFS(Maio!$D$3:$D$300,C296,Maio!$H$3:$H$300,"&lt;0")+COUNTIFS(Junho!$C$3:$C$300,C296,Junho!$H$3:$H$300,"&lt;0")+COUNTIFS(Junho!$D$3:$D$300,C296,Junho!$H$3:$H$300,"&lt;0")+COUNTIFS(Julho!$C$3:$C$300,C296,Julho!$H$3:$H$300,"&lt;0")+COUNTIFS(Julho!$D$3:$D$300,C296,Julho!$H$3:$H$300,"&lt;0")+COUNTIFS(Agosto!$C$3:$C$300,C296,Agosto!$H$3:$H$300,"&lt;0")+COUNTIFS(Agosto!$D$3:$D$300,C296,Agosto!$H$3:$H$300,"&lt;0")+COUNTIFS(Setembro!$C$3:$C$300,C296,Setembro!$H$3:$H$300,"&lt;0")+COUNTIFS(Setembro!$D$3:$D$300,C296,Setembro!$H$3:$H$300,"&lt;0")+COUNTIFS(Outubro!$C$3:$C$300,C296,Outubro!$H$3:$H$300,"&lt;0")+COUNTIFS(Outubro!$D$3:$D$300,C296,Outubro!$H$3:$H$300,"&lt;0")+COUNTIFS(Novembro!$C$3:$C$300,C296,Novembro!$H$3:$H$300,"&lt;0")+COUNTIFS(Novembro!$D$3:$D$300,C296,Novembro!$H$3:$H$300,"&lt;0")+COUNTIFS(Dezembro!$C$3:$C$300,C296,Dezembro!$H$3:$H$300,"&lt;0")+COUNTIFS(Dezembro!$D$3:$D$300,C296,Dezembro!$H$3:$H$300,"&lt;0")</f>
        <v>0</v>
      </c>
      <c r="H296" s="217">
        <f>SUMIFS(Janeiro!$H$3:$H$300,Janeiro!$C$3:$C$300,C296)+SUMIFS(Janeiro!$H$3:$H$300,Janeiro!$D$3:$D$300,C296)+SUMIFS(Fevereiro!$H$3:$H$300,Fevereiro!$C$3:$C$300,C296)+SUMIFS(Fevereiro!$H$3:$H$300,Fevereiro!$D$3:$D$300,C296)+SUMIFS('Março'!$H$3:$H$300,'Março'!$C$3:$C$300,C296)+SUMIFS('Março'!$H$3:$H$300,'Março'!$D$3:$D$300,C296)+SUMIFS(Abril!$H$3:$H$300,Abril!$C$3:$C$300,C296)+SUMIFS(Abril!$H$3:$H$300,Abril!$D$3:$D$300,C296)+SUMIFS(Maio!$H$3:$H$300,Maio!$C$3:$C$300,C296)+SUMIFS(Maio!$H$3:$H$300,Maio!$D$3:$D$300,C296)+SUMIFS(Junho!$H$3:$H$300,Junho!$C$3:$C$300,C296)+SUMIFS(Junho!$H$3:$H$300,Junho!$D$3:$D$300,C296)+SUMIFS(Julho!$H$3:$H$300,Julho!$C$3:$C$300,C296)+SUMIFS(Julho!$H$3:$H$300,Julho!$D$3:$D$300,C296)+SUMIFS(Agosto!$H$3:$H$300,Agosto!$C$3:$C$300,C296)+SUMIFS(Agosto!$H$3:$H$300,Agosto!$D$3:$D$300,C296)+SUMIFS(Setembro!$H$3:$H$300,Setembro!$C$3:$C$300,C296)+SUMIFS(Setembro!$H$3:$H$300,Setembro!$D$3:$D$300,C296)+SUMIFS(Outubro!$H$3:$H$300,Outubro!$C$3:$C$300,C296)+SUMIFS(Outubro!$H$3:$H$300,Outubro!$D$3:$D$300,C296)+SUMIFS(Novembro!$H$3:$H$300,Novembro!$C$3:$C$300,C296)+SUMIFS(Novembro!$H$3:$H$300,Novembro!$D$3:$D$300,C296)+SUMIFS(Dezembro!$H$3:$H$300,Dezembro!$C$3:$C$300,C296)+SUMIFS(Dezembro!$H$3:$H$300,Dezembro!$D$3:$D$300,C296)</f>
        <v>0</v>
      </c>
      <c r="J296" s="235"/>
      <c r="L296" s="71"/>
    </row>
    <row r="297" ht="24.75" customHeight="1">
      <c r="A297" s="214">
        <f>Equipes!$H297+(ROW(Equipes!$H297)/100000)</f>
        <v>0.00297</v>
      </c>
      <c r="B297" s="207">
        <f>RANK(Equipes!$A297,A:A)</f>
        <v>150</v>
      </c>
      <c r="C297" s="242"/>
      <c r="D297" s="216">
        <f>COUNTIF(Janeiro!$C$3:$C$300,C297)+COUNTIF(Fevereiro!$C$3:$C$300,C297)+COUNTIF('Março'!$C$3:$C$300,C297)+COUNTIF(Abril!$C$3:$C$300,C297)+COUNTIF(Maio!$C$3:$C$300,C297)+COUNTIF(Junho!$C$3:$C$300,C297)+COUNTIF(Julho!$C$3:$C$300,C297)+COUNTIF(Agosto!$C$3:$C$300,C297)+COUNTIF(Setembro!$C$3:$C$300,C297)+COUNTIF(Outubro!$C$3:$C$300,C297)+COUNTIF(Novembro!$C$3:$C$300,C297)+COUNTIF(Dezembro!$C$3:$C$300,C297)</f>
        <v>0</v>
      </c>
      <c r="E297" s="216">
        <f>COUNTIF(Janeiro!$D$3:$D$300,C297)+COUNTIF(Fevereiro!$D$3:$D$300,C297)+COUNTIF('Março'!$D$3:$D$300,C297)+COUNTIF(Abril!$D$3:$D$300,C297)+COUNTIF(Maio!$D$3:$D$300,C297)+COUNTIF(Junho!$D$3:$D$300,C297)+COUNTIF(Julho!$D$3:$D$300,C297)+COUNTIF(Agosto!$D$3:$D$300,C297)+COUNTIF(Setembro!$D$3:$D$300,C297)+COUNTIF(Outubro!$D$3:$D$300,C297)+COUNTIF(Novembro!$D$3:$D$300,C297)+COUNTIF(Dezembro!$D$3:$D$300,C297)</f>
        <v>0</v>
      </c>
      <c r="F297" s="216">
        <f>COUNTIFS(Janeiro!$C$3:$C$300,C297,Janeiro!$H$3:$H$300,"&gt;0")+COUNTIFS(Janeiro!$D$3:$D$300,C297,Janeiro!$H$3:$H$300,"&gt;0")+COUNTIFS(Fevereiro!$C$3:$C$300,C297,Fevereiro!$H$3:$H$300,"&gt;0")+COUNTIFS(Fevereiro!$D$3:$D$300,C297,Fevereiro!$H$3:$H$300,"&gt;0")+COUNTIFS('Março'!$C$3:$C$300,C297,'Março'!$H$3:$H$300,"&gt;0")+COUNTIFS('Março'!$D$3:$D$300,C297,'Março'!$H$3:$H$300,"&gt;0")+COUNTIFS(Abril!$C$3:$C$300,C297,Abril!$H$3:$H$300,"&gt;0")+COUNTIFS(Abril!$D$3:$D$300,C297,Abril!$H$3:$H$300,"&gt;0")+COUNTIFS(Maio!$C$3:$C$300,C297,Maio!$H$3:$H$300,"&gt;0")+COUNTIFS(Maio!$D$3:$D$300,C297,Maio!$H$3:$H$300,"&gt;0")+COUNTIFS(Junho!$C$3:$C$300,C297,Junho!$H$3:$H$300,"&gt;0")+COUNTIFS(Junho!$D$3:$D$300,C297,Junho!$H$3:$H$300,"&gt;0")+COUNTIFS(Julho!$C$3:$C$300,C297,Julho!$H$3:$H$300,"&gt;0")+COUNTIFS(Julho!$D$3:$D$300,C297,Julho!$H$3:$H$300,"&gt;0")+COUNTIFS(Agosto!$C$3:$C$300,C297,Agosto!$H$3:$H$300,"&gt;0")+COUNTIFS(Agosto!$D$3:$D$300,C297,Agosto!$H$3:$H$300,"&gt;0")+COUNTIFS(Setembro!$C$3:$C$300,C297,Setembro!$H$3:$H$300,"&gt;0")+COUNTIFS(Setembro!$D$3:$D$300,C297,Setembro!$H$3:$H$300,"&gt;0")+COUNTIFS(Outubro!$C$3:$C$300,C297,Outubro!$H$3:$H$300,"&gt;0")+COUNTIFS(Outubro!$D$3:$D$300,C297,Outubro!$H$3:$H$300,"&gt;0")+COUNTIFS(Novembro!$C$3:$C$300,C297,Novembro!$H$3:$H$300,"&gt;0")+COUNTIFS(Novembro!$D$3:$D$300,C297,Novembro!$H$3:$H$300,"&gt;0")+COUNTIFS(Dezembro!$C$3:$C$300,C297,Dezembro!$H$3:$H$300,"&gt;0")+COUNTIFS(Dezembro!$D$3:$D$300,C297,Dezembro!$H$3:$H$300,"&gt;0")</f>
        <v>0</v>
      </c>
      <c r="G297" s="216">
        <f>COUNTIFS(Janeiro!$C$3:$C$300,C297,Janeiro!$H$3:$H$300,"&lt;0")+COUNTIFS(Janeiro!$D$3:$D$300,C297,Janeiro!$H$3:$H$300,"&lt;0")+COUNTIFS(Fevereiro!$C$3:$C$300,C297,Fevereiro!$H$3:$H$300,"&lt;0")+COUNTIFS(Fevereiro!$D$3:$D$300,C297,Fevereiro!$H$3:$H$300,"&lt;0")+COUNTIFS('Março'!$C$3:$C$300,C297,'Março'!$H$3:$H$300,"&lt;0")+COUNTIFS('Março'!$D$3:$D$300,C297,'Março'!$H$3:$H$300,"&lt;0")+COUNTIFS(Abril!$C$3:$C$300,C297,Abril!$H$3:$H$300,"&lt;0")+COUNTIFS(Abril!$D$3:$D$300,C297,Abril!$H$3:$H$300,"&lt;0")+COUNTIFS(Maio!$C$3:$C$300,C297,Maio!$H$3:$H$300,"&lt;0")+COUNTIFS(Maio!$D$3:$D$300,C297,Maio!$H$3:$H$300,"&lt;0")+COUNTIFS(Junho!$C$3:$C$300,C297,Junho!$H$3:$H$300,"&lt;0")+COUNTIFS(Junho!$D$3:$D$300,C297,Junho!$H$3:$H$300,"&lt;0")+COUNTIFS(Julho!$C$3:$C$300,C297,Julho!$H$3:$H$300,"&lt;0")+COUNTIFS(Julho!$D$3:$D$300,C297,Julho!$H$3:$H$300,"&lt;0")+COUNTIFS(Agosto!$C$3:$C$300,C297,Agosto!$H$3:$H$300,"&lt;0")+COUNTIFS(Agosto!$D$3:$D$300,C297,Agosto!$H$3:$H$300,"&lt;0")+COUNTIFS(Setembro!$C$3:$C$300,C297,Setembro!$H$3:$H$300,"&lt;0")+COUNTIFS(Setembro!$D$3:$D$300,C297,Setembro!$H$3:$H$300,"&lt;0")+COUNTIFS(Outubro!$C$3:$C$300,C297,Outubro!$H$3:$H$300,"&lt;0")+COUNTIFS(Outubro!$D$3:$D$300,C297,Outubro!$H$3:$H$300,"&lt;0")+COUNTIFS(Novembro!$C$3:$C$300,C297,Novembro!$H$3:$H$300,"&lt;0")+COUNTIFS(Novembro!$D$3:$D$300,C297,Novembro!$H$3:$H$300,"&lt;0")+COUNTIFS(Dezembro!$C$3:$C$300,C297,Dezembro!$H$3:$H$300,"&lt;0")+COUNTIFS(Dezembro!$D$3:$D$300,C297,Dezembro!$H$3:$H$300,"&lt;0")</f>
        <v>0</v>
      </c>
      <c r="H297" s="217">
        <f>SUMIFS(Janeiro!$H$3:$H$300,Janeiro!$C$3:$C$300,C297)+SUMIFS(Janeiro!$H$3:$H$300,Janeiro!$D$3:$D$300,C297)+SUMIFS(Fevereiro!$H$3:$H$300,Fevereiro!$C$3:$C$300,C297)+SUMIFS(Fevereiro!$H$3:$H$300,Fevereiro!$D$3:$D$300,C297)+SUMIFS('Março'!$H$3:$H$300,'Março'!$C$3:$C$300,C297)+SUMIFS('Março'!$H$3:$H$300,'Março'!$D$3:$D$300,C297)+SUMIFS(Abril!$H$3:$H$300,Abril!$C$3:$C$300,C297)+SUMIFS(Abril!$H$3:$H$300,Abril!$D$3:$D$300,C297)+SUMIFS(Maio!$H$3:$H$300,Maio!$C$3:$C$300,C297)+SUMIFS(Maio!$H$3:$H$300,Maio!$D$3:$D$300,C297)+SUMIFS(Junho!$H$3:$H$300,Junho!$C$3:$C$300,C297)+SUMIFS(Junho!$H$3:$H$300,Junho!$D$3:$D$300,C297)+SUMIFS(Julho!$H$3:$H$300,Julho!$C$3:$C$300,C297)+SUMIFS(Julho!$H$3:$H$300,Julho!$D$3:$D$300,C297)+SUMIFS(Agosto!$H$3:$H$300,Agosto!$C$3:$C$300,C297)+SUMIFS(Agosto!$H$3:$H$300,Agosto!$D$3:$D$300,C297)+SUMIFS(Setembro!$H$3:$H$300,Setembro!$C$3:$C$300,C297)+SUMIFS(Setembro!$H$3:$H$300,Setembro!$D$3:$D$300,C297)+SUMIFS(Outubro!$H$3:$H$300,Outubro!$C$3:$C$300,C297)+SUMIFS(Outubro!$H$3:$H$300,Outubro!$D$3:$D$300,C297)+SUMIFS(Novembro!$H$3:$H$300,Novembro!$C$3:$C$300,C297)+SUMIFS(Novembro!$H$3:$H$300,Novembro!$D$3:$D$300,C297)+SUMIFS(Dezembro!$H$3:$H$300,Dezembro!$C$3:$C$300,C297)+SUMIFS(Dezembro!$H$3:$H$300,Dezembro!$D$3:$D$300,C297)</f>
        <v>0</v>
      </c>
      <c r="J297" s="235"/>
      <c r="L297" s="71"/>
    </row>
    <row r="298" ht="24.75" customHeight="1">
      <c r="A298" s="214">
        <f>Equipes!$H298+(ROW(Equipes!$H298)/100000)</f>
        <v>0.00298</v>
      </c>
      <c r="B298" s="207">
        <f>RANK(Equipes!$A298,A:A)</f>
        <v>149</v>
      </c>
      <c r="C298" s="242"/>
      <c r="D298" s="216">
        <f>COUNTIF(Janeiro!$C$3:$C$300,C298)+COUNTIF(Fevereiro!$C$3:$C$300,C298)+COUNTIF('Março'!$C$3:$C$300,C298)+COUNTIF(Abril!$C$3:$C$300,C298)+COUNTIF(Maio!$C$3:$C$300,C298)+COUNTIF(Junho!$C$3:$C$300,C298)+COUNTIF(Julho!$C$3:$C$300,C298)+COUNTIF(Agosto!$C$3:$C$300,C298)+COUNTIF(Setembro!$C$3:$C$300,C298)+COUNTIF(Outubro!$C$3:$C$300,C298)+COUNTIF(Novembro!$C$3:$C$300,C298)+COUNTIF(Dezembro!$C$3:$C$300,C298)</f>
        <v>0</v>
      </c>
      <c r="E298" s="216">
        <f>COUNTIF(Janeiro!$D$3:$D$300,C298)+COUNTIF(Fevereiro!$D$3:$D$300,C298)+COUNTIF('Março'!$D$3:$D$300,C298)+COUNTIF(Abril!$D$3:$D$300,C298)+COUNTIF(Maio!$D$3:$D$300,C298)+COUNTIF(Junho!$D$3:$D$300,C298)+COUNTIF(Julho!$D$3:$D$300,C298)+COUNTIF(Agosto!$D$3:$D$300,C298)+COUNTIF(Setembro!$D$3:$D$300,C298)+COUNTIF(Outubro!$D$3:$D$300,C298)+COUNTIF(Novembro!$D$3:$D$300,C298)+COUNTIF(Dezembro!$D$3:$D$300,C298)</f>
        <v>0</v>
      </c>
      <c r="F298" s="216">
        <f>COUNTIFS(Janeiro!$C$3:$C$300,C298,Janeiro!$H$3:$H$300,"&gt;0")+COUNTIFS(Janeiro!$D$3:$D$300,C298,Janeiro!$H$3:$H$300,"&gt;0")+COUNTIFS(Fevereiro!$C$3:$C$300,C298,Fevereiro!$H$3:$H$300,"&gt;0")+COUNTIFS(Fevereiro!$D$3:$D$300,C298,Fevereiro!$H$3:$H$300,"&gt;0")+COUNTIFS('Março'!$C$3:$C$300,C298,'Março'!$H$3:$H$300,"&gt;0")+COUNTIFS('Março'!$D$3:$D$300,C298,'Março'!$H$3:$H$300,"&gt;0")+COUNTIFS(Abril!$C$3:$C$300,C298,Abril!$H$3:$H$300,"&gt;0")+COUNTIFS(Abril!$D$3:$D$300,C298,Abril!$H$3:$H$300,"&gt;0")+COUNTIFS(Maio!$C$3:$C$300,C298,Maio!$H$3:$H$300,"&gt;0")+COUNTIFS(Maio!$D$3:$D$300,C298,Maio!$H$3:$H$300,"&gt;0")+COUNTIFS(Junho!$C$3:$C$300,C298,Junho!$H$3:$H$300,"&gt;0")+COUNTIFS(Junho!$D$3:$D$300,C298,Junho!$H$3:$H$300,"&gt;0")+COUNTIFS(Julho!$C$3:$C$300,C298,Julho!$H$3:$H$300,"&gt;0")+COUNTIFS(Julho!$D$3:$D$300,C298,Julho!$H$3:$H$300,"&gt;0")+COUNTIFS(Agosto!$C$3:$C$300,C298,Agosto!$H$3:$H$300,"&gt;0")+COUNTIFS(Agosto!$D$3:$D$300,C298,Agosto!$H$3:$H$300,"&gt;0")+COUNTIFS(Setembro!$C$3:$C$300,C298,Setembro!$H$3:$H$300,"&gt;0")+COUNTIFS(Setembro!$D$3:$D$300,C298,Setembro!$H$3:$H$300,"&gt;0")+COUNTIFS(Outubro!$C$3:$C$300,C298,Outubro!$H$3:$H$300,"&gt;0")+COUNTIFS(Outubro!$D$3:$D$300,C298,Outubro!$H$3:$H$300,"&gt;0")+COUNTIFS(Novembro!$C$3:$C$300,C298,Novembro!$H$3:$H$300,"&gt;0")+COUNTIFS(Novembro!$D$3:$D$300,C298,Novembro!$H$3:$H$300,"&gt;0")+COUNTIFS(Dezembro!$C$3:$C$300,C298,Dezembro!$H$3:$H$300,"&gt;0")+COUNTIFS(Dezembro!$D$3:$D$300,C298,Dezembro!$H$3:$H$300,"&gt;0")</f>
        <v>0</v>
      </c>
      <c r="G298" s="216">
        <f>COUNTIFS(Janeiro!$C$3:$C$300,C298,Janeiro!$H$3:$H$300,"&lt;0")+COUNTIFS(Janeiro!$D$3:$D$300,C298,Janeiro!$H$3:$H$300,"&lt;0")+COUNTIFS(Fevereiro!$C$3:$C$300,C298,Fevereiro!$H$3:$H$300,"&lt;0")+COUNTIFS(Fevereiro!$D$3:$D$300,C298,Fevereiro!$H$3:$H$300,"&lt;0")+COUNTIFS('Março'!$C$3:$C$300,C298,'Março'!$H$3:$H$300,"&lt;0")+COUNTIFS('Março'!$D$3:$D$300,C298,'Março'!$H$3:$H$300,"&lt;0")+COUNTIFS(Abril!$C$3:$C$300,C298,Abril!$H$3:$H$300,"&lt;0")+COUNTIFS(Abril!$D$3:$D$300,C298,Abril!$H$3:$H$300,"&lt;0")+COUNTIFS(Maio!$C$3:$C$300,C298,Maio!$H$3:$H$300,"&lt;0")+COUNTIFS(Maio!$D$3:$D$300,C298,Maio!$H$3:$H$300,"&lt;0")+COUNTIFS(Junho!$C$3:$C$300,C298,Junho!$H$3:$H$300,"&lt;0")+COUNTIFS(Junho!$D$3:$D$300,C298,Junho!$H$3:$H$300,"&lt;0")+COUNTIFS(Julho!$C$3:$C$300,C298,Julho!$H$3:$H$300,"&lt;0")+COUNTIFS(Julho!$D$3:$D$300,C298,Julho!$H$3:$H$300,"&lt;0")+COUNTIFS(Agosto!$C$3:$C$300,C298,Agosto!$H$3:$H$300,"&lt;0")+COUNTIFS(Agosto!$D$3:$D$300,C298,Agosto!$H$3:$H$300,"&lt;0")+COUNTIFS(Setembro!$C$3:$C$300,C298,Setembro!$H$3:$H$300,"&lt;0")+COUNTIFS(Setembro!$D$3:$D$300,C298,Setembro!$H$3:$H$300,"&lt;0")+COUNTIFS(Outubro!$C$3:$C$300,C298,Outubro!$H$3:$H$300,"&lt;0")+COUNTIFS(Outubro!$D$3:$D$300,C298,Outubro!$H$3:$H$300,"&lt;0")+COUNTIFS(Novembro!$C$3:$C$300,C298,Novembro!$H$3:$H$300,"&lt;0")+COUNTIFS(Novembro!$D$3:$D$300,C298,Novembro!$H$3:$H$300,"&lt;0")+COUNTIFS(Dezembro!$C$3:$C$300,C298,Dezembro!$H$3:$H$300,"&lt;0")+COUNTIFS(Dezembro!$D$3:$D$300,C298,Dezembro!$H$3:$H$300,"&lt;0")</f>
        <v>0</v>
      </c>
      <c r="H298" s="217">
        <f>SUMIFS(Janeiro!$H$3:$H$300,Janeiro!$C$3:$C$300,C298)+SUMIFS(Janeiro!$H$3:$H$300,Janeiro!$D$3:$D$300,C298)+SUMIFS(Fevereiro!$H$3:$H$300,Fevereiro!$C$3:$C$300,C298)+SUMIFS(Fevereiro!$H$3:$H$300,Fevereiro!$D$3:$D$300,C298)+SUMIFS('Março'!$H$3:$H$300,'Março'!$C$3:$C$300,C298)+SUMIFS('Março'!$H$3:$H$300,'Março'!$D$3:$D$300,C298)+SUMIFS(Abril!$H$3:$H$300,Abril!$C$3:$C$300,C298)+SUMIFS(Abril!$H$3:$H$300,Abril!$D$3:$D$300,C298)+SUMIFS(Maio!$H$3:$H$300,Maio!$C$3:$C$300,C298)+SUMIFS(Maio!$H$3:$H$300,Maio!$D$3:$D$300,C298)+SUMIFS(Junho!$H$3:$H$300,Junho!$C$3:$C$300,C298)+SUMIFS(Junho!$H$3:$H$300,Junho!$D$3:$D$300,C298)+SUMIFS(Julho!$H$3:$H$300,Julho!$C$3:$C$300,C298)+SUMIFS(Julho!$H$3:$H$300,Julho!$D$3:$D$300,C298)+SUMIFS(Agosto!$H$3:$H$300,Agosto!$C$3:$C$300,C298)+SUMIFS(Agosto!$H$3:$H$300,Agosto!$D$3:$D$300,C298)+SUMIFS(Setembro!$H$3:$H$300,Setembro!$C$3:$C$300,C298)+SUMIFS(Setembro!$H$3:$H$300,Setembro!$D$3:$D$300,C298)+SUMIFS(Outubro!$H$3:$H$300,Outubro!$C$3:$C$300,C298)+SUMIFS(Outubro!$H$3:$H$300,Outubro!$D$3:$D$300,C298)+SUMIFS(Novembro!$H$3:$H$300,Novembro!$C$3:$C$300,C298)+SUMIFS(Novembro!$H$3:$H$300,Novembro!$D$3:$D$300,C298)+SUMIFS(Dezembro!$H$3:$H$300,Dezembro!$C$3:$C$300,C298)+SUMIFS(Dezembro!$H$3:$H$300,Dezembro!$D$3:$D$300,C298)</f>
        <v>0</v>
      </c>
      <c r="J298" s="235"/>
      <c r="L298" s="71"/>
    </row>
    <row r="299" ht="24.75" customHeight="1">
      <c r="A299" s="214">
        <f>Equipes!$H299+(ROW(Equipes!$H299)/100000)</f>
        <v>0.00299</v>
      </c>
      <c r="B299" s="207">
        <f>RANK(Equipes!$A299,A:A)</f>
        <v>148</v>
      </c>
      <c r="C299" s="242"/>
      <c r="D299" s="216">
        <f>COUNTIF(Janeiro!$C$3:$C$300,C299)+COUNTIF(Fevereiro!$C$3:$C$300,C299)+COUNTIF('Março'!$C$3:$C$300,C299)+COUNTIF(Abril!$C$3:$C$300,C299)+COUNTIF(Maio!$C$3:$C$300,C299)+COUNTIF(Junho!$C$3:$C$300,C299)+COUNTIF(Julho!$C$3:$C$300,C299)+COUNTIF(Agosto!$C$3:$C$300,C299)+COUNTIF(Setembro!$C$3:$C$300,C299)+COUNTIF(Outubro!$C$3:$C$300,C299)+COUNTIF(Novembro!$C$3:$C$300,C299)+COUNTIF(Dezembro!$C$3:$C$300,C299)</f>
        <v>0</v>
      </c>
      <c r="E299" s="216">
        <f>COUNTIF(Janeiro!$D$3:$D$300,C299)+COUNTIF(Fevereiro!$D$3:$D$300,C299)+COUNTIF('Março'!$D$3:$D$300,C299)+COUNTIF(Abril!$D$3:$D$300,C299)+COUNTIF(Maio!$D$3:$D$300,C299)+COUNTIF(Junho!$D$3:$D$300,C299)+COUNTIF(Julho!$D$3:$D$300,C299)+COUNTIF(Agosto!$D$3:$D$300,C299)+COUNTIF(Setembro!$D$3:$D$300,C299)+COUNTIF(Outubro!$D$3:$D$300,C299)+COUNTIF(Novembro!$D$3:$D$300,C299)+COUNTIF(Dezembro!$D$3:$D$300,C299)</f>
        <v>0</v>
      </c>
      <c r="F299" s="216">
        <f>COUNTIFS(Janeiro!$C$3:$C$300,C299,Janeiro!$H$3:$H$300,"&gt;0")+COUNTIFS(Janeiro!$D$3:$D$300,C299,Janeiro!$H$3:$H$300,"&gt;0")+COUNTIFS(Fevereiro!$C$3:$C$300,C299,Fevereiro!$H$3:$H$300,"&gt;0")+COUNTIFS(Fevereiro!$D$3:$D$300,C299,Fevereiro!$H$3:$H$300,"&gt;0")+COUNTIFS('Março'!$C$3:$C$300,C299,'Março'!$H$3:$H$300,"&gt;0")+COUNTIFS('Março'!$D$3:$D$300,C299,'Março'!$H$3:$H$300,"&gt;0")+COUNTIFS(Abril!$C$3:$C$300,C299,Abril!$H$3:$H$300,"&gt;0")+COUNTIFS(Abril!$D$3:$D$300,C299,Abril!$H$3:$H$300,"&gt;0")+COUNTIFS(Maio!$C$3:$C$300,C299,Maio!$H$3:$H$300,"&gt;0")+COUNTIFS(Maio!$D$3:$D$300,C299,Maio!$H$3:$H$300,"&gt;0")+COUNTIFS(Junho!$C$3:$C$300,C299,Junho!$H$3:$H$300,"&gt;0")+COUNTIFS(Junho!$D$3:$D$300,C299,Junho!$H$3:$H$300,"&gt;0")+COUNTIFS(Julho!$C$3:$C$300,C299,Julho!$H$3:$H$300,"&gt;0")+COUNTIFS(Julho!$D$3:$D$300,C299,Julho!$H$3:$H$300,"&gt;0")+COUNTIFS(Agosto!$C$3:$C$300,C299,Agosto!$H$3:$H$300,"&gt;0")+COUNTIFS(Agosto!$D$3:$D$300,C299,Agosto!$H$3:$H$300,"&gt;0")+COUNTIFS(Setembro!$C$3:$C$300,C299,Setembro!$H$3:$H$300,"&gt;0")+COUNTIFS(Setembro!$D$3:$D$300,C299,Setembro!$H$3:$H$300,"&gt;0")+COUNTIFS(Outubro!$C$3:$C$300,C299,Outubro!$H$3:$H$300,"&gt;0")+COUNTIFS(Outubro!$D$3:$D$300,C299,Outubro!$H$3:$H$300,"&gt;0")+COUNTIFS(Novembro!$C$3:$C$300,C299,Novembro!$H$3:$H$300,"&gt;0")+COUNTIFS(Novembro!$D$3:$D$300,C299,Novembro!$H$3:$H$300,"&gt;0")+COUNTIFS(Dezembro!$C$3:$C$300,C299,Dezembro!$H$3:$H$300,"&gt;0")+COUNTIFS(Dezembro!$D$3:$D$300,C299,Dezembro!$H$3:$H$300,"&gt;0")</f>
        <v>0</v>
      </c>
      <c r="G299" s="216">
        <f>COUNTIFS(Janeiro!$C$3:$C$300,C299,Janeiro!$H$3:$H$300,"&lt;0")+COUNTIFS(Janeiro!$D$3:$D$300,C299,Janeiro!$H$3:$H$300,"&lt;0")+COUNTIFS(Fevereiro!$C$3:$C$300,C299,Fevereiro!$H$3:$H$300,"&lt;0")+COUNTIFS(Fevereiro!$D$3:$D$300,C299,Fevereiro!$H$3:$H$300,"&lt;0")+COUNTIFS('Março'!$C$3:$C$300,C299,'Março'!$H$3:$H$300,"&lt;0")+COUNTIFS('Março'!$D$3:$D$300,C299,'Março'!$H$3:$H$300,"&lt;0")+COUNTIFS(Abril!$C$3:$C$300,C299,Abril!$H$3:$H$300,"&lt;0")+COUNTIFS(Abril!$D$3:$D$300,C299,Abril!$H$3:$H$300,"&lt;0")+COUNTIFS(Maio!$C$3:$C$300,C299,Maio!$H$3:$H$300,"&lt;0")+COUNTIFS(Maio!$D$3:$D$300,C299,Maio!$H$3:$H$300,"&lt;0")+COUNTIFS(Junho!$C$3:$C$300,C299,Junho!$H$3:$H$300,"&lt;0")+COUNTIFS(Junho!$D$3:$D$300,C299,Junho!$H$3:$H$300,"&lt;0")+COUNTIFS(Julho!$C$3:$C$300,C299,Julho!$H$3:$H$300,"&lt;0")+COUNTIFS(Julho!$D$3:$D$300,C299,Julho!$H$3:$H$300,"&lt;0")+COUNTIFS(Agosto!$C$3:$C$300,C299,Agosto!$H$3:$H$300,"&lt;0")+COUNTIFS(Agosto!$D$3:$D$300,C299,Agosto!$H$3:$H$300,"&lt;0")+COUNTIFS(Setembro!$C$3:$C$300,C299,Setembro!$H$3:$H$300,"&lt;0")+COUNTIFS(Setembro!$D$3:$D$300,C299,Setembro!$H$3:$H$300,"&lt;0")+COUNTIFS(Outubro!$C$3:$C$300,C299,Outubro!$H$3:$H$300,"&lt;0")+COUNTIFS(Outubro!$D$3:$D$300,C299,Outubro!$H$3:$H$300,"&lt;0")+COUNTIFS(Novembro!$C$3:$C$300,C299,Novembro!$H$3:$H$300,"&lt;0")+COUNTIFS(Novembro!$D$3:$D$300,C299,Novembro!$H$3:$H$300,"&lt;0")+COUNTIFS(Dezembro!$C$3:$C$300,C299,Dezembro!$H$3:$H$300,"&lt;0")+COUNTIFS(Dezembro!$D$3:$D$300,C299,Dezembro!$H$3:$H$300,"&lt;0")</f>
        <v>0</v>
      </c>
      <c r="H299" s="217">
        <f>SUMIFS(Janeiro!$H$3:$H$300,Janeiro!$C$3:$C$300,C299)+SUMIFS(Janeiro!$H$3:$H$300,Janeiro!$D$3:$D$300,C299)+SUMIFS(Fevereiro!$H$3:$H$300,Fevereiro!$C$3:$C$300,C299)+SUMIFS(Fevereiro!$H$3:$H$300,Fevereiro!$D$3:$D$300,C299)+SUMIFS('Março'!$H$3:$H$300,'Março'!$C$3:$C$300,C299)+SUMIFS('Março'!$H$3:$H$300,'Março'!$D$3:$D$300,C299)+SUMIFS(Abril!$H$3:$H$300,Abril!$C$3:$C$300,C299)+SUMIFS(Abril!$H$3:$H$300,Abril!$D$3:$D$300,C299)+SUMIFS(Maio!$H$3:$H$300,Maio!$C$3:$C$300,C299)+SUMIFS(Maio!$H$3:$H$300,Maio!$D$3:$D$300,C299)+SUMIFS(Junho!$H$3:$H$300,Junho!$C$3:$C$300,C299)+SUMIFS(Junho!$H$3:$H$300,Junho!$D$3:$D$300,C299)+SUMIFS(Julho!$H$3:$H$300,Julho!$C$3:$C$300,C299)+SUMIFS(Julho!$H$3:$H$300,Julho!$D$3:$D$300,C299)+SUMIFS(Agosto!$H$3:$H$300,Agosto!$C$3:$C$300,C299)+SUMIFS(Agosto!$H$3:$H$300,Agosto!$D$3:$D$300,C299)+SUMIFS(Setembro!$H$3:$H$300,Setembro!$C$3:$C$300,C299)+SUMIFS(Setembro!$H$3:$H$300,Setembro!$D$3:$D$300,C299)+SUMIFS(Outubro!$H$3:$H$300,Outubro!$C$3:$C$300,C299)+SUMIFS(Outubro!$H$3:$H$300,Outubro!$D$3:$D$300,C299)+SUMIFS(Novembro!$H$3:$H$300,Novembro!$C$3:$C$300,C299)+SUMIFS(Novembro!$H$3:$H$300,Novembro!$D$3:$D$300,C299)+SUMIFS(Dezembro!$H$3:$H$300,Dezembro!$C$3:$C$300,C299)+SUMIFS(Dezembro!$H$3:$H$300,Dezembro!$D$3:$D$300,C299)</f>
        <v>0</v>
      </c>
      <c r="J299" s="235"/>
      <c r="L299" s="71"/>
    </row>
    <row r="300" ht="24.75" customHeight="1">
      <c r="A300" s="214">
        <f>Equipes!$H300+(ROW(Equipes!$H300)/100000)</f>
        <v>0.003</v>
      </c>
      <c r="B300" s="207">
        <f>RANK(Equipes!$A300,A:A)</f>
        <v>147</v>
      </c>
      <c r="C300" s="242"/>
      <c r="D300" s="216">
        <f>COUNTIF(Janeiro!$C$3:$C$300,C300)+COUNTIF(Fevereiro!$C$3:$C$300,C300)+COUNTIF('Março'!$C$3:$C$300,C300)+COUNTIF(Abril!$C$3:$C$300,C300)+COUNTIF(Maio!$C$3:$C$300,C300)+COUNTIF(Junho!$C$3:$C$300,C300)+COUNTIF(Julho!$C$3:$C$300,C300)+COUNTIF(Agosto!$C$3:$C$300,C300)+COUNTIF(Setembro!$C$3:$C$300,C300)+COUNTIF(Outubro!$C$3:$C$300,C300)+COUNTIF(Novembro!$C$3:$C$300,C300)+COUNTIF(Dezembro!$C$3:$C$300,C300)</f>
        <v>0</v>
      </c>
      <c r="E300" s="216">
        <f>COUNTIF(Janeiro!$D$3:$D$300,C300)+COUNTIF(Fevereiro!$D$3:$D$300,C300)+COUNTIF('Março'!$D$3:$D$300,C300)+COUNTIF(Abril!$D$3:$D$300,C300)+COUNTIF(Maio!$D$3:$D$300,C300)+COUNTIF(Junho!$D$3:$D$300,C300)+COUNTIF(Julho!$D$3:$D$300,C300)+COUNTIF(Agosto!$D$3:$D$300,C300)+COUNTIF(Setembro!$D$3:$D$300,C300)+COUNTIF(Outubro!$D$3:$D$300,C300)+COUNTIF(Novembro!$D$3:$D$300,C300)+COUNTIF(Dezembro!$D$3:$D$300,C300)</f>
        <v>0</v>
      </c>
      <c r="F300" s="216">
        <f>COUNTIFS(Janeiro!$C$3:$C$300,C300,Janeiro!$H$3:$H$300,"&gt;0")+COUNTIFS(Janeiro!$D$3:$D$300,C300,Janeiro!$H$3:$H$300,"&gt;0")+COUNTIFS(Fevereiro!$C$3:$C$300,C300,Fevereiro!$H$3:$H$300,"&gt;0")+COUNTIFS(Fevereiro!$D$3:$D$300,C300,Fevereiro!$H$3:$H$300,"&gt;0")+COUNTIFS('Março'!$C$3:$C$300,C300,'Março'!$H$3:$H$300,"&gt;0")+COUNTIFS('Março'!$D$3:$D$300,C300,'Março'!$H$3:$H$300,"&gt;0")+COUNTIFS(Abril!$C$3:$C$300,C300,Abril!$H$3:$H$300,"&gt;0")+COUNTIFS(Abril!$D$3:$D$300,C300,Abril!$H$3:$H$300,"&gt;0")+COUNTIFS(Maio!$C$3:$C$300,C300,Maio!$H$3:$H$300,"&gt;0")+COUNTIFS(Maio!$D$3:$D$300,C300,Maio!$H$3:$H$300,"&gt;0")+COUNTIFS(Junho!$C$3:$C$300,C300,Junho!$H$3:$H$300,"&gt;0")+COUNTIFS(Junho!$D$3:$D$300,C300,Junho!$H$3:$H$300,"&gt;0")+COUNTIFS(Julho!$C$3:$C$300,C300,Julho!$H$3:$H$300,"&gt;0")+COUNTIFS(Julho!$D$3:$D$300,C300,Julho!$H$3:$H$300,"&gt;0")+COUNTIFS(Agosto!$C$3:$C$300,C300,Agosto!$H$3:$H$300,"&gt;0")+COUNTIFS(Agosto!$D$3:$D$300,C300,Agosto!$H$3:$H$300,"&gt;0")+COUNTIFS(Setembro!$C$3:$C$300,C300,Setembro!$H$3:$H$300,"&gt;0")+COUNTIFS(Setembro!$D$3:$D$300,C300,Setembro!$H$3:$H$300,"&gt;0")+COUNTIFS(Outubro!$C$3:$C$300,C300,Outubro!$H$3:$H$300,"&gt;0")+COUNTIFS(Outubro!$D$3:$D$300,C300,Outubro!$H$3:$H$300,"&gt;0")+COUNTIFS(Novembro!$C$3:$C$300,C300,Novembro!$H$3:$H$300,"&gt;0")+COUNTIFS(Novembro!$D$3:$D$300,C300,Novembro!$H$3:$H$300,"&gt;0")+COUNTIFS(Dezembro!$C$3:$C$300,C300,Dezembro!$H$3:$H$300,"&gt;0")+COUNTIFS(Dezembro!$D$3:$D$300,C300,Dezembro!$H$3:$H$300,"&gt;0")</f>
        <v>0</v>
      </c>
      <c r="G300" s="216">
        <f>COUNTIFS(Janeiro!$C$3:$C$300,C300,Janeiro!$H$3:$H$300,"&lt;0")+COUNTIFS(Janeiro!$D$3:$D$300,C300,Janeiro!$H$3:$H$300,"&lt;0")+COUNTIFS(Fevereiro!$C$3:$C$300,C300,Fevereiro!$H$3:$H$300,"&lt;0")+COUNTIFS(Fevereiro!$D$3:$D$300,C300,Fevereiro!$H$3:$H$300,"&lt;0")+COUNTIFS('Março'!$C$3:$C$300,C300,'Março'!$H$3:$H$300,"&lt;0")+COUNTIFS('Março'!$D$3:$D$300,C300,'Março'!$H$3:$H$300,"&lt;0")+COUNTIFS(Abril!$C$3:$C$300,C300,Abril!$H$3:$H$300,"&lt;0")+COUNTIFS(Abril!$D$3:$D$300,C300,Abril!$H$3:$H$300,"&lt;0")+COUNTIFS(Maio!$C$3:$C$300,C300,Maio!$H$3:$H$300,"&lt;0")+COUNTIFS(Maio!$D$3:$D$300,C300,Maio!$H$3:$H$300,"&lt;0")+COUNTIFS(Junho!$C$3:$C$300,C300,Junho!$H$3:$H$300,"&lt;0")+COUNTIFS(Junho!$D$3:$D$300,C300,Junho!$H$3:$H$300,"&lt;0")+COUNTIFS(Julho!$C$3:$C$300,C300,Julho!$H$3:$H$300,"&lt;0")+COUNTIFS(Julho!$D$3:$D$300,C300,Julho!$H$3:$H$300,"&lt;0")+COUNTIFS(Agosto!$C$3:$C$300,C300,Agosto!$H$3:$H$300,"&lt;0")+COUNTIFS(Agosto!$D$3:$D$300,C300,Agosto!$H$3:$H$300,"&lt;0")+COUNTIFS(Setembro!$C$3:$C$300,C300,Setembro!$H$3:$H$300,"&lt;0")+COUNTIFS(Setembro!$D$3:$D$300,C300,Setembro!$H$3:$H$300,"&lt;0")+COUNTIFS(Outubro!$C$3:$C$300,C300,Outubro!$H$3:$H$300,"&lt;0")+COUNTIFS(Outubro!$D$3:$D$300,C300,Outubro!$H$3:$H$300,"&lt;0")+COUNTIFS(Novembro!$C$3:$C$300,C300,Novembro!$H$3:$H$300,"&lt;0")+COUNTIFS(Novembro!$D$3:$D$300,C300,Novembro!$H$3:$H$300,"&lt;0")+COUNTIFS(Dezembro!$C$3:$C$300,C300,Dezembro!$H$3:$H$300,"&lt;0")+COUNTIFS(Dezembro!$D$3:$D$300,C300,Dezembro!$H$3:$H$300,"&lt;0")</f>
        <v>0</v>
      </c>
      <c r="H300" s="217">
        <f>SUMIFS(Janeiro!$H$3:$H$300,Janeiro!$C$3:$C$300,C300)+SUMIFS(Janeiro!$H$3:$H$300,Janeiro!$D$3:$D$300,C300)+SUMIFS(Fevereiro!$H$3:$H$300,Fevereiro!$C$3:$C$300,C300)+SUMIFS(Fevereiro!$H$3:$H$300,Fevereiro!$D$3:$D$300,C300)+SUMIFS('Março'!$H$3:$H$300,'Março'!$C$3:$C$300,C300)+SUMIFS('Março'!$H$3:$H$300,'Março'!$D$3:$D$300,C300)+SUMIFS(Abril!$H$3:$H$300,Abril!$C$3:$C$300,C300)+SUMIFS(Abril!$H$3:$H$300,Abril!$D$3:$D$300,C300)+SUMIFS(Maio!$H$3:$H$300,Maio!$C$3:$C$300,C300)+SUMIFS(Maio!$H$3:$H$300,Maio!$D$3:$D$300,C300)+SUMIFS(Junho!$H$3:$H$300,Junho!$C$3:$C$300,C300)+SUMIFS(Junho!$H$3:$H$300,Junho!$D$3:$D$300,C300)+SUMIFS(Julho!$H$3:$H$300,Julho!$C$3:$C$300,C300)+SUMIFS(Julho!$H$3:$H$300,Julho!$D$3:$D$300,C300)+SUMIFS(Agosto!$H$3:$H$300,Agosto!$C$3:$C$300,C300)+SUMIFS(Agosto!$H$3:$H$300,Agosto!$D$3:$D$300,C300)+SUMIFS(Setembro!$H$3:$H$300,Setembro!$C$3:$C$300,C300)+SUMIFS(Setembro!$H$3:$H$300,Setembro!$D$3:$D$300,C300)+SUMIFS(Outubro!$H$3:$H$300,Outubro!$C$3:$C$300,C300)+SUMIFS(Outubro!$H$3:$H$300,Outubro!$D$3:$D$300,C300)+SUMIFS(Novembro!$H$3:$H$300,Novembro!$C$3:$C$300,C300)+SUMIFS(Novembro!$H$3:$H$300,Novembro!$D$3:$D$300,C300)+SUMIFS(Dezembro!$H$3:$H$300,Dezembro!$C$3:$C$300,C300)+SUMIFS(Dezembro!$H$3:$H$300,Dezembro!$D$3:$D$300,C300)</f>
        <v>0</v>
      </c>
      <c r="J300" s="235"/>
      <c r="L300" s="71"/>
    </row>
    <row r="301" ht="24.75" customHeight="1">
      <c r="A301" s="214">
        <f>Equipes!$H301+(ROW(Equipes!$H301)/100000)</f>
        <v>0.00301</v>
      </c>
      <c r="B301" s="207">
        <f>RANK(Equipes!$A301,A:A)</f>
        <v>146</v>
      </c>
      <c r="C301" s="242"/>
      <c r="D301" s="216">
        <f>COUNTIF(Janeiro!$C$3:$C$300,C301)+COUNTIF(Fevereiro!$C$3:$C$300,C301)+COUNTIF('Março'!$C$3:$C$300,C301)+COUNTIF(Abril!$C$3:$C$300,C301)+COUNTIF(Maio!$C$3:$C$300,C301)+COUNTIF(Junho!$C$3:$C$300,C301)+COUNTIF(Julho!$C$3:$C$300,C301)+COUNTIF(Agosto!$C$3:$C$300,C301)+COUNTIF(Setembro!$C$3:$C$300,C301)+COUNTIF(Outubro!$C$3:$C$300,C301)+COUNTIF(Novembro!$C$3:$C$300,C301)+COUNTIF(Dezembro!$C$3:$C$300,C301)</f>
        <v>0</v>
      </c>
      <c r="E301" s="216">
        <f>COUNTIF(Janeiro!$D$3:$D$300,C301)+COUNTIF(Fevereiro!$D$3:$D$300,C301)+COUNTIF('Março'!$D$3:$D$300,C301)+COUNTIF(Abril!$D$3:$D$300,C301)+COUNTIF(Maio!$D$3:$D$300,C301)+COUNTIF(Junho!$D$3:$D$300,C301)+COUNTIF(Julho!$D$3:$D$300,C301)+COUNTIF(Agosto!$D$3:$D$300,C301)+COUNTIF(Setembro!$D$3:$D$300,C301)+COUNTIF(Outubro!$D$3:$D$300,C301)+COUNTIF(Novembro!$D$3:$D$300,C301)+COUNTIF(Dezembro!$D$3:$D$300,C301)</f>
        <v>0</v>
      </c>
      <c r="F301" s="216">
        <f>COUNTIFS(Janeiro!$C$3:$C$300,C301,Janeiro!$H$3:$H$300,"&gt;0")+COUNTIFS(Janeiro!$D$3:$D$300,C301,Janeiro!$H$3:$H$300,"&gt;0")+COUNTIFS(Fevereiro!$C$3:$C$300,C301,Fevereiro!$H$3:$H$300,"&gt;0")+COUNTIFS(Fevereiro!$D$3:$D$300,C301,Fevereiro!$H$3:$H$300,"&gt;0")+COUNTIFS('Março'!$C$3:$C$300,C301,'Março'!$H$3:$H$300,"&gt;0")+COUNTIFS('Março'!$D$3:$D$300,C301,'Março'!$H$3:$H$300,"&gt;0")+COUNTIFS(Abril!$C$3:$C$300,C301,Abril!$H$3:$H$300,"&gt;0")+COUNTIFS(Abril!$D$3:$D$300,C301,Abril!$H$3:$H$300,"&gt;0")+COUNTIFS(Maio!$C$3:$C$300,C301,Maio!$H$3:$H$300,"&gt;0")+COUNTIFS(Maio!$D$3:$D$300,C301,Maio!$H$3:$H$300,"&gt;0")+COUNTIFS(Junho!$C$3:$C$300,C301,Junho!$H$3:$H$300,"&gt;0")+COUNTIFS(Junho!$D$3:$D$300,C301,Junho!$H$3:$H$300,"&gt;0")+COUNTIFS(Julho!$C$3:$C$300,C301,Julho!$H$3:$H$300,"&gt;0")+COUNTIFS(Julho!$D$3:$D$300,C301,Julho!$H$3:$H$300,"&gt;0")+COUNTIFS(Agosto!$C$3:$C$300,C301,Agosto!$H$3:$H$300,"&gt;0")+COUNTIFS(Agosto!$D$3:$D$300,C301,Agosto!$H$3:$H$300,"&gt;0")+COUNTIFS(Setembro!$C$3:$C$300,C301,Setembro!$H$3:$H$300,"&gt;0")+COUNTIFS(Setembro!$D$3:$D$300,C301,Setembro!$H$3:$H$300,"&gt;0")+COUNTIFS(Outubro!$C$3:$C$300,C301,Outubro!$H$3:$H$300,"&gt;0")+COUNTIFS(Outubro!$D$3:$D$300,C301,Outubro!$H$3:$H$300,"&gt;0")+COUNTIFS(Novembro!$C$3:$C$300,C301,Novembro!$H$3:$H$300,"&gt;0")+COUNTIFS(Novembro!$D$3:$D$300,C301,Novembro!$H$3:$H$300,"&gt;0")+COUNTIFS(Dezembro!$C$3:$C$300,C301,Dezembro!$H$3:$H$300,"&gt;0")+COUNTIFS(Dezembro!$D$3:$D$300,C301,Dezembro!$H$3:$H$300,"&gt;0")</f>
        <v>0</v>
      </c>
      <c r="G301" s="216">
        <f>COUNTIFS(Janeiro!$C$3:$C$300,C301,Janeiro!$H$3:$H$300,"&lt;0")+COUNTIFS(Janeiro!$D$3:$D$300,C301,Janeiro!$H$3:$H$300,"&lt;0")+COUNTIFS(Fevereiro!$C$3:$C$300,C301,Fevereiro!$H$3:$H$300,"&lt;0")+COUNTIFS(Fevereiro!$D$3:$D$300,C301,Fevereiro!$H$3:$H$300,"&lt;0")+COUNTIFS('Março'!$C$3:$C$300,C301,'Março'!$H$3:$H$300,"&lt;0")+COUNTIFS('Março'!$D$3:$D$300,C301,'Março'!$H$3:$H$300,"&lt;0")+COUNTIFS(Abril!$C$3:$C$300,C301,Abril!$H$3:$H$300,"&lt;0")+COUNTIFS(Abril!$D$3:$D$300,C301,Abril!$H$3:$H$300,"&lt;0")+COUNTIFS(Maio!$C$3:$C$300,C301,Maio!$H$3:$H$300,"&lt;0")+COUNTIFS(Maio!$D$3:$D$300,C301,Maio!$H$3:$H$300,"&lt;0")+COUNTIFS(Junho!$C$3:$C$300,C301,Junho!$H$3:$H$300,"&lt;0")+COUNTIFS(Junho!$D$3:$D$300,C301,Junho!$H$3:$H$300,"&lt;0")+COUNTIFS(Julho!$C$3:$C$300,C301,Julho!$H$3:$H$300,"&lt;0")+COUNTIFS(Julho!$D$3:$D$300,C301,Julho!$H$3:$H$300,"&lt;0")+COUNTIFS(Agosto!$C$3:$C$300,C301,Agosto!$H$3:$H$300,"&lt;0")+COUNTIFS(Agosto!$D$3:$D$300,C301,Agosto!$H$3:$H$300,"&lt;0")+COUNTIFS(Setembro!$C$3:$C$300,C301,Setembro!$H$3:$H$300,"&lt;0")+COUNTIFS(Setembro!$D$3:$D$300,C301,Setembro!$H$3:$H$300,"&lt;0")+COUNTIFS(Outubro!$C$3:$C$300,C301,Outubro!$H$3:$H$300,"&lt;0")+COUNTIFS(Outubro!$D$3:$D$300,C301,Outubro!$H$3:$H$300,"&lt;0")+COUNTIFS(Novembro!$C$3:$C$300,C301,Novembro!$H$3:$H$300,"&lt;0")+COUNTIFS(Novembro!$D$3:$D$300,C301,Novembro!$H$3:$H$300,"&lt;0")+COUNTIFS(Dezembro!$C$3:$C$300,C301,Dezembro!$H$3:$H$300,"&lt;0")+COUNTIFS(Dezembro!$D$3:$D$300,C301,Dezembro!$H$3:$H$300,"&lt;0")</f>
        <v>0</v>
      </c>
      <c r="H301" s="217">
        <f>SUMIFS(Janeiro!$H$3:$H$300,Janeiro!$C$3:$C$300,C301)+SUMIFS(Janeiro!$H$3:$H$300,Janeiro!$D$3:$D$300,C301)+SUMIFS(Fevereiro!$H$3:$H$300,Fevereiro!$C$3:$C$300,C301)+SUMIFS(Fevereiro!$H$3:$H$300,Fevereiro!$D$3:$D$300,C301)+SUMIFS('Março'!$H$3:$H$300,'Março'!$C$3:$C$300,C301)+SUMIFS('Março'!$H$3:$H$300,'Março'!$D$3:$D$300,C301)+SUMIFS(Abril!$H$3:$H$300,Abril!$C$3:$C$300,C301)+SUMIFS(Abril!$H$3:$H$300,Abril!$D$3:$D$300,C301)+SUMIFS(Maio!$H$3:$H$300,Maio!$C$3:$C$300,C301)+SUMIFS(Maio!$H$3:$H$300,Maio!$D$3:$D$300,C301)+SUMIFS(Junho!$H$3:$H$300,Junho!$C$3:$C$300,C301)+SUMIFS(Junho!$H$3:$H$300,Junho!$D$3:$D$300,C301)+SUMIFS(Julho!$H$3:$H$300,Julho!$C$3:$C$300,C301)+SUMIFS(Julho!$H$3:$H$300,Julho!$D$3:$D$300,C301)+SUMIFS(Agosto!$H$3:$H$300,Agosto!$C$3:$C$300,C301)+SUMIFS(Agosto!$H$3:$H$300,Agosto!$D$3:$D$300,C301)+SUMIFS(Setembro!$H$3:$H$300,Setembro!$C$3:$C$300,C301)+SUMIFS(Setembro!$H$3:$H$300,Setembro!$D$3:$D$300,C301)+SUMIFS(Outubro!$H$3:$H$300,Outubro!$C$3:$C$300,C301)+SUMIFS(Outubro!$H$3:$H$300,Outubro!$D$3:$D$300,C301)+SUMIFS(Novembro!$H$3:$H$300,Novembro!$C$3:$C$300,C301)+SUMIFS(Novembro!$H$3:$H$300,Novembro!$D$3:$D$300,C301)+SUMIFS(Dezembro!$H$3:$H$300,Dezembro!$C$3:$C$300,C301)+SUMIFS(Dezembro!$H$3:$H$300,Dezembro!$D$3:$D$300,C301)</f>
        <v>0</v>
      </c>
      <c r="J301" s="235"/>
      <c r="L301" s="71"/>
    </row>
    <row r="302" ht="24.75" customHeight="1">
      <c r="A302" s="214">
        <f>Equipes!$H302+(ROW(Equipes!$H302)/100000)</f>
        <v>0.00302</v>
      </c>
      <c r="B302" s="207">
        <f>RANK(Equipes!$A302,A:A)</f>
        <v>145</v>
      </c>
      <c r="C302" s="242"/>
      <c r="D302" s="216">
        <f>COUNTIF(Janeiro!$C$3:$C$300,C302)+COUNTIF(Fevereiro!$C$3:$C$300,C302)+COUNTIF('Março'!$C$3:$C$300,C302)+COUNTIF(Abril!$C$3:$C$300,C302)+COUNTIF(Maio!$C$3:$C$300,C302)+COUNTIF(Junho!$C$3:$C$300,C302)+COUNTIF(Julho!$C$3:$C$300,C302)+COUNTIF(Agosto!$C$3:$C$300,C302)+COUNTIF(Setembro!$C$3:$C$300,C302)+COUNTIF(Outubro!$C$3:$C$300,C302)+COUNTIF(Novembro!$C$3:$C$300,C302)+COUNTIF(Dezembro!$C$3:$C$300,C302)</f>
        <v>0</v>
      </c>
      <c r="E302" s="216">
        <f>COUNTIF(Janeiro!$D$3:$D$300,C302)+COUNTIF(Fevereiro!$D$3:$D$300,C302)+COUNTIF('Março'!$D$3:$D$300,C302)+COUNTIF(Abril!$D$3:$D$300,C302)+COUNTIF(Maio!$D$3:$D$300,C302)+COUNTIF(Junho!$D$3:$D$300,C302)+COUNTIF(Julho!$D$3:$D$300,C302)+COUNTIF(Agosto!$D$3:$D$300,C302)+COUNTIF(Setembro!$D$3:$D$300,C302)+COUNTIF(Outubro!$D$3:$D$300,C302)+COUNTIF(Novembro!$D$3:$D$300,C302)+COUNTIF(Dezembro!$D$3:$D$300,C302)</f>
        <v>0</v>
      </c>
      <c r="F302" s="216">
        <f>COUNTIFS(Janeiro!$C$3:$C$300,C302,Janeiro!$H$3:$H$300,"&gt;0")+COUNTIFS(Janeiro!$D$3:$D$300,C302,Janeiro!$H$3:$H$300,"&gt;0")+COUNTIFS(Fevereiro!$C$3:$C$300,C302,Fevereiro!$H$3:$H$300,"&gt;0")+COUNTIFS(Fevereiro!$D$3:$D$300,C302,Fevereiro!$H$3:$H$300,"&gt;0")+COUNTIFS('Março'!$C$3:$C$300,C302,'Março'!$H$3:$H$300,"&gt;0")+COUNTIFS('Março'!$D$3:$D$300,C302,'Março'!$H$3:$H$300,"&gt;0")+COUNTIFS(Abril!$C$3:$C$300,C302,Abril!$H$3:$H$300,"&gt;0")+COUNTIFS(Abril!$D$3:$D$300,C302,Abril!$H$3:$H$300,"&gt;0")+COUNTIFS(Maio!$C$3:$C$300,C302,Maio!$H$3:$H$300,"&gt;0")+COUNTIFS(Maio!$D$3:$D$300,C302,Maio!$H$3:$H$300,"&gt;0")+COUNTIFS(Junho!$C$3:$C$300,C302,Junho!$H$3:$H$300,"&gt;0")+COUNTIFS(Junho!$D$3:$D$300,C302,Junho!$H$3:$H$300,"&gt;0")+COUNTIFS(Julho!$C$3:$C$300,C302,Julho!$H$3:$H$300,"&gt;0")+COUNTIFS(Julho!$D$3:$D$300,C302,Julho!$H$3:$H$300,"&gt;0")+COUNTIFS(Agosto!$C$3:$C$300,C302,Agosto!$H$3:$H$300,"&gt;0")+COUNTIFS(Agosto!$D$3:$D$300,C302,Agosto!$H$3:$H$300,"&gt;0")+COUNTIFS(Setembro!$C$3:$C$300,C302,Setembro!$H$3:$H$300,"&gt;0")+COUNTIFS(Setembro!$D$3:$D$300,C302,Setembro!$H$3:$H$300,"&gt;0")+COUNTIFS(Outubro!$C$3:$C$300,C302,Outubro!$H$3:$H$300,"&gt;0")+COUNTIFS(Outubro!$D$3:$D$300,C302,Outubro!$H$3:$H$300,"&gt;0")+COUNTIFS(Novembro!$C$3:$C$300,C302,Novembro!$H$3:$H$300,"&gt;0")+COUNTIFS(Novembro!$D$3:$D$300,C302,Novembro!$H$3:$H$300,"&gt;0")+COUNTIFS(Dezembro!$C$3:$C$300,C302,Dezembro!$H$3:$H$300,"&gt;0")+COUNTIFS(Dezembro!$D$3:$D$300,C302,Dezembro!$H$3:$H$300,"&gt;0")</f>
        <v>0</v>
      </c>
      <c r="G302" s="216">
        <f>COUNTIFS(Janeiro!$C$3:$C$300,C302,Janeiro!$H$3:$H$300,"&lt;0")+COUNTIFS(Janeiro!$D$3:$D$300,C302,Janeiro!$H$3:$H$300,"&lt;0")+COUNTIFS(Fevereiro!$C$3:$C$300,C302,Fevereiro!$H$3:$H$300,"&lt;0")+COUNTIFS(Fevereiro!$D$3:$D$300,C302,Fevereiro!$H$3:$H$300,"&lt;0")+COUNTIFS('Março'!$C$3:$C$300,C302,'Março'!$H$3:$H$300,"&lt;0")+COUNTIFS('Março'!$D$3:$D$300,C302,'Março'!$H$3:$H$300,"&lt;0")+COUNTIFS(Abril!$C$3:$C$300,C302,Abril!$H$3:$H$300,"&lt;0")+COUNTIFS(Abril!$D$3:$D$300,C302,Abril!$H$3:$H$300,"&lt;0")+COUNTIFS(Maio!$C$3:$C$300,C302,Maio!$H$3:$H$300,"&lt;0")+COUNTIFS(Maio!$D$3:$D$300,C302,Maio!$H$3:$H$300,"&lt;0")+COUNTIFS(Junho!$C$3:$C$300,C302,Junho!$H$3:$H$300,"&lt;0")+COUNTIFS(Junho!$D$3:$D$300,C302,Junho!$H$3:$H$300,"&lt;0")+COUNTIFS(Julho!$C$3:$C$300,C302,Julho!$H$3:$H$300,"&lt;0")+COUNTIFS(Julho!$D$3:$D$300,C302,Julho!$H$3:$H$300,"&lt;0")+COUNTIFS(Agosto!$C$3:$C$300,C302,Agosto!$H$3:$H$300,"&lt;0")+COUNTIFS(Agosto!$D$3:$D$300,C302,Agosto!$H$3:$H$300,"&lt;0")+COUNTIFS(Setembro!$C$3:$C$300,C302,Setembro!$H$3:$H$300,"&lt;0")+COUNTIFS(Setembro!$D$3:$D$300,C302,Setembro!$H$3:$H$300,"&lt;0")+COUNTIFS(Outubro!$C$3:$C$300,C302,Outubro!$H$3:$H$300,"&lt;0")+COUNTIFS(Outubro!$D$3:$D$300,C302,Outubro!$H$3:$H$300,"&lt;0")+COUNTIFS(Novembro!$C$3:$C$300,C302,Novembro!$H$3:$H$300,"&lt;0")+COUNTIFS(Novembro!$D$3:$D$300,C302,Novembro!$H$3:$H$300,"&lt;0")+COUNTIFS(Dezembro!$C$3:$C$300,C302,Dezembro!$H$3:$H$300,"&lt;0")+COUNTIFS(Dezembro!$D$3:$D$300,C302,Dezembro!$H$3:$H$300,"&lt;0")</f>
        <v>0</v>
      </c>
      <c r="H302" s="217">
        <f>SUMIFS(Janeiro!$H$3:$H$300,Janeiro!$C$3:$C$300,C302)+SUMIFS(Janeiro!$H$3:$H$300,Janeiro!$D$3:$D$300,C302)+SUMIFS(Fevereiro!$H$3:$H$300,Fevereiro!$C$3:$C$300,C302)+SUMIFS(Fevereiro!$H$3:$H$300,Fevereiro!$D$3:$D$300,C302)+SUMIFS('Março'!$H$3:$H$300,'Março'!$C$3:$C$300,C302)+SUMIFS('Março'!$H$3:$H$300,'Março'!$D$3:$D$300,C302)+SUMIFS(Abril!$H$3:$H$300,Abril!$C$3:$C$300,C302)+SUMIFS(Abril!$H$3:$H$300,Abril!$D$3:$D$300,C302)+SUMIFS(Maio!$H$3:$H$300,Maio!$C$3:$C$300,C302)+SUMIFS(Maio!$H$3:$H$300,Maio!$D$3:$D$300,C302)+SUMIFS(Junho!$H$3:$H$300,Junho!$C$3:$C$300,C302)+SUMIFS(Junho!$H$3:$H$300,Junho!$D$3:$D$300,C302)+SUMIFS(Julho!$H$3:$H$300,Julho!$C$3:$C$300,C302)+SUMIFS(Julho!$H$3:$H$300,Julho!$D$3:$D$300,C302)+SUMIFS(Agosto!$H$3:$H$300,Agosto!$C$3:$C$300,C302)+SUMIFS(Agosto!$H$3:$H$300,Agosto!$D$3:$D$300,C302)+SUMIFS(Setembro!$H$3:$H$300,Setembro!$C$3:$C$300,C302)+SUMIFS(Setembro!$H$3:$H$300,Setembro!$D$3:$D$300,C302)+SUMIFS(Outubro!$H$3:$H$300,Outubro!$C$3:$C$300,C302)+SUMIFS(Outubro!$H$3:$H$300,Outubro!$D$3:$D$300,C302)+SUMIFS(Novembro!$H$3:$H$300,Novembro!$C$3:$C$300,C302)+SUMIFS(Novembro!$H$3:$H$300,Novembro!$D$3:$D$300,C302)+SUMIFS(Dezembro!$H$3:$H$300,Dezembro!$C$3:$C$300,C302)+SUMIFS(Dezembro!$H$3:$H$300,Dezembro!$D$3:$D$300,C302)</f>
        <v>0</v>
      </c>
      <c r="J302" s="235"/>
      <c r="L302" s="71"/>
    </row>
    <row r="303" ht="24.75" customHeight="1">
      <c r="A303" s="214">
        <f>Equipes!$H303+(ROW(Equipes!$H303)/100000)</f>
        <v>0.00303</v>
      </c>
      <c r="B303" s="207">
        <f>RANK(Equipes!$A303,A:A)</f>
        <v>144</v>
      </c>
      <c r="C303" s="242"/>
      <c r="D303" s="216">
        <f>COUNTIF(Janeiro!$C$3:$C$300,C303)+COUNTIF(Fevereiro!$C$3:$C$300,C303)+COUNTIF('Março'!$C$3:$C$300,C303)+COUNTIF(Abril!$C$3:$C$300,C303)+COUNTIF(Maio!$C$3:$C$300,C303)+COUNTIF(Junho!$C$3:$C$300,C303)+COUNTIF(Julho!$C$3:$C$300,C303)+COUNTIF(Agosto!$C$3:$C$300,C303)+COUNTIF(Setembro!$C$3:$C$300,C303)+COUNTIF(Outubro!$C$3:$C$300,C303)+COUNTIF(Novembro!$C$3:$C$300,C303)+COUNTIF(Dezembro!$C$3:$C$300,C303)</f>
        <v>0</v>
      </c>
      <c r="E303" s="216">
        <f>COUNTIF(Janeiro!$D$3:$D$300,C303)+COUNTIF(Fevereiro!$D$3:$D$300,C303)+COUNTIF('Março'!$D$3:$D$300,C303)+COUNTIF(Abril!$D$3:$D$300,C303)+COUNTIF(Maio!$D$3:$D$300,C303)+COUNTIF(Junho!$D$3:$D$300,C303)+COUNTIF(Julho!$D$3:$D$300,C303)+COUNTIF(Agosto!$D$3:$D$300,C303)+COUNTIF(Setembro!$D$3:$D$300,C303)+COUNTIF(Outubro!$D$3:$D$300,C303)+COUNTIF(Novembro!$D$3:$D$300,C303)+COUNTIF(Dezembro!$D$3:$D$300,C303)</f>
        <v>0</v>
      </c>
      <c r="F303" s="216">
        <f>COUNTIFS(Janeiro!$C$3:$C$300,C303,Janeiro!$H$3:$H$300,"&gt;0")+COUNTIFS(Janeiro!$D$3:$D$300,C303,Janeiro!$H$3:$H$300,"&gt;0")+COUNTIFS(Fevereiro!$C$3:$C$300,C303,Fevereiro!$H$3:$H$300,"&gt;0")+COUNTIFS(Fevereiro!$D$3:$D$300,C303,Fevereiro!$H$3:$H$300,"&gt;0")+COUNTIFS('Março'!$C$3:$C$300,C303,'Março'!$H$3:$H$300,"&gt;0")+COUNTIFS('Março'!$D$3:$D$300,C303,'Março'!$H$3:$H$300,"&gt;0")+COUNTIFS(Abril!$C$3:$C$300,C303,Abril!$H$3:$H$300,"&gt;0")+COUNTIFS(Abril!$D$3:$D$300,C303,Abril!$H$3:$H$300,"&gt;0")+COUNTIFS(Maio!$C$3:$C$300,C303,Maio!$H$3:$H$300,"&gt;0")+COUNTIFS(Maio!$D$3:$D$300,C303,Maio!$H$3:$H$300,"&gt;0")+COUNTIFS(Junho!$C$3:$C$300,C303,Junho!$H$3:$H$300,"&gt;0")+COUNTIFS(Junho!$D$3:$D$300,C303,Junho!$H$3:$H$300,"&gt;0")+COUNTIFS(Julho!$C$3:$C$300,C303,Julho!$H$3:$H$300,"&gt;0")+COUNTIFS(Julho!$D$3:$D$300,C303,Julho!$H$3:$H$300,"&gt;0")+COUNTIFS(Agosto!$C$3:$C$300,C303,Agosto!$H$3:$H$300,"&gt;0")+COUNTIFS(Agosto!$D$3:$D$300,C303,Agosto!$H$3:$H$300,"&gt;0")+COUNTIFS(Setembro!$C$3:$C$300,C303,Setembro!$H$3:$H$300,"&gt;0")+COUNTIFS(Setembro!$D$3:$D$300,C303,Setembro!$H$3:$H$300,"&gt;0")+COUNTIFS(Outubro!$C$3:$C$300,C303,Outubro!$H$3:$H$300,"&gt;0")+COUNTIFS(Outubro!$D$3:$D$300,C303,Outubro!$H$3:$H$300,"&gt;0")+COUNTIFS(Novembro!$C$3:$C$300,C303,Novembro!$H$3:$H$300,"&gt;0")+COUNTIFS(Novembro!$D$3:$D$300,C303,Novembro!$H$3:$H$300,"&gt;0")+COUNTIFS(Dezembro!$C$3:$C$300,C303,Dezembro!$H$3:$H$300,"&gt;0")+COUNTIFS(Dezembro!$D$3:$D$300,C303,Dezembro!$H$3:$H$300,"&gt;0")</f>
        <v>0</v>
      </c>
      <c r="G303" s="216">
        <f>COUNTIFS(Janeiro!$C$3:$C$300,C303,Janeiro!$H$3:$H$300,"&lt;0")+COUNTIFS(Janeiro!$D$3:$D$300,C303,Janeiro!$H$3:$H$300,"&lt;0")+COUNTIFS(Fevereiro!$C$3:$C$300,C303,Fevereiro!$H$3:$H$300,"&lt;0")+COUNTIFS(Fevereiro!$D$3:$D$300,C303,Fevereiro!$H$3:$H$300,"&lt;0")+COUNTIFS('Março'!$C$3:$C$300,C303,'Março'!$H$3:$H$300,"&lt;0")+COUNTIFS('Março'!$D$3:$D$300,C303,'Março'!$H$3:$H$300,"&lt;0")+COUNTIFS(Abril!$C$3:$C$300,C303,Abril!$H$3:$H$300,"&lt;0")+COUNTIFS(Abril!$D$3:$D$300,C303,Abril!$H$3:$H$300,"&lt;0")+COUNTIFS(Maio!$C$3:$C$300,C303,Maio!$H$3:$H$300,"&lt;0")+COUNTIFS(Maio!$D$3:$D$300,C303,Maio!$H$3:$H$300,"&lt;0")+COUNTIFS(Junho!$C$3:$C$300,C303,Junho!$H$3:$H$300,"&lt;0")+COUNTIFS(Junho!$D$3:$D$300,C303,Junho!$H$3:$H$300,"&lt;0")+COUNTIFS(Julho!$C$3:$C$300,C303,Julho!$H$3:$H$300,"&lt;0")+COUNTIFS(Julho!$D$3:$D$300,C303,Julho!$H$3:$H$300,"&lt;0")+COUNTIFS(Agosto!$C$3:$C$300,C303,Agosto!$H$3:$H$300,"&lt;0")+COUNTIFS(Agosto!$D$3:$D$300,C303,Agosto!$H$3:$H$300,"&lt;0")+COUNTIFS(Setembro!$C$3:$C$300,C303,Setembro!$H$3:$H$300,"&lt;0")+COUNTIFS(Setembro!$D$3:$D$300,C303,Setembro!$H$3:$H$300,"&lt;0")+COUNTIFS(Outubro!$C$3:$C$300,C303,Outubro!$H$3:$H$300,"&lt;0")+COUNTIFS(Outubro!$D$3:$D$300,C303,Outubro!$H$3:$H$300,"&lt;0")+COUNTIFS(Novembro!$C$3:$C$300,C303,Novembro!$H$3:$H$300,"&lt;0")+COUNTIFS(Novembro!$D$3:$D$300,C303,Novembro!$H$3:$H$300,"&lt;0")+COUNTIFS(Dezembro!$C$3:$C$300,C303,Dezembro!$H$3:$H$300,"&lt;0")+COUNTIFS(Dezembro!$D$3:$D$300,C303,Dezembro!$H$3:$H$300,"&lt;0")</f>
        <v>0</v>
      </c>
      <c r="H303" s="217">
        <f>SUMIFS(Janeiro!$H$3:$H$300,Janeiro!$C$3:$C$300,C303)+SUMIFS(Janeiro!$H$3:$H$300,Janeiro!$D$3:$D$300,C303)+SUMIFS(Fevereiro!$H$3:$H$300,Fevereiro!$C$3:$C$300,C303)+SUMIFS(Fevereiro!$H$3:$H$300,Fevereiro!$D$3:$D$300,C303)+SUMIFS('Março'!$H$3:$H$300,'Março'!$C$3:$C$300,C303)+SUMIFS('Março'!$H$3:$H$300,'Março'!$D$3:$D$300,C303)+SUMIFS(Abril!$H$3:$H$300,Abril!$C$3:$C$300,C303)+SUMIFS(Abril!$H$3:$H$300,Abril!$D$3:$D$300,C303)+SUMIFS(Maio!$H$3:$H$300,Maio!$C$3:$C$300,C303)+SUMIFS(Maio!$H$3:$H$300,Maio!$D$3:$D$300,C303)+SUMIFS(Junho!$H$3:$H$300,Junho!$C$3:$C$300,C303)+SUMIFS(Junho!$H$3:$H$300,Junho!$D$3:$D$300,C303)+SUMIFS(Julho!$H$3:$H$300,Julho!$C$3:$C$300,C303)+SUMIFS(Julho!$H$3:$H$300,Julho!$D$3:$D$300,C303)+SUMIFS(Agosto!$H$3:$H$300,Agosto!$C$3:$C$300,C303)+SUMIFS(Agosto!$H$3:$H$300,Agosto!$D$3:$D$300,C303)+SUMIFS(Setembro!$H$3:$H$300,Setembro!$C$3:$C$300,C303)+SUMIFS(Setembro!$H$3:$H$300,Setembro!$D$3:$D$300,C303)+SUMIFS(Outubro!$H$3:$H$300,Outubro!$C$3:$C$300,C303)+SUMIFS(Outubro!$H$3:$H$300,Outubro!$D$3:$D$300,C303)+SUMIFS(Novembro!$H$3:$H$300,Novembro!$C$3:$C$300,C303)+SUMIFS(Novembro!$H$3:$H$300,Novembro!$D$3:$D$300,C303)+SUMIFS(Dezembro!$H$3:$H$300,Dezembro!$C$3:$C$300,C303)+SUMIFS(Dezembro!$H$3:$H$300,Dezembro!$D$3:$D$300,C303)</f>
        <v>0</v>
      </c>
      <c r="J303" s="235"/>
      <c r="L303" s="71"/>
    </row>
    <row r="304" ht="24.75" customHeight="1">
      <c r="A304" s="214">
        <f>Equipes!$H304+(ROW(Equipes!$H304)/100000)</f>
        <v>0.00304</v>
      </c>
      <c r="B304" s="207">
        <f>RANK(Equipes!$A304,A:A)</f>
        <v>143</v>
      </c>
      <c r="C304" s="242"/>
      <c r="D304" s="216">
        <f>COUNTIF(Janeiro!$C$3:$C$300,C304)+COUNTIF(Fevereiro!$C$3:$C$300,C304)+COUNTIF('Março'!$C$3:$C$300,C304)+COUNTIF(Abril!$C$3:$C$300,C304)+COUNTIF(Maio!$C$3:$C$300,C304)+COUNTIF(Junho!$C$3:$C$300,C304)+COUNTIF(Julho!$C$3:$C$300,C304)+COUNTIF(Agosto!$C$3:$C$300,C304)+COUNTIF(Setembro!$C$3:$C$300,C304)+COUNTIF(Outubro!$C$3:$C$300,C304)+COUNTIF(Novembro!$C$3:$C$300,C304)+COUNTIF(Dezembro!$C$3:$C$300,C304)</f>
        <v>0</v>
      </c>
      <c r="E304" s="216">
        <f>COUNTIF(Janeiro!$D$3:$D$300,C304)+COUNTIF(Fevereiro!$D$3:$D$300,C304)+COUNTIF('Março'!$D$3:$D$300,C304)+COUNTIF(Abril!$D$3:$D$300,C304)+COUNTIF(Maio!$D$3:$D$300,C304)+COUNTIF(Junho!$D$3:$D$300,C304)+COUNTIF(Julho!$D$3:$D$300,C304)+COUNTIF(Agosto!$D$3:$D$300,C304)+COUNTIF(Setembro!$D$3:$D$300,C304)+COUNTIF(Outubro!$D$3:$D$300,C304)+COUNTIF(Novembro!$D$3:$D$300,C304)+COUNTIF(Dezembro!$D$3:$D$300,C304)</f>
        <v>0</v>
      </c>
      <c r="F304" s="216">
        <f>COUNTIFS(Janeiro!$C$3:$C$300,C304,Janeiro!$H$3:$H$300,"&gt;0")+COUNTIFS(Janeiro!$D$3:$D$300,C304,Janeiro!$H$3:$H$300,"&gt;0")+COUNTIFS(Fevereiro!$C$3:$C$300,C304,Fevereiro!$H$3:$H$300,"&gt;0")+COUNTIFS(Fevereiro!$D$3:$D$300,C304,Fevereiro!$H$3:$H$300,"&gt;0")+COUNTIFS('Março'!$C$3:$C$300,C304,'Março'!$H$3:$H$300,"&gt;0")+COUNTIFS('Março'!$D$3:$D$300,C304,'Março'!$H$3:$H$300,"&gt;0")+COUNTIFS(Abril!$C$3:$C$300,C304,Abril!$H$3:$H$300,"&gt;0")+COUNTIFS(Abril!$D$3:$D$300,C304,Abril!$H$3:$H$300,"&gt;0")+COUNTIFS(Maio!$C$3:$C$300,C304,Maio!$H$3:$H$300,"&gt;0")+COUNTIFS(Maio!$D$3:$D$300,C304,Maio!$H$3:$H$300,"&gt;0")+COUNTIFS(Junho!$C$3:$C$300,C304,Junho!$H$3:$H$300,"&gt;0")+COUNTIFS(Junho!$D$3:$D$300,C304,Junho!$H$3:$H$300,"&gt;0")+COUNTIFS(Julho!$C$3:$C$300,C304,Julho!$H$3:$H$300,"&gt;0")+COUNTIFS(Julho!$D$3:$D$300,C304,Julho!$H$3:$H$300,"&gt;0")+COUNTIFS(Agosto!$C$3:$C$300,C304,Agosto!$H$3:$H$300,"&gt;0")+COUNTIFS(Agosto!$D$3:$D$300,C304,Agosto!$H$3:$H$300,"&gt;0")+COUNTIFS(Setembro!$C$3:$C$300,C304,Setembro!$H$3:$H$300,"&gt;0")+COUNTIFS(Setembro!$D$3:$D$300,C304,Setembro!$H$3:$H$300,"&gt;0")+COUNTIFS(Outubro!$C$3:$C$300,C304,Outubro!$H$3:$H$300,"&gt;0")+COUNTIFS(Outubro!$D$3:$D$300,C304,Outubro!$H$3:$H$300,"&gt;0")+COUNTIFS(Novembro!$C$3:$C$300,C304,Novembro!$H$3:$H$300,"&gt;0")+COUNTIFS(Novembro!$D$3:$D$300,C304,Novembro!$H$3:$H$300,"&gt;0")+COUNTIFS(Dezembro!$C$3:$C$300,C304,Dezembro!$H$3:$H$300,"&gt;0")+COUNTIFS(Dezembro!$D$3:$D$300,C304,Dezembro!$H$3:$H$300,"&gt;0")</f>
        <v>0</v>
      </c>
      <c r="G304" s="216">
        <f>COUNTIFS(Janeiro!$C$3:$C$300,C304,Janeiro!$H$3:$H$300,"&lt;0")+COUNTIFS(Janeiro!$D$3:$D$300,C304,Janeiro!$H$3:$H$300,"&lt;0")+COUNTIFS(Fevereiro!$C$3:$C$300,C304,Fevereiro!$H$3:$H$300,"&lt;0")+COUNTIFS(Fevereiro!$D$3:$D$300,C304,Fevereiro!$H$3:$H$300,"&lt;0")+COUNTIFS('Março'!$C$3:$C$300,C304,'Março'!$H$3:$H$300,"&lt;0")+COUNTIFS('Março'!$D$3:$D$300,C304,'Março'!$H$3:$H$300,"&lt;0")+COUNTIFS(Abril!$C$3:$C$300,C304,Abril!$H$3:$H$300,"&lt;0")+COUNTIFS(Abril!$D$3:$D$300,C304,Abril!$H$3:$H$300,"&lt;0")+COUNTIFS(Maio!$C$3:$C$300,C304,Maio!$H$3:$H$300,"&lt;0")+COUNTIFS(Maio!$D$3:$D$300,C304,Maio!$H$3:$H$300,"&lt;0")+COUNTIFS(Junho!$C$3:$C$300,C304,Junho!$H$3:$H$300,"&lt;0")+COUNTIFS(Junho!$D$3:$D$300,C304,Junho!$H$3:$H$300,"&lt;0")+COUNTIFS(Julho!$C$3:$C$300,C304,Julho!$H$3:$H$300,"&lt;0")+COUNTIFS(Julho!$D$3:$D$300,C304,Julho!$H$3:$H$300,"&lt;0")+COUNTIFS(Agosto!$C$3:$C$300,C304,Agosto!$H$3:$H$300,"&lt;0")+COUNTIFS(Agosto!$D$3:$D$300,C304,Agosto!$H$3:$H$300,"&lt;0")+COUNTIFS(Setembro!$C$3:$C$300,C304,Setembro!$H$3:$H$300,"&lt;0")+COUNTIFS(Setembro!$D$3:$D$300,C304,Setembro!$H$3:$H$300,"&lt;0")+COUNTIFS(Outubro!$C$3:$C$300,C304,Outubro!$H$3:$H$300,"&lt;0")+COUNTIFS(Outubro!$D$3:$D$300,C304,Outubro!$H$3:$H$300,"&lt;0")+COUNTIFS(Novembro!$C$3:$C$300,C304,Novembro!$H$3:$H$300,"&lt;0")+COUNTIFS(Novembro!$D$3:$D$300,C304,Novembro!$H$3:$H$300,"&lt;0")+COUNTIFS(Dezembro!$C$3:$C$300,C304,Dezembro!$H$3:$H$300,"&lt;0")+COUNTIFS(Dezembro!$D$3:$D$300,C304,Dezembro!$H$3:$H$300,"&lt;0")</f>
        <v>0</v>
      </c>
      <c r="H304" s="217">
        <f>SUMIFS(Janeiro!$H$3:$H$300,Janeiro!$C$3:$C$300,C304)+SUMIFS(Janeiro!$H$3:$H$300,Janeiro!$D$3:$D$300,C304)+SUMIFS(Fevereiro!$H$3:$H$300,Fevereiro!$C$3:$C$300,C304)+SUMIFS(Fevereiro!$H$3:$H$300,Fevereiro!$D$3:$D$300,C304)+SUMIFS('Março'!$H$3:$H$300,'Março'!$C$3:$C$300,C304)+SUMIFS('Março'!$H$3:$H$300,'Março'!$D$3:$D$300,C304)+SUMIFS(Abril!$H$3:$H$300,Abril!$C$3:$C$300,C304)+SUMIFS(Abril!$H$3:$H$300,Abril!$D$3:$D$300,C304)+SUMIFS(Maio!$H$3:$H$300,Maio!$C$3:$C$300,C304)+SUMIFS(Maio!$H$3:$H$300,Maio!$D$3:$D$300,C304)+SUMIFS(Junho!$H$3:$H$300,Junho!$C$3:$C$300,C304)+SUMIFS(Junho!$H$3:$H$300,Junho!$D$3:$D$300,C304)+SUMIFS(Julho!$H$3:$H$300,Julho!$C$3:$C$300,C304)+SUMIFS(Julho!$H$3:$H$300,Julho!$D$3:$D$300,C304)+SUMIFS(Agosto!$H$3:$H$300,Agosto!$C$3:$C$300,C304)+SUMIFS(Agosto!$H$3:$H$300,Agosto!$D$3:$D$300,C304)+SUMIFS(Setembro!$H$3:$H$300,Setembro!$C$3:$C$300,C304)+SUMIFS(Setembro!$H$3:$H$300,Setembro!$D$3:$D$300,C304)+SUMIFS(Outubro!$H$3:$H$300,Outubro!$C$3:$C$300,C304)+SUMIFS(Outubro!$H$3:$H$300,Outubro!$D$3:$D$300,C304)+SUMIFS(Novembro!$H$3:$H$300,Novembro!$C$3:$C$300,C304)+SUMIFS(Novembro!$H$3:$H$300,Novembro!$D$3:$D$300,C304)+SUMIFS(Dezembro!$H$3:$H$300,Dezembro!$C$3:$C$300,C304)+SUMIFS(Dezembro!$H$3:$H$300,Dezembro!$D$3:$D$300,C304)</f>
        <v>0</v>
      </c>
      <c r="J304" s="235"/>
      <c r="L304" s="71"/>
    </row>
    <row r="305" ht="24.75" customHeight="1">
      <c r="A305" s="214">
        <f>Equipes!$H305+(ROW(Equipes!$H305)/100000)</f>
        <v>0.00305</v>
      </c>
      <c r="B305" s="207">
        <f>RANK(Equipes!$A305,A:A)</f>
        <v>142</v>
      </c>
      <c r="C305" s="242"/>
      <c r="D305" s="216">
        <f>COUNTIF(Janeiro!$C$3:$C$300,C305)+COUNTIF(Fevereiro!$C$3:$C$300,C305)+COUNTIF('Março'!$C$3:$C$300,C305)+COUNTIF(Abril!$C$3:$C$300,C305)+COUNTIF(Maio!$C$3:$C$300,C305)+COUNTIF(Junho!$C$3:$C$300,C305)+COUNTIF(Julho!$C$3:$C$300,C305)+COUNTIF(Agosto!$C$3:$C$300,C305)+COUNTIF(Setembro!$C$3:$C$300,C305)+COUNTIF(Outubro!$C$3:$C$300,C305)+COUNTIF(Novembro!$C$3:$C$300,C305)+COUNTIF(Dezembro!$C$3:$C$300,C305)</f>
        <v>0</v>
      </c>
      <c r="E305" s="216">
        <f>COUNTIF(Janeiro!$D$3:$D$300,C305)+COUNTIF(Fevereiro!$D$3:$D$300,C305)+COUNTIF('Março'!$D$3:$D$300,C305)+COUNTIF(Abril!$D$3:$D$300,C305)+COUNTIF(Maio!$D$3:$D$300,C305)+COUNTIF(Junho!$D$3:$D$300,C305)+COUNTIF(Julho!$D$3:$D$300,C305)+COUNTIF(Agosto!$D$3:$D$300,C305)+COUNTIF(Setembro!$D$3:$D$300,C305)+COUNTIF(Outubro!$D$3:$D$300,C305)+COUNTIF(Novembro!$D$3:$D$300,C305)+COUNTIF(Dezembro!$D$3:$D$300,C305)</f>
        <v>0</v>
      </c>
      <c r="F305" s="216">
        <f>COUNTIFS(Janeiro!$C$3:$C$300,C305,Janeiro!$H$3:$H$300,"&gt;0")+COUNTIFS(Janeiro!$D$3:$D$300,C305,Janeiro!$H$3:$H$300,"&gt;0")+COUNTIFS(Fevereiro!$C$3:$C$300,C305,Fevereiro!$H$3:$H$300,"&gt;0")+COUNTIFS(Fevereiro!$D$3:$D$300,C305,Fevereiro!$H$3:$H$300,"&gt;0")+COUNTIFS('Março'!$C$3:$C$300,C305,'Março'!$H$3:$H$300,"&gt;0")+COUNTIFS('Março'!$D$3:$D$300,C305,'Março'!$H$3:$H$300,"&gt;0")+COUNTIFS(Abril!$C$3:$C$300,C305,Abril!$H$3:$H$300,"&gt;0")+COUNTIFS(Abril!$D$3:$D$300,C305,Abril!$H$3:$H$300,"&gt;0")+COUNTIFS(Maio!$C$3:$C$300,C305,Maio!$H$3:$H$300,"&gt;0")+COUNTIFS(Maio!$D$3:$D$300,C305,Maio!$H$3:$H$300,"&gt;0")+COUNTIFS(Junho!$C$3:$C$300,C305,Junho!$H$3:$H$300,"&gt;0")+COUNTIFS(Junho!$D$3:$D$300,C305,Junho!$H$3:$H$300,"&gt;0")+COUNTIFS(Julho!$C$3:$C$300,C305,Julho!$H$3:$H$300,"&gt;0")+COUNTIFS(Julho!$D$3:$D$300,C305,Julho!$H$3:$H$300,"&gt;0")+COUNTIFS(Agosto!$C$3:$C$300,C305,Agosto!$H$3:$H$300,"&gt;0")+COUNTIFS(Agosto!$D$3:$D$300,C305,Agosto!$H$3:$H$300,"&gt;0")+COUNTIFS(Setembro!$C$3:$C$300,C305,Setembro!$H$3:$H$300,"&gt;0")+COUNTIFS(Setembro!$D$3:$D$300,C305,Setembro!$H$3:$H$300,"&gt;0")+COUNTIFS(Outubro!$C$3:$C$300,C305,Outubro!$H$3:$H$300,"&gt;0")+COUNTIFS(Outubro!$D$3:$D$300,C305,Outubro!$H$3:$H$300,"&gt;0")+COUNTIFS(Novembro!$C$3:$C$300,C305,Novembro!$H$3:$H$300,"&gt;0")+COUNTIFS(Novembro!$D$3:$D$300,C305,Novembro!$H$3:$H$300,"&gt;0")+COUNTIFS(Dezembro!$C$3:$C$300,C305,Dezembro!$H$3:$H$300,"&gt;0")+COUNTIFS(Dezembro!$D$3:$D$300,C305,Dezembro!$H$3:$H$300,"&gt;0")</f>
        <v>0</v>
      </c>
      <c r="G305" s="216">
        <f>COUNTIFS(Janeiro!$C$3:$C$300,C305,Janeiro!$H$3:$H$300,"&lt;0")+COUNTIFS(Janeiro!$D$3:$D$300,C305,Janeiro!$H$3:$H$300,"&lt;0")+COUNTIFS(Fevereiro!$C$3:$C$300,C305,Fevereiro!$H$3:$H$300,"&lt;0")+COUNTIFS(Fevereiro!$D$3:$D$300,C305,Fevereiro!$H$3:$H$300,"&lt;0")+COUNTIFS('Março'!$C$3:$C$300,C305,'Março'!$H$3:$H$300,"&lt;0")+COUNTIFS('Março'!$D$3:$D$300,C305,'Março'!$H$3:$H$300,"&lt;0")+COUNTIFS(Abril!$C$3:$C$300,C305,Abril!$H$3:$H$300,"&lt;0")+COUNTIFS(Abril!$D$3:$D$300,C305,Abril!$H$3:$H$300,"&lt;0")+COUNTIFS(Maio!$C$3:$C$300,C305,Maio!$H$3:$H$300,"&lt;0")+COUNTIFS(Maio!$D$3:$D$300,C305,Maio!$H$3:$H$300,"&lt;0")+COUNTIFS(Junho!$C$3:$C$300,C305,Junho!$H$3:$H$300,"&lt;0")+COUNTIFS(Junho!$D$3:$D$300,C305,Junho!$H$3:$H$300,"&lt;0")+COUNTIFS(Julho!$C$3:$C$300,C305,Julho!$H$3:$H$300,"&lt;0")+COUNTIFS(Julho!$D$3:$D$300,C305,Julho!$H$3:$H$300,"&lt;0")+COUNTIFS(Agosto!$C$3:$C$300,C305,Agosto!$H$3:$H$300,"&lt;0")+COUNTIFS(Agosto!$D$3:$D$300,C305,Agosto!$H$3:$H$300,"&lt;0")+COUNTIFS(Setembro!$C$3:$C$300,C305,Setembro!$H$3:$H$300,"&lt;0")+COUNTIFS(Setembro!$D$3:$D$300,C305,Setembro!$H$3:$H$300,"&lt;0")+COUNTIFS(Outubro!$C$3:$C$300,C305,Outubro!$H$3:$H$300,"&lt;0")+COUNTIFS(Outubro!$D$3:$D$300,C305,Outubro!$H$3:$H$300,"&lt;0")+COUNTIFS(Novembro!$C$3:$C$300,C305,Novembro!$H$3:$H$300,"&lt;0")+COUNTIFS(Novembro!$D$3:$D$300,C305,Novembro!$H$3:$H$300,"&lt;0")+COUNTIFS(Dezembro!$C$3:$C$300,C305,Dezembro!$H$3:$H$300,"&lt;0")+COUNTIFS(Dezembro!$D$3:$D$300,C305,Dezembro!$H$3:$H$300,"&lt;0")</f>
        <v>0</v>
      </c>
      <c r="H305" s="217">
        <f>SUMIFS(Janeiro!$H$3:$H$300,Janeiro!$C$3:$C$300,C305)+SUMIFS(Janeiro!$H$3:$H$300,Janeiro!$D$3:$D$300,C305)+SUMIFS(Fevereiro!$H$3:$H$300,Fevereiro!$C$3:$C$300,C305)+SUMIFS(Fevereiro!$H$3:$H$300,Fevereiro!$D$3:$D$300,C305)+SUMIFS('Março'!$H$3:$H$300,'Março'!$C$3:$C$300,C305)+SUMIFS('Março'!$H$3:$H$300,'Março'!$D$3:$D$300,C305)+SUMIFS(Abril!$H$3:$H$300,Abril!$C$3:$C$300,C305)+SUMIFS(Abril!$H$3:$H$300,Abril!$D$3:$D$300,C305)+SUMIFS(Maio!$H$3:$H$300,Maio!$C$3:$C$300,C305)+SUMIFS(Maio!$H$3:$H$300,Maio!$D$3:$D$300,C305)+SUMIFS(Junho!$H$3:$H$300,Junho!$C$3:$C$300,C305)+SUMIFS(Junho!$H$3:$H$300,Junho!$D$3:$D$300,C305)+SUMIFS(Julho!$H$3:$H$300,Julho!$C$3:$C$300,C305)+SUMIFS(Julho!$H$3:$H$300,Julho!$D$3:$D$300,C305)+SUMIFS(Agosto!$H$3:$H$300,Agosto!$C$3:$C$300,C305)+SUMIFS(Agosto!$H$3:$H$300,Agosto!$D$3:$D$300,C305)+SUMIFS(Setembro!$H$3:$H$300,Setembro!$C$3:$C$300,C305)+SUMIFS(Setembro!$H$3:$H$300,Setembro!$D$3:$D$300,C305)+SUMIFS(Outubro!$H$3:$H$300,Outubro!$C$3:$C$300,C305)+SUMIFS(Outubro!$H$3:$H$300,Outubro!$D$3:$D$300,C305)+SUMIFS(Novembro!$H$3:$H$300,Novembro!$C$3:$C$300,C305)+SUMIFS(Novembro!$H$3:$H$300,Novembro!$D$3:$D$300,C305)+SUMIFS(Dezembro!$H$3:$H$300,Dezembro!$C$3:$C$300,C305)+SUMIFS(Dezembro!$H$3:$H$300,Dezembro!$D$3:$D$300,C305)</f>
        <v>0</v>
      </c>
      <c r="J305" s="235"/>
      <c r="L305" s="71"/>
    </row>
    <row r="306" ht="24.75" customHeight="1">
      <c r="A306" s="214">
        <f>Equipes!$H306+(ROW(Equipes!$H306)/100000)</f>
        <v>0.00306</v>
      </c>
      <c r="B306" s="207">
        <f>RANK(Equipes!$A306,A:A)</f>
        <v>141</v>
      </c>
      <c r="C306" s="242"/>
      <c r="D306" s="216">
        <f>COUNTIF(Janeiro!$C$3:$C$300,C306)+COUNTIF(Fevereiro!$C$3:$C$300,C306)+COUNTIF('Março'!$C$3:$C$300,C306)+COUNTIF(Abril!$C$3:$C$300,C306)+COUNTIF(Maio!$C$3:$C$300,C306)+COUNTIF(Junho!$C$3:$C$300,C306)+COUNTIF(Julho!$C$3:$C$300,C306)+COUNTIF(Agosto!$C$3:$C$300,C306)+COUNTIF(Setembro!$C$3:$C$300,C306)+COUNTIF(Outubro!$C$3:$C$300,C306)+COUNTIF(Novembro!$C$3:$C$300,C306)+COUNTIF(Dezembro!$C$3:$C$300,C306)</f>
        <v>0</v>
      </c>
      <c r="E306" s="216">
        <f>COUNTIF(Janeiro!$D$3:$D$300,C306)+COUNTIF(Fevereiro!$D$3:$D$300,C306)+COUNTIF('Março'!$D$3:$D$300,C306)+COUNTIF(Abril!$D$3:$D$300,C306)+COUNTIF(Maio!$D$3:$D$300,C306)+COUNTIF(Junho!$D$3:$D$300,C306)+COUNTIF(Julho!$D$3:$D$300,C306)+COUNTIF(Agosto!$D$3:$D$300,C306)+COUNTIF(Setembro!$D$3:$D$300,C306)+COUNTIF(Outubro!$D$3:$D$300,C306)+COUNTIF(Novembro!$D$3:$D$300,C306)+COUNTIF(Dezembro!$D$3:$D$300,C306)</f>
        <v>0</v>
      </c>
      <c r="F306" s="216">
        <f>COUNTIFS(Janeiro!$C$3:$C$300,C306,Janeiro!$H$3:$H$300,"&gt;0")+COUNTIFS(Janeiro!$D$3:$D$300,C306,Janeiro!$H$3:$H$300,"&gt;0")+COUNTIFS(Fevereiro!$C$3:$C$300,C306,Fevereiro!$H$3:$H$300,"&gt;0")+COUNTIFS(Fevereiro!$D$3:$D$300,C306,Fevereiro!$H$3:$H$300,"&gt;0")+COUNTIFS('Março'!$C$3:$C$300,C306,'Março'!$H$3:$H$300,"&gt;0")+COUNTIFS('Março'!$D$3:$D$300,C306,'Março'!$H$3:$H$300,"&gt;0")+COUNTIFS(Abril!$C$3:$C$300,C306,Abril!$H$3:$H$300,"&gt;0")+COUNTIFS(Abril!$D$3:$D$300,C306,Abril!$H$3:$H$300,"&gt;0")+COUNTIFS(Maio!$C$3:$C$300,C306,Maio!$H$3:$H$300,"&gt;0")+COUNTIFS(Maio!$D$3:$D$300,C306,Maio!$H$3:$H$300,"&gt;0")+COUNTIFS(Junho!$C$3:$C$300,C306,Junho!$H$3:$H$300,"&gt;0")+COUNTIFS(Junho!$D$3:$D$300,C306,Junho!$H$3:$H$300,"&gt;0")+COUNTIFS(Julho!$C$3:$C$300,C306,Julho!$H$3:$H$300,"&gt;0")+COUNTIFS(Julho!$D$3:$D$300,C306,Julho!$H$3:$H$300,"&gt;0")+COUNTIFS(Agosto!$C$3:$C$300,C306,Agosto!$H$3:$H$300,"&gt;0")+COUNTIFS(Agosto!$D$3:$D$300,C306,Agosto!$H$3:$H$300,"&gt;0")+COUNTIFS(Setembro!$C$3:$C$300,C306,Setembro!$H$3:$H$300,"&gt;0")+COUNTIFS(Setembro!$D$3:$D$300,C306,Setembro!$H$3:$H$300,"&gt;0")+COUNTIFS(Outubro!$C$3:$C$300,C306,Outubro!$H$3:$H$300,"&gt;0")+COUNTIFS(Outubro!$D$3:$D$300,C306,Outubro!$H$3:$H$300,"&gt;0")+COUNTIFS(Novembro!$C$3:$C$300,C306,Novembro!$H$3:$H$300,"&gt;0")+COUNTIFS(Novembro!$D$3:$D$300,C306,Novembro!$H$3:$H$300,"&gt;0")+COUNTIFS(Dezembro!$C$3:$C$300,C306,Dezembro!$H$3:$H$300,"&gt;0")+COUNTIFS(Dezembro!$D$3:$D$300,C306,Dezembro!$H$3:$H$300,"&gt;0")</f>
        <v>0</v>
      </c>
      <c r="G306" s="216">
        <f>COUNTIFS(Janeiro!$C$3:$C$300,C306,Janeiro!$H$3:$H$300,"&lt;0")+COUNTIFS(Janeiro!$D$3:$D$300,C306,Janeiro!$H$3:$H$300,"&lt;0")+COUNTIFS(Fevereiro!$C$3:$C$300,C306,Fevereiro!$H$3:$H$300,"&lt;0")+COUNTIFS(Fevereiro!$D$3:$D$300,C306,Fevereiro!$H$3:$H$300,"&lt;0")+COUNTIFS('Março'!$C$3:$C$300,C306,'Março'!$H$3:$H$300,"&lt;0")+COUNTIFS('Março'!$D$3:$D$300,C306,'Março'!$H$3:$H$300,"&lt;0")+COUNTIFS(Abril!$C$3:$C$300,C306,Abril!$H$3:$H$300,"&lt;0")+COUNTIFS(Abril!$D$3:$D$300,C306,Abril!$H$3:$H$300,"&lt;0")+COUNTIFS(Maio!$C$3:$C$300,C306,Maio!$H$3:$H$300,"&lt;0")+COUNTIFS(Maio!$D$3:$D$300,C306,Maio!$H$3:$H$300,"&lt;0")+COUNTIFS(Junho!$C$3:$C$300,C306,Junho!$H$3:$H$300,"&lt;0")+COUNTIFS(Junho!$D$3:$D$300,C306,Junho!$H$3:$H$300,"&lt;0")+COUNTIFS(Julho!$C$3:$C$300,C306,Julho!$H$3:$H$300,"&lt;0")+COUNTIFS(Julho!$D$3:$D$300,C306,Julho!$H$3:$H$300,"&lt;0")+COUNTIFS(Agosto!$C$3:$C$300,C306,Agosto!$H$3:$H$300,"&lt;0")+COUNTIFS(Agosto!$D$3:$D$300,C306,Agosto!$H$3:$H$300,"&lt;0")+COUNTIFS(Setembro!$C$3:$C$300,C306,Setembro!$H$3:$H$300,"&lt;0")+COUNTIFS(Setembro!$D$3:$D$300,C306,Setembro!$H$3:$H$300,"&lt;0")+COUNTIFS(Outubro!$C$3:$C$300,C306,Outubro!$H$3:$H$300,"&lt;0")+COUNTIFS(Outubro!$D$3:$D$300,C306,Outubro!$H$3:$H$300,"&lt;0")+COUNTIFS(Novembro!$C$3:$C$300,C306,Novembro!$H$3:$H$300,"&lt;0")+COUNTIFS(Novembro!$D$3:$D$300,C306,Novembro!$H$3:$H$300,"&lt;0")+COUNTIFS(Dezembro!$C$3:$C$300,C306,Dezembro!$H$3:$H$300,"&lt;0")+COUNTIFS(Dezembro!$D$3:$D$300,C306,Dezembro!$H$3:$H$300,"&lt;0")</f>
        <v>0</v>
      </c>
      <c r="H306" s="217">
        <f>SUMIFS(Janeiro!$H$3:$H$300,Janeiro!$C$3:$C$300,C306)+SUMIFS(Janeiro!$H$3:$H$300,Janeiro!$D$3:$D$300,C306)+SUMIFS(Fevereiro!$H$3:$H$300,Fevereiro!$C$3:$C$300,C306)+SUMIFS(Fevereiro!$H$3:$H$300,Fevereiro!$D$3:$D$300,C306)+SUMIFS('Março'!$H$3:$H$300,'Março'!$C$3:$C$300,C306)+SUMIFS('Março'!$H$3:$H$300,'Março'!$D$3:$D$300,C306)+SUMIFS(Abril!$H$3:$H$300,Abril!$C$3:$C$300,C306)+SUMIFS(Abril!$H$3:$H$300,Abril!$D$3:$D$300,C306)+SUMIFS(Maio!$H$3:$H$300,Maio!$C$3:$C$300,C306)+SUMIFS(Maio!$H$3:$H$300,Maio!$D$3:$D$300,C306)+SUMIFS(Junho!$H$3:$H$300,Junho!$C$3:$C$300,C306)+SUMIFS(Junho!$H$3:$H$300,Junho!$D$3:$D$300,C306)+SUMIFS(Julho!$H$3:$H$300,Julho!$C$3:$C$300,C306)+SUMIFS(Julho!$H$3:$H$300,Julho!$D$3:$D$300,C306)+SUMIFS(Agosto!$H$3:$H$300,Agosto!$C$3:$C$300,C306)+SUMIFS(Agosto!$H$3:$H$300,Agosto!$D$3:$D$300,C306)+SUMIFS(Setembro!$H$3:$H$300,Setembro!$C$3:$C$300,C306)+SUMIFS(Setembro!$H$3:$H$300,Setembro!$D$3:$D$300,C306)+SUMIFS(Outubro!$H$3:$H$300,Outubro!$C$3:$C$300,C306)+SUMIFS(Outubro!$H$3:$H$300,Outubro!$D$3:$D$300,C306)+SUMIFS(Novembro!$H$3:$H$300,Novembro!$C$3:$C$300,C306)+SUMIFS(Novembro!$H$3:$H$300,Novembro!$D$3:$D$300,C306)+SUMIFS(Dezembro!$H$3:$H$300,Dezembro!$C$3:$C$300,C306)+SUMIFS(Dezembro!$H$3:$H$300,Dezembro!$D$3:$D$300,C306)</f>
        <v>0</v>
      </c>
      <c r="J306" s="235"/>
      <c r="L306" s="71"/>
    </row>
    <row r="307" ht="24.75" customHeight="1">
      <c r="A307" s="214">
        <f>Equipes!$H307+(ROW(Equipes!$H307)/100000)</f>
        <v>0.00307</v>
      </c>
      <c r="B307" s="207">
        <f>RANK(Equipes!$A307,A:A)</f>
        <v>140</v>
      </c>
      <c r="C307" s="242"/>
      <c r="D307" s="216">
        <f>COUNTIF(Janeiro!$C$3:$C$300,C307)+COUNTIF(Fevereiro!$C$3:$C$300,C307)+COUNTIF('Março'!$C$3:$C$300,C307)+COUNTIF(Abril!$C$3:$C$300,C307)+COUNTIF(Maio!$C$3:$C$300,C307)+COUNTIF(Junho!$C$3:$C$300,C307)+COUNTIF(Julho!$C$3:$C$300,C307)+COUNTIF(Agosto!$C$3:$C$300,C307)+COUNTIF(Setembro!$C$3:$C$300,C307)+COUNTIF(Outubro!$C$3:$C$300,C307)+COUNTIF(Novembro!$C$3:$C$300,C307)+COUNTIF(Dezembro!$C$3:$C$300,C307)</f>
        <v>0</v>
      </c>
      <c r="E307" s="216">
        <f>COUNTIF(Janeiro!$D$3:$D$300,C307)+COUNTIF(Fevereiro!$D$3:$D$300,C307)+COUNTIF('Março'!$D$3:$D$300,C307)+COUNTIF(Abril!$D$3:$D$300,C307)+COUNTIF(Maio!$D$3:$D$300,C307)+COUNTIF(Junho!$D$3:$D$300,C307)+COUNTIF(Julho!$D$3:$D$300,C307)+COUNTIF(Agosto!$D$3:$D$300,C307)+COUNTIF(Setembro!$D$3:$D$300,C307)+COUNTIF(Outubro!$D$3:$D$300,C307)+COUNTIF(Novembro!$D$3:$D$300,C307)+COUNTIF(Dezembro!$D$3:$D$300,C307)</f>
        <v>0</v>
      </c>
      <c r="F307" s="216">
        <f>COUNTIFS(Janeiro!$C$3:$C$300,C307,Janeiro!$H$3:$H$300,"&gt;0")+COUNTIFS(Janeiro!$D$3:$D$300,C307,Janeiro!$H$3:$H$300,"&gt;0")+COUNTIFS(Fevereiro!$C$3:$C$300,C307,Fevereiro!$H$3:$H$300,"&gt;0")+COUNTIFS(Fevereiro!$D$3:$D$300,C307,Fevereiro!$H$3:$H$300,"&gt;0")+COUNTIFS('Março'!$C$3:$C$300,C307,'Março'!$H$3:$H$300,"&gt;0")+COUNTIFS('Março'!$D$3:$D$300,C307,'Março'!$H$3:$H$300,"&gt;0")+COUNTIFS(Abril!$C$3:$C$300,C307,Abril!$H$3:$H$300,"&gt;0")+COUNTIFS(Abril!$D$3:$D$300,C307,Abril!$H$3:$H$300,"&gt;0")+COUNTIFS(Maio!$C$3:$C$300,C307,Maio!$H$3:$H$300,"&gt;0")+COUNTIFS(Maio!$D$3:$D$300,C307,Maio!$H$3:$H$300,"&gt;0")+COUNTIFS(Junho!$C$3:$C$300,C307,Junho!$H$3:$H$300,"&gt;0")+COUNTIFS(Junho!$D$3:$D$300,C307,Junho!$H$3:$H$300,"&gt;0")+COUNTIFS(Julho!$C$3:$C$300,C307,Julho!$H$3:$H$300,"&gt;0")+COUNTIFS(Julho!$D$3:$D$300,C307,Julho!$H$3:$H$300,"&gt;0")+COUNTIFS(Agosto!$C$3:$C$300,C307,Agosto!$H$3:$H$300,"&gt;0")+COUNTIFS(Agosto!$D$3:$D$300,C307,Agosto!$H$3:$H$300,"&gt;0")+COUNTIFS(Setembro!$C$3:$C$300,C307,Setembro!$H$3:$H$300,"&gt;0")+COUNTIFS(Setembro!$D$3:$D$300,C307,Setembro!$H$3:$H$300,"&gt;0")+COUNTIFS(Outubro!$C$3:$C$300,C307,Outubro!$H$3:$H$300,"&gt;0")+COUNTIFS(Outubro!$D$3:$D$300,C307,Outubro!$H$3:$H$300,"&gt;0")+COUNTIFS(Novembro!$C$3:$C$300,C307,Novembro!$H$3:$H$300,"&gt;0")+COUNTIFS(Novembro!$D$3:$D$300,C307,Novembro!$H$3:$H$300,"&gt;0")+COUNTIFS(Dezembro!$C$3:$C$300,C307,Dezembro!$H$3:$H$300,"&gt;0")+COUNTIFS(Dezembro!$D$3:$D$300,C307,Dezembro!$H$3:$H$300,"&gt;0")</f>
        <v>0</v>
      </c>
      <c r="G307" s="216">
        <f>COUNTIFS(Janeiro!$C$3:$C$300,C307,Janeiro!$H$3:$H$300,"&lt;0")+COUNTIFS(Janeiro!$D$3:$D$300,C307,Janeiro!$H$3:$H$300,"&lt;0")+COUNTIFS(Fevereiro!$C$3:$C$300,C307,Fevereiro!$H$3:$H$300,"&lt;0")+COUNTIFS(Fevereiro!$D$3:$D$300,C307,Fevereiro!$H$3:$H$300,"&lt;0")+COUNTIFS('Março'!$C$3:$C$300,C307,'Março'!$H$3:$H$300,"&lt;0")+COUNTIFS('Março'!$D$3:$D$300,C307,'Março'!$H$3:$H$300,"&lt;0")+COUNTIFS(Abril!$C$3:$C$300,C307,Abril!$H$3:$H$300,"&lt;0")+COUNTIFS(Abril!$D$3:$D$300,C307,Abril!$H$3:$H$300,"&lt;0")+COUNTIFS(Maio!$C$3:$C$300,C307,Maio!$H$3:$H$300,"&lt;0")+COUNTIFS(Maio!$D$3:$D$300,C307,Maio!$H$3:$H$300,"&lt;0")+COUNTIFS(Junho!$C$3:$C$300,C307,Junho!$H$3:$H$300,"&lt;0")+COUNTIFS(Junho!$D$3:$D$300,C307,Junho!$H$3:$H$300,"&lt;0")+COUNTIFS(Julho!$C$3:$C$300,C307,Julho!$H$3:$H$300,"&lt;0")+COUNTIFS(Julho!$D$3:$D$300,C307,Julho!$H$3:$H$300,"&lt;0")+COUNTIFS(Agosto!$C$3:$C$300,C307,Agosto!$H$3:$H$300,"&lt;0")+COUNTIFS(Agosto!$D$3:$D$300,C307,Agosto!$H$3:$H$300,"&lt;0")+COUNTIFS(Setembro!$C$3:$C$300,C307,Setembro!$H$3:$H$300,"&lt;0")+COUNTIFS(Setembro!$D$3:$D$300,C307,Setembro!$H$3:$H$300,"&lt;0")+COUNTIFS(Outubro!$C$3:$C$300,C307,Outubro!$H$3:$H$300,"&lt;0")+COUNTIFS(Outubro!$D$3:$D$300,C307,Outubro!$H$3:$H$300,"&lt;0")+COUNTIFS(Novembro!$C$3:$C$300,C307,Novembro!$H$3:$H$300,"&lt;0")+COUNTIFS(Novembro!$D$3:$D$300,C307,Novembro!$H$3:$H$300,"&lt;0")+COUNTIFS(Dezembro!$C$3:$C$300,C307,Dezembro!$H$3:$H$300,"&lt;0")+COUNTIFS(Dezembro!$D$3:$D$300,C307,Dezembro!$H$3:$H$300,"&lt;0")</f>
        <v>0</v>
      </c>
      <c r="H307" s="217">
        <f>SUMIFS(Janeiro!$H$3:$H$300,Janeiro!$C$3:$C$300,C307)+SUMIFS(Janeiro!$H$3:$H$300,Janeiro!$D$3:$D$300,C307)+SUMIFS(Fevereiro!$H$3:$H$300,Fevereiro!$C$3:$C$300,C307)+SUMIFS(Fevereiro!$H$3:$H$300,Fevereiro!$D$3:$D$300,C307)+SUMIFS('Março'!$H$3:$H$300,'Março'!$C$3:$C$300,C307)+SUMIFS('Março'!$H$3:$H$300,'Março'!$D$3:$D$300,C307)+SUMIFS(Abril!$H$3:$H$300,Abril!$C$3:$C$300,C307)+SUMIFS(Abril!$H$3:$H$300,Abril!$D$3:$D$300,C307)+SUMIFS(Maio!$H$3:$H$300,Maio!$C$3:$C$300,C307)+SUMIFS(Maio!$H$3:$H$300,Maio!$D$3:$D$300,C307)+SUMIFS(Junho!$H$3:$H$300,Junho!$C$3:$C$300,C307)+SUMIFS(Junho!$H$3:$H$300,Junho!$D$3:$D$300,C307)+SUMIFS(Julho!$H$3:$H$300,Julho!$C$3:$C$300,C307)+SUMIFS(Julho!$H$3:$H$300,Julho!$D$3:$D$300,C307)+SUMIFS(Agosto!$H$3:$H$300,Agosto!$C$3:$C$300,C307)+SUMIFS(Agosto!$H$3:$H$300,Agosto!$D$3:$D$300,C307)+SUMIFS(Setembro!$H$3:$H$300,Setembro!$C$3:$C$300,C307)+SUMIFS(Setembro!$H$3:$H$300,Setembro!$D$3:$D$300,C307)+SUMIFS(Outubro!$H$3:$H$300,Outubro!$C$3:$C$300,C307)+SUMIFS(Outubro!$H$3:$H$300,Outubro!$D$3:$D$300,C307)+SUMIFS(Novembro!$H$3:$H$300,Novembro!$C$3:$C$300,C307)+SUMIFS(Novembro!$H$3:$H$300,Novembro!$D$3:$D$300,C307)+SUMIFS(Dezembro!$H$3:$H$300,Dezembro!$C$3:$C$300,C307)+SUMIFS(Dezembro!$H$3:$H$300,Dezembro!$D$3:$D$300,C307)</f>
        <v>0</v>
      </c>
      <c r="J307" s="235"/>
      <c r="L307" s="71"/>
    </row>
    <row r="308" ht="24.75" customHeight="1">
      <c r="A308" s="214">
        <f>Equipes!$H308+(ROW(Equipes!$H308)/100000)</f>
        <v>0.00308</v>
      </c>
      <c r="B308" s="207">
        <f>RANK(Equipes!$A308,A:A)</f>
        <v>139</v>
      </c>
      <c r="C308" s="242"/>
      <c r="D308" s="216">
        <f>COUNTIF(Janeiro!$C$3:$C$300,C308)+COUNTIF(Fevereiro!$C$3:$C$300,C308)+COUNTIF('Março'!$C$3:$C$300,C308)+COUNTIF(Abril!$C$3:$C$300,C308)+COUNTIF(Maio!$C$3:$C$300,C308)+COUNTIF(Junho!$C$3:$C$300,C308)+COUNTIF(Julho!$C$3:$C$300,C308)+COUNTIF(Agosto!$C$3:$C$300,C308)+COUNTIF(Setembro!$C$3:$C$300,C308)+COUNTIF(Outubro!$C$3:$C$300,C308)+COUNTIF(Novembro!$C$3:$C$300,C308)+COUNTIF(Dezembro!$C$3:$C$300,C308)</f>
        <v>0</v>
      </c>
      <c r="E308" s="216">
        <f>COUNTIF(Janeiro!$D$3:$D$300,C308)+COUNTIF(Fevereiro!$D$3:$D$300,C308)+COUNTIF('Março'!$D$3:$D$300,C308)+COUNTIF(Abril!$D$3:$D$300,C308)+COUNTIF(Maio!$D$3:$D$300,C308)+COUNTIF(Junho!$D$3:$D$300,C308)+COUNTIF(Julho!$D$3:$D$300,C308)+COUNTIF(Agosto!$D$3:$D$300,C308)+COUNTIF(Setembro!$D$3:$D$300,C308)+COUNTIF(Outubro!$D$3:$D$300,C308)+COUNTIF(Novembro!$D$3:$D$300,C308)+COUNTIF(Dezembro!$D$3:$D$300,C308)</f>
        <v>0</v>
      </c>
      <c r="F308" s="216">
        <f>COUNTIFS(Janeiro!$C$3:$C$300,C308,Janeiro!$H$3:$H$300,"&gt;0")+COUNTIFS(Janeiro!$D$3:$D$300,C308,Janeiro!$H$3:$H$300,"&gt;0")+COUNTIFS(Fevereiro!$C$3:$C$300,C308,Fevereiro!$H$3:$H$300,"&gt;0")+COUNTIFS(Fevereiro!$D$3:$D$300,C308,Fevereiro!$H$3:$H$300,"&gt;0")+COUNTIFS('Março'!$C$3:$C$300,C308,'Março'!$H$3:$H$300,"&gt;0")+COUNTIFS('Março'!$D$3:$D$300,C308,'Março'!$H$3:$H$300,"&gt;0")+COUNTIFS(Abril!$C$3:$C$300,C308,Abril!$H$3:$H$300,"&gt;0")+COUNTIFS(Abril!$D$3:$D$300,C308,Abril!$H$3:$H$300,"&gt;0")+COUNTIFS(Maio!$C$3:$C$300,C308,Maio!$H$3:$H$300,"&gt;0")+COUNTIFS(Maio!$D$3:$D$300,C308,Maio!$H$3:$H$300,"&gt;0")+COUNTIFS(Junho!$C$3:$C$300,C308,Junho!$H$3:$H$300,"&gt;0")+COUNTIFS(Junho!$D$3:$D$300,C308,Junho!$H$3:$H$300,"&gt;0")+COUNTIFS(Julho!$C$3:$C$300,C308,Julho!$H$3:$H$300,"&gt;0")+COUNTIFS(Julho!$D$3:$D$300,C308,Julho!$H$3:$H$300,"&gt;0")+COUNTIFS(Agosto!$C$3:$C$300,C308,Agosto!$H$3:$H$300,"&gt;0")+COUNTIFS(Agosto!$D$3:$D$300,C308,Agosto!$H$3:$H$300,"&gt;0")+COUNTIFS(Setembro!$C$3:$C$300,C308,Setembro!$H$3:$H$300,"&gt;0")+COUNTIFS(Setembro!$D$3:$D$300,C308,Setembro!$H$3:$H$300,"&gt;0")+COUNTIFS(Outubro!$C$3:$C$300,C308,Outubro!$H$3:$H$300,"&gt;0")+COUNTIFS(Outubro!$D$3:$D$300,C308,Outubro!$H$3:$H$300,"&gt;0")+COUNTIFS(Novembro!$C$3:$C$300,C308,Novembro!$H$3:$H$300,"&gt;0")+COUNTIFS(Novembro!$D$3:$D$300,C308,Novembro!$H$3:$H$300,"&gt;0")+COUNTIFS(Dezembro!$C$3:$C$300,C308,Dezembro!$H$3:$H$300,"&gt;0")+COUNTIFS(Dezembro!$D$3:$D$300,C308,Dezembro!$H$3:$H$300,"&gt;0")</f>
        <v>0</v>
      </c>
      <c r="G308" s="216">
        <f>COUNTIFS(Janeiro!$C$3:$C$300,C308,Janeiro!$H$3:$H$300,"&lt;0")+COUNTIFS(Janeiro!$D$3:$D$300,C308,Janeiro!$H$3:$H$300,"&lt;0")+COUNTIFS(Fevereiro!$C$3:$C$300,C308,Fevereiro!$H$3:$H$300,"&lt;0")+COUNTIFS(Fevereiro!$D$3:$D$300,C308,Fevereiro!$H$3:$H$300,"&lt;0")+COUNTIFS('Março'!$C$3:$C$300,C308,'Março'!$H$3:$H$300,"&lt;0")+COUNTIFS('Março'!$D$3:$D$300,C308,'Março'!$H$3:$H$300,"&lt;0")+COUNTIFS(Abril!$C$3:$C$300,C308,Abril!$H$3:$H$300,"&lt;0")+COUNTIFS(Abril!$D$3:$D$300,C308,Abril!$H$3:$H$300,"&lt;0")+COUNTIFS(Maio!$C$3:$C$300,C308,Maio!$H$3:$H$300,"&lt;0")+COUNTIFS(Maio!$D$3:$D$300,C308,Maio!$H$3:$H$300,"&lt;0")+COUNTIFS(Junho!$C$3:$C$300,C308,Junho!$H$3:$H$300,"&lt;0")+COUNTIFS(Junho!$D$3:$D$300,C308,Junho!$H$3:$H$300,"&lt;0")+COUNTIFS(Julho!$C$3:$C$300,C308,Julho!$H$3:$H$300,"&lt;0")+COUNTIFS(Julho!$D$3:$D$300,C308,Julho!$H$3:$H$300,"&lt;0")+COUNTIFS(Agosto!$C$3:$C$300,C308,Agosto!$H$3:$H$300,"&lt;0")+COUNTIFS(Agosto!$D$3:$D$300,C308,Agosto!$H$3:$H$300,"&lt;0")+COUNTIFS(Setembro!$C$3:$C$300,C308,Setembro!$H$3:$H$300,"&lt;0")+COUNTIFS(Setembro!$D$3:$D$300,C308,Setembro!$H$3:$H$300,"&lt;0")+COUNTIFS(Outubro!$C$3:$C$300,C308,Outubro!$H$3:$H$300,"&lt;0")+COUNTIFS(Outubro!$D$3:$D$300,C308,Outubro!$H$3:$H$300,"&lt;0")+COUNTIFS(Novembro!$C$3:$C$300,C308,Novembro!$H$3:$H$300,"&lt;0")+COUNTIFS(Novembro!$D$3:$D$300,C308,Novembro!$H$3:$H$300,"&lt;0")+COUNTIFS(Dezembro!$C$3:$C$300,C308,Dezembro!$H$3:$H$300,"&lt;0")+COUNTIFS(Dezembro!$D$3:$D$300,C308,Dezembro!$H$3:$H$300,"&lt;0")</f>
        <v>0</v>
      </c>
      <c r="H308" s="217">
        <f>SUMIFS(Janeiro!$H$3:$H$300,Janeiro!$C$3:$C$300,C308)+SUMIFS(Janeiro!$H$3:$H$300,Janeiro!$D$3:$D$300,C308)+SUMIFS(Fevereiro!$H$3:$H$300,Fevereiro!$C$3:$C$300,C308)+SUMIFS(Fevereiro!$H$3:$H$300,Fevereiro!$D$3:$D$300,C308)+SUMIFS('Março'!$H$3:$H$300,'Março'!$C$3:$C$300,C308)+SUMIFS('Março'!$H$3:$H$300,'Março'!$D$3:$D$300,C308)+SUMIFS(Abril!$H$3:$H$300,Abril!$C$3:$C$300,C308)+SUMIFS(Abril!$H$3:$H$300,Abril!$D$3:$D$300,C308)+SUMIFS(Maio!$H$3:$H$300,Maio!$C$3:$C$300,C308)+SUMIFS(Maio!$H$3:$H$300,Maio!$D$3:$D$300,C308)+SUMIFS(Junho!$H$3:$H$300,Junho!$C$3:$C$300,C308)+SUMIFS(Junho!$H$3:$H$300,Junho!$D$3:$D$300,C308)+SUMIFS(Julho!$H$3:$H$300,Julho!$C$3:$C$300,C308)+SUMIFS(Julho!$H$3:$H$300,Julho!$D$3:$D$300,C308)+SUMIFS(Agosto!$H$3:$H$300,Agosto!$C$3:$C$300,C308)+SUMIFS(Agosto!$H$3:$H$300,Agosto!$D$3:$D$300,C308)+SUMIFS(Setembro!$H$3:$H$300,Setembro!$C$3:$C$300,C308)+SUMIFS(Setembro!$H$3:$H$300,Setembro!$D$3:$D$300,C308)+SUMIFS(Outubro!$H$3:$H$300,Outubro!$C$3:$C$300,C308)+SUMIFS(Outubro!$H$3:$H$300,Outubro!$D$3:$D$300,C308)+SUMIFS(Novembro!$H$3:$H$300,Novembro!$C$3:$C$300,C308)+SUMIFS(Novembro!$H$3:$H$300,Novembro!$D$3:$D$300,C308)+SUMIFS(Dezembro!$H$3:$H$300,Dezembro!$C$3:$C$300,C308)+SUMIFS(Dezembro!$H$3:$H$300,Dezembro!$D$3:$D$300,C308)</f>
        <v>0</v>
      </c>
      <c r="J308" s="235"/>
      <c r="L308" s="71"/>
    </row>
    <row r="309" ht="24.75" customHeight="1">
      <c r="A309" s="214">
        <f>Equipes!$H309+(ROW(Equipes!$H309)/100000)</f>
        <v>0.00309</v>
      </c>
      <c r="B309" s="207">
        <f>RANK(Equipes!$A309,A:A)</f>
        <v>138</v>
      </c>
      <c r="C309" s="242"/>
      <c r="D309" s="216">
        <f>COUNTIF(Janeiro!$C$3:$C$300,C309)+COUNTIF(Fevereiro!$C$3:$C$300,C309)+COUNTIF('Março'!$C$3:$C$300,C309)+COUNTIF(Abril!$C$3:$C$300,C309)+COUNTIF(Maio!$C$3:$C$300,C309)+COUNTIF(Junho!$C$3:$C$300,C309)+COUNTIF(Julho!$C$3:$C$300,C309)+COUNTIF(Agosto!$C$3:$C$300,C309)+COUNTIF(Setembro!$C$3:$C$300,C309)+COUNTIF(Outubro!$C$3:$C$300,C309)+COUNTIF(Novembro!$C$3:$C$300,C309)+COUNTIF(Dezembro!$C$3:$C$300,C309)</f>
        <v>0</v>
      </c>
      <c r="E309" s="216">
        <f>COUNTIF(Janeiro!$D$3:$D$300,C309)+COUNTIF(Fevereiro!$D$3:$D$300,C309)+COUNTIF('Março'!$D$3:$D$300,C309)+COUNTIF(Abril!$D$3:$D$300,C309)+COUNTIF(Maio!$D$3:$D$300,C309)+COUNTIF(Junho!$D$3:$D$300,C309)+COUNTIF(Julho!$D$3:$D$300,C309)+COUNTIF(Agosto!$D$3:$D$300,C309)+COUNTIF(Setembro!$D$3:$D$300,C309)+COUNTIF(Outubro!$D$3:$D$300,C309)+COUNTIF(Novembro!$D$3:$D$300,C309)+COUNTIF(Dezembro!$D$3:$D$300,C309)</f>
        <v>0</v>
      </c>
      <c r="F309" s="216">
        <f>COUNTIFS(Janeiro!$C$3:$C$300,C309,Janeiro!$H$3:$H$300,"&gt;0")+COUNTIFS(Janeiro!$D$3:$D$300,C309,Janeiro!$H$3:$H$300,"&gt;0")+COUNTIFS(Fevereiro!$C$3:$C$300,C309,Fevereiro!$H$3:$H$300,"&gt;0")+COUNTIFS(Fevereiro!$D$3:$D$300,C309,Fevereiro!$H$3:$H$300,"&gt;0")+COUNTIFS('Março'!$C$3:$C$300,C309,'Março'!$H$3:$H$300,"&gt;0")+COUNTIFS('Março'!$D$3:$D$300,C309,'Março'!$H$3:$H$300,"&gt;0")+COUNTIFS(Abril!$C$3:$C$300,C309,Abril!$H$3:$H$300,"&gt;0")+COUNTIFS(Abril!$D$3:$D$300,C309,Abril!$H$3:$H$300,"&gt;0")+COUNTIFS(Maio!$C$3:$C$300,C309,Maio!$H$3:$H$300,"&gt;0")+COUNTIFS(Maio!$D$3:$D$300,C309,Maio!$H$3:$H$300,"&gt;0")+COUNTIFS(Junho!$C$3:$C$300,C309,Junho!$H$3:$H$300,"&gt;0")+COUNTIFS(Junho!$D$3:$D$300,C309,Junho!$H$3:$H$300,"&gt;0")+COUNTIFS(Julho!$C$3:$C$300,C309,Julho!$H$3:$H$300,"&gt;0")+COUNTIFS(Julho!$D$3:$D$300,C309,Julho!$H$3:$H$300,"&gt;0")+COUNTIFS(Agosto!$C$3:$C$300,C309,Agosto!$H$3:$H$300,"&gt;0")+COUNTIFS(Agosto!$D$3:$D$300,C309,Agosto!$H$3:$H$300,"&gt;0")+COUNTIFS(Setembro!$C$3:$C$300,C309,Setembro!$H$3:$H$300,"&gt;0")+COUNTIFS(Setembro!$D$3:$D$300,C309,Setembro!$H$3:$H$300,"&gt;0")+COUNTIFS(Outubro!$C$3:$C$300,C309,Outubro!$H$3:$H$300,"&gt;0")+COUNTIFS(Outubro!$D$3:$D$300,C309,Outubro!$H$3:$H$300,"&gt;0")+COUNTIFS(Novembro!$C$3:$C$300,C309,Novembro!$H$3:$H$300,"&gt;0")+COUNTIFS(Novembro!$D$3:$D$300,C309,Novembro!$H$3:$H$300,"&gt;0")+COUNTIFS(Dezembro!$C$3:$C$300,C309,Dezembro!$H$3:$H$300,"&gt;0")+COUNTIFS(Dezembro!$D$3:$D$300,C309,Dezembro!$H$3:$H$300,"&gt;0")</f>
        <v>0</v>
      </c>
      <c r="G309" s="216">
        <f>COUNTIFS(Janeiro!$C$3:$C$300,C309,Janeiro!$H$3:$H$300,"&lt;0")+COUNTIFS(Janeiro!$D$3:$D$300,C309,Janeiro!$H$3:$H$300,"&lt;0")+COUNTIFS(Fevereiro!$C$3:$C$300,C309,Fevereiro!$H$3:$H$300,"&lt;0")+COUNTIFS(Fevereiro!$D$3:$D$300,C309,Fevereiro!$H$3:$H$300,"&lt;0")+COUNTIFS('Março'!$C$3:$C$300,C309,'Março'!$H$3:$H$300,"&lt;0")+COUNTIFS('Março'!$D$3:$D$300,C309,'Março'!$H$3:$H$300,"&lt;0")+COUNTIFS(Abril!$C$3:$C$300,C309,Abril!$H$3:$H$300,"&lt;0")+COUNTIFS(Abril!$D$3:$D$300,C309,Abril!$H$3:$H$300,"&lt;0")+COUNTIFS(Maio!$C$3:$C$300,C309,Maio!$H$3:$H$300,"&lt;0")+COUNTIFS(Maio!$D$3:$D$300,C309,Maio!$H$3:$H$300,"&lt;0")+COUNTIFS(Junho!$C$3:$C$300,C309,Junho!$H$3:$H$300,"&lt;0")+COUNTIFS(Junho!$D$3:$D$300,C309,Junho!$H$3:$H$300,"&lt;0")+COUNTIFS(Julho!$C$3:$C$300,C309,Julho!$H$3:$H$300,"&lt;0")+COUNTIFS(Julho!$D$3:$D$300,C309,Julho!$H$3:$H$300,"&lt;0")+COUNTIFS(Agosto!$C$3:$C$300,C309,Agosto!$H$3:$H$300,"&lt;0")+COUNTIFS(Agosto!$D$3:$D$300,C309,Agosto!$H$3:$H$300,"&lt;0")+COUNTIFS(Setembro!$C$3:$C$300,C309,Setembro!$H$3:$H$300,"&lt;0")+COUNTIFS(Setembro!$D$3:$D$300,C309,Setembro!$H$3:$H$300,"&lt;0")+COUNTIFS(Outubro!$C$3:$C$300,C309,Outubro!$H$3:$H$300,"&lt;0")+COUNTIFS(Outubro!$D$3:$D$300,C309,Outubro!$H$3:$H$300,"&lt;0")+COUNTIFS(Novembro!$C$3:$C$300,C309,Novembro!$H$3:$H$300,"&lt;0")+COUNTIFS(Novembro!$D$3:$D$300,C309,Novembro!$H$3:$H$300,"&lt;0")+COUNTIFS(Dezembro!$C$3:$C$300,C309,Dezembro!$H$3:$H$300,"&lt;0")+COUNTIFS(Dezembro!$D$3:$D$300,C309,Dezembro!$H$3:$H$300,"&lt;0")</f>
        <v>0</v>
      </c>
      <c r="H309" s="217">
        <f>SUMIFS(Janeiro!$H$3:$H$300,Janeiro!$C$3:$C$300,C309)+SUMIFS(Janeiro!$H$3:$H$300,Janeiro!$D$3:$D$300,C309)+SUMIFS(Fevereiro!$H$3:$H$300,Fevereiro!$C$3:$C$300,C309)+SUMIFS(Fevereiro!$H$3:$H$300,Fevereiro!$D$3:$D$300,C309)+SUMIFS('Março'!$H$3:$H$300,'Março'!$C$3:$C$300,C309)+SUMIFS('Março'!$H$3:$H$300,'Março'!$D$3:$D$300,C309)+SUMIFS(Abril!$H$3:$H$300,Abril!$C$3:$C$300,C309)+SUMIFS(Abril!$H$3:$H$300,Abril!$D$3:$D$300,C309)+SUMIFS(Maio!$H$3:$H$300,Maio!$C$3:$C$300,C309)+SUMIFS(Maio!$H$3:$H$300,Maio!$D$3:$D$300,C309)+SUMIFS(Junho!$H$3:$H$300,Junho!$C$3:$C$300,C309)+SUMIFS(Junho!$H$3:$H$300,Junho!$D$3:$D$300,C309)+SUMIFS(Julho!$H$3:$H$300,Julho!$C$3:$C$300,C309)+SUMIFS(Julho!$H$3:$H$300,Julho!$D$3:$D$300,C309)+SUMIFS(Agosto!$H$3:$H$300,Agosto!$C$3:$C$300,C309)+SUMIFS(Agosto!$H$3:$H$300,Agosto!$D$3:$D$300,C309)+SUMIFS(Setembro!$H$3:$H$300,Setembro!$C$3:$C$300,C309)+SUMIFS(Setembro!$H$3:$H$300,Setembro!$D$3:$D$300,C309)+SUMIFS(Outubro!$H$3:$H$300,Outubro!$C$3:$C$300,C309)+SUMIFS(Outubro!$H$3:$H$300,Outubro!$D$3:$D$300,C309)+SUMIFS(Novembro!$H$3:$H$300,Novembro!$C$3:$C$300,C309)+SUMIFS(Novembro!$H$3:$H$300,Novembro!$D$3:$D$300,C309)+SUMIFS(Dezembro!$H$3:$H$300,Dezembro!$C$3:$C$300,C309)+SUMIFS(Dezembro!$H$3:$H$300,Dezembro!$D$3:$D$300,C309)</f>
        <v>0</v>
      </c>
      <c r="J309" s="235"/>
      <c r="L309" s="71"/>
    </row>
    <row r="310" ht="24.75" customHeight="1">
      <c r="A310" s="214">
        <f>Equipes!$H310+(ROW(Equipes!$H310)/100000)</f>
        <v>0.0031</v>
      </c>
      <c r="B310" s="207">
        <f>RANK(Equipes!$A310,A:A)</f>
        <v>137</v>
      </c>
      <c r="C310" s="242"/>
      <c r="D310" s="216">
        <f>COUNTIF(Janeiro!$C$3:$C$300,C310)+COUNTIF(Fevereiro!$C$3:$C$300,C310)+COUNTIF('Março'!$C$3:$C$300,C310)+COUNTIF(Abril!$C$3:$C$300,C310)+COUNTIF(Maio!$C$3:$C$300,C310)+COUNTIF(Junho!$C$3:$C$300,C310)+COUNTIF(Julho!$C$3:$C$300,C310)+COUNTIF(Agosto!$C$3:$C$300,C310)+COUNTIF(Setembro!$C$3:$C$300,C310)+COUNTIF(Outubro!$C$3:$C$300,C310)+COUNTIF(Novembro!$C$3:$C$300,C310)+COUNTIF(Dezembro!$C$3:$C$300,C310)</f>
        <v>0</v>
      </c>
      <c r="E310" s="216">
        <f>COUNTIF(Janeiro!$D$3:$D$300,C310)+COUNTIF(Fevereiro!$D$3:$D$300,C310)+COUNTIF('Março'!$D$3:$D$300,C310)+COUNTIF(Abril!$D$3:$D$300,C310)+COUNTIF(Maio!$D$3:$D$300,C310)+COUNTIF(Junho!$D$3:$D$300,C310)+COUNTIF(Julho!$D$3:$D$300,C310)+COUNTIF(Agosto!$D$3:$D$300,C310)+COUNTIF(Setembro!$D$3:$D$300,C310)+COUNTIF(Outubro!$D$3:$D$300,C310)+COUNTIF(Novembro!$D$3:$D$300,C310)+COUNTIF(Dezembro!$D$3:$D$300,C310)</f>
        <v>0</v>
      </c>
      <c r="F310" s="216">
        <f>COUNTIFS(Janeiro!$C$3:$C$300,C310,Janeiro!$H$3:$H$300,"&gt;0")+COUNTIFS(Janeiro!$D$3:$D$300,C310,Janeiro!$H$3:$H$300,"&gt;0")+COUNTIFS(Fevereiro!$C$3:$C$300,C310,Fevereiro!$H$3:$H$300,"&gt;0")+COUNTIFS(Fevereiro!$D$3:$D$300,C310,Fevereiro!$H$3:$H$300,"&gt;0")+COUNTIFS('Março'!$C$3:$C$300,C310,'Março'!$H$3:$H$300,"&gt;0")+COUNTIFS('Março'!$D$3:$D$300,C310,'Março'!$H$3:$H$300,"&gt;0")+COUNTIFS(Abril!$C$3:$C$300,C310,Abril!$H$3:$H$300,"&gt;0")+COUNTIFS(Abril!$D$3:$D$300,C310,Abril!$H$3:$H$300,"&gt;0")+COUNTIFS(Maio!$C$3:$C$300,C310,Maio!$H$3:$H$300,"&gt;0")+COUNTIFS(Maio!$D$3:$D$300,C310,Maio!$H$3:$H$300,"&gt;0")+COUNTIFS(Junho!$C$3:$C$300,C310,Junho!$H$3:$H$300,"&gt;0")+COUNTIFS(Junho!$D$3:$D$300,C310,Junho!$H$3:$H$300,"&gt;0")+COUNTIFS(Julho!$C$3:$C$300,C310,Julho!$H$3:$H$300,"&gt;0")+COUNTIFS(Julho!$D$3:$D$300,C310,Julho!$H$3:$H$300,"&gt;0")+COUNTIFS(Agosto!$C$3:$C$300,C310,Agosto!$H$3:$H$300,"&gt;0")+COUNTIFS(Agosto!$D$3:$D$300,C310,Agosto!$H$3:$H$300,"&gt;0")+COUNTIFS(Setembro!$C$3:$C$300,C310,Setembro!$H$3:$H$300,"&gt;0")+COUNTIFS(Setembro!$D$3:$D$300,C310,Setembro!$H$3:$H$300,"&gt;0")+COUNTIFS(Outubro!$C$3:$C$300,C310,Outubro!$H$3:$H$300,"&gt;0")+COUNTIFS(Outubro!$D$3:$D$300,C310,Outubro!$H$3:$H$300,"&gt;0")+COUNTIFS(Novembro!$C$3:$C$300,C310,Novembro!$H$3:$H$300,"&gt;0")+COUNTIFS(Novembro!$D$3:$D$300,C310,Novembro!$H$3:$H$300,"&gt;0")+COUNTIFS(Dezembro!$C$3:$C$300,C310,Dezembro!$H$3:$H$300,"&gt;0")+COUNTIFS(Dezembro!$D$3:$D$300,C310,Dezembro!$H$3:$H$300,"&gt;0")</f>
        <v>0</v>
      </c>
      <c r="G310" s="216">
        <f>COUNTIFS(Janeiro!$C$3:$C$300,C310,Janeiro!$H$3:$H$300,"&lt;0")+COUNTIFS(Janeiro!$D$3:$D$300,C310,Janeiro!$H$3:$H$300,"&lt;0")+COUNTIFS(Fevereiro!$C$3:$C$300,C310,Fevereiro!$H$3:$H$300,"&lt;0")+COUNTIFS(Fevereiro!$D$3:$D$300,C310,Fevereiro!$H$3:$H$300,"&lt;0")+COUNTIFS('Março'!$C$3:$C$300,C310,'Março'!$H$3:$H$300,"&lt;0")+COUNTIFS('Março'!$D$3:$D$300,C310,'Março'!$H$3:$H$300,"&lt;0")+COUNTIFS(Abril!$C$3:$C$300,C310,Abril!$H$3:$H$300,"&lt;0")+COUNTIFS(Abril!$D$3:$D$300,C310,Abril!$H$3:$H$300,"&lt;0")+COUNTIFS(Maio!$C$3:$C$300,C310,Maio!$H$3:$H$300,"&lt;0")+COUNTIFS(Maio!$D$3:$D$300,C310,Maio!$H$3:$H$300,"&lt;0")+COUNTIFS(Junho!$C$3:$C$300,C310,Junho!$H$3:$H$300,"&lt;0")+COUNTIFS(Junho!$D$3:$D$300,C310,Junho!$H$3:$H$300,"&lt;0")+COUNTIFS(Julho!$C$3:$C$300,C310,Julho!$H$3:$H$300,"&lt;0")+COUNTIFS(Julho!$D$3:$D$300,C310,Julho!$H$3:$H$300,"&lt;0")+COUNTIFS(Agosto!$C$3:$C$300,C310,Agosto!$H$3:$H$300,"&lt;0")+COUNTIFS(Agosto!$D$3:$D$300,C310,Agosto!$H$3:$H$300,"&lt;0")+COUNTIFS(Setembro!$C$3:$C$300,C310,Setembro!$H$3:$H$300,"&lt;0")+COUNTIFS(Setembro!$D$3:$D$300,C310,Setembro!$H$3:$H$300,"&lt;0")+COUNTIFS(Outubro!$C$3:$C$300,C310,Outubro!$H$3:$H$300,"&lt;0")+COUNTIFS(Outubro!$D$3:$D$300,C310,Outubro!$H$3:$H$300,"&lt;0")+COUNTIFS(Novembro!$C$3:$C$300,C310,Novembro!$H$3:$H$300,"&lt;0")+COUNTIFS(Novembro!$D$3:$D$300,C310,Novembro!$H$3:$H$300,"&lt;0")+COUNTIFS(Dezembro!$C$3:$C$300,C310,Dezembro!$H$3:$H$300,"&lt;0")+COUNTIFS(Dezembro!$D$3:$D$300,C310,Dezembro!$H$3:$H$300,"&lt;0")</f>
        <v>0</v>
      </c>
      <c r="H310" s="217">
        <f>SUMIFS(Janeiro!$H$3:$H$300,Janeiro!$C$3:$C$300,C310)+SUMIFS(Janeiro!$H$3:$H$300,Janeiro!$D$3:$D$300,C310)+SUMIFS(Fevereiro!$H$3:$H$300,Fevereiro!$C$3:$C$300,C310)+SUMIFS(Fevereiro!$H$3:$H$300,Fevereiro!$D$3:$D$300,C310)+SUMIFS('Março'!$H$3:$H$300,'Março'!$C$3:$C$300,C310)+SUMIFS('Março'!$H$3:$H$300,'Março'!$D$3:$D$300,C310)+SUMIFS(Abril!$H$3:$H$300,Abril!$C$3:$C$300,C310)+SUMIFS(Abril!$H$3:$H$300,Abril!$D$3:$D$300,C310)+SUMIFS(Maio!$H$3:$H$300,Maio!$C$3:$C$300,C310)+SUMIFS(Maio!$H$3:$H$300,Maio!$D$3:$D$300,C310)+SUMIFS(Junho!$H$3:$H$300,Junho!$C$3:$C$300,C310)+SUMIFS(Junho!$H$3:$H$300,Junho!$D$3:$D$300,C310)+SUMIFS(Julho!$H$3:$H$300,Julho!$C$3:$C$300,C310)+SUMIFS(Julho!$H$3:$H$300,Julho!$D$3:$D$300,C310)+SUMIFS(Agosto!$H$3:$H$300,Agosto!$C$3:$C$300,C310)+SUMIFS(Agosto!$H$3:$H$300,Agosto!$D$3:$D$300,C310)+SUMIFS(Setembro!$H$3:$H$300,Setembro!$C$3:$C$300,C310)+SUMIFS(Setembro!$H$3:$H$300,Setembro!$D$3:$D$300,C310)+SUMIFS(Outubro!$H$3:$H$300,Outubro!$C$3:$C$300,C310)+SUMIFS(Outubro!$H$3:$H$300,Outubro!$D$3:$D$300,C310)+SUMIFS(Novembro!$H$3:$H$300,Novembro!$C$3:$C$300,C310)+SUMIFS(Novembro!$H$3:$H$300,Novembro!$D$3:$D$300,C310)+SUMIFS(Dezembro!$H$3:$H$300,Dezembro!$C$3:$C$300,C310)+SUMIFS(Dezembro!$H$3:$H$300,Dezembro!$D$3:$D$300,C310)</f>
        <v>0</v>
      </c>
      <c r="J310" s="235"/>
      <c r="L310" s="71"/>
    </row>
    <row r="311" ht="24.75" customHeight="1">
      <c r="A311" s="214">
        <f>Equipes!$H311+(ROW(Equipes!$H311)/100000)</f>
        <v>0.00311</v>
      </c>
      <c r="B311" s="207">
        <f>RANK(Equipes!$A311,A:A)</f>
        <v>136</v>
      </c>
      <c r="C311" s="242"/>
      <c r="D311" s="216">
        <f>COUNTIF(Janeiro!$C$3:$C$300,C311)+COUNTIF(Fevereiro!$C$3:$C$300,C311)+COUNTIF('Março'!$C$3:$C$300,C311)+COUNTIF(Abril!$C$3:$C$300,C311)+COUNTIF(Maio!$C$3:$C$300,C311)+COUNTIF(Junho!$C$3:$C$300,C311)+COUNTIF(Julho!$C$3:$C$300,C311)+COUNTIF(Agosto!$C$3:$C$300,C311)+COUNTIF(Setembro!$C$3:$C$300,C311)+COUNTIF(Outubro!$C$3:$C$300,C311)+COUNTIF(Novembro!$C$3:$C$300,C311)+COUNTIF(Dezembro!$C$3:$C$300,C311)</f>
        <v>0</v>
      </c>
      <c r="E311" s="216">
        <f>COUNTIF(Janeiro!$D$3:$D$300,C311)+COUNTIF(Fevereiro!$D$3:$D$300,C311)+COUNTIF('Março'!$D$3:$D$300,C311)+COUNTIF(Abril!$D$3:$D$300,C311)+COUNTIF(Maio!$D$3:$D$300,C311)+COUNTIF(Junho!$D$3:$D$300,C311)+COUNTIF(Julho!$D$3:$D$300,C311)+COUNTIF(Agosto!$D$3:$D$300,C311)+COUNTIF(Setembro!$D$3:$D$300,C311)+COUNTIF(Outubro!$D$3:$D$300,C311)+COUNTIF(Novembro!$D$3:$D$300,C311)+COUNTIF(Dezembro!$D$3:$D$300,C311)</f>
        <v>0</v>
      </c>
      <c r="F311" s="216">
        <f>COUNTIFS(Janeiro!$C$3:$C$300,C311,Janeiro!$H$3:$H$300,"&gt;0")+COUNTIFS(Janeiro!$D$3:$D$300,C311,Janeiro!$H$3:$H$300,"&gt;0")+COUNTIFS(Fevereiro!$C$3:$C$300,C311,Fevereiro!$H$3:$H$300,"&gt;0")+COUNTIFS(Fevereiro!$D$3:$D$300,C311,Fevereiro!$H$3:$H$300,"&gt;0")+COUNTIFS('Março'!$C$3:$C$300,C311,'Março'!$H$3:$H$300,"&gt;0")+COUNTIFS('Março'!$D$3:$D$300,C311,'Março'!$H$3:$H$300,"&gt;0")+COUNTIFS(Abril!$C$3:$C$300,C311,Abril!$H$3:$H$300,"&gt;0")+COUNTIFS(Abril!$D$3:$D$300,C311,Abril!$H$3:$H$300,"&gt;0")+COUNTIFS(Maio!$C$3:$C$300,C311,Maio!$H$3:$H$300,"&gt;0")+COUNTIFS(Maio!$D$3:$D$300,C311,Maio!$H$3:$H$300,"&gt;0")+COUNTIFS(Junho!$C$3:$C$300,C311,Junho!$H$3:$H$300,"&gt;0")+COUNTIFS(Junho!$D$3:$D$300,C311,Junho!$H$3:$H$300,"&gt;0")+COUNTIFS(Julho!$C$3:$C$300,C311,Julho!$H$3:$H$300,"&gt;0")+COUNTIFS(Julho!$D$3:$D$300,C311,Julho!$H$3:$H$300,"&gt;0")+COUNTIFS(Agosto!$C$3:$C$300,C311,Agosto!$H$3:$H$300,"&gt;0")+COUNTIFS(Agosto!$D$3:$D$300,C311,Agosto!$H$3:$H$300,"&gt;0")+COUNTIFS(Setembro!$C$3:$C$300,C311,Setembro!$H$3:$H$300,"&gt;0")+COUNTIFS(Setembro!$D$3:$D$300,C311,Setembro!$H$3:$H$300,"&gt;0")+COUNTIFS(Outubro!$C$3:$C$300,C311,Outubro!$H$3:$H$300,"&gt;0")+COUNTIFS(Outubro!$D$3:$D$300,C311,Outubro!$H$3:$H$300,"&gt;0")+COUNTIFS(Novembro!$C$3:$C$300,C311,Novembro!$H$3:$H$300,"&gt;0")+COUNTIFS(Novembro!$D$3:$D$300,C311,Novembro!$H$3:$H$300,"&gt;0")+COUNTIFS(Dezembro!$C$3:$C$300,C311,Dezembro!$H$3:$H$300,"&gt;0")+COUNTIFS(Dezembro!$D$3:$D$300,C311,Dezembro!$H$3:$H$300,"&gt;0")</f>
        <v>0</v>
      </c>
      <c r="G311" s="216">
        <f>COUNTIFS(Janeiro!$C$3:$C$300,C311,Janeiro!$H$3:$H$300,"&lt;0")+COUNTIFS(Janeiro!$D$3:$D$300,C311,Janeiro!$H$3:$H$300,"&lt;0")+COUNTIFS(Fevereiro!$C$3:$C$300,C311,Fevereiro!$H$3:$H$300,"&lt;0")+COUNTIFS(Fevereiro!$D$3:$D$300,C311,Fevereiro!$H$3:$H$300,"&lt;0")+COUNTIFS('Março'!$C$3:$C$300,C311,'Março'!$H$3:$H$300,"&lt;0")+COUNTIFS('Março'!$D$3:$D$300,C311,'Março'!$H$3:$H$300,"&lt;0")+COUNTIFS(Abril!$C$3:$C$300,C311,Abril!$H$3:$H$300,"&lt;0")+COUNTIFS(Abril!$D$3:$D$300,C311,Abril!$H$3:$H$300,"&lt;0")+COUNTIFS(Maio!$C$3:$C$300,C311,Maio!$H$3:$H$300,"&lt;0")+COUNTIFS(Maio!$D$3:$D$300,C311,Maio!$H$3:$H$300,"&lt;0")+COUNTIFS(Junho!$C$3:$C$300,C311,Junho!$H$3:$H$300,"&lt;0")+COUNTIFS(Junho!$D$3:$D$300,C311,Junho!$H$3:$H$300,"&lt;0")+COUNTIFS(Julho!$C$3:$C$300,C311,Julho!$H$3:$H$300,"&lt;0")+COUNTIFS(Julho!$D$3:$D$300,C311,Julho!$H$3:$H$300,"&lt;0")+COUNTIFS(Agosto!$C$3:$C$300,C311,Agosto!$H$3:$H$300,"&lt;0")+COUNTIFS(Agosto!$D$3:$D$300,C311,Agosto!$H$3:$H$300,"&lt;0")+COUNTIFS(Setembro!$C$3:$C$300,C311,Setembro!$H$3:$H$300,"&lt;0")+COUNTIFS(Setembro!$D$3:$D$300,C311,Setembro!$H$3:$H$300,"&lt;0")+COUNTIFS(Outubro!$C$3:$C$300,C311,Outubro!$H$3:$H$300,"&lt;0")+COUNTIFS(Outubro!$D$3:$D$300,C311,Outubro!$H$3:$H$300,"&lt;0")+COUNTIFS(Novembro!$C$3:$C$300,C311,Novembro!$H$3:$H$300,"&lt;0")+COUNTIFS(Novembro!$D$3:$D$300,C311,Novembro!$H$3:$H$300,"&lt;0")+COUNTIFS(Dezembro!$C$3:$C$300,C311,Dezembro!$H$3:$H$300,"&lt;0")+COUNTIFS(Dezembro!$D$3:$D$300,C311,Dezembro!$H$3:$H$300,"&lt;0")</f>
        <v>0</v>
      </c>
      <c r="H311" s="217">
        <f>SUMIFS(Janeiro!$H$3:$H$300,Janeiro!$C$3:$C$300,C311)+SUMIFS(Janeiro!$H$3:$H$300,Janeiro!$D$3:$D$300,C311)+SUMIFS(Fevereiro!$H$3:$H$300,Fevereiro!$C$3:$C$300,C311)+SUMIFS(Fevereiro!$H$3:$H$300,Fevereiro!$D$3:$D$300,C311)+SUMIFS('Março'!$H$3:$H$300,'Março'!$C$3:$C$300,C311)+SUMIFS('Março'!$H$3:$H$300,'Março'!$D$3:$D$300,C311)+SUMIFS(Abril!$H$3:$H$300,Abril!$C$3:$C$300,C311)+SUMIFS(Abril!$H$3:$H$300,Abril!$D$3:$D$300,C311)+SUMIFS(Maio!$H$3:$H$300,Maio!$C$3:$C$300,C311)+SUMIFS(Maio!$H$3:$H$300,Maio!$D$3:$D$300,C311)+SUMIFS(Junho!$H$3:$H$300,Junho!$C$3:$C$300,C311)+SUMIFS(Junho!$H$3:$H$300,Junho!$D$3:$D$300,C311)+SUMIFS(Julho!$H$3:$H$300,Julho!$C$3:$C$300,C311)+SUMIFS(Julho!$H$3:$H$300,Julho!$D$3:$D$300,C311)+SUMIFS(Agosto!$H$3:$H$300,Agosto!$C$3:$C$300,C311)+SUMIFS(Agosto!$H$3:$H$300,Agosto!$D$3:$D$300,C311)+SUMIFS(Setembro!$H$3:$H$300,Setembro!$C$3:$C$300,C311)+SUMIFS(Setembro!$H$3:$H$300,Setembro!$D$3:$D$300,C311)+SUMIFS(Outubro!$H$3:$H$300,Outubro!$C$3:$C$300,C311)+SUMIFS(Outubro!$H$3:$H$300,Outubro!$D$3:$D$300,C311)+SUMIFS(Novembro!$H$3:$H$300,Novembro!$C$3:$C$300,C311)+SUMIFS(Novembro!$H$3:$H$300,Novembro!$D$3:$D$300,C311)+SUMIFS(Dezembro!$H$3:$H$300,Dezembro!$C$3:$C$300,C311)+SUMIFS(Dezembro!$H$3:$H$300,Dezembro!$D$3:$D$300,C311)</f>
        <v>0</v>
      </c>
      <c r="J311" s="235"/>
      <c r="L311" s="71"/>
    </row>
    <row r="312" ht="24.75" customHeight="1">
      <c r="A312" s="214">
        <f>Equipes!$H312+(ROW(Equipes!$H312)/100000)</f>
        <v>0.00312</v>
      </c>
      <c r="B312" s="207">
        <f>RANK(Equipes!$A312,A:A)</f>
        <v>135</v>
      </c>
      <c r="C312" s="242"/>
      <c r="D312" s="216">
        <f>COUNTIF(Janeiro!$C$3:$C$300,C312)+COUNTIF(Fevereiro!$C$3:$C$300,C312)+COUNTIF('Março'!$C$3:$C$300,C312)+COUNTIF(Abril!$C$3:$C$300,C312)+COUNTIF(Maio!$C$3:$C$300,C312)+COUNTIF(Junho!$C$3:$C$300,C312)+COUNTIF(Julho!$C$3:$C$300,C312)+COUNTIF(Agosto!$C$3:$C$300,C312)+COUNTIF(Setembro!$C$3:$C$300,C312)+COUNTIF(Outubro!$C$3:$C$300,C312)+COUNTIF(Novembro!$C$3:$C$300,C312)+COUNTIF(Dezembro!$C$3:$C$300,C312)</f>
        <v>0</v>
      </c>
      <c r="E312" s="216">
        <f>COUNTIF(Janeiro!$D$3:$D$300,C312)+COUNTIF(Fevereiro!$D$3:$D$300,C312)+COUNTIF('Março'!$D$3:$D$300,C312)+COUNTIF(Abril!$D$3:$D$300,C312)+COUNTIF(Maio!$D$3:$D$300,C312)+COUNTIF(Junho!$D$3:$D$300,C312)+COUNTIF(Julho!$D$3:$D$300,C312)+COUNTIF(Agosto!$D$3:$D$300,C312)+COUNTIF(Setembro!$D$3:$D$300,C312)+COUNTIF(Outubro!$D$3:$D$300,C312)+COUNTIF(Novembro!$D$3:$D$300,C312)+COUNTIF(Dezembro!$D$3:$D$300,C312)</f>
        <v>0</v>
      </c>
      <c r="F312" s="216">
        <f>COUNTIFS(Janeiro!$C$3:$C$300,C312,Janeiro!$H$3:$H$300,"&gt;0")+COUNTIFS(Janeiro!$D$3:$D$300,C312,Janeiro!$H$3:$H$300,"&gt;0")+COUNTIFS(Fevereiro!$C$3:$C$300,C312,Fevereiro!$H$3:$H$300,"&gt;0")+COUNTIFS(Fevereiro!$D$3:$D$300,C312,Fevereiro!$H$3:$H$300,"&gt;0")+COUNTIFS('Março'!$C$3:$C$300,C312,'Março'!$H$3:$H$300,"&gt;0")+COUNTIFS('Março'!$D$3:$D$300,C312,'Março'!$H$3:$H$300,"&gt;0")+COUNTIFS(Abril!$C$3:$C$300,C312,Abril!$H$3:$H$300,"&gt;0")+COUNTIFS(Abril!$D$3:$D$300,C312,Abril!$H$3:$H$300,"&gt;0")+COUNTIFS(Maio!$C$3:$C$300,C312,Maio!$H$3:$H$300,"&gt;0")+COUNTIFS(Maio!$D$3:$D$300,C312,Maio!$H$3:$H$300,"&gt;0")+COUNTIFS(Junho!$C$3:$C$300,C312,Junho!$H$3:$H$300,"&gt;0")+COUNTIFS(Junho!$D$3:$D$300,C312,Junho!$H$3:$H$300,"&gt;0")+COUNTIFS(Julho!$C$3:$C$300,C312,Julho!$H$3:$H$300,"&gt;0")+COUNTIFS(Julho!$D$3:$D$300,C312,Julho!$H$3:$H$300,"&gt;0")+COUNTIFS(Agosto!$C$3:$C$300,C312,Agosto!$H$3:$H$300,"&gt;0")+COUNTIFS(Agosto!$D$3:$D$300,C312,Agosto!$H$3:$H$300,"&gt;0")+COUNTIFS(Setembro!$C$3:$C$300,C312,Setembro!$H$3:$H$300,"&gt;0")+COUNTIFS(Setembro!$D$3:$D$300,C312,Setembro!$H$3:$H$300,"&gt;0")+COUNTIFS(Outubro!$C$3:$C$300,C312,Outubro!$H$3:$H$300,"&gt;0")+COUNTIFS(Outubro!$D$3:$D$300,C312,Outubro!$H$3:$H$300,"&gt;0")+COUNTIFS(Novembro!$C$3:$C$300,C312,Novembro!$H$3:$H$300,"&gt;0")+COUNTIFS(Novembro!$D$3:$D$300,C312,Novembro!$H$3:$H$300,"&gt;0")+COUNTIFS(Dezembro!$C$3:$C$300,C312,Dezembro!$H$3:$H$300,"&gt;0")+COUNTIFS(Dezembro!$D$3:$D$300,C312,Dezembro!$H$3:$H$300,"&gt;0")</f>
        <v>0</v>
      </c>
      <c r="G312" s="216">
        <f>COUNTIFS(Janeiro!$C$3:$C$300,C312,Janeiro!$H$3:$H$300,"&lt;0")+COUNTIFS(Janeiro!$D$3:$D$300,C312,Janeiro!$H$3:$H$300,"&lt;0")+COUNTIFS(Fevereiro!$C$3:$C$300,C312,Fevereiro!$H$3:$H$300,"&lt;0")+COUNTIFS(Fevereiro!$D$3:$D$300,C312,Fevereiro!$H$3:$H$300,"&lt;0")+COUNTIFS('Março'!$C$3:$C$300,C312,'Março'!$H$3:$H$300,"&lt;0")+COUNTIFS('Março'!$D$3:$D$300,C312,'Março'!$H$3:$H$300,"&lt;0")+COUNTIFS(Abril!$C$3:$C$300,C312,Abril!$H$3:$H$300,"&lt;0")+COUNTIFS(Abril!$D$3:$D$300,C312,Abril!$H$3:$H$300,"&lt;0")+COUNTIFS(Maio!$C$3:$C$300,C312,Maio!$H$3:$H$300,"&lt;0")+COUNTIFS(Maio!$D$3:$D$300,C312,Maio!$H$3:$H$300,"&lt;0")+COUNTIFS(Junho!$C$3:$C$300,C312,Junho!$H$3:$H$300,"&lt;0")+COUNTIFS(Junho!$D$3:$D$300,C312,Junho!$H$3:$H$300,"&lt;0")+COUNTIFS(Julho!$C$3:$C$300,C312,Julho!$H$3:$H$300,"&lt;0")+COUNTIFS(Julho!$D$3:$D$300,C312,Julho!$H$3:$H$300,"&lt;0")+COUNTIFS(Agosto!$C$3:$C$300,C312,Agosto!$H$3:$H$300,"&lt;0")+COUNTIFS(Agosto!$D$3:$D$300,C312,Agosto!$H$3:$H$300,"&lt;0")+COUNTIFS(Setembro!$C$3:$C$300,C312,Setembro!$H$3:$H$300,"&lt;0")+COUNTIFS(Setembro!$D$3:$D$300,C312,Setembro!$H$3:$H$300,"&lt;0")+COUNTIFS(Outubro!$C$3:$C$300,C312,Outubro!$H$3:$H$300,"&lt;0")+COUNTIFS(Outubro!$D$3:$D$300,C312,Outubro!$H$3:$H$300,"&lt;0")+COUNTIFS(Novembro!$C$3:$C$300,C312,Novembro!$H$3:$H$300,"&lt;0")+COUNTIFS(Novembro!$D$3:$D$300,C312,Novembro!$H$3:$H$300,"&lt;0")+COUNTIFS(Dezembro!$C$3:$C$300,C312,Dezembro!$H$3:$H$300,"&lt;0")+COUNTIFS(Dezembro!$D$3:$D$300,C312,Dezembro!$H$3:$H$300,"&lt;0")</f>
        <v>0</v>
      </c>
      <c r="H312" s="217">
        <f>SUMIFS(Janeiro!$H$3:$H$300,Janeiro!$C$3:$C$300,C312)+SUMIFS(Janeiro!$H$3:$H$300,Janeiro!$D$3:$D$300,C312)+SUMIFS(Fevereiro!$H$3:$H$300,Fevereiro!$C$3:$C$300,C312)+SUMIFS(Fevereiro!$H$3:$H$300,Fevereiro!$D$3:$D$300,C312)+SUMIFS('Março'!$H$3:$H$300,'Março'!$C$3:$C$300,C312)+SUMIFS('Março'!$H$3:$H$300,'Março'!$D$3:$D$300,C312)+SUMIFS(Abril!$H$3:$H$300,Abril!$C$3:$C$300,C312)+SUMIFS(Abril!$H$3:$H$300,Abril!$D$3:$D$300,C312)+SUMIFS(Maio!$H$3:$H$300,Maio!$C$3:$C$300,C312)+SUMIFS(Maio!$H$3:$H$300,Maio!$D$3:$D$300,C312)+SUMIFS(Junho!$H$3:$H$300,Junho!$C$3:$C$300,C312)+SUMIFS(Junho!$H$3:$H$300,Junho!$D$3:$D$300,C312)+SUMIFS(Julho!$H$3:$H$300,Julho!$C$3:$C$300,C312)+SUMIFS(Julho!$H$3:$H$300,Julho!$D$3:$D$300,C312)+SUMIFS(Agosto!$H$3:$H$300,Agosto!$C$3:$C$300,C312)+SUMIFS(Agosto!$H$3:$H$300,Agosto!$D$3:$D$300,C312)+SUMIFS(Setembro!$H$3:$H$300,Setembro!$C$3:$C$300,C312)+SUMIFS(Setembro!$H$3:$H$300,Setembro!$D$3:$D$300,C312)+SUMIFS(Outubro!$H$3:$H$300,Outubro!$C$3:$C$300,C312)+SUMIFS(Outubro!$H$3:$H$300,Outubro!$D$3:$D$300,C312)+SUMIFS(Novembro!$H$3:$H$300,Novembro!$C$3:$C$300,C312)+SUMIFS(Novembro!$H$3:$H$300,Novembro!$D$3:$D$300,C312)+SUMIFS(Dezembro!$H$3:$H$300,Dezembro!$C$3:$C$300,C312)+SUMIFS(Dezembro!$H$3:$H$300,Dezembro!$D$3:$D$300,C312)</f>
        <v>0</v>
      </c>
      <c r="J312" s="235"/>
      <c r="L312" s="71"/>
    </row>
    <row r="313" ht="24.75" customHeight="1">
      <c r="A313" s="214">
        <f>Equipes!$H313+(ROW(Equipes!$H313)/100000)</f>
        <v>0.00313</v>
      </c>
      <c r="B313" s="207">
        <f>RANK(Equipes!$A313,A:A)</f>
        <v>134</v>
      </c>
      <c r="C313" s="242"/>
      <c r="D313" s="216">
        <f>COUNTIF(Janeiro!$C$3:$C$300,C313)+COUNTIF(Fevereiro!$C$3:$C$300,C313)+COUNTIF('Março'!$C$3:$C$300,C313)+COUNTIF(Abril!$C$3:$C$300,C313)+COUNTIF(Maio!$C$3:$C$300,C313)+COUNTIF(Junho!$C$3:$C$300,C313)+COUNTIF(Julho!$C$3:$C$300,C313)+COUNTIF(Agosto!$C$3:$C$300,C313)+COUNTIF(Setembro!$C$3:$C$300,C313)+COUNTIF(Outubro!$C$3:$C$300,C313)+COUNTIF(Novembro!$C$3:$C$300,C313)+COUNTIF(Dezembro!$C$3:$C$300,C313)</f>
        <v>0</v>
      </c>
      <c r="E313" s="216">
        <f>COUNTIF(Janeiro!$D$3:$D$300,C313)+COUNTIF(Fevereiro!$D$3:$D$300,C313)+COUNTIF('Março'!$D$3:$D$300,C313)+COUNTIF(Abril!$D$3:$D$300,C313)+COUNTIF(Maio!$D$3:$D$300,C313)+COUNTIF(Junho!$D$3:$D$300,C313)+COUNTIF(Julho!$D$3:$D$300,C313)+COUNTIF(Agosto!$D$3:$D$300,C313)+COUNTIF(Setembro!$D$3:$D$300,C313)+COUNTIF(Outubro!$D$3:$D$300,C313)+COUNTIF(Novembro!$D$3:$D$300,C313)+COUNTIF(Dezembro!$D$3:$D$300,C313)</f>
        <v>0</v>
      </c>
      <c r="F313" s="216">
        <f>COUNTIFS(Janeiro!$C$3:$C$300,C313,Janeiro!$H$3:$H$300,"&gt;0")+COUNTIFS(Janeiro!$D$3:$D$300,C313,Janeiro!$H$3:$H$300,"&gt;0")+COUNTIFS(Fevereiro!$C$3:$C$300,C313,Fevereiro!$H$3:$H$300,"&gt;0")+COUNTIFS(Fevereiro!$D$3:$D$300,C313,Fevereiro!$H$3:$H$300,"&gt;0")+COUNTIFS('Março'!$C$3:$C$300,C313,'Março'!$H$3:$H$300,"&gt;0")+COUNTIFS('Março'!$D$3:$D$300,C313,'Março'!$H$3:$H$300,"&gt;0")+COUNTIFS(Abril!$C$3:$C$300,C313,Abril!$H$3:$H$300,"&gt;0")+COUNTIFS(Abril!$D$3:$D$300,C313,Abril!$H$3:$H$300,"&gt;0")+COUNTIFS(Maio!$C$3:$C$300,C313,Maio!$H$3:$H$300,"&gt;0")+COUNTIFS(Maio!$D$3:$D$300,C313,Maio!$H$3:$H$300,"&gt;0")+COUNTIFS(Junho!$C$3:$C$300,C313,Junho!$H$3:$H$300,"&gt;0")+COUNTIFS(Junho!$D$3:$D$300,C313,Junho!$H$3:$H$300,"&gt;0")+COUNTIFS(Julho!$C$3:$C$300,C313,Julho!$H$3:$H$300,"&gt;0")+COUNTIFS(Julho!$D$3:$D$300,C313,Julho!$H$3:$H$300,"&gt;0")+COUNTIFS(Agosto!$C$3:$C$300,C313,Agosto!$H$3:$H$300,"&gt;0")+COUNTIFS(Agosto!$D$3:$D$300,C313,Agosto!$H$3:$H$300,"&gt;0")+COUNTIFS(Setembro!$C$3:$C$300,C313,Setembro!$H$3:$H$300,"&gt;0")+COUNTIFS(Setembro!$D$3:$D$300,C313,Setembro!$H$3:$H$300,"&gt;0")+COUNTIFS(Outubro!$C$3:$C$300,C313,Outubro!$H$3:$H$300,"&gt;0")+COUNTIFS(Outubro!$D$3:$D$300,C313,Outubro!$H$3:$H$300,"&gt;0")+COUNTIFS(Novembro!$C$3:$C$300,C313,Novembro!$H$3:$H$300,"&gt;0")+COUNTIFS(Novembro!$D$3:$D$300,C313,Novembro!$H$3:$H$300,"&gt;0")+COUNTIFS(Dezembro!$C$3:$C$300,C313,Dezembro!$H$3:$H$300,"&gt;0")+COUNTIFS(Dezembro!$D$3:$D$300,C313,Dezembro!$H$3:$H$300,"&gt;0")</f>
        <v>0</v>
      </c>
      <c r="G313" s="216">
        <f>COUNTIFS(Janeiro!$C$3:$C$300,C313,Janeiro!$H$3:$H$300,"&lt;0")+COUNTIFS(Janeiro!$D$3:$D$300,C313,Janeiro!$H$3:$H$300,"&lt;0")+COUNTIFS(Fevereiro!$C$3:$C$300,C313,Fevereiro!$H$3:$H$300,"&lt;0")+COUNTIFS(Fevereiro!$D$3:$D$300,C313,Fevereiro!$H$3:$H$300,"&lt;0")+COUNTIFS('Março'!$C$3:$C$300,C313,'Março'!$H$3:$H$300,"&lt;0")+COUNTIFS('Março'!$D$3:$D$300,C313,'Março'!$H$3:$H$300,"&lt;0")+COUNTIFS(Abril!$C$3:$C$300,C313,Abril!$H$3:$H$300,"&lt;0")+COUNTIFS(Abril!$D$3:$D$300,C313,Abril!$H$3:$H$300,"&lt;0")+COUNTIFS(Maio!$C$3:$C$300,C313,Maio!$H$3:$H$300,"&lt;0")+COUNTIFS(Maio!$D$3:$D$300,C313,Maio!$H$3:$H$300,"&lt;0")+COUNTIFS(Junho!$C$3:$C$300,C313,Junho!$H$3:$H$300,"&lt;0")+COUNTIFS(Junho!$D$3:$D$300,C313,Junho!$H$3:$H$300,"&lt;0")+COUNTIFS(Julho!$C$3:$C$300,C313,Julho!$H$3:$H$300,"&lt;0")+COUNTIFS(Julho!$D$3:$D$300,C313,Julho!$H$3:$H$300,"&lt;0")+COUNTIFS(Agosto!$C$3:$C$300,C313,Agosto!$H$3:$H$300,"&lt;0")+COUNTIFS(Agosto!$D$3:$D$300,C313,Agosto!$H$3:$H$300,"&lt;0")+COUNTIFS(Setembro!$C$3:$C$300,C313,Setembro!$H$3:$H$300,"&lt;0")+COUNTIFS(Setembro!$D$3:$D$300,C313,Setembro!$H$3:$H$300,"&lt;0")+COUNTIFS(Outubro!$C$3:$C$300,C313,Outubro!$H$3:$H$300,"&lt;0")+COUNTIFS(Outubro!$D$3:$D$300,C313,Outubro!$H$3:$H$300,"&lt;0")+COUNTIFS(Novembro!$C$3:$C$300,C313,Novembro!$H$3:$H$300,"&lt;0")+COUNTIFS(Novembro!$D$3:$D$300,C313,Novembro!$H$3:$H$300,"&lt;0")+COUNTIFS(Dezembro!$C$3:$C$300,C313,Dezembro!$H$3:$H$300,"&lt;0")+COUNTIFS(Dezembro!$D$3:$D$300,C313,Dezembro!$H$3:$H$300,"&lt;0")</f>
        <v>0</v>
      </c>
      <c r="H313" s="217">
        <f>SUMIFS(Janeiro!$H$3:$H$300,Janeiro!$C$3:$C$300,C313)+SUMIFS(Janeiro!$H$3:$H$300,Janeiro!$D$3:$D$300,C313)+SUMIFS(Fevereiro!$H$3:$H$300,Fevereiro!$C$3:$C$300,C313)+SUMIFS(Fevereiro!$H$3:$H$300,Fevereiro!$D$3:$D$300,C313)+SUMIFS('Março'!$H$3:$H$300,'Março'!$C$3:$C$300,C313)+SUMIFS('Março'!$H$3:$H$300,'Março'!$D$3:$D$300,C313)+SUMIFS(Abril!$H$3:$H$300,Abril!$C$3:$C$300,C313)+SUMIFS(Abril!$H$3:$H$300,Abril!$D$3:$D$300,C313)+SUMIFS(Maio!$H$3:$H$300,Maio!$C$3:$C$300,C313)+SUMIFS(Maio!$H$3:$H$300,Maio!$D$3:$D$300,C313)+SUMIFS(Junho!$H$3:$H$300,Junho!$C$3:$C$300,C313)+SUMIFS(Junho!$H$3:$H$300,Junho!$D$3:$D$300,C313)+SUMIFS(Julho!$H$3:$H$300,Julho!$C$3:$C$300,C313)+SUMIFS(Julho!$H$3:$H$300,Julho!$D$3:$D$300,C313)+SUMIFS(Agosto!$H$3:$H$300,Agosto!$C$3:$C$300,C313)+SUMIFS(Agosto!$H$3:$H$300,Agosto!$D$3:$D$300,C313)+SUMIFS(Setembro!$H$3:$H$300,Setembro!$C$3:$C$300,C313)+SUMIFS(Setembro!$H$3:$H$300,Setembro!$D$3:$D$300,C313)+SUMIFS(Outubro!$H$3:$H$300,Outubro!$C$3:$C$300,C313)+SUMIFS(Outubro!$H$3:$H$300,Outubro!$D$3:$D$300,C313)+SUMIFS(Novembro!$H$3:$H$300,Novembro!$C$3:$C$300,C313)+SUMIFS(Novembro!$H$3:$H$300,Novembro!$D$3:$D$300,C313)+SUMIFS(Dezembro!$H$3:$H$300,Dezembro!$C$3:$C$300,C313)+SUMIFS(Dezembro!$H$3:$H$300,Dezembro!$D$3:$D$300,C313)</f>
        <v>0</v>
      </c>
      <c r="J313" s="235"/>
      <c r="L313" s="71"/>
    </row>
    <row r="314" ht="24.75" customHeight="1">
      <c r="A314" s="214">
        <f>Equipes!$H314+(ROW(Equipes!$H314)/100000)</f>
        <v>0.00314</v>
      </c>
      <c r="B314" s="207">
        <f>RANK(Equipes!$A314,A:A)</f>
        <v>133</v>
      </c>
      <c r="C314" s="242"/>
      <c r="D314" s="216">
        <f>COUNTIF(Janeiro!$C$3:$C$300,C314)+COUNTIF(Fevereiro!$C$3:$C$300,C314)+COUNTIF('Março'!$C$3:$C$300,C314)+COUNTIF(Abril!$C$3:$C$300,C314)+COUNTIF(Maio!$C$3:$C$300,C314)+COUNTIF(Junho!$C$3:$C$300,C314)+COUNTIF(Julho!$C$3:$C$300,C314)+COUNTIF(Agosto!$C$3:$C$300,C314)+COUNTIF(Setembro!$C$3:$C$300,C314)+COUNTIF(Outubro!$C$3:$C$300,C314)+COUNTIF(Novembro!$C$3:$C$300,C314)+COUNTIF(Dezembro!$C$3:$C$300,C314)</f>
        <v>0</v>
      </c>
      <c r="E314" s="216">
        <f>COUNTIF(Janeiro!$D$3:$D$300,C314)+COUNTIF(Fevereiro!$D$3:$D$300,C314)+COUNTIF('Março'!$D$3:$D$300,C314)+COUNTIF(Abril!$D$3:$D$300,C314)+COUNTIF(Maio!$D$3:$D$300,C314)+COUNTIF(Junho!$D$3:$D$300,C314)+COUNTIF(Julho!$D$3:$D$300,C314)+COUNTIF(Agosto!$D$3:$D$300,C314)+COUNTIF(Setembro!$D$3:$D$300,C314)+COUNTIF(Outubro!$D$3:$D$300,C314)+COUNTIF(Novembro!$D$3:$D$300,C314)+COUNTIF(Dezembro!$D$3:$D$300,C314)</f>
        <v>0</v>
      </c>
      <c r="F314" s="216">
        <f>COUNTIFS(Janeiro!$C$3:$C$300,C314,Janeiro!$H$3:$H$300,"&gt;0")+COUNTIFS(Janeiro!$D$3:$D$300,C314,Janeiro!$H$3:$H$300,"&gt;0")+COUNTIFS(Fevereiro!$C$3:$C$300,C314,Fevereiro!$H$3:$H$300,"&gt;0")+COUNTIFS(Fevereiro!$D$3:$D$300,C314,Fevereiro!$H$3:$H$300,"&gt;0")+COUNTIFS('Março'!$C$3:$C$300,C314,'Março'!$H$3:$H$300,"&gt;0")+COUNTIFS('Março'!$D$3:$D$300,C314,'Março'!$H$3:$H$300,"&gt;0")+COUNTIFS(Abril!$C$3:$C$300,C314,Abril!$H$3:$H$300,"&gt;0")+COUNTIFS(Abril!$D$3:$D$300,C314,Abril!$H$3:$H$300,"&gt;0")+COUNTIFS(Maio!$C$3:$C$300,C314,Maio!$H$3:$H$300,"&gt;0")+COUNTIFS(Maio!$D$3:$D$300,C314,Maio!$H$3:$H$300,"&gt;0")+COUNTIFS(Junho!$C$3:$C$300,C314,Junho!$H$3:$H$300,"&gt;0")+COUNTIFS(Junho!$D$3:$D$300,C314,Junho!$H$3:$H$300,"&gt;0")+COUNTIFS(Julho!$C$3:$C$300,C314,Julho!$H$3:$H$300,"&gt;0")+COUNTIFS(Julho!$D$3:$D$300,C314,Julho!$H$3:$H$300,"&gt;0")+COUNTIFS(Agosto!$C$3:$C$300,C314,Agosto!$H$3:$H$300,"&gt;0")+COUNTIFS(Agosto!$D$3:$D$300,C314,Agosto!$H$3:$H$300,"&gt;0")+COUNTIFS(Setembro!$C$3:$C$300,C314,Setembro!$H$3:$H$300,"&gt;0")+COUNTIFS(Setembro!$D$3:$D$300,C314,Setembro!$H$3:$H$300,"&gt;0")+COUNTIFS(Outubro!$C$3:$C$300,C314,Outubro!$H$3:$H$300,"&gt;0")+COUNTIFS(Outubro!$D$3:$D$300,C314,Outubro!$H$3:$H$300,"&gt;0")+COUNTIFS(Novembro!$C$3:$C$300,C314,Novembro!$H$3:$H$300,"&gt;0")+COUNTIFS(Novembro!$D$3:$D$300,C314,Novembro!$H$3:$H$300,"&gt;0")+COUNTIFS(Dezembro!$C$3:$C$300,C314,Dezembro!$H$3:$H$300,"&gt;0")+COUNTIFS(Dezembro!$D$3:$D$300,C314,Dezembro!$H$3:$H$300,"&gt;0")</f>
        <v>0</v>
      </c>
      <c r="G314" s="216">
        <f>COUNTIFS(Janeiro!$C$3:$C$300,C314,Janeiro!$H$3:$H$300,"&lt;0")+COUNTIFS(Janeiro!$D$3:$D$300,C314,Janeiro!$H$3:$H$300,"&lt;0")+COUNTIFS(Fevereiro!$C$3:$C$300,C314,Fevereiro!$H$3:$H$300,"&lt;0")+COUNTIFS(Fevereiro!$D$3:$D$300,C314,Fevereiro!$H$3:$H$300,"&lt;0")+COUNTIFS('Março'!$C$3:$C$300,C314,'Março'!$H$3:$H$300,"&lt;0")+COUNTIFS('Março'!$D$3:$D$300,C314,'Março'!$H$3:$H$300,"&lt;0")+COUNTIFS(Abril!$C$3:$C$300,C314,Abril!$H$3:$H$300,"&lt;0")+COUNTIFS(Abril!$D$3:$D$300,C314,Abril!$H$3:$H$300,"&lt;0")+COUNTIFS(Maio!$C$3:$C$300,C314,Maio!$H$3:$H$300,"&lt;0")+COUNTIFS(Maio!$D$3:$D$300,C314,Maio!$H$3:$H$300,"&lt;0")+COUNTIFS(Junho!$C$3:$C$300,C314,Junho!$H$3:$H$300,"&lt;0")+COUNTIFS(Junho!$D$3:$D$300,C314,Junho!$H$3:$H$300,"&lt;0")+COUNTIFS(Julho!$C$3:$C$300,C314,Julho!$H$3:$H$300,"&lt;0")+COUNTIFS(Julho!$D$3:$D$300,C314,Julho!$H$3:$H$300,"&lt;0")+COUNTIFS(Agosto!$C$3:$C$300,C314,Agosto!$H$3:$H$300,"&lt;0")+COUNTIFS(Agosto!$D$3:$D$300,C314,Agosto!$H$3:$H$300,"&lt;0")+COUNTIFS(Setembro!$C$3:$C$300,C314,Setembro!$H$3:$H$300,"&lt;0")+COUNTIFS(Setembro!$D$3:$D$300,C314,Setembro!$H$3:$H$300,"&lt;0")+COUNTIFS(Outubro!$C$3:$C$300,C314,Outubro!$H$3:$H$300,"&lt;0")+COUNTIFS(Outubro!$D$3:$D$300,C314,Outubro!$H$3:$H$300,"&lt;0")+COUNTIFS(Novembro!$C$3:$C$300,C314,Novembro!$H$3:$H$300,"&lt;0")+COUNTIFS(Novembro!$D$3:$D$300,C314,Novembro!$H$3:$H$300,"&lt;0")+COUNTIFS(Dezembro!$C$3:$C$300,C314,Dezembro!$H$3:$H$300,"&lt;0")+COUNTIFS(Dezembro!$D$3:$D$300,C314,Dezembro!$H$3:$H$300,"&lt;0")</f>
        <v>0</v>
      </c>
      <c r="H314" s="217">
        <f>SUMIFS(Janeiro!$H$3:$H$300,Janeiro!$C$3:$C$300,C314)+SUMIFS(Janeiro!$H$3:$H$300,Janeiro!$D$3:$D$300,C314)+SUMIFS(Fevereiro!$H$3:$H$300,Fevereiro!$C$3:$C$300,C314)+SUMIFS(Fevereiro!$H$3:$H$300,Fevereiro!$D$3:$D$300,C314)+SUMIFS('Março'!$H$3:$H$300,'Março'!$C$3:$C$300,C314)+SUMIFS('Março'!$H$3:$H$300,'Março'!$D$3:$D$300,C314)+SUMIFS(Abril!$H$3:$H$300,Abril!$C$3:$C$300,C314)+SUMIFS(Abril!$H$3:$H$300,Abril!$D$3:$D$300,C314)+SUMIFS(Maio!$H$3:$H$300,Maio!$C$3:$C$300,C314)+SUMIFS(Maio!$H$3:$H$300,Maio!$D$3:$D$300,C314)+SUMIFS(Junho!$H$3:$H$300,Junho!$C$3:$C$300,C314)+SUMIFS(Junho!$H$3:$H$300,Junho!$D$3:$D$300,C314)+SUMIFS(Julho!$H$3:$H$300,Julho!$C$3:$C$300,C314)+SUMIFS(Julho!$H$3:$H$300,Julho!$D$3:$D$300,C314)+SUMIFS(Agosto!$H$3:$H$300,Agosto!$C$3:$C$300,C314)+SUMIFS(Agosto!$H$3:$H$300,Agosto!$D$3:$D$300,C314)+SUMIFS(Setembro!$H$3:$H$300,Setembro!$C$3:$C$300,C314)+SUMIFS(Setembro!$H$3:$H$300,Setembro!$D$3:$D$300,C314)+SUMIFS(Outubro!$H$3:$H$300,Outubro!$C$3:$C$300,C314)+SUMIFS(Outubro!$H$3:$H$300,Outubro!$D$3:$D$300,C314)+SUMIFS(Novembro!$H$3:$H$300,Novembro!$C$3:$C$300,C314)+SUMIFS(Novembro!$H$3:$H$300,Novembro!$D$3:$D$300,C314)+SUMIFS(Dezembro!$H$3:$H$300,Dezembro!$C$3:$C$300,C314)+SUMIFS(Dezembro!$H$3:$H$300,Dezembro!$D$3:$D$300,C314)</f>
        <v>0</v>
      </c>
      <c r="J314" s="235"/>
      <c r="L314" s="71"/>
    </row>
    <row r="315" ht="24.75" customHeight="1">
      <c r="A315" s="214">
        <f>Equipes!$H315+(ROW(Equipes!$H315)/100000)</f>
        <v>0.00315</v>
      </c>
      <c r="B315" s="207">
        <f>RANK(Equipes!$A315,A:A)</f>
        <v>132</v>
      </c>
      <c r="C315" s="242"/>
      <c r="D315" s="216">
        <f>COUNTIF(Janeiro!$C$3:$C$300,C315)+COUNTIF(Fevereiro!$C$3:$C$300,C315)+COUNTIF('Março'!$C$3:$C$300,C315)+COUNTIF(Abril!$C$3:$C$300,C315)+COUNTIF(Maio!$C$3:$C$300,C315)+COUNTIF(Junho!$C$3:$C$300,C315)+COUNTIF(Julho!$C$3:$C$300,C315)+COUNTIF(Agosto!$C$3:$C$300,C315)+COUNTIF(Setembro!$C$3:$C$300,C315)+COUNTIF(Outubro!$C$3:$C$300,C315)+COUNTIF(Novembro!$C$3:$C$300,C315)+COUNTIF(Dezembro!$C$3:$C$300,C315)</f>
        <v>0</v>
      </c>
      <c r="E315" s="216">
        <f>COUNTIF(Janeiro!$D$3:$D$300,C315)+COUNTIF(Fevereiro!$D$3:$D$300,C315)+COUNTIF('Março'!$D$3:$D$300,C315)+COUNTIF(Abril!$D$3:$D$300,C315)+COUNTIF(Maio!$D$3:$D$300,C315)+COUNTIF(Junho!$D$3:$D$300,C315)+COUNTIF(Julho!$D$3:$D$300,C315)+COUNTIF(Agosto!$D$3:$D$300,C315)+COUNTIF(Setembro!$D$3:$D$300,C315)+COUNTIF(Outubro!$D$3:$D$300,C315)+COUNTIF(Novembro!$D$3:$D$300,C315)+COUNTIF(Dezembro!$D$3:$D$300,C315)</f>
        <v>0</v>
      </c>
      <c r="F315" s="216">
        <f>COUNTIFS(Janeiro!$C$3:$C$300,C315,Janeiro!$H$3:$H$300,"&gt;0")+COUNTIFS(Janeiro!$D$3:$D$300,C315,Janeiro!$H$3:$H$300,"&gt;0")+COUNTIFS(Fevereiro!$C$3:$C$300,C315,Fevereiro!$H$3:$H$300,"&gt;0")+COUNTIFS(Fevereiro!$D$3:$D$300,C315,Fevereiro!$H$3:$H$300,"&gt;0")+COUNTIFS('Março'!$C$3:$C$300,C315,'Março'!$H$3:$H$300,"&gt;0")+COUNTIFS('Março'!$D$3:$D$300,C315,'Março'!$H$3:$H$300,"&gt;0")+COUNTIFS(Abril!$C$3:$C$300,C315,Abril!$H$3:$H$300,"&gt;0")+COUNTIFS(Abril!$D$3:$D$300,C315,Abril!$H$3:$H$300,"&gt;0")+COUNTIFS(Maio!$C$3:$C$300,C315,Maio!$H$3:$H$300,"&gt;0")+COUNTIFS(Maio!$D$3:$D$300,C315,Maio!$H$3:$H$300,"&gt;0")+COUNTIFS(Junho!$C$3:$C$300,C315,Junho!$H$3:$H$300,"&gt;0")+COUNTIFS(Junho!$D$3:$D$300,C315,Junho!$H$3:$H$300,"&gt;0")+COUNTIFS(Julho!$C$3:$C$300,C315,Julho!$H$3:$H$300,"&gt;0")+COUNTIFS(Julho!$D$3:$D$300,C315,Julho!$H$3:$H$300,"&gt;0")+COUNTIFS(Agosto!$C$3:$C$300,C315,Agosto!$H$3:$H$300,"&gt;0")+COUNTIFS(Agosto!$D$3:$D$300,C315,Agosto!$H$3:$H$300,"&gt;0")+COUNTIFS(Setembro!$C$3:$C$300,C315,Setembro!$H$3:$H$300,"&gt;0")+COUNTIFS(Setembro!$D$3:$D$300,C315,Setembro!$H$3:$H$300,"&gt;0")+COUNTIFS(Outubro!$C$3:$C$300,C315,Outubro!$H$3:$H$300,"&gt;0")+COUNTIFS(Outubro!$D$3:$D$300,C315,Outubro!$H$3:$H$300,"&gt;0")+COUNTIFS(Novembro!$C$3:$C$300,C315,Novembro!$H$3:$H$300,"&gt;0")+COUNTIFS(Novembro!$D$3:$D$300,C315,Novembro!$H$3:$H$300,"&gt;0")+COUNTIFS(Dezembro!$C$3:$C$300,C315,Dezembro!$H$3:$H$300,"&gt;0")+COUNTIFS(Dezembro!$D$3:$D$300,C315,Dezembro!$H$3:$H$300,"&gt;0")</f>
        <v>0</v>
      </c>
      <c r="G315" s="216">
        <f>COUNTIFS(Janeiro!$C$3:$C$300,C315,Janeiro!$H$3:$H$300,"&lt;0")+COUNTIFS(Janeiro!$D$3:$D$300,C315,Janeiro!$H$3:$H$300,"&lt;0")+COUNTIFS(Fevereiro!$C$3:$C$300,C315,Fevereiro!$H$3:$H$300,"&lt;0")+COUNTIFS(Fevereiro!$D$3:$D$300,C315,Fevereiro!$H$3:$H$300,"&lt;0")+COUNTIFS('Março'!$C$3:$C$300,C315,'Março'!$H$3:$H$300,"&lt;0")+COUNTIFS('Março'!$D$3:$D$300,C315,'Março'!$H$3:$H$300,"&lt;0")+COUNTIFS(Abril!$C$3:$C$300,C315,Abril!$H$3:$H$300,"&lt;0")+COUNTIFS(Abril!$D$3:$D$300,C315,Abril!$H$3:$H$300,"&lt;0")+COUNTIFS(Maio!$C$3:$C$300,C315,Maio!$H$3:$H$300,"&lt;0")+COUNTIFS(Maio!$D$3:$D$300,C315,Maio!$H$3:$H$300,"&lt;0")+COUNTIFS(Junho!$C$3:$C$300,C315,Junho!$H$3:$H$300,"&lt;0")+COUNTIFS(Junho!$D$3:$D$300,C315,Junho!$H$3:$H$300,"&lt;0")+COUNTIFS(Julho!$C$3:$C$300,C315,Julho!$H$3:$H$300,"&lt;0")+COUNTIFS(Julho!$D$3:$D$300,C315,Julho!$H$3:$H$300,"&lt;0")+COUNTIFS(Agosto!$C$3:$C$300,C315,Agosto!$H$3:$H$300,"&lt;0")+COUNTIFS(Agosto!$D$3:$D$300,C315,Agosto!$H$3:$H$300,"&lt;0")+COUNTIFS(Setembro!$C$3:$C$300,C315,Setembro!$H$3:$H$300,"&lt;0")+COUNTIFS(Setembro!$D$3:$D$300,C315,Setembro!$H$3:$H$300,"&lt;0")+COUNTIFS(Outubro!$C$3:$C$300,C315,Outubro!$H$3:$H$300,"&lt;0")+COUNTIFS(Outubro!$D$3:$D$300,C315,Outubro!$H$3:$H$300,"&lt;0")+COUNTIFS(Novembro!$C$3:$C$300,C315,Novembro!$H$3:$H$300,"&lt;0")+COUNTIFS(Novembro!$D$3:$D$300,C315,Novembro!$H$3:$H$300,"&lt;0")+COUNTIFS(Dezembro!$C$3:$C$300,C315,Dezembro!$H$3:$H$300,"&lt;0")+COUNTIFS(Dezembro!$D$3:$D$300,C315,Dezembro!$H$3:$H$300,"&lt;0")</f>
        <v>0</v>
      </c>
      <c r="H315" s="217">
        <f>SUMIFS(Janeiro!$H$3:$H$300,Janeiro!$C$3:$C$300,C315)+SUMIFS(Janeiro!$H$3:$H$300,Janeiro!$D$3:$D$300,C315)+SUMIFS(Fevereiro!$H$3:$H$300,Fevereiro!$C$3:$C$300,C315)+SUMIFS(Fevereiro!$H$3:$H$300,Fevereiro!$D$3:$D$300,C315)+SUMIFS('Março'!$H$3:$H$300,'Março'!$C$3:$C$300,C315)+SUMIFS('Março'!$H$3:$H$300,'Março'!$D$3:$D$300,C315)+SUMIFS(Abril!$H$3:$H$300,Abril!$C$3:$C$300,C315)+SUMIFS(Abril!$H$3:$H$300,Abril!$D$3:$D$300,C315)+SUMIFS(Maio!$H$3:$H$300,Maio!$C$3:$C$300,C315)+SUMIFS(Maio!$H$3:$H$300,Maio!$D$3:$D$300,C315)+SUMIFS(Junho!$H$3:$H$300,Junho!$C$3:$C$300,C315)+SUMIFS(Junho!$H$3:$H$300,Junho!$D$3:$D$300,C315)+SUMIFS(Julho!$H$3:$H$300,Julho!$C$3:$C$300,C315)+SUMIFS(Julho!$H$3:$H$300,Julho!$D$3:$D$300,C315)+SUMIFS(Agosto!$H$3:$H$300,Agosto!$C$3:$C$300,C315)+SUMIFS(Agosto!$H$3:$H$300,Agosto!$D$3:$D$300,C315)+SUMIFS(Setembro!$H$3:$H$300,Setembro!$C$3:$C$300,C315)+SUMIFS(Setembro!$H$3:$H$300,Setembro!$D$3:$D$300,C315)+SUMIFS(Outubro!$H$3:$H$300,Outubro!$C$3:$C$300,C315)+SUMIFS(Outubro!$H$3:$H$300,Outubro!$D$3:$D$300,C315)+SUMIFS(Novembro!$H$3:$H$300,Novembro!$C$3:$C$300,C315)+SUMIFS(Novembro!$H$3:$H$300,Novembro!$D$3:$D$300,C315)+SUMIFS(Dezembro!$H$3:$H$300,Dezembro!$C$3:$C$300,C315)+SUMIFS(Dezembro!$H$3:$H$300,Dezembro!$D$3:$D$300,C315)</f>
        <v>0</v>
      </c>
      <c r="J315" s="235"/>
      <c r="L315" s="71"/>
    </row>
    <row r="316" ht="24.75" customHeight="1">
      <c r="A316" s="214">
        <f>Equipes!$H316+(ROW(Equipes!$H316)/100000)</f>
        <v>0.00316</v>
      </c>
      <c r="B316" s="207">
        <f>RANK(Equipes!$A316,A:A)</f>
        <v>131</v>
      </c>
      <c r="C316" s="242"/>
      <c r="D316" s="216">
        <f>COUNTIF(Janeiro!$C$3:$C$300,C316)+COUNTIF(Fevereiro!$C$3:$C$300,C316)+COUNTIF('Março'!$C$3:$C$300,C316)+COUNTIF(Abril!$C$3:$C$300,C316)+COUNTIF(Maio!$C$3:$C$300,C316)+COUNTIF(Junho!$C$3:$C$300,C316)+COUNTIF(Julho!$C$3:$C$300,C316)+COUNTIF(Agosto!$C$3:$C$300,C316)+COUNTIF(Setembro!$C$3:$C$300,C316)+COUNTIF(Outubro!$C$3:$C$300,C316)+COUNTIF(Novembro!$C$3:$C$300,C316)+COUNTIF(Dezembro!$C$3:$C$300,C316)</f>
        <v>0</v>
      </c>
      <c r="E316" s="216">
        <f>COUNTIF(Janeiro!$D$3:$D$300,C316)+COUNTIF(Fevereiro!$D$3:$D$300,C316)+COUNTIF('Março'!$D$3:$D$300,C316)+COUNTIF(Abril!$D$3:$D$300,C316)+COUNTIF(Maio!$D$3:$D$300,C316)+COUNTIF(Junho!$D$3:$D$300,C316)+COUNTIF(Julho!$D$3:$D$300,C316)+COUNTIF(Agosto!$D$3:$D$300,C316)+COUNTIF(Setembro!$D$3:$D$300,C316)+COUNTIF(Outubro!$D$3:$D$300,C316)+COUNTIF(Novembro!$D$3:$D$300,C316)+COUNTIF(Dezembro!$D$3:$D$300,C316)</f>
        <v>0</v>
      </c>
      <c r="F316" s="216">
        <f>COUNTIFS(Janeiro!$C$3:$C$300,C316,Janeiro!$H$3:$H$300,"&gt;0")+COUNTIFS(Janeiro!$D$3:$D$300,C316,Janeiro!$H$3:$H$300,"&gt;0")+COUNTIFS(Fevereiro!$C$3:$C$300,C316,Fevereiro!$H$3:$H$300,"&gt;0")+COUNTIFS(Fevereiro!$D$3:$D$300,C316,Fevereiro!$H$3:$H$300,"&gt;0")+COUNTIFS('Março'!$C$3:$C$300,C316,'Março'!$H$3:$H$300,"&gt;0")+COUNTIFS('Março'!$D$3:$D$300,C316,'Março'!$H$3:$H$300,"&gt;0")+COUNTIFS(Abril!$C$3:$C$300,C316,Abril!$H$3:$H$300,"&gt;0")+COUNTIFS(Abril!$D$3:$D$300,C316,Abril!$H$3:$H$300,"&gt;0")+COUNTIFS(Maio!$C$3:$C$300,C316,Maio!$H$3:$H$300,"&gt;0")+COUNTIFS(Maio!$D$3:$D$300,C316,Maio!$H$3:$H$300,"&gt;0")+COUNTIFS(Junho!$C$3:$C$300,C316,Junho!$H$3:$H$300,"&gt;0")+COUNTIFS(Junho!$D$3:$D$300,C316,Junho!$H$3:$H$300,"&gt;0")+COUNTIFS(Julho!$C$3:$C$300,C316,Julho!$H$3:$H$300,"&gt;0")+COUNTIFS(Julho!$D$3:$D$300,C316,Julho!$H$3:$H$300,"&gt;0")+COUNTIFS(Agosto!$C$3:$C$300,C316,Agosto!$H$3:$H$300,"&gt;0")+COUNTIFS(Agosto!$D$3:$D$300,C316,Agosto!$H$3:$H$300,"&gt;0")+COUNTIFS(Setembro!$C$3:$C$300,C316,Setembro!$H$3:$H$300,"&gt;0")+COUNTIFS(Setembro!$D$3:$D$300,C316,Setembro!$H$3:$H$300,"&gt;0")+COUNTIFS(Outubro!$C$3:$C$300,C316,Outubro!$H$3:$H$300,"&gt;0")+COUNTIFS(Outubro!$D$3:$D$300,C316,Outubro!$H$3:$H$300,"&gt;0")+COUNTIFS(Novembro!$C$3:$C$300,C316,Novembro!$H$3:$H$300,"&gt;0")+COUNTIFS(Novembro!$D$3:$D$300,C316,Novembro!$H$3:$H$300,"&gt;0")+COUNTIFS(Dezembro!$C$3:$C$300,C316,Dezembro!$H$3:$H$300,"&gt;0")+COUNTIFS(Dezembro!$D$3:$D$300,C316,Dezembro!$H$3:$H$300,"&gt;0")</f>
        <v>0</v>
      </c>
      <c r="G316" s="216">
        <f>COUNTIFS(Janeiro!$C$3:$C$300,C316,Janeiro!$H$3:$H$300,"&lt;0")+COUNTIFS(Janeiro!$D$3:$D$300,C316,Janeiro!$H$3:$H$300,"&lt;0")+COUNTIFS(Fevereiro!$C$3:$C$300,C316,Fevereiro!$H$3:$H$300,"&lt;0")+COUNTIFS(Fevereiro!$D$3:$D$300,C316,Fevereiro!$H$3:$H$300,"&lt;0")+COUNTIFS('Março'!$C$3:$C$300,C316,'Março'!$H$3:$H$300,"&lt;0")+COUNTIFS('Março'!$D$3:$D$300,C316,'Março'!$H$3:$H$300,"&lt;0")+COUNTIFS(Abril!$C$3:$C$300,C316,Abril!$H$3:$H$300,"&lt;0")+COUNTIFS(Abril!$D$3:$D$300,C316,Abril!$H$3:$H$300,"&lt;0")+COUNTIFS(Maio!$C$3:$C$300,C316,Maio!$H$3:$H$300,"&lt;0")+COUNTIFS(Maio!$D$3:$D$300,C316,Maio!$H$3:$H$300,"&lt;0")+COUNTIFS(Junho!$C$3:$C$300,C316,Junho!$H$3:$H$300,"&lt;0")+COUNTIFS(Junho!$D$3:$D$300,C316,Junho!$H$3:$H$300,"&lt;0")+COUNTIFS(Julho!$C$3:$C$300,C316,Julho!$H$3:$H$300,"&lt;0")+COUNTIFS(Julho!$D$3:$D$300,C316,Julho!$H$3:$H$300,"&lt;0")+COUNTIFS(Agosto!$C$3:$C$300,C316,Agosto!$H$3:$H$300,"&lt;0")+COUNTIFS(Agosto!$D$3:$D$300,C316,Agosto!$H$3:$H$300,"&lt;0")+COUNTIFS(Setembro!$C$3:$C$300,C316,Setembro!$H$3:$H$300,"&lt;0")+COUNTIFS(Setembro!$D$3:$D$300,C316,Setembro!$H$3:$H$300,"&lt;0")+COUNTIFS(Outubro!$C$3:$C$300,C316,Outubro!$H$3:$H$300,"&lt;0")+COUNTIFS(Outubro!$D$3:$D$300,C316,Outubro!$H$3:$H$300,"&lt;0")+COUNTIFS(Novembro!$C$3:$C$300,C316,Novembro!$H$3:$H$300,"&lt;0")+COUNTIFS(Novembro!$D$3:$D$300,C316,Novembro!$H$3:$H$300,"&lt;0")+COUNTIFS(Dezembro!$C$3:$C$300,C316,Dezembro!$H$3:$H$300,"&lt;0")+COUNTIFS(Dezembro!$D$3:$D$300,C316,Dezembro!$H$3:$H$300,"&lt;0")</f>
        <v>0</v>
      </c>
      <c r="H316" s="217">
        <f>SUMIFS(Janeiro!$H$3:$H$300,Janeiro!$C$3:$C$300,C316)+SUMIFS(Janeiro!$H$3:$H$300,Janeiro!$D$3:$D$300,C316)+SUMIFS(Fevereiro!$H$3:$H$300,Fevereiro!$C$3:$C$300,C316)+SUMIFS(Fevereiro!$H$3:$H$300,Fevereiro!$D$3:$D$300,C316)+SUMIFS('Março'!$H$3:$H$300,'Março'!$C$3:$C$300,C316)+SUMIFS('Março'!$H$3:$H$300,'Março'!$D$3:$D$300,C316)+SUMIFS(Abril!$H$3:$H$300,Abril!$C$3:$C$300,C316)+SUMIFS(Abril!$H$3:$H$300,Abril!$D$3:$D$300,C316)+SUMIFS(Maio!$H$3:$H$300,Maio!$C$3:$C$300,C316)+SUMIFS(Maio!$H$3:$H$300,Maio!$D$3:$D$300,C316)+SUMIFS(Junho!$H$3:$H$300,Junho!$C$3:$C$300,C316)+SUMIFS(Junho!$H$3:$H$300,Junho!$D$3:$D$300,C316)+SUMIFS(Julho!$H$3:$H$300,Julho!$C$3:$C$300,C316)+SUMIFS(Julho!$H$3:$H$300,Julho!$D$3:$D$300,C316)+SUMIFS(Agosto!$H$3:$H$300,Agosto!$C$3:$C$300,C316)+SUMIFS(Agosto!$H$3:$H$300,Agosto!$D$3:$D$300,C316)+SUMIFS(Setembro!$H$3:$H$300,Setembro!$C$3:$C$300,C316)+SUMIFS(Setembro!$H$3:$H$300,Setembro!$D$3:$D$300,C316)+SUMIFS(Outubro!$H$3:$H$300,Outubro!$C$3:$C$300,C316)+SUMIFS(Outubro!$H$3:$H$300,Outubro!$D$3:$D$300,C316)+SUMIFS(Novembro!$H$3:$H$300,Novembro!$C$3:$C$300,C316)+SUMIFS(Novembro!$H$3:$H$300,Novembro!$D$3:$D$300,C316)+SUMIFS(Dezembro!$H$3:$H$300,Dezembro!$C$3:$C$300,C316)+SUMIFS(Dezembro!$H$3:$H$300,Dezembro!$D$3:$D$300,C316)</f>
        <v>0</v>
      </c>
      <c r="J316" s="235"/>
      <c r="L316" s="71"/>
    </row>
    <row r="317" ht="24.75" customHeight="1">
      <c r="A317" s="214">
        <f>Equipes!$H317+(ROW(Equipes!$H317)/100000)</f>
        <v>0.00317</v>
      </c>
      <c r="B317" s="207">
        <f>RANK(Equipes!$A317,A:A)</f>
        <v>130</v>
      </c>
      <c r="C317" s="242"/>
      <c r="D317" s="216">
        <f>COUNTIF(Janeiro!$C$3:$C$300,C317)+COUNTIF(Fevereiro!$C$3:$C$300,C317)+COUNTIF('Março'!$C$3:$C$300,C317)+COUNTIF(Abril!$C$3:$C$300,C317)+COUNTIF(Maio!$C$3:$C$300,C317)+COUNTIF(Junho!$C$3:$C$300,C317)+COUNTIF(Julho!$C$3:$C$300,C317)+COUNTIF(Agosto!$C$3:$C$300,C317)+COUNTIF(Setembro!$C$3:$C$300,C317)+COUNTIF(Outubro!$C$3:$C$300,C317)+COUNTIF(Novembro!$C$3:$C$300,C317)+COUNTIF(Dezembro!$C$3:$C$300,C317)</f>
        <v>0</v>
      </c>
      <c r="E317" s="216">
        <f>COUNTIF(Janeiro!$D$3:$D$300,C317)+COUNTIF(Fevereiro!$D$3:$D$300,C317)+COUNTIF('Março'!$D$3:$D$300,C317)+COUNTIF(Abril!$D$3:$D$300,C317)+COUNTIF(Maio!$D$3:$D$300,C317)+COUNTIF(Junho!$D$3:$D$300,C317)+COUNTIF(Julho!$D$3:$D$300,C317)+COUNTIF(Agosto!$D$3:$D$300,C317)+COUNTIF(Setembro!$D$3:$D$300,C317)+COUNTIF(Outubro!$D$3:$D$300,C317)+COUNTIF(Novembro!$D$3:$D$300,C317)+COUNTIF(Dezembro!$D$3:$D$300,C317)</f>
        <v>0</v>
      </c>
      <c r="F317" s="216">
        <f>COUNTIFS(Janeiro!$C$3:$C$300,C317,Janeiro!$H$3:$H$300,"&gt;0")+COUNTIFS(Janeiro!$D$3:$D$300,C317,Janeiro!$H$3:$H$300,"&gt;0")+COUNTIFS(Fevereiro!$C$3:$C$300,C317,Fevereiro!$H$3:$H$300,"&gt;0")+COUNTIFS(Fevereiro!$D$3:$D$300,C317,Fevereiro!$H$3:$H$300,"&gt;0")+COUNTIFS('Março'!$C$3:$C$300,C317,'Março'!$H$3:$H$300,"&gt;0")+COUNTIFS('Março'!$D$3:$D$300,C317,'Março'!$H$3:$H$300,"&gt;0")+COUNTIFS(Abril!$C$3:$C$300,C317,Abril!$H$3:$H$300,"&gt;0")+COUNTIFS(Abril!$D$3:$D$300,C317,Abril!$H$3:$H$300,"&gt;0")+COUNTIFS(Maio!$C$3:$C$300,C317,Maio!$H$3:$H$300,"&gt;0")+COUNTIFS(Maio!$D$3:$D$300,C317,Maio!$H$3:$H$300,"&gt;0")+COUNTIFS(Junho!$C$3:$C$300,C317,Junho!$H$3:$H$300,"&gt;0")+COUNTIFS(Junho!$D$3:$D$300,C317,Junho!$H$3:$H$300,"&gt;0")+COUNTIFS(Julho!$C$3:$C$300,C317,Julho!$H$3:$H$300,"&gt;0")+COUNTIFS(Julho!$D$3:$D$300,C317,Julho!$H$3:$H$300,"&gt;0")+COUNTIFS(Agosto!$C$3:$C$300,C317,Agosto!$H$3:$H$300,"&gt;0")+COUNTIFS(Agosto!$D$3:$D$300,C317,Agosto!$H$3:$H$300,"&gt;0")+COUNTIFS(Setembro!$C$3:$C$300,C317,Setembro!$H$3:$H$300,"&gt;0")+COUNTIFS(Setembro!$D$3:$D$300,C317,Setembro!$H$3:$H$300,"&gt;0")+COUNTIFS(Outubro!$C$3:$C$300,C317,Outubro!$H$3:$H$300,"&gt;0")+COUNTIFS(Outubro!$D$3:$D$300,C317,Outubro!$H$3:$H$300,"&gt;0")+COUNTIFS(Novembro!$C$3:$C$300,C317,Novembro!$H$3:$H$300,"&gt;0")+COUNTIFS(Novembro!$D$3:$D$300,C317,Novembro!$H$3:$H$300,"&gt;0")+COUNTIFS(Dezembro!$C$3:$C$300,C317,Dezembro!$H$3:$H$300,"&gt;0")+COUNTIFS(Dezembro!$D$3:$D$300,C317,Dezembro!$H$3:$H$300,"&gt;0")</f>
        <v>0</v>
      </c>
      <c r="G317" s="216">
        <f>COUNTIFS(Janeiro!$C$3:$C$300,C317,Janeiro!$H$3:$H$300,"&lt;0")+COUNTIFS(Janeiro!$D$3:$D$300,C317,Janeiro!$H$3:$H$300,"&lt;0")+COUNTIFS(Fevereiro!$C$3:$C$300,C317,Fevereiro!$H$3:$H$300,"&lt;0")+COUNTIFS(Fevereiro!$D$3:$D$300,C317,Fevereiro!$H$3:$H$300,"&lt;0")+COUNTIFS('Março'!$C$3:$C$300,C317,'Março'!$H$3:$H$300,"&lt;0")+COUNTIFS('Março'!$D$3:$D$300,C317,'Março'!$H$3:$H$300,"&lt;0")+COUNTIFS(Abril!$C$3:$C$300,C317,Abril!$H$3:$H$300,"&lt;0")+COUNTIFS(Abril!$D$3:$D$300,C317,Abril!$H$3:$H$300,"&lt;0")+COUNTIFS(Maio!$C$3:$C$300,C317,Maio!$H$3:$H$300,"&lt;0")+COUNTIFS(Maio!$D$3:$D$300,C317,Maio!$H$3:$H$300,"&lt;0")+COUNTIFS(Junho!$C$3:$C$300,C317,Junho!$H$3:$H$300,"&lt;0")+COUNTIFS(Junho!$D$3:$D$300,C317,Junho!$H$3:$H$300,"&lt;0")+COUNTIFS(Julho!$C$3:$C$300,C317,Julho!$H$3:$H$300,"&lt;0")+COUNTIFS(Julho!$D$3:$D$300,C317,Julho!$H$3:$H$300,"&lt;0")+COUNTIFS(Agosto!$C$3:$C$300,C317,Agosto!$H$3:$H$300,"&lt;0")+COUNTIFS(Agosto!$D$3:$D$300,C317,Agosto!$H$3:$H$300,"&lt;0")+COUNTIFS(Setembro!$C$3:$C$300,C317,Setembro!$H$3:$H$300,"&lt;0")+COUNTIFS(Setembro!$D$3:$D$300,C317,Setembro!$H$3:$H$300,"&lt;0")+COUNTIFS(Outubro!$C$3:$C$300,C317,Outubro!$H$3:$H$300,"&lt;0")+COUNTIFS(Outubro!$D$3:$D$300,C317,Outubro!$H$3:$H$300,"&lt;0")+COUNTIFS(Novembro!$C$3:$C$300,C317,Novembro!$H$3:$H$300,"&lt;0")+COUNTIFS(Novembro!$D$3:$D$300,C317,Novembro!$H$3:$H$300,"&lt;0")+COUNTIFS(Dezembro!$C$3:$C$300,C317,Dezembro!$H$3:$H$300,"&lt;0")+COUNTIFS(Dezembro!$D$3:$D$300,C317,Dezembro!$H$3:$H$300,"&lt;0")</f>
        <v>0</v>
      </c>
      <c r="H317" s="217">
        <f>SUMIFS(Janeiro!$H$3:$H$300,Janeiro!$C$3:$C$300,C317)+SUMIFS(Janeiro!$H$3:$H$300,Janeiro!$D$3:$D$300,C317)+SUMIFS(Fevereiro!$H$3:$H$300,Fevereiro!$C$3:$C$300,C317)+SUMIFS(Fevereiro!$H$3:$H$300,Fevereiro!$D$3:$D$300,C317)+SUMIFS('Março'!$H$3:$H$300,'Março'!$C$3:$C$300,C317)+SUMIFS('Março'!$H$3:$H$300,'Março'!$D$3:$D$300,C317)+SUMIFS(Abril!$H$3:$H$300,Abril!$C$3:$C$300,C317)+SUMIFS(Abril!$H$3:$H$300,Abril!$D$3:$D$300,C317)+SUMIFS(Maio!$H$3:$H$300,Maio!$C$3:$C$300,C317)+SUMIFS(Maio!$H$3:$H$300,Maio!$D$3:$D$300,C317)+SUMIFS(Junho!$H$3:$H$300,Junho!$C$3:$C$300,C317)+SUMIFS(Junho!$H$3:$H$300,Junho!$D$3:$D$300,C317)+SUMIFS(Julho!$H$3:$H$300,Julho!$C$3:$C$300,C317)+SUMIFS(Julho!$H$3:$H$300,Julho!$D$3:$D$300,C317)+SUMIFS(Agosto!$H$3:$H$300,Agosto!$C$3:$C$300,C317)+SUMIFS(Agosto!$H$3:$H$300,Agosto!$D$3:$D$300,C317)+SUMIFS(Setembro!$H$3:$H$300,Setembro!$C$3:$C$300,C317)+SUMIFS(Setembro!$H$3:$H$300,Setembro!$D$3:$D$300,C317)+SUMIFS(Outubro!$H$3:$H$300,Outubro!$C$3:$C$300,C317)+SUMIFS(Outubro!$H$3:$H$300,Outubro!$D$3:$D$300,C317)+SUMIFS(Novembro!$H$3:$H$300,Novembro!$C$3:$C$300,C317)+SUMIFS(Novembro!$H$3:$H$300,Novembro!$D$3:$D$300,C317)+SUMIFS(Dezembro!$H$3:$H$300,Dezembro!$C$3:$C$300,C317)+SUMIFS(Dezembro!$H$3:$H$300,Dezembro!$D$3:$D$300,C317)</f>
        <v>0</v>
      </c>
      <c r="J317" s="235"/>
      <c r="L317" s="71"/>
    </row>
    <row r="318" ht="24.75" customHeight="1">
      <c r="A318" s="214">
        <f>Equipes!$H318+(ROW(Equipes!$H318)/100000)</f>
        <v>0.00318</v>
      </c>
      <c r="B318" s="207">
        <f>RANK(Equipes!$A318,A:A)</f>
        <v>129</v>
      </c>
      <c r="C318" s="242"/>
      <c r="D318" s="216">
        <f>COUNTIF(Janeiro!$C$3:$C$300,C318)+COUNTIF(Fevereiro!$C$3:$C$300,C318)+COUNTIF('Março'!$C$3:$C$300,C318)+COUNTIF(Abril!$C$3:$C$300,C318)+COUNTIF(Maio!$C$3:$C$300,C318)+COUNTIF(Junho!$C$3:$C$300,C318)+COUNTIF(Julho!$C$3:$C$300,C318)+COUNTIF(Agosto!$C$3:$C$300,C318)+COUNTIF(Setembro!$C$3:$C$300,C318)+COUNTIF(Outubro!$C$3:$C$300,C318)+COUNTIF(Novembro!$C$3:$C$300,C318)+COUNTIF(Dezembro!$C$3:$C$300,C318)</f>
        <v>0</v>
      </c>
      <c r="E318" s="216">
        <f>COUNTIF(Janeiro!$D$3:$D$300,C318)+COUNTIF(Fevereiro!$D$3:$D$300,C318)+COUNTIF('Março'!$D$3:$D$300,C318)+COUNTIF(Abril!$D$3:$D$300,C318)+COUNTIF(Maio!$D$3:$D$300,C318)+COUNTIF(Junho!$D$3:$D$300,C318)+COUNTIF(Julho!$D$3:$D$300,C318)+COUNTIF(Agosto!$D$3:$D$300,C318)+COUNTIF(Setembro!$D$3:$D$300,C318)+COUNTIF(Outubro!$D$3:$D$300,C318)+COUNTIF(Novembro!$D$3:$D$300,C318)+COUNTIF(Dezembro!$D$3:$D$300,C318)</f>
        <v>0</v>
      </c>
      <c r="F318" s="216">
        <f>COUNTIFS(Janeiro!$C$3:$C$300,C318,Janeiro!$H$3:$H$300,"&gt;0")+COUNTIFS(Janeiro!$D$3:$D$300,C318,Janeiro!$H$3:$H$300,"&gt;0")+COUNTIFS(Fevereiro!$C$3:$C$300,C318,Fevereiro!$H$3:$H$300,"&gt;0")+COUNTIFS(Fevereiro!$D$3:$D$300,C318,Fevereiro!$H$3:$H$300,"&gt;0")+COUNTIFS('Março'!$C$3:$C$300,C318,'Março'!$H$3:$H$300,"&gt;0")+COUNTIFS('Março'!$D$3:$D$300,C318,'Março'!$H$3:$H$300,"&gt;0")+COUNTIFS(Abril!$C$3:$C$300,C318,Abril!$H$3:$H$300,"&gt;0")+COUNTIFS(Abril!$D$3:$D$300,C318,Abril!$H$3:$H$300,"&gt;0")+COUNTIFS(Maio!$C$3:$C$300,C318,Maio!$H$3:$H$300,"&gt;0")+COUNTIFS(Maio!$D$3:$D$300,C318,Maio!$H$3:$H$300,"&gt;0")+COUNTIFS(Junho!$C$3:$C$300,C318,Junho!$H$3:$H$300,"&gt;0")+COUNTIFS(Junho!$D$3:$D$300,C318,Junho!$H$3:$H$300,"&gt;0")+COUNTIFS(Julho!$C$3:$C$300,C318,Julho!$H$3:$H$300,"&gt;0")+COUNTIFS(Julho!$D$3:$D$300,C318,Julho!$H$3:$H$300,"&gt;0")+COUNTIFS(Agosto!$C$3:$C$300,C318,Agosto!$H$3:$H$300,"&gt;0")+COUNTIFS(Agosto!$D$3:$D$300,C318,Agosto!$H$3:$H$300,"&gt;0")+COUNTIFS(Setembro!$C$3:$C$300,C318,Setembro!$H$3:$H$300,"&gt;0")+COUNTIFS(Setembro!$D$3:$D$300,C318,Setembro!$H$3:$H$300,"&gt;0")+COUNTIFS(Outubro!$C$3:$C$300,C318,Outubro!$H$3:$H$300,"&gt;0")+COUNTIFS(Outubro!$D$3:$D$300,C318,Outubro!$H$3:$H$300,"&gt;0")+COUNTIFS(Novembro!$C$3:$C$300,C318,Novembro!$H$3:$H$300,"&gt;0")+COUNTIFS(Novembro!$D$3:$D$300,C318,Novembro!$H$3:$H$300,"&gt;0")+COUNTIFS(Dezembro!$C$3:$C$300,C318,Dezembro!$H$3:$H$300,"&gt;0")+COUNTIFS(Dezembro!$D$3:$D$300,C318,Dezembro!$H$3:$H$300,"&gt;0")</f>
        <v>0</v>
      </c>
      <c r="G318" s="216">
        <f>COUNTIFS(Janeiro!$C$3:$C$300,C318,Janeiro!$H$3:$H$300,"&lt;0")+COUNTIFS(Janeiro!$D$3:$D$300,C318,Janeiro!$H$3:$H$300,"&lt;0")+COUNTIFS(Fevereiro!$C$3:$C$300,C318,Fevereiro!$H$3:$H$300,"&lt;0")+COUNTIFS(Fevereiro!$D$3:$D$300,C318,Fevereiro!$H$3:$H$300,"&lt;0")+COUNTIFS('Março'!$C$3:$C$300,C318,'Março'!$H$3:$H$300,"&lt;0")+COUNTIFS('Março'!$D$3:$D$300,C318,'Março'!$H$3:$H$300,"&lt;0")+COUNTIFS(Abril!$C$3:$C$300,C318,Abril!$H$3:$H$300,"&lt;0")+COUNTIFS(Abril!$D$3:$D$300,C318,Abril!$H$3:$H$300,"&lt;0")+COUNTIFS(Maio!$C$3:$C$300,C318,Maio!$H$3:$H$300,"&lt;0")+COUNTIFS(Maio!$D$3:$D$300,C318,Maio!$H$3:$H$300,"&lt;0")+COUNTIFS(Junho!$C$3:$C$300,C318,Junho!$H$3:$H$300,"&lt;0")+COUNTIFS(Junho!$D$3:$D$300,C318,Junho!$H$3:$H$300,"&lt;0")+COUNTIFS(Julho!$C$3:$C$300,C318,Julho!$H$3:$H$300,"&lt;0")+COUNTIFS(Julho!$D$3:$D$300,C318,Julho!$H$3:$H$300,"&lt;0")+COUNTIFS(Agosto!$C$3:$C$300,C318,Agosto!$H$3:$H$300,"&lt;0")+COUNTIFS(Agosto!$D$3:$D$300,C318,Agosto!$H$3:$H$300,"&lt;0")+COUNTIFS(Setembro!$C$3:$C$300,C318,Setembro!$H$3:$H$300,"&lt;0")+COUNTIFS(Setembro!$D$3:$D$300,C318,Setembro!$H$3:$H$300,"&lt;0")+COUNTIFS(Outubro!$C$3:$C$300,C318,Outubro!$H$3:$H$300,"&lt;0")+COUNTIFS(Outubro!$D$3:$D$300,C318,Outubro!$H$3:$H$300,"&lt;0")+COUNTIFS(Novembro!$C$3:$C$300,C318,Novembro!$H$3:$H$300,"&lt;0")+COUNTIFS(Novembro!$D$3:$D$300,C318,Novembro!$H$3:$H$300,"&lt;0")+COUNTIFS(Dezembro!$C$3:$C$300,C318,Dezembro!$H$3:$H$300,"&lt;0")+COUNTIFS(Dezembro!$D$3:$D$300,C318,Dezembro!$H$3:$H$300,"&lt;0")</f>
        <v>0</v>
      </c>
      <c r="H318" s="217">
        <f>SUMIFS(Janeiro!$H$3:$H$300,Janeiro!$C$3:$C$300,C318)+SUMIFS(Janeiro!$H$3:$H$300,Janeiro!$D$3:$D$300,C318)+SUMIFS(Fevereiro!$H$3:$H$300,Fevereiro!$C$3:$C$300,C318)+SUMIFS(Fevereiro!$H$3:$H$300,Fevereiro!$D$3:$D$300,C318)+SUMIFS('Março'!$H$3:$H$300,'Março'!$C$3:$C$300,C318)+SUMIFS('Março'!$H$3:$H$300,'Março'!$D$3:$D$300,C318)+SUMIFS(Abril!$H$3:$H$300,Abril!$C$3:$C$300,C318)+SUMIFS(Abril!$H$3:$H$300,Abril!$D$3:$D$300,C318)+SUMIFS(Maio!$H$3:$H$300,Maio!$C$3:$C$300,C318)+SUMIFS(Maio!$H$3:$H$300,Maio!$D$3:$D$300,C318)+SUMIFS(Junho!$H$3:$H$300,Junho!$C$3:$C$300,C318)+SUMIFS(Junho!$H$3:$H$300,Junho!$D$3:$D$300,C318)+SUMIFS(Julho!$H$3:$H$300,Julho!$C$3:$C$300,C318)+SUMIFS(Julho!$H$3:$H$300,Julho!$D$3:$D$300,C318)+SUMIFS(Agosto!$H$3:$H$300,Agosto!$C$3:$C$300,C318)+SUMIFS(Agosto!$H$3:$H$300,Agosto!$D$3:$D$300,C318)+SUMIFS(Setembro!$H$3:$H$300,Setembro!$C$3:$C$300,C318)+SUMIFS(Setembro!$H$3:$H$300,Setembro!$D$3:$D$300,C318)+SUMIFS(Outubro!$H$3:$H$300,Outubro!$C$3:$C$300,C318)+SUMIFS(Outubro!$H$3:$H$300,Outubro!$D$3:$D$300,C318)+SUMIFS(Novembro!$H$3:$H$300,Novembro!$C$3:$C$300,C318)+SUMIFS(Novembro!$H$3:$H$300,Novembro!$D$3:$D$300,C318)+SUMIFS(Dezembro!$H$3:$H$300,Dezembro!$C$3:$C$300,C318)+SUMIFS(Dezembro!$H$3:$H$300,Dezembro!$D$3:$D$300,C318)</f>
        <v>0</v>
      </c>
      <c r="J318" s="235"/>
      <c r="L318" s="71"/>
    </row>
    <row r="319" ht="24.75" customHeight="1">
      <c r="A319" s="214">
        <f>Equipes!$H319+(ROW(Equipes!$H319)/100000)</f>
        <v>0.00319</v>
      </c>
      <c r="B319" s="207">
        <f>RANK(Equipes!$A319,A:A)</f>
        <v>128</v>
      </c>
      <c r="C319" s="242"/>
      <c r="D319" s="216">
        <f>COUNTIF(Janeiro!$C$3:$C$300,C319)+COUNTIF(Fevereiro!$C$3:$C$300,C319)+COUNTIF('Março'!$C$3:$C$300,C319)+COUNTIF(Abril!$C$3:$C$300,C319)+COUNTIF(Maio!$C$3:$C$300,C319)+COUNTIF(Junho!$C$3:$C$300,C319)+COUNTIF(Julho!$C$3:$C$300,C319)+COUNTIF(Agosto!$C$3:$C$300,C319)+COUNTIF(Setembro!$C$3:$C$300,C319)+COUNTIF(Outubro!$C$3:$C$300,C319)+COUNTIF(Novembro!$C$3:$C$300,C319)+COUNTIF(Dezembro!$C$3:$C$300,C319)</f>
        <v>0</v>
      </c>
      <c r="E319" s="216">
        <f>COUNTIF(Janeiro!$D$3:$D$300,C319)+COUNTIF(Fevereiro!$D$3:$D$300,C319)+COUNTIF('Março'!$D$3:$D$300,C319)+COUNTIF(Abril!$D$3:$D$300,C319)+COUNTIF(Maio!$D$3:$D$300,C319)+COUNTIF(Junho!$D$3:$D$300,C319)+COUNTIF(Julho!$D$3:$D$300,C319)+COUNTIF(Agosto!$D$3:$D$300,C319)+COUNTIF(Setembro!$D$3:$D$300,C319)+COUNTIF(Outubro!$D$3:$D$300,C319)+COUNTIF(Novembro!$D$3:$D$300,C319)+COUNTIF(Dezembro!$D$3:$D$300,C319)</f>
        <v>0</v>
      </c>
      <c r="F319" s="216">
        <f>COUNTIFS(Janeiro!$C$3:$C$300,C319,Janeiro!$H$3:$H$300,"&gt;0")+COUNTIFS(Janeiro!$D$3:$D$300,C319,Janeiro!$H$3:$H$300,"&gt;0")+COUNTIFS(Fevereiro!$C$3:$C$300,C319,Fevereiro!$H$3:$H$300,"&gt;0")+COUNTIFS(Fevereiro!$D$3:$D$300,C319,Fevereiro!$H$3:$H$300,"&gt;0")+COUNTIFS('Março'!$C$3:$C$300,C319,'Março'!$H$3:$H$300,"&gt;0")+COUNTIFS('Março'!$D$3:$D$300,C319,'Março'!$H$3:$H$300,"&gt;0")+COUNTIFS(Abril!$C$3:$C$300,C319,Abril!$H$3:$H$300,"&gt;0")+COUNTIFS(Abril!$D$3:$D$300,C319,Abril!$H$3:$H$300,"&gt;0")+COUNTIFS(Maio!$C$3:$C$300,C319,Maio!$H$3:$H$300,"&gt;0")+COUNTIFS(Maio!$D$3:$D$300,C319,Maio!$H$3:$H$300,"&gt;0")+COUNTIFS(Junho!$C$3:$C$300,C319,Junho!$H$3:$H$300,"&gt;0")+COUNTIFS(Junho!$D$3:$D$300,C319,Junho!$H$3:$H$300,"&gt;0")+COUNTIFS(Julho!$C$3:$C$300,C319,Julho!$H$3:$H$300,"&gt;0")+COUNTIFS(Julho!$D$3:$D$300,C319,Julho!$H$3:$H$300,"&gt;0")+COUNTIFS(Agosto!$C$3:$C$300,C319,Agosto!$H$3:$H$300,"&gt;0")+COUNTIFS(Agosto!$D$3:$D$300,C319,Agosto!$H$3:$H$300,"&gt;0")+COUNTIFS(Setembro!$C$3:$C$300,C319,Setembro!$H$3:$H$300,"&gt;0")+COUNTIFS(Setembro!$D$3:$D$300,C319,Setembro!$H$3:$H$300,"&gt;0")+COUNTIFS(Outubro!$C$3:$C$300,C319,Outubro!$H$3:$H$300,"&gt;0")+COUNTIFS(Outubro!$D$3:$D$300,C319,Outubro!$H$3:$H$300,"&gt;0")+COUNTIFS(Novembro!$C$3:$C$300,C319,Novembro!$H$3:$H$300,"&gt;0")+COUNTIFS(Novembro!$D$3:$D$300,C319,Novembro!$H$3:$H$300,"&gt;0")+COUNTIFS(Dezembro!$C$3:$C$300,C319,Dezembro!$H$3:$H$300,"&gt;0")+COUNTIFS(Dezembro!$D$3:$D$300,C319,Dezembro!$H$3:$H$300,"&gt;0")</f>
        <v>0</v>
      </c>
      <c r="G319" s="216">
        <f>COUNTIFS(Janeiro!$C$3:$C$300,C319,Janeiro!$H$3:$H$300,"&lt;0")+COUNTIFS(Janeiro!$D$3:$D$300,C319,Janeiro!$H$3:$H$300,"&lt;0")+COUNTIFS(Fevereiro!$C$3:$C$300,C319,Fevereiro!$H$3:$H$300,"&lt;0")+COUNTIFS(Fevereiro!$D$3:$D$300,C319,Fevereiro!$H$3:$H$300,"&lt;0")+COUNTIFS('Março'!$C$3:$C$300,C319,'Março'!$H$3:$H$300,"&lt;0")+COUNTIFS('Março'!$D$3:$D$300,C319,'Março'!$H$3:$H$300,"&lt;0")+COUNTIFS(Abril!$C$3:$C$300,C319,Abril!$H$3:$H$300,"&lt;0")+COUNTIFS(Abril!$D$3:$D$300,C319,Abril!$H$3:$H$300,"&lt;0")+COUNTIFS(Maio!$C$3:$C$300,C319,Maio!$H$3:$H$300,"&lt;0")+COUNTIFS(Maio!$D$3:$D$300,C319,Maio!$H$3:$H$300,"&lt;0")+COUNTIFS(Junho!$C$3:$C$300,C319,Junho!$H$3:$H$300,"&lt;0")+COUNTIFS(Junho!$D$3:$D$300,C319,Junho!$H$3:$H$300,"&lt;0")+COUNTIFS(Julho!$C$3:$C$300,C319,Julho!$H$3:$H$300,"&lt;0")+COUNTIFS(Julho!$D$3:$D$300,C319,Julho!$H$3:$H$300,"&lt;0")+COUNTIFS(Agosto!$C$3:$C$300,C319,Agosto!$H$3:$H$300,"&lt;0")+COUNTIFS(Agosto!$D$3:$D$300,C319,Agosto!$H$3:$H$300,"&lt;0")+COUNTIFS(Setembro!$C$3:$C$300,C319,Setembro!$H$3:$H$300,"&lt;0")+COUNTIFS(Setembro!$D$3:$D$300,C319,Setembro!$H$3:$H$300,"&lt;0")+COUNTIFS(Outubro!$C$3:$C$300,C319,Outubro!$H$3:$H$300,"&lt;0")+COUNTIFS(Outubro!$D$3:$D$300,C319,Outubro!$H$3:$H$300,"&lt;0")+COUNTIFS(Novembro!$C$3:$C$300,C319,Novembro!$H$3:$H$300,"&lt;0")+COUNTIFS(Novembro!$D$3:$D$300,C319,Novembro!$H$3:$H$300,"&lt;0")+COUNTIFS(Dezembro!$C$3:$C$300,C319,Dezembro!$H$3:$H$300,"&lt;0")+COUNTIFS(Dezembro!$D$3:$D$300,C319,Dezembro!$H$3:$H$300,"&lt;0")</f>
        <v>0</v>
      </c>
      <c r="H319" s="217">
        <f>SUMIFS(Janeiro!$H$3:$H$300,Janeiro!$C$3:$C$300,C319)+SUMIFS(Janeiro!$H$3:$H$300,Janeiro!$D$3:$D$300,C319)+SUMIFS(Fevereiro!$H$3:$H$300,Fevereiro!$C$3:$C$300,C319)+SUMIFS(Fevereiro!$H$3:$H$300,Fevereiro!$D$3:$D$300,C319)+SUMIFS('Março'!$H$3:$H$300,'Março'!$C$3:$C$300,C319)+SUMIFS('Março'!$H$3:$H$300,'Março'!$D$3:$D$300,C319)+SUMIFS(Abril!$H$3:$H$300,Abril!$C$3:$C$300,C319)+SUMIFS(Abril!$H$3:$H$300,Abril!$D$3:$D$300,C319)+SUMIFS(Maio!$H$3:$H$300,Maio!$C$3:$C$300,C319)+SUMIFS(Maio!$H$3:$H$300,Maio!$D$3:$D$300,C319)+SUMIFS(Junho!$H$3:$H$300,Junho!$C$3:$C$300,C319)+SUMIFS(Junho!$H$3:$H$300,Junho!$D$3:$D$300,C319)+SUMIFS(Julho!$H$3:$H$300,Julho!$C$3:$C$300,C319)+SUMIFS(Julho!$H$3:$H$300,Julho!$D$3:$D$300,C319)+SUMIFS(Agosto!$H$3:$H$300,Agosto!$C$3:$C$300,C319)+SUMIFS(Agosto!$H$3:$H$300,Agosto!$D$3:$D$300,C319)+SUMIFS(Setembro!$H$3:$H$300,Setembro!$C$3:$C$300,C319)+SUMIFS(Setembro!$H$3:$H$300,Setembro!$D$3:$D$300,C319)+SUMIFS(Outubro!$H$3:$H$300,Outubro!$C$3:$C$300,C319)+SUMIFS(Outubro!$H$3:$H$300,Outubro!$D$3:$D$300,C319)+SUMIFS(Novembro!$H$3:$H$300,Novembro!$C$3:$C$300,C319)+SUMIFS(Novembro!$H$3:$H$300,Novembro!$D$3:$D$300,C319)+SUMIFS(Dezembro!$H$3:$H$300,Dezembro!$C$3:$C$300,C319)+SUMIFS(Dezembro!$H$3:$H$300,Dezembro!$D$3:$D$300,C319)</f>
        <v>0</v>
      </c>
      <c r="J319" s="235"/>
      <c r="L319" s="71"/>
    </row>
    <row r="320" ht="24.75" customHeight="1">
      <c r="A320" s="214">
        <f>Equipes!$H320+(ROW(Equipes!$H320)/100000)</f>
        <v>0.0032</v>
      </c>
      <c r="B320" s="207">
        <f>RANK(Equipes!$A320,A:A)</f>
        <v>127</v>
      </c>
      <c r="C320" s="242"/>
      <c r="D320" s="216">
        <f>COUNTIF(Janeiro!$C$3:$C$300,C320)+COUNTIF(Fevereiro!$C$3:$C$300,C320)+COUNTIF('Março'!$C$3:$C$300,C320)+COUNTIF(Abril!$C$3:$C$300,C320)+COUNTIF(Maio!$C$3:$C$300,C320)+COUNTIF(Junho!$C$3:$C$300,C320)+COUNTIF(Julho!$C$3:$C$300,C320)+COUNTIF(Agosto!$C$3:$C$300,C320)+COUNTIF(Setembro!$C$3:$C$300,C320)+COUNTIF(Outubro!$C$3:$C$300,C320)+COUNTIF(Novembro!$C$3:$C$300,C320)+COUNTIF(Dezembro!$C$3:$C$300,C320)</f>
        <v>0</v>
      </c>
      <c r="E320" s="216">
        <f>COUNTIF(Janeiro!$D$3:$D$300,C320)+COUNTIF(Fevereiro!$D$3:$D$300,C320)+COUNTIF('Março'!$D$3:$D$300,C320)+COUNTIF(Abril!$D$3:$D$300,C320)+COUNTIF(Maio!$D$3:$D$300,C320)+COUNTIF(Junho!$D$3:$D$300,C320)+COUNTIF(Julho!$D$3:$D$300,C320)+COUNTIF(Agosto!$D$3:$D$300,C320)+COUNTIF(Setembro!$D$3:$D$300,C320)+COUNTIF(Outubro!$D$3:$D$300,C320)+COUNTIF(Novembro!$D$3:$D$300,C320)+COUNTIF(Dezembro!$D$3:$D$300,C320)</f>
        <v>0</v>
      </c>
      <c r="F320" s="216">
        <f>COUNTIFS(Janeiro!$C$3:$C$300,C320,Janeiro!$H$3:$H$300,"&gt;0")+COUNTIFS(Janeiro!$D$3:$D$300,C320,Janeiro!$H$3:$H$300,"&gt;0")+COUNTIFS(Fevereiro!$C$3:$C$300,C320,Fevereiro!$H$3:$H$300,"&gt;0")+COUNTIFS(Fevereiro!$D$3:$D$300,C320,Fevereiro!$H$3:$H$300,"&gt;0")+COUNTIFS('Março'!$C$3:$C$300,C320,'Março'!$H$3:$H$300,"&gt;0")+COUNTIFS('Março'!$D$3:$D$300,C320,'Março'!$H$3:$H$300,"&gt;0")+COUNTIFS(Abril!$C$3:$C$300,C320,Abril!$H$3:$H$300,"&gt;0")+COUNTIFS(Abril!$D$3:$D$300,C320,Abril!$H$3:$H$300,"&gt;0")+COUNTIFS(Maio!$C$3:$C$300,C320,Maio!$H$3:$H$300,"&gt;0")+COUNTIFS(Maio!$D$3:$D$300,C320,Maio!$H$3:$H$300,"&gt;0")+COUNTIFS(Junho!$C$3:$C$300,C320,Junho!$H$3:$H$300,"&gt;0")+COUNTIFS(Junho!$D$3:$D$300,C320,Junho!$H$3:$H$300,"&gt;0")+COUNTIFS(Julho!$C$3:$C$300,C320,Julho!$H$3:$H$300,"&gt;0")+COUNTIFS(Julho!$D$3:$D$300,C320,Julho!$H$3:$H$300,"&gt;0")+COUNTIFS(Agosto!$C$3:$C$300,C320,Agosto!$H$3:$H$300,"&gt;0")+COUNTIFS(Agosto!$D$3:$D$300,C320,Agosto!$H$3:$H$300,"&gt;0")+COUNTIFS(Setembro!$C$3:$C$300,C320,Setembro!$H$3:$H$300,"&gt;0")+COUNTIFS(Setembro!$D$3:$D$300,C320,Setembro!$H$3:$H$300,"&gt;0")+COUNTIFS(Outubro!$C$3:$C$300,C320,Outubro!$H$3:$H$300,"&gt;0")+COUNTIFS(Outubro!$D$3:$D$300,C320,Outubro!$H$3:$H$300,"&gt;0")+COUNTIFS(Novembro!$C$3:$C$300,C320,Novembro!$H$3:$H$300,"&gt;0")+COUNTIFS(Novembro!$D$3:$D$300,C320,Novembro!$H$3:$H$300,"&gt;0")+COUNTIFS(Dezembro!$C$3:$C$300,C320,Dezembro!$H$3:$H$300,"&gt;0")+COUNTIFS(Dezembro!$D$3:$D$300,C320,Dezembro!$H$3:$H$300,"&gt;0")</f>
        <v>0</v>
      </c>
      <c r="G320" s="216">
        <f>COUNTIFS(Janeiro!$C$3:$C$300,C320,Janeiro!$H$3:$H$300,"&lt;0")+COUNTIFS(Janeiro!$D$3:$D$300,C320,Janeiro!$H$3:$H$300,"&lt;0")+COUNTIFS(Fevereiro!$C$3:$C$300,C320,Fevereiro!$H$3:$H$300,"&lt;0")+COUNTIFS(Fevereiro!$D$3:$D$300,C320,Fevereiro!$H$3:$H$300,"&lt;0")+COUNTIFS('Março'!$C$3:$C$300,C320,'Março'!$H$3:$H$300,"&lt;0")+COUNTIFS('Março'!$D$3:$D$300,C320,'Março'!$H$3:$H$300,"&lt;0")+COUNTIFS(Abril!$C$3:$C$300,C320,Abril!$H$3:$H$300,"&lt;0")+COUNTIFS(Abril!$D$3:$D$300,C320,Abril!$H$3:$H$300,"&lt;0")+COUNTIFS(Maio!$C$3:$C$300,C320,Maio!$H$3:$H$300,"&lt;0")+COUNTIFS(Maio!$D$3:$D$300,C320,Maio!$H$3:$H$300,"&lt;0")+COUNTIFS(Junho!$C$3:$C$300,C320,Junho!$H$3:$H$300,"&lt;0")+COUNTIFS(Junho!$D$3:$D$300,C320,Junho!$H$3:$H$300,"&lt;0")+COUNTIFS(Julho!$C$3:$C$300,C320,Julho!$H$3:$H$300,"&lt;0")+COUNTIFS(Julho!$D$3:$D$300,C320,Julho!$H$3:$H$300,"&lt;0")+COUNTIFS(Agosto!$C$3:$C$300,C320,Agosto!$H$3:$H$300,"&lt;0")+COUNTIFS(Agosto!$D$3:$D$300,C320,Agosto!$H$3:$H$300,"&lt;0")+COUNTIFS(Setembro!$C$3:$C$300,C320,Setembro!$H$3:$H$300,"&lt;0")+COUNTIFS(Setembro!$D$3:$D$300,C320,Setembro!$H$3:$H$300,"&lt;0")+COUNTIFS(Outubro!$C$3:$C$300,C320,Outubro!$H$3:$H$300,"&lt;0")+COUNTIFS(Outubro!$D$3:$D$300,C320,Outubro!$H$3:$H$300,"&lt;0")+COUNTIFS(Novembro!$C$3:$C$300,C320,Novembro!$H$3:$H$300,"&lt;0")+COUNTIFS(Novembro!$D$3:$D$300,C320,Novembro!$H$3:$H$300,"&lt;0")+COUNTIFS(Dezembro!$C$3:$C$300,C320,Dezembro!$H$3:$H$300,"&lt;0")+COUNTIFS(Dezembro!$D$3:$D$300,C320,Dezembro!$H$3:$H$300,"&lt;0")</f>
        <v>0</v>
      </c>
      <c r="H320" s="217">
        <f>SUMIFS(Janeiro!$H$3:$H$300,Janeiro!$C$3:$C$300,C320)+SUMIFS(Janeiro!$H$3:$H$300,Janeiro!$D$3:$D$300,C320)+SUMIFS(Fevereiro!$H$3:$H$300,Fevereiro!$C$3:$C$300,C320)+SUMIFS(Fevereiro!$H$3:$H$300,Fevereiro!$D$3:$D$300,C320)+SUMIFS('Março'!$H$3:$H$300,'Março'!$C$3:$C$300,C320)+SUMIFS('Março'!$H$3:$H$300,'Março'!$D$3:$D$300,C320)+SUMIFS(Abril!$H$3:$H$300,Abril!$C$3:$C$300,C320)+SUMIFS(Abril!$H$3:$H$300,Abril!$D$3:$D$300,C320)+SUMIFS(Maio!$H$3:$H$300,Maio!$C$3:$C$300,C320)+SUMIFS(Maio!$H$3:$H$300,Maio!$D$3:$D$300,C320)+SUMIFS(Junho!$H$3:$H$300,Junho!$C$3:$C$300,C320)+SUMIFS(Junho!$H$3:$H$300,Junho!$D$3:$D$300,C320)+SUMIFS(Julho!$H$3:$H$300,Julho!$C$3:$C$300,C320)+SUMIFS(Julho!$H$3:$H$300,Julho!$D$3:$D$300,C320)+SUMIFS(Agosto!$H$3:$H$300,Agosto!$C$3:$C$300,C320)+SUMIFS(Agosto!$H$3:$H$300,Agosto!$D$3:$D$300,C320)+SUMIFS(Setembro!$H$3:$H$300,Setembro!$C$3:$C$300,C320)+SUMIFS(Setembro!$H$3:$H$300,Setembro!$D$3:$D$300,C320)+SUMIFS(Outubro!$H$3:$H$300,Outubro!$C$3:$C$300,C320)+SUMIFS(Outubro!$H$3:$H$300,Outubro!$D$3:$D$300,C320)+SUMIFS(Novembro!$H$3:$H$300,Novembro!$C$3:$C$300,C320)+SUMIFS(Novembro!$H$3:$H$300,Novembro!$D$3:$D$300,C320)+SUMIFS(Dezembro!$H$3:$H$300,Dezembro!$C$3:$C$300,C320)+SUMIFS(Dezembro!$H$3:$H$300,Dezembro!$D$3:$D$300,C320)</f>
        <v>0</v>
      </c>
      <c r="J320" s="235"/>
      <c r="L320" s="71"/>
    </row>
    <row r="321" ht="24.75" customHeight="1">
      <c r="A321" s="214">
        <f>Equipes!$H321+(ROW(Equipes!$H321)/100000)</f>
        <v>0.00321</v>
      </c>
      <c r="B321" s="207">
        <f>RANK(Equipes!$A321,A:A)</f>
        <v>126</v>
      </c>
      <c r="C321" s="242"/>
      <c r="D321" s="216">
        <f>COUNTIF(Janeiro!$C$3:$C$300,C321)+COUNTIF(Fevereiro!$C$3:$C$300,C321)+COUNTIF('Março'!$C$3:$C$300,C321)+COUNTIF(Abril!$C$3:$C$300,C321)+COUNTIF(Maio!$C$3:$C$300,C321)+COUNTIF(Junho!$C$3:$C$300,C321)+COUNTIF(Julho!$C$3:$C$300,C321)+COUNTIF(Agosto!$C$3:$C$300,C321)+COUNTIF(Setembro!$C$3:$C$300,C321)+COUNTIF(Outubro!$C$3:$C$300,C321)+COUNTIF(Novembro!$C$3:$C$300,C321)+COUNTIF(Dezembro!$C$3:$C$300,C321)</f>
        <v>0</v>
      </c>
      <c r="E321" s="216">
        <f>COUNTIF(Janeiro!$D$3:$D$300,C321)+COUNTIF(Fevereiro!$D$3:$D$300,C321)+COUNTIF('Março'!$D$3:$D$300,C321)+COUNTIF(Abril!$D$3:$D$300,C321)+COUNTIF(Maio!$D$3:$D$300,C321)+COUNTIF(Junho!$D$3:$D$300,C321)+COUNTIF(Julho!$D$3:$D$300,C321)+COUNTIF(Agosto!$D$3:$D$300,C321)+COUNTIF(Setembro!$D$3:$D$300,C321)+COUNTIF(Outubro!$D$3:$D$300,C321)+COUNTIF(Novembro!$D$3:$D$300,C321)+COUNTIF(Dezembro!$D$3:$D$300,C321)</f>
        <v>0</v>
      </c>
      <c r="F321" s="216">
        <f>COUNTIFS(Janeiro!$C$3:$C$300,C321,Janeiro!$H$3:$H$300,"&gt;0")+COUNTIFS(Janeiro!$D$3:$D$300,C321,Janeiro!$H$3:$H$300,"&gt;0")+COUNTIFS(Fevereiro!$C$3:$C$300,C321,Fevereiro!$H$3:$H$300,"&gt;0")+COUNTIFS(Fevereiro!$D$3:$D$300,C321,Fevereiro!$H$3:$H$300,"&gt;0")+COUNTIFS('Março'!$C$3:$C$300,C321,'Março'!$H$3:$H$300,"&gt;0")+COUNTIFS('Março'!$D$3:$D$300,C321,'Março'!$H$3:$H$300,"&gt;0")+COUNTIFS(Abril!$C$3:$C$300,C321,Abril!$H$3:$H$300,"&gt;0")+COUNTIFS(Abril!$D$3:$D$300,C321,Abril!$H$3:$H$300,"&gt;0")+COUNTIFS(Maio!$C$3:$C$300,C321,Maio!$H$3:$H$300,"&gt;0")+COUNTIFS(Maio!$D$3:$D$300,C321,Maio!$H$3:$H$300,"&gt;0")+COUNTIFS(Junho!$C$3:$C$300,C321,Junho!$H$3:$H$300,"&gt;0")+COUNTIFS(Junho!$D$3:$D$300,C321,Junho!$H$3:$H$300,"&gt;0")+COUNTIFS(Julho!$C$3:$C$300,C321,Julho!$H$3:$H$300,"&gt;0")+COUNTIFS(Julho!$D$3:$D$300,C321,Julho!$H$3:$H$300,"&gt;0")+COUNTIFS(Agosto!$C$3:$C$300,C321,Agosto!$H$3:$H$300,"&gt;0")+COUNTIFS(Agosto!$D$3:$D$300,C321,Agosto!$H$3:$H$300,"&gt;0")+COUNTIFS(Setembro!$C$3:$C$300,C321,Setembro!$H$3:$H$300,"&gt;0")+COUNTIFS(Setembro!$D$3:$D$300,C321,Setembro!$H$3:$H$300,"&gt;0")+COUNTIFS(Outubro!$C$3:$C$300,C321,Outubro!$H$3:$H$300,"&gt;0")+COUNTIFS(Outubro!$D$3:$D$300,C321,Outubro!$H$3:$H$300,"&gt;0")+COUNTIFS(Novembro!$C$3:$C$300,C321,Novembro!$H$3:$H$300,"&gt;0")+COUNTIFS(Novembro!$D$3:$D$300,C321,Novembro!$H$3:$H$300,"&gt;0")+COUNTIFS(Dezembro!$C$3:$C$300,C321,Dezembro!$H$3:$H$300,"&gt;0")+COUNTIFS(Dezembro!$D$3:$D$300,C321,Dezembro!$H$3:$H$300,"&gt;0")</f>
        <v>0</v>
      </c>
      <c r="G321" s="216">
        <f>COUNTIFS(Janeiro!$C$3:$C$300,C321,Janeiro!$H$3:$H$300,"&lt;0")+COUNTIFS(Janeiro!$D$3:$D$300,C321,Janeiro!$H$3:$H$300,"&lt;0")+COUNTIFS(Fevereiro!$C$3:$C$300,C321,Fevereiro!$H$3:$H$300,"&lt;0")+COUNTIFS(Fevereiro!$D$3:$D$300,C321,Fevereiro!$H$3:$H$300,"&lt;0")+COUNTIFS('Março'!$C$3:$C$300,C321,'Março'!$H$3:$H$300,"&lt;0")+COUNTIFS('Março'!$D$3:$D$300,C321,'Março'!$H$3:$H$300,"&lt;0")+COUNTIFS(Abril!$C$3:$C$300,C321,Abril!$H$3:$H$300,"&lt;0")+COUNTIFS(Abril!$D$3:$D$300,C321,Abril!$H$3:$H$300,"&lt;0")+COUNTIFS(Maio!$C$3:$C$300,C321,Maio!$H$3:$H$300,"&lt;0")+COUNTIFS(Maio!$D$3:$D$300,C321,Maio!$H$3:$H$300,"&lt;0")+COUNTIFS(Junho!$C$3:$C$300,C321,Junho!$H$3:$H$300,"&lt;0")+COUNTIFS(Junho!$D$3:$D$300,C321,Junho!$H$3:$H$300,"&lt;0")+COUNTIFS(Julho!$C$3:$C$300,C321,Julho!$H$3:$H$300,"&lt;0")+COUNTIFS(Julho!$D$3:$D$300,C321,Julho!$H$3:$H$300,"&lt;0")+COUNTIFS(Agosto!$C$3:$C$300,C321,Agosto!$H$3:$H$300,"&lt;0")+COUNTIFS(Agosto!$D$3:$D$300,C321,Agosto!$H$3:$H$300,"&lt;0")+COUNTIFS(Setembro!$C$3:$C$300,C321,Setembro!$H$3:$H$300,"&lt;0")+COUNTIFS(Setembro!$D$3:$D$300,C321,Setembro!$H$3:$H$300,"&lt;0")+COUNTIFS(Outubro!$C$3:$C$300,C321,Outubro!$H$3:$H$300,"&lt;0")+COUNTIFS(Outubro!$D$3:$D$300,C321,Outubro!$H$3:$H$300,"&lt;0")+COUNTIFS(Novembro!$C$3:$C$300,C321,Novembro!$H$3:$H$300,"&lt;0")+COUNTIFS(Novembro!$D$3:$D$300,C321,Novembro!$H$3:$H$300,"&lt;0")+COUNTIFS(Dezembro!$C$3:$C$300,C321,Dezembro!$H$3:$H$300,"&lt;0")+COUNTIFS(Dezembro!$D$3:$D$300,C321,Dezembro!$H$3:$H$300,"&lt;0")</f>
        <v>0</v>
      </c>
      <c r="H321" s="217">
        <f>SUMIFS(Janeiro!$H$3:$H$300,Janeiro!$C$3:$C$300,C321)+SUMIFS(Janeiro!$H$3:$H$300,Janeiro!$D$3:$D$300,C321)+SUMIFS(Fevereiro!$H$3:$H$300,Fevereiro!$C$3:$C$300,C321)+SUMIFS(Fevereiro!$H$3:$H$300,Fevereiro!$D$3:$D$300,C321)+SUMIFS('Março'!$H$3:$H$300,'Março'!$C$3:$C$300,C321)+SUMIFS('Março'!$H$3:$H$300,'Março'!$D$3:$D$300,C321)+SUMIFS(Abril!$H$3:$H$300,Abril!$C$3:$C$300,C321)+SUMIFS(Abril!$H$3:$H$300,Abril!$D$3:$D$300,C321)+SUMIFS(Maio!$H$3:$H$300,Maio!$C$3:$C$300,C321)+SUMIFS(Maio!$H$3:$H$300,Maio!$D$3:$D$300,C321)+SUMIFS(Junho!$H$3:$H$300,Junho!$C$3:$C$300,C321)+SUMIFS(Junho!$H$3:$H$300,Junho!$D$3:$D$300,C321)+SUMIFS(Julho!$H$3:$H$300,Julho!$C$3:$C$300,C321)+SUMIFS(Julho!$H$3:$H$300,Julho!$D$3:$D$300,C321)+SUMIFS(Agosto!$H$3:$H$300,Agosto!$C$3:$C$300,C321)+SUMIFS(Agosto!$H$3:$H$300,Agosto!$D$3:$D$300,C321)+SUMIFS(Setembro!$H$3:$H$300,Setembro!$C$3:$C$300,C321)+SUMIFS(Setembro!$H$3:$H$300,Setembro!$D$3:$D$300,C321)+SUMIFS(Outubro!$H$3:$H$300,Outubro!$C$3:$C$300,C321)+SUMIFS(Outubro!$H$3:$H$300,Outubro!$D$3:$D$300,C321)+SUMIFS(Novembro!$H$3:$H$300,Novembro!$C$3:$C$300,C321)+SUMIFS(Novembro!$H$3:$H$300,Novembro!$D$3:$D$300,C321)+SUMIFS(Dezembro!$H$3:$H$300,Dezembro!$C$3:$C$300,C321)+SUMIFS(Dezembro!$H$3:$H$300,Dezembro!$D$3:$D$300,C321)</f>
        <v>0</v>
      </c>
      <c r="J321" s="235"/>
      <c r="L321" s="71"/>
    </row>
    <row r="322" ht="24.75" customHeight="1">
      <c r="A322" s="214">
        <f>Equipes!$H322+(ROW(Equipes!$H322)/100000)</f>
        <v>0.00322</v>
      </c>
      <c r="B322" s="207">
        <f>RANK(Equipes!$A322,A:A)</f>
        <v>125</v>
      </c>
      <c r="C322" s="242"/>
      <c r="D322" s="216">
        <f>COUNTIF(Janeiro!$C$3:$C$300,C322)+COUNTIF(Fevereiro!$C$3:$C$300,C322)+COUNTIF('Março'!$C$3:$C$300,C322)+COUNTIF(Abril!$C$3:$C$300,C322)+COUNTIF(Maio!$C$3:$C$300,C322)+COUNTIF(Junho!$C$3:$C$300,C322)+COUNTIF(Julho!$C$3:$C$300,C322)+COUNTIF(Agosto!$C$3:$C$300,C322)+COUNTIF(Setembro!$C$3:$C$300,C322)+COUNTIF(Outubro!$C$3:$C$300,C322)+COUNTIF(Novembro!$C$3:$C$300,C322)+COUNTIF(Dezembro!$C$3:$C$300,C322)</f>
        <v>0</v>
      </c>
      <c r="E322" s="216">
        <f>COUNTIF(Janeiro!$D$3:$D$300,C322)+COUNTIF(Fevereiro!$D$3:$D$300,C322)+COUNTIF('Março'!$D$3:$D$300,C322)+COUNTIF(Abril!$D$3:$D$300,C322)+COUNTIF(Maio!$D$3:$D$300,C322)+COUNTIF(Junho!$D$3:$D$300,C322)+COUNTIF(Julho!$D$3:$D$300,C322)+COUNTIF(Agosto!$D$3:$D$300,C322)+COUNTIF(Setembro!$D$3:$D$300,C322)+COUNTIF(Outubro!$D$3:$D$300,C322)+COUNTIF(Novembro!$D$3:$D$300,C322)+COUNTIF(Dezembro!$D$3:$D$300,C322)</f>
        <v>0</v>
      </c>
      <c r="F322" s="216">
        <f>COUNTIFS(Janeiro!$C$3:$C$300,C322,Janeiro!$H$3:$H$300,"&gt;0")+COUNTIFS(Janeiro!$D$3:$D$300,C322,Janeiro!$H$3:$H$300,"&gt;0")+COUNTIFS(Fevereiro!$C$3:$C$300,C322,Fevereiro!$H$3:$H$300,"&gt;0")+COUNTIFS(Fevereiro!$D$3:$D$300,C322,Fevereiro!$H$3:$H$300,"&gt;0")+COUNTIFS('Março'!$C$3:$C$300,C322,'Março'!$H$3:$H$300,"&gt;0")+COUNTIFS('Março'!$D$3:$D$300,C322,'Março'!$H$3:$H$300,"&gt;0")+COUNTIFS(Abril!$C$3:$C$300,C322,Abril!$H$3:$H$300,"&gt;0")+COUNTIFS(Abril!$D$3:$D$300,C322,Abril!$H$3:$H$300,"&gt;0")+COUNTIFS(Maio!$C$3:$C$300,C322,Maio!$H$3:$H$300,"&gt;0")+COUNTIFS(Maio!$D$3:$D$300,C322,Maio!$H$3:$H$300,"&gt;0")+COUNTIFS(Junho!$C$3:$C$300,C322,Junho!$H$3:$H$300,"&gt;0")+COUNTIFS(Junho!$D$3:$D$300,C322,Junho!$H$3:$H$300,"&gt;0")+COUNTIFS(Julho!$C$3:$C$300,C322,Julho!$H$3:$H$300,"&gt;0")+COUNTIFS(Julho!$D$3:$D$300,C322,Julho!$H$3:$H$300,"&gt;0")+COUNTIFS(Agosto!$C$3:$C$300,C322,Agosto!$H$3:$H$300,"&gt;0")+COUNTIFS(Agosto!$D$3:$D$300,C322,Agosto!$H$3:$H$300,"&gt;0")+COUNTIFS(Setembro!$C$3:$C$300,C322,Setembro!$H$3:$H$300,"&gt;0")+COUNTIFS(Setembro!$D$3:$D$300,C322,Setembro!$H$3:$H$300,"&gt;0")+COUNTIFS(Outubro!$C$3:$C$300,C322,Outubro!$H$3:$H$300,"&gt;0")+COUNTIFS(Outubro!$D$3:$D$300,C322,Outubro!$H$3:$H$300,"&gt;0")+COUNTIFS(Novembro!$C$3:$C$300,C322,Novembro!$H$3:$H$300,"&gt;0")+COUNTIFS(Novembro!$D$3:$D$300,C322,Novembro!$H$3:$H$300,"&gt;0")+COUNTIFS(Dezembro!$C$3:$C$300,C322,Dezembro!$H$3:$H$300,"&gt;0")+COUNTIFS(Dezembro!$D$3:$D$300,C322,Dezembro!$H$3:$H$300,"&gt;0")</f>
        <v>0</v>
      </c>
      <c r="G322" s="216">
        <f>COUNTIFS(Janeiro!$C$3:$C$300,C322,Janeiro!$H$3:$H$300,"&lt;0")+COUNTIFS(Janeiro!$D$3:$D$300,C322,Janeiro!$H$3:$H$300,"&lt;0")+COUNTIFS(Fevereiro!$C$3:$C$300,C322,Fevereiro!$H$3:$H$300,"&lt;0")+COUNTIFS(Fevereiro!$D$3:$D$300,C322,Fevereiro!$H$3:$H$300,"&lt;0")+COUNTIFS('Março'!$C$3:$C$300,C322,'Março'!$H$3:$H$300,"&lt;0")+COUNTIFS('Março'!$D$3:$D$300,C322,'Março'!$H$3:$H$300,"&lt;0")+COUNTIFS(Abril!$C$3:$C$300,C322,Abril!$H$3:$H$300,"&lt;0")+COUNTIFS(Abril!$D$3:$D$300,C322,Abril!$H$3:$H$300,"&lt;0")+COUNTIFS(Maio!$C$3:$C$300,C322,Maio!$H$3:$H$300,"&lt;0")+COUNTIFS(Maio!$D$3:$D$300,C322,Maio!$H$3:$H$300,"&lt;0")+COUNTIFS(Junho!$C$3:$C$300,C322,Junho!$H$3:$H$300,"&lt;0")+COUNTIFS(Junho!$D$3:$D$300,C322,Junho!$H$3:$H$300,"&lt;0")+COUNTIFS(Julho!$C$3:$C$300,C322,Julho!$H$3:$H$300,"&lt;0")+COUNTIFS(Julho!$D$3:$D$300,C322,Julho!$H$3:$H$300,"&lt;0")+COUNTIFS(Agosto!$C$3:$C$300,C322,Agosto!$H$3:$H$300,"&lt;0")+COUNTIFS(Agosto!$D$3:$D$300,C322,Agosto!$H$3:$H$300,"&lt;0")+COUNTIFS(Setembro!$C$3:$C$300,C322,Setembro!$H$3:$H$300,"&lt;0")+COUNTIFS(Setembro!$D$3:$D$300,C322,Setembro!$H$3:$H$300,"&lt;0")+COUNTIFS(Outubro!$C$3:$C$300,C322,Outubro!$H$3:$H$300,"&lt;0")+COUNTIFS(Outubro!$D$3:$D$300,C322,Outubro!$H$3:$H$300,"&lt;0")+COUNTIFS(Novembro!$C$3:$C$300,C322,Novembro!$H$3:$H$300,"&lt;0")+COUNTIFS(Novembro!$D$3:$D$300,C322,Novembro!$H$3:$H$300,"&lt;0")+COUNTIFS(Dezembro!$C$3:$C$300,C322,Dezembro!$H$3:$H$300,"&lt;0")+COUNTIFS(Dezembro!$D$3:$D$300,C322,Dezembro!$H$3:$H$300,"&lt;0")</f>
        <v>0</v>
      </c>
      <c r="H322" s="217">
        <f>SUMIFS(Janeiro!$H$3:$H$300,Janeiro!$C$3:$C$300,C322)+SUMIFS(Janeiro!$H$3:$H$300,Janeiro!$D$3:$D$300,C322)+SUMIFS(Fevereiro!$H$3:$H$300,Fevereiro!$C$3:$C$300,C322)+SUMIFS(Fevereiro!$H$3:$H$300,Fevereiro!$D$3:$D$300,C322)+SUMIFS('Março'!$H$3:$H$300,'Março'!$C$3:$C$300,C322)+SUMIFS('Março'!$H$3:$H$300,'Março'!$D$3:$D$300,C322)+SUMIFS(Abril!$H$3:$H$300,Abril!$C$3:$C$300,C322)+SUMIFS(Abril!$H$3:$H$300,Abril!$D$3:$D$300,C322)+SUMIFS(Maio!$H$3:$H$300,Maio!$C$3:$C$300,C322)+SUMIFS(Maio!$H$3:$H$300,Maio!$D$3:$D$300,C322)+SUMIFS(Junho!$H$3:$H$300,Junho!$C$3:$C$300,C322)+SUMIFS(Junho!$H$3:$H$300,Junho!$D$3:$D$300,C322)+SUMIFS(Julho!$H$3:$H$300,Julho!$C$3:$C$300,C322)+SUMIFS(Julho!$H$3:$H$300,Julho!$D$3:$D$300,C322)+SUMIFS(Agosto!$H$3:$H$300,Agosto!$C$3:$C$300,C322)+SUMIFS(Agosto!$H$3:$H$300,Agosto!$D$3:$D$300,C322)+SUMIFS(Setembro!$H$3:$H$300,Setembro!$C$3:$C$300,C322)+SUMIFS(Setembro!$H$3:$H$300,Setembro!$D$3:$D$300,C322)+SUMIFS(Outubro!$H$3:$H$300,Outubro!$C$3:$C$300,C322)+SUMIFS(Outubro!$H$3:$H$300,Outubro!$D$3:$D$300,C322)+SUMIFS(Novembro!$H$3:$H$300,Novembro!$C$3:$C$300,C322)+SUMIFS(Novembro!$H$3:$H$300,Novembro!$D$3:$D$300,C322)+SUMIFS(Dezembro!$H$3:$H$300,Dezembro!$C$3:$C$300,C322)+SUMIFS(Dezembro!$H$3:$H$300,Dezembro!$D$3:$D$300,C322)</f>
        <v>0</v>
      </c>
      <c r="J322" s="235"/>
      <c r="L322" s="71"/>
    </row>
    <row r="323" ht="24.75" customHeight="1">
      <c r="A323" s="214">
        <f>Equipes!$H323+(ROW(Equipes!$H323)/100000)</f>
        <v>0.00323</v>
      </c>
      <c r="B323" s="207">
        <f>RANK(Equipes!$A323,A:A)</f>
        <v>124</v>
      </c>
      <c r="C323" s="242"/>
      <c r="D323" s="216">
        <f>COUNTIF(Janeiro!$C$3:$C$300,C323)+COUNTIF(Fevereiro!$C$3:$C$300,C323)+COUNTIF('Março'!$C$3:$C$300,C323)+COUNTIF(Abril!$C$3:$C$300,C323)+COUNTIF(Maio!$C$3:$C$300,C323)+COUNTIF(Junho!$C$3:$C$300,C323)+COUNTIF(Julho!$C$3:$C$300,C323)+COUNTIF(Agosto!$C$3:$C$300,C323)+COUNTIF(Setembro!$C$3:$C$300,C323)+COUNTIF(Outubro!$C$3:$C$300,C323)+COUNTIF(Novembro!$C$3:$C$300,C323)+COUNTIF(Dezembro!$C$3:$C$300,C323)</f>
        <v>0</v>
      </c>
      <c r="E323" s="216">
        <f>COUNTIF(Janeiro!$D$3:$D$300,C323)+COUNTIF(Fevereiro!$D$3:$D$300,C323)+COUNTIF('Março'!$D$3:$D$300,C323)+COUNTIF(Abril!$D$3:$D$300,C323)+COUNTIF(Maio!$D$3:$D$300,C323)+COUNTIF(Junho!$D$3:$D$300,C323)+COUNTIF(Julho!$D$3:$D$300,C323)+COUNTIF(Agosto!$D$3:$D$300,C323)+COUNTIF(Setembro!$D$3:$D$300,C323)+COUNTIF(Outubro!$D$3:$D$300,C323)+COUNTIF(Novembro!$D$3:$D$300,C323)+COUNTIF(Dezembro!$D$3:$D$300,C323)</f>
        <v>0</v>
      </c>
      <c r="F323" s="216">
        <f>COUNTIFS(Janeiro!$C$3:$C$300,C323,Janeiro!$H$3:$H$300,"&gt;0")+COUNTIFS(Janeiro!$D$3:$D$300,C323,Janeiro!$H$3:$H$300,"&gt;0")+COUNTIFS(Fevereiro!$C$3:$C$300,C323,Fevereiro!$H$3:$H$300,"&gt;0")+COUNTIFS(Fevereiro!$D$3:$D$300,C323,Fevereiro!$H$3:$H$300,"&gt;0")+COUNTIFS('Março'!$C$3:$C$300,C323,'Março'!$H$3:$H$300,"&gt;0")+COUNTIFS('Março'!$D$3:$D$300,C323,'Março'!$H$3:$H$300,"&gt;0")+COUNTIFS(Abril!$C$3:$C$300,C323,Abril!$H$3:$H$300,"&gt;0")+COUNTIFS(Abril!$D$3:$D$300,C323,Abril!$H$3:$H$300,"&gt;0")+COUNTIFS(Maio!$C$3:$C$300,C323,Maio!$H$3:$H$300,"&gt;0")+COUNTIFS(Maio!$D$3:$D$300,C323,Maio!$H$3:$H$300,"&gt;0")+COUNTIFS(Junho!$C$3:$C$300,C323,Junho!$H$3:$H$300,"&gt;0")+COUNTIFS(Junho!$D$3:$D$300,C323,Junho!$H$3:$H$300,"&gt;0")+COUNTIFS(Julho!$C$3:$C$300,C323,Julho!$H$3:$H$300,"&gt;0")+COUNTIFS(Julho!$D$3:$D$300,C323,Julho!$H$3:$H$300,"&gt;0")+COUNTIFS(Agosto!$C$3:$C$300,C323,Agosto!$H$3:$H$300,"&gt;0")+COUNTIFS(Agosto!$D$3:$D$300,C323,Agosto!$H$3:$H$300,"&gt;0")+COUNTIFS(Setembro!$C$3:$C$300,C323,Setembro!$H$3:$H$300,"&gt;0")+COUNTIFS(Setembro!$D$3:$D$300,C323,Setembro!$H$3:$H$300,"&gt;0")+COUNTIFS(Outubro!$C$3:$C$300,C323,Outubro!$H$3:$H$300,"&gt;0")+COUNTIFS(Outubro!$D$3:$D$300,C323,Outubro!$H$3:$H$300,"&gt;0")+COUNTIFS(Novembro!$C$3:$C$300,C323,Novembro!$H$3:$H$300,"&gt;0")+COUNTIFS(Novembro!$D$3:$D$300,C323,Novembro!$H$3:$H$300,"&gt;0")+COUNTIFS(Dezembro!$C$3:$C$300,C323,Dezembro!$H$3:$H$300,"&gt;0")+COUNTIFS(Dezembro!$D$3:$D$300,C323,Dezembro!$H$3:$H$300,"&gt;0")</f>
        <v>0</v>
      </c>
      <c r="G323" s="216">
        <f>COUNTIFS(Janeiro!$C$3:$C$300,C323,Janeiro!$H$3:$H$300,"&lt;0")+COUNTIFS(Janeiro!$D$3:$D$300,C323,Janeiro!$H$3:$H$300,"&lt;0")+COUNTIFS(Fevereiro!$C$3:$C$300,C323,Fevereiro!$H$3:$H$300,"&lt;0")+COUNTIFS(Fevereiro!$D$3:$D$300,C323,Fevereiro!$H$3:$H$300,"&lt;0")+COUNTIFS('Março'!$C$3:$C$300,C323,'Março'!$H$3:$H$300,"&lt;0")+COUNTIFS('Março'!$D$3:$D$300,C323,'Março'!$H$3:$H$300,"&lt;0")+COUNTIFS(Abril!$C$3:$C$300,C323,Abril!$H$3:$H$300,"&lt;0")+COUNTIFS(Abril!$D$3:$D$300,C323,Abril!$H$3:$H$300,"&lt;0")+COUNTIFS(Maio!$C$3:$C$300,C323,Maio!$H$3:$H$300,"&lt;0")+COUNTIFS(Maio!$D$3:$D$300,C323,Maio!$H$3:$H$300,"&lt;0")+COUNTIFS(Junho!$C$3:$C$300,C323,Junho!$H$3:$H$300,"&lt;0")+COUNTIFS(Junho!$D$3:$D$300,C323,Junho!$H$3:$H$300,"&lt;0")+COUNTIFS(Julho!$C$3:$C$300,C323,Julho!$H$3:$H$300,"&lt;0")+COUNTIFS(Julho!$D$3:$D$300,C323,Julho!$H$3:$H$300,"&lt;0")+COUNTIFS(Agosto!$C$3:$C$300,C323,Agosto!$H$3:$H$300,"&lt;0")+COUNTIFS(Agosto!$D$3:$D$300,C323,Agosto!$H$3:$H$300,"&lt;0")+COUNTIFS(Setembro!$C$3:$C$300,C323,Setembro!$H$3:$H$300,"&lt;0")+COUNTIFS(Setembro!$D$3:$D$300,C323,Setembro!$H$3:$H$300,"&lt;0")+COUNTIFS(Outubro!$C$3:$C$300,C323,Outubro!$H$3:$H$300,"&lt;0")+COUNTIFS(Outubro!$D$3:$D$300,C323,Outubro!$H$3:$H$300,"&lt;0")+COUNTIFS(Novembro!$C$3:$C$300,C323,Novembro!$H$3:$H$300,"&lt;0")+COUNTIFS(Novembro!$D$3:$D$300,C323,Novembro!$H$3:$H$300,"&lt;0")+COUNTIFS(Dezembro!$C$3:$C$300,C323,Dezembro!$H$3:$H$300,"&lt;0")+COUNTIFS(Dezembro!$D$3:$D$300,C323,Dezembro!$H$3:$H$300,"&lt;0")</f>
        <v>0</v>
      </c>
      <c r="H323" s="217">
        <f>SUMIFS(Janeiro!$H$3:$H$300,Janeiro!$C$3:$C$300,C323)+SUMIFS(Janeiro!$H$3:$H$300,Janeiro!$D$3:$D$300,C323)+SUMIFS(Fevereiro!$H$3:$H$300,Fevereiro!$C$3:$C$300,C323)+SUMIFS(Fevereiro!$H$3:$H$300,Fevereiro!$D$3:$D$300,C323)+SUMIFS('Março'!$H$3:$H$300,'Março'!$C$3:$C$300,C323)+SUMIFS('Março'!$H$3:$H$300,'Março'!$D$3:$D$300,C323)+SUMIFS(Abril!$H$3:$H$300,Abril!$C$3:$C$300,C323)+SUMIFS(Abril!$H$3:$H$300,Abril!$D$3:$D$300,C323)+SUMIFS(Maio!$H$3:$H$300,Maio!$C$3:$C$300,C323)+SUMIFS(Maio!$H$3:$H$300,Maio!$D$3:$D$300,C323)+SUMIFS(Junho!$H$3:$H$300,Junho!$C$3:$C$300,C323)+SUMIFS(Junho!$H$3:$H$300,Junho!$D$3:$D$300,C323)+SUMIFS(Julho!$H$3:$H$300,Julho!$C$3:$C$300,C323)+SUMIFS(Julho!$H$3:$H$300,Julho!$D$3:$D$300,C323)+SUMIFS(Agosto!$H$3:$H$300,Agosto!$C$3:$C$300,C323)+SUMIFS(Agosto!$H$3:$H$300,Agosto!$D$3:$D$300,C323)+SUMIFS(Setembro!$H$3:$H$300,Setembro!$C$3:$C$300,C323)+SUMIFS(Setembro!$H$3:$H$300,Setembro!$D$3:$D$300,C323)+SUMIFS(Outubro!$H$3:$H$300,Outubro!$C$3:$C$300,C323)+SUMIFS(Outubro!$H$3:$H$300,Outubro!$D$3:$D$300,C323)+SUMIFS(Novembro!$H$3:$H$300,Novembro!$C$3:$C$300,C323)+SUMIFS(Novembro!$H$3:$H$300,Novembro!$D$3:$D$300,C323)+SUMIFS(Dezembro!$H$3:$H$300,Dezembro!$C$3:$C$300,C323)+SUMIFS(Dezembro!$H$3:$H$300,Dezembro!$D$3:$D$300,C323)</f>
        <v>0</v>
      </c>
      <c r="J323" s="235"/>
      <c r="L323" s="71"/>
    </row>
    <row r="324" ht="24.75" customHeight="1">
      <c r="A324" s="214">
        <f>Equipes!$H324+(ROW(Equipes!$H324)/100000)</f>
        <v>0.00324</v>
      </c>
      <c r="B324" s="207">
        <f>RANK(Equipes!$A324,A:A)</f>
        <v>123</v>
      </c>
      <c r="C324" s="242"/>
      <c r="D324" s="216">
        <f>COUNTIF(Janeiro!$C$3:$C$300,C324)+COUNTIF(Fevereiro!$C$3:$C$300,C324)+COUNTIF('Março'!$C$3:$C$300,C324)+COUNTIF(Abril!$C$3:$C$300,C324)+COUNTIF(Maio!$C$3:$C$300,C324)+COUNTIF(Junho!$C$3:$C$300,C324)+COUNTIF(Julho!$C$3:$C$300,C324)+COUNTIF(Agosto!$C$3:$C$300,C324)+COUNTIF(Setembro!$C$3:$C$300,C324)+COUNTIF(Outubro!$C$3:$C$300,C324)+COUNTIF(Novembro!$C$3:$C$300,C324)+COUNTIF(Dezembro!$C$3:$C$300,C324)</f>
        <v>0</v>
      </c>
      <c r="E324" s="216">
        <f>COUNTIF(Janeiro!$D$3:$D$300,C324)+COUNTIF(Fevereiro!$D$3:$D$300,C324)+COUNTIF('Março'!$D$3:$D$300,C324)+COUNTIF(Abril!$D$3:$D$300,C324)+COUNTIF(Maio!$D$3:$D$300,C324)+COUNTIF(Junho!$D$3:$D$300,C324)+COUNTIF(Julho!$D$3:$D$300,C324)+COUNTIF(Agosto!$D$3:$D$300,C324)+COUNTIF(Setembro!$D$3:$D$300,C324)+COUNTIF(Outubro!$D$3:$D$300,C324)+COUNTIF(Novembro!$D$3:$D$300,C324)+COUNTIF(Dezembro!$D$3:$D$300,C324)</f>
        <v>0</v>
      </c>
      <c r="F324" s="216">
        <f>COUNTIFS(Janeiro!$C$3:$C$300,C324,Janeiro!$H$3:$H$300,"&gt;0")+COUNTIFS(Janeiro!$D$3:$D$300,C324,Janeiro!$H$3:$H$300,"&gt;0")+COUNTIFS(Fevereiro!$C$3:$C$300,C324,Fevereiro!$H$3:$H$300,"&gt;0")+COUNTIFS(Fevereiro!$D$3:$D$300,C324,Fevereiro!$H$3:$H$300,"&gt;0")+COUNTIFS('Março'!$C$3:$C$300,C324,'Março'!$H$3:$H$300,"&gt;0")+COUNTIFS('Março'!$D$3:$D$300,C324,'Março'!$H$3:$H$300,"&gt;0")+COUNTIFS(Abril!$C$3:$C$300,C324,Abril!$H$3:$H$300,"&gt;0")+COUNTIFS(Abril!$D$3:$D$300,C324,Abril!$H$3:$H$300,"&gt;0")+COUNTIFS(Maio!$C$3:$C$300,C324,Maio!$H$3:$H$300,"&gt;0")+COUNTIFS(Maio!$D$3:$D$300,C324,Maio!$H$3:$H$300,"&gt;0")+COUNTIFS(Junho!$C$3:$C$300,C324,Junho!$H$3:$H$300,"&gt;0")+COUNTIFS(Junho!$D$3:$D$300,C324,Junho!$H$3:$H$300,"&gt;0")+COUNTIFS(Julho!$C$3:$C$300,C324,Julho!$H$3:$H$300,"&gt;0")+COUNTIFS(Julho!$D$3:$D$300,C324,Julho!$H$3:$H$300,"&gt;0")+COUNTIFS(Agosto!$C$3:$C$300,C324,Agosto!$H$3:$H$300,"&gt;0")+COUNTIFS(Agosto!$D$3:$D$300,C324,Agosto!$H$3:$H$300,"&gt;0")+COUNTIFS(Setembro!$C$3:$C$300,C324,Setembro!$H$3:$H$300,"&gt;0")+COUNTIFS(Setembro!$D$3:$D$300,C324,Setembro!$H$3:$H$300,"&gt;0")+COUNTIFS(Outubro!$C$3:$C$300,C324,Outubro!$H$3:$H$300,"&gt;0")+COUNTIFS(Outubro!$D$3:$D$300,C324,Outubro!$H$3:$H$300,"&gt;0")+COUNTIFS(Novembro!$C$3:$C$300,C324,Novembro!$H$3:$H$300,"&gt;0")+COUNTIFS(Novembro!$D$3:$D$300,C324,Novembro!$H$3:$H$300,"&gt;0")+COUNTIFS(Dezembro!$C$3:$C$300,C324,Dezembro!$H$3:$H$300,"&gt;0")+COUNTIFS(Dezembro!$D$3:$D$300,C324,Dezembro!$H$3:$H$300,"&gt;0")</f>
        <v>0</v>
      </c>
      <c r="G324" s="216">
        <f>COUNTIFS(Janeiro!$C$3:$C$300,C324,Janeiro!$H$3:$H$300,"&lt;0")+COUNTIFS(Janeiro!$D$3:$D$300,C324,Janeiro!$H$3:$H$300,"&lt;0")+COUNTIFS(Fevereiro!$C$3:$C$300,C324,Fevereiro!$H$3:$H$300,"&lt;0")+COUNTIFS(Fevereiro!$D$3:$D$300,C324,Fevereiro!$H$3:$H$300,"&lt;0")+COUNTIFS('Março'!$C$3:$C$300,C324,'Março'!$H$3:$H$300,"&lt;0")+COUNTIFS('Março'!$D$3:$D$300,C324,'Março'!$H$3:$H$300,"&lt;0")+COUNTIFS(Abril!$C$3:$C$300,C324,Abril!$H$3:$H$300,"&lt;0")+COUNTIFS(Abril!$D$3:$D$300,C324,Abril!$H$3:$H$300,"&lt;0")+COUNTIFS(Maio!$C$3:$C$300,C324,Maio!$H$3:$H$300,"&lt;0")+COUNTIFS(Maio!$D$3:$D$300,C324,Maio!$H$3:$H$300,"&lt;0")+COUNTIFS(Junho!$C$3:$C$300,C324,Junho!$H$3:$H$300,"&lt;0")+COUNTIFS(Junho!$D$3:$D$300,C324,Junho!$H$3:$H$300,"&lt;0")+COUNTIFS(Julho!$C$3:$C$300,C324,Julho!$H$3:$H$300,"&lt;0")+COUNTIFS(Julho!$D$3:$D$300,C324,Julho!$H$3:$H$300,"&lt;0")+COUNTIFS(Agosto!$C$3:$C$300,C324,Agosto!$H$3:$H$300,"&lt;0")+COUNTIFS(Agosto!$D$3:$D$300,C324,Agosto!$H$3:$H$300,"&lt;0")+COUNTIFS(Setembro!$C$3:$C$300,C324,Setembro!$H$3:$H$300,"&lt;0")+COUNTIFS(Setembro!$D$3:$D$300,C324,Setembro!$H$3:$H$300,"&lt;0")+COUNTIFS(Outubro!$C$3:$C$300,C324,Outubro!$H$3:$H$300,"&lt;0")+COUNTIFS(Outubro!$D$3:$D$300,C324,Outubro!$H$3:$H$300,"&lt;0")+COUNTIFS(Novembro!$C$3:$C$300,C324,Novembro!$H$3:$H$300,"&lt;0")+COUNTIFS(Novembro!$D$3:$D$300,C324,Novembro!$H$3:$H$300,"&lt;0")+COUNTIFS(Dezembro!$C$3:$C$300,C324,Dezembro!$H$3:$H$300,"&lt;0")+COUNTIFS(Dezembro!$D$3:$D$300,C324,Dezembro!$H$3:$H$300,"&lt;0")</f>
        <v>0</v>
      </c>
      <c r="H324" s="217">
        <f>SUMIFS(Janeiro!$H$3:$H$300,Janeiro!$C$3:$C$300,C324)+SUMIFS(Janeiro!$H$3:$H$300,Janeiro!$D$3:$D$300,C324)+SUMIFS(Fevereiro!$H$3:$H$300,Fevereiro!$C$3:$C$300,C324)+SUMIFS(Fevereiro!$H$3:$H$300,Fevereiro!$D$3:$D$300,C324)+SUMIFS('Março'!$H$3:$H$300,'Março'!$C$3:$C$300,C324)+SUMIFS('Março'!$H$3:$H$300,'Março'!$D$3:$D$300,C324)+SUMIFS(Abril!$H$3:$H$300,Abril!$C$3:$C$300,C324)+SUMIFS(Abril!$H$3:$H$300,Abril!$D$3:$D$300,C324)+SUMIFS(Maio!$H$3:$H$300,Maio!$C$3:$C$300,C324)+SUMIFS(Maio!$H$3:$H$300,Maio!$D$3:$D$300,C324)+SUMIFS(Junho!$H$3:$H$300,Junho!$C$3:$C$300,C324)+SUMIFS(Junho!$H$3:$H$300,Junho!$D$3:$D$300,C324)+SUMIFS(Julho!$H$3:$H$300,Julho!$C$3:$C$300,C324)+SUMIFS(Julho!$H$3:$H$300,Julho!$D$3:$D$300,C324)+SUMIFS(Agosto!$H$3:$H$300,Agosto!$C$3:$C$300,C324)+SUMIFS(Agosto!$H$3:$H$300,Agosto!$D$3:$D$300,C324)+SUMIFS(Setembro!$H$3:$H$300,Setembro!$C$3:$C$300,C324)+SUMIFS(Setembro!$H$3:$H$300,Setembro!$D$3:$D$300,C324)+SUMIFS(Outubro!$H$3:$H$300,Outubro!$C$3:$C$300,C324)+SUMIFS(Outubro!$H$3:$H$300,Outubro!$D$3:$D$300,C324)+SUMIFS(Novembro!$H$3:$H$300,Novembro!$C$3:$C$300,C324)+SUMIFS(Novembro!$H$3:$H$300,Novembro!$D$3:$D$300,C324)+SUMIFS(Dezembro!$H$3:$H$300,Dezembro!$C$3:$C$300,C324)+SUMIFS(Dezembro!$H$3:$H$300,Dezembro!$D$3:$D$300,C324)</f>
        <v>0</v>
      </c>
      <c r="J324" s="235"/>
      <c r="L324" s="71"/>
    </row>
    <row r="325" ht="24.75" customHeight="1">
      <c r="A325" s="214">
        <f>Equipes!$H325+(ROW(Equipes!$H325)/100000)</f>
        <v>0.00325</v>
      </c>
      <c r="B325" s="207">
        <f>RANK(Equipes!$A325,A:A)</f>
        <v>122</v>
      </c>
      <c r="C325" s="242"/>
      <c r="D325" s="216">
        <f>COUNTIF(Janeiro!$C$3:$C$300,C325)+COUNTIF(Fevereiro!$C$3:$C$300,C325)+COUNTIF('Março'!$C$3:$C$300,C325)+COUNTIF(Abril!$C$3:$C$300,C325)+COUNTIF(Maio!$C$3:$C$300,C325)+COUNTIF(Junho!$C$3:$C$300,C325)+COUNTIF(Julho!$C$3:$C$300,C325)+COUNTIF(Agosto!$C$3:$C$300,C325)+COUNTIF(Setembro!$C$3:$C$300,C325)+COUNTIF(Outubro!$C$3:$C$300,C325)+COUNTIF(Novembro!$C$3:$C$300,C325)+COUNTIF(Dezembro!$C$3:$C$300,C325)</f>
        <v>0</v>
      </c>
      <c r="E325" s="216">
        <f>COUNTIF(Janeiro!$D$3:$D$300,C325)+COUNTIF(Fevereiro!$D$3:$D$300,C325)+COUNTIF('Março'!$D$3:$D$300,C325)+COUNTIF(Abril!$D$3:$D$300,C325)+COUNTIF(Maio!$D$3:$D$300,C325)+COUNTIF(Junho!$D$3:$D$300,C325)+COUNTIF(Julho!$D$3:$D$300,C325)+COUNTIF(Agosto!$D$3:$D$300,C325)+COUNTIF(Setembro!$D$3:$D$300,C325)+COUNTIF(Outubro!$D$3:$D$300,C325)+COUNTIF(Novembro!$D$3:$D$300,C325)+COUNTIF(Dezembro!$D$3:$D$300,C325)</f>
        <v>0</v>
      </c>
      <c r="F325" s="216">
        <f>COUNTIFS(Janeiro!$C$3:$C$300,C325,Janeiro!$H$3:$H$300,"&gt;0")+COUNTIFS(Janeiro!$D$3:$D$300,C325,Janeiro!$H$3:$H$300,"&gt;0")+COUNTIFS(Fevereiro!$C$3:$C$300,C325,Fevereiro!$H$3:$H$300,"&gt;0")+COUNTIFS(Fevereiro!$D$3:$D$300,C325,Fevereiro!$H$3:$H$300,"&gt;0")+COUNTIFS('Março'!$C$3:$C$300,C325,'Março'!$H$3:$H$300,"&gt;0")+COUNTIFS('Março'!$D$3:$D$300,C325,'Março'!$H$3:$H$300,"&gt;0")+COUNTIFS(Abril!$C$3:$C$300,C325,Abril!$H$3:$H$300,"&gt;0")+COUNTIFS(Abril!$D$3:$D$300,C325,Abril!$H$3:$H$300,"&gt;0")+COUNTIFS(Maio!$C$3:$C$300,C325,Maio!$H$3:$H$300,"&gt;0")+COUNTIFS(Maio!$D$3:$D$300,C325,Maio!$H$3:$H$300,"&gt;0")+COUNTIFS(Junho!$C$3:$C$300,C325,Junho!$H$3:$H$300,"&gt;0")+COUNTIFS(Junho!$D$3:$D$300,C325,Junho!$H$3:$H$300,"&gt;0")+COUNTIFS(Julho!$C$3:$C$300,C325,Julho!$H$3:$H$300,"&gt;0")+COUNTIFS(Julho!$D$3:$D$300,C325,Julho!$H$3:$H$300,"&gt;0")+COUNTIFS(Agosto!$C$3:$C$300,C325,Agosto!$H$3:$H$300,"&gt;0")+COUNTIFS(Agosto!$D$3:$D$300,C325,Agosto!$H$3:$H$300,"&gt;0")+COUNTIFS(Setembro!$C$3:$C$300,C325,Setembro!$H$3:$H$300,"&gt;0")+COUNTIFS(Setembro!$D$3:$D$300,C325,Setembro!$H$3:$H$300,"&gt;0")+COUNTIFS(Outubro!$C$3:$C$300,C325,Outubro!$H$3:$H$300,"&gt;0")+COUNTIFS(Outubro!$D$3:$D$300,C325,Outubro!$H$3:$H$300,"&gt;0")+COUNTIFS(Novembro!$C$3:$C$300,C325,Novembro!$H$3:$H$300,"&gt;0")+COUNTIFS(Novembro!$D$3:$D$300,C325,Novembro!$H$3:$H$300,"&gt;0")+COUNTIFS(Dezembro!$C$3:$C$300,C325,Dezembro!$H$3:$H$300,"&gt;0")+COUNTIFS(Dezembro!$D$3:$D$300,C325,Dezembro!$H$3:$H$300,"&gt;0")</f>
        <v>0</v>
      </c>
      <c r="G325" s="216">
        <f>COUNTIFS(Janeiro!$C$3:$C$300,C325,Janeiro!$H$3:$H$300,"&lt;0")+COUNTIFS(Janeiro!$D$3:$D$300,C325,Janeiro!$H$3:$H$300,"&lt;0")+COUNTIFS(Fevereiro!$C$3:$C$300,C325,Fevereiro!$H$3:$H$300,"&lt;0")+COUNTIFS(Fevereiro!$D$3:$D$300,C325,Fevereiro!$H$3:$H$300,"&lt;0")+COUNTIFS('Março'!$C$3:$C$300,C325,'Março'!$H$3:$H$300,"&lt;0")+COUNTIFS('Março'!$D$3:$D$300,C325,'Março'!$H$3:$H$300,"&lt;0")+COUNTIFS(Abril!$C$3:$C$300,C325,Abril!$H$3:$H$300,"&lt;0")+COUNTIFS(Abril!$D$3:$D$300,C325,Abril!$H$3:$H$300,"&lt;0")+COUNTIFS(Maio!$C$3:$C$300,C325,Maio!$H$3:$H$300,"&lt;0")+COUNTIFS(Maio!$D$3:$D$300,C325,Maio!$H$3:$H$300,"&lt;0")+COUNTIFS(Junho!$C$3:$C$300,C325,Junho!$H$3:$H$300,"&lt;0")+COUNTIFS(Junho!$D$3:$D$300,C325,Junho!$H$3:$H$300,"&lt;0")+COUNTIFS(Julho!$C$3:$C$300,C325,Julho!$H$3:$H$300,"&lt;0")+COUNTIFS(Julho!$D$3:$D$300,C325,Julho!$H$3:$H$300,"&lt;0")+COUNTIFS(Agosto!$C$3:$C$300,C325,Agosto!$H$3:$H$300,"&lt;0")+COUNTIFS(Agosto!$D$3:$D$300,C325,Agosto!$H$3:$H$300,"&lt;0")+COUNTIFS(Setembro!$C$3:$C$300,C325,Setembro!$H$3:$H$300,"&lt;0")+COUNTIFS(Setembro!$D$3:$D$300,C325,Setembro!$H$3:$H$300,"&lt;0")+COUNTIFS(Outubro!$C$3:$C$300,C325,Outubro!$H$3:$H$300,"&lt;0")+COUNTIFS(Outubro!$D$3:$D$300,C325,Outubro!$H$3:$H$300,"&lt;0")+COUNTIFS(Novembro!$C$3:$C$300,C325,Novembro!$H$3:$H$300,"&lt;0")+COUNTIFS(Novembro!$D$3:$D$300,C325,Novembro!$H$3:$H$300,"&lt;0")+COUNTIFS(Dezembro!$C$3:$C$300,C325,Dezembro!$H$3:$H$300,"&lt;0")+COUNTIFS(Dezembro!$D$3:$D$300,C325,Dezembro!$H$3:$H$300,"&lt;0")</f>
        <v>0</v>
      </c>
      <c r="H325" s="217">
        <f>SUMIFS(Janeiro!$H$3:$H$300,Janeiro!$C$3:$C$300,C325)+SUMIFS(Janeiro!$H$3:$H$300,Janeiro!$D$3:$D$300,C325)+SUMIFS(Fevereiro!$H$3:$H$300,Fevereiro!$C$3:$C$300,C325)+SUMIFS(Fevereiro!$H$3:$H$300,Fevereiro!$D$3:$D$300,C325)+SUMIFS('Março'!$H$3:$H$300,'Março'!$C$3:$C$300,C325)+SUMIFS('Março'!$H$3:$H$300,'Março'!$D$3:$D$300,C325)+SUMIFS(Abril!$H$3:$H$300,Abril!$C$3:$C$300,C325)+SUMIFS(Abril!$H$3:$H$300,Abril!$D$3:$D$300,C325)+SUMIFS(Maio!$H$3:$H$300,Maio!$C$3:$C$300,C325)+SUMIFS(Maio!$H$3:$H$300,Maio!$D$3:$D$300,C325)+SUMIFS(Junho!$H$3:$H$300,Junho!$C$3:$C$300,C325)+SUMIFS(Junho!$H$3:$H$300,Junho!$D$3:$D$300,C325)+SUMIFS(Julho!$H$3:$H$300,Julho!$C$3:$C$300,C325)+SUMIFS(Julho!$H$3:$H$300,Julho!$D$3:$D$300,C325)+SUMIFS(Agosto!$H$3:$H$300,Agosto!$C$3:$C$300,C325)+SUMIFS(Agosto!$H$3:$H$300,Agosto!$D$3:$D$300,C325)+SUMIFS(Setembro!$H$3:$H$300,Setembro!$C$3:$C$300,C325)+SUMIFS(Setembro!$H$3:$H$300,Setembro!$D$3:$D$300,C325)+SUMIFS(Outubro!$H$3:$H$300,Outubro!$C$3:$C$300,C325)+SUMIFS(Outubro!$H$3:$H$300,Outubro!$D$3:$D$300,C325)+SUMIFS(Novembro!$H$3:$H$300,Novembro!$C$3:$C$300,C325)+SUMIFS(Novembro!$H$3:$H$300,Novembro!$D$3:$D$300,C325)+SUMIFS(Dezembro!$H$3:$H$300,Dezembro!$C$3:$C$300,C325)+SUMIFS(Dezembro!$H$3:$H$300,Dezembro!$D$3:$D$300,C325)</f>
        <v>0</v>
      </c>
      <c r="J325" s="235"/>
      <c r="L325" s="71"/>
    </row>
    <row r="326" ht="24.75" customHeight="1">
      <c r="A326" s="214">
        <f>Equipes!$H326+(ROW(Equipes!$H326)/100000)</f>
        <v>0.00326</v>
      </c>
      <c r="B326" s="207">
        <f>RANK(Equipes!$A326,A:A)</f>
        <v>121</v>
      </c>
      <c r="C326" s="242"/>
      <c r="D326" s="216">
        <f>COUNTIF(Janeiro!$C$3:$C$300,C326)+COUNTIF(Fevereiro!$C$3:$C$300,C326)+COUNTIF('Março'!$C$3:$C$300,C326)+COUNTIF(Abril!$C$3:$C$300,C326)+COUNTIF(Maio!$C$3:$C$300,C326)+COUNTIF(Junho!$C$3:$C$300,C326)+COUNTIF(Julho!$C$3:$C$300,C326)+COUNTIF(Agosto!$C$3:$C$300,C326)+COUNTIF(Setembro!$C$3:$C$300,C326)+COUNTIF(Outubro!$C$3:$C$300,C326)+COUNTIF(Novembro!$C$3:$C$300,C326)+COUNTIF(Dezembro!$C$3:$C$300,C326)</f>
        <v>0</v>
      </c>
      <c r="E326" s="216">
        <f>COUNTIF(Janeiro!$D$3:$D$300,C326)+COUNTIF(Fevereiro!$D$3:$D$300,C326)+COUNTIF('Março'!$D$3:$D$300,C326)+COUNTIF(Abril!$D$3:$D$300,C326)+COUNTIF(Maio!$D$3:$D$300,C326)+COUNTIF(Junho!$D$3:$D$300,C326)+COUNTIF(Julho!$D$3:$D$300,C326)+COUNTIF(Agosto!$D$3:$D$300,C326)+COUNTIF(Setembro!$D$3:$D$300,C326)+COUNTIF(Outubro!$D$3:$D$300,C326)+COUNTIF(Novembro!$D$3:$D$300,C326)+COUNTIF(Dezembro!$D$3:$D$300,C326)</f>
        <v>0</v>
      </c>
      <c r="F326" s="216">
        <f>COUNTIFS(Janeiro!$C$3:$C$300,C326,Janeiro!$H$3:$H$300,"&gt;0")+COUNTIFS(Janeiro!$D$3:$D$300,C326,Janeiro!$H$3:$H$300,"&gt;0")+COUNTIFS(Fevereiro!$C$3:$C$300,C326,Fevereiro!$H$3:$H$300,"&gt;0")+COUNTIFS(Fevereiro!$D$3:$D$300,C326,Fevereiro!$H$3:$H$300,"&gt;0")+COUNTIFS('Março'!$C$3:$C$300,C326,'Março'!$H$3:$H$300,"&gt;0")+COUNTIFS('Março'!$D$3:$D$300,C326,'Março'!$H$3:$H$300,"&gt;0")+COUNTIFS(Abril!$C$3:$C$300,C326,Abril!$H$3:$H$300,"&gt;0")+COUNTIFS(Abril!$D$3:$D$300,C326,Abril!$H$3:$H$300,"&gt;0")+COUNTIFS(Maio!$C$3:$C$300,C326,Maio!$H$3:$H$300,"&gt;0")+COUNTIFS(Maio!$D$3:$D$300,C326,Maio!$H$3:$H$300,"&gt;0")+COUNTIFS(Junho!$C$3:$C$300,C326,Junho!$H$3:$H$300,"&gt;0")+COUNTIFS(Junho!$D$3:$D$300,C326,Junho!$H$3:$H$300,"&gt;0")+COUNTIFS(Julho!$C$3:$C$300,C326,Julho!$H$3:$H$300,"&gt;0")+COUNTIFS(Julho!$D$3:$D$300,C326,Julho!$H$3:$H$300,"&gt;0")+COUNTIFS(Agosto!$C$3:$C$300,C326,Agosto!$H$3:$H$300,"&gt;0")+COUNTIFS(Agosto!$D$3:$D$300,C326,Agosto!$H$3:$H$300,"&gt;0")+COUNTIFS(Setembro!$C$3:$C$300,C326,Setembro!$H$3:$H$300,"&gt;0")+COUNTIFS(Setembro!$D$3:$D$300,C326,Setembro!$H$3:$H$300,"&gt;0")+COUNTIFS(Outubro!$C$3:$C$300,C326,Outubro!$H$3:$H$300,"&gt;0")+COUNTIFS(Outubro!$D$3:$D$300,C326,Outubro!$H$3:$H$300,"&gt;0")+COUNTIFS(Novembro!$C$3:$C$300,C326,Novembro!$H$3:$H$300,"&gt;0")+COUNTIFS(Novembro!$D$3:$D$300,C326,Novembro!$H$3:$H$300,"&gt;0")+COUNTIFS(Dezembro!$C$3:$C$300,C326,Dezembro!$H$3:$H$300,"&gt;0")+COUNTIFS(Dezembro!$D$3:$D$300,C326,Dezembro!$H$3:$H$300,"&gt;0")</f>
        <v>0</v>
      </c>
      <c r="G326" s="216">
        <f>COUNTIFS(Janeiro!$C$3:$C$300,C326,Janeiro!$H$3:$H$300,"&lt;0")+COUNTIFS(Janeiro!$D$3:$D$300,C326,Janeiro!$H$3:$H$300,"&lt;0")+COUNTIFS(Fevereiro!$C$3:$C$300,C326,Fevereiro!$H$3:$H$300,"&lt;0")+COUNTIFS(Fevereiro!$D$3:$D$300,C326,Fevereiro!$H$3:$H$300,"&lt;0")+COUNTIFS('Março'!$C$3:$C$300,C326,'Março'!$H$3:$H$300,"&lt;0")+COUNTIFS('Março'!$D$3:$D$300,C326,'Março'!$H$3:$H$300,"&lt;0")+COUNTIFS(Abril!$C$3:$C$300,C326,Abril!$H$3:$H$300,"&lt;0")+COUNTIFS(Abril!$D$3:$D$300,C326,Abril!$H$3:$H$300,"&lt;0")+COUNTIFS(Maio!$C$3:$C$300,C326,Maio!$H$3:$H$300,"&lt;0")+COUNTIFS(Maio!$D$3:$D$300,C326,Maio!$H$3:$H$300,"&lt;0")+COUNTIFS(Junho!$C$3:$C$300,C326,Junho!$H$3:$H$300,"&lt;0")+COUNTIFS(Junho!$D$3:$D$300,C326,Junho!$H$3:$H$300,"&lt;0")+COUNTIFS(Julho!$C$3:$C$300,C326,Julho!$H$3:$H$300,"&lt;0")+COUNTIFS(Julho!$D$3:$D$300,C326,Julho!$H$3:$H$300,"&lt;0")+COUNTIFS(Agosto!$C$3:$C$300,C326,Agosto!$H$3:$H$300,"&lt;0")+COUNTIFS(Agosto!$D$3:$D$300,C326,Agosto!$H$3:$H$300,"&lt;0")+COUNTIFS(Setembro!$C$3:$C$300,C326,Setembro!$H$3:$H$300,"&lt;0")+COUNTIFS(Setembro!$D$3:$D$300,C326,Setembro!$H$3:$H$300,"&lt;0")+COUNTIFS(Outubro!$C$3:$C$300,C326,Outubro!$H$3:$H$300,"&lt;0")+COUNTIFS(Outubro!$D$3:$D$300,C326,Outubro!$H$3:$H$300,"&lt;0")+COUNTIFS(Novembro!$C$3:$C$300,C326,Novembro!$H$3:$H$300,"&lt;0")+COUNTIFS(Novembro!$D$3:$D$300,C326,Novembro!$H$3:$H$300,"&lt;0")+COUNTIFS(Dezembro!$C$3:$C$300,C326,Dezembro!$H$3:$H$300,"&lt;0")+COUNTIFS(Dezembro!$D$3:$D$300,C326,Dezembro!$H$3:$H$300,"&lt;0")</f>
        <v>0</v>
      </c>
      <c r="H326" s="217">
        <f>SUMIFS(Janeiro!$H$3:$H$300,Janeiro!$C$3:$C$300,C326)+SUMIFS(Janeiro!$H$3:$H$300,Janeiro!$D$3:$D$300,C326)+SUMIFS(Fevereiro!$H$3:$H$300,Fevereiro!$C$3:$C$300,C326)+SUMIFS(Fevereiro!$H$3:$H$300,Fevereiro!$D$3:$D$300,C326)+SUMIFS('Março'!$H$3:$H$300,'Março'!$C$3:$C$300,C326)+SUMIFS('Março'!$H$3:$H$300,'Março'!$D$3:$D$300,C326)+SUMIFS(Abril!$H$3:$H$300,Abril!$C$3:$C$300,C326)+SUMIFS(Abril!$H$3:$H$300,Abril!$D$3:$D$300,C326)+SUMIFS(Maio!$H$3:$H$300,Maio!$C$3:$C$300,C326)+SUMIFS(Maio!$H$3:$H$300,Maio!$D$3:$D$300,C326)+SUMIFS(Junho!$H$3:$H$300,Junho!$C$3:$C$300,C326)+SUMIFS(Junho!$H$3:$H$300,Junho!$D$3:$D$300,C326)+SUMIFS(Julho!$H$3:$H$300,Julho!$C$3:$C$300,C326)+SUMIFS(Julho!$H$3:$H$300,Julho!$D$3:$D$300,C326)+SUMIFS(Agosto!$H$3:$H$300,Agosto!$C$3:$C$300,C326)+SUMIFS(Agosto!$H$3:$H$300,Agosto!$D$3:$D$300,C326)+SUMIFS(Setembro!$H$3:$H$300,Setembro!$C$3:$C$300,C326)+SUMIFS(Setembro!$H$3:$H$300,Setembro!$D$3:$D$300,C326)+SUMIFS(Outubro!$H$3:$H$300,Outubro!$C$3:$C$300,C326)+SUMIFS(Outubro!$H$3:$H$300,Outubro!$D$3:$D$300,C326)+SUMIFS(Novembro!$H$3:$H$300,Novembro!$C$3:$C$300,C326)+SUMIFS(Novembro!$H$3:$H$300,Novembro!$D$3:$D$300,C326)+SUMIFS(Dezembro!$H$3:$H$300,Dezembro!$C$3:$C$300,C326)+SUMIFS(Dezembro!$H$3:$H$300,Dezembro!$D$3:$D$300,C326)</f>
        <v>0</v>
      </c>
      <c r="J326" s="235"/>
      <c r="L326" s="71"/>
    </row>
    <row r="327" ht="24.75" customHeight="1">
      <c r="A327" s="214">
        <f>Equipes!$H327+(ROW(Equipes!$H327)/100000)</f>
        <v>0.00327</v>
      </c>
      <c r="B327" s="207">
        <f>RANK(Equipes!$A327,A:A)</f>
        <v>120</v>
      </c>
      <c r="C327" s="242"/>
      <c r="D327" s="216">
        <f>COUNTIF(Janeiro!$C$3:$C$300,C327)+COUNTIF(Fevereiro!$C$3:$C$300,C327)+COUNTIF('Março'!$C$3:$C$300,C327)+COUNTIF(Abril!$C$3:$C$300,C327)+COUNTIF(Maio!$C$3:$C$300,C327)+COUNTIF(Junho!$C$3:$C$300,C327)+COUNTIF(Julho!$C$3:$C$300,C327)+COUNTIF(Agosto!$C$3:$C$300,C327)+COUNTIF(Setembro!$C$3:$C$300,C327)+COUNTIF(Outubro!$C$3:$C$300,C327)+COUNTIF(Novembro!$C$3:$C$300,C327)+COUNTIF(Dezembro!$C$3:$C$300,C327)</f>
        <v>0</v>
      </c>
      <c r="E327" s="216">
        <f>COUNTIF(Janeiro!$D$3:$D$300,C327)+COUNTIF(Fevereiro!$D$3:$D$300,C327)+COUNTIF('Março'!$D$3:$D$300,C327)+COUNTIF(Abril!$D$3:$D$300,C327)+COUNTIF(Maio!$D$3:$D$300,C327)+COUNTIF(Junho!$D$3:$D$300,C327)+COUNTIF(Julho!$D$3:$D$300,C327)+COUNTIF(Agosto!$D$3:$D$300,C327)+COUNTIF(Setembro!$D$3:$D$300,C327)+COUNTIF(Outubro!$D$3:$D$300,C327)+COUNTIF(Novembro!$D$3:$D$300,C327)+COUNTIF(Dezembro!$D$3:$D$300,C327)</f>
        <v>0</v>
      </c>
      <c r="F327" s="216">
        <f>COUNTIFS(Janeiro!$C$3:$C$300,C327,Janeiro!$H$3:$H$300,"&gt;0")+COUNTIFS(Janeiro!$D$3:$D$300,C327,Janeiro!$H$3:$H$300,"&gt;0")+COUNTIFS(Fevereiro!$C$3:$C$300,C327,Fevereiro!$H$3:$H$300,"&gt;0")+COUNTIFS(Fevereiro!$D$3:$D$300,C327,Fevereiro!$H$3:$H$300,"&gt;0")+COUNTIFS('Março'!$C$3:$C$300,C327,'Março'!$H$3:$H$300,"&gt;0")+COUNTIFS('Março'!$D$3:$D$300,C327,'Março'!$H$3:$H$300,"&gt;0")+COUNTIFS(Abril!$C$3:$C$300,C327,Abril!$H$3:$H$300,"&gt;0")+COUNTIFS(Abril!$D$3:$D$300,C327,Abril!$H$3:$H$300,"&gt;0")+COUNTIFS(Maio!$C$3:$C$300,C327,Maio!$H$3:$H$300,"&gt;0")+COUNTIFS(Maio!$D$3:$D$300,C327,Maio!$H$3:$H$300,"&gt;0")+COUNTIFS(Junho!$C$3:$C$300,C327,Junho!$H$3:$H$300,"&gt;0")+COUNTIFS(Junho!$D$3:$D$300,C327,Junho!$H$3:$H$300,"&gt;0")+COUNTIFS(Julho!$C$3:$C$300,C327,Julho!$H$3:$H$300,"&gt;0")+COUNTIFS(Julho!$D$3:$D$300,C327,Julho!$H$3:$H$300,"&gt;0")+COUNTIFS(Agosto!$C$3:$C$300,C327,Agosto!$H$3:$H$300,"&gt;0")+COUNTIFS(Agosto!$D$3:$D$300,C327,Agosto!$H$3:$H$300,"&gt;0")+COUNTIFS(Setembro!$C$3:$C$300,C327,Setembro!$H$3:$H$300,"&gt;0")+COUNTIFS(Setembro!$D$3:$D$300,C327,Setembro!$H$3:$H$300,"&gt;0")+COUNTIFS(Outubro!$C$3:$C$300,C327,Outubro!$H$3:$H$300,"&gt;0")+COUNTIFS(Outubro!$D$3:$D$300,C327,Outubro!$H$3:$H$300,"&gt;0")+COUNTIFS(Novembro!$C$3:$C$300,C327,Novembro!$H$3:$H$300,"&gt;0")+COUNTIFS(Novembro!$D$3:$D$300,C327,Novembro!$H$3:$H$300,"&gt;0")+COUNTIFS(Dezembro!$C$3:$C$300,C327,Dezembro!$H$3:$H$300,"&gt;0")+COUNTIFS(Dezembro!$D$3:$D$300,C327,Dezembro!$H$3:$H$300,"&gt;0")</f>
        <v>0</v>
      </c>
      <c r="G327" s="216">
        <f>COUNTIFS(Janeiro!$C$3:$C$300,C327,Janeiro!$H$3:$H$300,"&lt;0")+COUNTIFS(Janeiro!$D$3:$D$300,C327,Janeiro!$H$3:$H$300,"&lt;0")+COUNTIFS(Fevereiro!$C$3:$C$300,C327,Fevereiro!$H$3:$H$300,"&lt;0")+COUNTIFS(Fevereiro!$D$3:$D$300,C327,Fevereiro!$H$3:$H$300,"&lt;0")+COUNTIFS('Março'!$C$3:$C$300,C327,'Março'!$H$3:$H$300,"&lt;0")+COUNTIFS('Março'!$D$3:$D$300,C327,'Março'!$H$3:$H$300,"&lt;0")+COUNTIFS(Abril!$C$3:$C$300,C327,Abril!$H$3:$H$300,"&lt;0")+COUNTIFS(Abril!$D$3:$D$300,C327,Abril!$H$3:$H$300,"&lt;0")+COUNTIFS(Maio!$C$3:$C$300,C327,Maio!$H$3:$H$300,"&lt;0")+COUNTIFS(Maio!$D$3:$D$300,C327,Maio!$H$3:$H$300,"&lt;0")+COUNTIFS(Junho!$C$3:$C$300,C327,Junho!$H$3:$H$300,"&lt;0")+COUNTIFS(Junho!$D$3:$D$300,C327,Junho!$H$3:$H$300,"&lt;0")+COUNTIFS(Julho!$C$3:$C$300,C327,Julho!$H$3:$H$300,"&lt;0")+COUNTIFS(Julho!$D$3:$D$300,C327,Julho!$H$3:$H$300,"&lt;0")+COUNTIFS(Agosto!$C$3:$C$300,C327,Agosto!$H$3:$H$300,"&lt;0")+COUNTIFS(Agosto!$D$3:$D$300,C327,Agosto!$H$3:$H$300,"&lt;0")+COUNTIFS(Setembro!$C$3:$C$300,C327,Setembro!$H$3:$H$300,"&lt;0")+COUNTIFS(Setembro!$D$3:$D$300,C327,Setembro!$H$3:$H$300,"&lt;0")+COUNTIFS(Outubro!$C$3:$C$300,C327,Outubro!$H$3:$H$300,"&lt;0")+COUNTIFS(Outubro!$D$3:$D$300,C327,Outubro!$H$3:$H$300,"&lt;0")+COUNTIFS(Novembro!$C$3:$C$300,C327,Novembro!$H$3:$H$300,"&lt;0")+COUNTIFS(Novembro!$D$3:$D$300,C327,Novembro!$H$3:$H$300,"&lt;0")+COUNTIFS(Dezembro!$C$3:$C$300,C327,Dezembro!$H$3:$H$300,"&lt;0")+COUNTIFS(Dezembro!$D$3:$D$300,C327,Dezembro!$H$3:$H$300,"&lt;0")</f>
        <v>0</v>
      </c>
      <c r="H327" s="217">
        <f>SUMIFS(Janeiro!$H$3:$H$300,Janeiro!$C$3:$C$300,C327)+SUMIFS(Janeiro!$H$3:$H$300,Janeiro!$D$3:$D$300,C327)+SUMIFS(Fevereiro!$H$3:$H$300,Fevereiro!$C$3:$C$300,C327)+SUMIFS(Fevereiro!$H$3:$H$300,Fevereiro!$D$3:$D$300,C327)+SUMIFS('Março'!$H$3:$H$300,'Março'!$C$3:$C$300,C327)+SUMIFS('Março'!$H$3:$H$300,'Março'!$D$3:$D$300,C327)+SUMIFS(Abril!$H$3:$H$300,Abril!$C$3:$C$300,C327)+SUMIFS(Abril!$H$3:$H$300,Abril!$D$3:$D$300,C327)+SUMIFS(Maio!$H$3:$H$300,Maio!$C$3:$C$300,C327)+SUMIFS(Maio!$H$3:$H$300,Maio!$D$3:$D$300,C327)+SUMIFS(Junho!$H$3:$H$300,Junho!$C$3:$C$300,C327)+SUMIFS(Junho!$H$3:$H$300,Junho!$D$3:$D$300,C327)+SUMIFS(Julho!$H$3:$H$300,Julho!$C$3:$C$300,C327)+SUMIFS(Julho!$H$3:$H$300,Julho!$D$3:$D$300,C327)+SUMIFS(Agosto!$H$3:$H$300,Agosto!$C$3:$C$300,C327)+SUMIFS(Agosto!$H$3:$H$300,Agosto!$D$3:$D$300,C327)+SUMIFS(Setembro!$H$3:$H$300,Setembro!$C$3:$C$300,C327)+SUMIFS(Setembro!$H$3:$H$300,Setembro!$D$3:$D$300,C327)+SUMIFS(Outubro!$H$3:$H$300,Outubro!$C$3:$C$300,C327)+SUMIFS(Outubro!$H$3:$H$300,Outubro!$D$3:$D$300,C327)+SUMIFS(Novembro!$H$3:$H$300,Novembro!$C$3:$C$300,C327)+SUMIFS(Novembro!$H$3:$H$300,Novembro!$D$3:$D$300,C327)+SUMIFS(Dezembro!$H$3:$H$300,Dezembro!$C$3:$C$300,C327)+SUMIFS(Dezembro!$H$3:$H$300,Dezembro!$D$3:$D$300,C327)</f>
        <v>0</v>
      </c>
      <c r="J327" s="235"/>
      <c r="L327" s="71"/>
    </row>
    <row r="328" ht="24.75" customHeight="1">
      <c r="A328" s="214">
        <f>Equipes!$H328+(ROW(Equipes!$H328)/100000)</f>
        <v>0.00328</v>
      </c>
      <c r="B328" s="207">
        <f>RANK(Equipes!$A328,A:A)</f>
        <v>119</v>
      </c>
      <c r="C328" s="242"/>
      <c r="D328" s="216">
        <f>COUNTIF(Janeiro!$C$3:$C$300,C328)+COUNTIF(Fevereiro!$C$3:$C$300,C328)+COUNTIF('Março'!$C$3:$C$300,C328)+COUNTIF(Abril!$C$3:$C$300,C328)+COUNTIF(Maio!$C$3:$C$300,C328)+COUNTIF(Junho!$C$3:$C$300,C328)+COUNTIF(Julho!$C$3:$C$300,C328)+COUNTIF(Agosto!$C$3:$C$300,C328)+COUNTIF(Setembro!$C$3:$C$300,C328)+COUNTIF(Outubro!$C$3:$C$300,C328)+COUNTIF(Novembro!$C$3:$C$300,C328)+COUNTIF(Dezembro!$C$3:$C$300,C328)</f>
        <v>0</v>
      </c>
      <c r="E328" s="216">
        <f>COUNTIF(Janeiro!$D$3:$D$300,C328)+COUNTIF(Fevereiro!$D$3:$D$300,C328)+COUNTIF('Março'!$D$3:$D$300,C328)+COUNTIF(Abril!$D$3:$D$300,C328)+COUNTIF(Maio!$D$3:$D$300,C328)+COUNTIF(Junho!$D$3:$D$300,C328)+COUNTIF(Julho!$D$3:$D$300,C328)+COUNTIF(Agosto!$D$3:$D$300,C328)+COUNTIF(Setembro!$D$3:$D$300,C328)+COUNTIF(Outubro!$D$3:$D$300,C328)+COUNTIF(Novembro!$D$3:$D$300,C328)+COUNTIF(Dezembro!$D$3:$D$300,C328)</f>
        <v>0</v>
      </c>
      <c r="F328" s="216">
        <f>COUNTIFS(Janeiro!$C$3:$C$300,C328,Janeiro!$H$3:$H$300,"&gt;0")+COUNTIFS(Janeiro!$D$3:$D$300,C328,Janeiro!$H$3:$H$300,"&gt;0")+COUNTIFS(Fevereiro!$C$3:$C$300,C328,Fevereiro!$H$3:$H$300,"&gt;0")+COUNTIFS(Fevereiro!$D$3:$D$300,C328,Fevereiro!$H$3:$H$300,"&gt;0")+COUNTIFS('Março'!$C$3:$C$300,C328,'Março'!$H$3:$H$300,"&gt;0")+COUNTIFS('Março'!$D$3:$D$300,C328,'Março'!$H$3:$H$300,"&gt;0")+COUNTIFS(Abril!$C$3:$C$300,C328,Abril!$H$3:$H$300,"&gt;0")+COUNTIFS(Abril!$D$3:$D$300,C328,Abril!$H$3:$H$300,"&gt;0")+COUNTIFS(Maio!$C$3:$C$300,C328,Maio!$H$3:$H$300,"&gt;0")+COUNTIFS(Maio!$D$3:$D$300,C328,Maio!$H$3:$H$300,"&gt;0")+COUNTIFS(Junho!$C$3:$C$300,C328,Junho!$H$3:$H$300,"&gt;0")+COUNTIFS(Junho!$D$3:$D$300,C328,Junho!$H$3:$H$300,"&gt;0")+COUNTIFS(Julho!$C$3:$C$300,C328,Julho!$H$3:$H$300,"&gt;0")+COUNTIFS(Julho!$D$3:$D$300,C328,Julho!$H$3:$H$300,"&gt;0")+COUNTIFS(Agosto!$C$3:$C$300,C328,Agosto!$H$3:$H$300,"&gt;0")+COUNTIFS(Agosto!$D$3:$D$300,C328,Agosto!$H$3:$H$300,"&gt;0")+COUNTIFS(Setembro!$C$3:$C$300,C328,Setembro!$H$3:$H$300,"&gt;0")+COUNTIFS(Setembro!$D$3:$D$300,C328,Setembro!$H$3:$H$300,"&gt;0")+COUNTIFS(Outubro!$C$3:$C$300,C328,Outubro!$H$3:$H$300,"&gt;0")+COUNTIFS(Outubro!$D$3:$D$300,C328,Outubro!$H$3:$H$300,"&gt;0")+COUNTIFS(Novembro!$C$3:$C$300,C328,Novembro!$H$3:$H$300,"&gt;0")+COUNTIFS(Novembro!$D$3:$D$300,C328,Novembro!$H$3:$H$300,"&gt;0")+COUNTIFS(Dezembro!$C$3:$C$300,C328,Dezembro!$H$3:$H$300,"&gt;0")+COUNTIFS(Dezembro!$D$3:$D$300,C328,Dezembro!$H$3:$H$300,"&gt;0")</f>
        <v>0</v>
      </c>
      <c r="G328" s="216">
        <f>COUNTIFS(Janeiro!$C$3:$C$300,C328,Janeiro!$H$3:$H$300,"&lt;0")+COUNTIFS(Janeiro!$D$3:$D$300,C328,Janeiro!$H$3:$H$300,"&lt;0")+COUNTIFS(Fevereiro!$C$3:$C$300,C328,Fevereiro!$H$3:$H$300,"&lt;0")+COUNTIFS(Fevereiro!$D$3:$D$300,C328,Fevereiro!$H$3:$H$300,"&lt;0")+COUNTIFS('Março'!$C$3:$C$300,C328,'Março'!$H$3:$H$300,"&lt;0")+COUNTIFS('Março'!$D$3:$D$300,C328,'Março'!$H$3:$H$300,"&lt;0")+COUNTIFS(Abril!$C$3:$C$300,C328,Abril!$H$3:$H$300,"&lt;0")+COUNTIFS(Abril!$D$3:$D$300,C328,Abril!$H$3:$H$300,"&lt;0")+COUNTIFS(Maio!$C$3:$C$300,C328,Maio!$H$3:$H$300,"&lt;0")+COUNTIFS(Maio!$D$3:$D$300,C328,Maio!$H$3:$H$300,"&lt;0")+COUNTIFS(Junho!$C$3:$C$300,C328,Junho!$H$3:$H$300,"&lt;0")+COUNTIFS(Junho!$D$3:$D$300,C328,Junho!$H$3:$H$300,"&lt;0")+COUNTIFS(Julho!$C$3:$C$300,C328,Julho!$H$3:$H$300,"&lt;0")+COUNTIFS(Julho!$D$3:$D$300,C328,Julho!$H$3:$H$300,"&lt;0")+COUNTIFS(Agosto!$C$3:$C$300,C328,Agosto!$H$3:$H$300,"&lt;0")+COUNTIFS(Agosto!$D$3:$D$300,C328,Agosto!$H$3:$H$300,"&lt;0")+COUNTIFS(Setembro!$C$3:$C$300,C328,Setembro!$H$3:$H$300,"&lt;0")+COUNTIFS(Setembro!$D$3:$D$300,C328,Setembro!$H$3:$H$300,"&lt;0")+COUNTIFS(Outubro!$C$3:$C$300,C328,Outubro!$H$3:$H$300,"&lt;0")+COUNTIFS(Outubro!$D$3:$D$300,C328,Outubro!$H$3:$H$300,"&lt;0")+COUNTIFS(Novembro!$C$3:$C$300,C328,Novembro!$H$3:$H$300,"&lt;0")+COUNTIFS(Novembro!$D$3:$D$300,C328,Novembro!$H$3:$H$300,"&lt;0")+COUNTIFS(Dezembro!$C$3:$C$300,C328,Dezembro!$H$3:$H$300,"&lt;0")+COUNTIFS(Dezembro!$D$3:$D$300,C328,Dezembro!$H$3:$H$300,"&lt;0")</f>
        <v>0</v>
      </c>
      <c r="H328" s="217">
        <f>SUMIFS(Janeiro!$H$3:$H$300,Janeiro!$C$3:$C$300,C328)+SUMIFS(Janeiro!$H$3:$H$300,Janeiro!$D$3:$D$300,C328)+SUMIFS(Fevereiro!$H$3:$H$300,Fevereiro!$C$3:$C$300,C328)+SUMIFS(Fevereiro!$H$3:$H$300,Fevereiro!$D$3:$D$300,C328)+SUMIFS('Março'!$H$3:$H$300,'Março'!$C$3:$C$300,C328)+SUMIFS('Março'!$H$3:$H$300,'Março'!$D$3:$D$300,C328)+SUMIFS(Abril!$H$3:$H$300,Abril!$C$3:$C$300,C328)+SUMIFS(Abril!$H$3:$H$300,Abril!$D$3:$D$300,C328)+SUMIFS(Maio!$H$3:$H$300,Maio!$C$3:$C$300,C328)+SUMIFS(Maio!$H$3:$H$300,Maio!$D$3:$D$300,C328)+SUMIFS(Junho!$H$3:$H$300,Junho!$C$3:$C$300,C328)+SUMIFS(Junho!$H$3:$H$300,Junho!$D$3:$D$300,C328)+SUMIFS(Julho!$H$3:$H$300,Julho!$C$3:$C$300,C328)+SUMIFS(Julho!$H$3:$H$300,Julho!$D$3:$D$300,C328)+SUMIFS(Agosto!$H$3:$H$300,Agosto!$C$3:$C$300,C328)+SUMIFS(Agosto!$H$3:$H$300,Agosto!$D$3:$D$300,C328)+SUMIFS(Setembro!$H$3:$H$300,Setembro!$C$3:$C$300,C328)+SUMIFS(Setembro!$H$3:$H$300,Setembro!$D$3:$D$300,C328)+SUMIFS(Outubro!$H$3:$H$300,Outubro!$C$3:$C$300,C328)+SUMIFS(Outubro!$H$3:$H$300,Outubro!$D$3:$D$300,C328)+SUMIFS(Novembro!$H$3:$H$300,Novembro!$C$3:$C$300,C328)+SUMIFS(Novembro!$H$3:$H$300,Novembro!$D$3:$D$300,C328)+SUMIFS(Dezembro!$H$3:$H$300,Dezembro!$C$3:$C$300,C328)+SUMIFS(Dezembro!$H$3:$H$300,Dezembro!$D$3:$D$300,C328)</f>
        <v>0</v>
      </c>
      <c r="J328" s="235"/>
      <c r="L328" s="71"/>
    </row>
    <row r="329" ht="24.75" customHeight="1">
      <c r="A329" s="214">
        <f>Equipes!$H329+(ROW(Equipes!$H329)/100000)</f>
        <v>0.00329</v>
      </c>
      <c r="B329" s="207">
        <f>RANK(Equipes!$A329,A:A)</f>
        <v>118</v>
      </c>
      <c r="C329" s="242"/>
      <c r="D329" s="216">
        <f>COUNTIF(Janeiro!$C$3:$C$300,C329)+COUNTIF(Fevereiro!$C$3:$C$300,C329)+COUNTIF('Março'!$C$3:$C$300,C329)+COUNTIF(Abril!$C$3:$C$300,C329)+COUNTIF(Maio!$C$3:$C$300,C329)+COUNTIF(Junho!$C$3:$C$300,C329)+COUNTIF(Julho!$C$3:$C$300,C329)+COUNTIF(Agosto!$C$3:$C$300,C329)+COUNTIF(Setembro!$C$3:$C$300,C329)+COUNTIF(Outubro!$C$3:$C$300,C329)+COUNTIF(Novembro!$C$3:$C$300,C329)+COUNTIF(Dezembro!$C$3:$C$300,C329)</f>
        <v>0</v>
      </c>
      <c r="E329" s="216">
        <f>COUNTIF(Janeiro!$D$3:$D$300,C329)+COUNTIF(Fevereiro!$D$3:$D$300,C329)+COUNTIF('Março'!$D$3:$D$300,C329)+COUNTIF(Abril!$D$3:$D$300,C329)+COUNTIF(Maio!$D$3:$D$300,C329)+COUNTIF(Junho!$D$3:$D$300,C329)+COUNTIF(Julho!$D$3:$D$300,C329)+COUNTIF(Agosto!$D$3:$D$300,C329)+COUNTIF(Setembro!$D$3:$D$300,C329)+COUNTIF(Outubro!$D$3:$D$300,C329)+COUNTIF(Novembro!$D$3:$D$300,C329)+COUNTIF(Dezembro!$D$3:$D$300,C329)</f>
        <v>0</v>
      </c>
      <c r="F329" s="216">
        <f>COUNTIFS(Janeiro!$C$3:$C$300,C329,Janeiro!$H$3:$H$300,"&gt;0")+COUNTIFS(Janeiro!$D$3:$D$300,C329,Janeiro!$H$3:$H$300,"&gt;0")+COUNTIFS(Fevereiro!$C$3:$C$300,C329,Fevereiro!$H$3:$H$300,"&gt;0")+COUNTIFS(Fevereiro!$D$3:$D$300,C329,Fevereiro!$H$3:$H$300,"&gt;0")+COUNTIFS('Março'!$C$3:$C$300,C329,'Março'!$H$3:$H$300,"&gt;0")+COUNTIFS('Março'!$D$3:$D$300,C329,'Março'!$H$3:$H$300,"&gt;0")+COUNTIFS(Abril!$C$3:$C$300,C329,Abril!$H$3:$H$300,"&gt;0")+COUNTIFS(Abril!$D$3:$D$300,C329,Abril!$H$3:$H$300,"&gt;0")+COUNTIFS(Maio!$C$3:$C$300,C329,Maio!$H$3:$H$300,"&gt;0")+COUNTIFS(Maio!$D$3:$D$300,C329,Maio!$H$3:$H$300,"&gt;0")+COUNTIFS(Junho!$C$3:$C$300,C329,Junho!$H$3:$H$300,"&gt;0")+COUNTIFS(Junho!$D$3:$D$300,C329,Junho!$H$3:$H$300,"&gt;0")+COUNTIFS(Julho!$C$3:$C$300,C329,Julho!$H$3:$H$300,"&gt;0")+COUNTIFS(Julho!$D$3:$D$300,C329,Julho!$H$3:$H$300,"&gt;0")+COUNTIFS(Agosto!$C$3:$C$300,C329,Agosto!$H$3:$H$300,"&gt;0")+COUNTIFS(Agosto!$D$3:$D$300,C329,Agosto!$H$3:$H$300,"&gt;0")+COUNTIFS(Setembro!$C$3:$C$300,C329,Setembro!$H$3:$H$300,"&gt;0")+COUNTIFS(Setembro!$D$3:$D$300,C329,Setembro!$H$3:$H$300,"&gt;0")+COUNTIFS(Outubro!$C$3:$C$300,C329,Outubro!$H$3:$H$300,"&gt;0")+COUNTIFS(Outubro!$D$3:$D$300,C329,Outubro!$H$3:$H$300,"&gt;0")+COUNTIFS(Novembro!$C$3:$C$300,C329,Novembro!$H$3:$H$300,"&gt;0")+COUNTIFS(Novembro!$D$3:$D$300,C329,Novembro!$H$3:$H$300,"&gt;0")+COUNTIFS(Dezembro!$C$3:$C$300,C329,Dezembro!$H$3:$H$300,"&gt;0")+COUNTIFS(Dezembro!$D$3:$D$300,C329,Dezembro!$H$3:$H$300,"&gt;0")</f>
        <v>0</v>
      </c>
      <c r="G329" s="216">
        <f>COUNTIFS(Janeiro!$C$3:$C$300,C329,Janeiro!$H$3:$H$300,"&lt;0")+COUNTIFS(Janeiro!$D$3:$D$300,C329,Janeiro!$H$3:$H$300,"&lt;0")+COUNTIFS(Fevereiro!$C$3:$C$300,C329,Fevereiro!$H$3:$H$300,"&lt;0")+COUNTIFS(Fevereiro!$D$3:$D$300,C329,Fevereiro!$H$3:$H$300,"&lt;0")+COUNTIFS('Março'!$C$3:$C$300,C329,'Março'!$H$3:$H$300,"&lt;0")+COUNTIFS('Março'!$D$3:$D$300,C329,'Março'!$H$3:$H$300,"&lt;0")+COUNTIFS(Abril!$C$3:$C$300,C329,Abril!$H$3:$H$300,"&lt;0")+COUNTIFS(Abril!$D$3:$D$300,C329,Abril!$H$3:$H$300,"&lt;0")+COUNTIFS(Maio!$C$3:$C$300,C329,Maio!$H$3:$H$300,"&lt;0")+COUNTIFS(Maio!$D$3:$D$300,C329,Maio!$H$3:$H$300,"&lt;0")+COUNTIFS(Junho!$C$3:$C$300,C329,Junho!$H$3:$H$300,"&lt;0")+COUNTIFS(Junho!$D$3:$D$300,C329,Junho!$H$3:$H$300,"&lt;0")+COUNTIFS(Julho!$C$3:$C$300,C329,Julho!$H$3:$H$300,"&lt;0")+COUNTIFS(Julho!$D$3:$D$300,C329,Julho!$H$3:$H$300,"&lt;0")+COUNTIFS(Agosto!$C$3:$C$300,C329,Agosto!$H$3:$H$300,"&lt;0")+COUNTIFS(Agosto!$D$3:$D$300,C329,Agosto!$H$3:$H$300,"&lt;0")+COUNTIFS(Setembro!$C$3:$C$300,C329,Setembro!$H$3:$H$300,"&lt;0")+COUNTIFS(Setembro!$D$3:$D$300,C329,Setembro!$H$3:$H$300,"&lt;0")+COUNTIFS(Outubro!$C$3:$C$300,C329,Outubro!$H$3:$H$300,"&lt;0")+COUNTIFS(Outubro!$D$3:$D$300,C329,Outubro!$H$3:$H$300,"&lt;0")+COUNTIFS(Novembro!$C$3:$C$300,C329,Novembro!$H$3:$H$300,"&lt;0")+COUNTIFS(Novembro!$D$3:$D$300,C329,Novembro!$H$3:$H$300,"&lt;0")+COUNTIFS(Dezembro!$C$3:$C$300,C329,Dezembro!$H$3:$H$300,"&lt;0")+COUNTIFS(Dezembro!$D$3:$D$300,C329,Dezembro!$H$3:$H$300,"&lt;0")</f>
        <v>0</v>
      </c>
      <c r="H329" s="217">
        <f>SUMIFS(Janeiro!$H$3:$H$300,Janeiro!$C$3:$C$300,C329)+SUMIFS(Janeiro!$H$3:$H$300,Janeiro!$D$3:$D$300,C329)+SUMIFS(Fevereiro!$H$3:$H$300,Fevereiro!$C$3:$C$300,C329)+SUMIFS(Fevereiro!$H$3:$H$300,Fevereiro!$D$3:$D$300,C329)+SUMIFS('Março'!$H$3:$H$300,'Março'!$C$3:$C$300,C329)+SUMIFS('Março'!$H$3:$H$300,'Março'!$D$3:$D$300,C329)+SUMIFS(Abril!$H$3:$H$300,Abril!$C$3:$C$300,C329)+SUMIFS(Abril!$H$3:$H$300,Abril!$D$3:$D$300,C329)+SUMIFS(Maio!$H$3:$H$300,Maio!$C$3:$C$300,C329)+SUMIFS(Maio!$H$3:$H$300,Maio!$D$3:$D$300,C329)+SUMIFS(Junho!$H$3:$H$300,Junho!$C$3:$C$300,C329)+SUMIFS(Junho!$H$3:$H$300,Junho!$D$3:$D$300,C329)+SUMIFS(Julho!$H$3:$H$300,Julho!$C$3:$C$300,C329)+SUMIFS(Julho!$H$3:$H$300,Julho!$D$3:$D$300,C329)+SUMIFS(Agosto!$H$3:$H$300,Agosto!$C$3:$C$300,C329)+SUMIFS(Agosto!$H$3:$H$300,Agosto!$D$3:$D$300,C329)+SUMIFS(Setembro!$H$3:$H$300,Setembro!$C$3:$C$300,C329)+SUMIFS(Setembro!$H$3:$H$300,Setembro!$D$3:$D$300,C329)+SUMIFS(Outubro!$H$3:$H$300,Outubro!$C$3:$C$300,C329)+SUMIFS(Outubro!$H$3:$H$300,Outubro!$D$3:$D$300,C329)+SUMIFS(Novembro!$H$3:$H$300,Novembro!$C$3:$C$300,C329)+SUMIFS(Novembro!$H$3:$H$300,Novembro!$D$3:$D$300,C329)+SUMIFS(Dezembro!$H$3:$H$300,Dezembro!$C$3:$C$300,C329)+SUMIFS(Dezembro!$H$3:$H$300,Dezembro!$D$3:$D$300,C329)</f>
        <v>0</v>
      </c>
      <c r="J329" s="235"/>
      <c r="L329" s="71"/>
    </row>
    <row r="330" ht="24.75" customHeight="1">
      <c r="A330" s="214">
        <f>Equipes!$H330+(ROW(Equipes!$H330)/100000)</f>
        <v>0.0033</v>
      </c>
      <c r="B330" s="207">
        <f>RANK(Equipes!$A330,A:A)</f>
        <v>117</v>
      </c>
      <c r="C330" s="242"/>
      <c r="D330" s="216">
        <f>COUNTIF(Janeiro!$C$3:$C$300,C330)+COUNTIF(Fevereiro!$C$3:$C$300,C330)+COUNTIF('Março'!$C$3:$C$300,C330)+COUNTIF(Abril!$C$3:$C$300,C330)+COUNTIF(Maio!$C$3:$C$300,C330)+COUNTIF(Junho!$C$3:$C$300,C330)+COUNTIF(Julho!$C$3:$C$300,C330)+COUNTIF(Agosto!$C$3:$C$300,C330)+COUNTIF(Setembro!$C$3:$C$300,C330)+COUNTIF(Outubro!$C$3:$C$300,C330)+COUNTIF(Novembro!$C$3:$C$300,C330)+COUNTIF(Dezembro!$C$3:$C$300,C330)</f>
        <v>0</v>
      </c>
      <c r="E330" s="216">
        <f>COUNTIF(Janeiro!$D$3:$D$300,C330)+COUNTIF(Fevereiro!$D$3:$D$300,C330)+COUNTIF('Março'!$D$3:$D$300,C330)+COUNTIF(Abril!$D$3:$D$300,C330)+COUNTIF(Maio!$D$3:$D$300,C330)+COUNTIF(Junho!$D$3:$D$300,C330)+COUNTIF(Julho!$D$3:$D$300,C330)+COUNTIF(Agosto!$D$3:$D$300,C330)+COUNTIF(Setembro!$D$3:$D$300,C330)+COUNTIF(Outubro!$D$3:$D$300,C330)+COUNTIF(Novembro!$D$3:$D$300,C330)+COUNTIF(Dezembro!$D$3:$D$300,C330)</f>
        <v>0</v>
      </c>
      <c r="F330" s="216">
        <f>COUNTIFS(Janeiro!$C$3:$C$300,C330,Janeiro!$H$3:$H$300,"&gt;0")+COUNTIFS(Janeiro!$D$3:$D$300,C330,Janeiro!$H$3:$H$300,"&gt;0")+COUNTIFS(Fevereiro!$C$3:$C$300,C330,Fevereiro!$H$3:$H$300,"&gt;0")+COUNTIFS(Fevereiro!$D$3:$D$300,C330,Fevereiro!$H$3:$H$300,"&gt;0")+COUNTIFS('Março'!$C$3:$C$300,C330,'Março'!$H$3:$H$300,"&gt;0")+COUNTIFS('Março'!$D$3:$D$300,C330,'Março'!$H$3:$H$300,"&gt;0")+COUNTIFS(Abril!$C$3:$C$300,C330,Abril!$H$3:$H$300,"&gt;0")+COUNTIFS(Abril!$D$3:$D$300,C330,Abril!$H$3:$H$300,"&gt;0")+COUNTIFS(Maio!$C$3:$C$300,C330,Maio!$H$3:$H$300,"&gt;0")+COUNTIFS(Maio!$D$3:$D$300,C330,Maio!$H$3:$H$300,"&gt;0")+COUNTIFS(Junho!$C$3:$C$300,C330,Junho!$H$3:$H$300,"&gt;0")+COUNTIFS(Junho!$D$3:$D$300,C330,Junho!$H$3:$H$300,"&gt;0")+COUNTIFS(Julho!$C$3:$C$300,C330,Julho!$H$3:$H$300,"&gt;0")+COUNTIFS(Julho!$D$3:$D$300,C330,Julho!$H$3:$H$300,"&gt;0")+COUNTIFS(Agosto!$C$3:$C$300,C330,Agosto!$H$3:$H$300,"&gt;0")+COUNTIFS(Agosto!$D$3:$D$300,C330,Agosto!$H$3:$H$300,"&gt;0")+COUNTIFS(Setembro!$C$3:$C$300,C330,Setembro!$H$3:$H$300,"&gt;0")+COUNTIFS(Setembro!$D$3:$D$300,C330,Setembro!$H$3:$H$300,"&gt;0")+COUNTIFS(Outubro!$C$3:$C$300,C330,Outubro!$H$3:$H$300,"&gt;0")+COUNTIFS(Outubro!$D$3:$D$300,C330,Outubro!$H$3:$H$300,"&gt;0")+COUNTIFS(Novembro!$C$3:$C$300,C330,Novembro!$H$3:$H$300,"&gt;0")+COUNTIFS(Novembro!$D$3:$D$300,C330,Novembro!$H$3:$H$300,"&gt;0")+COUNTIFS(Dezembro!$C$3:$C$300,C330,Dezembro!$H$3:$H$300,"&gt;0")+COUNTIFS(Dezembro!$D$3:$D$300,C330,Dezembro!$H$3:$H$300,"&gt;0")</f>
        <v>0</v>
      </c>
      <c r="G330" s="216">
        <f>COUNTIFS(Janeiro!$C$3:$C$300,C330,Janeiro!$H$3:$H$300,"&lt;0")+COUNTIFS(Janeiro!$D$3:$D$300,C330,Janeiro!$H$3:$H$300,"&lt;0")+COUNTIFS(Fevereiro!$C$3:$C$300,C330,Fevereiro!$H$3:$H$300,"&lt;0")+COUNTIFS(Fevereiro!$D$3:$D$300,C330,Fevereiro!$H$3:$H$300,"&lt;0")+COUNTIFS('Março'!$C$3:$C$300,C330,'Março'!$H$3:$H$300,"&lt;0")+COUNTIFS('Março'!$D$3:$D$300,C330,'Março'!$H$3:$H$300,"&lt;0")+COUNTIFS(Abril!$C$3:$C$300,C330,Abril!$H$3:$H$300,"&lt;0")+COUNTIFS(Abril!$D$3:$D$300,C330,Abril!$H$3:$H$300,"&lt;0")+COUNTIFS(Maio!$C$3:$C$300,C330,Maio!$H$3:$H$300,"&lt;0")+COUNTIFS(Maio!$D$3:$D$300,C330,Maio!$H$3:$H$300,"&lt;0")+COUNTIFS(Junho!$C$3:$C$300,C330,Junho!$H$3:$H$300,"&lt;0")+COUNTIFS(Junho!$D$3:$D$300,C330,Junho!$H$3:$H$300,"&lt;0")+COUNTIFS(Julho!$C$3:$C$300,C330,Julho!$H$3:$H$300,"&lt;0")+COUNTIFS(Julho!$D$3:$D$300,C330,Julho!$H$3:$H$300,"&lt;0")+COUNTIFS(Agosto!$C$3:$C$300,C330,Agosto!$H$3:$H$300,"&lt;0")+COUNTIFS(Agosto!$D$3:$D$300,C330,Agosto!$H$3:$H$300,"&lt;0")+COUNTIFS(Setembro!$C$3:$C$300,C330,Setembro!$H$3:$H$300,"&lt;0")+COUNTIFS(Setembro!$D$3:$D$300,C330,Setembro!$H$3:$H$300,"&lt;0")+COUNTIFS(Outubro!$C$3:$C$300,C330,Outubro!$H$3:$H$300,"&lt;0")+COUNTIFS(Outubro!$D$3:$D$300,C330,Outubro!$H$3:$H$300,"&lt;0")+COUNTIFS(Novembro!$C$3:$C$300,C330,Novembro!$H$3:$H$300,"&lt;0")+COUNTIFS(Novembro!$D$3:$D$300,C330,Novembro!$H$3:$H$300,"&lt;0")+COUNTIFS(Dezembro!$C$3:$C$300,C330,Dezembro!$H$3:$H$300,"&lt;0")+COUNTIFS(Dezembro!$D$3:$D$300,C330,Dezembro!$H$3:$H$300,"&lt;0")</f>
        <v>0</v>
      </c>
      <c r="H330" s="217">
        <f>SUMIFS(Janeiro!$H$3:$H$300,Janeiro!$C$3:$C$300,C330)+SUMIFS(Janeiro!$H$3:$H$300,Janeiro!$D$3:$D$300,C330)+SUMIFS(Fevereiro!$H$3:$H$300,Fevereiro!$C$3:$C$300,C330)+SUMIFS(Fevereiro!$H$3:$H$300,Fevereiro!$D$3:$D$300,C330)+SUMIFS('Março'!$H$3:$H$300,'Março'!$C$3:$C$300,C330)+SUMIFS('Março'!$H$3:$H$300,'Março'!$D$3:$D$300,C330)+SUMIFS(Abril!$H$3:$H$300,Abril!$C$3:$C$300,C330)+SUMIFS(Abril!$H$3:$H$300,Abril!$D$3:$D$300,C330)+SUMIFS(Maio!$H$3:$H$300,Maio!$C$3:$C$300,C330)+SUMIFS(Maio!$H$3:$H$300,Maio!$D$3:$D$300,C330)+SUMIFS(Junho!$H$3:$H$300,Junho!$C$3:$C$300,C330)+SUMIFS(Junho!$H$3:$H$300,Junho!$D$3:$D$300,C330)+SUMIFS(Julho!$H$3:$H$300,Julho!$C$3:$C$300,C330)+SUMIFS(Julho!$H$3:$H$300,Julho!$D$3:$D$300,C330)+SUMIFS(Agosto!$H$3:$H$300,Agosto!$C$3:$C$300,C330)+SUMIFS(Agosto!$H$3:$H$300,Agosto!$D$3:$D$300,C330)+SUMIFS(Setembro!$H$3:$H$300,Setembro!$C$3:$C$300,C330)+SUMIFS(Setembro!$H$3:$H$300,Setembro!$D$3:$D$300,C330)+SUMIFS(Outubro!$H$3:$H$300,Outubro!$C$3:$C$300,C330)+SUMIFS(Outubro!$H$3:$H$300,Outubro!$D$3:$D$300,C330)+SUMIFS(Novembro!$H$3:$H$300,Novembro!$C$3:$C$300,C330)+SUMIFS(Novembro!$H$3:$H$300,Novembro!$D$3:$D$300,C330)+SUMIFS(Dezembro!$H$3:$H$300,Dezembro!$C$3:$C$300,C330)+SUMIFS(Dezembro!$H$3:$H$300,Dezembro!$D$3:$D$300,C330)</f>
        <v>0</v>
      </c>
      <c r="J330" s="235"/>
      <c r="L330" s="71"/>
    </row>
    <row r="331" ht="24.75" customHeight="1">
      <c r="A331" s="214">
        <f>Equipes!$H331+(ROW(Equipes!$H331)/100000)</f>
        <v>0.00331</v>
      </c>
      <c r="B331" s="207">
        <f>RANK(Equipes!$A331,A:A)</f>
        <v>116</v>
      </c>
      <c r="C331" s="242"/>
      <c r="D331" s="216">
        <f>COUNTIF(Janeiro!$C$3:$C$300,C331)+COUNTIF(Fevereiro!$C$3:$C$300,C331)+COUNTIF('Março'!$C$3:$C$300,C331)+COUNTIF(Abril!$C$3:$C$300,C331)+COUNTIF(Maio!$C$3:$C$300,C331)+COUNTIF(Junho!$C$3:$C$300,C331)+COUNTIF(Julho!$C$3:$C$300,C331)+COUNTIF(Agosto!$C$3:$C$300,C331)+COUNTIF(Setembro!$C$3:$C$300,C331)+COUNTIF(Outubro!$C$3:$C$300,C331)+COUNTIF(Novembro!$C$3:$C$300,C331)+COUNTIF(Dezembro!$C$3:$C$300,C331)</f>
        <v>0</v>
      </c>
      <c r="E331" s="216">
        <f>COUNTIF(Janeiro!$D$3:$D$300,C331)+COUNTIF(Fevereiro!$D$3:$D$300,C331)+COUNTIF('Março'!$D$3:$D$300,C331)+COUNTIF(Abril!$D$3:$D$300,C331)+COUNTIF(Maio!$D$3:$D$300,C331)+COUNTIF(Junho!$D$3:$D$300,C331)+COUNTIF(Julho!$D$3:$D$300,C331)+COUNTIF(Agosto!$D$3:$D$300,C331)+COUNTIF(Setembro!$D$3:$D$300,C331)+COUNTIF(Outubro!$D$3:$D$300,C331)+COUNTIF(Novembro!$D$3:$D$300,C331)+COUNTIF(Dezembro!$D$3:$D$300,C331)</f>
        <v>0</v>
      </c>
      <c r="F331" s="216">
        <f>COUNTIFS(Janeiro!$C$3:$C$300,C331,Janeiro!$H$3:$H$300,"&gt;0")+COUNTIFS(Janeiro!$D$3:$D$300,C331,Janeiro!$H$3:$H$300,"&gt;0")+COUNTIFS(Fevereiro!$C$3:$C$300,C331,Fevereiro!$H$3:$H$300,"&gt;0")+COUNTIFS(Fevereiro!$D$3:$D$300,C331,Fevereiro!$H$3:$H$300,"&gt;0")+COUNTIFS('Março'!$C$3:$C$300,C331,'Março'!$H$3:$H$300,"&gt;0")+COUNTIFS('Março'!$D$3:$D$300,C331,'Março'!$H$3:$H$300,"&gt;0")+COUNTIFS(Abril!$C$3:$C$300,C331,Abril!$H$3:$H$300,"&gt;0")+COUNTIFS(Abril!$D$3:$D$300,C331,Abril!$H$3:$H$300,"&gt;0")+COUNTIFS(Maio!$C$3:$C$300,C331,Maio!$H$3:$H$300,"&gt;0")+COUNTIFS(Maio!$D$3:$D$300,C331,Maio!$H$3:$H$300,"&gt;0")+COUNTIFS(Junho!$C$3:$C$300,C331,Junho!$H$3:$H$300,"&gt;0")+COUNTIFS(Junho!$D$3:$D$300,C331,Junho!$H$3:$H$300,"&gt;0")+COUNTIFS(Julho!$C$3:$C$300,C331,Julho!$H$3:$H$300,"&gt;0")+COUNTIFS(Julho!$D$3:$D$300,C331,Julho!$H$3:$H$300,"&gt;0")+COUNTIFS(Agosto!$C$3:$C$300,C331,Agosto!$H$3:$H$300,"&gt;0")+COUNTIFS(Agosto!$D$3:$D$300,C331,Agosto!$H$3:$H$300,"&gt;0")+COUNTIFS(Setembro!$C$3:$C$300,C331,Setembro!$H$3:$H$300,"&gt;0")+COUNTIFS(Setembro!$D$3:$D$300,C331,Setembro!$H$3:$H$300,"&gt;0")+COUNTIFS(Outubro!$C$3:$C$300,C331,Outubro!$H$3:$H$300,"&gt;0")+COUNTIFS(Outubro!$D$3:$D$300,C331,Outubro!$H$3:$H$300,"&gt;0")+COUNTIFS(Novembro!$C$3:$C$300,C331,Novembro!$H$3:$H$300,"&gt;0")+COUNTIFS(Novembro!$D$3:$D$300,C331,Novembro!$H$3:$H$300,"&gt;0")+COUNTIFS(Dezembro!$C$3:$C$300,C331,Dezembro!$H$3:$H$300,"&gt;0")+COUNTIFS(Dezembro!$D$3:$D$300,C331,Dezembro!$H$3:$H$300,"&gt;0")</f>
        <v>0</v>
      </c>
      <c r="G331" s="216">
        <f>COUNTIFS(Janeiro!$C$3:$C$300,C331,Janeiro!$H$3:$H$300,"&lt;0")+COUNTIFS(Janeiro!$D$3:$D$300,C331,Janeiro!$H$3:$H$300,"&lt;0")+COUNTIFS(Fevereiro!$C$3:$C$300,C331,Fevereiro!$H$3:$H$300,"&lt;0")+COUNTIFS(Fevereiro!$D$3:$D$300,C331,Fevereiro!$H$3:$H$300,"&lt;0")+COUNTIFS('Março'!$C$3:$C$300,C331,'Março'!$H$3:$H$300,"&lt;0")+COUNTIFS('Março'!$D$3:$D$300,C331,'Março'!$H$3:$H$300,"&lt;0")+COUNTIFS(Abril!$C$3:$C$300,C331,Abril!$H$3:$H$300,"&lt;0")+COUNTIFS(Abril!$D$3:$D$300,C331,Abril!$H$3:$H$300,"&lt;0")+COUNTIFS(Maio!$C$3:$C$300,C331,Maio!$H$3:$H$300,"&lt;0")+COUNTIFS(Maio!$D$3:$D$300,C331,Maio!$H$3:$H$300,"&lt;0")+COUNTIFS(Junho!$C$3:$C$300,C331,Junho!$H$3:$H$300,"&lt;0")+COUNTIFS(Junho!$D$3:$D$300,C331,Junho!$H$3:$H$300,"&lt;0")+COUNTIFS(Julho!$C$3:$C$300,C331,Julho!$H$3:$H$300,"&lt;0")+COUNTIFS(Julho!$D$3:$D$300,C331,Julho!$H$3:$H$300,"&lt;0")+COUNTIFS(Agosto!$C$3:$C$300,C331,Agosto!$H$3:$H$300,"&lt;0")+COUNTIFS(Agosto!$D$3:$D$300,C331,Agosto!$H$3:$H$300,"&lt;0")+COUNTIFS(Setembro!$C$3:$C$300,C331,Setembro!$H$3:$H$300,"&lt;0")+COUNTIFS(Setembro!$D$3:$D$300,C331,Setembro!$H$3:$H$300,"&lt;0")+COUNTIFS(Outubro!$C$3:$C$300,C331,Outubro!$H$3:$H$300,"&lt;0")+COUNTIFS(Outubro!$D$3:$D$300,C331,Outubro!$H$3:$H$300,"&lt;0")+COUNTIFS(Novembro!$C$3:$C$300,C331,Novembro!$H$3:$H$300,"&lt;0")+COUNTIFS(Novembro!$D$3:$D$300,C331,Novembro!$H$3:$H$300,"&lt;0")+COUNTIFS(Dezembro!$C$3:$C$300,C331,Dezembro!$H$3:$H$300,"&lt;0")+COUNTIFS(Dezembro!$D$3:$D$300,C331,Dezembro!$H$3:$H$300,"&lt;0")</f>
        <v>0</v>
      </c>
      <c r="H331" s="217">
        <f>SUMIFS(Janeiro!$H$3:$H$300,Janeiro!$C$3:$C$300,C331)+SUMIFS(Janeiro!$H$3:$H$300,Janeiro!$D$3:$D$300,C331)+SUMIFS(Fevereiro!$H$3:$H$300,Fevereiro!$C$3:$C$300,C331)+SUMIFS(Fevereiro!$H$3:$H$300,Fevereiro!$D$3:$D$300,C331)+SUMIFS('Março'!$H$3:$H$300,'Março'!$C$3:$C$300,C331)+SUMIFS('Março'!$H$3:$H$300,'Março'!$D$3:$D$300,C331)+SUMIFS(Abril!$H$3:$H$300,Abril!$C$3:$C$300,C331)+SUMIFS(Abril!$H$3:$H$300,Abril!$D$3:$D$300,C331)+SUMIFS(Maio!$H$3:$H$300,Maio!$C$3:$C$300,C331)+SUMIFS(Maio!$H$3:$H$300,Maio!$D$3:$D$300,C331)+SUMIFS(Junho!$H$3:$H$300,Junho!$C$3:$C$300,C331)+SUMIFS(Junho!$H$3:$H$300,Junho!$D$3:$D$300,C331)+SUMIFS(Julho!$H$3:$H$300,Julho!$C$3:$C$300,C331)+SUMIFS(Julho!$H$3:$H$300,Julho!$D$3:$D$300,C331)+SUMIFS(Agosto!$H$3:$H$300,Agosto!$C$3:$C$300,C331)+SUMIFS(Agosto!$H$3:$H$300,Agosto!$D$3:$D$300,C331)+SUMIFS(Setembro!$H$3:$H$300,Setembro!$C$3:$C$300,C331)+SUMIFS(Setembro!$H$3:$H$300,Setembro!$D$3:$D$300,C331)+SUMIFS(Outubro!$H$3:$H$300,Outubro!$C$3:$C$300,C331)+SUMIFS(Outubro!$H$3:$H$300,Outubro!$D$3:$D$300,C331)+SUMIFS(Novembro!$H$3:$H$300,Novembro!$C$3:$C$300,C331)+SUMIFS(Novembro!$H$3:$H$300,Novembro!$D$3:$D$300,C331)+SUMIFS(Dezembro!$H$3:$H$300,Dezembro!$C$3:$C$300,C331)+SUMIFS(Dezembro!$H$3:$H$300,Dezembro!$D$3:$D$300,C331)</f>
        <v>0</v>
      </c>
      <c r="J331" s="235"/>
      <c r="L331" s="71"/>
    </row>
    <row r="332" ht="24.75" customHeight="1">
      <c r="A332" s="214">
        <f>Equipes!$H332+(ROW(Equipes!$H332)/100000)</f>
        <v>0.00332</v>
      </c>
      <c r="B332" s="207">
        <f>RANK(Equipes!$A332,A:A)</f>
        <v>115</v>
      </c>
      <c r="C332" s="242"/>
      <c r="D332" s="216">
        <f>COUNTIF(Janeiro!$C$3:$C$300,C332)+COUNTIF(Fevereiro!$C$3:$C$300,C332)+COUNTIF('Março'!$C$3:$C$300,C332)+COUNTIF(Abril!$C$3:$C$300,C332)+COUNTIF(Maio!$C$3:$C$300,C332)+COUNTIF(Junho!$C$3:$C$300,C332)+COUNTIF(Julho!$C$3:$C$300,C332)+COUNTIF(Agosto!$C$3:$C$300,C332)+COUNTIF(Setembro!$C$3:$C$300,C332)+COUNTIF(Outubro!$C$3:$C$300,C332)+COUNTIF(Novembro!$C$3:$C$300,C332)+COUNTIF(Dezembro!$C$3:$C$300,C332)</f>
        <v>0</v>
      </c>
      <c r="E332" s="216">
        <f>COUNTIF(Janeiro!$D$3:$D$300,C332)+COUNTIF(Fevereiro!$D$3:$D$300,C332)+COUNTIF('Março'!$D$3:$D$300,C332)+COUNTIF(Abril!$D$3:$D$300,C332)+COUNTIF(Maio!$D$3:$D$300,C332)+COUNTIF(Junho!$D$3:$D$300,C332)+COUNTIF(Julho!$D$3:$D$300,C332)+COUNTIF(Agosto!$D$3:$D$300,C332)+COUNTIF(Setembro!$D$3:$D$300,C332)+COUNTIF(Outubro!$D$3:$D$300,C332)+COUNTIF(Novembro!$D$3:$D$300,C332)+COUNTIF(Dezembro!$D$3:$D$300,C332)</f>
        <v>0</v>
      </c>
      <c r="F332" s="216">
        <f>COUNTIFS(Janeiro!$C$3:$C$300,C332,Janeiro!$H$3:$H$300,"&gt;0")+COUNTIFS(Janeiro!$D$3:$D$300,C332,Janeiro!$H$3:$H$300,"&gt;0")+COUNTIFS(Fevereiro!$C$3:$C$300,C332,Fevereiro!$H$3:$H$300,"&gt;0")+COUNTIFS(Fevereiro!$D$3:$D$300,C332,Fevereiro!$H$3:$H$300,"&gt;0")+COUNTIFS('Março'!$C$3:$C$300,C332,'Março'!$H$3:$H$300,"&gt;0")+COUNTIFS('Março'!$D$3:$D$300,C332,'Março'!$H$3:$H$300,"&gt;0")+COUNTIFS(Abril!$C$3:$C$300,C332,Abril!$H$3:$H$300,"&gt;0")+COUNTIFS(Abril!$D$3:$D$300,C332,Abril!$H$3:$H$300,"&gt;0")+COUNTIFS(Maio!$C$3:$C$300,C332,Maio!$H$3:$H$300,"&gt;0")+COUNTIFS(Maio!$D$3:$D$300,C332,Maio!$H$3:$H$300,"&gt;0")+COUNTIFS(Junho!$C$3:$C$300,C332,Junho!$H$3:$H$300,"&gt;0")+COUNTIFS(Junho!$D$3:$D$300,C332,Junho!$H$3:$H$300,"&gt;0")+COUNTIFS(Julho!$C$3:$C$300,C332,Julho!$H$3:$H$300,"&gt;0")+COUNTIFS(Julho!$D$3:$D$300,C332,Julho!$H$3:$H$300,"&gt;0")+COUNTIFS(Agosto!$C$3:$C$300,C332,Agosto!$H$3:$H$300,"&gt;0")+COUNTIFS(Agosto!$D$3:$D$300,C332,Agosto!$H$3:$H$300,"&gt;0")+COUNTIFS(Setembro!$C$3:$C$300,C332,Setembro!$H$3:$H$300,"&gt;0")+COUNTIFS(Setembro!$D$3:$D$300,C332,Setembro!$H$3:$H$300,"&gt;0")+COUNTIFS(Outubro!$C$3:$C$300,C332,Outubro!$H$3:$H$300,"&gt;0")+COUNTIFS(Outubro!$D$3:$D$300,C332,Outubro!$H$3:$H$300,"&gt;0")+COUNTIFS(Novembro!$C$3:$C$300,C332,Novembro!$H$3:$H$300,"&gt;0")+COUNTIFS(Novembro!$D$3:$D$300,C332,Novembro!$H$3:$H$300,"&gt;0")+COUNTIFS(Dezembro!$C$3:$C$300,C332,Dezembro!$H$3:$H$300,"&gt;0")+COUNTIFS(Dezembro!$D$3:$D$300,C332,Dezembro!$H$3:$H$300,"&gt;0")</f>
        <v>0</v>
      </c>
      <c r="G332" s="216">
        <f>COUNTIFS(Janeiro!$C$3:$C$300,C332,Janeiro!$H$3:$H$300,"&lt;0")+COUNTIFS(Janeiro!$D$3:$D$300,C332,Janeiro!$H$3:$H$300,"&lt;0")+COUNTIFS(Fevereiro!$C$3:$C$300,C332,Fevereiro!$H$3:$H$300,"&lt;0")+COUNTIFS(Fevereiro!$D$3:$D$300,C332,Fevereiro!$H$3:$H$300,"&lt;0")+COUNTIFS('Março'!$C$3:$C$300,C332,'Março'!$H$3:$H$300,"&lt;0")+COUNTIFS('Março'!$D$3:$D$300,C332,'Março'!$H$3:$H$300,"&lt;0")+COUNTIFS(Abril!$C$3:$C$300,C332,Abril!$H$3:$H$300,"&lt;0")+COUNTIFS(Abril!$D$3:$D$300,C332,Abril!$H$3:$H$300,"&lt;0")+COUNTIFS(Maio!$C$3:$C$300,C332,Maio!$H$3:$H$300,"&lt;0")+COUNTIFS(Maio!$D$3:$D$300,C332,Maio!$H$3:$H$300,"&lt;0")+COUNTIFS(Junho!$C$3:$C$300,C332,Junho!$H$3:$H$300,"&lt;0")+COUNTIFS(Junho!$D$3:$D$300,C332,Junho!$H$3:$H$300,"&lt;0")+COUNTIFS(Julho!$C$3:$C$300,C332,Julho!$H$3:$H$300,"&lt;0")+COUNTIFS(Julho!$D$3:$D$300,C332,Julho!$H$3:$H$300,"&lt;0")+COUNTIFS(Agosto!$C$3:$C$300,C332,Agosto!$H$3:$H$300,"&lt;0")+COUNTIFS(Agosto!$D$3:$D$300,C332,Agosto!$H$3:$H$300,"&lt;0")+COUNTIFS(Setembro!$C$3:$C$300,C332,Setembro!$H$3:$H$300,"&lt;0")+COUNTIFS(Setembro!$D$3:$D$300,C332,Setembro!$H$3:$H$300,"&lt;0")+COUNTIFS(Outubro!$C$3:$C$300,C332,Outubro!$H$3:$H$300,"&lt;0")+COUNTIFS(Outubro!$D$3:$D$300,C332,Outubro!$H$3:$H$300,"&lt;0")+COUNTIFS(Novembro!$C$3:$C$300,C332,Novembro!$H$3:$H$300,"&lt;0")+COUNTIFS(Novembro!$D$3:$D$300,C332,Novembro!$H$3:$H$300,"&lt;0")+COUNTIFS(Dezembro!$C$3:$C$300,C332,Dezembro!$H$3:$H$300,"&lt;0")+COUNTIFS(Dezembro!$D$3:$D$300,C332,Dezembro!$H$3:$H$300,"&lt;0")</f>
        <v>0</v>
      </c>
      <c r="H332" s="217">
        <f>SUMIFS(Janeiro!$H$3:$H$300,Janeiro!$C$3:$C$300,C332)+SUMIFS(Janeiro!$H$3:$H$300,Janeiro!$D$3:$D$300,C332)+SUMIFS(Fevereiro!$H$3:$H$300,Fevereiro!$C$3:$C$300,C332)+SUMIFS(Fevereiro!$H$3:$H$300,Fevereiro!$D$3:$D$300,C332)+SUMIFS('Março'!$H$3:$H$300,'Março'!$C$3:$C$300,C332)+SUMIFS('Março'!$H$3:$H$300,'Março'!$D$3:$D$300,C332)+SUMIFS(Abril!$H$3:$H$300,Abril!$C$3:$C$300,C332)+SUMIFS(Abril!$H$3:$H$300,Abril!$D$3:$D$300,C332)+SUMIFS(Maio!$H$3:$H$300,Maio!$C$3:$C$300,C332)+SUMIFS(Maio!$H$3:$H$300,Maio!$D$3:$D$300,C332)+SUMIFS(Junho!$H$3:$H$300,Junho!$C$3:$C$300,C332)+SUMIFS(Junho!$H$3:$H$300,Junho!$D$3:$D$300,C332)+SUMIFS(Julho!$H$3:$H$300,Julho!$C$3:$C$300,C332)+SUMIFS(Julho!$H$3:$H$300,Julho!$D$3:$D$300,C332)+SUMIFS(Agosto!$H$3:$H$300,Agosto!$C$3:$C$300,C332)+SUMIFS(Agosto!$H$3:$H$300,Agosto!$D$3:$D$300,C332)+SUMIFS(Setembro!$H$3:$H$300,Setembro!$C$3:$C$300,C332)+SUMIFS(Setembro!$H$3:$H$300,Setembro!$D$3:$D$300,C332)+SUMIFS(Outubro!$H$3:$H$300,Outubro!$C$3:$C$300,C332)+SUMIFS(Outubro!$H$3:$H$300,Outubro!$D$3:$D$300,C332)+SUMIFS(Novembro!$H$3:$H$300,Novembro!$C$3:$C$300,C332)+SUMIFS(Novembro!$H$3:$H$300,Novembro!$D$3:$D$300,C332)+SUMIFS(Dezembro!$H$3:$H$300,Dezembro!$C$3:$C$300,C332)+SUMIFS(Dezembro!$H$3:$H$300,Dezembro!$D$3:$D$300,C332)</f>
        <v>0</v>
      </c>
      <c r="J332" s="235"/>
      <c r="L332" s="71"/>
    </row>
    <row r="333" ht="24.75" customHeight="1">
      <c r="A333" s="214">
        <f>Equipes!$H333+(ROW(Equipes!$H333)/100000)</f>
        <v>0.00333</v>
      </c>
      <c r="B333" s="207">
        <f>RANK(Equipes!$A333,A:A)</f>
        <v>114</v>
      </c>
      <c r="C333" s="242"/>
      <c r="D333" s="216">
        <f>COUNTIF(Janeiro!$C$3:$C$300,C333)+COUNTIF(Fevereiro!$C$3:$C$300,C333)+COUNTIF('Março'!$C$3:$C$300,C333)+COUNTIF(Abril!$C$3:$C$300,C333)+COUNTIF(Maio!$C$3:$C$300,C333)+COUNTIF(Junho!$C$3:$C$300,C333)+COUNTIF(Julho!$C$3:$C$300,C333)+COUNTIF(Agosto!$C$3:$C$300,C333)+COUNTIF(Setembro!$C$3:$C$300,C333)+COUNTIF(Outubro!$C$3:$C$300,C333)+COUNTIF(Novembro!$C$3:$C$300,C333)+COUNTIF(Dezembro!$C$3:$C$300,C333)</f>
        <v>0</v>
      </c>
      <c r="E333" s="216">
        <f>COUNTIF(Janeiro!$D$3:$D$300,C333)+COUNTIF(Fevereiro!$D$3:$D$300,C333)+COUNTIF('Março'!$D$3:$D$300,C333)+COUNTIF(Abril!$D$3:$D$300,C333)+COUNTIF(Maio!$D$3:$D$300,C333)+COUNTIF(Junho!$D$3:$D$300,C333)+COUNTIF(Julho!$D$3:$D$300,C333)+COUNTIF(Agosto!$D$3:$D$300,C333)+COUNTIF(Setembro!$D$3:$D$300,C333)+COUNTIF(Outubro!$D$3:$D$300,C333)+COUNTIF(Novembro!$D$3:$D$300,C333)+COUNTIF(Dezembro!$D$3:$D$300,C333)</f>
        <v>0</v>
      </c>
      <c r="F333" s="216">
        <f>COUNTIFS(Janeiro!$C$3:$C$300,C333,Janeiro!$H$3:$H$300,"&gt;0")+COUNTIFS(Janeiro!$D$3:$D$300,C333,Janeiro!$H$3:$H$300,"&gt;0")+COUNTIFS(Fevereiro!$C$3:$C$300,C333,Fevereiro!$H$3:$H$300,"&gt;0")+COUNTIFS(Fevereiro!$D$3:$D$300,C333,Fevereiro!$H$3:$H$300,"&gt;0")+COUNTIFS('Março'!$C$3:$C$300,C333,'Março'!$H$3:$H$300,"&gt;0")+COUNTIFS('Março'!$D$3:$D$300,C333,'Março'!$H$3:$H$300,"&gt;0")+COUNTIFS(Abril!$C$3:$C$300,C333,Abril!$H$3:$H$300,"&gt;0")+COUNTIFS(Abril!$D$3:$D$300,C333,Abril!$H$3:$H$300,"&gt;0")+COUNTIFS(Maio!$C$3:$C$300,C333,Maio!$H$3:$H$300,"&gt;0")+COUNTIFS(Maio!$D$3:$D$300,C333,Maio!$H$3:$H$300,"&gt;0")+COUNTIFS(Junho!$C$3:$C$300,C333,Junho!$H$3:$H$300,"&gt;0")+COUNTIFS(Junho!$D$3:$D$300,C333,Junho!$H$3:$H$300,"&gt;0")+COUNTIFS(Julho!$C$3:$C$300,C333,Julho!$H$3:$H$300,"&gt;0")+COUNTIFS(Julho!$D$3:$D$300,C333,Julho!$H$3:$H$300,"&gt;0")+COUNTIFS(Agosto!$C$3:$C$300,C333,Agosto!$H$3:$H$300,"&gt;0")+COUNTIFS(Agosto!$D$3:$D$300,C333,Agosto!$H$3:$H$300,"&gt;0")+COUNTIFS(Setembro!$C$3:$C$300,C333,Setembro!$H$3:$H$300,"&gt;0")+COUNTIFS(Setembro!$D$3:$D$300,C333,Setembro!$H$3:$H$300,"&gt;0")+COUNTIFS(Outubro!$C$3:$C$300,C333,Outubro!$H$3:$H$300,"&gt;0")+COUNTIFS(Outubro!$D$3:$D$300,C333,Outubro!$H$3:$H$300,"&gt;0")+COUNTIFS(Novembro!$C$3:$C$300,C333,Novembro!$H$3:$H$300,"&gt;0")+COUNTIFS(Novembro!$D$3:$D$300,C333,Novembro!$H$3:$H$300,"&gt;0")+COUNTIFS(Dezembro!$C$3:$C$300,C333,Dezembro!$H$3:$H$300,"&gt;0")+COUNTIFS(Dezembro!$D$3:$D$300,C333,Dezembro!$H$3:$H$300,"&gt;0")</f>
        <v>0</v>
      </c>
      <c r="G333" s="216">
        <f>COUNTIFS(Janeiro!$C$3:$C$300,C333,Janeiro!$H$3:$H$300,"&lt;0")+COUNTIFS(Janeiro!$D$3:$D$300,C333,Janeiro!$H$3:$H$300,"&lt;0")+COUNTIFS(Fevereiro!$C$3:$C$300,C333,Fevereiro!$H$3:$H$300,"&lt;0")+COUNTIFS(Fevereiro!$D$3:$D$300,C333,Fevereiro!$H$3:$H$300,"&lt;0")+COUNTIFS('Março'!$C$3:$C$300,C333,'Março'!$H$3:$H$300,"&lt;0")+COUNTIFS('Março'!$D$3:$D$300,C333,'Março'!$H$3:$H$300,"&lt;0")+COUNTIFS(Abril!$C$3:$C$300,C333,Abril!$H$3:$H$300,"&lt;0")+COUNTIFS(Abril!$D$3:$D$300,C333,Abril!$H$3:$H$300,"&lt;0")+COUNTIFS(Maio!$C$3:$C$300,C333,Maio!$H$3:$H$300,"&lt;0")+COUNTIFS(Maio!$D$3:$D$300,C333,Maio!$H$3:$H$300,"&lt;0")+COUNTIFS(Junho!$C$3:$C$300,C333,Junho!$H$3:$H$300,"&lt;0")+COUNTIFS(Junho!$D$3:$D$300,C333,Junho!$H$3:$H$300,"&lt;0")+COUNTIFS(Julho!$C$3:$C$300,C333,Julho!$H$3:$H$300,"&lt;0")+COUNTIFS(Julho!$D$3:$D$300,C333,Julho!$H$3:$H$300,"&lt;0")+COUNTIFS(Agosto!$C$3:$C$300,C333,Agosto!$H$3:$H$300,"&lt;0")+COUNTIFS(Agosto!$D$3:$D$300,C333,Agosto!$H$3:$H$300,"&lt;0")+COUNTIFS(Setembro!$C$3:$C$300,C333,Setembro!$H$3:$H$300,"&lt;0")+COUNTIFS(Setembro!$D$3:$D$300,C333,Setembro!$H$3:$H$300,"&lt;0")+COUNTIFS(Outubro!$C$3:$C$300,C333,Outubro!$H$3:$H$300,"&lt;0")+COUNTIFS(Outubro!$D$3:$D$300,C333,Outubro!$H$3:$H$300,"&lt;0")+COUNTIFS(Novembro!$C$3:$C$300,C333,Novembro!$H$3:$H$300,"&lt;0")+COUNTIFS(Novembro!$D$3:$D$300,C333,Novembro!$H$3:$H$300,"&lt;0")+COUNTIFS(Dezembro!$C$3:$C$300,C333,Dezembro!$H$3:$H$300,"&lt;0")+COUNTIFS(Dezembro!$D$3:$D$300,C333,Dezembro!$H$3:$H$300,"&lt;0")</f>
        <v>0</v>
      </c>
      <c r="H333" s="217">
        <f>SUMIFS(Janeiro!$H$3:$H$300,Janeiro!$C$3:$C$300,C333)+SUMIFS(Janeiro!$H$3:$H$300,Janeiro!$D$3:$D$300,C333)+SUMIFS(Fevereiro!$H$3:$H$300,Fevereiro!$C$3:$C$300,C333)+SUMIFS(Fevereiro!$H$3:$H$300,Fevereiro!$D$3:$D$300,C333)+SUMIFS('Março'!$H$3:$H$300,'Março'!$C$3:$C$300,C333)+SUMIFS('Março'!$H$3:$H$300,'Março'!$D$3:$D$300,C333)+SUMIFS(Abril!$H$3:$H$300,Abril!$C$3:$C$300,C333)+SUMIFS(Abril!$H$3:$H$300,Abril!$D$3:$D$300,C333)+SUMIFS(Maio!$H$3:$H$300,Maio!$C$3:$C$300,C333)+SUMIFS(Maio!$H$3:$H$300,Maio!$D$3:$D$300,C333)+SUMIFS(Junho!$H$3:$H$300,Junho!$C$3:$C$300,C333)+SUMIFS(Junho!$H$3:$H$300,Junho!$D$3:$D$300,C333)+SUMIFS(Julho!$H$3:$H$300,Julho!$C$3:$C$300,C333)+SUMIFS(Julho!$H$3:$H$300,Julho!$D$3:$D$300,C333)+SUMIFS(Agosto!$H$3:$H$300,Agosto!$C$3:$C$300,C333)+SUMIFS(Agosto!$H$3:$H$300,Agosto!$D$3:$D$300,C333)+SUMIFS(Setembro!$H$3:$H$300,Setembro!$C$3:$C$300,C333)+SUMIFS(Setembro!$H$3:$H$300,Setembro!$D$3:$D$300,C333)+SUMIFS(Outubro!$H$3:$H$300,Outubro!$C$3:$C$300,C333)+SUMIFS(Outubro!$H$3:$H$300,Outubro!$D$3:$D$300,C333)+SUMIFS(Novembro!$H$3:$H$300,Novembro!$C$3:$C$300,C333)+SUMIFS(Novembro!$H$3:$H$300,Novembro!$D$3:$D$300,C333)+SUMIFS(Dezembro!$H$3:$H$300,Dezembro!$C$3:$C$300,C333)+SUMIFS(Dezembro!$H$3:$H$300,Dezembro!$D$3:$D$300,C333)</f>
        <v>0</v>
      </c>
      <c r="J333" s="235"/>
      <c r="L333" s="71"/>
    </row>
    <row r="334" ht="24.75" customHeight="1">
      <c r="A334" s="214">
        <f>Equipes!$H334+(ROW(Equipes!$H334)/100000)</f>
        <v>0.00334</v>
      </c>
      <c r="B334" s="207">
        <f>RANK(Equipes!$A334,A:A)</f>
        <v>113</v>
      </c>
      <c r="C334" s="242"/>
      <c r="D334" s="216">
        <f>COUNTIF(Janeiro!$C$3:$C$300,C334)+COUNTIF(Fevereiro!$C$3:$C$300,C334)+COUNTIF('Março'!$C$3:$C$300,C334)+COUNTIF(Abril!$C$3:$C$300,C334)+COUNTIF(Maio!$C$3:$C$300,C334)+COUNTIF(Junho!$C$3:$C$300,C334)+COUNTIF(Julho!$C$3:$C$300,C334)+COUNTIF(Agosto!$C$3:$C$300,C334)+COUNTIF(Setembro!$C$3:$C$300,C334)+COUNTIF(Outubro!$C$3:$C$300,C334)+COUNTIF(Novembro!$C$3:$C$300,C334)+COUNTIF(Dezembro!$C$3:$C$300,C334)</f>
        <v>0</v>
      </c>
      <c r="E334" s="216">
        <f>COUNTIF(Janeiro!$D$3:$D$300,C334)+COUNTIF(Fevereiro!$D$3:$D$300,C334)+COUNTIF('Março'!$D$3:$D$300,C334)+COUNTIF(Abril!$D$3:$D$300,C334)+COUNTIF(Maio!$D$3:$D$300,C334)+COUNTIF(Junho!$D$3:$D$300,C334)+COUNTIF(Julho!$D$3:$D$300,C334)+COUNTIF(Agosto!$D$3:$D$300,C334)+COUNTIF(Setembro!$D$3:$D$300,C334)+COUNTIF(Outubro!$D$3:$D$300,C334)+COUNTIF(Novembro!$D$3:$D$300,C334)+COUNTIF(Dezembro!$D$3:$D$300,C334)</f>
        <v>0</v>
      </c>
      <c r="F334" s="216">
        <f>COUNTIFS(Janeiro!$C$3:$C$300,C334,Janeiro!$H$3:$H$300,"&gt;0")+COUNTIFS(Janeiro!$D$3:$D$300,C334,Janeiro!$H$3:$H$300,"&gt;0")+COUNTIFS(Fevereiro!$C$3:$C$300,C334,Fevereiro!$H$3:$H$300,"&gt;0")+COUNTIFS(Fevereiro!$D$3:$D$300,C334,Fevereiro!$H$3:$H$300,"&gt;0")+COUNTIFS('Março'!$C$3:$C$300,C334,'Março'!$H$3:$H$300,"&gt;0")+COUNTIFS('Março'!$D$3:$D$300,C334,'Março'!$H$3:$H$300,"&gt;0")+COUNTIFS(Abril!$C$3:$C$300,C334,Abril!$H$3:$H$300,"&gt;0")+COUNTIFS(Abril!$D$3:$D$300,C334,Abril!$H$3:$H$300,"&gt;0")+COUNTIFS(Maio!$C$3:$C$300,C334,Maio!$H$3:$H$300,"&gt;0")+COUNTIFS(Maio!$D$3:$D$300,C334,Maio!$H$3:$H$300,"&gt;0")+COUNTIFS(Junho!$C$3:$C$300,C334,Junho!$H$3:$H$300,"&gt;0")+COUNTIFS(Junho!$D$3:$D$300,C334,Junho!$H$3:$H$300,"&gt;0")+COUNTIFS(Julho!$C$3:$C$300,C334,Julho!$H$3:$H$300,"&gt;0")+COUNTIFS(Julho!$D$3:$D$300,C334,Julho!$H$3:$H$300,"&gt;0")+COUNTIFS(Agosto!$C$3:$C$300,C334,Agosto!$H$3:$H$300,"&gt;0")+COUNTIFS(Agosto!$D$3:$D$300,C334,Agosto!$H$3:$H$300,"&gt;0")+COUNTIFS(Setembro!$C$3:$C$300,C334,Setembro!$H$3:$H$300,"&gt;0")+COUNTIFS(Setembro!$D$3:$D$300,C334,Setembro!$H$3:$H$300,"&gt;0")+COUNTIFS(Outubro!$C$3:$C$300,C334,Outubro!$H$3:$H$300,"&gt;0")+COUNTIFS(Outubro!$D$3:$D$300,C334,Outubro!$H$3:$H$300,"&gt;0")+COUNTIFS(Novembro!$C$3:$C$300,C334,Novembro!$H$3:$H$300,"&gt;0")+COUNTIFS(Novembro!$D$3:$D$300,C334,Novembro!$H$3:$H$300,"&gt;0")+COUNTIFS(Dezembro!$C$3:$C$300,C334,Dezembro!$H$3:$H$300,"&gt;0")+COUNTIFS(Dezembro!$D$3:$D$300,C334,Dezembro!$H$3:$H$300,"&gt;0")</f>
        <v>0</v>
      </c>
      <c r="G334" s="216">
        <f>COUNTIFS(Janeiro!$C$3:$C$300,C334,Janeiro!$H$3:$H$300,"&lt;0")+COUNTIFS(Janeiro!$D$3:$D$300,C334,Janeiro!$H$3:$H$300,"&lt;0")+COUNTIFS(Fevereiro!$C$3:$C$300,C334,Fevereiro!$H$3:$H$300,"&lt;0")+COUNTIFS(Fevereiro!$D$3:$D$300,C334,Fevereiro!$H$3:$H$300,"&lt;0")+COUNTIFS('Março'!$C$3:$C$300,C334,'Março'!$H$3:$H$300,"&lt;0")+COUNTIFS('Março'!$D$3:$D$300,C334,'Março'!$H$3:$H$300,"&lt;0")+COUNTIFS(Abril!$C$3:$C$300,C334,Abril!$H$3:$H$300,"&lt;0")+COUNTIFS(Abril!$D$3:$D$300,C334,Abril!$H$3:$H$300,"&lt;0")+COUNTIFS(Maio!$C$3:$C$300,C334,Maio!$H$3:$H$300,"&lt;0")+COUNTIFS(Maio!$D$3:$D$300,C334,Maio!$H$3:$H$300,"&lt;0")+COUNTIFS(Junho!$C$3:$C$300,C334,Junho!$H$3:$H$300,"&lt;0")+COUNTIFS(Junho!$D$3:$D$300,C334,Junho!$H$3:$H$300,"&lt;0")+COUNTIFS(Julho!$C$3:$C$300,C334,Julho!$H$3:$H$300,"&lt;0")+COUNTIFS(Julho!$D$3:$D$300,C334,Julho!$H$3:$H$300,"&lt;0")+COUNTIFS(Agosto!$C$3:$C$300,C334,Agosto!$H$3:$H$300,"&lt;0")+COUNTIFS(Agosto!$D$3:$D$300,C334,Agosto!$H$3:$H$300,"&lt;0")+COUNTIFS(Setembro!$C$3:$C$300,C334,Setembro!$H$3:$H$300,"&lt;0")+COUNTIFS(Setembro!$D$3:$D$300,C334,Setembro!$H$3:$H$300,"&lt;0")+COUNTIFS(Outubro!$C$3:$C$300,C334,Outubro!$H$3:$H$300,"&lt;0")+COUNTIFS(Outubro!$D$3:$D$300,C334,Outubro!$H$3:$H$300,"&lt;0")+COUNTIFS(Novembro!$C$3:$C$300,C334,Novembro!$H$3:$H$300,"&lt;0")+COUNTIFS(Novembro!$D$3:$D$300,C334,Novembro!$H$3:$H$300,"&lt;0")+COUNTIFS(Dezembro!$C$3:$C$300,C334,Dezembro!$H$3:$H$300,"&lt;0")+COUNTIFS(Dezembro!$D$3:$D$300,C334,Dezembro!$H$3:$H$300,"&lt;0")</f>
        <v>0</v>
      </c>
      <c r="H334" s="217">
        <f>SUMIFS(Janeiro!$H$3:$H$300,Janeiro!$C$3:$C$300,C334)+SUMIFS(Janeiro!$H$3:$H$300,Janeiro!$D$3:$D$300,C334)+SUMIFS(Fevereiro!$H$3:$H$300,Fevereiro!$C$3:$C$300,C334)+SUMIFS(Fevereiro!$H$3:$H$300,Fevereiro!$D$3:$D$300,C334)+SUMIFS('Março'!$H$3:$H$300,'Março'!$C$3:$C$300,C334)+SUMIFS('Março'!$H$3:$H$300,'Março'!$D$3:$D$300,C334)+SUMIFS(Abril!$H$3:$H$300,Abril!$C$3:$C$300,C334)+SUMIFS(Abril!$H$3:$H$300,Abril!$D$3:$D$300,C334)+SUMIFS(Maio!$H$3:$H$300,Maio!$C$3:$C$300,C334)+SUMIFS(Maio!$H$3:$H$300,Maio!$D$3:$D$300,C334)+SUMIFS(Junho!$H$3:$H$300,Junho!$C$3:$C$300,C334)+SUMIFS(Junho!$H$3:$H$300,Junho!$D$3:$D$300,C334)+SUMIFS(Julho!$H$3:$H$300,Julho!$C$3:$C$300,C334)+SUMIFS(Julho!$H$3:$H$300,Julho!$D$3:$D$300,C334)+SUMIFS(Agosto!$H$3:$H$300,Agosto!$C$3:$C$300,C334)+SUMIFS(Agosto!$H$3:$H$300,Agosto!$D$3:$D$300,C334)+SUMIFS(Setembro!$H$3:$H$300,Setembro!$C$3:$C$300,C334)+SUMIFS(Setembro!$H$3:$H$300,Setembro!$D$3:$D$300,C334)+SUMIFS(Outubro!$H$3:$H$300,Outubro!$C$3:$C$300,C334)+SUMIFS(Outubro!$H$3:$H$300,Outubro!$D$3:$D$300,C334)+SUMIFS(Novembro!$H$3:$H$300,Novembro!$C$3:$C$300,C334)+SUMIFS(Novembro!$H$3:$H$300,Novembro!$D$3:$D$300,C334)+SUMIFS(Dezembro!$H$3:$H$300,Dezembro!$C$3:$C$300,C334)+SUMIFS(Dezembro!$H$3:$H$300,Dezembro!$D$3:$D$300,C334)</f>
        <v>0</v>
      </c>
      <c r="J334" s="235"/>
      <c r="L334" s="71"/>
    </row>
    <row r="335" ht="24.75" customHeight="1">
      <c r="A335" s="214">
        <f>Equipes!$H335+(ROW(Equipes!$H335)/100000)</f>
        <v>0.00335</v>
      </c>
      <c r="B335" s="207">
        <f>RANK(Equipes!$A335,A:A)</f>
        <v>112</v>
      </c>
      <c r="C335" s="242"/>
      <c r="D335" s="216">
        <f>COUNTIF(Janeiro!$C$3:$C$300,C335)+COUNTIF(Fevereiro!$C$3:$C$300,C335)+COUNTIF('Março'!$C$3:$C$300,C335)+COUNTIF(Abril!$C$3:$C$300,C335)+COUNTIF(Maio!$C$3:$C$300,C335)+COUNTIF(Junho!$C$3:$C$300,C335)+COUNTIF(Julho!$C$3:$C$300,C335)+COUNTIF(Agosto!$C$3:$C$300,C335)+COUNTIF(Setembro!$C$3:$C$300,C335)+COUNTIF(Outubro!$C$3:$C$300,C335)+COUNTIF(Novembro!$C$3:$C$300,C335)+COUNTIF(Dezembro!$C$3:$C$300,C335)</f>
        <v>0</v>
      </c>
      <c r="E335" s="216">
        <f>COUNTIF(Janeiro!$D$3:$D$300,C335)+COUNTIF(Fevereiro!$D$3:$D$300,C335)+COUNTIF('Março'!$D$3:$D$300,C335)+COUNTIF(Abril!$D$3:$D$300,C335)+COUNTIF(Maio!$D$3:$D$300,C335)+COUNTIF(Junho!$D$3:$D$300,C335)+COUNTIF(Julho!$D$3:$D$300,C335)+COUNTIF(Agosto!$D$3:$D$300,C335)+COUNTIF(Setembro!$D$3:$D$300,C335)+COUNTIF(Outubro!$D$3:$D$300,C335)+COUNTIF(Novembro!$D$3:$D$300,C335)+COUNTIF(Dezembro!$D$3:$D$300,C335)</f>
        <v>0</v>
      </c>
      <c r="F335" s="216">
        <f>COUNTIFS(Janeiro!$C$3:$C$300,C335,Janeiro!$H$3:$H$300,"&gt;0")+COUNTIFS(Janeiro!$D$3:$D$300,C335,Janeiro!$H$3:$H$300,"&gt;0")+COUNTIFS(Fevereiro!$C$3:$C$300,C335,Fevereiro!$H$3:$H$300,"&gt;0")+COUNTIFS(Fevereiro!$D$3:$D$300,C335,Fevereiro!$H$3:$H$300,"&gt;0")+COUNTIFS('Março'!$C$3:$C$300,C335,'Março'!$H$3:$H$300,"&gt;0")+COUNTIFS('Março'!$D$3:$D$300,C335,'Março'!$H$3:$H$300,"&gt;0")+COUNTIFS(Abril!$C$3:$C$300,C335,Abril!$H$3:$H$300,"&gt;0")+COUNTIFS(Abril!$D$3:$D$300,C335,Abril!$H$3:$H$300,"&gt;0")+COUNTIFS(Maio!$C$3:$C$300,C335,Maio!$H$3:$H$300,"&gt;0")+COUNTIFS(Maio!$D$3:$D$300,C335,Maio!$H$3:$H$300,"&gt;0")+COUNTIFS(Junho!$C$3:$C$300,C335,Junho!$H$3:$H$300,"&gt;0")+COUNTIFS(Junho!$D$3:$D$300,C335,Junho!$H$3:$H$300,"&gt;0")+COUNTIFS(Julho!$C$3:$C$300,C335,Julho!$H$3:$H$300,"&gt;0")+COUNTIFS(Julho!$D$3:$D$300,C335,Julho!$H$3:$H$300,"&gt;0")+COUNTIFS(Agosto!$C$3:$C$300,C335,Agosto!$H$3:$H$300,"&gt;0")+COUNTIFS(Agosto!$D$3:$D$300,C335,Agosto!$H$3:$H$300,"&gt;0")+COUNTIFS(Setembro!$C$3:$C$300,C335,Setembro!$H$3:$H$300,"&gt;0")+COUNTIFS(Setembro!$D$3:$D$300,C335,Setembro!$H$3:$H$300,"&gt;0")+COUNTIFS(Outubro!$C$3:$C$300,C335,Outubro!$H$3:$H$300,"&gt;0")+COUNTIFS(Outubro!$D$3:$D$300,C335,Outubro!$H$3:$H$300,"&gt;0")+COUNTIFS(Novembro!$C$3:$C$300,C335,Novembro!$H$3:$H$300,"&gt;0")+COUNTIFS(Novembro!$D$3:$D$300,C335,Novembro!$H$3:$H$300,"&gt;0")+COUNTIFS(Dezembro!$C$3:$C$300,C335,Dezembro!$H$3:$H$300,"&gt;0")+COUNTIFS(Dezembro!$D$3:$D$300,C335,Dezembro!$H$3:$H$300,"&gt;0")</f>
        <v>0</v>
      </c>
      <c r="G335" s="216">
        <f>COUNTIFS(Janeiro!$C$3:$C$300,C335,Janeiro!$H$3:$H$300,"&lt;0")+COUNTIFS(Janeiro!$D$3:$D$300,C335,Janeiro!$H$3:$H$300,"&lt;0")+COUNTIFS(Fevereiro!$C$3:$C$300,C335,Fevereiro!$H$3:$H$300,"&lt;0")+COUNTIFS(Fevereiro!$D$3:$D$300,C335,Fevereiro!$H$3:$H$300,"&lt;0")+COUNTIFS('Março'!$C$3:$C$300,C335,'Março'!$H$3:$H$300,"&lt;0")+COUNTIFS('Março'!$D$3:$D$300,C335,'Março'!$H$3:$H$300,"&lt;0")+COUNTIFS(Abril!$C$3:$C$300,C335,Abril!$H$3:$H$300,"&lt;0")+COUNTIFS(Abril!$D$3:$D$300,C335,Abril!$H$3:$H$300,"&lt;0")+COUNTIFS(Maio!$C$3:$C$300,C335,Maio!$H$3:$H$300,"&lt;0")+COUNTIFS(Maio!$D$3:$D$300,C335,Maio!$H$3:$H$300,"&lt;0")+COUNTIFS(Junho!$C$3:$C$300,C335,Junho!$H$3:$H$300,"&lt;0")+COUNTIFS(Junho!$D$3:$D$300,C335,Junho!$H$3:$H$300,"&lt;0")+COUNTIFS(Julho!$C$3:$C$300,C335,Julho!$H$3:$H$300,"&lt;0")+COUNTIFS(Julho!$D$3:$D$300,C335,Julho!$H$3:$H$300,"&lt;0")+COUNTIFS(Agosto!$C$3:$C$300,C335,Agosto!$H$3:$H$300,"&lt;0")+COUNTIFS(Agosto!$D$3:$D$300,C335,Agosto!$H$3:$H$300,"&lt;0")+COUNTIFS(Setembro!$C$3:$C$300,C335,Setembro!$H$3:$H$300,"&lt;0")+COUNTIFS(Setembro!$D$3:$D$300,C335,Setembro!$H$3:$H$300,"&lt;0")+COUNTIFS(Outubro!$C$3:$C$300,C335,Outubro!$H$3:$H$300,"&lt;0")+COUNTIFS(Outubro!$D$3:$D$300,C335,Outubro!$H$3:$H$300,"&lt;0")+COUNTIFS(Novembro!$C$3:$C$300,C335,Novembro!$H$3:$H$300,"&lt;0")+COUNTIFS(Novembro!$D$3:$D$300,C335,Novembro!$H$3:$H$300,"&lt;0")+COUNTIFS(Dezembro!$C$3:$C$300,C335,Dezembro!$H$3:$H$300,"&lt;0")+COUNTIFS(Dezembro!$D$3:$D$300,C335,Dezembro!$H$3:$H$300,"&lt;0")</f>
        <v>0</v>
      </c>
      <c r="H335" s="217">
        <f>SUMIFS(Janeiro!$H$3:$H$300,Janeiro!$C$3:$C$300,C335)+SUMIFS(Janeiro!$H$3:$H$300,Janeiro!$D$3:$D$300,C335)+SUMIFS(Fevereiro!$H$3:$H$300,Fevereiro!$C$3:$C$300,C335)+SUMIFS(Fevereiro!$H$3:$H$300,Fevereiro!$D$3:$D$300,C335)+SUMIFS('Março'!$H$3:$H$300,'Março'!$C$3:$C$300,C335)+SUMIFS('Março'!$H$3:$H$300,'Março'!$D$3:$D$300,C335)+SUMIFS(Abril!$H$3:$H$300,Abril!$C$3:$C$300,C335)+SUMIFS(Abril!$H$3:$H$300,Abril!$D$3:$D$300,C335)+SUMIFS(Maio!$H$3:$H$300,Maio!$C$3:$C$300,C335)+SUMIFS(Maio!$H$3:$H$300,Maio!$D$3:$D$300,C335)+SUMIFS(Junho!$H$3:$H$300,Junho!$C$3:$C$300,C335)+SUMIFS(Junho!$H$3:$H$300,Junho!$D$3:$D$300,C335)+SUMIFS(Julho!$H$3:$H$300,Julho!$C$3:$C$300,C335)+SUMIFS(Julho!$H$3:$H$300,Julho!$D$3:$D$300,C335)+SUMIFS(Agosto!$H$3:$H$300,Agosto!$C$3:$C$300,C335)+SUMIFS(Agosto!$H$3:$H$300,Agosto!$D$3:$D$300,C335)+SUMIFS(Setembro!$H$3:$H$300,Setembro!$C$3:$C$300,C335)+SUMIFS(Setembro!$H$3:$H$300,Setembro!$D$3:$D$300,C335)+SUMIFS(Outubro!$H$3:$H$300,Outubro!$C$3:$C$300,C335)+SUMIFS(Outubro!$H$3:$H$300,Outubro!$D$3:$D$300,C335)+SUMIFS(Novembro!$H$3:$H$300,Novembro!$C$3:$C$300,C335)+SUMIFS(Novembro!$H$3:$H$300,Novembro!$D$3:$D$300,C335)+SUMIFS(Dezembro!$H$3:$H$300,Dezembro!$C$3:$C$300,C335)+SUMIFS(Dezembro!$H$3:$H$300,Dezembro!$D$3:$D$300,C335)</f>
        <v>0</v>
      </c>
      <c r="J335" s="235"/>
      <c r="L335" s="71"/>
    </row>
    <row r="336" ht="24.75" customHeight="1">
      <c r="A336" s="214">
        <f>Equipes!$H336+(ROW(Equipes!$H336)/100000)</f>
        <v>0.00336</v>
      </c>
      <c r="B336" s="207">
        <f>RANK(Equipes!$A336,A:A)</f>
        <v>111</v>
      </c>
      <c r="C336" s="242"/>
      <c r="D336" s="216">
        <f>COUNTIF(Janeiro!$C$3:$C$300,C336)+COUNTIF(Fevereiro!$C$3:$C$300,C336)+COUNTIF('Março'!$C$3:$C$300,C336)+COUNTIF(Abril!$C$3:$C$300,C336)+COUNTIF(Maio!$C$3:$C$300,C336)+COUNTIF(Junho!$C$3:$C$300,C336)+COUNTIF(Julho!$C$3:$C$300,C336)+COUNTIF(Agosto!$C$3:$C$300,C336)+COUNTIF(Setembro!$C$3:$C$300,C336)+COUNTIF(Outubro!$C$3:$C$300,C336)+COUNTIF(Novembro!$C$3:$C$300,C336)+COUNTIF(Dezembro!$C$3:$C$300,C336)</f>
        <v>0</v>
      </c>
      <c r="E336" s="216">
        <f>COUNTIF(Janeiro!$D$3:$D$300,C336)+COUNTIF(Fevereiro!$D$3:$D$300,C336)+COUNTIF('Março'!$D$3:$D$300,C336)+COUNTIF(Abril!$D$3:$D$300,C336)+COUNTIF(Maio!$D$3:$D$300,C336)+COUNTIF(Junho!$D$3:$D$300,C336)+COUNTIF(Julho!$D$3:$D$300,C336)+COUNTIF(Agosto!$D$3:$D$300,C336)+COUNTIF(Setembro!$D$3:$D$300,C336)+COUNTIF(Outubro!$D$3:$D$300,C336)+COUNTIF(Novembro!$D$3:$D$300,C336)+COUNTIF(Dezembro!$D$3:$D$300,C336)</f>
        <v>0</v>
      </c>
      <c r="F336" s="216">
        <f>COUNTIFS(Janeiro!$C$3:$C$300,C336,Janeiro!$H$3:$H$300,"&gt;0")+COUNTIFS(Janeiro!$D$3:$D$300,C336,Janeiro!$H$3:$H$300,"&gt;0")+COUNTIFS(Fevereiro!$C$3:$C$300,C336,Fevereiro!$H$3:$H$300,"&gt;0")+COUNTIFS(Fevereiro!$D$3:$D$300,C336,Fevereiro!$H$3:$H$300,"&gt;0")+COUNTIFS('Março'!$C$3:$C$300,C336,'Março'!$H$3:$H$300,"&gt;0")+COUNTIFS('Março'!$D$3:$D$300,C336,'Março'!$H$3:$H$300,"&gt;0")+COUNTIFS(Abril!$C$3:$C$300,C336,Abril!$H$3:$H$300,"&gt;0")+COUNTIFS(Abril!$D$3:$D$300,C336,Abril!$H$3:$H$300,"&gt;0")+COUNTIFS(Maio!$C$3:$C$300,C336,Maio!$H$3:$H$300,"&gt;0")+COUNTIFS(Maio!$D$3:$D$300,C336,Maio!$H$3:$H$300,"&gt;0")+COUNTIFS(Junho!$C$3:$C$300,C336,Junho!$H$3:$H$300,"&gt;0")+COUNTIFS(Junho!$D$3:$D$300,C336,Junho!$H$3:$H$300,"&gt;0")+COUNTIFS(Julho!$C$3:$C$300,C336,Julho!$H$3:$H$300,"&gt;0")+COUNTIFS(Julho!$D$3:$D$300,C336,Julho!$H$3:$H$300,"&gt;0")+COUNTIFS(Agosto!$C$3:$C$300,C336,Agosto!$H$3:$H$300,"&gt;0")+COUNTIFS(Agosto!$D$3:$D$300,C336,Agosto!$H$3:$H$300,"&gt;0")+COUNTIFS(Setembro!$C$3:$C$300,C336,Setembro!$H$3:$H$300,"&gt;0")+COUNTIFS(Setembro!$D$3:$D$300,C336,Setembro!$H$3:$H$300,"&gt;0")+COUNTIFS(Outubro!$C$3:$C$300,C336,Outubro!$H$3:$H$300,"&gt;0")+COUNTIFS(Outubro!$D$3:$D$300,C336,Outubro!$H$3:$H$300,"&gt;0")+COUNTIFS(Novembro!$C$3:$C$300,C336,Novembro!$H$3:$H$300,"&gt;0")+COUNTIFS(Novembro!$D$3:$D$300,C336,Novembro!$H$3:$H$300,"&gt;0")+COUNTIFS(Dezembro!$C$3:$C$300,C336,Dezembro!$H$3:$H$300,"&gt;0")+COUNTIFS(Dezembro!$D$3:$D$300,C336,Dezembro!$H$3:$H$300,"&gt;0")</f>
        <v>0</v>
      </c>
      <c r="G336" s="216">
        <f>COUNTIFS(Janeiro!$C$3:$C$300,C336,Janeiro!$H$3:$H$300,"&lt;0")+COUNTIFS(Janeiro!$D$3:$D$300,C336,Janeiro!$H$3:$H$300,"&lt;0")+COUNTIFS(Fevereiro!$C$3:$C$300,C336,Fevereiro!$H$3:$H$300,"&lt;0")+COUNTIFS(Fevereiro!$D$3:$D$300,C336,Fevereiro!$H$3:$H$300,"&lt;0")+COUNTIFS('Março'!$C$3:$C$300,C336,'Março'!$H$3:$H$300,"&lt;0")+COUNTIFS('Março'!$D$3:$D$300,C336,'Março'!$H$3:$H$300,"&lt;0")+COUNTIFS(Abril!$C$3:$C$300,C336,Abril!$H$3:$H$300,"&lt;0")+COUNTIFS(Abril!$D$3:$D$300,C336,Abril!$H$3:$H$300,"&lt;0")+COUNTIFS(Maio!$C$3:$C$300,C336,Maio!$H$3:$H$300,"&lt;0")+COUNTIFS(Maio!$D$3:$D$300,C336,Maio!$H$3:$H$300,"&lt;0")+COUNTIFS(Junho!$C$3:$C$300,C336,Junho!$H$3:$H$300,"&lt;0")+COUNTIFS(Junho!$D$3:$D$300,C336,Junho!$H$3:$H$300,"&lt;0")+COUNTIFS(Julho!$C$3:$C$300,C336,Julho!$H$3:$H$300,"&lt;0")+COUNTIFS(Julho!$D$3:$D$300,C336,Julho!$H$3:$H$300,"&lt;0")+COUNTIFS(Agosto!$C$3:$C$300,C336,Agosto!$H$3:$H$300,"&lt;0")+COUNTIFS(Agosto!$D$3:$D$300,C336,Agosto!$H$3:$H$300,"&lt;0")+COUNTIFS(Setembro!$C$3:$C$300,C336,Setembro!$H$3:$H$300,"&lt;0")+COUNTIFS(Setembro!$D$3:$D$300,C336,Setembro!$H$3:$H$300,"&lt;0")+COUNTIFS(Outubro!$C$3:$C$300,C336,Outubro!$H$3:$H$300,"&lt;0")+COUNTIFS(Outubro!$D$3:$D$300,C336,Outubro!$H$3:$H$300,"&lt;0")+COUNTIFS(Novembro!$C$3:$C$300,C336,Novembro!$H$3:$H$300,"&lt;0")+COUNTIFS(Novembro!$D$3:$D$300,C336,Novembro!$H$3:$H$300,"&lt;0")+COUNTIFS(Dezembro!$C$3:$C$300,C336,Dezembro!$H$3:$H$300,"&lt;0")+COUNTIFS(Dezembro!$D$3:$D$300,C336,Dezembro!$H$3:$H$300,"&lt;0")</f>
        <v>0</v>
      </c>
      <c r="H336" s="217">
        <f>SUMIFS(Janeiro!$H$3:$H$300,Janeiro!$C$3:$C$300,C336)+SUMIFS(Janeiro!$H$3:$H$300,Janeiro!$D$3:$D$300,C336)+SUMIFS(Fevereiro!$H$3:$H$300,Fevereiro!$C$3:$C$300,C336)+SUMIFS(Fevereiro!$H$3:$H$300,Fevereiro!$D$3:$D$300,C336)+SUMIFS('Março'!$H$3:$H$300,'Março'!$C$3:$C$300,C336)+SUMIFS('Março'!$H$3:$H$300,'Março'!$D$3:$D$300,C336)+SUMIFS(Abril!$H$3:$H$300,Abril!$C$3:$C$300,C336)+SUMIFS(Abril!$H$3:$H$300,Abril!$D$3:$D$300,C336)+SUMIFS(Maio!$H$3:$H$300,Maio!$C$3:$C$300,C336)+SUMIFS(Maio!$H$3:$H$300,Maio!$D$3:$D$300,C336)+SUMIFS(Junho!$H$3:$H$300,Junho!$C$3:$C$300,C336)+SUMIFS(Junho!$H$3:$H$300,Junho!$D$3:$D$300,C336)+SUMIFS(Julho!$H$3:$H$300,Julho!$C$3:$C$300,C336)+SUMIFS(Julho!$H$3:$H$300,Julho!$D$3:$D$300,C336)+SUMIFS(Agosto!$H$3:$H$300,Agosto!$C$3:$C$300,C336)+SUMIFS(Agosto!$H$3:$H$300,Agosto!$D$3:$D$300,C336)+SUMIFS(Setembro!$H$3:$H$300,Setembro!$C$3:$C$300,C336)+SUMIFS(Setembro!$H$3:$H$300,Setembro!$D$3:$D$300,C336)+SUMIFS(Outubro!$H$3:$H$300,Outubro!$C$3:$C$300,C336)+SUMIFS(Outubro!$H$3:$H$300,Outubro!$D$3:$D$300,C336)+SUMIFS(Novembro!$H$3:$H$300,Novembro!$C$3:$C$300,C336)+SUMIFS(Novembro!$H$3:$H$300,Novembro!$D$3:$D$300,C336)+SUMIFS(Dezembro!$H$3:$H$300,Dezembro!$C$3:$C$300,C336)+SUMIFS(Dezembro!$H$3:$H$300,Dezembro!$D$3:$D$300,C336)</f>
        <v>0</v>
      </c>
      <c r="J336" s="235"/>
      <c r="L336" s="71"/>
    </row>
    <row r="337" ht="24.75" customHeight="1">
      <c r="A337" s="214">
        <f>Equipes!$H337+(ROW(Equipes!$H337)/100000)</f>
        <v>0.00337</v>
      </c>
      <c r="B337" s="207">
        <f>RANK(Equipes!$A337,A:A)</f>
        <v>110</v>
      </c>
      <c r="C337" s="242"/>
      <c r="D337" s="216">
        <f>COUNTIF(Janeiro!$C$3:$C$300,C337)+COUNTIF(Fevereiro!$C$3:$C$300,C337)+COUNTIF('Março'!$C$3:$C$300,C337)+COUNTIF(Abril!$C$3:$C$300,C337)+COUNTIF(Maio!$C$3:$C$300,C337)+COUNTIF(Junho!$C$3:$C$300,C337)+COUNTIF(Julho!$C$3:$C$300,C337)+COUNTIF(Agosto!$C$3:$C$300,C337)+COUNTIF(Setembro!$C$3:$C$300,C337)+COUNTIF(Outubro!$C$3:$C$300,C337)+COUNTIF(Novembro!$C$3:$C$300,C337)+COUNTIF(Dezembro!$C$3:$C$300,C337)</f>
        <v>0</v>
      </c>
      <c r="E337" s="216">
        <f>COUNTIF(Janeiro!$D$3:$D$300,C337)+COUNTIF(Fevereiro!$D$3:$D$300,C337)+COUNTIF('Março'!$D$3:$D$300,C337)+COUNTIF(Abril!$D$3:$D$300,C337)+COUNTIF(Maio!$D$3:$D$300,C337)+COUNTIF(Junho!$D$3:$D$300,C337)+COUNTIF(Julho!$D$3:$D$300,C337)+COUNTIF(Agosto!$D$3:$D$300,C337)+COUNTIF(Setembro!$D$3:$D$300,C337)+COUNTIF(Outubro!$D$3:$D$300,C337)+COUNTIF(Novembro!$D$3:$D$300,C337)+COUNTIF(Dezembro!$D$3:$D$300,C337)</f>
        <v>0</v>
      </c>
      <c r="F337" s="216">
        <f>COUNTIFS(Janeiro!$C$3:$C$300,C337,Janeiro!$H$3:$H$300,"&gt;0")+COUNTIFS(Janeiro!$D$3:$D$300,C337,Janeiro!$H$3:$H$300,"&gt;0")+COUNTIFS(Fevereiro!$C$3:$C$300,C337,Fevereiro!$H$3:$H$300,"&gt;0")+COUNTIFS(Fevereiro!$D$3:$D$300,C337,Fevereiro!$H$3:$H$300,"&gt;0")+COUNTIFS('Março'!$C$3:$C$300,C337,'Março'!$H$3:$H$300,"&gt;0")+COUNTIFS('Março'!$D$3:$D$300,C337,'Março'!$H$3:$H$300,"&gt;0")+COUNTIFS(Abril!$C$3:$C$300,C337,Abril!$H$3:$H$300,"&gt;0")+COUNTIFS(Abril!$D$3:$D$300,C337,Abril!$H$3:$H$300,"&gt;0")+COUNTIFS(Maio!$C$3:$C$300,C337,Maio!$H$3:$H$300,"&gt;0")+COUNTIFS(Maio!$D$3:$D$300,C337,Maio!$H$3:$H$300,"&gt;0")+COUNTIFS(Junho!$C$3:$C$300,C337,Junho!$H$3:$H$300,"&gt;0")+COUNTIFS(Junho!$D$3:$D$300,C337,Junho!$H$3:$H$300,"&gt;0")+COUNTIFS(Julho!$C$3:$C$300,C337,Julho!$H$3:$H$300,"&gt;0")+COUNTIFS(Julho!$D$3:$D$300,C337,Julho!$H$3:$H$300,"&gt;0")+COUNTIFS(Agosto!$C$3:$C$300,C337,Agosto!$H$3:$H$300,"&gt;0")+COUNTIFS(Agosto!$D$3:$D$300,C337,Agosto!$H$3:$H$300,"&gt;0")+COUNTIFS(Setembro!$C$3:$C$300,C337,Setembro!$H$3:$H$300,"&gt;0")+COUNTIFS(Setembro!$D$3:$D$300,C337,Setembro!$H$3:$H$300,"&gt;0")+COUNTIFS(Outubro!$C$3:$C$300,C337,Outubro!$H$3:$H$300,"&gt;0")+COUNTIFS(Outubro!$D$3:$D$300,C337,Outubro!$H$3:$H$300,"&gt;0")+COUNTIFS(Novembro!$C$3:$C$300,C337,Novembro!$H$3:$H$300,"&gt;0")+COUNTIFS(Novembro!$D$3:$D$300,C337,Novembro!$H$3:$H$300,"&gt;0")+COUNTIFS(Dezembro!$C$3:$C$300,C337,Dezembro!$H$3:$H$300,"&gt;0")+COUNTIFS(Dezembro!$D$3:$D$300,C337,Dezembro!$H$3:$H$300,"&gt;0")</f>
        <v>0</v>
      </c>
      <c r="G337" s="216">
        <f>COUNTIFS(Janeiro!$C$3:$C$300,C337,Janeiro!$H$3:$H$300,"&lt;0")+COUNTIFS(Janeiro!$D$3:$D$300,C337,Janeiro!$H$3:$H$300,"&lt;0")+COUNTIFS(Fevereiro!$C$3:$C$300,C337,Fevereiro!$H$3:$H$300,"&lt;0")+COUNTIFS(Fevereiro!$D$3:$D$300,C337,Fevereiro!$H$3:$H$300,"&lt;0")+COUNTIFS('Março'!$C$3:$C$300,C337,'Março'!$H$3:$H$300,"&lt;0")+COUNTIFS('Março'!$D$3:$D$300,C337,'Março'!$H$3:$H$300,"&lt;0")+COUNTIFS(Abril!$C$3:$C$300,C337,Abril!$H$3:$H$300,"&lt;0")+COUNTIFS(Abril!$D$3:$D$300,C337,Abril!$H$3:$H$300,"&lt;0")+COUNTIFS(Maio!$C$3:$C$300,C337,Maio!$H$3:$H$300,"&lt;0")+COUNTIFS(Maio!$D$3:$D$300,C337,Maio!$H$3:$H$300,"&lt;0")+COUNTIFS(Junho!$C$3:$C$300,C337,Junho!$H$3:$H$300,"&lt;0")+COUNTIFS(Junho!$D$3:$D$300,C337,Junho!$H$3:$H$300,"&lt;0")+COUNTIFS(Julho!$C$3:$C$300,C337,Julho!$H$3:$H$300,"&lt;0")+COUNTIFS(Julho!$D$3:$D$300,C337,Julho!$H$3:$H$300,"&lt;0")+COUNTIFS(Agosto!$C$3:$C$300,C337,Agosto!$H$3:$H$300,"&lt;0")+COUNTIFS(Agosto!$D$3:$D$300,C337,Agosto!$H$3:$H$300,"&lt;0")+COUNTIFS(Setembro!$C$3:$C$300,C337,Setembro!$H$3:$H$300,"&lt;0")+COUNTIFS(Setembro!$D$3:$D$300,C337,Setembro!$H$3:$H$300,"&lt;0")+COUNTIFS(Outubro!$C$3:$C$300,C337,Outubro!$H$3:$H$300,"&lt;0")+COUNTIFS(Outubro!$D$3:$D$300,C337,Outubro!$H$3:$H$300,"&lt;0")+COUNTIFS(Novembro!$C$3:$C$300,C337,Novembro!$H$3:$H$300,"&lt;0")+COUNTIFS(Novembro!$D$3:$D$300,C337,Novembro!$H$3:$H$300,"&lt;0")+COUNTIFS(Dezembro!$C$3:$C$300,C337,Dezembro!$H$3:$H$300,"&lt;0")+COUNTIFS(Dezembro!$D$3:$D$300,C337,Dezembro!$H$3:$H$300,"&lt;0")</f>
        <v>0</v>
      </c>
      <c r="H337" s="217">
        <f>SUMIFS(Janeiro!$H$3:$H$300,Janeiro!$C$3:$C$300,C337)+SUMIFS(Janeiro!$H$3:$H$300,Janeiro!$D$3:$D$300,C337)+SUMIFS(Fevereiro!$H$3:$H$300,Fevereiro!$C$3:$C$300,C337)+SUMIFS(Fevereiro!$H$3:$H$300,Fevereiro!$D$3:$D$300,C337)+SUMIFS('Março'!$H$3:$H$300,'Março'!$C$3:$C$300,C337)+SUMIFS('Março'!$H$3:$H$300,'Março'!$D$3:$D$300,C337)+SUMIFS(Abril!$H$3:$H$300,Abril!$C$3:$C$300,C337)+SUMIFS(Abril!$H$3:$H$300,Abril!$D$3:$D$300,C337)+SUMIFS(Maio!$H$3:$H$300,Maio!$C$3:$C$300,C337)+SUMIFS(Maio!$H$3:$H$300,Maio!$D$3:$D$300,C337)+SUMIFS(Junho!$H$3:$H$300,Junho!$C$3:$C$300,C337)+SUMIFS(Junho!$H$3:$H$300,Junho!$D$3:$D$300,C337)+SUMIFS(Julho!$H$3:$H$300,Julho!$C$3:$C$300,C337)+SUMIFS(Julho!$H$3:$H$300,Julho!$D$3:$D$300,C337)+SUMIFS(Agosto!$H$3:$H$300,Agosto!$C$3:$C$300,C337)+SUMIFS(Agosto!$H$3:$H$300,Agosto!$D$3:$D$300,C337)+SUMIFS(Setembro!$H$3:$H$300,Setembro!$C$3:$C$300,C337)+SUMIFS(Setembro!$H$3:$H$300,Setembro!$D$3:$D$300,C337)+SUMIFS(Outubro!$H$3:$H$300,Outubro!$C$3:$C$300,C337)+SUMIFS(Outubro!$H$3:$H$300,Outubro!$D$3:$D$300,C337)+SUMIFS(Novembro!$H$3:$H$300,Novembro!$C$3:$C$300,C337)+SUMIFS(Novembro!$H$3:$H$300,Novembro!$D$3:$D$300,C337)+SUMIFS(Dezembro!$H$3:$H$300,Dezembro!$C$3:$C$300,C337)+SUMIFS(Dezembro!$H$3:$H$300,Dezembro!$D$3:$D$300,C337)</f>
        <v>0</v>
      </c>
      <c r="J337" s="235"/>
      <c r="L337" s="71"/>
    </row>
    <row r="338" ht="24.75" customHeight="1">
      <c r="A338" s="214">
        <f>Equipes!$H338+(ROW(Equipes!$H338)/100000)</f>
        <v>0.00338</v>
      </c>
      <c r="B338" s="207">
        <f>RANK(Equipes!$A338,A:A)</f>
        <v>109</v>
      </c>
      <c r="C338" s="242"/>
      <c r="D338" s="216">
        <f>COUNTIF(Janeiro!$C$3:$C$300,C338)+COUNTIF(Fevereiro!$C$3:$C$300,C338)+COUNTIF('Março'!$C$3:$C$300,C338)+COUNTIF(Abril!$C$3:$C$300,C338)+COUNTIF(Maio!$C$3:$C$300,C338)+COUNTIF(Junho!$C$3:$C$300,C338)+COUNTIF(Julho!$C$3:$C$300,C338)+COUNTIF(Agosto!$C$3:$C$300,C338)+COUNTIF(Setembro!$C$3:$C$300,C338)+COUNTIF(Outubro!$C$3:$C$300,C338)+COUNTIF(Novembro!$C$3:$C$300,C338)+COUNTIF(Dezembro!$C$3:$C$300,C338)</f>
        <v>0</v>
      </c>
      <c r="E338" s="216">
        <f>COUNTIF(Janeiro!$D$3:$D$300,C338)+COUNTIF(Fevereiro!$D$3:$D$300,C338)+COUNTIF('Março'!$D$3:$D$300,C338)+COUNTIF(Abril!$D$3:$D$300,C338)+COUNTIF(Maio!$D$3:$D$300,C338)+COUNTIF(Junho!$D$3:$D$300,C338)+COUNTIF(Julho!$D$3:$D$300,C338)+COUNTIF(Agosto!$D$3:$D$300,C338)+COUNTIF(Setembro!$D$3:$D$300,C338)+COUNTIF(Outubro!$D$3:$D$300,C338)+COUNTIF(Novembro!$D$3:$D$300,C338)+COUNTIF(Dezembro!$D$3:$D$300,C338)</f>
        <v>0</v>
      </c>
      <c r="F338" s="216">
        <f>COUNTIFS(Janeiro!$C$3:$C$300,C338,Janeiro!$H$3:$H$300,"&gt;0")+COUNTIFS(Janeiro!$D$3:$D$300,C338,Janeiro!$H$3:$H$300,"&gt;0")+COUNTIFS(Fevereiro!$C$3:$C$300,C338,Fevereiro!$H$3:$H$300,"&gt;0")+COUNTIFS(Fevereiro!$D$3:$D$300,C338,Fevereiro!$H$3:$H$300,"&gt;0")+COUNTIFS('Março'!$C$3:$C$300,C338,'Março'!$H$3:$H$300,"&gt;0")+COUNTIFS('Março'!$D$3:$D$300,C338,'Março'!$H$3:$H$300,"&gt;0")+COUNTIFS(Abril!$C$3:$C$300,C338,Abril!$H$3:$H$300,"&gt;0")+COUNTIFS(Abril!$D$3:$D$300,C338,Abril!$H$3:$H$300,"&gt;0")+COUNTIFS(Maio!$C$3:$C$300,C338,Maio!$H$3:$H$300,"&gt;0")+COUNTIFS(Maio!$D$3:$D$300,C338,Maio!$H$3:$H$300,"&gt;0")+COUNTIFS(Junho!$C$3:$C$300,C338,Junho!$H$3:$H$300,"&gt;0")+COUNTIFS(Junho!$D$3:$D$300,C338,Junho!$H$3:$H$300,"&gt;0")+COUNTIFS(Julho!$C$3:$C$300,C338,Julho!$H$3:$H$300,"&gt;0")+COUNTIFS(Julho!$D$3:$D$300,C338,Julho!$H$3:$H$300,"&gt;0")+COUNTIFS(Agosto!$C$3:$C$300,C338,Agosto!$H$3:$H$300,"&gt;0")+COUNTIFS(Agosto!$D$3:$D$300,C338,Agosto!$H$3:$H$300,"&gt;0")+COUNTIFS(Setembro!$C$3:$C$300,C338,Setembro!$H$3:$H$300,"&gt;0")+COUNTIFS(Setembro!$D$3:$D$300,C338,Setembro!$H$3:$H$300,"&gt;0")+COUNTIFS(Outubro!$C$3:$C$300,C338,Outubro!$H$3:$H$300,"&gt;0")+COUNTIFS(Outubro!$D$3:$D$300,C338,Outubro!$H$3:$H$300,"&gt;0")+COUNTIFS(Novembro!$C$3:$C$300,C338,Novembro!$H$3:$H$300,"&gt;0")+COUNTIFS(Novembro!$D$3:$D$300,C338,Novembro!$H$3:$H$300,"&gt;0")+COUNTIFS(Dezembro!$C$3:$C$300,C338,Dezembro!$H$3:$H$300,"&gt;0")+COUNTIFS(Dezembro!$D$3:$D$300,C338,Dezembro!$H$3:$H$300,"&gt;0")</f>
        <v>0</v>
      </c>
      <c r="G338" s="216">
        <f>COUNTIFS(Janeiro!$C$3:$C$300,C338,Janeiro!$H$3:$H$300,"&lt;0")+COUNTIFS(Janeiro!$D$3:$D$300,C338,Janeiro!$H$3:$H$300,"&lt;0")+COUNTIFS(Fevereiro!$C$3:$C$300,C338,Fevereiro!$H$3:$H$300,"&lt;0")+COUNTIFS(Fevereiro!$D$3:$D$300,C338,Fevereiro!$H$3:$H$300,"&lt;0")+COUNTIFS('Março'!$C$3:$C$300,C338,'Março'!$H$3:$H$300,"&lt;0")+COUNTIFS('Março'!$D$3:$D$300,C338,'Março'!$H$3:$H$300,"&lt;0")+COUNTIFS(Abril!$C$3:$C$300,C338,Abril!$H$3:$H$300,"&lt;0")+COUNTIFS(Abril!$D$3:$D$300,C338,Abril!$H$3:$H$300,"&lt;0")+COUNTIFS(Maio!$C$3:$C$300,C338,Maio!$H$3:$H$300,"&lt;0")+COUNTIFS(Maio!$D$3:$D$300,C338,Maio!$H$3:$H$300,"&lt;0")+COUNTIFS(Junho!$C$3:$C$300,C338,Junho!$H$3:$H$300,"&lt;0")+COUNTIFS(Junho!$D$3:$D$300,C338,Junho!$H$3:$H$300,"&lt;0")+COUNTIFS(Julho!$C$3:$C$300,C338,Julho!$H$3:$H$300,"&lt;0")+COUNTIFS(Julho!$D$3:$D$300,C338,Julho!$H$3:$H$300,"&lt;0")+COUNTIFS(Agosto!$C$3:$C$300,C338,Agosto!$H$3:$H$300,"&lt;0")+COUNTIFS(Agosto!$D$3:$D$300,C338,Agosto!$H$3:$H$300,"&lt;0")+COUNTIFS(Setembro!$C$3:$C$300,C338,Setembro!$H$3:$H$300,"&lt;0")+COUNTIFS(Setembro!$D$3:$D$300,C338,Setembro!$H$3:$H$300,"&lt;0")+COUNTIFS(Outubro!$C$3:$C$300,C338,Outubro!$H$3:$H$300,"&lt;0")+COUNTIFS(Outubro!$D$3:$D$300,C338,Outubro!$H$3:$H$300,"&lt;0")+COUNTIFS(Novembro!$C$3:$C$300,C338,Novembro!$H$3:$H$300,"&lt;0")+COUNTIFS(Novembro!$D$3:$D$300,C338,Novembro!$H$3:$H$300,"&lt;0")+COUNTIFS(Dezembro!$C$3:$C$300,C338,Dezembro!$H$3:$H$300,"&lt;0")+COUNTIFS(Dezembro!$D$3:$D$300,C338,Dezembro!$H$3:$H$300,"&lt;0")</f>
        <v>0</v>
      </c>
      <c r="H338" s="217">
        <f>SUMIFS(Janeiro!$H$3:$H$300,Janeiro!$C$3:$C$300,C338)+SUMIFS(Janeiro!$H$3:$H$300,Janeiro!$D$3:$D$300,C338)+SUMIFS(Fevereiro!$H$3:$H$300,Fevereiro!$C$3:$C$300,C338)+SUMIFS(Fevereiro!$H$3:$H$300,Fevereiro!$D$3:$D$300,C338)+SUMIFS('Março'!$H$3:$H$300,'Março'!$C$3:$C$300,C338)+SUMIFS('Março'!$H$3:$H$300,'Março'!$D$3:$D$300,C338)+SUMIFS(Abril!$H$3:$H$300,Abril!$C$3:$C$300,C338)+SUMIFS(Abril!$H$3:$H$300,Abril!$D$3:$D$300,C338)+SUMIFS(Maio!$H$3:$H$300,Maio!$C$3:$C$300,C338)+SUMIFS(Maio!$H$3:$H$300,Maio!$D$3:$D$300,C338)+SUMIFS(Junho!$H$3:$H$300,Junho!$C$3:$C$300,C338)+SUMIFS(Junho!$H$3:$H$300,Junho!$D$3:$D$300,C338)+SUMIFS(Julho!$H$3:$H$300,Julho!$C$3:$C$300,C338)+SUMIFS(Julho!$H$3:$H$300,Julho!$D$3:$D$300,C338)+SUMIFS(Agosto!$H$3:$H$300,Agosto!$C$3:$C$300,C338)+SUMIFS(Agosto!$H$3:$H$300,Agosto!$D$3:$D$300,C338)+SUMIFS(Setembro!$H$3:$H$300,Setembro!$C$3:$C$300,C338)+SUMIFS(Setembro!$H$3:$H$300,Setembro!$D$3:$D$300,C338)+SUMIFS(Outubro!$H$3:$H$300,Outubro!$C$3:$C$300,C338)+SUMIFS(Outubro!$H$3:$H$300,Outubro!$D$3:$D$300,C338)+SUMIFS(Novembro!$H$3:$H$300,Novembro!$C$3:$C$300,C338)+SUMIFS(Novembro!$H$3:$H$300,Novembro!$D$3:$D$300,C338)+SUMIFS(Dezembro!$H$3:$H$300,Dezembro!$C$3:$C$300,C338)+SUMIFS(Dezembro!$H$3:$H$300,Dezembro!$D$3:$D$300,C338)</f>
        <v>0</v>
      </c>
      <c r="J338" s="235"/>
      <c r="L338" s="71"/>
    </row>
    <row r="339" ht="24.75" customHeight="1">
      <c r="A339" s="214">
        <f>Equipes!$H339+(ROW(Equipes!$H339)/100000)</f>
        <v>0.00339</v>
      </c>
      <c r="B339" s="207">
        <f>RANK(Equipes!$A339,A:A)</f>
        <v>108</v>
      </c>
      <c r="C339" s="242"/>
      <c r="D339" s="216">
        <f>COUNTIF(Janeiro!$C$3:$C$300,C339)+COUNTIF(Fevereiro!$C$3:$C$300,C339)+COUNTIF('Março'!$C$3:$C$300,C339)+COUNTIF(Abril!$C$3:$C$300,C339)+COUNTIF(Maio!$C$3:$C$300,C339)+COUNTIF(Junho!$C$3:$C$300,C339)+COUNTIF(Julho!$C$3:$C$300,C339)+COUNTIF(Agosto!$C$3:$C$300,C339)+COUNTIF(Setembro!$C$3:$C$300,C339)+COUNTIF(Outubro!$C$3:$C$300,C339)+COUNTIF(Novembro!$C$3:$C$300,C339)+COUNTIF(Dezembro!$C$3:$C$300,C339)</f>
        <v>0</v>
      </c>
      <c r="E339" s="216">
        <f>COUNTIF(Janeiro!$D$3:$D$300,C339)+COUNTIF(Fevereiro!$D$3:$D$300,C339)+COUNTIF('Março'!$D$3:$D$300,C339)+COUNTIF(Abril!$D$3:$D$300,C339)+COUNTIF(Maio!$D$3:$D$300,C339)+COUNTIF(Junho!$D$3:$D$300,C339)+COUNTIF(Julho!$D$3:$D$300,C339)+COUNTIF(Agosto!$D$3:$D$300,C339)+COUNTIF(Setembro!$D$3:$D$300,C339)+COUNTIF(Outubro!$D$3:$D$300,C339)+COUNTIF(Novembro!$D$3:$D$300,C339)+COUNTIF(Dezembro!$D$3:$D$300,C339)</f>
        <v>0</v>
      </c>
      <c r="F339" s="216">
        <f>COUNTIFS(Janeiro!$C$3:$C$300,C339,Janeiro!$H$3:$H$300,"&gt;0")+COUNTIFS(Janeiro!$D$3:$D$300,C339,Janeiro!$H$3:$H$300,"&gt;0")+COUNTIFS(Fevereiro!$C$3:$C$300,C339,Fevereiro!$H$3:$H$300,"&gt;0")+COUNTIFS(Fevereiro!$D$3:$D$300,C339,Fevereiro!$H$3:$H$300,"&gt;0")+COUNTIFS('Março'!$C$3:$C$300,C339,'Março'!$H$3:$H$300,"&gt;0")+COUNTIFS('Março'!$D$3:$D$300,C339,'Março'!$H$3:$H$300,"&gt;0")+COUNTIFS(Abril!$C$3:$C$300,C339,Abril!$H$3:$H$300,"&gt;0")+COUNTIFS(Abril!$D$3:$D$300,C339,Abril!$H$3:$H$300,"&gt;0")+COUNTIFS(Maio!$C$3:$C$300,C339,Maio!$H$3:$H$300,"&gt;0")+COUNTIFS(Maio!$D$3:$D$300,C339,Maio!$H$3:$H$300,"&gt;0")+COUNTIFS(Junho!$C$3:$C$300,C339,Junho!$H$3:$H$300,"&gt;0")+COUNTIFS(Junho!$D$3:$D$300,C339,Junho!$H$3:$H$300,"&gt;0")+COUNTIFS(Julho!$C$3:$C$300,C339,Julho!$H$3:$H$300,"&gt;0")+COUNTIFS(Julho!$D$3:$D$300,C339,Julho!$H$3:$H$300,"&gt;0")+COUNTIFS(Agosto!$C$3:$C$300,C339,Agosto!$H$3:$H$300,"&gt;0")+COUNTIFS(Agosto!$D$3:$D$300,C339,Agosto!$H$3:$H$300,"&gt;0")+COUNTIFS(Setembro!$C$3:$C$300,C339,Setembro!$H$3:$H$300,"&gt;0")+COUNTIFS(Setembro!$D$3:$D$300,C339,Setembro!$H$3:$H$300,"&gt;0")+COUNTIFS(Outubro!$C$3:$C$300,C339,Outubro!$H$3:$H$300,"&gt;0")+COUNTIFS(Outubro!$D$3:$D$300,C339,Outubro!$H$3:$H$300,"&gt;0")+COUNTIFS(Novembro!$C$3:$C$300,C339,Novembro!$H$3:$H$300,"&gt;0")+COUNTIFS(Novembro!$D$3:$D$300,C339,Novembro!$H$3:$H$300,"&gt;0")+COUNTIFS(Dezembro!$C$3:$C$300,C339,Dezembro!$H$3:$H$300,"&gt;0")+COUNTIFS(Dezembro!$D$3:$D$300,C339,Dezembro!$H$3:$H$300,"&gt;0")</f>
        <v>0</v>
      </c>
      <c r="G339" s="216">
        <f>COUNTIFS(Janeiro!$C$3:$C$300,C339,Janeiro!$H$3:$H$300,"&lt;0")+COUNTIFS(Janeiro!$D$3:$D$300,C339,Janeiro!$H$3:$H$300,"&lt;0")+COUNTIFS(Fevereiro!$C$3:$C$300,C339,Fevereiro!$H$3:$H$300,"&lt;0")+COUNTIFS(Fevereiro!$D$3:$D$300,C339,Fevereiro!$H$3:$H$300,"&lt;0")+COUNTIFS('Março'!$C$3:$C$300,C339,'Março'!$H$3:$H$300,"&lt;0")+COUNTIFS('Março'!$D$3:$D$300,C339,'Março'!$H$3:$H$300,"&lt;0")+COUNTIFS(Abril!$C$3:$C$300,C339,Abril!$H$3:$H$300,"&lt;0")+COUNTIFS(Abril!$D$3:$D$300,C339,Abril!$H$3:$H$300,"&lt;0")+COUNTIFS(Maio!$C$3:$C$300,C339,Maio!$H$3:$H$300,"&lt;0")+COUNTIFS(Maio!$D$3:$D$300,C339,Maio!$H$3:$H$300,"&lt;0")+COUNTIFS(Junho!$C$3:$C$300,C339,Junho!$H$3:$H$300,"&lt;0")+COUNTIFS(Junho!$D$3:$D$300,C339,Junho!$H$3:$H$300,"&lt;0")+COUNTIFS(Julho!$C$3:$C$300,C339,Julho!$H$3:$H$300,"&lt;0")+COUNTIFS(Julho!$D$3:$D$300,C339,Julho!$H$3:$H$300,"&lt;0")+COUNTIFS(Agosto!$C$3:$C$300,C339,Agosto!$H$3:$H$300,"&lt;0")+COUNTIFS(Agosto!$D$3:$D$300,C339,Agosto!$H$3:$H$300,"&lt;0")+COUNTIFS(Setembro!$C$3:$C$300,C339,Setembro!$H$3:$H$300,"&lt;0")+COUNTIFS(Setembro!$D$3:$D$300,C339,Setembro!$H$3:$H$300,"&lt;0")+COUNTIFS(Outubro!$C$3:$C$300,C339,Outubro!$H$3:$H$300,"&lt;0")+COUNTIFS(Outubro!$D$3:$D$300,C339,Outubro!$H$3:$H$300,"&lt;0")+COUNTIFS(Novembro!$C$3:$C$300,C339,Novembro!$H$3:$H$300,"&lt;0")+COUNTIFS(Novembro!$D$3:$D$300,C339,Novembro!$H$3:$H$300,"&lt;0")+COUNTIFS(Dezembro!$C$3:$C$300,C339,Dezembro!$H$3:$H$300,"&lt;0")+COUNTIFS(Dezembro!$D$3:$D$300,C339,Dezembro!$H$3:$H$300,"&lt;0")</f>
        <v>0</v>
      </c>
      <c r="H339" s="217">
        <f>SUMIFS(Janeiro!$H$3:$H$300,Janeiro!$C$3:$C$300,C339)+SUMIFS(Janeiro!$H$3:$H$300,Janeiro!$D$3:$D$300,C339)+SUMIFS(Fevereiro!$H$3:$H$300,Fevereiro!$C$3:$C$300,C339)+SUMIFS(Fevereiro!$H$3:$H$300,Fevereiro!$D$3:$D$300,C339)+SUMIFS('Março'!$H$3:$H$300,'Março'!$C$3:$C$300,C339)+SUMIFS('Março'!$H$3:$H$300,'Março'!$D$3:$D$300,C339)+SUMIFS(Abril!$H$3:$H$300,Abril!$C$3:$C$300,C339)+SUMIFS(Abril!$H$3:$H$300,Abril!$D$3:$D$300,C339)+SUMIFS(Maio!$H$3:$H$300,Maio!$C$3:$C$300,C339)+SUMIFS(Maio!$H$3:$H$300,Maio!$D$3:$D$300,C339)+SUMIFS(Junho!$H$3:$H$300,Junho!$C$3:$C$300,C339)+SUMIFS(Junho!$H$3:$H$300,Junho!$D$3:$D$300,C339)+SUMIFS(Julho!$H$3:$H$300,Julho!$C$3:$C$300,C339)+SUMIFS(Julho!$H$3:$H$300,Julho!$D$3:$D$300,C339)+SUMIFS(Agosto!$H$3:$H$300,Agosto!$C$3:$C$300,C339)+SUMIFS(Agosto!$H$3:$H$300,Agosto!$D$3:$D$300,C339)+SUMIFS(Setembro!$H$3:$H$300,Setembro!$C$3:$C$300,C339)+SUMIFS(Setembro!$H$3:$H$300,Setembro!$D$3:$D$300,C339)+SUMIFS(Outubro!$H$3:$H$300,Outubro!$C$3:$C$300,C339)+SUMIFS(Outubro!$H$3:$H$300,Outubro!$D$3:$D$300,C339)+SUMIFS(Novembro!$H$3:$H$300,Novembro!$C$3:$C$300,C339)+SUMIFS(Novembro!$H$3:$H$300,Novembro!$D$3:$D$300,C339)+SUMIFS(Dezembro!$H$3:$H$300,Dezembro!$C$3:$C$300,C339)+SUMIFS(Dezembro!$H$3:$H$300,Dezembro!$D$3:$D$300,C339)</f>
        <v>0</v>
      </c>
      <c r="J339" s="235"/>
      <c r="L339" s="71"/>
    </row>
    <row r="340" ht="24.75" customHeight="1">
      <c r="A340" s="214">
        <f>Equipes!$H340+(ROW(Equipes!$H340)/100000)</f>
        <v>0.0034</v>
      </c>
      <c r="B340" s="207">
        <f>RANK(Equipes!$A340,A:A)</f>
        <v>107</v>
      </c>
      <c r="C340" s="242"/>
      <c r="D340" s="216">
        <f>COUNTIF(Janeiro!$C$3:$C$300,C340)+COUNTIF(Fevereiro!$C$3:$C$300,C340)+COUNTIF('Março'!$C$3:$C$300,C340)+COUNTIF(Abril!$C$3:$C$300,C340)+COUNTIF(Maio!$C$3:$C$300,C340)+COUNTIF(Junho!$C$3:$C$300,C340)+COUNTIF(Julho!$C$3:$C$300,C340)+COUNTIF(Agosto!$C$3:$C$300,C340)+COUNTIF(Setembro!$C$3:$C$300,C340)+COUNTIF(Outubro!$C$3:$C$300,C340)+COUNTIF(Novembro!$C$3:$C$300,C340)+COUNTIF(Dezembro!$C$3:$C$300,C340)</f>
        <v>0</v>
      </c>
      <c r="E340" s="216">
        <f>COUNTIF(Janeiro!$D$3:$D$300,C340)+COUNTIF(Fevereiro!$D$3:$D$300,C340)+COUNTIF('Março'!$D$3:$D$300,C340)+COUNTIF(Abril!$D$3:$D$300,C340)+COUNTIF(Maio!$D$3:$D$300,C340)+COUNTIF(Junho!$D$3:$D$300,C340)+COUNTIF(Julho!$D$3:$D$300,C340)+COUNTIF(Agosto!$D$3:$D$300,C340)+COUNTIF(Setembro!$D$3:$D$300,C340)+COUNTIF(Outubro!$D$3:$D$300,C340)+COUNTIF(Novembro!$D$3:$D$300,C340)+COUNTIF(Dezembro!$D$3:$D$300,C340)</f>
        <v>0</v>
      </c>
      <c r="F340" s="216">
        <f>COUNTIFS(Janeiro!$C$3:$C$300,C340,Janeiro!$H$3:$H$300,"&gt;0")+COUNTIFS(Janeiro!$D$3:$D$300,C340,Janeiro!$H$3:$H$300,"&gt;0")+COUNTIFS(Fevereiro!$C$3:$C$300,C340,Fevereiro!$H$3:$H$300,"&gt;0")+COUNTIFS(Fevereiro!$D$3:$D$300,C340,Fevereiro!$H$3:$H$300,"&gt;0")+COUNTIFS('Março'!$C$3:$C$300,C340,'Março'!$H$3:$H$300,"&gt;0")+COUNTIFS('Março'!$D$3:$D$300,C340,'Março'!$H$3:$H$300,"&gt;0")+COUNTIFS(Abril!$C$3:$C$300,C340,Abril!$H$3:$H$300,"&gt;0")+COUNTIFS(Abril!$D$3:$D$300,C340,Abril!$H$3:$H$300,"&gt;0")+COUNTIFS(Maio!$C$3:$C$300,C340,Maio!$H$3:$H$300,"&gt;0")+COUNTIFS(Maio!$D$3:$D$300,C340,Maio!$H$3:$H$300,"&gt;0")+COUNTIFS(Junho!$C$3:$C$300,C340,Junho!$H$3:$H$300,"&gt;0")+COUNTIFS(Junho!$D$3:$D$300,C340,Junho!$H$3:$H$300,"&gt;0")+COUNTIFS(Julho!$C$3:$C$300,C340,Julho!$H$3:$H$300,"&gt;0")+COUNTIFS(Julho!$D$3:$D$300,C340,Julho!$H$3:$H$300,"&gt;0")+COUNTIFS(Agosto!$C$3:$C$300,C340,Agosto!$H$3:$H$300,"&gt;0")+COUNTIFS(Agosto!$D$3:$D$300,C340,Agosto!$H$3:$H$300,"&gt;0")+COUNTIFS(Setembro!$C$3:$C$300,C340,Setembro!$H$3:$H$300,"&gt;0")+COUNTIFS(Setembro!$D$3:$D$300,C340,Setembro!$H$3:$H$300,"&gt;0")+COUNTIFS(Outubro!$C$3:$C$300,C340,Outubro!$H$3:$H$300,"&gt;0")+COUNTIFS(Outubro!$D$3:$D$300,C340,Outubro!$H$3:$H$300,"&gt;0")+COUNTIFS(Novembro!$C$3:$C$300,C340,Novembro!$H$3:$H$300,"&gt;0")+COUNTIFS(Novembro!$D$3:$D$300,C340,Novembro!$H$3:$H$300,"&gt;0")+COUNTIFS(Dezembro!$C$3:$C$300,C340,Dezembro!$H$3:$H$300,"&gt;0")+COUNTIFS(Dezembro!$D$3:$D$300,C340,Dezembro!$H$3:$H$300,"&gt;0")</f>
        <v>0</v>
      </c>
      <c r="G340" s="216">
        <f>COUNTIFS(Janeiro!$C$3:$C$300,C340,Janeiro!$H$3:$H$300,"&lt;0")+COUNTIFS(Janeiro!$D$3:$D$300,C340,Janeiro!$H$3:$H$300,"&lt;0")+COUNTIFS(Fevereiro!$C$3:$C$300,C340,Fevereiro!$H$3:$H$300,"&lt;0")+COUNTIFS(Fevereiro!$D$3:$D$300,C340,Fevereiro!$H$3:$H$300,"&lt;0")+COUNTIFS('Março'!$C$3:$C$300,C340,'Março'!$H$3:$H$300,"&lt;0")+COUNTIFS('Março'!$D$3:$D$300,C340,'Março'!$H$3:$H$300,"&lt;0")+COUNTIFS(Abril!$C$3:$C$300,C340,Abril!$H$3:$H$300,"&lt;0")+COUNTIFS(Abril!$D$3:$D$300,C340,Abril!$H$3:$H$300,"&lt;0")+COUNTIFS(Maio!$C$3:$C$300,C340,Maio!$H$3:$H$300,"&lt;0")+COUNTIFS(Maio!$D$3:$D$300,C340,Maio!$H$3:$H$300,"&lt;0")+COUNTIFS(Junho!$C$3:$C$300,C340,Junho!$H$3:$H$300,"&lt;0")+COUNTIFS(Junho!$D$3:$D$300,C340,Junho!$H$3:$H$300,"&lt;0")+COUNTIFS(Julho!$C$3:$C$300,C340,Julho!$H$3:$H$300,"&lt;0")+COUNTIFS(Julho!$D$3:$D$300,C340,Julho!$H$3:$H$300,"&lt;0")+COUNTIFS(Agosto!$C$3:$C$300,C340,Agosto!$H$3:$H$300,"&lt;0")+COUNTIFS(Agosto!$D$3:$D$300,C340,Agosto!$H$3:$H$300,"&lt;0")+COUNTIFS(Setembro!$C$3:$C$300,C340,Setembro!$H$3:$H$300,"&lt;0")+COUNTIFS(Setembro!$D$3:$D$300,C340,Setembro!$H$3:$H$300,"&lt;0")+COUNTIFS(Outubro!$C$3:$C$300,C340,Outubro!$H$3:$H$300,"&lt;0")+COUNTIFS(Outubro!$D$3:$D$300,C340,Outubro!$H$3:$H$300,"&lt;0")+COUNTIFS(Novembro!$C$3:$C$300,C340,Novembro!$H$3:$H$300,"&lt;0")+COUNTIFS(Novembro!$D$3:$D$300,C340,Novembro!$H$3:$H$300,"&lt;0")+COUNTIFS(Dezembro!$C$3:$C$300,C340,Dezembro!$H$3:$H$300,"&lt;0")+COUNTIFS(Dezembro!$D$3:$D$300,C340,Dezembro!$H$3:$H$300,"&lt;0")</f>
        <v>0</v>
      </c>
      <c r="H340" s="217">
        <f>SUMIFS(Janeiro!$H$3:$H$300,Janeiro!$C$3:$C$300,C340)+SUMIFS(Janeiro!$H$3:$H$300,Janeiro!$D$3:$D$300,C340)+SUMIFS(Fevereiro!$H$3:$H$300,Fevereiro!$C$3:$C$300,C340)+SUMIFS(Fevereiro!$H$3:$H$300,Fevereiro!$D$3:$D$300,C340)+SUMIFS('Março'!$H$3:$H$300,'Março'!$C$3:$C$300,C340)+SUMIFS('Março'!$H$3:$H$300,'Março'!$D$3:$D$300,C340)+SUMIFS(Abril!$H$3:$H$300,Abril!$C$3:$C$300,C340)+SUMIFS(Abril!$H$3:$H$300,Abril!$D$3:$D$300,C340)+SUMIFS(Maio!$H$3:$H$300,Maio!$C$3:$C$300,C340)+SUMIFS(Maio!$H$3:$H$300,Maio!$D$3:$D$300,C340)+SUMIFS(Junho!$H$3:$H$300,Junho!$C$3:$C$300,C340)+SUMIFS(Junho!$H$3:$H$300,Junho!$D$3:$D$300,C340)+SUMIFS(Julho!$H$3:$H$300,Julho!$C$3:$C$300,C340)+SUMIFS(Julho!$H$3:$H$300,Julho!$D$3:$D$300,C340)+SUMIFS(Agosto!$H$3:$H$300,Agosto!$C$3:$C$300,C340)+SUMIFS(Agosto!$H$3:$H$300,Agosto!$D$3:$D$300,C340)+SUMIFS(Setembro!$H$3:$H$300,Setembro!$C$3:$C$300,C340)+SUMIFS(Setembro!$H$3:$H$300,Setembro!$D$3:$D$300,C340)+SUMIFS(Outubro!$H$3:$H$300,Outubro!$C$3:$C$300,C340)+SUMIFS(Outubro!$H$3:$H$300,Outubro!$D$3:$D$300,C340)+SUMIFS(Novembro!$H$3:$H$300,Novembro!$C$3:$C$300,C340)+SUMIFS(Novembro!$H$3:$H$300,Novembro!$D$3:$D$300,C340)+SUMIFS(Dezembro!$H$3:$H$300,Dezembro!$C$3:$C$300,C340)+SUMIFS(Dezembro!$H$3:$H$300,Dezembro!$D$3:$D$300,C340)</f>
        <v>0</v>
      </c>
      <c r="J340" s="235"/>
      <c r="L340" s="71"/>
    </row>
    <row r="341" ht="24.75" customHeight="1">
      <c r="A341" s="214">
        <f>Equipes!$H341+(ROW(Equipes!$H341)/100000)</f>
        <v>0.00341</v>
      </c>
      <c r="B341" s="207">
        <f>RANK(Equipes!$A341,A:A)</f>
        <v>106</v>
      </c>
      <c r="C341" s="242"/>
      <c r="D341" s="216">
        <f>COUNTIF(Janeiro!$C$3:$C$300,C341)+COUNTIF(Fevereiro!$C$3:$C$300,C341)+COUNTIF('Março'!$C$3:$C$300,C341)+COUNTIF(Abril!$C$3:$C$300,C341)+COUNTIF(Maio!$C$3:$C$300,C341)+COUNTIF(Junho!$C$3:$C$300,C341)+COUNTIF(Julho!$C$3:$C$300,C341)+COUNTIF(Agosto!$C$3:$C$300,C341)+COUNTIF(Setembro!$C$3:$C$300,C341)+COUNTIF(Outubro!$C$3:$C$300,C341)+COUNTIF(Novembro!$C$3:$C$300,C341)+COUNTIF(Dezembro!$C$3:$C$300,C341)</f>
        <v>0</v>
      </c>
      <c r="E341" s="216">
        <f>COUNTIF(Janeiro!$D$3:$D$300,C341)+COUNTIF(Fevereiro!$D$3:$D$300,C341)+COUNTIF('Março'!$D$3:$D$300,C341)+COUNTIF(Abril!$D$3:$D$300,C341)+COUNTIF(Maio!$D$3:$D$300,C341)+COUNTIF(Junho!$D$3:$D$300,C341)+COUNTIF(Julho!$D$3:$D$300,C341)+COUNTIF(Agosto!$D$3:$D$300,C341)+COUNTIF(Setembro!$D$3:$D$300,C341)+COUNTIF(Outubro!$D$3:$D$300,C341)+COUNTIF(Novembro!$D$3:$D$300,C341)+COUNTIF(Dezembro!$D$3:$D$300,C341)</f>
        <v>0</v>
      </c>
      <c r="F341" s="216">
        <f>COUNTIFS(Janeiro!$C$3:$C$300,C341,Janeiro!$H$3:$H$300,"&gt;0")+COUNTIFS(Janeiro!$D$3:$D$300,C341,Janeiro!$H$3:$H$300,"&gt;0")+COUNTIFS(Fevereiro!$C$3:$C$300,C341,Fevereiro!$H$3:$H$300,"&gt;0")+COUNTIFS(Fevereiro!$D$3:$D$300,C341,Fevereiro!$H$3:$H$300,"&gt;0")+COUNTIFS('Março'!$C$3:$C$300,C341,'Março'!$H$3:$H$300,"&gt;0")+COUNTIFS('Março'!$D$3:$D$300,C341,'Março'!$H$3:$H$300,"&gt;0")+COUNTIFS(Abril!$C$3:$C$300,C341,Abril!$H$3:$H$300,"&gt;0")+COUNTIFS(Abril!$D$3:$D$300,C341,Abril!$H$3:$H$300,"&gt;0")+COUNTIFS(Maio!$C$3:$C$300,C341,Maio!$H$3:$H$300,"&gt;0")+COUNTIFS(Maio!$D$3:$D$300,C341,Maio!$H$3:$H$300,"&gt;0")+COUNTIFS(Junho!$C$3:$C$300,C341,Junho!$H$3:$H$300,"&gt;0")+COUNTIFS(Junho!$D$3:$D$300,C341,Junho!$H$3:$H$300,"&gt;0")+COUNTIFS(Julho!$C$3:$C$300,C341,Julho!$H$3:$H$300,"&gt;0")+COUNTIFS(Julho!$D$3:$D$300,C341,Julho!$H$3:$H$300,"&gt;0")+COUNTIFS(Agosto!$C$3:$C$300,C341,Agosto!$H$3:$H$300,"&gt;0")+COUNTIFS(Agosto!$D$3:$D$300,C341,Agosto!$H$3:$H$300,"&gt;0")+COUNTIFS(Setembro!$C$3:$C$300,C341,Setembro!$H$3:$H$300,"&gt;0")+COUNTIFS(Setembro!$D$3:$D$300,C341,Setembro!$H$3:$H$300,"&gt;0")+COUNTIFS(Outubro!$C$3:$C$300,C341,Outubro!$H$3:$H$300,"&gt;0")+COUNTIFS(Outubro!$D$3:$D$300,C341,Outubro!$H$3:$H$300,"&gt;0")+COUNTIFS(Novembro!$C$3:$C$300,C341,Novembro!$H$3:$H$300,"&gt;0")+COUNTIFS(Novembro!$D$3:$D$300,C341,Novembro!$H$3:$H$300,"&gt;0")+COUNTIFS(Dezembro!$C$3:$C$300,C341,Dezembro!$H$3:$H$300,"&gt;0")+COUNTIFS(Dezembro!$D$3:$D$300,C341,Dezembro!$H$3:$H$300,"&gt;0")</f>
        <v>0</v>
      </c>
      <c r="G341" s="216">
        <f>COUNTIFS(Janeiro!$C$3:$C$300,C341,Janeiro!$H$3:$H$300,"&lt;0")+COUNTIFS(Janeiro!$D$3:$D$300,C341,Janeiro!$H$3:$H$300,"&lt;0")+COUNTIFS(Fevereiro!$C$3:$C$300,C341,Fevereiro!$H$3:$H$300,"&lt;0")+COUNTIFS(Fevereiro!$D$3:$D$300,C341,Fevereiro!$H$3:$H$300,"&lt;0")+COUNTIFS('Março'!$C$3:$C$300,C341,'Março'!$H$3:$H$300,"&lt;0")+COUNTIFS('Março'!$D$3:$D$300,C341,'Março'!$H$3:$H$300,"&lt;0")+COUNTIFS(Abril!$C$3:$C$300,C341,Abril!$H$3:$H$300,"&lt;0")+COUNTIFS(Abril!$D$3:$D$300,C341,Abril!$H$3:$H$300,"&lt;0")+COUNTIFS(Maio!$C$3:$C$300,C341,Maio!$H$3:$H$300,"&lt;0")+COUNTIFS(Maio!$D$3:$D$300,C341,Maio!$H$3:$H$300,"&lt;0")+COUNTIFS(Junho!$C$3:$C$300,C341,Junho!$H$3:$H$300,"&lt;0")+COUNTIFS(Junho!$D$3:$D$300,C341,Junho!$H$3:$H$300,"&lt;0")+COUNTIFS(Julho!$C$3:$C$300,C341,Julho!$H$3:$H$300,"&lt;0")+COUNTIFS(Julho!$D$3:$D$300,C341,Julho!$H$3:$H$300,"&lt;0")+COUNTIFS(Agosto!$C$3:$C$300,C341,Agosto!$H$3:$H$300,"&lt;0")+COUNTIFS(Agosto!$D$3:$D$300,C341,Agosto!$H$3:$H$300,"&lt;0")+COUNTIFS(Setembro!$C$3:$C$300,C341,Setembro!$H$3:$H$300,"&lt;0")+COUNTIFS(Setembro!$D$3:$D$300,C341,Setembro!$H$3:$H$300,"&lt;0")+COUNTIFS(Outubro!$C$3:$C$300,C341,Outubro!$H$3:$H$300,"&lt;0")+COUNTIFS(Outubro!$D$3:$D$300,C341,Outubro!$H$3:$H$300,"&lt;0")+COUNTIFS(Novembro!$C$3:$C$300,C341,Novembro!$H$3:$H$300,"&lt;0")+COUNTIFS(Novembro!$D$3:$D$300,C341,Novembro!$H$3:$H$300,"&lt;0")+COUNTIFS(Dezembro!$C$3:$C$300,C341,Dezembro!$H$3:$H$300,"&lt;0")+COUNTIFS(Dezembro!$D$3:$D$300,C341,Dezembro!$H$3:$H$300,"&lt;0")</f>
        <v>0</v>
      </c>
      <c r="H341" s="217">
        <f>SUMIFS(Janeiro!$H$3:$H$300,Janeiro!$C$3:$C$300,C341)+SUMIFS(Janeiro!$H$3:$H$300,Janeiro!$D$3:$D$300,C341)+SUMIFS(Fevereiro!$H$3:$H$300,Fevereiro!$C$3:$C$300,C341)+SUMIFS(Fevereiro!$H$3:$H$300,Fevereiro!$D$3:$D$300,C341)+SUMIFS('Março'!$H$3:$H$300,'Março'!$C$3:$C$300,C341)+SUMIFS('Março'!$H$3:$H$300,'Março'!$D$3:$D$300,C341)+SUMIFS(Abril!$H$3:$H$300,Abril!$C$3:$C$300,C341)+SUMIFS(Abril!$H$3:$H$300,Abril!$D$3:$D$300,C341)+SUMIFS(Maio!$H$3:$H$300,Maio!$C$3:$C$300,C341)+SUMIFS(Maio!$H$3:$H$300,Maio!$D$3:$D$300,C341)+SUMIFS(Junho!$H$3:$H$300,Junho!$C$3:$C$300,C341)+SUMIFS(Junho!$H$3:$H$300,Junho!$D$3:$D$300,C341)+SUMIFS(Julho!$H$3:$H$300,Julho!$C$3:$C$300,C341)+SUMIFS(Julho!$H$3:$H$300,Julho!$D$3:$D$300,C341)+SUMIFS(Agosto!$H$3:$H$300,Agosto!$C$3:$C$300,C341)+SUMIFS(Agosto!$H$3:$H$300,Agosto!$D$3:$D$300,C341)+SUMIFS(Setembro!$H$3:$H$300,Setembro!$C$3:$C$300,C341)+SUMIFS(Setembro!$H$3:$H$300,Setembro!$D$3:$D$300,C341)+SUMIFS(Outubro!$H$3:$H$300,Outubro!$C$3:$C$300,C341)+SUMIFS(Outubro!$H$3:$H$300,Outubro!$D$3:$D$300,C341)+SUMIFS(Novembro!$H$3:$H$300,Novembro!$C$3:$C$300,C341)+SUMIFS(Novembro!$H$3:$H$300,Novembro!$D$3:$D$300,C341)+SUMIFS(Dezembro!$H$3:$H$300,Dezembro!$C$3:$C$300,C341)+SUMIFS(Dezembro!$H$3:$H$300,Dezembro!$D$3:$D$300,C341)</f>
        <v>0</v>
      </c>
      <c r="J341" s="235"/>
      <c r="L341" s="71"/>
    </row>
    <row r="342" ht="24.75" customHeight="1">
      <c r="A342" s="214">
        <f>Equipes!$H342+(ROW(Equipes!$H342)/100000)</f>
        <v>0.00342</v>
      </c>
      <c r="B342" s="207">
        <f>RANK(Equipes!$A342,A:A)</f>
        <v>105</v>
      </c>
      <c r="C342" s="242"/>
      <c r="D342" s="216">
        <f>COUNTIF(Janeiro!$C$3:$C$300,C342)+COUNTIF(Fevereiro!$C$3:$C$300,C342)+COUNTIF('Março'!$C$3:$C$300,C342)+COUNTIF(Abril!$C$3:$C$300,C342)+COUNTIF(Maio!$C$3:$C$300,C342)+COUNTIF(Junho!$C$3:$C$300,C342)+COUNTIF(Julho!$C$3:$C$300,C342)+COUNTIF(Agosto!$C$3:$C$300,C342)+COUNTIF(Setembro!$C$3:$C$300,C342)+COUNTIF(Outubro!$C$3:$C$300,C342)+COUNTIF(Novembro!$C$3:$C$300,C342)+COUNTIF(Dezembro!$C$3:$C$300,C342)</f>
        <v>0</v>
      </c>
      <c r="E342" s="216">
        <f>COUNTIF(Janeiro!$D$3:$D$300,C342)+COUNTIF(Fevereiro!$D$3:$D$300,C342)+COUNTIF('Março'!$D$3:$D$300,C342)+COUNTIF(Abril!$D$3:$D$300,C342)+COUNTIF(Maio!$D$3:$D$300,C342)+COUNTIF(Junho!$D$3:$D$300,C342)+COUNTIF(Julho!$D$3:$D$300,C342)+COUNTIF(Agosto!$D$3:$D$300,C342)+COUNTIF(Setembro!$D$3:$D$300,C342)+COUNTIF(Outubro!$D$3:$D$300,C342)+COUNTIF(Novembro!$D$3:$D$300,C342)+COUNTIF(Dezembro!$D$3:$D$300,C342)</f>
        <v>0</v>
      </c>
      <c r="F342" s="216">
        <f>COUNTIFS(Janeiro!$C$3:$C$300,C342,Janeiro!$H$3:$H$300,"&gt;0")+COUNTIFS(Janeiro!$D$3:$D$300,C342,Janeiro!$H$3:$H$300,"&gt;0")+COUNTIFS(Fevereiro!$C$3:$C$300,C342,Fevereiro!$H$3:$H$300,"&gt;0")+COUNTIFS(Fevereiro!$D$3:$D$300,C342,Fevereiro!$H$3:$H$300,"&gt;0")+COUNTIFS('Março'!$C$3:$C$300,C342,'Março'!$H$3:$H$300,"&gt;0")+COUNTIFS('Março'!$D$3:$D$300,C342,'Março'!$H$3:$H$300,"&gt;0")+COUNTIFS(Abril!$C$3:$C$300,C342,Abril!$H$3:$H$300,"&gt;0")+COUNTIFS(Abril!$D$3:$D$300,C342,Abril!$H$3:$H$300,"&gt;0")+COUNTIFS(Maio!$C$3:$C$300,C342,Maio!$H$3:$H$300,"&gt;0")+COUNTIFS(Maio!$D$3:$D$300,C342,Maio!$H$3:$H$300,"&gt;0")+COUNTIFS(Junho!$C$3:$C$300,C342,Junho!$H$3:$H$300,"&gt;0")+COUNTIFS(Junho!$D$3:$D$300,C342,Junho!$H$3:$H$300,"&gt;0")+COUNTIFS(Julho!$C$3:$C$300,C342,Julho!$H$3:$H$300,"&gt;0")+COUNTIFS(Julho!$D$3:$D$300,C342,Julho!$H$3:$H$300,"&gt;0")+COUNTIFS(Agosto!$C$3:$C$300,C342,Agosto!$H$3:$H$300,"&gt;0")+COUNTIFS(Agosto!$D$3:$D$300,C342,Agosto!$H$3:$H$300,"&gt;0")+COUNTIFS(Setembro!$C$3:$C$300,C342,Setembro!$H$3:$H$300,"&gt;0")+COUNTIFS(Setembro!$D$3:$D$300,C342,Setembro!$H$3:$H$300,"&gt;0")+COUNTIFS(Outubro!$C$3:$C$300,C342,Outubro!$H$3:$H$300,"&gt;0")+COUNTIFS(Outubro!$D$3:$D$300,C342,Outubro!$H$3:$H$300,"&gt;0")+COUNTIFS(Novembro!$C$3:$C$300,C342,Novembro!$H$3:$H$300,"&gt;0")+COUNTIFS(Novembro!$D$3:$D$300,C342,Novembro!$H$3:$H$300,"&gt;0")+COUNTIFS(Dezembro!$C$3:$C$300,C342,Dezembro!$H$3:$H$300,"&gt;0")+COUNTIFS(Dezembro!$D$3:$D$300,C342,Dezembro!$H$3:$H$300,"&gt;0")</f>
        <v>0</v>
      </c>
      <c r="G342" s="216">
        <f>COUNTIFS(Janeiro!$C$3:$C$300,C342,Janeiro!$H$3:$H$300,"&lt;0")+COUNTIFS(Janeiro!$D$3:$D$300,C342,Janeiro!$H$3:$H$300,"&lt;0")+COUNTIFS(Fevereiro!$C$3:$C$300,C342,Fevereiro!$H$3:$H$300,"&lt;0")+COUNTIFS(Fevereiro!$D$3:$D$300,C342,Fevereiro!$H$3:$H$300,"&lt;0")+COUNTIFS('Março'!$C$3:$C$300,C342,'Março'!$H$3:$H$300,"&lt;0")+COUNTIFS('Março'!$D$3:$D$300,C342,'Março'!$H$3:$H$300,"&lt;0")+COUNTIFS(Abril!$C$3:$C$300,C342,Abril!$H$3:$H$300,"&lt;0")+COUNTIFS(Abril!$D$3:$D$300,C342,Abril!$H$3:$H$300,"&lt;0")+COUNTIFS(Maio!$C$3:$C$300,C342,Maio!$H$3:$H$300,"&lt;0")+COUNTIFS(Maio!$D$3:$D$300,C342,Maio!$H$3:$H$300,"&lt;0")+COUNTIFS(Junho!$C$3:$C$300,C342,Junho!$H$3:$H$300,"&lt;0")+COUNTIFS(Junho!$D$3:$D$300,C342,Junho!$H$3:$H$300,"&lt;0")+COUNTIFS(Julho!$C$3:$C$300,C342,Julho!$H$3:$H$300,"&lt;0")+COUNTIFS(Julho!$D$3:$D$300,C342,Julho!$H$3:$H$300,"&lt;0")+COUNTIFS(Agosto!$C$3:$C$300,C342,Agosto!$H$3:$H$300,"&lt;0")+COUNTIFS(Agosto!$D$3:$D$300,C342,Agosto!$H$3:$H$300,"&lt;0")+COUNTIFS(Setembro!$C$3:$C$300,C342,Setembro!$H$3:$H$300,"&lt;0")+COUNTIFS(Setembro!$D$3:$D$300,C342,Setembro!$H$3:$H$300,"&lt;0")+COUNTIFS(Outubro!$C$3:$C$300,C342,Outubro!$H$3:$H$300,"&lt;0")+COUNTIFS(Outubro!$D$3:$D$300,C342,Outubro!$H$3:$H$300,"&lt;0")+COUNTIFS(Novembro!$C$3:$C$300,C342,Novembro!$H$3:$H$300,"&lt;0")+COUNTIFS(Novembro!$D$3:$D$300,C342,Novembro!$H$3:$H$300,"&lt;0")+COUNTIFS(Dezembro!$C$3:$C$300,C342,Dezembro!$H$3:$H$300,"&lt;0")+COUNTIFS(Dezembro!$D$3:$D$300,C342,Dezembro!$H$3:$H$300,"&lt;0")</f>
        <v>0</v>
      </c>
      <c r="H342" s="217">
        <f>SUMIFS(Janeiro!$H$3:$H$300,Janeiro!$C$3:$C$300,C342)+SUMIFS(Janeiro!$H$3:$H$300,Janeiro!$D$3:$D$300,C342)+SUMIFS(Fevereiro!$H$3:$H$300,Fevereiro!$C$3:$C$300,C342)+SUMIFS(Fevereiro!$H$3:$H$300,Fevereiro!$D$3:$D$300,C342)+SUMIFS('Março'!$H$3:$H$300,'Março'!$C$3:$C$300,C342)+SUMIFS('Março'!$H$3:$H$300,'Março'!$D$3:$D$300,C342)+SUMIFS(Abril!$H$3:$H$300,Abril!$C$3:$C$300,C342)+SUMIFS(Abril!$H$3:$H$300,Abril!$D$3:$D$300,C342)+SUMIFS(Maio!$H$3:$H$300,Maio!$C$3:$C$300,C342)+SUMIFS(Maio!$H$3:$H$300,Maio!$D$3:$D$300,C342)+SUMIFS(Junho!$H$3:$H$300,Junho!$C$3:$C$300,C342)+SUMIFS(Junho!$H$3:$H$300,Junho!$D$3:$D$300,C342)+SUMIFS(Julho!$H$3:$H$300,Julho!$C$3:$C$300,C342)+SUMIFS(Julho!$H$3:$H$300,Julho!$D$3:$D$300,C342)+SUMIFS(Agosto!$H$3:$H$300,Agosto!$C$3:$C$300,C342)+SUMIFS(Agosto!$H$3:$H$300,Agosto!$D$3:$D$300,C342)+SUMIFS(Setembro!$H$3:$H$300,Setembro!$C$3:$C$300,C342)+SUMIFS(Setembro!$H$3:$H$300,Setembro!$D$3:$D$300,C342)+SUMIFS(Outubro!$H$3:$H$300,Outubro!$C$3:$C$300,C342)+SUMIFS(Outubro!$H$3:$H$300,Outubro!$D$3:$D$300,C342)+SUMIFS(Novembro!$H$3:$H$300,Novembro!$C$3:$C$300,C342)+SUMIFS(Novembro!$H$3:$H$300,Novembro!$D$3:$D$300,C342)+SUMIFS(Dezembro!$H$3:$H$300,Dezembro!$C$3:$C$300,C342)+SUMIFS(Dezembro!$H$3:$H$300,Dezembro!$D$3:$D$300,C342)</f>
        <v>0</v>
      </c>
      <c r="J342" s="235"/>
      <c r="L342" s="71"/>
    </row>
    <row r="343" ht="24.75" customHeight="1">
      <c r="A343" s="214">
        <f>Equipes!$H343+(ROW(Equipes!$H343)/100000)</f>
        <v>0.00343</v>
      </c>
      <c r="B343" s="207">
        <f>RANK(Equipes!$A343,A:A)</f>
        <v>104</v>
      </c>
      <c r="C343" s="242"/>
      <c r="D343" s="216">
        <f>COUNTIF(Janeiro!$C$3:$C$300,C343)+COUNTIF(Fevereiro!$C$3:$C$300,C343)+COUNTIF('Março'!$C$3:$C$300,C343)+COUNTIF(Abril!$C$3:$C$300,C343)+COUNTIF(Maio!$C$3:$C$300,C343)+COUNTIF(Junho!$C$3:$C$300,C343)+COUNTIF(Julho!$C$3:$C$300,C343)+COUNTIF(Agosto!$C$3:$C$300,C343)+COUNTIF(Setembro!$C$3:$C$300,C343)+COUNTIF(Outubro!$C$3:$C$300,C343)+COUNTIF(Novembro!$C$3:$C$300,C343)+COUNTIF(Dezembro!$C$3:$C$300,C343)</f>
        <v>0</v>
      </c>
      <c r="E343" s="216">
        <f>COUNTIF(Janeiro!$D$3:$D$300,C343)+COUNTIF(Fevereiro!$D$3:$D$300,C343)+COUNTIF('Março'!$D$3:$D$300,C343)+COUNTIF(Abril!$D$3:$D$300,C343)+COUNTIF(Maio!$D$3:$D$300,C343)+COUNTIF(Junho!$D$3:$D$300,C343)+COUNTIF(Julho!$D$3:$D$300,C343)+COUNTIF(Agosto!$D$3:$D$300,C343)+COUNTIF(Setembro!$D$3:$D$300,C343)+COUNTIF(Outubro!$D$3:$D$300,C343)+COUNTIF(Novembro!$D$3:$D$300,C343)+COUNTIF(Dezembro!$D$3:$D$300,C343)</f>
        <v>0</v>
      </c>
      <c r="F343" s="216">
        <f>COUNTIFS(Janeiro!$C$3:$C$300,C343,Janeiro!$H$3:$H$300,"&gt;0")+COUNTIFS(Janeiro!$D$3:$D$300,C343,Janeiro!$H$3:$H$300,"&gt;0")+COUNTIFS(Fevereiro!$C$3:$C$300,C343,Fevereiro!$H$3:$H$300,"&gt;0")+COUNTIFS(Fevereiro!$D$3:$D$300,C343,Fevereiro!$H$3:$H$300,"&gt;0")+COUNTIFS('Março'!$C$3:$C$300,C343,'Março'!$H$3:$H$300,"&gt;0")+COUNTIFS('Março'!$D$3:$D$300,C343,'Março'!$H$3:$H$300,"&gt;0")+COUNTIFS(Abril!$C$3:$C$300,C343,Abril!$H$3:$H$300,"&gt;0")+COUNTIFS(Abril!$D$3:$D$300,C343,Abril!$H$3:$H$300,"&gt;0")+COUNTIFS(Maio!$C$3:$C$300,C343,Maio!$H$3:$H$300,"&gt;0")+COUNTIFS(Maio!$D$3:$D$300,C343,Maio!$H$3:$H$300,"&gt;0")+COUNTIFS(Junho!$C$3:$C$300,C343,Junho!$H$3:$H$300,"&gt;0")+COUNTIFS(Junho!$D$3:$D$300,C343,Junho!$H$3:$H$300,"&gt;0")+COUNTIFS(Julho!$C$3:$C$300,C343,Julho!$H$3:$H$300,"&gt;0")+COUNTIFS(Julho!$D$3:$D$300,C343,Julho!$H$3:$H$300,"&gt;0")+COUNTIFS(Agosto!$C$3:$C$300,C343,Agosto!$H$3:$H$300,"&gt;0")+COUNTIFS(Agosto!$D$3:$D$300,C343,Agosto!$H$3:$H$300,"&gt;0")+COUNTIFS(Setembro!$C$3:$C$300,C343,Setembro!$H$3:$H$300,"&gt;0")+COUNTIFS(Setembro!$D$3:$D$300,C343,Setembro!$H$3:$H$300,"&gt;0")+COUNTIFS(Outubro!$C$3:$C$300,C343,Outubro!$H$3:$H$300,"&gt;0")+COUNTIFS(Outubro!$D$3:$D$300,C343,Outubro!$H$3:$H$300,"&gt;0")+COUNTIFS(Novembro!$C$3:$C$300,C343,Novembro!$H$3:$H$300,"&gt;0")+COUNTIFS(Novembro!$D$3:$D$300,C343,Novembro!$H$3:$H$300,"&gt;0")+COUNTIFS(Dezembro!$C$3:$C$300,C343,Dezembro!$H$3:$H$300,"&gt;0")+COUNTIFS(Dezembro!$D$3:$D$300,C343,Dezembro!$H$3:$H$300,"&gt;0")</f>
        <v>0</v>
      </c>
      <c r="G343" s="216">
        <f>COUNTIFS(Janeiro!$C$3:$C$300,C343,Janeiro!$H$3:$H$300,"&lt;0")+COUNTIFS(Janeiro!$D$3:$D$300,C343,Janeiro!$H$3:$H$300,"&lt;0")+COUNTIFS(Fevereiro!$C$3:$C$300,C343,Fevereiro!$H$3:$H$300,"&lt;0")+COUNTIFS(Fevereiro!$D$3:$D$300,C343,Fevereiro!$H$3:$H$300,"&lt;0")+COUNTIFS('Março'!$C$3:$C$300,C343,'Março'!$H$3:$H$300,"&lt;0")+COUNTIFS('Março'!$D$3:$D$300,C343,'Março'!$H$3:$H$300,"&lt;0")+COUNTIFS(Abril!$C$3:$C$300,C343,Abril!$H$3:$H$300,"&lt;0")+COUNTIFS(Abril!$D$3:$D$300,C343,Abril!$H$3:$H$300,"&lt;0")+COUNTIFS(Maio!$C$3:$C$300,C343,Maio!$H$3:$H$300,"&lt;0")+COUNTIFS(Maio!$D$3:$D$300,C343,Maio!$H$3:$H$300,"&lt;0")+COUNTIFS(Junho!$C$3:$C$300,C343,Junho!$H$3:$H$300,"&lt;0")+COUNTIFS(Junho!$D$3:$D$300,C343,Junho!$H$3:$H$300,"&lt;0")+COUNTIFS(Julho!$C$3:$C$300,C343,Julho!$H$3:$H$300,"&lt;0")+COUNTIFS(Julho!$D$3:$D$300,C343,Julho!$H$3:$H$300,"&lt;0")+COUNTIFS(Agosto!$C$3:$C$300,C343,Agosto!$H$3:$H$300,"&lt;0")+COUNTIFS(Agosto!$D$3:$D$300,C343,Agosto!$H$3:$H$300,"&lt;0")+COUNTIFS(Setembro!$C$3:$C$300,C343,Setembro!$H$3:$H$300,"&lt;0")+COUNTIFS(Setembro!$D$3:$D$300,C343,Setembro!$H$3:$H$300,"&lt;0")+COUNTIFS(Outubro!$C$3:$C$300,C343,Outubro!$H$3:$H$300,"&lt;0")+COUNTIFS(Outubro!$D$3:$D$300,C343,Outubro!$H$3:$H$300,"&lt;0")+COUNTIFS(Novembro!$C$3:$C$300,C343,Novembro!$H$3:$H$300,"&lt;0")+COUNTIFS(Novembro!$D$3:$D$300,C343,Novembro!$H$3:$H$300,"&lt;0")+COUNTIFS(Dezembro!$C$3:$C$300,C343,Dezembro!$H$3:$H$300,"&lt;0")+COUNTIFS(Dezembro!$D$3:$D$300,C343,Dezembro!$H$3:$H$300,"&lt;0")</f>
        <v>0</v>
      </c>
      <c r="H343" s="217">
        <f>SUMIFS(Janeiro!$H$3:$H$300,Janeiro!$C$3:$C$300,C343)+SUMIFS(Janeiro!$H$3:$H$300,Janeiro!$D$3:$D$300,C343)+SUMIFS(Fevereiro!$H$3:$H$300,Fevereiro!$C$3:$C$300,C343)+SUMIFS(Fevereiro!$H$3:$H$300,Fevereiro!$D$3:$D$300,C343)+SUMIFS('Março'!$H$3:$H$300,'Março'!$C$3:$C$300,C343)+SUMIFS('Março'!$H$3:$H$300,'Março'!$D$3:$D$300,C343)+SUMIFS(Abril!$H$3:$H$300,Abril!$C$3:$C$300,C343)+SUMIFS(Abril!$H$3:$H$300,Abril!$D$3:$D$300,C343)+SUMIFS(Maio!$H$3:$H$300,Maio!$C$3:$C$300,C343)+SUMIFS(Maio!$H$3:$H$300,Maio!$D$3:$D$300,C343)+SUMIFS(Junho!$H$3:$H$300,Junho!$C$3:$C$300,C343)+SUMIFS(Junho!$H$3:$H$300,Junho!$D$3:$D$300,C343)+SUMIFS(Julho!$H$3:$H$300,Julho!$C$3:$C$300,C343)+SUMIFS(Julho!$H$3:$H$300,Julho!$D$3:$D$300,C343)+SUMIFS(Agosto!$H$3:$H$300,Agosto!$C$3:$C$300,C343)+SUMIFS(Agosto!$H$3:$H$300,Agosto!$D$3:$D$300,C343)+SUMIFS(Setembro!$H$3:$H$300,Setembro!$C$3:$C$300,C343)+SUMIFS(Setembro!$H$3:$H$300,Setembro!$D$3:$D$300,C343)+SUMIFS(Outubro!$H$3:$H$300,Outubro!$C$3:$C$300,C343)+SUMIFS(Outubro!$H$3:$H$300,Outubro!$D$3:$D$300,C343)+SUMIFS(Novembro!$H$3:$H$300,Novembro!$C$3:$C$300,C343)+SUMIFS(Novembro!$H$3:$H$300,Novembro!$D$3:$D$300,C343)+SUMIFS(Dezembro!$H$3:$H$300,Dezembro!$C$3:$C$300,C343)+SUMIFS(Dezembro!$H$3:$H$300,Dezembro!$D$3:$D$300,C343)</f>
        <v>0</v>
      </c>
      <c r="J343" s="235"/>
      <c r="L343" s="71"/>
    </row>
    <row r="344" ht="24.75" customHeight="1">
      <c r="A344" s="214">
        <f>Equipes!$H344+(ROW(Equipes!$H344)/100000)</f>
        <v>0.00344</v>
      </c>
      <c r="B344" s="207">
        <f>RANK(Equipes!$A344,A:A)</f>
        <v>103</v>
      </c>
      <c r="C344" s="242"/>
      <c r="D344" s="216">
        <f>COUNTIF(Janeiro!$C$3:$C$300,C344)+COUNTIF(Fevereiro!$C$3:$C$300,C344)+COUNTIF('Março'!$C$3:$C$300,C344)+COUNTIF(Abril!$C$3:$C$300,C344)+COUNTIF(Maio!$C$3:$C$300,C344)+COUNTIF(Junho!$C$3:$C$300,C344)+COUNTIF(Julho!$C$3:$C$300,C344)+COUNTIF(Agosto!$C$3:$C$300,C344)+COUNTIF(Setembro!$C$3:$C$300,C344)+COUNTIF(Outubro!$C$3:$C$300,C344)+COUNTIF(Novembro!$C$3:$C$300,C344)+COUNTIF(Dezembro!$C$3:$C$300,C344)</f>
        <v>0</v>
      </c>
      <c r="E344" s="216">
        <f>COUNTIF(Janeiro!$D$3:$D$300,C344)+COUNTIF(Fevereiro!$D$3:$D$300,C344)+COUNTIF('Março'!$D$3:$D$300,C344)+COUNTIF(Abril!$D$3:$D$300,C344)+COUNTIF(Maio!$D$3:$D$300,C344)+COUNTIF(Junho!$D$3:$D$300,C344)+COUNTIF(Julho!$D$3:$D$300,C344)+COUNTIF(Agosto!$D$3:$D$300,C344)+COUNTIF(Setembro!$D$3:$D$300,C344)+COUNTIF(Outubro!$D$3:$D$300,C344)+COUNTIF(Novembro!$D$3:$D$300,C344)+COUNTIF(Dezembro!$D$3:$D$300,C344)</f>
        <v>0</v>
      </c>
      <c r="F344" s="216">
        <f>COUNTIFS(Janeiro!$C$3:$C$300,C344,Janeiro!$H$3:$H$300,"&gt;0")+COUNTIFS(Janeiro!$D$3:$D$300,C344,Janeiro!$H$3:$H$300,"&gt;0")+COUNTIFS(Fevereiro!$C$3:$C$300,C344,Fevereiro!$H$3:$H$300,"&gt;0")+COUNTIFS(Fevereiro!$D$3:$D$300,C344,Fevereiro!$H$3:$H$300,"&gt;0")+COUNTIFS('Março'!$C$3:$C$300,C344,'Março'!$H$3:$H$300,"&gt;0")+COUNTIFS('Março'!$D$3:$D$300,C344,'Março'!$H$3:$H$300,"&gt;0")+COUNTIFS(Abril!$C$3:$C$300,C344,Abril!$H$3:$H$300,"&gt;0")+COUNTIFS(Abril!$D$3:$D$300,C344,Abril!$H$3:$H$300,"&gt;0")+COUNTIFS(Maio!$C$3:$C$300,C344,Maio!$H$3:$H$300,"&gt;0")+COUNTIFS(Maio!$D$3:$D$300,C344,Maio!$H$3:$H$300,"&gt;0")+COUNTIFS(Junho!$C$3:$C$300,C344,Junho!$H$3:$H$300,"&gt;0")+COUNTIFS(Junho!$D$3:$D$300,C344,Junho!$H$3:$H$300,"&gt;0")+COUNTIFS(Julho!$C$3:$C$300,C344,Julho!$H$3:$H$300,"&gt;0")+COUNTIFS(Julho!$D$3:$D$300,C344,Julho!$H$3:$H$300,"&gt;0")+COUNTIFS(Agosto!$C$3:$C$300,C344,Agosto!$H$3:$H$300,"&gt;0")+COUNTIFS(Agosto!$D$3:$D$300,C344,Agosto!$H$3:$H$300,"&gt;0")+COUNTIFS(Setembro!$C$3:$C$300,C344,Setembro!$H$3:$H$300,"&gt;0")+COUNTIFS(Setembro!$D$3:$D$300,C344,Setembro!$H$3:$H$300,"&gt;0")+COUNTIFS(Outubro!$C$3:$C$300,C344,Outubro!$H$3:$H$300,"&gt;0")+COUNTIFS(Outubro!$D$3:$D$300,C344,Outubro!$H$3:$H$300,"&gt;0")+COUNTIFS(Novembro!$C$3:$C$300,C344,Novembro!$H$3:$H$300,"&gt;0")+COUNTIFS(Novembro!$D$3:$D$300,C344,Novembro!$H$3:$H$300,"&gt;0")+COUNTIFS(Dezembro!$C$3:$C$300,C344,Dezembro!$H$3:$H$300,"&gt;0")+COUNTIFS(Dezembro!$D$3:$D$300,C344,Dezembro!$H$3:$H$300,"&gt;0")</f>
        <v>0</v>
      </c>
      <c r="G344" s="216">
        <f>COUNTIFS(Janeiro!$C$3:$C$300,C344,Janeiro!$H$3:$H$300,"&lt;0")+COUNTIFS(Janeiro!$D$3:$D$300,C344,Janeiro!$H$3:$H$300,"&lt;0")+COUNTIFS(Fevereiro!$C$3:$C$300,C344,Fevereiro!$H$3:$H$300,"&lt;0")+COUNTIFS(Fevereiro!$D$3:$D$300,C344,Fevereiro!$H$3:$H$300,"&lt;0")+COUNTIFS('Março'!$C$3:$C$300,C344,'Março'!$H$3:$H$300,"&lt;0")+COUNTIFS('Março'!$D$3:$D$300,C344,'Março'!$H$3:$H$300,"&lt;0")+COUNTIFS(Abril!$C$3:$C$300,C344,Abril!$H$3:$H$300,"&lt;0")+COUNTIFS(Abril!$D$3:$D$300,C344,Abril!$H$3:$H$300,"&lt;0")+COUNTIFS(Maio!$C$3:$C$300,C344,Maio!$H$3:$H$300,"&lt;0")+COUNTIFS(Maio!$D$3:$D$300,C344,Maio!$H$3:$H$300,"&lt;0")+COUNTIFS(Junho!$C$3:$C$300,C344,Junho!$H$3:$H$300,"&lt;0")+COUNTIFS(Junho!$D$3:$D$300,C344,Junho!$H$3:$H$300,"&lt;0")+COUNTIFS(Julho!$C$3:$C$300,C344,Julho!$H$3:$H$300,"&lt;0")+COUNTIFS(Julho!$D$3:$D$300,C344,Julho!$H$3:$H$300,"&lt;0")+COUNTIFS(Agosto!$C$3:$C$300,C344,Agosto!$H$3:$H$300,"&lt;0")+COUNTIFS(Agosto!$D$3:$D$300,C344,Agosto!$H$3:$H$300,"&lt;0")+COUNTIFS(Setembro!$C$3:$C$300,C344,Setembro!$H$3:$H$300,"&lt;0")+COUNTIFS(Setembro!$D$3:$D$300,C344,Setembro!$H$3:$H$300,"&lt;0")+COUNTIFS(Outubro!$C$3:$C$300,C344,Outubro!$H$3:$H$300,"&lt;0")+COUNTIFS(Outubro!$D$3:$D$300,C344,Outubro!$H$3:$H$300,"&lt;0")+COUNTIFS(Novembro!$C$3:$C$300,C344,Novembro!$H$3:$H$300,"&lt;0")+COUNTIFS(Novembro!$D$3:$D$300,C344,Novembro!$H$3:$H$300,"&lt;0")+COUNTIFS(Dezembro!$C$3:$C$300,C344,Dezembro!$H$3:$H$300,"&lt;0")+COUNTIFS(Dezembro!$D$3:$D$300,C344,Dezembro!$H$3:$H$300,"&lt;0")</f>
        <v>0</v>
      </c>
      <c r="H344" s="217">
        <f>SUMIFS(Janeiro!$H$3:$H$300,Janeiro!$C$3:$C$300,C344)+SUMIFS(Janeiro!$H$3:$H$300,Janeiro!$D$3:$D$300,C344)+SUMIFS(Fevereiro!$H$3:$H$300,Fevereiro!$C$3:$C$300,C344)+SUMIFS(Fevereiro!$H$3:$H$300,Fevereiro!$D$3:$D$300,C344)+SUMIFS('Março'!$H$3:$H$300,'Março'!$C$3:$C$300,C344)+SUMIFS('Março'!$H$3:$H$300,'Março'!$D$3:$D$300,C344)+SUMIFS(Abril!$H$3:$H$300,Abril!$C$3:$C$300,C344)+SUMIFS(Abril!$H$3:$H$300,Abril!$D$3:$D$300,C344)+SUMIFS(Maio!$H$3:$H$300,Maio!$C$3:$C$300,C344)+SUMIFS(Maio!$H$3:$H$300,Maio!$D$3:$D$300,C344)+SUMIFS(Junho!$H$3:$H$300,Junho!$C$3:$C$300,C344)+SUMIFS(Junho!$H$3:$H$300,Junho!$D$3:$D$300,C344)+SUMIFS(Julho!$H$3:$H$300,Julho!$C$3:$C$300,C344)+SUMIFS(Julho!$H$3:$H$300,Julho!$D$3:$D$300,C344)+SUMIFS(Agosto!$H$3:$H$300,Agosto!$C$3:$C$300,C344)+SUMIFS(Agosto!$H$3:$H$300,Agosto!$D$3:$D$300,C344)+SUMIFS(Setembro!$H$3:$H$300,Setembro!$C$3:$C$300,C344)+SUMIFS(Setembro!$H$3:$H$300,Setembro!$D$3:$D$300,C344)+SUMIFS(Outubro!$H$3:$H$300,Outubro!$C$3:$C$300,C344)+SUMIFS(Outubro!$H$3:$H$300,Outubro!$D$3:$D$300,C344)+SUMIFS(Novembro!$H$3:$H$300,Novembro!$C$3:$C$300,C344)+SUMIFS(Novembro!$H$3:$H$300,Novembro!$D$3:$D$300,C344)+SUMIFS(Dezembro!$H$3:$H$300,Dezembro!$C$3:$C$300,C344)+SUMIFS(Dezembro!$H$3:$H$300,Dezembro!$D$3:$D$300,C344)</f>
        <v>0</v>
      </c>
      <c r="J344" s="235"/>
      <c r="L344" s="71"/>
    </row>
    <row r="345" ht="24.75" customHeight="1">
      <c r="A345" s="214">
        <f>Equipes!$H345+(ROW(Equipes!$H345)/100000)</f>
        <v>0.00345</v>
      </c>
      <c r="B345" s="207">
        <f>RANK(Equipes!$A345,A:A)</f>
        <v>102</v>
      </c>
      <c r="C345" s="242"/>
      <c r="D345" s="216">
        <f>COUNTIF(Janeiro!$C$3:$C$300,C345)+COUNTIF(Fevereiro!$C$3:$C$300,C345)+COUNTIF('Março'!$C$3:$C$300,C345)+COUNTIF(Abril!$C$3:$C$300,C345)+COUNTIF(Maio!$C$3:$C$300,C345)+COUNTIF(Junho!$C$3:$C$300,C345)+COUNTIF(Julho!$C$3:$C$300,C345)+COUNTIF(Agosto!$C$3:$C$300,C345)+COUNTIF(Setembro!$C$3:$C$300,C345)+COUNTIF(Outubro!$C$3:$C$300,C345)+COUNTIF(Novembro!$C$3:$C$300,C345)+COUNTIF(Dezembro!$C$3:$C$300,C345)</f>
        <v>0</v>
      </c>
      <c r="E345" s="216">
        <f>COUNTIF(Janeiro!$D$3:$D$300,C345)+COUNTIF(Fevereiro!$D$3:$D$300,C345)+COUNTIF('Março'!$D$3:$D$300,C345)+COUNTIF(Abril!$D$3:$D$300,C345)+COUNTIF(Maio!$D$3:$D$300,C345)+COUNTIF(Junho!$D$3:$D$300,C345)+COUNTIF(Julho!$D$3:$D$300,C345)+COUNTIF(Agosto!$D$3:$D$300,C345)+COUNTIF(Setembro!$D$3:$D$300,C345)+COUNTIF(Outubro!$D$3:$D$300,C345)+COUNTIF(Novembro!$D$3:$D$300,C345)+COUNTIF(Dezembro!$D$3:$D$300,C345)</f>
        <v>0</v>
      </c>
      <c r="F345" s="216">
        <f>COUNTIFS(Janeiro!$C$3:$C$300,C345,Janeiro!$H$3:$H$300,"&gt;0")+COUNTIFS(Janeiro!$D$3:$D$300,C345,Janeiro!$H$3:$H$300,"&gt;0")+COUNTIFS(Fevereiro!$C$3:$C$300,C345,Fevereiro!$H$3:$H$300,"&gt;0")+COUNTIFS(Fevereiro!$D$3:$D$300,C345,Fevereiro!$H$3:$H$300,"&gt;0")+COUNTIFS('Março'!$C$3:$C$300,C345,'Março'!$H$3:$H$300,"&gt;0")+COUNTIFS('Março'!$D$3:$D$300,C345,'Março'!$H$3:$H$300,"&gt;0")+COUNTIFS(Abril!$C$3:$C$300,C345,Abril!$H$3:$H$300,"&gt;0")+COUNTIFS(Abril!$D$3:$D$300,C345,Abril!$H$3:$H$300,"&gt;0")+COUNTIFS(Maio!$C$3:$C$300,C345,Maio!$H$3:$H$300,"&gt;0")+COUNTIFS(Maio!$D$3:$D$300,C345,Maio!$H$3:$H$300,"&gt;0")+COUNTIFS(Junho!$C$3:$C$300,C345,Junho!$H$3:$H$300,"&gt;0")+COUNTIFS(Junho!$D$3:$D$300,C345,Junho!$H$3:$H$300,"&gt;0")+COUNTIFS(Julho!$C$3:$C$300,C345,Julho!$H$3:$H$300,"&gt;0")+COUNTIFS(Julho!$D$3:$D$300,C345,Julho!$H$3:$H$300,"&gt;0")+COUNTIFS(Agosto!$C$3:$C$300,C345,Agosto!$H$3:$H$300,"&gt;0")+COUNTIFS(Agosto!$D$3:$D$300,C345,Agosto!$H$3:$H$300,"&gt;0")+COUNTIFS(Setembro!$C$3:$C$300,C345,Setembro!$H$3:$H$300,"&gt;0")+COUNTIFS(Setembro!$D$3:$D$300,C345,Setembro!$H$3:$H$300,"&gt;0")+COUNTIFS(Outubro!$C$3:$C$300,C345,Outubro!$H$3:$H$300,"&gt;0")+COUNTIFS(Outubro!$D$3:$D$300,C345,Outubro!$H$3:$H$300,"&gt;0")+COUNTIFS(Novembro!$C$3:$C$300,C345,Novembro!$H$3:$H$300,"&gt;0")+COUNTIFS(Novembro!$D$3:$D$300,C345,Novembro!$H$3:$H$300,"&gt;0")+COUNTIFS(Dezembro!$C$3:$C$300,C345,Dezembro!$H$3:$H$300,"&gt;0")+COUNTIFS(Dezembro!$D$3:$D$300,C345,Dezembro!$H$3:$H$300,"&gt;0")</f>
        <v>0</v>
      </c>
      <c r="G345" s="216">
        <f>COUNTIFS(Janeiro!$C$3:$C$300,C345,Janeiro!$H$3:$H$300,"&lt;0")+COUNTIFS(Janeiro!$D$3:$D$300,C345,Janeiro!$H$3:$H$300,"&lt;0")+COUNTIFS(Fevereiro!$C$3:$C$300,C345,Fevereiro!$H$3:$H$300,"&lt;0")+COUNTIFS(Fevereiro!$D$3:$D$300,C345,Fevereiro!$H$3:$H$300,"&lt;0")+COUNTIFS('Março'!$C$3:$C$300,C345,'Março'!$H$3:$H$300,"&lt;0")+COUNTIFS('Março'!$D$3:$D$300,C345,'Março'!$H$3:$H$300,"&lt;0")+COUNTIFS(Abril!$C$3:$C$300,C345,Abril!$H$3:$H$300,"&lt;0")+COUNTIFS(Abril!$D$3:$D$300,C345,Abril!$H$3:$H$300,"&lt;0")+COUNTIFS(Maio!$C$3:$C$300,C345,Maio!$H$3:$H$300,"&lt;0")+COUNTIFS(Maio!$D$3:$D$300,C345,Maio!$H$3:$H$300,"&lt;0")+COUNTIFS(Junho!$C$3:$C$300,C345,Junho!$H$3:$H$300,"&lt;0")+COUNTIFS(Junho!$D$3:$D$300,C345,Junho!$H$3:$H$300,"&lt;0")+COUNTIFS(Julho!$C$3:$C$300,C345,Julho!$H$3:$H$300,"&lt;0")+COUNTIFS(Julho!$D$3:$D$300,C345,Julho!$H$3:$H$300,"&lt;0")+COUNTIFS(Agosto!$C$3:$C$300,C345,Agosto!$H$3:$H$300,"&lt;0")+COUNTIFS(Agosto!$D$3:$D$300,C345,Agosto!$H$3:$H$300,"&lt;0")+COUNTIFS(Setembro!$C$3:$C$300,C345,Setembro!$H$3:$H$300,"&lt;0")+COUNTIFS(Setembro!$D$3:$D$300,C345,Setembro!$H$3:$H$300,"&lt;0")+COUNTIFS(Outubro!$C$3:$C$300,C345,Outubro!$H$3:$H$300,"&lt;0")+COUNTIFS(Outubro!$D$3:$D$300,C345,Outubro!$H$3:$H$300,"&lt;0")+COUNTIFS(Novembro!$C$3:$C$300,C345,Novembro!$H$3:$H$300,"&lt;0")+COUNTIFS(Novembro!$D$3:$D$300,C345,Novembro!$H$3:$H$300,"&lt;0")+COUNTIFS(Dezembro!$C$3:$C$300,C345,Dezembro!$H$3:$H$300,"&lt;0")+COUNTIFS(Dezembro!$D$3:$D$300,C345,Dezembro!$H$3:$H$300,"&lt;0")</f>
        <v>0</v>
      </c>
      <c r="H345" s="217">
        <f>SUMIFS(Janeiro!$H$3:$H$300,Janeiro!$C$3:$C$300,C345)+SUMIFS(Janeiro!$H$3:$H$300,Janeiro!$D$3:$D$300,C345)+SUMIFS(Fevereiro!$H$3:$H$300,Fevereiro!$C$3:$C$300,C345)+SUMIFS(Fevereiro!$H$3:$H$300,Fevereiro!$D$3:$D$300,C345)+SUMIFS('Março'!$H$3:$H$300,'Março'!$C$3:$C$300,C345)+SUMIFS('Março'!$H$3:$H$300,'Março'!$D$3:$D$300,C345)+SUMIFS(Abril!$H$3:$H$300,Abril!$C$3:$C$300,C345)+SUMIFS(Abril!$H$3:$H$300,Abril!$D$3:$D$300,C345)+SUMIFS(Maio!$H$3:$H$300,Maio!$C$3:$C$300,C345)+SUMIFS(Maio!$H$3:$H$300,Maio!$D$3:$D$300,C345)+SUMIFS(Junho!$H$3:$H$300,Junho!$C$3:$C$300,C345)+SUMIFS(Junho!$H$3:$H$300,Junho!$D$3:$D$300,C345)+SUMIFS(Julho!$H$3:$H$300,Julho!$C$3:$C$300,C345)+SUMIFS(Julho!$H$3:$H$300,Julho!$D$3:$D$300,C345)+SUMIFS(Agosto!$H$3:$H$300,Agosto!$C$3:$C$300,C345)+SUMIFS(Agosto!$H$3:$H$300,Agosto!$D$3:$D$300,C345)+SUMIFS(Setembro!$H$3:$H$300,Setembro!$C$3:$C$300,C345)+SUMIFS(Setembro!$H$3:$H$300,Setembro!$D$3:$D$300,C345)+SUMIFS(Outubro!$H$3:$H$300,Outubro!$C$3:$C$300,C345)+SUMIFS(Outubro!$H$3:$H$300,Outubro!$D$3:$D$300,C345)+SUMIFS(Novembro!$H$3:$H$300,Novembro!$C$3:$C$300,C345)+SUMIFS(Novembro!$H$3:$H$300,Novembro!$D$3:$D$300,C345)+SUMIFS(Dezembro!$H$3:$H$300,Dezembro!$C$3:$C$300,C345)+SUMIFS(Dezembro!$H$3:$H$300,Dezembro!$D$3:$D$300,C345)</f>
        <v>0</v>
      </c>
      <c r="J345" s="235"/>
      <c r="L345" s="71"/>
    </row>
    <row r="346" ht="24.75" customHeight="1">
      <c r="A346" s="214">
        <f>Equipes!$H346+(ROW(Equipes!$H346)/100000)</f>
        <v>0.00346</v>
      </c>
      <c r="B346" s="207">
        <f>RANK(Equipes!$A346,A:A)</f>
        <v>101</v>
      </c>
      <c r="C346" s="242"/>
      <c r="D346" s="216">
        <f>COUNTIF(Janeiro!$C$3:$C$300,C346)+COUNTIF(Fevereiro!$C$3:$C$300,C346)+COUNTIF('Março'!$C$3:$C$300,C346)+COUNTIF(Abril!$C$3:$C$300,C346)+COUNTIF(Maio!$C$3:$C$300,C346)+COUNTIF(Junho!$C$3:$C$300,C346)+COUNTIF(Julho!$C$3:$C$300,C346)+COUNTIF(Agosto!$C$3:$C$300,C346)+COUNTIF(Setembro!$C$3:$C$300,C346)+COUNTIF(Outubro!$C$3:$C$300,C346)+COUNTIF(Novembro!$C$3:$C$300,C346)+COUNTIF(Dezembro!$C$3:$C$300,C346)</f>
        <v>0</v>
      </c>
      <c r="E346" s="216">
        <f>COUNTIF(Janeiro!$D$3:$D$300,C346)+COUNTIF(Fevereiro!$D$3:$D$300,C346)+COUNTIF('Março'!$D$3:$D$300,C346)+COUNTIF(Abril!$D$3:$D$300,C346)+COUNTIF(Maio!$D$3:$D$300,C346)+COUNTIF(Junho!$D$3:$D$300,C346)+COUNTIF(Julho!$D$3:$D$300,C346)+COUNTIF(Agosto!$D$3:$D$300,C346)+COUNTIF(Setembro!$D$3:$D$300,C346)+COUNTIF(Outubro!$D$3:$D$300,C346)+COUNTIF(Novembro!$D$3:$D$300,C346)+COUNTIF(Dezembro!$D$3:$D$300,C346)</f>
        <v>0</v>
      </c>
      <c r="F346" s="216">
        <f>COUNTIFS(Janeiro!$C$3:$C$300,C346,Janeiro!$H$3:$H$300,"&gt;0")+COUNTIFS(Janeiro!$D$3:$D$300,C346,Janeiro!$H$3:$H$300,"&gt;0")+COUNTIFS(Fevereiro!$C$3:$C$300,C346,Fevereiro!$H$3:$H$300,"&gt;0")+COUNTIFS(Fevereiro!$D$3:$D$300,C346,Fevereiro!$H$3:$H$300,"&gt;0")+COUNTIFS('Março'!$C$3:$C$300,C346,'Março'!$H$3:$H$300,"&gt;0")+COUNTIFS('Março'!$D$3:$D$300,C346,'Março'!$H$3:$H$300,"&gt;0")+COUNTIFS(Abril!$C$3:$C$300,C346,Abril!$H$3:$H$300,"&gt;0")+COUNTIFS(Abril!$D$3:$D$300,C346,Abril!$H$3:$H$300,"&gt;0")+COUNTIFS(Maio!$C$3:$C$300,C346,Maio!$H$3:$H$300,"&gt;0")+COUNTIFS(Maio!$D$3:$D$300,C346,Maio!$H$3:$H$300,"&gt;0")+COUNTIFS(Junho!$C$3:$C$300,C346,Junho!$H$3:$H$300,"&gt;0")+COUNTIFS(Junho!$D$3:$D$300,C346,Junho!$H$3:$H$300,"&gt;0")+COUNTIFS(Julho!$C$3:$C$300,C346,Julho!$H$3:$H$300,"&gt;0")+COUNTIFS(Julho!$D$3:$D$300,C346,Julho!$H$3:$H$300,"&gt;0")+COUNTIFS(Agosto!$C$3:$C$300,C346,Agosto!$H$3:$H$300,"&gt;0")+COUNTIFS(Agosto!$D$3:$D$300,C346,Agosto!$H$3:$H$300,"&gt;0")+COUNTIFS(Setembro!$C$3:$C$300,C346,Setembro!$H$3:$H$300,"&gt;0")+COUNTIFS(Setembro!$D$3:$D$300,C346,Setembro!$H$3:$H$300,"&gt;0")+COUNTIFS(Outubro!$C$3:$C$300,C346,Outubro!$H$3:$H$300,"&gt;0")+COUNTIFS(Outubro!$D$3:$D$300,C346,Outubro!$H$3:$H$300,"&gt;0")+COUNTIFS(Novembro!$C$3:$C$300,C346,Novembro!$H$3:$H$300,"&gt;0")+COUNTIFS(Novembro!$D$3:$D$300,C346,Novembro!$H$3:$H$300,"&gt;0")+COUNTIFS(Dezembro!$C$3:$C$300,C346,Dezembro!$H$3:$H$300,"&gt;0")+COUNTIFS(Dezembro!$D$3:$D$300,C346,Dezembro!$H$3:$H$300,"&gt;0")</f>
        <v>0</v>
      </c>
      <c r="G346" s="216">
        <f>COUNTIFS(Janeiro!$C$3:$C$300,C346,Janeiro!$H$3:$H$300,"&lt;0")+COUNTIFS(Janeiro!$D$3:$D$300,C346,Janeiro!$H$3:$H$300,"&lt;0")+COUNTIFS(Fevereiro!$C$3:$C$300,C346,Fevereiro!$H$3:$H$300,"&lt;0")+COUNTIFS(Fevereiro!$D$3:$D$300,C346,Fevereiro!$H$3:$H$300,"&lt;0")+COUNTIFS('Março'!$C$3:$C$300,C346,'Março'!$H$3:$H$300,"&lt;0")+COUNTIFS('Março'!$D$3:$D$300,C346,'Março'!$H$3:$H$300,"&lt;0")+COUNTIFS(Abril!$C$3:$C$300,C346,Abril!$H$3:$H$300,"&lt;0")+COUNTIFS(Abril!$D$3:$D$300,C346,Abril!$H$3:$H$300,"&lt;0")+COUNTIFS(Maio!$C$3:$C$300,C346,Maio!$H$3:$H$300,"&lt;0")+COUNTIFS(Maio!$D$3:$D$300,C346,Maio!$H$3:$H$300,"&lt;0")+COUNTIFS(Junho!$C$3:$C$300,C346,Junho!$H$3:$H$300,"&lt;0")+COUNTIFS(Junho!$D$3:$D$300,C346,Junho!$H$3:$H$300,"&lt;0")+COUNTIFS(Julho!$C$3:$C$300,C346,Julho!$H$3:$H$300,"&lt;0")+COUNTIFS(Julho!$D$3:$D$300,C346,Julho!$H$3:$H$300,"&lt;0")+COUNTIFS(Agosto!$C$3:$C$300,C346,Agosto!$H$3:$H$300,"&lt;0")+COUNTIFS(Agosto!$D$3:$D$300,C346,Agosto!$H$3:$H$300,"&lt;0")+COUNTIFS(Setembro!$C$3:$C$300,C346,Setembro!$H$3:$H$300,"&lt;0")+COUNTIFS(Setembro!$D$3:$D$300,C346,Setembro!$H$3:$H$300,"&lt;0")+COUNTIFS(Outubro!$C$3:$C$300,C346,Outubro!$H$3:$H$300,"&lt;0")+COUNTIFS(Outubro!$D$3:$D$300,C346,Outubro!$H$3:$H$300,"&lt;0")+COUNTIFS(Novembro!$C$3:$C$300,C346,Novembro!$H$3:$H$300,"&lt;0")+COUNTIFS(Novembro!$D$3:$D$300,C346,Novembro!$H$3:$H$300,"&lt;0")+COUNTIFS(Dezembro!$C$3:$C$300,C346,Dezembro!$H$3:$H$300,"&lt;0")+COUNTIFS(Dezembro!$D$3:$D$300,C346,Dezembro!$H$3:$H$300,"&lt;0")</f>
        <v>0</v>
      </c>
      <c r="H346" s="217">
        <f>SUMIFS(Janeiro!$H$3:$H$300,Janeiro!$C$3:$C$300,C346)+SUMIFS(Janeiro!$H$3:$H$300,Janeiro!$D$3:$D$300,C346)+SUMIFS(Fevereiro!$H$3:$H$300,Fevereiro!$C$3:$C$300,C346)+SUMIFS(Fevereiro!$H$3:$H$300,Fevereiro!$D$3:$D$300,C346)+SUMIFS('Março'!$H$3:$H$300,'Março'!$C$3:$C$300,C346)+SUMIFS('Março'!$H$3:$H$300,'Março'!$D$3:$D$300,C346)+SUMIFS(Abril!$H$3:$H$300,Abril!$C$3:$C$300,C346)+SUMIFS(Abril!$H$3:$H$300,Abril!$D$3:$D$300,C346)+SUMIFS(Maio!$H$3:$H$300,Maio!$C$3:$C$300,C346)+SUMIFS(Maio!$H$3:$H$300,Maio!$D$3:$D$300,C346)+SUMIFS(Junho!$H$3:$H$300,Junho!$C$3:$C$300,C346)+SUMIFS(Junho!$H$3:$H$300,Junho!$D$3:$D$300,C346)+SUMIFS(Julho!$H$3:$H$300,Julho!$C$3:$C$300,C346)+SUMIFS(Julho!$H$3:$H$300,Julho!$D$3:$D$300,C346)+SUMIFS(Agosto!$H$3:$H$300,Agosto!$C$3:$C$300,C346)+SUMIFS(Agosto!$H$3:$H$300,Agosto!$D$3:$D$300,C346)+SUMIFS(Setembro!$H$3:$H$300,Setembro!$C$3:$C$300,C346)+SUMIFS(Setembro!$H$3:$H$300,Setembro!$D$3:$D$300,C346)+SUMIFS(Outubro!$H$3:$H$300,Outubro!$C$3:$C$300,C346)+SUMIFS(Outubro!$H$3:$H$300,Outubro!$D$3:$D$300,C346)+SUMIFS(Novembro!$H$3:$H$300,Novembro!$C$3:$C$300,C346)+SUMIFS(Novembro!$H$3:$H$300,Novembro!$D$3:$D$300,C346)+SUMIFS(Dezembro!$H$3:$H$300,Dezembro!$C$3:$C$300,C346)+SUMIFS(Dezembro!$H$3:$H$300,Dezembro!$D$3:$D$300,C346)</f>
        <v>0</v>
      </c>
      <c r="J346" s="235"/>
      <c r="L346" s="71"/>
    </row>
    <row r="347" ht="24.75" customHeight="1">
      <c r="A347" s="214">
        <f>Equipes!$H347+(ROW(Equipes!$H347)/100000)</f>
        <v>0.00347</v>
      </c>
      <c r="B347" s="207">
        <f>RANK(Equipes!$A347,A:A)</f>
        <v>100</v>
      </c>
      <c r="C347" s="242"/>
      <c r="D347" s="216">
        <f>COUNTIF(Janeiro!$C$3:$C$300,C347)+COUNTIF(Fevereiro!$C$3:$C$300,C347)+COUNTIF('Março'!$C$3:$C$300,C347)+COUNTIF(Abril!$C$3:$C$300,C347)+COUNTIF(Maio!$C$3:$C$300,C347)+COUNTIF(Junho!$C$3:$C$300,C347)+COUNTIF(Julho!$C$3:$C$300,C347)+COUNTIF(Agosto!$C$3:$C$300,C347)+COUNTIF(Setembro!$C$3:$C$300,C347)+COUNTIF(Outubro!$C$3:$C$300,C347)+COUNTIF(Novembro!$C$3:$C$300,C347)+COUNTIF(Dezembro!$C$3:$C$300,C347)</f>
        <v>0</v>
      </c>
      <c r="E347" s="216">
        <f>COUNTIF(Janeiro!$D$3:$D$300,C347)+COUNTIF(Fevereiro!$D$3:$D$300,C347)+COUNTIF('Março'!$D$3:$D$300,C347)+COUNTIF(Abril!$D$3:$D$300,C347)+COUNTIF(Maio!$D$3:$D$300,C347)+COUNTIF(Junho!$D$3:$D$300,C347)+COUNTIF(Julho!$D$3:$D$300,C347)+COUNTIF(Agosto!$D$3:$D$300,C347)+COUNTIF(Setembro!$D$3:$D$300,C347)+COUNTIF(Outubro!$D$3:$D$300,C347)+COUNTIF(Novembro!$D$3:$D$300,C347)+COUNTIF(Dezembro!$D$3:$D$300,C347)</f>
        <v>0</v>
      </c>
      <c r="F347" s="216">
        <f>COUNTIFS(Janeiro!$C$3:$C$300,C347,Janeiro!$H$3:$H$300,"&gt;0")+COUNTIFS(Janeiro!$D$3:$D$300,C347,Janeiro!$H$3:$H$300,"&gt;0")+COUNTIFS(Fevereiro!$C$3:$C$300,C347,Fevereiro!$H$3:$H$300,"&gt;0")+COUNTIFS(Fevereiro!$D$3:$D$300,C347,Fevereiro!$H$3:$H$300,"&gt;0")+COUNTIFS('Março'!$C$3:$C$300,C347,'Março'!$H$3:$H$300,"&gt;0")+COUNTIFS('Março'!$D$3:$D$300,C347,'Março'!$H$3:$H$300,"&gt;0")+COUNTIFS(Abril!$C$3:$C$300,C347,Abril!$H$3:$H$300,"&gt;0")+COUNTIFS(Abril!$D$3:$D$300,C347,Abril!$H$3:$H$300,"&gt;0")+COUNTIFS(Maio!$C$3:$C$300,C347,Maio!$H$3:$H$300,"&gt;0")+COUNTIFS(Maio!$D$3:$D$300,C347,Maio!$H$3:$H$300,"&gt;0")+COUNTIFS(Junho!$C$3:$C$300,C347,Junho!$H$3:$H$300,"&gt;0")+COUNTIFS(Junho!$D$3:$D$300,C347,Junho!$H$3:$H$300,"&gt;0")+COUNTIFS(Julho!$C$3:$C$300,C347,Julho!$H$3:$H$300,"&gt;0")+COUNTIFS(Julho!$D$3:$D$300,C347,Julho!$H$3:$H$300,"&gt;0")+COUNTIFS(Agosto!$C$3:$C$300,C347,Agosto!$H$3:$H$300,"&gt;0")+COUNTIFS(Agosto!$D$3:$D$300,C347,Agosto!$H$3:$H$300,"&gt;0")+COUNTIFS(Setembro!$C$3:$C$300,C347,Setembro!$H$3:$H$300,"&gt;0")+COUNTIFS(Setembro!$D$3:$D$300,C347,Setembro!$H$3:$H$300,"&gt;0")+COUNTIFS(Outubro!$C$3:$C$300,C347,Outubro!$H$3:$H$300,"&gt;0")+COUNTIFS(Outubro!$D$3:$D$300,C347,Outubro!$H$3:$H$300,"&gt;0")+COUNTIFS(Novembro!$C$3:$C$300,C347,Novembro!$H$3:$H$300,"&gt;0")+COUNTIFS(Novembro!$D$3:$D$300,C347,Novembro!$H$3:$H$300,"&gt;0")+COUNTIFS(Dezembro!$C$3:$C$300,C347,Dezembro!$H$3:$H$300,"&gt;0")+COUNTIFS(Dezembro!$D$3:$D$300,C347,Dezembro!$H$3:$H$300,"&gt;0")</f>
        <v>0</v>
      </c>
      <c r="G347" s="216">
        <f>COUNTIFS(Janeiro!$C$3:$C$300,C347,Janeiro!$H$3:$H$300,"&lt;0")+COUNTIFS(Janeiro!$D$3:$D$300,C347,Janeiro!$H$3:$H$300,"&lt;0")+COUNTIFS(Fevereiro!$C$3:$C$300,C347,Fevereiro!$H$3:$H$300,"&lt;0")+COUNTIFS(Fevereiro!$D$3:$D$300,C347,Fevereiro!$H$3:$H$300,"&lt;0")+COUNTIFS('Março'!$C$3:$C$300,C347,'Março'!$H$3:$H$300,"&lt;0")+COUNTIFS('Março'!$D$3:$D$300,C347,'Março'!$H$3:$H$300,"&lt;0")+COUNTIFS(Abril!$C$3:$C$300,C347,Abril!$H$3:$H$300,"&lt;0")+COUNTIFS(Abril!$D$3:$D$300,C347,Abril!$H$3:$H$300,"&lt;0")+COUNTIFS(Maio!$C$3:$C$300,C347,Maio!$H$3:$H$300,"&lt;0")+COUNTIFS(Maio!$D$3:$D$300,C347,Maio!$H$3:$H$300,"&lt;0")+COUNTIFS(Junho!$C$3:$C$300,C347,Junho!$H$3:$H$300,"&lt;0")+COUNTIFS(Junho!$D$3:$D$300,C347,Junho!$H$3:$H$300,"&lt;0")+COUNTIFS(Julho!$C$3:$C$300,C347,Julho!$H$3:$H$300,"&lt;0")+COUNTIFS(Julho!$D$3:$D$300,C347,Julho!$H$3:$H$300,"&lt;0")+COUNTIFS(Agosto!$C$3:$C$300,C347,Agosto!$H$3:$H$300,"&lt;0")+COUNTIFS(Agosto!$D$3:$D$300,C347,Agosto!$H$3:$H$300,"&lt;0")+COUNTIFS(Setembro!$C$3:$C$300,C347,Setembro!$H$3:$H$300,"&lt;0")+COUNTIFS(Setembro!$D$3:$D$300,C347,Setembro!$H$3:$H$300,"&lt;0")+COUNTIFS(Outubro!$C$3:$C$300,C347,Outubro!$H$3:$H$300,"&lt;0")+COUNTIFS(Outubro!$D$3:$D$300,C347,Outubro!$H$3:$H$300,"&lt;0")+COUNTIFS(Novembro!$C$3:$C$300,C347,Novembro!$H$3:$H$300,"&lt;0")+COUNTIFS(Novembro!$D$3:$D$300,C347,Novembro!$H$3:$H$300,"&lt;0")+COUNTIFS(Dezembro!$C$3:$C$300,C347,Dezembro!$H$3:$H$300,"&lt;0")+COUNTIFS(Dezembro!$D$3:$D$300,C347,Dezembro!$H$3:$H$300,"&lt;0")</f>
        <v>0</v>
      </c>
      <c r="H347" s="217">
        <f>SUMIFS(Janeiro!$H$3:$H$300,Janeiro!$C$3:$C$300,C347)+SUMIFS(Janeiro!$H$3:$H$300,Janeiro!$D$3:$D$300,C347)+SUMIFS(Fevereiro!$H$3:$H$300,Fevereiro!$C$3:$C$300,C347)+SUMIFS(Fevereiro!$H$3:$H$300,Fevereiro!$D$3:$D$300,C347)+SUMIFS('Março'!$H$3:$H$300,'Março'!$C$3:$C$300,C347)+SUMIFS('Março'!$H$3:$H$300,'Março'!$D$3:$D$300,C347)+SUMIFS(Abril!$H$3:$H$300,Abril!$C$3:$C$300,C347)+SUMIFS(Abril!$H$3:$H$300,Abril!$D$3:$D$300,C347)+SUMIFS(Maio!$H$3:$H$300,Maio!$C$3:$C$300,C347)+SUMIFS(Maio!$H$3:$H$300,Maio!$D$3:$D$300,C347)+SUMIFS(Junho!$H$3:$H$300,Junho!$C$3:$C$300,C347)+SUMIFS(Junho!$H$3:$H$300,Junho!$D$3:$D$300,C347)+SUMIFS(Julho!$H$3:$H$300,Julho!$C$3:$C$300,C347)+SUMIFS(Julho!$H$3:$H$300,Julho!$D$3:$D$300,C347)+SUMIFS(Agosto!$H$3:$H$300,Agosto!$C$3:$C$300,C347)+SUMIFS(Agosto!$H$3:$H$300,Agosto!$D$3:$D$300,C347)+SUMIFS(Setembro!$H$3:$H$300,Setembro!$C$3:$C$300,C347)+SUMIFS(Setembro!$H$3:$H$300,Setembro!$D$3:$D$300,C347)+SUMIFS(Outubro!$H$3:$H$300,Outubro!$C$3:$C$300,C347)+SUMIFS(Outubro!$H$3:$H$300,Outubro!$D$3:$D$300,C347)+SUMIFS(Novembro!$H$3:$H$300,Novembro!$C$3:$C$300,C347)+SUMIFS(Novembro!$H$3:$H$300,Novembro!$D$3:$D$300,C347)+SUMIFS(Dezembro!$H$3:$H$300,Dezembro!$C$3:$C$300,C347)+SUMIFS(Dezembro!$H$3:$H$300,Dezembro!$D$3:$D$300,C347)</f>
        <v>0</v>
      </c>
      <c r="J347" s="235"/>
      <c r="L347" s="71"/>
    </row>
    <row r="348" ht="24.75" customHeight="1">
      <c r="A348" s="214">
        <f>Equipes!$H348+(ROW(Equipes!$H348)/100000)</f>
        <v>0.00348</v>
      </c>
      <c r="B348" s="207">
        <f>RANK(Equipes!$A348,A:A)</f>
        <v>99</v>
      </c>
      <c r="C348" s="242"/>
      <c r="D348" s="216">
        <f>COUNTIF(Janeiro!$C$3:$C$300,C348)+COUNTIF(Fevereiro!$C$3:$C$300,C348)+COUNTIF('Março'!$C$3:$C$300,C348)+COUNTIF(Abril!$C$3:$C$300,C348)+COUNTIF(Maio!$C$3:$C$300,C348)+COUNTIF(Junho!$C$3:$C$300,C348)+COUNTIF(Julho!$C$3:$C$300,C348)+COUNTIF(Agosto!$C$3:$C$300,C348)+COUNTIF(Setembro!$C$3:$C$300,C348)+COUNTIF(Outubro!$C$3:$C$300,C348)+COUNTIF(Novembro!$C$3:$C$300,C348)+COUNTIF(Dezembro!$C$3:$C$300,C348)</f>
        <v>0</v>
      </c>
      <c r="E348" s="216">
        <f>COUNTIF(Janeiro!$D$3:$D$300,C348)+COUNTIF(Fevereiro!$D$3:$D$300,C348)+COUNTIF('Março'!$D$3:$D$300,C348)+COUNTIF(Abril!$D$3:$D$300,C348)+COUNTIF(Maio!$D$3:$D$300,C348)+COUNTIF(Junho!$D$3:$D$300,C348)+COUNTIF(Julho!$D$3:$D$300,C348)+COUNTIF(Agosto!$D$3:$D$300,C348)+COUNTIF(Setembro!$D$3:$D$300,C348)+COUNTIF(Outubro!$D$3:$D$300,C348)+COUNTIF(Novembro!$D$3:$D$300,C348)+COUNTIF(Dezembro!$D$3:$D$300,C348)</f>
        <v>0</v>
      </c>
      <c r="F348" s="216">
        <f>COUNTIFS(Janeiro!$C$3:$C$300,C348,Janeiro!$H$3:$H$300,"&gt;0")+COUNTIFS(Janeiro!$D$3:$D$300,C348,Janeiro!$H$3:$H$300,"&gt;0")+COUNTIFS(Fevereiro!$C$3:$C$300,C348,Fevereiro!$H$3:$H$300,"&gt;0")+COUNTIFS(Fevereiro!$D$3:$D$300,C348,Fevereiro!$H$3:$H$300,"&gt;0")+COUNTIFS('Março'!$C$3:$C$300,C348,'Março'!$H$3:$H$300,"&gt;0")+COUNTIFS('Março'!$D$3:$D$300,C348,'Março'!$H$3:$H$300,"&gt;0")+COUNTIFS(Abril!$C$3:$C$300,C348,Abril!$H$3:$H$300,"&gt;0")+COUNTIFS(Abril!$D$3:$D$300,C348,Abril!$H$3:$H$300,"&gt;0")+COUNTIFS(Maio!$C$3:$C$300,C348,Maio!$H$3:$H$300,"&gt;0")+COUNTIFS(Maio!$D$3:$D$300,C348,Maio!$H$3:$H$300,"&gt;0")+COUNTIFS(Junho!$C$3:$C$300,C348,Junho!$H$3:$H$300,"&gt;0")+COUNTIFS(Junho!$D$3:$D$300,C348,Junho!$H$3:$H$300,"&gt;0")+COUNTIFS(Julho!$C$3:$C$300,C348,Julho!$H$3:$H$300,"&gt;0")+COUNTIFS(Julho!$D$3:$D$300,C348,Julho!$H$3:$H$300,"&gt;0")+COUNTIFS(Agosto!$C$3:$C$300,C348,Agosto!$H$3:$H$300,"&gt;0")+COUNTIFS(Agosto!$D$3:$D$300,C348,Agosto!$H$3:$H$300,"&gt;0")+COUNTIFS(Setembro!$C$3:$C$300,C348,Setembro!$H$3:$H$300,"&gt;0")+COUNTIFS(Setembro!$D$3:$D$300,C348,Setembro!$H$3:$H$300,"&gt;0")+COUNTIFS(Outubro!$C$3:$C$300,C348,Outubro!$H$3:$H$300,"&gt;0")+COUNTIFS(Outubro!$D$3:$D$300,C348,Outubro!$H$3:$H$300,"&gt;0")+COUNTIFS(Novembro!$C$3:$C$300,C348,Novembro!$H$3:$H$300,"&gt;0")+COUNTIFS(Novembro!$D$3:$D$300,C348,Novembro!$H$3:$H$300,"&gt;0")+COUNTIFS(Dezembro!$C$3:$C$300,C348,Dezembro!$H$3:$H$300,"&gt;0")+COUNTIFS(Dezembro!$D$3:$D$300,C348,Dezembro!$H$3:$H$300,"&gt;0")</f>
        <v>0</v>
      </c>
      <c r="G348" s="216">
        <f>COUNTIFS(Janeiro!$C$3:$C$300,C348,Janeiro!$H$3:$H$300,"&lt;0")+COUNTIFS(Janeiro!$D$3:$D$300,C348,Janeiro!$H$3:$H$300,"&lt;0")+COUNTIFS(Fevereiro!$C$3:$C$300,C348,Fevereiro!$H$3:$H$300,"&lt;0")+COUNTIFS(Fevereiro!$D$3:$D$300,C348,Fevereiro!$H$3:$H$300,"&lt;0")+COUNTIFS('Março'!$C$3:$C$300,C348,'Março'!$H$3:$H$300,"&lt;0")+COUNTIFS('Março'!$D$3:$D$300,C348,'Março'!$H$3:$H$300,"&lt;0")+COUNTIFS(Abril!$C$3:$C$300,C348,Abril!$H$3:$H$300,"&lt;0")+COUNTIFS(Abril!$D$3:$D$300,C348,Abril!$H$3:$H$300,"&lt;0")+COUNTIFS(Maio!$C$3:$C$300,C348,Maio!$H$3:$H$300,"&lt;0")+COUNTIFS(Maio!$D$3:$D$300,C348,Maio!$H$3:$H$300,"&lt;0")+COUNTIFS(Junho!$C$3:$C$300,C348,Junho!$H$3:$H$300,"&lt;0")+COUNTIFS(Junho!$D$3:$D$300,C348,Junho!$H$3:$H$300,"&lt;0")+COUNTIFS(Julho!$C$3:$C$300,C348,Julho!$H$3:$H$300,"&lt;0")+COUNTIFS(Julho!$D$3:$D$300,C348,Julho!$H$3:$H$300,"&lt;0")+COUNTIFS(Agosto!$C$3:$C$300,C348,Agosto!$H$3:$H$300,"&lt;0")+COUNTIFS(Agosto!$D$3:$D$300,C348,Agosto!$H$3:$H$300,"&lt;0")+COUNTIFS(Setembro!$C$3:$C$300,C348,Setembro!$H$3:$H$300,"&lt;0")+COUNTIFS(Setembro!$D$3:$D$300,C348,Setembro!$H$3:$H$300,"&lt;0")+COUNTIFS(Outubro!$C$3:$C$300,C348,Outubro!$H$3:$H$300,"&lt;0")+COUNTIFS(Outubro!$D$3:$D$300,C348,Outubro!$H$3:$H$300,"&lt;0")+COUNTIFS(Novembro!$C$3:$C$300,C348,Novembro!$H$3:$H$300,"&lt;0")+COUNTIFS(Novembro!$D$3:$D$300,C348,Novembro!$H$3:$H$300,"&lt;0")+COUNTIFS(Dezembro!$C$3:$C$300,C348,Dezembro!$H$3:$H$300,"&lt;0")+COUNTIFS(Dezembro!$D$3:$D$300,C348,Dezembro!$H$3:$H$300,"&lt;0")</f>
        <v>0</v>
      </c>
      <c r="H348" s="217">
        <f>SUMIFS(Janeiro!$H$3:$H$300,Janeiro!$C$3:$C$300,C348)+SUMIFS(Janeiro!$H$3:$H$300,Janeiro!$D$3:$D$300,C348)+SUMIFS(Fevereiro!$H$3:$H$300,Fevereiro!$C$3:$C$300,C348)+SUMIFS(Fevereiro!$H$3:$H$300,Fevereiro!$D$3:$D$300,C348)+SUMIFS('Março'!$H$3:$H$300,'Março'!$C$3:$C$300,C348)+SUMIFS('Março'!$H$3:$H$300,'Março'!$D$3:$D$300,C348)+SUMIFS(Abril!$H$3:$H$300,Abril!$C$3:$C$300,C348)+SUMIFS(Abril!$H$3:$H$300,Abril!$D$3:$D$300,C348)+SUMIFS(Maio!$H$3:$H$300,Maio!$C$3:$C$300,C348)+SUMIFS(Maio!$H$3:$H$300,Maio!$D$3:$D$300,C348)+SUMIFS(Junho!$H$3:$H$300,Junho!$C$3:$C$300,C348)+SUMIFS(Junho!$H$3:$H$300,Junho!$D$3:$D$300,C348)+SUMIFS(Julho!$H$3:$H$300,Julho!$C$3:$C$300,C348)+SUMIFS(Julho!$H$3:$H$300,Julho!$D$3:$D$300,C348)+SUMIFS(Agosto!$H$3:$H$300,Agosto!$C$3:$C$300,C348)+SUMIFS(Agosto!$H$3:$H$300,Agosto!$D$3:$D$300,C348)+SUMIFS(Setembro!$H$3:$H$300,Setembro!$C$3:$C$300,C348)+SUMIFS(Setembro!$H$3:$H$300,Setembro!$D$3:$D$300,C348)+SUMIFS(Outubro!$H$3:$H$300,Outubro!$C$3:$C$300,C348)+SUMIFS(Outubro!$H$3:$H$300,Outubro!$D$3:$D$300,C348)+SUMIFS(Novembro!$H$3:$H$300,Novembro!$C$3:$C$300,C348)+SUMIFS(Novembro!$H$3:$H$300,Novembro!$D$3:$D$300,C348)+SUMIFS(Dezembro!$H$3:$H$300,Dezembro!$C$3:$C$300,C348)+SUMIFS(Dezembro!$H$3:$H$300,Dezembro!$D$3:$D$300,C348)</f>
        <v>0</v>
      </c>
      <c r="J348" s="235"/>
      <c r="L348" s="71"/>
    </row>
    <row r="349" ht="24.75" customHeight="1">
      <c r="A349" s="214">
        <f>Equipes!$H349+(ROW(Equipes!$H349)/100000)</f>
        <v>0.00349</v>
      </c>
      <c r="B349" s="207">
        <f>RANK(Equipes!$A349,A:A)</f>
        <v>98</v>
      </c>
      <c r="C349" s="242"/>
      <c r="D349" s="216">
        <f>COUNTIF(Janeiro!$C$3:$C$300,C349)+COUNTIF(Fevereiro!$C$3:$C$300,C349)+COUNTIF('Março'!$C$3:$C$300,C349)+COUNTIF(Abril!$C$3:$C$300,C349)+COUNTIF(Maio!$C$3:$C$300,C349)+COUNTIF(Junho!$C$3:$C$300,C349)+COUNTIF(Julho!$C$3:$C$300,C349)+COUNTIF(Agosto!$C$3:$C$300,C349)+COUNTIF(Setembro!$C$3:$C$300,C349)+COUNTIF(Outubro!$C$3:$C$300,C349)+COUNTIF(Novembro!$C$3:$C$300,C349)+COUNTIF(Dezembro!$C$3:$C$300,C349)</f>
        <v>0</v>
      </c>
      <c r="E349" s="216">
        <f>COUNTIF(Janeiro!$D$3:$D$300,C349)+COUNTIF(Fevereiro!$D$3:$D$300,C349)+COUNTIF('Março'!$D$3:$D$300,C349)+COUNTIF(Abril!$D$3:$D$300,C349)+COUNTIF(Maio!$D$3:$D$300,C349)+COUNTIF(Junho!$D$3:$D$300,C349)+COUNTIF(Julho!$D$3:$D$300,C349)+COUNTIF(Agosto!$D$3:$D$300,C349)+COUNTIF(Setembro!$D$3:$D$300,C349)+COUNTIF(Outubro!$D$3:$D$300,C349)+COUNTIF(Novembro!$D$3:$D$300,C349)+COUNTIF(Dezembro!$D$3:$D$300,C349)</f>
        <v>0</v>
      </c>
      <c r="F349" s="216">
        <f>COUNTIFS(Janeiro!$C$3:$C$300,C349,Janeiro!$H$3:$H$300,"&gt;0")+COUNTIFS(Janeiro!$D$3:$D$300,C349,Janeiro!$H$3:$H$300,"&gt;0")+COUNTIFS(Fevereiro!$C$3:$C$300,C349,Fevereiro!$H$3:$H$300,"&gt;0")+COUNTIFS(Fevereiro!$D$3:$D$300,C349,Fevereiro!$H$3:$H$300,"&gt;0")+COUNTIFS('Março'!$C$3:$C$300,C349,'Março'!$H$3:$H$300,"&gt;0")+COUNTIFS('Março'!$D$3:$D$300,C349,'Março'!$H$3:$H$300,"&gt;0")+COUNTIFS(Abril!$C$3:$C$300,C349,Abril!$H$3:$H$300,"&gt;0")+COUNTIFS(Abril!$D$3:$D$300,C349,Abril!$H$3:$H$300,"&gt;0")+COUNTIFS(Maio!$C$3:$C$300,C349,Maio!$H$3:$H$300,"&gt;0")+COUNTIFS(Maio!$D$3:$D$300,C349,Maio!$H$3:$H$300,"&gt;0")+COUNTIFS(Junho!$C$3:$C$300,C349,Junho!$H$3:$H$300,"&gt;0")+COUNTIFS(Junho!$D$3:$D$300,C349,Junho!$H$3:$H$300,"&gt;0")+COUNTIFS(Julho!$C$3:$C$300,C349,Julho!$H$3:$H$300,"&gt;0")+COUNTIFS(Julho!$D$3:$D$300,C349,Julho!$H$3:$H$300,"&gt;0")+COUNTIFS(Agosto!$C$3:$C$300,C349,Agosto!$H$3:$H$300,"&gt;0")+COUNTIFS(Agosto!$D$3:$D$300,C349,Agosto!$H$3:$H$300,"&gt;0")+COUNTIFS(Setembro!$C$3:$C$300,C349,Setembro!$H$3:$H$300,"&gt;0")+COUNTIFS(Setembro!$D$3:$D$300,C349,Setembro!$H$3:$H$300,"&gt;0")+COUNTIFS(Outubro!$C$3:$C$300,C349,Outubro!$H$3:$H$300,"&gt;0")+COUNTIFS(Outubro!$D$3:$D$300,C349,Outubro!$H$3:$H$300,"&gt;0")+COUNTIFS(Novembro!$C$3:$C$300,C349,Novembro!$H$3:$H$300,"&gt;0")+COUNTIFS(Novembro!$D$3:$D$300,C349,Novembro!$H$3:$H$300,"&gt;0")+COUNTIFS(Dezembro!$C$3:$C$300,C349,Dezembro!$H$3:$H$300,"&gt;0")+COUNTIFS(Dezembro!$D$3:$D$300,C349,Dezembro!$H$3:$H$300,"&gt;0")</f>
        <v>0</v>
      </c>
      <c r="G349" s="216">
        <f>COUNTIFS(Janeiro!$C$3:$C$300,C349,Janeiro!$H$3:$H$300,"&lt;0")+COUNTIFS(Janeiro!$D$3:$D$300,C349,Janeiro!$H$3:$H$300,"&lt;0")+COUNTIFS(Fevereiro!$C$3:$C$300,C349,Fevereiro!$H$3:$H$300,"&lt;0")+COUNTIFS(Fevereiro!$D$3:$D$300,C349,Fevereiro!$H$3:$H$300,"&lt;0")+COUNTIFS('Março'!$C$3:$C$300,C349,'Março'!$H$3:$H$300,"&lt;0")+COUNTIFS('Março'!$D$3:$D$300,C349,'Março'!$H$3:$H$300,"&lt;0")+COUNTIFS(Abril!$C$3:$C$300,C349,Abril!$H$3:$H$300,"&lt;0")+COUNTIFS(Abril!$D$3:$D$300,C349,Abril!$H$3:$H$300,"&lt;0")+COUNTIFS(Maio!$C$3:$C$300,C349,Maio!$H$3:$H$300,"&lt;0")+COUNTIFS(Maio!$D$3:$D$300,C349,Maio!$H$3:$H$300,"&lt;0")+COUNTIFS(Junho!$C$3:$C$300,C349,Junho!$H$3:$H$300,"&lt;0")+COUNTIFS(Junho!$D$3:$D$300,C349,Junho!$H$3:$H$300,"&lt;0")+COUNTIFS(Julho!$C$3:$C$300,C349,Julho!$H$3:$H$300,"&lt;0")+COUNTIFS(Julho!$D$3:$D$300,C349,Julho!$H$3:$H$300,"&lt;0")+COUNTIFS(Agosto!$C$3:$C$300,C349,Agosto!$H$3:$H$300,"&lt;0")+COUNTIFS(Agosto!$D$3:$D$300,C349,Agosto!$H$3:$H$300,"&lt;0")+COUNTIFS(Setembro!$C$3:$C$300,C349,Setembro!$H$3:$H$300,"&lt;0")+COUNTIFS(Setembro!$D$3:$D$300,C349,Setembro!$H$3:$H$300,"&lt;0")+COUNTIFS(Outubro!$C$3:$C$300,C349,Outubro!$H$3:$H$300,"&lt;0")+COUNTIFS(Outubro!$D$3:$D$300,C349,Outubro!$H$3:$H$300,"&lt;0")+COUNTIFS(Novembro!$C$3:$C$300,C349,Novembro!$H$3:$H$300,"&lt;0")+COUNTIFS(Novembro!$D$3:$D$300,C349,Novembro!$H$3:$H$300,"&lt;0")+COUNTIFS(Dezembro!$C$3:$C$300,C349,Dezembro!$H$3:$H$300,"&lt;0")+COUNTIFS(Dezembro!$D$3:$D$300,C349,Dezembro!$H$3:$H$300,"&lt;0")</f>
        <v>0</v>
      </c>
      <c r="H349" s="217">
        <f>SUMIFS(Janeiro!$H$3:$H$300,Janeiro!$C$3:$C$300,C349)+SUMIFS(Janeiro!$H$3:$H$300,Janeiro!$D$3:$D$300,C349)+SUMIFS(Fevereiro!$H$3:$H$300,Fevereiro!$C$3:$C$300,C349)+SUMIFS(Fevereiro!$H$3:$H$300,Fevereiro!$D$3:$D$300,C349)+SUMIFS('Março'!$H$3:$H$300,'Março'!$C$3:$C$300,C349)+SUMIFS('Março'!$H$3:$H$300,'Março'!$D$3:$D$300,C349)+SUMIFS(Abril!$H$3:$H$300,Abril!$C$3:$C$300,C349)+SUMIFS(Abril!$H$3:$H$300,Abril!$D$3:$D$300,C349)+SUMIFS(Maio!$H$3:$H$300,Maio!$C$3:$C$300,C349)+SUMIFS(Maio!$H$3:$H$300,Maio!$D$3:$D$300,C349)+SUMIFS(Junho!$H$3:$H$300,Junho!$C$3:$C$300,C349)+SUMIFS(Junho!$H$3:$H$300,Junho!$D$3:$D$300,C349)+SUMIFS(Julho!$H$3:$H$300,Julho!$C$3:$C$300,C349)+SUMIFS(Julho!$H$3:$H$300,Julho!$D$3:$D$300,C349)+SUMIFS(Agosto!$H$3:$H$300,Agosto!$C$3:$C$300,C349)+SUMIFS(Agosto!$H$3:$H$300,Agosto!$D$3:$D$300,C349)+SUMIFS(Setembro!$H$3:$H$300,Setembro!$C$3:$C$300,C349)+SUMIFS(Setembro!$H$3:$H$300,Setembro!$D$3:$D$300,C349)+SUMIFS(Outubro!$H$3:$H$300,Outubro!$C$3:$C$300,C349)+SUMIFS(Outubro!$H$3:$H$300,Outubro!$D$3:$D$300,C349)+SUMIFS(Novembro!$H$3:$H$300,Novembro!$C$3:$C$300,C349)+SUMIFS(Novembro!$H$3:$H$300,Novembro!$D$3:$D$300,C349)+SUMIFS(Dezembro!$H$3:$H$300,Dezembro!$C$3:$C$300,C349)+SUMIFS(Dezembro!$H$3:$H$300,Dezembro!$D$3:$D$300,C349)</f>
        <v>0</v>
      </c>
      <c r="J349" s="235"/>
      <c r="L349" s="71"/>
    </row>
    <row r="350" ht="24.75" customHeight="1">
      <c r="A350" s="214">
        <f>Equipes!$H350+(ROW(Equipes!$H350)/100000)</f>
        <v>0.0035</v>
      </c>
      <c r="B350" s="207">
        <f>RANK(Equipes!$A350,A:A)</f>
        <v>97</v>
      </c>
      <c r="C350" s="242"/>
      <c r="D350" s="216">
        <f>COUNTIF(Janeiro!$C$3:$C$300,C350)+COUNTIF(Fevereiro!$C$3:$C$300,C350)+COUNTIF('Março'!$C$3:$C$300,C350)+COUNTIF(Abril!$C$3:$C$300,C350)+COUNTIF(Maio!$C$3:$C$300,C350)+COUNTIF(Junho!$C$3:$C$300,C350)+COUNTIF(Julho!$C$3:$C$300,C350)+COUNTIF(Agosto!$C$3:$C$300,C350)+COUNTIF(Setembro!$C$3:$C$300,C350)+COUNTIF(Outubro!$C$3:$C$300,C350)+COUNTIF(Novembro!$C$3:$C$300,C350)+COUNTIF(Dezembro!$C$3:$C$300,C350)</f>
        <v>0</v>
      </c>
      <c r="E350" s="216">
        <f>COUNTIF(Janeiro!$D$3:$D$300,C350)+COUNTIF(Fevereiro!$D$3:$D$300,C350)+COUNTIF('Março'!$D$3:$D$300,C350)+COUNTIF(Abril!$D$3:$D$300,C350)+COUNTIF(Maio!$D$3:$D$300,C350)+COUNTIF(Junho!$D$3:$D$300,C350)+COUNTIF(Julho!$D$3:$D$300,C350)+COUNTIF(Agosto!$D$3:$D$300,C350)+COUNTIF(Setembro!$D$3:$D$300,C350)+COUNTIF(Outubro!$D$3:$D$300,C350)+COUNTIF(Novembro!$D$3:$D$300,C350)+COUNTIF(Dezembro!$D$3:$D$300,C350)</f>
        <v>0</v>
      </c>
      <c r="F350" s="216">
        <f>COUNTIFS(Janeiro!$C$3:$C$300,C350,Janeiro!$H$3:$H$300,"&gt;0")+COUNTIFS(Janeiro!$D$3:$D$300,C350,Janeiro!$H$3:$H$300,"&gt;0")+COUNTIFS(Fevereiro!$C$3:$C$300,C350,Fevereiro!$H$3:$H$300,"&gt;0")+COUNTIFS(Fevereiro!$D$3:$D$300,C350,Fevereiro!$H$3:$H$300,"&gt;0")+COUNTIFS('Março'!$C$3:$C$300,C350,'Março'!$H$3:$H$300,"&gt;0")+COUNTIFS('Março'!$D$3:$D$300,C350,'Março'!$H$3:$H$300,"&gt;0")+COUNTIFS(Abril!$C$3:$C$300,C350,Abril!$H$3:$H$300,"&gt;0")+COUNTIFS(Abril!$D$3:$D$300,C350,Abril!$H$3:$H$300,"&gt;0")+COUNTIFS(Maio!$C$3:$C$300,C350,Maio!$H$3:$H$300,"&gt;0")+COUNTIFS(Maio!$D$3:$D$300,C350,Maio!$H$3:$H$300,"&gt;0")+COUNTIFS(Junho!$C$3:$C$300,C350,Junho!$H$3:$H$300,"&gt;0")+COUNTIFS(Junho!$D$3:$D$300,C350,Junho!$H$3:$H$300,"&gt;0")+COUNTIFS(Julho!$C$3:$C$300,C350,Julho!$H$3:$H$300,"&gt;0")+COUNTIFS(Julho!$D$3:$D$300,C350,Julho!$H$3:$H$300,"&gt;0")+COUNTIFS(Agosto!$C$3:$C$300,C350,Agosto!$H$3:$H$300,"&gt;0")+COUNTIFS(Agosto!$D$3:$D$300,C350,Agosto!$H$3:$H$300,"&gt;0")+COUNTIFS(Setembro!$C$3:$C$300,C350,Setembro!$H$3:$H$300,"&gt;0")+COUNTIFS(Setembro!$D$3:$D$300,C350,Setembro!$H$3:$H$300,"&gt;0")+COUNTIFS(Outubro!$C$3:$C$300,C350,Outubro!$H$3:$H$300,"&gt;0")+COUNTIFS(Outubro!$D$3:$D$300,C350,Outubro!$H$3:$H$300,"&gt;0")+COUNTIFS(Novembro!$C$3:$C$300,C350,Novembro!$H$3:$H$300,"&gt;0")+COUNTIFS(Novembro!$D$3:$D$300,C350,Novembro!$H$3:$H$300,"&gt;0")+COUNTIFS(Dezembro!$C$3:$C$300,C350,Dezembro!$H$3:$H$300,"&gt;0")+COUNTIFS(Dezembro!$D$3:$D$300,C350,Dezembro!$H$3:$H$300,"&gt;0")</f>
        <v>0</v>
      </c>
      <c r="G350" s="216">
        <f>COUNTIFS(Janeiro!$C$3:$C$300,C350,Janeiro!$H$3:$H$300,"&lt;0")+COUNTIFS(Janeiro!$D$3:$D$300,C350,Janeiro!$H$3:$H$300,"&lt;0")+COUNTIFS(Fevereiro!$C$3:$C$300,C350,Fevereiro!$H$3:$H$300,"&lt;0")+COUNTIFS(Fevereiro!$D$3:$D$300,C350,Fevereiro!$H$3:$H$300,"&lt;0")+COUNTIFS('Março'!$C$3:$C$300,C350,'Março'!$H$3:$H$300,"&lt;0")+COUNTIFS('Março'!$D$3:$D$300,C350,'Março'!$H$3:$H$300,"&lt;0")+COUNTIFS(Abril!$C$3:$C$300,C350,Abril!$H$3:$H$300,"&lt;0")+COUNTIFS(Abril!$D$3:$D$300,C350,Abril!$H$3:$H$300,"&lt;0")+COUNTIFS(Maio!$C$3:$C$300,C350,Maio!$H$3:$H$300,"&lt;0")+COUNTIFS(Maio!$D$3:$D$300,C350,Maio!$H$3:$H$300,"&lt;0")+COUNTIFS(Junho!$C$3:$C$300,C350,Junho!$H$3:$H$300,"&lt;0")+COUNTIFS(Junho!$D$3:$D$300,C350,Junho!$H$3:$H$300,"&lt;0")+COUNTIFS(Julho!$C$3:$C$300,C350,Julho!$H$3:$H$300,"&lt;0")+COUNTIFS(Julho!$D$3:$D$300,C350,Julho!$H$3:$H$300,"&lt;0")+COUNTIFS(Agosto!$C$3:$C$300,C350,Agosto!$H$3:$H$300,"&lt;0")+COUNTIFS(Agosto!$D$3:$D$300,C350,Agosto!$H$3:$H$300,"&lt;0")+COUNTIFS(Setembro!$C$3:$C$300,C350,Setembro!$H$3:$H$300,"&lt;0")+COUNTIFS(Setembro!$D$3:$D$300,C350,Setembro!$H$3:$H$300,"&lt;0")+COUNTIFS(Outubro!$C$3:$C$300,C350,Outubro!$H$3:$H$300,"&lt;0")+COUNTIFS(Outubro!$D$3:$D$300,C350,Outubro!$H$3:$H$300,"&lt;0")+COUNTIFS(Novembro!$C$3:$C$300,C350,Novembro!$H$3:$H$300,"&lt;0")+COUNTIFS(Novembro!$D$3:$D$300,C350,Novembro!$H$3:$H$300,"&lt;0")+COUNTIFS(Dezembro!$C$3:$C$300,C350,Dezembro!$H$3:$H$300,"&lt;0")+COUNTIFS(Dezembro!$D$3:$D$300,C350,Dezembro!$H$3:$H$300,"&lt;0")</f>
        <v>0</v>
      </c>
      <c r="H350" s="217">
        <f>SUMIFS(Janeiro!$H$3:$H$300,Janeiro!$C$3:$C$300,C350)+SUMIFS(Janeiro!$H$3:$H$300,Janeiro!$D$3:$D$300,C350)+SUMIFS(Fevereiro!$H$3:$H$300,Fevereiro!$C$3:$C$300,C350)+SUMIFS(Fevereiro!$H$3:$H$300,Fevereiro!$D$3:$D$300,C350)+SUMIFS('Março'!$H$3:$H$300,'Março'!$C$3:$C$300,C350)+SUMIFS('Março'!$H$3:$H$300,'Março'!$D$3:$D$300,C350)+SUMIFS(Abril!$H$3:$H$300,Abril!$C$3:$C$300,C350)+SUMIFS(Abril!$H$3:$H$300,Abril!$D$3:$D$300,C350)+SUMIFS(Maio!$H$3:$H$300,Maio!$C$3:$C$300,C350)+SUMIFS(Maio!$H$3:$H$300,Maio!$D$3:$D$300,C350)+SUMIFS(Junho!$H$3:$H$300,Junho!$C$3:$C$300,C350)+SUMIFS(Junho!$H$3:$H$300,Junho!$D$3:$D$300,C350)+SUMIFS(Julho!$H$3:$H$300,Julho!$C$3:$C$300,C350)+SUMIFS(Julho!$H$3:$H$300,Julho!$D$3:$D$300,C350)+SUMIFS(Agosto!$H$3:$H$300,Agosto!$C$3:$C$300,C350)+SUMIFS(Agosto!$H$3:$H$300,Agosto!$D$3:$D$300,C350)+SUMIFS(Setembro!$H$3:$H$300,Setembro!$C$3:$C$300,C350)+SUMIFS(Setembro!$H$3:$H$300,Setembro!$D$3:$D$300,C350)+SUMIFS(Outubro!$H$3:$H$300,Outubro!$C$3:$C$300,C350)+SUMIFS(Outubro!$H$3:$H$300,Outubro!$D$3:$D$300,C350)+SUMIFS(Novembro!$H$3:$H$300,Novembro!$C$3:$C$300,C350)+SUMIFS(Novembro!$H$3:$H$300,Novembro!$D$3:$D$300,C350)+SUMIFS(Dezembro!$H$3:$H$300,Dezembro!$C$3:$C$300,C350)+SUMIFS(Dezembro!$H$3:$H$300,Dezembro!$D$3:$D$300,C350)</f>
        <v>0</v>
      </c>
      <c r="J350" s="235"/>
      <c r="L350" s="71"/>
    </row>
    <row r="351" ht="24.75" customHeight="1">
      <c r="A351" s="214">
        <f>Equipes!$H351+(ROW(Equipes!$H351)/100000)</f>
        <v>0.00351</v>
      </c>
      <c r="B351" s="207">
        <f>RANK(Equipes!$A351,A:A)</f>
        <v>96</v>
      </c>
      <c r="C351" s="242"/>
      <c r="D351" s="216">
        <f>COUNTIF(Janeiro!$C$3:$C$300,C351)+COUNTIF(Fevereiro!$C$3:$C$300,C351)+COUNTIF('Março'!$C$3:$C$300,C351)+COUNTIF(Abril!$C$3:$C$300,C351)+COUNTIF(Maio!$C$3:$C$300,C351)+COUNTIF(Junho!$C$3:$C$300,C351)+COUNTIF(Julho!$C$3:$C$300,C351)+COUNTIF(Agosto!$C$3:$C$300,C351)+COUNTIF(Setembro!$C$3:$C$300,C351)+COUNTIF(Outubro!$C$3:$C$300,C351)+COUNTIF(Novembro!$C$3:$C$300,C351)+COUNTIF(Dezembro!$C$3:$C$300,C351)</f>
        <v>0</v>
      </c>
      <c r="E351" s="216">
        <f>COUNTIF(Janeiro!$D$3:$D$300,C351)+COUNTIF(Fevereiro!$D$3:$D$300,C351)+COUNTIF('Março'!$D$3:$D$300,C351)+COUNTIF(Abril!$D$3:$D$300,C351)+COUNTIF(Maio!$D$3:$D$300,C351)+COUNTIF(Junho!$D$3:$D$300,C351)+COUNTIF(Julho!$D$3:$D$300,C351)+COUNTIF(Agosto!$D$3:$D$300,C351)+COUNTIF(Setembro!$D$3:$D$300,C351)+COUNTIF(Outubro!$D$3:$D$300,C351)+COUNTIF(Novembro!$D$3:$D$300,C351)+COUNTIF(Dezembro!$D$3:$D$300,C351)</f>
        <v>0</v>
      </c>
      <c r="F351" s="216">
        <f>COUNTIFS(Janeiro!$C$3:$C$300,C351,Janeiro!$H$3:$H$300,"&gt;0")+COUNTIFS(Janeiro!$D$3:$D$300,C351,Janeiro!$H$3:$H$300,"&gt;0")+COUNTIFS(Fevereiro!$C$3:$C$300,C351,Fevereiro!$H$3:$H$300,"&gt;0")+COUNTIFS(Fevereiro!$D$3:$D$300,C351,Fevereiro!$H$3:$H$300,"&gt;0")+COUNTIFS('Março'!$C$3:$C$300,C351,'Março'!$H$3:$H$300,"&gt;0")+COUNTIFS('Março'!$D$3:$D$300,C351,'Março'!$H$3:$H$300,"&gt;0")+COUNTIFS(Abril!$C$3:$C$300,C351,Abril!$H$3:$H$300,"&gt;0")+COUNTIFS(Abril!$D$3:$D$300,C351,Abril!$H$3:$H$300,"&gt;0")+COUNTIFS(Maio!$C$3:$C$300,C351,Maio!$H$3:$H$300,"&gt;0")+COUNTIFS(Maio!$D$3:$D$300,C351,Maio!$H$3:$H$300,"&gt;0")+COUNTIFS(Junho!$C$3:$C$300,C351,Junho!$H$3:$H$300,"&gt;0")+COUNTIFS(Junho!$D$3:$D$300,C351,Junho!$H$3:$H$300,"&gt;0")+COUNTIFS(Julho!$C$3:$C$300,C351,Julho!$H$3:$H$300,"&gt;0")+COUNTIFS(Julho!$D$3:$D$300,C351,Julho!$H$3:$H$300,"&gt;0")+COUNTIFS(Agosto!$C$3:$C$300,C351,Agosto!$H$3:$H$300,"&gt;0")+COUNTIFS(Agosto!$D$3:$D$300,C351,Agosto!$H$3:$H$300,"&gt;0")+COUNTIFS(Setembro!$C$3:$C$300,C351,Setembro!$H$3:$H$300,"&gt;0")+COUNTIFS(Setembro!$D$3:$D$300,C351,Setembro!$H$3:$H$300,"&gt;0")+COUNTIFS(Outubro!$C$3:$C$300,C351,Outubro!$H$3:$H$300,"&gt;0")+COUNTIFS(Outubro!$D$3:$D$300,C351,Outubro!$H$3:$H$300,"&gt;0")+COUNTIFS(Novembro!$C$3:$C$300,C351,Novembro!$H$3:$H$300,"&gt;0")+COUNTIFS(Novembro!$D$3:$D$300,C351,Novembro!$H$3:$H$300,"&gt;0")+COUNTIFS(Dezembro!$C$3:$C$300,C351,Dezembro!$H$3:$H$300,"&gt;0")+COUNTIFS(Dezembro!$D$3:$D$300,C351,Dezembro!$H$3:$H$300,"&gt;0")</f>
        <v>0</v>
      </c>
      <c r="G351" s="216">
        <f>COUNTIFS(Janeiro!$C$3:$C$300,C351,Janeiro!$H$3:$H$300,"&lt;0")+COUNTIFS(Janeiro!$D$3:$D$300,C351,Janeiro!$H$3:$H$300,"&lt;0")+COUNTIFS(Fevereiro!$C$3:$C$300,C351,Fevereiro!$H$3:$H$300,"&lt;0")+COUNTIFS(Fevereiro!$D$3:$D$300,C351,Fevereiro!$H$3:$H$300,"&lt;0")+COUNTIFS('Março'!$C$3:$C$300,C351,'Março'!$H$3:$H$300,"&lt;0")+COUNTIFS('Março'!$D$3:$D$300,C351,'Março'!$H$3:$H$300,"&lt;0")+COUNTIFS(Abril!$C$3:$C$300,C351,Abril!$H$3:$H$300,"&lt;0")+COUNTIFS(Abril!$D$3:$D$300,C351,Abril!$H$3:$H$300,"&lt;0")+COUNTIFS(Maio!$C$3:$C$300,C351,Maio!$H$3:$H$300,"&lt;0")+COUNTIFS(Maio!$D$3:$D$300,C351,Maio!$H$3:$H$300,"&lt;0")+COUNTIFS(Junho!$C$3:$C$300,C351,Junho!$H$3:$H$300,"&lt;0")+COUNTIFS(Junho!$D$3:$D$300,C351,Junho!$H$3:$H$300,"&lt;0")+COUNTIFS(Julho!$C$3:$C$300,C351,Julho!$H$3:$H$300,"&lt;0")+COUNTIFS(Julho!$D$3:$D$300,C351,Julho!$H$3:$H$300,"&lt;0")+COUNTIFS(Agosto!$C$3:$C$300,C351,Agosto!$H$3:$H$300,"&lt;0")+COUNTIFS(Agosto!$D$3:$D$300,C351,Agosto!$H$3:$H$300,"&lt;0")+COUNTIFS(Setembro!$C$3:$C$300,C351,Setembro!$H$3:$H$300,"&lt;0")+COUNTIFS(Setembro!$D$3:$D$300,C351,Setembro!$H$3:$H$300,"&lt;0")+COUNTIFS(Outubro!$C$3:$C$300,C351,Outubro!$H$3:$H$300,"&lt;0")+COUNTIFS(Outubro!$D$3:$D$300,C351,Outubro!$H$3:$H$300,"&lt;0")+COUNTIFS(Novembro!$C$3:$C$300,C351,Novembro!$H$3:$H$300,"&lt;0")+COUNTIFS(Novembro!$D$3:$D$300,C351,Novembro!$H$3:$H$300,"&lt;0")+COUNTIFS(Dezembro!$C$3:$C$300,C351,Dezembro!$H$3:$H$300,"&lt;0")+COUNTIFS(Dezembro!$D$3:$D$300,C351,Dezembro!$H$3:$H$300,"&lt;0")</f>
        <v>0</v>
      </c>
      <c r="H351" s="217">
        <f>SUMIFS(Janeiro!$H$3:$H$300,Janeiro!$C$3:$C$300,C351)+SUMIFS(Janeiro!$H$3:$H$300,Janeiro!$D$3:$D$300,C351)+SUMIFS(Fevereiro!$H$3:$H$300,Fevereiro!$C$3:$C$300,C351)+SUMIFS(Fevereiro!$H$3:$H$300,Fevereiro!$D$3:$D$300,C351)+SUMIFS('Março'!$H$3:$H$300,'Março'!$C$3:$C$300,C351)+SUMIFS('Março'!$H$3:$H$300,'Março'!$D$3:$D$300,C351)+SUMIFS(Abril!$H$3:$H$300,Abril!$C$3:$C$300,C351)+SUMIFS(Abril!$H$3:$H$300,Abril!$D$3:$D$300,C351)+SUMIFS(Maio!$H$3:$H$300,Maio!$C$3:$C$300,C351)+SUMIFS(Maio!$H$3:$H$300,Maio!$D$3:$D$300,C351)+SUMIFS(Junho!$H$3:$H$300,Junho!$C$3:$C$300,C351)+SUMIFS(Junho!$H$3:$H$300,Junho!$D$3:$D$300,C351)+SUMIFS(Julho!$H$3:$H$300,Julho!$C$3:$C$300,C351)+SUMIFS(Julho!$H$3:$H$300,Julho!$D$3:$D$300,C351)+SUMIFS(Agosto!$H$3:$H$300,Agosto!$C$3:$C$300,C351)+SUMIFS(Agosto!$H$3:$H$300,Agosto!$D$3:$D$300,C351)+SUMIFS(Setembro!$H$3:$H$300,Setembro!$C$3:$C$300,C351)+SUMIFS(Setembro!$H$3:$H$300,Setembro!$D$3:$D$300,C351)+SUMIFS(Outubro!$H$3:$H$300,Outubro!$C$3:$C$300,C351)+SUMIFS(Outubro!$H$3:$H$300,Outubro!$D$3:$D$300,C351)+SUMIFS(Novembro!$H$3:$H$300,Novembro!$C$3:$C$300,C351)+SUMIFS(Novembro!$H$3:$H$300,Novembro!$D$3:$D$300,C351)+SUMIFS(Dezembro!$H$3:$H$300,Dezembro!$C$3:$C$300,C351)+SUMIFS(Dezembro!$H$3:$H$300,Dezembro!$D$3:$D$300,C351)</f>
        <v>0</v>
      </c>
      <c r="J351" s="235"/>
      <c r="L351" s="71"/>
    </row>
    <row r="352" ht="24.75" customHeight="1">
      <c r="A352" s="214">
        <f>Equipes!$H352+(ROW(Equipes!$H352)/100000)</f>
        <v>0.00352</v>
      </c>
      <c r="B352" s="207">
        <f>RANK(Equipes!$A352,A:A)</f>
        <v>95</v>
      </c>
      <c r="C352" s="242"/>
      <c r="D352" s="216">
        <f>COUNTIF(Janeiro!$C$3:$C$300,C352)+COUNTIF(Fevereiro!$C$3:$C$300,C352)+COUNTIF('Março'!$C$3:$C$300,C352)+COUNTIF(Abril!$C$3:$C$300,C352)+COUNTIF(Maio!$C$3:$C$300,C352)+COUNTIF(Junho!$C$3:$C$300,C352)+COUNTIF(Julho!$C$3:$C$300,C352)+COUNTIF(Agosto!$C$3:$C$300,C352)+COUNTIF(Setembro!$C$3:$C$300,C352)+COUNTIF(Outubro!$C$3:$C$300,C352)+COUNTIF(Novembro!$C$3:$C$300,C352)+COUNTIF(Dezembro!$C$3:$C$300,C352)</f>
        <v>0</v>
      </c>
      <c r="E352" s="216">
        <f>COUNTIF(Janeiro!$D$3:$D$300,C352)+COUNTIF(Fevereiro!$D$3:$D$300,C352)+COUNTIF('Março'!$D$3:$D$300,C352)+COUNTIF(Abril!$D$3:$D$300,C352)+COUNTIF(Maio!$D$3:$D$300,C352)+COUNTIF(Junho!$D$3:$D$300,C352)+COUNTIF(Julho!$D$3:$D$300,C352)+COUNTIF(Agosto!$D$3:$D$300,C352)+COUNTIF(Setembro!$D$3:$D$300,C352)+COUNTIF(Outubro!$D$3:$D$300,C352)+COUNTIF(Novembro!$D$3:$D$300,C352)+COUNTIF(Dezembro!$D$3:$D$300,C352)</f>
        <v>0</v>
      </c>
      <c r="F352" s="216">
        <f>COUNTIFS(Janeiro!$C$3:$C$300,C352,Janeiro!$H$3:$H$300,"&gt;0")+COUNTIFS(Janeiro!$D$3:$D$300,C352,Janeiro!$H$3:$H$300,"&gt;0")+COUNTIFS(Fevereiro!$C$3:$C$300,C352,Fevereiro!$H$3:$H$300,"&gt;0")+COUNTIFS(Fevereiro!$D$3:$D$300,C352,Fevereiro!$H$3:$H$300,"&gt;0")+COUNTIFS('Março'!$C$3:$C$300,C352,'Março'!$H$3:$H$300,"&gt;0")+COUNTIFS('Março'!$D$3:$D$300,C352,'Março'!$H$3:$H$300,"&gt;0")+COUNTIFS(Abril!$C$3:$C$300,C352,Abril!$H$3:$H$300,"&gt;0")+COUNTIFS(Abril!$D$3:$D$300,C352,Abril!$H$3:$H$300,"&gt;0")+COUNTIFS(Maio!$C$3:$C$300,C352,Maio!$H$3:$H$300,"&gt;0")+COUNTIFS(Maio!$D$3:$D$300,C352,Maio!$H$3:$H$300,"&gt;0")+COUNTIFS(Junho!$C$3:$C$300,C352,Junho!$H$3:$H$300,"&gt;0")+COUNTIFS(Junho!$D$3:$D$300,C352,Junho!$H$3:$H$300,"&gt;0")+COUNTIFS(Julho!$C$3:$C$300,C352,Julho!$H$3:$H$300,"&gt;0")+COUNTIFS(Julho!$D$3:$D$300,C352,Julho!$H$3:$H$300,"&gt;0")+COUNTIFS(Agosto!$C$3:$C$300,C352,Agosto!$H$3:$H$300,"&gt;0")+COUNTIFS(Agosto!$D$3:$D$300,C352,Agosto!$H$3:$H$300,"&gt;0")+COUNTIFS(Setembro!$C$3:$C$300,C352,Setembro!$H$3:$H$300,"&gt;0")+COUNTIFS(Setembro!$D$3:$D$300,C352,Setembro!$H$3:$H$300,"&gt;0")+COUNTIFS(Outubro!$C$3:$C$300,C352,Outubro!$H$3:$H$300,"&gt;0")+COUNTIFS(Outubro!$D$3:$D$300,C352,Outubro!$H$3:$H$300,"&gt;0")+COUNTIFS(Novembro!$C$3:$C$300,C352,Novembro!$H$3:$H$300,"&gt;0")+COUNTIFS(Novembro!$D$3:$D$300,C352,Novembro!$H$3:$H$300,"&gt;0")+COUNTIFS(Dezembro!$C$3:$C$300,C352,Dezembro!$H$3:$H$300,"&gt;0")+COUNTIFS(Dezembro!$D$3:$D$300,C352,Dezembro!$H$3:$H$300,"&gt;0")</f>
        <v>0</v>
      </c>
      <c r="G352" s="216">
        <f>COUNTIFS(Janeiro!$C$3:$C$300,C352,Janeiro!$H$3:$H$300,"&lt;0")+COUNTIFS(Janeiro!$D$3:$D$300,C352,Janeiro!$H$3:$H$300,"&lt;0")+COUNTIFS(Fevereiro!$C$3:$C$300,C352,Fevereiro!$H$3:$H$300,"&lt;0")+COUNTIFS(Fevereiro!$D$3:$D$300,C352,Fevereiro!$H$3:$H$300,"&lt;0")+COUNTIFS('Março'!$C$3:$C$300,C352,'Março'!$H$3:$H$300,"&lt;0")+COUNTIFS('Março'!$D$3:$D$300,C352,'Março'!$H$3:$H$300,"&lt;0")+COUNTIFS(Abril!$C$3:$C$300,C352,Abril!$H$3:$H$300,"&lt;0")+COUNTIFS(Abril!$D$3:$D$300,C352,Abril!$H$3:$H$300,"&lt;0")+COUNTIFS(Maio!$C$3:$C$300,C352,Maio!$H$3:$H$300,"&lt;0")+COUNTIFS(Maio!$D$3:$D$300,C352,Maio!$H$3:$H$300,"&lt;0")+COUNTIFS(Junho!$C$3:$C$300,C352,Junho!$H$3:$H$300,"&lt;0")+COUNTIFS(Junho!$D$3:$D$300,C352,Junho!$H$3:$H$300,"&lt;0")+COUNTIFS(Julho!$C$3:$C$300,C352,Julho!$H$3:$H$300,"&lt;0")+COUNTIFS(Julho!$D$3:$D$300,C352,Julho!$H$3:$H$300,"&lt;0")+COUNTIFS(Agosto!$C$3:$C$300,C352,Agosto!$H$3:$H$300,"&lt;0")+COUNTIFS(Agosto!$D$3:$D$300,C352,Agosto!$H$3:$H$300,"&lt;0")+COUNTIFS(Setembro!$C$3:$C$300,C352,Setembro!$H$3:$H$300,"&lt;0")+COUNTIFS(Setembro!$D$3:$D$300,C352,Setembro!$H$3:$H$300,"&lt;0")+COUNTIFS(Outubro!$C$3:$C$300,C352,Outubro!$H$3:$H$300,"&lt;0")+COUNTIFS(Outubro!$D$3:$D$300,C352,Outubro!$H$3:$H$300,"&lt;0")+COUNTIFS(Novembro!$C$3:$C$300,C352,Novembro!$H$3:$H$300,"&lt;0")+COUNTIFS(Novembro!$D$3:$D$300,C352,Novembro!$H$3:$H$300,"&lt;0")+COUNTIFS(Dezembro!$C$3:$C$300,C352,Dezembro!$H$3:$H$300,"&lt;0")+COUNTIFS(Dezembro!$D$3:$D$300,C352,Dezembro!$H$3:$H$300,"&lt;0")</f>
        <v>0</v>
      </c>
      <c r="H352" s="217">
        <f>SUMIFS(Janeiro!$H$3:$H$300,Janeiro!$C$3:$C$300,C352)+SUMIFS(Janeiro!$H$3:$H$300,Janeiro!$D$3:$D$300,C352)+SUMIFS(Fevereiro!$H$3:$H$300,Fevereiro!$C$3:$C$300,C352)+SUMIFS(Fevereiro!$H$3:$H$300,Fevereiro!$D$3:$D$300,C352)+SUMIFS('Março'!$H$3:$H$300,'Março'!$C$3:$C$300,C352)+SUMIFS('Março'!$H$3:$H$300,'Março'!$D$3:$D$300,C352)+SUMIFS(Abril!$H$3:$H$300,Abril!$C$3:$C$300,C352)+SUMIFS(Abril!$H$3:$H$300,Abril!$D$3:$D$300,C352)+SUMIFS(Maio!$H$3:$H$300,Maio!$C$3:$C$300,C352)+SUMIFS(Maio!$H$3:$H$300,Maio!$D$3:$D$300,C352)+SUMIFS(Junho!$H$3:$H$300,Junho!$C$3:$C$300,C352)+SUMIFS(Junho!$H$3:$H$300,Junho!$D$3:$D$300,C352)+SUMIFS(Julho!$H$3:$H$300,Julho!$C$3:$C$300,C352)+SUMIFS(Julho!$H$3:$H$300,Julho!$D$3:$D$300,C352)+SUMIFS(Agosto!$H$3:$H$300,Agosto!$C$3:$C$300,C352)+SUMIFS(Agosto!$H$3:$H$300,Agosto!$D$3:$D$300,C352)+SUMIFS(Setembro!$H$3:$H$300,Setembro!$C$3:$C$300,C352)+SUMIFS(Setembro!$H$3:$H$300,Setembro!$D$3:$D$300,C352)+SUMIFS(Outubro!$H$3:$H$300,Outubro!$C$3:$C$300,C352)+SUMIFS(Outubro!$H$3:$H$300,Outubro!$D$3:$D$300,C352)+SUMIFS(Novembro!$H$3:$H$300,Novembro!$C$3:$C$300,C352)+SUMIFS(Novembro!$H$3:$H$300,Novembro!$D$3:$D$300,C352)+SUMIFS(Dezembro!$H$3:$H$300,Dezembro!$C$3:$C$300,C352)+SUMIFS(Dezembro!$H$3:$H$300,Dezembro!$D$3:$D$300,C352)</f>
        <v>0</v>
      </c>
      <c r="J352" s="235"/>
      <c r="L352" s="71"/>
    </row>
    <row r="353" ht="24.75" customHeight="1">
      <c r="A353" s="214">
        <f>Equipes!$H353+(ROW(Equipes!$H353)/100000)</f>
        <v>0.00353</v>
      </c>
      <c r="B353" s="207">
        <f>RANK(Equipes!$A353,A:A)</f>
        <v>94</v>
      </c>
      <c r="C353" s="242"/>
      <c r="D353" s="216">
        <f>COUNTIF(Janeiro!$C$3:$C$300,C353)+COUNTIF(Fevereiro!$C$3:$C$300,C353)+COUNTIF('Março'!$C$3:$C$300,C353)+COUNTIF(Abril!$C$3:$C$300,C353)+COUNTIF(Maio!$C$3:$C$300,C353)+COUNTIF(Junho!$C$3:$C$300,C353)+COUNTIF(Julho!$C$3:$C$300,C353)+COUNTIF(Agosto!$C$3:$C$300,C353)+COUNTIF(Setembro!$C$3:$C$300,C353)+COUNTIF(Outubro!$C$3:$C$300,C353)+COUNTIF(Novembro!$C$3:$C$300,C353)+COUNTIF(Dezembro!$C$3:$C$300,C353)</f>
        <v>0</v>
      </c>
      <c r="E353" s="216">
        <f>COUNTIF(Janeiro!$D$3:$D$300,C353)+COUNTIF(Fevereiro!$D$3:$D$300,C353)+COUNTIF('Março'!$D$3:$D$300,C353)+COUNTIF(Abril!$D$3:$D$300,C353)+COUNTIF(Maio!$D$3:$D$300,C353)+COUNTIF(Junho!$D$3:$D$300,C353)+COUNTIF(Julho!$D$3:$D$300,C353)+COUNTIF(Agosto!$D$3:$D$300,C353)+COUNTIF(Setembro!$D$3:$D$300,C353)+COUNTIF(Outubro!$D$3:$D$300,C353)+COUNTIF(Novembro!$D$3:$D$300,C353)+COUNTIF(Dezembro!$D$3:$D$300,C353)</f>
        <v>0</v>
      </c>
      <c r="F353" s="216">
        <f>COUNTIFS(Janeiro!$C$3:$C$300,C353,Janeiro!$H$3:$H$300,"&gt;0")+COUNTIFS(Janeiro!$D$3:$D$300,C353,Janeiro!$H$3:$H$300,"&gt;0")+COUNTIFS(Fevereiro!$C$3:$C$300,C353,Fevereiro!$H$3:$H$300,"&gt;0")+COUNTIFS(Fevereiro!$D$3:$D$300,C353,Fevereiro!$H$3:$H$300,"&gt;0")+COUNTIFS('Março'!$C$3:$C$300,C353,'Março'!$H$3:$H$300,"&gt;0")+COUNTIFS('Março'!$D$3:$D$300,C353,'Março'!$H$3:$H$300,"&gt;0")+COUNTIFS(Abril!$C$3:$C$300,C353,Abril!$H$3:$H$300,"&gt;0")+COUNTIFS(Abril!$D$3:$D$300,C353,Abril!$H$3:$H$300,"&gt;0")+COUNTIFS(Maio!$C$3:$C$300,C353,Maio!$H$3:$H$300,"&gt;0")+COUNTIFS(Maio!$D$3:$D$300,C353,Maio!$H$3:$H$300,"&gt;0")+COUNTIFS(Junho!$C$3:$C$300,C353,Junho!$H$3:$H$300,"&gt;0")+COUNTIFS(Junho!$D$3:$D$300,C353,Junho!$H$3:$H$300,"&gt;0")+COUNTIFS(Julho!$C$3:$C$300,C353,Julho!$H$3:$H$300,"&gt;0")+COUNTIFS(Julho!$D$3:$D$300,C353,Julho!$H$3:$H$300,"&gt;0")+COUNTIFS(Agosto!$C$3:$C$300,C353,Agosto!$H$3:$H$300,"&gt;0")+COUNTIFS(Agosto!$D$3:$D$300,C353,Agosto!$H$3:$H$300,"&gt;0")+COUNTIFS(Setembro!$C$3:$C$300,C353,Setembro!$H$3:$H$300,"&gt;0")+COUNTIFS(Setembro!$D$3:$D$300,C353,Setembro!$H$3:$H$300,"&gt;0")+COUNTIFS(Outubro!$C$3:$C$300,C353,Outubro!$H$3:$H$300,"&gt;0")+COUNTIFS(Outubro!$D$3:$D$300,C353,Outubro!$H$3:$H$300,"&gt;0")+COUNTIFS(Novembro!$C$3:$C$300,C353,Novembro!$H$3:$H$300,"&gt;0")+COUNTIFS(Novembro!$D$3:$D$300,C353,Novembro!$H$3:$H$300,"&gt;0")+COUNTIFS(Dezembro!$C$3:$C$300,C353,Dezembro!$H$3:$H$300,"&gt;0")+COUNTIFS(Dezembro!$D$3:$D$300,C353,Dezembro!$H$3:$H$300,"&gt;0")</f>
        <v>0</v>
      </c>
      <c r="G353" s="216">
        <f>COUNTIFS(Janeiro!$C$3:$C$300,C353,Janeiro!$H$3:$H$300,"&lt;0")+COUNTIFS(Janeiro!$D$3:$D$300,C353,Janeiro!$H$3:$H$300,"&lt;0")+COUNTIFS(Fevereiro!$C$3:$C$300,C353,Fevereiro!$H$3:$H$300,"&lt;0")+COUNTIFS(Fevereiro!$D$3:$D$300,C353,Fevereiro!$H$3:$H$300,"&lt;0")+COUNTIFS('Março'!$C$3:$C$300,C353,'Março'!$H$3:$H$300,"&lt;0")+COUNTIFS('Março'!$D$3:$D$300,C353,'Março'!$H$3:$H$300,"&lt;0")+COUNTIFS(Abril!$C$3:$C$300,C353,Abril!$H$3:$H$300,"&lt;0")+COUNTIFS(Abril!$D$3:$D$300,C353,Abril!$H$3:$H$300,"&lt;0")+COUNTIFS(Maio!$C$3:$C$300,C353,Maio!$H$3:$H$300,"&lt;0")+COUNTIFS(Maio!$D$3:$D$300,C353,Maio!$H$3:$H$300,"&lt;0")+COUNTIFS(Junho!$C$3:$C$300,C353,Junho!$H$3:$H$300,"&lt;0")+COUNTIFS(Junho!$D$3:$D$300,C353,Junho!$H$3:$H$300,"&lt;0")+COUNTIFS(Julho!$C$3:$C$300,C353,Julho!$H$3:$H$300,"&lt;0")+COUNTIFS(Julho!$D$3:$D$300,C353,Julho!$H$3:$H$300,"&lt;0")+COUNTIFS(Agosto!$C$3:$C$300,C353,Agosto!$H$3:$H$300,"&lt;0")+COUNTIFS(Agosto!$D$3:$D$300,C353,Agosto!$H$3:$H$300,"&lt;0")+COUNTIFS(Setembro!$C$3:$C$300,C353,Setembro!$H$3:$H$300,"&lt;0")+COUNTIFS(Setembro!$D$3:$D$300,C353,Setembro!$H$3:$H$300,"&lt;0")+COUNTIFS(Outubro!$C$3:$C$300,C353,Outubro!$H$3:$H$300,"&lt;0")+COUNTIFS(Outubro!$D$3:$D$300,C353,Outubro!$H$3:$H$300,"&lt;0")+COUNTIFS(Novembro!$C$3:$C$300,C353,Novembro!$H$3:$H$300,"&lt;0")+COUNTIFS(Novembro!$D$3:$D$300,C353,Novembro!$H$3:$H$300,"&lt;0")+COUNTIFS(Dezembro!$C$3:$C$300,C353,Dezembro!$H$3:$H$300,"&lt;0")+COUNTIFS(Dezembro!$D$3:$D$300,C353,Dezembro!$H$3:$H$300,"&lt;0")</f>
        <v>0</v>
      </c>
      <c r="H353" s="217">
        <f>SUMIFS(Janeiro!$H$3:$H$300,Janeiro!$C$3:$C$300,C353)+SUMIFS(Janeiro!$H$3:$H$300,Janeiro!$D$3:$D$300,C353)+SUMIFS(Fevereiro!$H$3:$H$300,Fevereiro!$C$3:$C$300,C353)+SUMIFS(Fevereiro!$H$3:$H$300,Fevereiro!$D$3:$D$300,C353)+SUMIFS('Março'!$H$3:$H$300,'Março'!$C$3:$C$300,C353)+SUMIFS('Março'!$H$3:$H$300,'Março'!$D$3:$D$300,C353)+SUMIFS(Abril!$H$3:$H$300,Abril!$C$3:$C$300,C353)+SUMIFS(Abril!$H$3:$H$300,Abril!$D$3:$D$300,C353)+SUMIFS(Maio!$H$3:$H$300,Maio!$C$3:$C$300,C353)+SUMIFS(Maio!$H$3:$H$300,Maio!$D$3:$D$300,C353)+SUMIFS(Junho!$H$3:$H$300,Junho!$C$3:$C$300,C353)+SUMIFS(Junho!$H$3:$H$300,Junho!$D$3:$D$300,C353)+SUMIFS(Julho!$H$3:$H$300,Julho!$C$3:$C$300,C353)+SUMIFS(Julho!$H$3:$H$300,Julho!$D$3:$D$300,C353)+SUMIFS(Agosto!$H$3:$H$300,Agosto!$C$3:$C$300,C353)+SUMIFS(Agosto!$H$3:$H$300,Agosto!$D$3:$D$300,C353)+SUMIFS(Setembro!$H$3:$H$300,Setembro!$C$3:$C$300,C353)+SUMIFS(Setembro!$H$3:$H$300,Setembro!$D$3:$D$300,C353)+SUMIFS(Outubro!$H$3:$H$300,Outubro!$C$3:$C$300,C353)+SUMIFS(Outubro!$H$3:$H$300,Outubro!$D$3:$D$300,C353)+SUMIFS(Novembro!$H$3:$H$300,Novembro!$C$3:$C$300,C353)+SUMIFS(Novembro!$H$3:$H$300,Novembro!$D$3:$D$300,C353)+SUMIFS(Dezembro!$H$3:$H$300,Dezembro!$C$3:$C$300,C353)+SUMIFS(Dezembro!$H$3:$H$300,Dezembro!$D$3:$D$300,C353)</f>
        <v>0</v>
      </c>
      <c r="J353" s="235"/>
      <c r="L353" s="71"/>
    </row>
    <row r="354" ht="24.75" customHeight="1">
      <c r="A354" s="214">
        <f>Equipes!$H354+(ROW(Equipes!$H354)/100000)</f>
        <v>0.00354</v>
      </c>
      <c r="B354" s="207">
        <f>RANK(Equipes!$A354,A:A)</f>
        <v>93</v>
      </c>
      <c r="C354" s="242"/>
      <c r="D354" s="216">
        <f>COUNTIF(Janeiro!$C$3:$C$300,C354)+COUNTIF(Fevereiro!$C$3:$C$300,C354)+COUNTIF('Março'!$C$3:$C$300,C354)+COUNTIF(Abril!$C$3:$C$300,C354)+COUNTIF(Maio!$C$3:$C$300,C354)+COUNTIF(Junho!$C$3:$C$300,C354)+COUNTIF(Julho!$C$3:$C$300,C354)+COUNTIF(Agosto!$C$3:$C$300,C354)+COUNTIF(Setembro!$C$3:$C$300,C354)+COUNTIF(Outubro!$C$3:$C$300,C354)+COUNTIF(Novembro!$C$3:$C$300,C354)+COUNTIF(Dezembro!$C$3:$C$300,C354)</f>
        <v>0</v>
      </c>
      <c r="E354" s="216">
        <f>COUNTIF(Janeiro!$D$3:$D$300,C354)+COUNTIF(Fevereiro!$D$3:$D$300,C354)+COUNTIF('Março'!$D$3:$D$300,C354)+COUNTIF(Abril!$D$3:$D$300,C354)+COUNTIF(Maio!$D$3:$D$300,C354)+COUNTIF(Junho!$D$3:$D$300,C354)+COUNTIF(Julho!$D$3:$D$300,C354)+COUNTIF(Agosto!$D$3:$D$300,C354)+COUNTIF(Setembro!$D$3:$D$300,C354)+COUNTIF(Outubro!$D$3:$D$300,C354)+COUNTIF(Novembro!$D$3:$D$300,C354)+COUNTIF(Dezembro!$D$3:$D$300,C354)</f>
        <v>0</v>
      </c>
      <c r="F354" s="216">
        <f>COUNTIFS(Janeiro!$C$3:$C$300,C354,Janeiro!$H$3:$H$300,"&gt;0")+COUNTIFS(Janeiro!$D$3:$D$300,C354,Janeiro!$H$3:$H$300,"&gt;0")+COUNTIFS(Fevereiro!$C$3:$C$300,C354,Fevereiro!$H$3:$H$300,"&gt;0")+COUNTIFS(Fevereiro!$D$3:$D$300,C354,Fevereiro!$H$3:$H$300,"&gt;0")+COUNTIFS('Março'!$C$3:$C$300,C354,'Março'!$H$3:$H$300,"&gt;0")+COUNTIFS('Março'!$D$3:$D$300,C354,'Março'!$H$3:$H$300,"&gt;0")+COUNTIFS(Abril!$C$3:$C$300,C354,Abril!$H$3:$H$300,"&gt;0")+COUNTIFS(Abril!$D$3:$D$300,C354,Abril!$H$3:$H$300,"&gt;0")+COUNTIFS(Maio!$C$3:$C$300,C354,Maio!$H$3:$H$300,"&gt;0")+COUNTIFS(Maio!$D$3:$D$300,C354,Maio!$H$3:$H$300,"&gt;0")+COUNTIFS(Junho!$C$3:$C$300,C354,Junho!$H$3:$H$300,"&gt;0")+COUNTIFS(Junho!$D$3:$D$300,C354,Junho!$H$3:$H$300,"&gt;0")+COUNTIFS(Julho!$C$3:$C$300,C354,Julho!$H$3:$H$300,"&gt;0")+COUNTIFS(Julho!$D$3:$D$300,C354,Julho!$H$3:$H$300,"&gt;0")+COUNTIFS(Agosto!$C$3:$C$300,C354,Agosto!$H$3:$H$300,"&gt;0")+COUNTIFS(Agosto!$D$3:$D$300,C354,Agosto!$H$3:$H$300,"&gt;0")+COUNTIFS(Setembro!$C$3:$C$300,C354,Setembro!$H$3:$H$300,"&gt;0")+COUNTIFS(Setembro!$D$3:$D$300,C354,Setembro!$H$3:$H$300,"&gt;0")+COUNTIFS(Outubro!$C$3:$C$300,C354,Outubro!$H$3:$H$300,"&gt;0")+COUNTIFS(Outubro!$D$3:$D$300,C354,Outubro!$H$3:$H$300,"&gt;0")+COUNTIFS(Novembro!$C$3:$C$300,C354,Novembro!$H$3:$H$300,"&gt;0")+COUNTIFS(Novembro!$D$3:$D$300,C354,Novembro!$H$3:$H$300,"&gt;0")+COUNTIFS(Dezembro!$C$3:$C$300,C354,Dezembro!$H$3:$H$300,"&gt;0")+COUNTIFS(Dezembro!$D$3:$D$300,C354,Dezembro!$H$3:$H$300,"&gt;0")</f>
        <v>0</v>
      </c>
      <c r="G354" s="216">
        <f>COUNTIFS(Janeiro!$C$3:$C$300,C354,Janeiro!$H$3:$H$300,"&lt;0")+COUNTIFS(Janeiro!$D$3:$D$300,C354,Janeiro!$H$3:$H$300,"&lt;0")+COUNTIFS(Fevereiro!$C$3:$C$300,C354,Fevereiro!$H$3:$H$300,"&lt;0")+COUNTIFS(Fevereiro!$D$3:$D$300,C354,Fevereiro!$H$3:$H$300,"&lt;0")+COUNTIFS('Março'!$C$3:$C$300,C354,'Março'!$H$3:$H$300,"&lt;0")+COUNTIFS('Março'!$D$3:$D$300,C354,'Março'!$H$3:$H$300,"&lt;0")+COUNTIFS(Abril!$C$3:$C$300,C354,Abril!$H$3:$H$300,"&lt;0")+COUNTIFS(Abril!$D$3:$D$300,C354,Abril!$H$3:$H$300,"&lt;0")+COUNTIFS(Maio!$C$3:$C$300,C354,Maio!$H$3:$H$300,"&lt;0")+COUNTIFS(Maio!$D$3:$D$300,C354,Maio!$H$3:$H$300,"&lt;0")+COUNTIFS(Junho!$C$3:$C$300,C354,Junho!$H$3:$H$300,"&lt;0")+COUNTIFS(Junho!$D$3:$D$300,C354,Junho!$H$3:$H$300,"&lt;0")+COUNTIFS(Julho!$C$3:$C$300,C354,Julho!$H$3:$H$300,"&lt;0")+COUNTIFS(Julho!$D$3:$D$300,C354,Julho!$H$3:$H$300,"&lt;0")+COUNTIFS(Agosto!$C$3:$C$300,C354,Agosto!$H$3:$H$300,"&lt;0")+COUNTIFS(Agosto!$D$3:$D$300,C354,Agosto!$H$3:$H$300,"&lt;0")+COUNTIFS(Setembro!$C$3:$C$300,C354,Setembro!$H$3:$H$300,"&lt;0")+COUNTIFS(Setembro!$D$3:$D$300,C354,Setembro!$H$3:$H$300,"&lt;0")+COUNTIFS(Outubro!$C$3:$C$300,C354,Outubro!$H$3:$H$300,"&lt;0")+COUNTIFS(Outubro!$D$3:$D$300,C354,Outubro!$H$3:$H$300,"&lt;0")+COUNTIFS(Novembro!$C$3:$C$300,C354,Novembro!$H$3:$H$300,"&lt;0")+COUNTIFS(Novembro!$D$3:$D$300,C354,Novembro!$H$3:$H$300,"&lt;0")+COUNTIFS(Dezembro!$C$3:$C$300,C354,Dezembro!$H$3:$H$300,"&lt;0")+COUNTIFS(Dezembro!$D$3:$D$300,C354,Dezembro!$H$3:$H$300,"&lt;0")</f>
        <v>0</v>
      </c>
      <c r="H354" s="217">
        <f>SUMIFS(Janeiro!$H$3:$H$300,Janeiro!$C$3:$C$300,C354)+SUMIFS(Janeiro!$H$3:$H$300,Janeiro!$D$3:$D$300,C354)+SUMIFS(Fevereiro!$H$3:$H$300,Fevereiro!$C$3:$C$300,C354)+SUMIFS(Fevereiro!$H$3:$H$300,Fevereiro!$D$3:$D$300,C354)+SUMIFS('Março'!$H$3:$H$300,'Março'!$C$3:$C$300,C354)+SUMIFS('Março'!$H$3:$H$300,'Março'!$D$3:$D$300,C354)+SUMIFS(Abril!$H$3:$H$300,Abril!$C$3:$C$300,C354)+SUMIFS(Abril!$H$3:$H$300,Abril!$D$3:$D$300,C354)+SUMIFS(Maio!$H$3:$H$300,Maio!$C$3:$C$300,C354)+SUMIFS(Maio!$H$3:$H$300,Maio!$D$3:$D$300,C354)+SUMIFS(Junho!$H$3:$H$300,Junho!$C$3:$C$300,C354)+SUMIFS(Junho!$H$3:$H$300,Junho!$D$3:$D$300,C354)+SUMIFS(Julho!$H$3:$H$300,Julho!$C$3:$C$300,C354)+SUMIFS(Julho!$H$3:$H$300,Julho!$D$3:$D$300,C354)+SUMIFS(Agosto!$H$3:$H$300,Agosto!$C$3:$C$300,C354)+SUMIFS(Agosto!$H$3:$H$300,Agosto!$D$3:$D$300,C354)+SUMIFS(Setembro!$H$3:$H$300,Setembro!$C$3:$C$300,C354)+SUMIFS(Setembro!$H$3:$H$300,Setembro!$D$3:$D$300,C354)+SUMIFS(Outubro!$H$3:$H$300,Outubro!$C$3:$C$300,C354)+SUMIFS(Outubro!$H$3:$H$300,Outubro!$D$3:$D$300,C354)+SUMIFS(Novembro!$H$3:$H$300,Novembro!$C$3:$C$300,C354)+SUMIFS(Novembro!$H$3:$H$300,Novembro!$D$3:$D$300,C354)+SUMIFS(Dezembro!$H$3:$H$300,Dezembro!$C$3:$C$300,C354)+SUMIFS(Dezembro!$H$3:$H$300,Dezembro!$D$3:$D$300,C354)</f>
        <v>0</v>
      </c>
      <c r="J354" s="235"/>
      <c r="L354" s="71"/>
    </row>
    <row r="355" ht="24.75" customHeight="1">
      <c r="A355" s="214">
        <f>Equipes!$H355+(ROW(Equipes!$H355)/100000)</f>
        <v>0.00355</v>
      </c>
      <c r="B355" s="207">
        <f>RANK(Equipes!$A355,A:A)</f>
        <v>92</v>
      </c>
      <c r="C355" s="242"/>
      <c r="D355" s="216">
        <f>COUNTIF(Janeiro!$C$3:$C$300,C355)+COUNTIF(Fevereiro!$C$3:$C$300,C355)+COUNTIF('Março'!$C$3:$C$300,C355)+COUNTIF(Abril!$C$3:$C$300,C355)+COUNTIF(Maio!$C$3:$C$300,C355)+COUNTIF(Junho!$C$3:$C$300,C355)+COUNTIF(Julho!$C$3:$C$300,C355)+COUNTIF(Agosto!$C$3:$C$300,C355)+COUNTIF(Setembro!$C$3:$C$300,C355)+COUNTIF(Outubro!$C$3:$C$300,C355)+COUNTIF(Novembro!$C$3:$C$300,C355)+COUNTIF(Dezembro!$C$3:$C$300,C355)</f>
        <v>0</v>
      </c>
      <c r="E355" s="216">
        <f>COUNTIF(Janeiro!$D$3:$D$300,C355)+COUNTIF(Fevereiro!$D$3:$D$300,C355)+COUNTIF('Março'!$D$3:$D$300,C355)+COUNTIF(Abril!$D$3:$D$300,C355)+COUNTIF(Maio!$D$3:$D$300,C355)+COUNTIF(Junho!$D$3:$D$300,C355)+COUNTIF(Julho!$D$3:$D$300,C355)+COUNTIF(Agosto!$D$3:$D$300,C355)+COUNTIF(Setembro!$D$3:$D$300,C355)+COUNTIF(Outubro!$D$3:$D$300,C355)+COUNTIF(Novembro!$D$3:$D$300,C355)+COUNTIF(Dezembro!$D$3:$D$300,C355)</f>
        <v>0</v>
      </c>
      <c r="F355" s="216">
        <f>COUNTIFS(Janeiro!$C$3:$C$300,C355,Janeiro!$H$3:$H$300,"&gt;0")+COUNTIFS(Janeiro!$D$3:$D$300,C355,Janeiro!$H$3:$H$300,"&gt;0")+COUNTIFS(Fevereiro!$C$3:$C$300,C355,Fevereiro!$H$3:$H$300,"&gt;0")+COUNTIFS(Fevereiro!$D$3:$D$300,C355,Fevereiro!$H$3:$H$300,"&gt;0")+COUNTIFS('Março'!$C$3:$C$300,C355,'Março'!$H$3:$H$300,"&gt;0")+COUNTIFS('Março'!$D$3:$D$300,C355,'Março'!$H$3:$H$300,"&gt;0")+COUNTIFS(Abril!$C$3:$C$300,C355,Abril!$H$3:$H$300,"&gt;0")+COUNTIFS(Abril!$D$3:$D$300,C355,Abril!$H$3:$H$300,"&gt;0")+COUNTIFS(Maio!$C$3:$C$300,C355,Maio!$H$3:$H$300,"&gt;0")+COUNTIFS(Maio!$D$3:$D$300,C355,Maio!$H$3:$H$300,"&gt;0")+COUNTIFS(Junho!$C$3:$C$300,C355,Junho!$H$3:$H$300,"&gt;0")+COUNTIFS(Junho!$D$3:$D$300,C355,Junho!$H$3:$H$300,"&gt;0")+COUNTIFS(Julho!$C$3:$C$300,C355,Julho!$H$3:$H$300,"&gt;0")+COUNTIFS(Julho!$D$3:$D$300,C355,Julho!$H$3:$H$300,"&gt;0")+COUNTIFS(Agosto!$C$3:$C$300,C355,Agosto!$H$3:$H$300,"&gt;0")+COUNTIFS(Agosto!$D$3:$D$300,C355,Agosto!$H$3:$H$300,"&gt;0")+COUNTIFS(Setembro!$C$3:$C$300,C355,Setembro!$H$3:$H$300,"&gt;0")+COUNTIFS(Setembro!$D$3:$D$300,C355,Setembro!$H$3:$H$300,"&gt;0")+COUNTIFS(Outubro!$C$3:$C$300,C355,Outubro!$H$3:$H$300,"&gt;0")+COUNTIFS(Outubro!$D$3:$D$300,C355,Outubro!$H$3:$H$300,"&gt;0")+COUNTIFS(Novembro!$C$3:$C$300,C355,Novembro!$H$3:$H$300,"&gt;0")+COUNTIFS(Novembro!$D$3:$D$300,C355,Novembro!$H$3:$H$300,"&gt;0")+COUNTIFS(Dezembro!$C$3:$C$300,C355,Dezembro!$H$3:$H$300,"&gt;0")+COUNTIFS(Dezembro!$D$3:$D$300,C355,Dezembro!$H$3:$H$300,"&gt;0")</f>
        <v>0</v>
      </c>
      <c r="G355" s="216">
        <f>COUNTIFS(Janeiro!$C$3:$C$300,C355,Janeiro!$H$3:$H$300,"&lt;0")+COUNTIFS(Janeiro!$D$3:$D$300,C355,Janeiro!$H$3:$H$300,"&lt;0")+COUNTIFS(Fevereiro!$C$3:$C$300,C355,Fevereiro!$H$3:$H$300,"&lt;0")+COUNTIFS(Fevereiro!$D$3:$D$300,C355,Fevereiro!$H$3:$H$300,"&lt;0")+COUNTIFS('Março'!$C$3:$C$300,C355,'Março'!$H$3:$H$300,"&lt;0")+COUNTIFS('Março'!$D$3:$D$300,C355,'Março'!$H$3:$H$300,"&lt;0")+COUNTIFS(Abril!$C$3:$C$300,C355,Abril!$H$3:$H$300,"&lt;0")+COUNTIFS(Abril!$D$3:$D$300,C355,Abril!$H$3:$H$300,"&lt;0")+COUNTIFS(Maio!$C$3:$C$300,C355,Maio!$H$3:$H$300,"&lt;0")+COUNTIFS(Maio!$D$3:$D$300,C355,Maio!$H$3:$H$300,"&lt;0")+COUNTIFS(Junho!$C$3:$C$300,C355,Junho!$H$3:$H$300,"&lt;0")+COUNTIFS(Junho!$D$3:$D$300,C355,Junho!$H$3:$H$300,"&lt;0")+COUNTIFS(Julho!$C$3:$C$300,C355,Julho!$H$3:$H$300,"&lt;0")+COUNTIFS(Julho!$D$3:$D$300,C355,Julho!$H$3:$H$300,"&lt;0")+COUNTIFS(Agosto!$C$3:$C$300,C355,Agosto!$H$3:$H$300,"&lt;0")+COUNTIFS(Agosto!$D$3:$D$300,C355,Agosto!$H$3:$H$300,"&lt;0")+COUNTIFS(Setembro!$C$3:$C$300,C355,Setembro!$H$3:$H$300,"&lt;0")+COUNTIFS(Setembro!$D$3:$D$300,C355,Setembro!$H$3:$H$300,"&lt;0")+COUNTIFS(Outubro!$C$3:$C$300,C355,Outubro!$H$3:$H$300,"&lt;0")+COUNTIFS(Outubro!$D$3:$D$300,C355,Outubro!$H$3:$H$300,"&lt;0")+COUNTIFS(Novembro!$C$3:$C$300,C355,Novembro!$H$3:$H$300,"&lt;0")+COUNTIFS(Novembro!$D$3:$D$300,C355,Novembro!$H$3:$H$300,"&lt;0")+COUNTIFS(Dezembro!$C$3:$C$300,C355,Dezembro!$H$3:$H$300,"&lt;0")+COUNTIFS(Dezembro!$D$3:$D$300,C355,Dezembro!$H$3:$H$300,"&lt;0")</f>
        <v>0</v>
      </c>
      <c r="H355" s="217">
        <f>SUMIFS(Janeiro!$H$3:$H$300,Janeiro!$C$3:$C$300,C355)+SUMIFS(Janeiro!$H$3:$H$300,Janeiro!$D$3:$D$300,C355)+SUMIFS(Fevereiro!$H$3:$H$300,Fevereiro!$C$3:$C$300,C355)+SUMIFS(Fevereiro!$H$3:$H$300,Fevereiro!$D$3:$D$300,C355)+SUMIFS('Março'!$H$3:$H$300,'Março'!$C$3:$C$300,C355)+SUMIFS('Março'!$H$3:$H$300,'Março'!$D$3:$D$300,C355)+SUMIFS(Abril!$H$3:$H$300,Abril!$C$3:$C$300,C355)+SUMIFS(Abril!$H$3:$H$300,Abril!$D$3:$D$300,C355)+SUMIFS(Maio!$H$3:$H$300,Maio!$C$3:$C$300,C355)+SUMIFS(Maio!$H$3:$H$300,Maio!$D$3:$D$300,C355)+SUMIFS(Junho!$H$3:$H$300,Junho!$C$3:$C$300,C355)+SUMIFS(Junho!$H$3:$H$300,Junho!$D$3:$D$300,C355)+SUMIFS(Julho!$H$3:$H$300,Julho!$C$3:$C$300,C355)+SUMIFS(Julho!$H$3:$H$300,Julho!$D$3:$D$300,C355)+SUMIFS(Agosto!$H$3:$H$300,Agosto!$C$3:$C$300,C355)+SUMIFS(Agosto!$H$3:$H$300,Agosto!$D$3:$D$300,C355)+SUMIFS(Setembro!$H$3:$H$300,Setembro!$C$3:$C$300,C355)+SUMIFS(Setembro!$H$3:$H$300,Setembro!$D$3:$D$300,C355)+SUMIFS(Outubro!$H$3:$H$300,Outubro!$C$3:$C$300,C355)+SUMIFS(Outubro!$H$3:$H$300,Outubro!$D$3:$D$300,C355)+SUMIFS(Novembro!$H$3:$H$300,Novembro!$C$3:$C$300,C355)+SUMIFS(Novembro!$H$3:$H$300,Novembro!$D$3:$D$300,C355)+SUMIFS(Dezembro!$H$3:$H$300,Dezembro!$C$3:$C$300,C355)+SUMIFS(Dezembro!$H$3:$H$300,Dezembro!$D$3:$D$300,C355)</f>
        <v>0</v>
      </c>
      <c r="J355" s="235"/>
      <c r="L355" s="71"/>
    </row>
    <row r="356" ht="24.75" customHeight="1">
      <c r="A356" s="214">
        <f>Equipes!$H356+(ROW(Equipes!$H356)/100000)</f>
        <v>0.00356</v>
      </c>
      <c r="B356" s="207">
        <f>RANK(Equipes!$A356,A:A)</f>
        <v>91</v>
      </c>
      <c r="C356" s="242"/>
      <c r="D356" s="216">
        <f>COUNTIF(Janeiro!$C$3:$C$300,C356)+COUNTIF(Fevereiro!$C$3:$C$300,C356)+COUNTIF('Março'!$C$3:$C$300,C356)+COUNTIF(Abril!$C$3:$C$300,C356)+COUNTIF(Maio!$C$3:$C$300,C356)+COUNTIF(Junho!$C$3:$C$300,C356)+COUNTIF(Julho!$C$3:$C$300,C356)+COUNTIF(Agosto!$C$3:$C$300,C356)+COUNTIF(Setembro!$C$3:$C$300,C356)+COUNTIF(Outubro!$C$3:$C$300,C356)+COUNTIF(Novembro!$C$3:$C$300,C356)+COUNTIF(Dezembro!$C$3:$C$300,C356)</f>
        <v>0</v>
      </c>
      <c r="E356" s="216">
        <f>COUNTIF(Janeiro!$D$3:$D$300,C356)+COUNTIF(Fevereiro!$D$3:$D$300,C356)+COUNTIF('Março'!$D$3:$D$300,C356)+COUNTIF(Abril!$D$3:$D$300,C356)+COUNTIF(Maio!$D$3:$D$300,C356)+COUNTIF(Junho!$D$3:$D$300,C356)+COUNTIF(Julho!$D$3:$D$300,C356)+COUNTIF(Agosto!$D$3:$D$300,C356)+COUNTIF(Setembro!$D$3:$D$300,C356)+COUNTIF(Outubro!$D$3:$D$300,C356)+COUNTIF(Novembro!$D$3:$D$300,C356)+COUNTIF(Dezembro!$D$3:$D$300,C356)</f>
        <v>0</v>
      </c>
      <c r="F356" s="216">
        <f>COUNTIFS(Janeiro!$C$3:$C$300,C356,Janeiro!$H$3:$H$300,"&gt;0")+COUNTIFS(Janeiro!$D$3:$D$300,C356,Janeiro!$H$3:$H$300,"&gt;0")+COUNTIFS(Fevereiro!$C$3:$C$300,C356,Fevereiro!$H$3:$H$300,"&gt;0")+COUNTIFS(Fevereiro!$D$3:$D$300,C356,Fevereiro!$H$3:$H$300,"&gt;0")+COUNTIFS('Março'!$C$3:$C$300,C356,'Março'!$H$3:$H$300,"&gt;0")+COUNTIFS('Março'!$D$3:$D$300,C356,'Março'!$H$3:$H$300,"&gt;0")+COUNTIFS(Abril!$C$3:$C$300,C356,Abril!$H$3:$H$300,"&gt;0")+COUNTIFS(Abril!$D$3:$D$300,C356,Abril!$H$3:$H$300,"&gt;0")+COUNTIFS(Maio!$C$3:$C$300,C356,Maio!$H$3:$H$300,"&gt;0")+COUNTIFS(Maio!$D$3:$D$300,C356,Maio!$H$3:$H$300,"&gt;0")+COUNTIFS(Junho!$C$3:$C$300,C356,Junho!$H$3:$H$300,"&gt;0")+COUNTIFS(Junho!$D$3:$D$300,C356,Junho!$H$3:$H$300,"&gt;0")+COUNTIFS(Julho!$C$3:$C$300,C356,Julho!$H$3:$H$300,"&gt;0")+COUNTIFS(Julho!$D$3:$D$300,C356,Julho!$H$3:$H$300,"&gt;0")+COUNTIFS(Agosto!$C$3:$C$300,C356,Agosto!$H$3:$H$300,"&gt;0")+COUNTIFS(Agosto!$D$3:$D$300,C356,Agosto!$H$3:$H$300,"&gt;0")+COUNTIFS(Setembro!$C$3:$C$300,C356,Setembro!$H$3:$H$300,"&gt;0")+COUNTIFS(Setembro!$D$3:$D$300,C356,Setembro!$H$3:$H$300,"&gt;0")+COUNTIFS(Outubro!$C$3:$C$300,C356,Outubro!$H$3:$H$300,"&gt;0")+COUNTIFS(Outubro!$D$3:$D$300,C356,Outubro!$H$3:$H$300,"&gt;0")+COUNTIFS(Novembro!$C$3:$C$300,C356,Novembro!$H$3:$H$300,"&gt;0")+COUNTIFS(Novembro!$D$3:$D$300,C356,Novembro!$H$3:$H$300,"&gt;0")+COUNTIFS(Dezembro!$C$3:$C$300,C356,Dezembro!$H$3:$H$300,"&gt;0")+COUNTIFS(Dezembro!$D$3:$D$300,C356,Dezembro!$H$3:$H$300,"&gt;0")</f>
        <v>0</v>
      </c>
      <c r="G356" s="216">
        <f>COUNTIFS(Janeiro!$C$3:$C$300,C356,Janeiro!$H$3:$H$300,"&lt;0")+COUNTIFS(Janeiro!$D$3:$D$300,C356,Janeiro!$H$3:$H$300,"&lt;0")+COUNTIFS(Fevereiro!$C$3:$C$300,C356,Fevereiro!$H$3:$H$300,"&lt;0")+COUNTIFS(Fevereiro!$D$3:$D$300,C356,Fevereiro!$H$3:$H$300,"&lt;0")+COUNTIFS('Março'!$C$3:$C$300,C356,'Março'!$H$3:$H$300,"&lt;0")+COUNTIFS('Março'!$D$3:$D$300,C356,'Março'!$H$3:$H$300,"&lt;0")+COUNTIFS(Abril!$C$3:$C$300,C356,Abril!$H$3:$H$300,"&lt;0")+COUNTIFS(Abril!$D$3:$D$300,C356,Abril!$H$3:$H$300,"&lt;0")+COUNTIFS(Maio!$C$3:$C$300,C356,Maio!$H$3:$H$300,"&lt;0")+COUNTIFS(Maio!$D$3:$D$300,C356,Maio!$H$3:$H$300,"&lt;0")+COUNTIFS(Junho!$C$3:$C$300,C356,Junho!$H$3:$H$300,"&lt;0")+COUNTIFS(Junho!$D$3:$D$300,C356,Junho!$H$3:$H$300,"&lt;0")+COUNTIFS(Julho!$C$3:$C$300,C356,Julho!$H$3:$H$300,"&lt;0")+COUNTIFS(Julho!$D$3:$D$300,C356,Julho!$H$3:$H$300,"&lt;0")+COUNTIFS(Agosto!$C$3:$C$300,C356,Agosto!$H$3:$H$300,"&lt;0")+COUNTIFS(Agosto!$D$3:$D$300,C356,Agosto!$H$3:$H$300,"&lt;0")+COUNTIFS(Setembro!$C$3:$C$300,C356,Setembro!$H$3:$H$300,"&lt;0")+COUNTIFS(Setembro!$D$3:$D$300,C356,Setembro!$H$3:$H$300,"&lt;0")+COUNTIFS(Outubro!$C$3:$C$300,C356,Outubro!$H$3:$H$300,"&lt;0")+COUNTIFS(Outubro!$D$3:$D$300,C356,Outubro!$H$3:$H$300,"&lt;0")+COUNTIFS(Novembro!$C$3:$C$300,C356,Novembro!$H$3:$H$300,"&lt;0")+COUNTIFS(Novembro!$D$3:$D$300,C356,Novembro!$H$3:$H$300,"&lt;0")+COUNTIFS(Dezembro!$C$3:$C$300,C356,Dezembro!$H$3:$H$300,"&lt;0")+COUNTIFS(Dezembro!$D$3:$D$300,C356,Dezembro!$H$3:$H$300,"&lt;0")</f>
        <v>0</v>
      </c>
      <c r="H356" s="217">
        <f>SUMIFS(Janeiro!$H$3:$H$300,Janeiro!$C$3:$C$300,C356)+SUMIFS(Janeiro!$H$3:$H$300,Janeiro!$D$3:$D$300,C356)+SUMIFS(Fevereiro!$H$3:$H$300,Fevereiro!$C$3:$C$300,C356)+SUMIFS(Fevereiro!$H$3:$H$300,Fevereiro!$D$3:$D$300,C356)+SUMIFS('Março'!$H$3:$H$300,'Março'!$C$3:$C$300,C356)+SUMIFS('Março'!$H$3:$H$300,'Março'!$D$3:$D$300,C356)+SUMIFS(Abril!$H$3:$H$300,Abril!$C$3:$C$300,C356)+SUMIFS(Abril!$H$3:$H$300,Abril!$D$3:$D$300,C356)+SUMIFS(Maio!$H$3:$H$300,Maio!$C$3:$C$300,C356)+SUMIFS(Maio!$H$3:$H$300,Maio!$D$3:$D$300,C356)+SUMIFS(Junho!$H$3:$H$300,Junho!$C$3:$C$300,C356)+SUMIFS(Junho!$H$3:$H$300,Junho!$D$3:$D$300,C356)+SUMIFS(Julho!$H$3:$H$300,Julho!$C$3:$C$300,C356)+SUMIFS(Julho!$H$3:$H$300,Julho!$D$3:$D$300,C356)+SUMIFS(Agosto!$H$3:$H$300,Agosto!$C$3:$C$300,C356)+SUMIFS(Agosto!$H$3:$H$300,Agosto!$D$3:$D$300,C356)+SUMIFS(Setembro!$H$3:$H$300,Setembro!$C$3:$C$300,C356)+SUMIFS(Setembro!$H$3:$H$300,Setembro!$D$3:$D$300,C356)+SUMIFS(Outubro!$H$3:$H$300,Outubro!$C$3:$C$300,C356)+SUMIFS(Outubro!$H$3:$H$300,Outubro!$D$3:$D$300,C356)+SUMIFS(Novembro!$H$3:$H$300,Novembro!$C$3:$C$300,C356)+SUMIFS(Novembro!$H$3:$H$300,Novembro!$D$3:$D$300,C356)+SUMIFS(Dezembro!$H$3:$H$300,Dezembro!$C$3:$C$300,C356)+SUMIFS(Dezembro!$H$3:$H$300,Dezembro!$D$3:$D$300,C356)</f>
        <v>0</v>
      </c>
      <c r="J356" s="235"/>
      <c r="L356" s="71"/>
    </row>
    <row r="357" ht="24.75" customHeight="1">
      <c r="A357" s="214">
        <f>Equipes!$H357+(ROW(Equipes!$H357)/100000)</f>
        <v>0.00357</v>
      </c>
      <c r="B357" s="207">
        <f>RANK(Equipes!$A357,A:A)</f>
        <v>90</v>
      </c>
      <c r="C357" s="242"/>
      <c r="D357" s="216">
        <f>COUNTIF(Janeiro!$C$3:$C$300,C357)+COUNTIF(Fevereiro!$C$3:$C$300,C357)+COUNTIF('Março'!$C$3:$C$300,C357)+COUNTIF(Abril!$C$3:$C$300,C357)+COUNTIF(Maio!$C$3:$C$300,C357)+COUNTIF(Junho!$C$3:$C$300,C357)+COUNTIF(Julho!$C$3:$C$300,C357)+COUNTIF(Agosto!$C$3:$C$300,C357)+COUNTIF(Setembro!$C$3:$C$300,C357)+COUNTIF(Outubro!$C$3:$C$300,C357)+COUNTIF(Novembro!$C$3:$C$300,C357)+COUNTIF(Dezembro!$C$3:$C$300,C357)</f>
        <v>0</v>
      </c>
      <c r="E357" s="216">
        <f>COUNTIF(Janeiro!$D$3:$D$300,C357)+COUNTIF(Fevereiro!$D$3:$D$300,C357)+COUNTIF('Março'!$D$3:$D$300,C357)+COUNTIF(Abril!$D$3:$D$300,C357)+COUNTIF(Maio!$D$3:$D$300,C357)+COUNTIF(Junho!$D$3:$D$300,C357)+COUNTIF(Julho!$D$3:$D$300,C357)+COUNTIF(Agosto!$D$3:$D$300,C357)+COUNTIF(Setembro!$D$3:$D$300,C357)+COUNTIF(Outubro!$D$3:$D$300,C357)+COUNTIF(Novembro!$D$3:$D$300,C357)+COUNTIF(Dezembro!$D$3:$D$300,C357)</f>
        <v>0</v>
      </c>
      <c r="F357" s="216">
        <f>COUNTIFS(Janeiro!$C$3:$C$300,C357,Janeiro!$H$3:$H$300,"&gt;0")+COUNTIFS(Janeiro!$D$3:$D$300,C357,Janeiro!$H$3:$H$300,"&gt;0")+COUNTIFS(Fevereiro!$C$3:$C$300,C357,Fevereiro!$H$3:$H$300,"&gt;0")+COUNTIFS(Fevereiro!$D$3:$D$300,C357,Fevereiro!$H$3:$H$300,"&gt;0")+COUNTIFS('Março'!$C$3:$C$300,C357,'Março'!$H$3:$H$300,"&gt;0")+COUNTIFS('Março'!$D$3:$D$300,C357,'Março'!$H$3:$H$300,"&gt;0")+COUNTIFS(Abril!$C$3:$C$300,C357,Abril!$H$3:$H$300,"&gt;0")+COUNTIFS(Abril!$D$3:$D$300,C357,Abril!$H$3:$H$300,"&gt;0")+COUNTIFS(Maio!$C$3:$C$300,C357,Maio!$H$3:$H$300,"&gt;0")+COUNTIFS(Maio!$D$3:$D$300,C357,Maio!$H$3:$H$300,"&gt;0")+COUNTIFS(Junho!$C$3:$C$300,C357,Junho!$H$3:$H$300,"&gt;0")+COUNTIFS(Junho!$D$3:$D$300,C357,Junho!$H$3:$H$300,"&gt;0")+COUNTIFS(Julho!$C$3:$C$300,C357,Julho!$H$3:$H$300,"&gt;0")+COUNTIFS(Julho!$D$3:$D$300,C357,Julho!$H$3:$H$300,"&gt;0")+COUNTIFS(Agosto!$C$3:$C$300,C357,Agosto!$H$3:$H$300,"&gt;0")+COUNTIFS(Agosto!$D$3:$D$300,C357,Agosto!$H$3:$H$300,"&gt;0")+COUNTIFS(Setembro!$C$3:$C$300,C357,Setembro!$H$3:$H$300,"&gt;0")+COUNTIFS(Setembro!$D$3:$D$300,C357,Setembro!$H$3:$H$300,"&gt;0")+COUNTIFS(Outubro!$C$3:$C$300,C357,Outubro!$H$3:$H$300,"&gt;0")+COUNTIFS(Outubro!$D$3:$D$300,C357,Outubro!$H$3:$H$300,"&gt;0")+COUNTIFS(Novembro!$C$3:$C$300,C357,Novembro!$H$3:$H$300,"&gt;0")+COUNTIFS(Novembro!$D$3:$D$300,C357,Novembro!$H$3:$H$300,"&gt;0")+COUNTIFS(Dezembro!$C$3:$C$300,C357,Dezembro!$H$3:$H$300,"&gt;0")+COUNTIFS(Dezembro!$D$3:$D$300,C357,Dezembro!$H$3:$H$300,"&gt;0")</f>
        <v>0</v>
      </c>
      <c r="G357" s="216">
        <f>COUNTIFS(Janeiro!$C$3:$C$300,C357,Janeiro!$H$3:$H$300,"&lt;0")+COUNTIFS(Janeiro!$D$3:$D$300,C357,Janeiro!$H$3:$H$300,"&lt;0")+COUNTIFS(Fevereiro!$C$3:$C$300,C357,Fevereiro!$H$3:$H$300,"&lt;0")+COUNTIFS(Fevereiro!$D$3:$D$300,C357,Fevereiro!$H$3:$H$300,"&lt;0")+COUNTIFS('Março'!$C$3:$C$300,C357,'Março'!$H$3:$H$300,"&lt;0")+COUNTIFS('Março'!$D$3:$D$300,C357,'Março'!$H$3:$H$300,"&lt;0")+COUNTIFS(Abril!$C$3:$C$300,C357,Abril!$H$3:$H$300,"&lt;0")+COUNTIFS(Abril!$D$3:$D$300,C357,Abril!$H$3:$H$300,"&lt;0")+COUNTIFS(Maio!$C$3:$C$300,C357,Maio!$H$3:$H$300,"&lt;0")+COUNTIFS(Maio!$D$3:$D$300,C357,Maio!$H$3:$H$300,"&lt;0")+COUNTIFS(Junho!$C$3:$C$300,C357,Junho!$H$3:$H$300,"&lt;0")+COUNTIFS(Junho!$D$3:$D$300,C357,Junho!$H$3:$H$300,"&lt;0")+COUNTIFS(Julho!$C$3:$C$300,C357,Julho!$H$3:$H$300,"&lt;0")+COUNTIFS(Julho!$D$3:$D$300,C357,Julho!$H$3:$H$300,"&lt;0")+COUNTIFS(Agosto!$C$3:$C$300,C357,Agosto!$H$3:$H$300,"&lt;0")+COUNTIFS(Agosto!$D$3:$D$300,C357,Agosto!$H$3:$H$300,"&lt;0")+COUNTIFS(Setembro!$C$3:$C$300,C357,Setembro!$H$3:$H$300,"&lt;0")+COUNTIFS(Setembro!$D$3:$D$300,C357,Setembro!$H$3:$H$300,"&lt;0")+COUNTIFS(Outubro!$C$3:$C$300,C357,Outubro!$H$3:$H$300,"&lt;0")+COUNTIFS(Outubro!$D$3:$D$300,C357,Outubro!$H$3:$H$300,"&lt;0")+COUNTIFS(Novembro!$C$3:$C$300,C357,Novembro!$H$3:$H$300,"&lt;0")+COUNTIFS(Novembro!$D$3:$D$300,C357,Novembro!$H$3:$H$300,"&lt;0")+COUNTIFS(Dezembro!$C$3:$C$300,C357,Dezembro!$H$3:$H$300,"&lt;0")+COUNTIFS(Dezembro!$D$3:$D$300,C357,Dezembro!$H$3:$H$300,"&lt;0")</f>
        <v>0</v>
      </c>
      <c r="H357" s="217">
        <f>SUMIFS(Janeiro!$H$3:$H$300,Janeiro!$C$3:$C$300,C357)+SUMIFS(Janeiro!$H$3:$H$300,Janeiro!$D$3:$D$300,C357)+SUMIFS(Fevereiro!$H$3:$H$300,Fevereiro!$C$3:$C$300,C357)+SUMIFS(Fevereiro!$H$3:$H$300,Fevereiro!$D$3:$D$300,C357)+SUMIFS('Março'!$H$3:$H$300,'Março'!$C$3:$C$300,C357)+SUMIFS('Março'!$H$3:$H$300,'Março'!$D$3:$D$300,C357)+SUMIFS(Abril!$H$3:$H$300,Abril!$C$3:$C$300,C357)+SUMIFS(Abril!$H$3:$H$300,Abril!$D$3:$D$300,C357)+SUMIFS(Maio!$H$3:$H$300,Maio!$C$3:$C$300,C357)+SUMIFS(Maio!$H$3:$H$300,Maio!$D$3:$D$300,C357)+SUMIFS(Junho!$H$3:$H$300,Junho!$C$3:$C$300,C357)+SUMIFS(Junho!$H$3:$H$300,Junho!$D$3:$D$300,C357)+SUMIFS(Julho!$H$3:$H$300,Julho!$C$3:$C$300,C357)+SUMIFS(Julho!$H$3:$H$300,Julho!$D$3:$D$300,C357)+SUMIFS(Agosto!$H$3:$H$300,Agosto!$C$3:$C$300,C357)+SUMIFS(Agosto!$H$3:$H$300,Agosto!$D$3:$D$300,C357)+SUMIFS(Setembro!$H$3:$H$300,Setembro!$C$3:$C$300,C357)+SUMIFS(Setembro!$H$3:$H$300,Setembro!$D$3:$D$300,C357)+SUMIFS(Outubro!$H$3:$H$300,Outubro!$C$3:$C$300,C357)+SUMIFS(Outubro!$H$3:$H$300,Outubro!$D$3:$D$300,C357)+SUMIFS(Novembro!$H$3:$H$300,Novembro!$C$3:$C$300,C357)+SUMIFS(Novembro!$H$3:$H$300,Novembro!$D$3:$D$300,C357)+SUMIFS(Dezembro!$H$3:$H$300,Dezembro!$C$3:$C$300,C357)+SUMIFS(Dezembro!$H$3:$H$300,Dezembro!$D$3:$D$300,C357)</f>
        <v>0</v>
      </c>
      <c r="J357" s="235"/>
      <c r="L357" s="71"/>
    </row>
    <row r="358" ht="24.75" customHeight="1">
      <c r="A358" s="214">
        <f>Equipes!$H358+(ROW(Equipes!$H358)/100000)</f>
        <v>0.00358</v>
      </c>
      <c r="B358" s="207">
        <f>RANK(Equipes!$A358,A:A)</f>
        <v>89</v>
      </c>
      <c r="C358" s="242"/>
      <c r="D358" s="216">
        <f>COUNTIF(Janeiro!$C$3:$C$300,C358)+COUNTIF(Fevereiro!$C$3:$C$300,C358)+COUNTIF('Março'!$C$3:$C$300,C358)+COUNTIF(Abril!$C$3:$C$300,C358)+COUNTIF(Maio!$C$3:$C$300,C358)+COUNTIF(Junho!$C$3:$C$300,C358)+COUNTIF(Julho!$C$3:$C$300,C358)+COUNTIF(Agosto!$C$3:$C$300,C358)+COUNTIF(Setembro!$C$3:$C$300,C358)+COUNTIF(Outubro!$C$3:$C$300,C358)+COUNTIF(Novembro!$C$3:$C$300,C358)+COUNTIF(Dezembro!$C$3:$C$300,C358)</f>
        <v>0</v>
      </c>
      <c r="E358" s="216">
        <f>COUNTIF(Janeiro!$D$3:$D$300,C358)+COUNTIF(Fevereiro!$D$3:$D$300,C358)+COUNTIF('Março'!$D$3:$D$300,C358)+COUNTIF(Abril!$D$3:$D$300,C358)+COUNTIF(Maio!$D$3:$D$300,C358)+COUNTIF(Junho!$D$3:$D$300,C358)+COUNTIF(Julho!$D$3:$D$300,C358)+COUNTIF(Agosto!$D$3:$D$300,C358)+COUNTIF(Setembro!$D$3:$D$300,C358)+COUNTIF(Outubro!$D$3:$D$300,C358)+COUNTIF(Novembro!$D$3:$D$300,C358)+COUNTIF(Dezembro!$D$3:$D$300,C358)</f>
        <v>0</v>
      </c>
      <c r="F358" s="216">
        <f>COUNTIFS(Janeiro!$C$3:$C$300,C358,Janeiro!$H$3:$H$300,"&gt;0")+COUNTIFS(Janeiro!$D$3:$D$300,C358,Janeiro!$H$3:$H$300,"&gt;0")+COUNTIFS(Fevereiro!$C$3:$C$300,C358,Fevereiro!$H$3:$H$300,"&gt;0")+COUNTIFS(Fevereiro!$D$3:$D$300,C358,Fevereiro!$H$3:$H$300,"&gt;0")+COUNTIFS('Março'!$C$3:$C$300,C358,'Março'!$H$3:$H$300,"&gt;0")+COUNTIFS('Março'!$D$3:$D$300,C358,'Março'!$H$3:$H$300,"&gt;0")+COUNTIFS(Abril!$C$3:$C$300,C358,Abril!$H$3:$H$300,"&gt;0")+COUNTIFS(Abril!$D$3:$D$300,C358,Abril!$H$3:$H$300,"&gt;0")+COUNTIFS(Maio!$C$3:$C$300,C358,Maio!$H$3:$H$300,"&gt;0")+COUNTIFS(Maio!$D$3:$D$300,C358,Maio!$H$3:$H$300,"&gt;0")+COUNTIFS(Junho!$C$3:$C$300,C358,Junho!$H$3:$H$300,"&gt;0")+COUNTIFS(Junho!$D$3:$D$300,C358,Junho!$H$3:$H$300,"&gt;0")+COUNTIFS(Julho!$C$3:$C$300,C358,Julho!$H$3:$H$300,"&gt;0")+COUNTIFS(Julho!$D$3:$D$300,C358,Julho!$H$3:$H$300,"&gt;0")+COUNTIFS(Agosto!$C$3:$C$300,C358,Agosto!$H$3:$H$300,"&gt;0")+COUNTIFS(Agosto!$D$3:$D$300,C358,Agosto!$H$3:$H$300,"&gt;0")+COUNTIFS(Setembro!$C$3:$C$300,C358,Setembro!$H$3:$H$300,"&gt;0")+COUNTIFS(Setembro!$D$3:$D$300,C358,Setembro!$H$3:$H$300,"&gt;0")+COUNTIFS(Outubro!$C$3:$C$300,C358,Outubro!$H$3:$H$300,"&gt;0")+COUNTIFS(Outubro!$D$3:$D$300,C358,Outubro!$H$3:$H$300,"&gt;0")+COUNTIFS(Novembro!$C$3:$C$300,C358,Novembro!$H$3:$H$300,"&gt;0")+COUNTIFS(Novembro!$D$3:$D$300,C358,Novembro!$H$3:$H$300,"&gt;0")+COUNTIFS(Dezembro!$C$3:$C$300,C358,Dezembro!$H$3:$H$300,"&gt;0")+COUNTIFS(Dezembro!$D$3:$D$300,C358,Dezembro!$H$3:$H$300,"&gt;0")</f>
        <v>0</v>
      </c>
      <c r="G358" s="216">
        <f>COUNTIFS(Janeiro!$C$3:$C$300,C358,Janeiro!$H$3:$H$300,"&lt;0")+COUNTIFS(Janeiro!$D$3:$D$300,C358,Janeiro!$H$3:$H$300,"&lt;0")+COUNTIFS(Fevereiro!$C$3:$C$300,C358,Fevereiro!$H$3:$H$300,"&lt;0")+COUNTIFS(Fevereiro!$D$3:$D$300,C358,Fevereiro!$H$3:$H$300,"&lt;0")+COUNTIFS('Março'!$C$3:$C$300,C358,'Março'!$H$3:$H$300,"&lt;0")+COUNTIFS('Março'!$D$3:$D$300,C358,'Março'!$H$3:$H$300,"&lt;0")+COUNTIFS(Abril!$C$3:$C$300,C358,Abril!$H$3:$H$300,"&lt;0")+COUNTIFS(Abril!$D$3:$D$300,C358,Abril!$H$3:$H$300,"&lt;0")+COUNTIFS(Maio!$C$3:$C$300,C358,Maio!$H$3:$H$300,"&lt;0")+COUNTIFS(Maio!$D$3:$D$300,C358,Maio!$H$3:$H$300,"&lt;0")+COUNTIFS(Junho!$C$3:$C$300,C358,Junho!$H$3:$H$300,"&lt;0")+COUNTIFS(Junho!$D$3:$D$300,C358,Junho!$H$3:$H$300,"&lt;0")+COUNTIFS(Julho!$C$3:$C$300,C358,Julho!$H$3:$H$300,"&lt;0")+COUNTIFS(Julho!$D$3:$D$300,C358,Julho!$H$3:$H$300,"&lt;0")+COUNTIFS(Agosto!$C$3:$C$300,C358,Agosto!$H$3:$H$300,"&lt;0")+COUNTIFS(Agosto!$D$3:$D$300,C358,Agosto!$H$3:$H$300,"&lt;0")+COUNTIFS(Setembro!$C$3:$C$300,C358,Setembro!$H$3:$H$300,"&lt;0")+COUNTIFS(Setembro!$D$3:$D$300,C358,Setembro!$H$3:$H$300,"&lt;0")+COUNTIFS(Outubro!$C$3:$C$300,C358,Outubro!$H$3:$H$300,"&lt;0")+COUNTIFS(Outubro!$D$3:$D$300,C358,Outubro!$H$3:$H$300,"&lt;0")+COUNTIFS(Novembro!$C$3:$C$300,C358,Novembro!$H$3:$H$300,"&lt;0")+COUNTIFS(Novembro!$D$3:$D$300,C358,Novembro!$H$3:$H$300,"&lt;0")+COUNTIFS(Dezembro!$C$3:$C$300,C358,Dezembro!$H$3:$H$300,"&lt;0")+COUNTIFS(Dezembro!$D$3:$D$300,C358,Dezembro!$H$3:$H$300,"&lt;0")</f>
        <v>0</v>
      </c>
      <c r="H358" s="217">
        <f>SUMIFS(Janeiro!$H$3:$H$300,Janeiro!$C$3:$C$300,C358)+SUMIFS(Janeiro!$H$3:$H$300,Janeiro!$D$3:$D$300,C358)+SUMIFS(Fevereiro!$H$3:$H$300,Fevereiro!$C$3:$C$300,C358)+SUMIFS(Fevereiro!$H$3:$H$300,Fevereiro!$D$3:$D$300,C358)+SUMIFS('Março'!$H$3:$H$300,'Março'!$C$3:$C$300,C358)+SUMIFS('Março'!$H$3:$H$300,'Março'!$D$3:$D$300,C358)+SUMIFS(Abril!$H$3:$H$300,Abril!$C$3:$C$300,C358)+SUMIFS(Abril!$H$3:$H$300,Abril!$D$3:$D$300,C358)+SUMIFS(Maio!$H$3:$H$300,Maio!$C$3:$C$300,C358)+SUMIFS(Maio!$H$3:$H$300,Maio!$D$3:$D$300,C358)+SUMIFS(Junho!$H$3:$H$300,Junho!$C$3:$C$300,C358)+SUMIFS(Junho!$H$3:$H$300,Junho!$D$3:$D$300,C358)+SUMIFS(Julho!$H$3:$H$300,Julho!$C$3:$C$300,C358)+SUMIFS(Julho!$H$3:$H$300,Julho!$D$3:$D$300,C358)+SUMIFS(Agosto!$H$3:$H$300,Agosto!$C$3:$C$300,C358)+SUMIFS(Agosto!$H$3:$H$300,Agosto!$D$3:$D$300,C358)+SUMIFS(Setembro!$H$3:$H$300,Setembro!$C$3:$C$300,C358)+SUMIFS(Setembro!$H$3:$H$300,Setembro!$D$3:$D$300,C358)+SUMIFS(Outubro!$H$3:$H$300,Outubro!$C$3:$C$300,C358)+SUMIFS(Outubro!$H$3:$H$300,Outubro!$D$3:$D$300,C358)+SUMIFS(Novembro!$H$3:$H$300,Novembro!$C$3:$C$300,C358)+SUMIFS(Novembro!$H$3:$H$300,Novembro!$D$3:$D$300,C358)+SUMIFS(Dezembro!$H$3:$H$300,Dezembro!$C$3:$C$300,C358)+SUMIFS(Dezembro!$H$3:$H$300,Dezembro!$D$3:$D$300,C358)</f>
        <v>0</v>
      </c>
      <c r="J358" s="235"/>
      <c r="L358" s="71"/>
    </row>
    <row r="359" ht="24.75" customHeight="1">
      <c r="A359" s="214">
        <f>Equipes!$H359+(ROW(Equipes!$H359)/100000)</f>
        <v>0.00359</v>
      </c>
      <c r="B359" s="207">
        <f>RANK(Equipes!$A359,A:A)</f>
        <v>88</v>
      </c>
      <c r="C359" s="242"/>
      <c r="D359" s="216">
        <f>COUNTIF(Janeiro!$C$3:$C$300,C359)+COUNTIF(Fevereiro!$C$3:$C$300,C359)+COUNTIF('Março'!$C$3:$C$300,C359)+COUNTIF(Abril!$C$3:$C$300,C359)+COUNTIF(Maio!$C$3:$C$300,C359)+COUNTIF(Junho!$C$3:$C$300,C359)+COUNTIF(Julho!$C$3:$C$300,C359)+COUNTIF(Agosto!$C$3:$C$300,C359)+COUNTIF(Setembro!$C$3:$C$300,C359)+COUNTIF(Outubro!$C$3:$C$300,C359)+COUNTIF(Novembro!$C$3:$C$300,C359)+COUNTIF(Dezembro!$C$3:$C$300,C359)</f>
        <v>0</v>
      </c>
      <c r="E359" s="216">
        <f>COUNTIF(Janeiro!$D$3:$D$300,C359)+COUNTIF(Fevereiro!$D$3:$D$300,C359)+COUNTIF('Março'!$D$3:$D$300,C359)+COUNTIF(Abril!$D$3:$D$300,C359)+COUNTIF(Maio!$D$3:$D$300,C359)+COUNTIF(Junho!$D$3:$D$300,C359)+COUNTIF(Julho!$D$3:$D$300,C359)+COUNTIF(Agosto!$D$3:$D$300,C359)+COUNTIF(Setembro!$D$3:$D$300,C359)+COUNTIF(Outubro!$D$3:$D$300,C359)+COUNTIF(Novembro!$D$3:$D$300,C359)+COUNTIF(Dezembro!$D$3:$D$300,C359)</f>
        <v>0</v>
      </c>
      <c r="F359" s="216">
        <f>COUNTIFS(Janeiro!$C$3:$C$300,C359,Janeiro!$H$3:$H$300,"&gt;0")+COUNTIFS(Janeiro!$D$3:$D$300,C359,Janeiro!$H$3:$H$300,"&gt;0")+COUNTIFS(Fevereiro!$C$3:$C$300,C359,Fevereiro!$H$3:$H$300,"&gt;0")+COUNTIFS(Fevereiro!$D$3:$D$300,C359,Fevereiro!$H$3:$H$300,"&gt;0")+COUNTIFS('Março'!$C$3:$C$300,C359,'Março'!$H$3:$H$300,"&gt;0")+COUNTIFS('Março'!$D$3:$D$300,C359,'Março'!$H$3:$H$300,"&gt;0")+COUNTIFS(Abril!$C$3:$C$300,C359,Abril!$H$3:$H$300,"&gt;0")+COUNTIFS(Abril!$D$3:$D$300,C359,Abril!$H$3:$H$300,"&gt;0")+COUNTIFS(Maio!$C$3:$C$300,C359,Maio!$H$3:$H$300,"&gt;0")+COUNTIFS(Maio!$D$3:$D$300,C359,Maio!$H$3:$H$300,"&gt;0")+COUNTIFS(Junho!$C$3:$C$300,C359,Junho!$H$3:$H$300,"&gt;0")+COUNTIFS(Junho!$D$3:$D$300,C359,Junho!$H$3:$H$300,"&gt;0")+COUNTIFS(Julho!$C$3:$C$300,C359,Julho!$H$3:$H$300,"&gt;0")+COUNTIFS(Julho!$D$3:$D$300,C359,Julho!$H$3:$H$300,"&gt;0")+COUNTIFS(Agosto!$C$3:$C$300,C359,Agosto!$H$3:$H$300,"&gt;0")+COUNTIFS(Agosto!$D$3:$D$300,C359,Agosto!$H$3:$H$300,"&gt;0")+COUNTIFS(Setembro!$C$3:$C$300,C359,Setembro!$H$3:$H$300,"&gt;0")+COUNTIFS(Setembro!$D$3:$D$300,C359,Setembro!$H$3:$H$300,"&gt;0")+COUNTIFS(Outubro!$C$3:$C$300,C359,Outubro!$H$3:$H$300,"&gt;0")+COUNTIFS(Outubro!$D$3:$D$300,C359,Outubro!$H$3:$H$300,"&gt;0")+COUNTIFS(Novembro!$C$3:$C$300,C359,Novembro!$H$3:$H$300,"&gt;0")+COUNTIFS(Novembro!$D$3:$D$300,C359,Novembro!$H$3:$H$300,"&gt;0")+COUNTIFS(Dezembro!$C$3:$C$300,C359,Dezembro!$H$3:$H$300,"&gt;0")+COUNTIFS(Dezembro!$D$3:$D$300,C359,Dezembro!$H$3:$H$300,"&gt;0")</f>
        <v>0</v>
      </c>
      <c r="G359" s="216">
        <f>COUNTIFS(Janeiro!$C$3:$C$300,C359,Janeiro!$H$3:$H$300,"&lt;0")+COUNTIFS(Janeiro!$D$3:$D$300,C359,Janeiro!$H$3:$H$300,"&lt;0")+COUNTIFS(Fevereiro!$C$3:$C$300,C359,Fevereiro!$H$3:$H$300,"&lt;0")+COUNTIFS(Fevereiro!$D$3:$D$300,C359,Fevereiro!$H$3:$H$300,"&lt;0")+COUNTIFS('Março'!$C$3:$C$300,C359,'Março'!$H$3:$H$300,"&lt;0")+COUNTIFS('Março'!$D$3:$D$300,C359,'Março'!$H$3:$H$300,"&lt;0")+COUNTIFS(Abril!$C$3:$C$300,C359,Abril!$H$3:$H$300,"&lt;0")+COUNTIFS(Abril!$D$3:$D$300,C359,Abril!$H$3:$H$300,"&lt;0")+COUNTIFS(Maio!$C$3:$C$300,C359,Maio!$H$3:$H$300,"&lt;0")+COUNTIFS(Maio!$D$3:$D$300,C359,Maio!$H$3:$H$300,"&lt;0")+COUNTIFS(Junho!$C$3:$C$300,C359,Junho!$H$3:$H$300,"&lt;0")+COUNTIFS(Junho!$D$3:$D$300,C359,Junho!$H$3:$H$300,"&lt;0")+COUNTIFS(Julho!$C$3:$C$300,C359,Julho!$H$3:$H$300,"&lt;0")+COUNTIFS(Julho!$D$3:$D$300,C359,Julho!$H$3:$H$300,"&lt;0")+COUNTIFS(Agosto!$C$3:$C$300,C359,Agosto!$H$3:$H$300,"&lt;0")+COUNTIFS(Agosto!$D$3:$D$300,C359,Agosto!$H$3:$H$300,"&lt;0")+COUNTIFS(Setembro!$C$3:$C$300,C359,Setembro!$H$3:$H$300,"&lt;0")+COUNTIFS(Setembro!$D$3:$D$300,C359,Setembro!$H$3:$H$300,"&lt;0")+COUNTIFS(Outubro!$C$3:$C$300,C359,Outubro!$H$3:$H$300,"&lt;0")+COUNTIFS(Outubro!$D$3:$D$300,C359,Outubro!$H$3:$H$300,"&lt;0")+COUNTIFS(Novembro!$C$3:$C$300,C359,Novembro!$H$3:$H$300,"&lt;0")+COUNTIFS(Novembro!$D$3:$D$300,C359,Novembro!$H$3:$H$300,"&lt;0")+COUNTIFS(Dezembro!$C$3:$C$300,C359,Dezembro!$H$3:$H$300,"&lt;0")+COUNTIFS(Dezembro!$D$3:$D$300,C359,Dezembro!$H$3:$H$300,"&lt;0")</f>
        <v>0</v>
      </c>
      <c r="H359" s="217">
        <f>SUMIFS(Janeiro!$H$3:$H$300,Janeiro!$C$3:$C$300,C359)+SUMIFS(Janeiro!$H$3:$H$300,Janeiro!$D$3:$D$300,C359)+SUMIFS(Fevereiro!$H$3:$H$300,Fevereiro!$C$3:$C$300,C359)+SUMIFS(Fevereiro!$H$3:$H$300,Fevereiro!$D$3:$D$300,C359)+SUMIFS('Março'!$H$3:$H$300,'Março'!$C$3:$C$300,C359)+SUMIFS('Março'!$H$3:$H$300,'Março'!$D$3:$D$300,C359)+SUMIFS(Abril!$H$3:$H$300,Abril!$C$3:$C$300,C359)+SUMIFS(Abril!$H$3:$H$300,Abril!$D$3:$D$300,C359)+SUMIFS(Maio!$H$3:$H$300,Maio!$C$3:$C$300,C359)+SUMIFS(Maio!$H$3:$H$300,Maio!$D$3:$D$300,C359)+SUMIFS(Junho!$H$3:$H$300,Junho!$C$3:$C$300,C359)+SUMIFS(Junho!$H$3:$H$300,Junho!$D$3:$D$300,C359)+SUMIFS(Julho!$H$3:$H$300,Julho!$C$3:$C$300,C359)+SUMIFS(Julho!$H$3:$H$300,Julho!$D$3:$D$300,C359)+SUMIFS(Agosto!$H$3:$H$300,Agosto!$C$3:$C$300,C359)+SUMIFS(Agosto!$H$3:$H$300,Agosto!$D$3:$D$300,C359)+SUMIFS(Setembro!$H$3:$H$300,Setembro!$C$3:$C$300,C359)+SUMIFS(Setembro!$H$3:$H$300,Setembro!$D$3:$D$300,C359)+SUMIFS(Outubro!$H$3:$H$300,Outubro!$C$3:$C$300,C359)+SUMIFS(Outubro!$H$3:$H$300,Outubro!$D$3:$D$300,C359)+SUMIFS(Novembro!$H$3:$H$300,Novembro!$C$3:$C$300,C359)+SUMIFS(Novembro!$H$3:$H$300,Novembro!$D$3:$D$300,C359)+SUMIFS(Dezembro!$H$3:$H$300,Dezembro!$C$3:$C$300,C359)+SUMIFS(Dezembro!$H$3:$H$300,Dezembro!$D$3:$D$300,C359)</f>
        <v>0</v>
      </c>
      <c r="J359" s="235"/>
      <c r="L359" s="71"/>
    </row>
    <row r="360" ht="24.75" customHeight="1">
      <c r="A360" s="214">
        <f>Equipes!$H360+(ROW(Equipes!$H360)/100000)</f>
        <v>0.0036</v>
      </c>
      <c r="B360" s="207">
        <f>RANK(Equipes!$A360,A:A)</f>
        <v>87</v>
      </c>
      <c r="C360" s="242"/>
      <c r="D360" s="216">
        <f>COUNTIF(Janeiro!$C$3:$C$300,C360)+COUNTIF(Fevereiro!$C$3:$C$300,C360)+COUNTIF('Março'!$C$3:$C$300,C360)+COUNTIF(Abril!$C$3:$C$300,C360)+COUNTIF(Maio!$C$3:$C$300,C360)+COUNTIF(Junho!$C$3:$C$300,C360)+COUNTIF(Julho!$C$3:$C$300,C360)+COUNTIF(Agosto!$C$3:$C$300,C360)+COUNTIF(Setembro!$C$3:$C$300,C360)+COUNTIF(Outubro!$C$3:$C$300,C360)+COUNTIF(Novembro!$C$3:$C$300,C360)+COUNTIF(Dezembro!$C$3:$C$300,C360)</f>
        <v>0</v>
      </c>
      <c r="E360" s="216">
        <f>COUNTIF(Janeiro!$D$3:$D$300,C360)+COUNTIF(Fevereiro!$D$3:$D$300,C360)+COUNTIF('Março'!$D$3:$D$300,C360)+COUNTIF(Abril!$D$3:$D$300,C360)+COUNTIF(Maio!$D$3:$D$300,C360)+COUNTIF(Junho!$D$3:$D$300,C360)+COUNTIF(Julho!$D$3:$D$300,C360)+COUNTIF(Agosto!$D$3:$D$300,C360)+COUNTIF(Setembro!$D$3:$D$300,C360)+COUNTIF(Outubro!$D$3:$D$300,C360)+COUNTIF(Novembro!$D$3:$D$300,C360)+COUNTIF(Dezembro!$D$3:$D$300,C360)</f>
        <v>0</v>
      </c>
      <c r="F360" s="216">
        <f>COUNTIFS(Janeiro!$C$3:$C$300,C360,Janeiro!$H$3:$H$300,"&gt;0")+COUNTIFS(Janeiro!$D$3:$D$300,C360,Janeiro!$H$3:$H$300,"&gt;0")+COUNTIFS(Fevereiro!$C$3:$C$300,C360,Fevereiro!$H$3:$H$300,"&gt;0")+COUNTIFS(Fevereiro!$D$3:$D$300,C360,Fevereiro!$H$3:$H$300,"&gt;0")+COUNTIFS('Março'!$C$3:$C$300,C360,'Março'!$H$3:$H$300,"&gt;0")+COUNTIFS('Março'!$D$3:$D$300,C360,'Março'!$H$3:$H$300,"&gt;0")+COUNTIFS(Abril!$C$3:$C$300,C360,Abril!$H$3:$H$300,"&gt;0")+COUNTIFS(Abril!$D$3:$D$300,C360,Abril!$H$3:$H$300,"&gt;0")+COUNTIFS(Maio!$C$3:$C$300,C360,Maio!$H$3:$H$300,"&gt;0")+COUNTIFS(Maio!$D$3:$D$300,C360,Maio!$H$3:$H$300,"&gt;0")+COUNTIFS(Junho!$C$3:$C$300,C360,Junho!$H$3:$H$300,"&gt;0")+COUNTIFS(Junho!$D$3:$D$300,C360,Junho!$H$3:$H$300,"&gt;0")+COUNTIFS(Julho!$C$3:$C$300,C360,Julho!$H$3:$H$300,"&gt;0")+COUNTIFS(Julho!$D$3:$D$300,C360,Julho!$H$3:$H$300,"&gt;0")+COUNTIFS(Agosto!$C$3:$C$300,C360,Agosto!$H$3:$H$300,"&gt;0")+COUNTIFS(Agosto!$D$3:$D$300,C360,Agosto!$H$3:$H$300,"&gt;0")+COUNTIFS(Setembro!$C$3:$C$300,C360,Setembro!$H$3:$H$300,"&gt;0")+COUNTIFS(Setembro!$D$3:$D$300,C360,Setembro!$H$3:$H$300,"&gt;0")+COUNTIFS(Outubro!$C$3:$C$300,C360,Outubro!$H$3:$H$300,"&gt;0")+COUNTIFS(Outubro!$D$3:$D$300,C360,Outubro!$H$3:$H$300,"&gt;0")+COUNTIFS(Novembro!$C$3:$C$300,C360,Novembro!$H$3:$H$300,"&gt;0")+COUNTIFS(Novembro!$D$3:$D$300,C360,Novembro!$H$3:$H$300,"&gt;0")+COUNTIFS(Dezembro!$C$3:$C$300,C360,Dezembro!$H$3:$H$300,"&gt;0")+COUNTIFS(Dezembro!$D$3:$D$300,C360,Dezembro!$H$3:$H$300,"&gt;0")</f>
        <v>0</v>
      </c>
      <c r="G360" s="216">
        <f>COUNTIFS(Janeiro!$C$3:$C$300,C360,Janeiro!$H$3:$H$300,"&lt;0")+COUNTIFS(Janeiro!$D$3:$D$300,C360,Janeiro!$H$3:$H$300,"&lt;0")+COUNTIFS(Fevereiro!$C$3:$C$300,C360,Fevereiro!$H$3:$H$300,"&lt;0")+COUNTIFS(Fevereiro!$D$3:$D$300,C360,Fevereiro!$H$3:$H$300,"&lt;0")+COUNTIFS('Março'!$C$3:$C$300,C360,'Março'!$H$3:$H$300,"&lt;0")+COUNTIFS('Março'!$D$3:$D$300,C360,'Março'!$H$3:$H$300,"&lt;0")+COUNTIFS(Abril!$C$3:$C$300,C360,Abril!$H$3:$H$300,"&lt;0")+COUNTIFS(Abril!$D$3:$D$300,C360,Abril!$H$3:$H$300,"&lt;0")+COUNTIFS(Maio!$C$3:$C$300,C360,Maio!$H$3:$H$300,"&lt;0")+COUNTIFS(Maio!$D$3:$D$300,C360,Maio!$H$3:$H$300,"&lt;0")+COUNTIFS(Junho!$C$3:$C$300,C360,Junho!$H$3:$H$300,"&lt;0")+COUNTIFS(Junho!$D$3:$D$300,C360,Junho!$H$3:$H$300,"&lt;0")+COUNTIFS(Julho!$C$3:$C$300,C360,Julho!$H$3:$H$300,"&lt;0")+COUNTIFS(Julho!$D$3:$D$300,C360,Julho!$H$3:$H$300,"&lt;0")+COUNTIFS(Agosto!$C$3:$C$300,C360,Agosto!$H$3:$H$300,"&lt;0")+COUNTIFS(Agosto!$D$3:$D$300,C360,Agosto!$H$3:$H$300,"&lt;0")+COUNTIFS(Setembro!$C$3:$C$300,C360,Setembro!$H$3:$H$300,"&lt;0")+COUNTIFS(Setembro!$D$3:$D$300,C360,Setembro!$H$3:$H$300,"&lt;0")+COUNTIFS(Outubro!$C$3:$C$300,C360,Outubro!$H$3:$H$300,"&lt;0")+COUNTIFS(Outubro!$D$3:$D$300,C360,Outubro!$H$3:$H$300,"&lt;0")+COUNTIFS(Novembro!$C$3:$C$300,C360,Novembro!$H$3:$H$300,"&lt;0")+COUNTIFS(Novembro!$D$3:$D$300,C360,Novembro!$H$3:$H$300,"&lt;0")+COUNTIFS(Dezembro!$C$3:$C$300,C360,Dezembro!$H$3:$H$300,"&lt;0")+COUNTIFS(Dezembro!$D$3:$D$300,C360,Dezembro!$H$3:$H$300,"&lt;0")</f>
        <v>0</v>
      </c>
      <c r="H360" s="217">
        <f>SUMIFS(Janeiro!$H$3:$H$300,Janeiro!$C$3:$C$300,C360)+SUMIFS(Janeiro!$H$3:$H$300,Janeiro!$D$3:$D$300,C360)+SUMIFS(Fevereiro!$H$3:$H$300,Fevereiro!$C$3:$C$300,C360)+SUMIFS(Fevereiro!$H$3:$H$300,Fevereiro!$D$3:$D$300,C360)+SUMIFS('Março'!$H$3:$H$300,'Março'!$C$3:$C$300,C360)+SUMIFS('Março'!$H$3:$H$300,'Março'!$D$3:$D$300,C360)+SUMIFS(Abril!$H$3:$H$300,Abril!$C$3:$C$300,C360)+SUMIFS(Abril!$H$3:$H$300,Abril!$D$3:$D$300,C360)+SUMIFS(Maio!$H$3:$H$300,Maio!$C$3:$C$300,C360)+SUMIFS(Maio!$H$3:$H$300,Maio!$D$3:$D$300,C360)+SUMIFS(Junho!$H$3:$H$300,Junho!$C$3:$C$300,C360)+SUMIFS(Junho!$H$3:$H$300,Junho!$D$3:$D$300,C360)+SUMIFS(Julho!$H$3:$H$300,Julho!$C$3:$C$300,C360)+SUMIFS(Julho!$H$3:$H$300,Julho!$D$3:$D$300,C360)+SUMIFS(Agosto!$H$3:$H$300,Agosto!$C$3:$C$300,C360)+SUMIFS(Agosto!$H$3:$H$300,Agosto!$D$3:$D$300,C360)+SUMIFS(Setembro!$H$3:$H$300,Setembro!$C$3:$C$300,C360)+SUMIFS(Setembro!$H$3:$H$300,Setembro!$D$3:$D$300,C360)+SUMIFS(Outubro!$H$3:$H$300,Outubro!$C$3:$C$300,C360)+SUMIFS(Outubro!$H$3:$H$300,Outubro!$D$3:$D$300,C360)+SUMIFS(Novembro!$H$3:$H$300,Novembro!$C$3:$C$300,C360)+SUMIFS(Novembro!$H$3:$H$300,Novembro!$D$3:$D$300,C360)+SUMIFS(Dezembro!$H$3:$H$300,Dezembro!$C$3:$C$300,C360)+SUMIFS(Dezembro!$H$3:$H$300,Dezembro!$D$3:$D$300,C360)</f>
        <v>0</v>
      </c>
      <c r="J360" s="235"/>
      <c r="L360" s="71"/>
    </row>
    <row r="361" ht="24.75" customHeight="1">
      <c r="A361" s="214">
        <f>Equipes!$H361+(ROW(Equipes!$H361)/100000)</f>
        <v>0.00361</v>
      </c>
      <c r="B361" s="207">
        <f>RANK(Equipes!$A361,A:A)</f>
        <v>86</v>
      </c>
      <c r="C361" s="242"/>
      <c r="D361" s="216">
        <f>COUNTIF(Janeiro!$C$3:$C$300,C361)+COUNTIF(Fevereiro!$C$3:$C$300,C361)+COUNTIF('Março'!$C$3:$C$300,C361)+COUNTIF(Abril!$C$3:$C$300,C361)+COUNTIF(Maio!$C$3:$C$300,C361)+COUNTIF(Junho!$C$3:$C$300,C361)+COUNTIF(Julho!$C$3:$C$300,C361)+COUNTIF(Agosto!$C$3:$C$300,C361)+COUNTIF(Setembro!$C$3:$C$300,C361)+COUNTIF(Outubro!$C$3:$C$300,C361)+COUNTIF(Novembro!$C$3:$C$300,C361)+COUNTIF(Dezembro!$C$3:$C$300,C361)</f>
        <v>0</v>
      </c>
      <c r="E361" s="216">
        <f>COUNTIF(Janeiro!$D$3:$D$300,C361)+COUNTIF(Fevereiro!$D$3:$D$300,C361)+COUNTIF('Março'!$D$3:$D$300,C361)+COUNTIF(Abril!$D$3:$D$300,C361)+COUNTIF(Maio!$D$3:$D$300,C361)+COUNTIF(Junho!$D$3:$D$300,C361)+COUNTIF(Julho!$D$3:$D$300,C361)+COUNTIF(Agosto!$D$3:$D$300,C361)+COUNTIF(Setembro!$D$3:$D$300,C361)+COUNTIF(Outubro!$D$3:$D$300,C361)+COUNTIF(Novembro!$D$3:$D$300,C361)+COUNTIF(Dezembro!$D$3:$D$300,C361)</f>
        <v>0</v>
      </c>
      <c r="F361" s="216">
        <f>COUNTIFS(Janeiro!$C$3:$C$300,C361,Janeiro!$H$3:$H$300,"&gt;0")+COUNTIFS(Janeiro!$D$3:$D$300,C361,Janeiro!$H$3:$H$300,"&gt;0")+COUNTIFS(Fevereiro!$C$3:$C$300,C361,Fevereiro!$H$3:$H$300,"&gt;0")+COUNTIFS(Fevereiro!$D$3:$D$300,C361,Fevereiro!$H$3:$H$300,"&gt;0")+COUNTIFS('Março'!$C$3:$C$300,C361,'Março'!$H$3:$H$300,"&gt;0")+COUNTIFS('Março'!$D$3:$D$300,C361,'Março'!$H$3:$H$300,"&gt;0")+COUNTIFS(Abril!$C$3:$C$300,C361,Abril!$H$3:$H$300,"&gt;0")+COUNTIFS(Abril!$D$3:$D$300,C361,Abril!$H$3:$H$300,"&gt;0")+COUNTIFS(Maio!$C$3:$C$300,C361,Maio!$H$3:$H$300,"&gt;0")+COUNTIFS(Maio!$D$3:$D$300,C361,Maio!$H$3:$H$300,"&gt;0")+COUNTIFS(Junho!$C$3:$C$300,C361,Junho!$H$3:$H$300,"&gt;0")+COUNTIFS(Junho!$D$3:$D$300,C361,Junho!$H$3:$H$300,"&gt;0")+COUNTIFS(Julho!$C$3:$C$300,C361,Julho!$H$3:$H$300,"&gt;0")+COUNTIFS(Julho!$D$3:$D$300,C361,Julho!$H$3:$H$300,"&gt;0")+COUNTIFS(Agosto!$C$3:$C$300,C361,Agosto!$H$3:$H$300,"&gt;0")+COUNTIFS(Agosto!$D$3:$D$300,C361,Agosto!$H$3:$H$300,"&gt;0")+COUNTIFS(Setembro!$C$3:$C$300,C361,Setembro!$H$3:$H$300,"&gt;0")+COUNTIFS(Setembro!$D$3:$D$300,C361,Setembro!$H$3:$H$300,"&gt;0")+COUNTIFS(Outubro!$C$3:$C$300,C361,Outubro!$H$3:$H$300,"&gt;0")+COUNTIFS(Outubro!$D$3:$D$300,C361,Outubro!$H$3:$H$300,"&gt;0")+COUNTIFS(Novembro!$C$3:$C$300,C361,Novembro!$H$3:$H$300,"&gt;0")+COUNTIFS(Novembro!$D$3:$D$300,C361,Novembro!$H$3:$H$300,"&gt;0")+COUNTIFS(Dezembro!$C$3:$C$300,C361,Dezembro!$H$3:$H$300,"&gt;0")+COUNTIFS(Dezembro!$D$3:$D$300,C361,Dezembro!$H$3:$H$300,"&gt;0")</f>
        <v>0</v>
      </c>
      <c r="G361" s="216">
        <f>COUNTIFS(Janeiro!$C$3:$C$300,C361,Janeiro!$H$3:$H$300,"&lt;0")+COUNTIFS(Janeiro!$D$3:$D$300,C361,Janeiro!$H$3:$H$300,"&lt;0")+COUNTIFS(Fevereiro!$C$3:$C$300,C361,Fevereiro!$H$3:$H$300,"&lt;0")+COUNTIFS(Fevereiro!$D$3:$D$300,C361,Fevereiro!$H$3:$H$300,"&lt;0")+COUNTIFS('Março'!$C$3:$C$300,C361,'Março'!$H$3:$H$300,"&lt;0")+COUNTIFS('Março'!$D$3:$D$300,C361,'Março'!$H$3:$H$300,"&lt;0")+COUNTIFS(Abril!$C$3:$C$300,C361,Abril!$H$3:$H$300,"&lt;0")+COUNTIFS(Abril!$D$3:$D$300,C361,Abril!$H$3:$H$300,"&lt;0")+COUNTIFS(Maio!$C$3:$C$300,C361,Maio!$H$3:$H$300,"&lt;0")+COUNTIFS(Maio!$D$3:$D$300,C361,Maio!$H$3:$H$300,"&lt;0")+COUNTIFS(Junho!$C$3:$C$300,C361,Junho!$H$3:$H$300,"&lt;0")+COUNTIFS(Junho!$D$3:$D$300,C361,Junho!$H$3:$H$300,"&lt;0")+COUNTIFS(Julho!$C$3:$C$300,C361,Julho!$H$3:$H$300,"&lt;0")+COUNTIFS(Julho!$D$3:$D$300,C361,Julho!$H$3:$H$300,"&lt;0")+COUNTIFS(Agosto!$C$3:$C$300,C361,Agosto!$H$3:$H$300,"&lt;0")+COUNTIFS(Agosto!$D$3:$D$300,C361,Agosto!$H$3:$H$300,"&lt;0")+COUNTIFS(Setembro!$C$3:$C$300,C361,Setembro!$H$3:$H$300,"&lt;0")+COUNTIFS(Setembro!$D$3:$D$300,C361,Setembro!$H$3:$H$300,"&lt;0")+COUNTIFS(Outubro!$C$3:$C$300,C361,Outubro!$H$3:$H$300,"&lt;0")+COUNTIFS(Outubro!$D$3:$D$300,C361,Outubro!$H$3:$H$300,"&lt;0")+COUNTIFS(Novembro!$C$3:$C$300,C361,Novembro!$H$3:$H$300,"&lt;0")+COUNTIFS(Novembro!$D$3:$D$300,C361,Novembro!$H$3:$H$300,"&lt;0")+COUNTIFS(Dezembro!$C$3:$C$300,C361,Dezembro!$H$3:$H$300,"&lt;0")+COUNTIFS(Dezembro!$D$3:$D$300,C361,Dezembro!$H$3:$H$300,"&lt;0")</f>
        <v>0</v>
      </c>
      <c r="H361" s="217">
        <f>SUMIFS(Janeiro!$H$3:$H$300,Janeiro!$C$3:$C$300,C361)+SUMIFS(Janeiro!$H$3:$H$300,Janeiro!$D$3:$D$300,C361)+SUMIFS(Fevereiro!$H$3:$H$300,Fevereiro!$C$3:$C$300,C361)+SUMIFS(Fevereiro!$H$3:$H$300,Fevereiro!$D$3:$D$300,C361)+SUMIFS('Março'!$H$3:$H$300,'Março'!$C$3:$C$300,C361)+SUMIFS('Março'!$H$3:$H$300,'Março'!$D$3:$D$300,C361)+SUMIFS(Abril!$H$3:$H$300,Abril!$C$3:$C$300,C361)+SUMIFS(Abril!$H$3:$H$300,Abril!$D$3:$D$300,C361)+SUMIFS(Maio!$H$3:$H$300,Maio!$C$3:$C$300,C361)+SUMIFS(Maio!$H$3:$H$300,Maio!$D$3:$D$300,C361)+SUMIFS(Junho!$H$3:$H$300,Junho!$C$3:$C$300,C361)+SUMIFS(Junho!$H$3:$H$300,Junho!$D$3:$D$300,C361)+SUMIFS(Julho!$H$3:$H$300,Julho!$C$3:$C$300,C361)+SUMIFS(Julho!$H$3:$H$300,Julho!$D$3:$D$300,C361)+SUMIFS(Agosto!$H$3:$H$300,Agosto!$C$3:$C$300,C361)+SUMIFS(Agosto!$H$3:$H$300,Agosto!$D$3:$D$300,C361)+SUMIFS(Setembro!$H$3:$H$300,Setembro!$C$3:$C$300,C361)+SUMIFS(Setembro!$H$3:$H$300,Setembro!$D$3:$D$300,C361)+SUMIFS(Outubro!$H$3:$H$300,Outubro!$C$3:$C$300,C361)+SUMIFS(Outubro!$H$3:$H$300,Outubro!$D$3:$D$300,C361)+SUMIFS(Novembro!$H$3:$H$300,Novembro!$C$3:$C$300,C361)+SUMIFS(Novembro!$H$3:$H$300,Novembro!$D$3:$D$300,C361)+SUMIFS(Dezembro!$H$3:$H$300,Dezembro!$C$3:$C$300,C361)+SUMIFS(Dezembro!$H$3:$H$300,Dezembro!$D$3:$D$300,C361)</f>
        <v>0</v>
      </c>
      <c r="J361" s="235"/>
      <c r="L361" s="71"/>
    </row>
    <row r="362" ht="24.75" customHeight="1">
      <c r="A362" s="214">
        <f>Equipes!$H362+(ROW(Equipes!$H362)/100000)</f>
        <v>0.00362</v>
      </c>
      <c r="B362" s="207">
        <f>RANK(Equipes!$A362,A:A)</f>
        <v>85</v>
      </c>
      <c r="C362" s="242"/>
      <c r="D362" s="216">
        <f>COUNTIF(Janeiro!$C$3:$C$300,C362)+COUNTIF(Fevereiro!$C$3:$C$300,C362)+COUNTIF('Março'!$C$3:$C$300,C362)+COUNTIF(Abril!$C$3:$C$300,C362)+COUNTIF(Maio!$C$3:$C$300,C362)+COUNTIF(Junho!$C$3:$C$300,C362)+COUNTIF(Julho!$C$3:$C$300,C362)+COUNTIF(Agosto!$C$3:$C$300,C362)+COUNTIF(Setembro!$C$3:$C$300,C362)+COUNTIF(Outubro!$C$3:$C$300,C362)+COUNTIF(Novembro!$C$3:$C$300,C362)+COUNTIF(Dezembro!$C$3:$C$300,C362)</f>
        <v>0</v>
      </c>
      <c r="E362" s="216">
        <f>COUNTIF(Janeiro!$D$3:$D$300,C362)+COUNTIF(Fevereiro!$D$3:$D$300,C362)+COUNTIF('Março'!$D$3:$D$300,C362)+COUNTIF(Abril!$D$3:$D$300,C362)+COUNTIF(Maio!$D$3:$D$300,C362)+COUNTIF(Junho!$D$3:$D$300,C362)+COUNTIF(Julho!$D$3:$D$300,C362)+COUNTIF(Agosto!$D$3:$D$300,C362)+COUNTIF(Setembro!$D$3:$D$300,C362)+COUNTIF(Outubro!$D$3:$D$300,C362)+COUNTIF(Novembro!$D$3:$D$300,C362)+COUNTIF(Dezembro!$D$3:$D$300,C362)</f>
        <v>0</v>
      </c>
      <c r="F362" s="216">
        <f>COUNTIFS(Janeiro!$C$3:$C$300,C362,Janeiro!$H$3:$H$300,"&gt;0")+COUNTIFS(Janeiro!$D$3:$D$300,C362,Janeiro!$H$3:$H$300,"&gt;0")+COUNTIFS(Fevereiro!$C$3:$C$300,C362,Fevereiro!$H$3:$H$300,"&gt;0")+COUNTIFS(Fevereiro!$D$3:$D$300,C362,Fevereiro!$H$3:$H$300,"&gt;0")+COUNTIFS('Março'!$C$3:$C$300,C362,'Março'!$H$3:$H$300,"&gt;0")+COUNTIFS('Março'!$D$3:$D$300,C362,'Março'!$H$3:$H$300,"&gt;0")+COUNTIFS(Abril!$C$3:$C$300,C362,Abril!$H$3:$H$300,"&gt;0")+COUNTIFS(Abril!$D$3:$D$300,C362,Abril!$H$3:$H$300,"&gt;0")+COUNTIFS(Maio!$C$3:$C$300,C362,Maio!$H$3:$H$300,"&gt;0")+COUNTIFS(Maio!$D$3:$D$300,C362,Maio!$H$3:$H$300,"&gt;0")+COUNTIFS(Junho!$C$3:$C$300,C362,Junho!$H$3:$H$300,"&gt;0")+COUNTIFS(Junho!$D$3:$D$300,C362,Junho!$H$3:$H$300,"&gt;0")+COUNTIFS(Julho!$C$3:$C$300,C362,Julho!$H$3:$H$300,"&gt;0")+COUNTIFS(Julho!$D$3:$D$300,C362,Julho!$H$3:$H$300,"&gt;0")+COUNTIFS(Agosto!$C$3:$C$300,C362,Agosto!$H$3:$H$300,"&gt;0")+COUNTIFS(Agosto!$D$3:$D$300,C362,Agosto!$H$3:$H$300,"&gt;0")+COUNTIFS(Setembro!$C$3:$C$300,C362,Setembro!$H$3:$H$300,"&gt;0")+COUNTIFS(Setembro!$D$3:$D$300,C362,Setembro!$H$3:$H$300,"&gt;0")+COUNTIFS(Outubro!$C$3:$C$300,C362,Outubro!$H$3:$H$300,"&gt;0")+COUNTIFS(Outubro!$D$3:$D$300,C362,Outubro!$H$3:$H$300,"&gt;0")+COUNTIFS(Novembro!$C$3:$C$300,C362,Novembro!$H$3:$H$300,"&gt;0")+COUNTIFS(Novembro!$D$3:$D$300,C362,Novembro!$H$3:$H$300,"&gt;0")+COUNTIFS(Dezembro!$C$3:$C$300,C362,Dezembro!$H$3:$H$300,"&gt;0")+COUNTIFS(Dezembro!$D$3:$D$300,C362,Dezembro!$H$3:$H$300,"&gt;0")</f>
        <v>0</v>
      </c>
      <c r="G362" s="216">
        <f>COUNTIFS(Janeiro!$C$3:$C$300,C362,Janeiro!$H$3:$H$300,"&lt;0")+COUNTIFS(Janeiro!$D$3:$D$300,C362,Janeiro!$H$3:$H$300,"&lt;0")+COUNTIFS(Fevereiro!$C$3:$C$300,C362,Fevereiro!$H$3:$H$300,"&lt;0")+COUNTIFS(Fevereiro!$D$3:$D$300,C362,Fevereiro!$H$3:$H$300,"&lt;0")+COUNTIFS('Março'!$C$3:$C$300,C362,'Março'!$H$3:$H$300,"&lt;0")+COUNTIFS('Março'!$D$3:$D$300,C362,'Março'!$H$3:$H$300,"&lt;0")+COUNTIFS(Abril!$C$3:$C$300,C362,Abril!$H$3:$H$300,"&lt;0")+COUNTIFS(Abril!$D$3:$D$300,C362,Abril!$H$3:$H$300,"&lt;0")+COUNTIFS(Maio!$C$3:$C$300,C362,Maio!$H$3:$H$300,"&lt;0")+COUNTIFS(Maio!$D$3:$D$300,C362,Maio!$H$3:$H$300,"&lt;0")+COUNTIFS(Junho!$C$3:$C$300,C362,Junho!$H$3:$H$300,"&lt;0")+COUNTIFS(Junho!$D$3:$D$300,C362,Junho!$H$3:$H$300,"&lt;0")+COUNTIFS(Julho!$C$3:$C$300,C362,Julho!$H$3:$H$300,"&lt;0")+COUNTIFS(Julho!$D$3:$D$300,C362,Julho!$H$3:$H$300,"&lt;0")+COUNTIFS(Agosto!$C$3:$C$300,C362,Agosto!$H$3:$H$300,"&lt;0")+COUNTIFS(Agosto!$D$3:$D$300,C362,Agosto!$H$3:$H$300,"&lt;0")+COUNTIFS(Setembro!$C$3:$C$300,C362,Setembro!$H$3:$H$300,"&lt;0")+COUNTIFS(Setembro!$D$3:$D$300,C362,Setembro!$H$3:$H$300,"&lt;0")+COUNTIFS(Outubro!$C$3:$C$300,C362,Outubro!$H$3:$H$300,"&lt;0")+COUNTIFS(Outubro!$D$3:$D$300,C362,Outubro!$H$3:$H$300,"&lt;0")+COUNTIFS(Novembro!$C$3:$C$300,C362,Novembro!$H$3:$H$300,"&lt;0")+COUNTIFS(Novembro!$D$3:$D$300,C362,Novembro!$H$3:$H$300,"&lt;0")+COUNTIFS(Dezembro!$C$3:$C$300,C362,Dezembro!$H$3:$H$300,"&lt;0")+COUNTIFS(Dezembro!$D$3:$D$300,C362,Dezembro!$H$3:$H$300,"&lt;0")</f>
        <v>0</v>
      </c>
      <c r="H362" s="217">
        <f>SUMIFS(Janeiro!$H$3:$H$300,Janeiro!$C$3:$C$300,C362)+SUMIFS(Janeiro!$H$3:$H$300,Janeiro!$D$3:$D$300,C362)+SUMIFS(Fevereiro!$H$3:$H$300,Fevereiro!$C$3:$C$300,C362)+SUMIFS(Fevereiro!$H$3:$H$300,Fevereiro!$D$3:$D$300,C362)+SUMIFS('Março'!$H$3:$H$300,'Março'!$C$3:$C$300,C362)+SUMIFS('Março'!$H$3:$H$300,'Março'!$D$3:$D$300,C362)+SUMIFS(Abril!$H$3:$H$300,Abril!$C$3:$C$300,C362)+SUMIFS(Abril!$H$3:$H$300,Abril!$D$3:$D$300,C362)+SUMIFS(Maio!$H$3:$H$300,Maio!$C$3:$C$300,C362)+SUMIFS(Maio!$H$3:$H$300,Maio!$D$3:$D$300,C362)+SUMIFS(Junho!$H$3:$H$300,Junho!$C$3:$C$300,C362)+SUMIFS(Junho!$H$3:$H$300,Junho!$D$3:$D$300,C362)+SUMIFS(Julho!$H$3:$H$300,Julho!$C$3:$C$300,C362)+SUMIFS(Julho!$H$3:$H$300,Julho!$D$3:$D$300,C362)+SUMIFS(Agosto!$H$3:$H$300,Agosto!$C$3:$C$300,C362)+SUMIFS(Agosto!$H$3:$H$300,Agosto!$D$3:$D$300,C362)+SUMIFS(Setembro!$H$3:$H$300,Setembro!$C$3:$C$300,C362)+SUMIFS(Setembro!$H$3:$H$300,Setembro!$D$3:$D$300,C362)+SUMIFS(Outubro!$H$3:$H$300,Outubro!$C$3:$C$300,C362)+SUMIFS(Outubro!$H$3:$H$300,Outubro!$D$3:$D$300,C362)+SUMIFS(Novembro!$H$3:$H$300,Novembro!$C$3:$C$300,C362)+SUMIFS(Novembro!$H$3:$H$300,Novembro!$D$3:$D$300,C362)+SUMIFS(Dezembro!$H$3:$H$300,Dezembro!$C$3:$C$300,C362)+SUMIFS(Dezembro!$H$3:$H$300,Dezembro!$D$3:$D$300,C362)</f>
        <v>0</v>
      </c>
      <c r="J362" s="235"/>
      <c r="L362" s="71"/>
    </row>
    <row r="363" ht="24.75" customHeight="1">
      <c r="A363" s="214">
        <f>Equipes!$H363+(ROW(Equipes!$H363)/100000)</f>
        <v>0.00363</v>
      </c>
      <c r="B363" s="207">
        <f>RANK(Equipes!$A363,A:A)</f>
        <v>84</v>
      </c>
      <c r="C363" s="242"/>
      <c r="D363" s="216">
        <f>COUNTIF(Janeiro!$C$3:$C$300,C363)+COUNTIF(Fevereiro!$C$3:$C$300,C363)+COUNTIF('Março'!$C$3:$C$300,C363)+COUNTIF(Abril!$C$3:$C$300,C363)+COUNTIF(Maio!$C$3:$C$300,C363)+COUNTIF(Junho!$C$3:$C$300,C363)+COUNTIF(Julho!$C$3:$C$300,C363)+COUNTIF(Agosto!$C$3:$C$300,C363)+COUNTIF(Setembro!$C$3:$C$300,C363)+COUNTIF(Outubro!$C$3:$C$300,C363)+COUNTIF(Novembro!$C$3:$C$300,C363)+COUNTIF(Dezembro!$C$3:$C$300,C363)</f>
        <v>0</v>
      </c>
      <c r="E363" s="216">
        <f>COUNTIF(Janeiro!$D$3:$D$300,C363)+COUNTIF(Fevereiro!$D$3:$D$300,C363)+COUNTIF('Março'!$D$3:$D$300,C363)+COUNTIF(Abril!$D$3:$D$300,C363)+COUNTIF(Maio!$D$3:$D$300,C363)+COUNTIF(Junho!$D$3:$D$300,C363)+COUNTIF(Julho!$D$3:$D$300,C363)+COUNTIF(Agosto!$D$3:$D$300,C363)+COUNTIF(Setembro!$D$3:$D$300,C363)+COUNTIF(Outubro!$D$3:$D$300,C363)+COUNTIF(Novembro!$D$3:$D$300,C363)+COUNTIF(Dezembro!$D$3:$D$300,C363)</f>
        <v>0</v>
      </c>
      <c r="F363" s="216">
        <f>COUNTIFS(Janeiro!$C$3:$C$300,C363,Janeiro!$H$3:$H$300,"&gt;0")+COUNTIFS(Janeiro!$D$3:$D$300,C363,Janeiro!$H$3:$H$300,"&gt;0")+COUNTIFS(Fevereiro!$C$3:$C$300,C363,Fevereiro!$H$3:$H$300,"&gt;0")+COUNTIFS(Fevereiro!$D$3:$D$300,C363,Fevereiro!$H$3:$H$300,"&gt;0")+COUNTIFS('Março'!$C$3:$C$300,C363,'Março'!$H$3:$H$300,"&gt;0")+COUNTIFS('Março'!$D$3:$D$300,C363,'Março'!$H$3:$H$300,"&gt;0")+COUNTIFS(Abril!$C$3:$C$300,C363,Abril!$H$3:$H$300,"&gt;0")+COUNTIFS(Abril!$D$3:$D$300,C363,Abril!$H$3:$H$300,"&gt;0")+COUNTIFS(Maio!$C$3:$C$300,C363,Maio!$H$3:$H$300,"&gt;0")+COUNTIFS(Maio!$D$3:$D$300,C363,Maio!$H$3:$H$300,"&gt;0")+COUNTIFS(Junho!$C$3:$C$300,C363,Junho!$H$3:$H$300,"&gt;0")+COUNTIFS(Junho!$D$3:$D$300,C363,Junho!$H$3:$H$300,"&gt;0")+COUNTIFS(Julho!$C$3:$C$300,C363,Julho!$H$3:$H$300,"&gt;0")+COUNTIFS(Julho!$D$3:$D$300,C363,Julho!$H$3:$H$300,"&gt;0")+COUNTIFS(Agosto!$C$3:$C$300,C363,Agosto!$H$3:$H$300,"&gt;0")+COUNTIFS(Agosto!$D$3:$D$300,C363,Agosto!$H$3:$H$300,"&gt;0")+COUNTIFS(Setembro!$C$3:$C$300,C363,Setembro!$H$3:$H$300,"&gt;0")+COUNTIFS(Setembro!$D$3:$D$300,C363,Setembro!$H$3:$H$300,"&gt;0")+COUNTIFS(Outubro!$C$3:$C$300,C363,Outubro!$H$3:$H$300,"&gt;0")+COUNTIFS(Outubro!$D$3:$D$300,C363,Outubro!$H$3:$H$300,"&gt;0")+COUNTIFS(Novembro!$C$3:$C$300,C363,Novembro!$H$3:$H$300,"&gt;0")+COUNTIFS(Novembro!$D$3:$D$300,C363,Novembro!$H$3:$H$300,"&gt;0")+COUNTIFS(Dezembro!$C$3:$C$300,C363,Dezembro!$H$3:$H$300,"&gt;0")+COUNTIFS(Dezembro!$D$3:$D$300,C363,Dezembro!$H$3:$H$300,"&gt;0")</f>
        <v>0</v>
      </c>
      <c r="G363" s="216">
        <f>COUNTIFS(Janeiro!$C$3:$C$300,C363,Janeiro!$H$3:$H$300,"&lt;0")+COUNTIFS(Janeiro!$D$3:$D$300,C363,Janeiro!$H$3:$H$300,"&lt;0")+COUNTIFS(Fevereiro!$C$3:$C$300,C363,Fevereiro!$H$3:$H$300,"&lt;0")+COUNTIFS(Fevereiro!$D$3:$D$300,C363,Fevereiro!$H$3:$H$300,"&lt;0")+COUNTIFS('Março'!$C$3:$C$300,C363,'Março'!$H$3:$H$300,"&lt;0")+COUNTIFS('Março'!$D$3:$D$300,C363,'Março'!$H$3:$H$300,"&lt;0")+COUNTIFS(Abril!$C$3:$C$300,C363,Abril!$H$3:$H$300,"&lt;0")+COUNTIFS(Abril!$D$3:$D$300,C363,Abril!$H$3:$H$300,"&lt;0")+COUNTIFS(Maio!$C$3:$C$300,C363,Maio!$H$3:$H$300,"&lt;0")+COUNTIFS(Maio!$D$3:$D$300,C363,Maio!$H$3:$H$300,"&lt;0")+COUNTIFS(Junho!$C$3:$C$300,C363,Junho!$H$3:$H$300,"&lt;0")+COUNTIFS(Junho!$D$3:$D$300,C363,Junho!$H$3:$H$300,"&lt;0")+COUNTIFS(Julho!$C$3:$C$300,C363,Julho!$H$3:$H$300,"&lt;0")+COUNTIFS(Julho!$D$3:$D$300,C363,Julho!$H$3:$H$300,"&lt;0")+COUNTIFS(Agosto!$C$3:$C$300,C363,Agosto!$H$3:$H$300,"&lt;0")+COUNTIFS(Agosto!$D$3:$D$300,C363,Agosto!$H$3:$H$300,"&lt;0")+COUNTIFS(Setembro!$C$3:$C$300,C363,Setembro!$H$3:$H$300,"&lt;0")+COUNTIFS(Setembro!$D$3:$D$300,C363,Setembro!$H$3:$H$300,"&lt;0")+COUNTIFS(Outubro!$C$3:$C$300,C363,Outubro!$H$3:$H$300,"&lt;0")+COUNTIFS(Outubro!$D$3:$D$300,C363,Outubro!$H$3:$H$300,"&lt;0")+COUNTIFS(Novembro!$C$3:$C$300,C363,Novembro!$H$3:$H$300,"&lt;0")+COUNTIFS(Novembro!$D$3:$D$300,C363,Novembro!$H$3:$H$300,"&lt;0")+COUNTIFS(Dezembro!$C$3:$C$300,C363,Dezembro!$H$3:$H$300,"&lt;0")+COUNTIFS(Dezembro!$D$3:$D$300,C363,Dezembro!$H$3:$H$300,"&lt;0")</f>
        <v>0</v>
      </c>
      <c r="H363" s="217">
        <f>SUMIFS(Janeiro!$H$3:$H$300,Janeiro!$C$3:$C$300,C363)+SUMIFS(Janeiro!$H$3:$H$300,Janeiro!$D$3:$D$300,C363)+SUMIFS(Fevereiro!$H$3:$H$300,Fevereiro!$C$3:$C$300,C363)+SUMIFS(Fevereiro!$H$3:$H$300,Fevereiro!$D$3:$D$300,C363)+SUMIFS('Março'!$H$3:$H$300,'Março'!$C$3:$C$300,C363)+SUMIFS('Março'!$H$3:$H$300,'Março'!$D$3:$D$300,C363)+SUMIFS(Abril!$H$3:$H$300,Abril!$C$3:$C$300,C363)+SUMIFS(Abril!$H$3:$H$300,Abril!$D$3:$D$300,C363)+SUMIFS(Maio!$H$3:$H$300,Maio!$C$3:$C$300,C363)+SUMIFS(Maio!$H$3:$H$300,Maio!$D$3:$D$300,C363)+SUMIFS(Junho!$H$3:$H$300,Junho!$C$3:$C$300,C363)+SUMIFS(Junho!$H$3:$H$300,Junho!$D$3:$D$300,C363)+SUMIFS(Julho!$H$3:$H$300,Julho!$C$3:$C$300,C363)+SUMIFS(Julho!$H$3:$H$300,Julho!$D$3:$D$300,C363)+SUMIFS(Agosto!$H$3:$H$300,Agosto!$C$3:$C$300,C363)+SUMIFS(Agosto!$H$3:$H$300,Agosto!$D$3:$D$300,C363)+SUMIFS(Setembro!$H$3:$H$300,Setembro!$C$3:$C$300,C363)+SUMIFS(Setembro!$H$3:$H$300,Setembro!$D$3:$D$300,C363)+SUMIFS(Outubro!$H$3:$H$300,Outubro!$C$3:$C$300,C363)+SUMIFS(Outubro!$H$3:$H$300,Outubro!$D$3:$D$300,C363)+SUMIFS(Novembro!$H$3:$H$300,Novembro!$C$3:$C$300,C363)+SUMIFS(Novembro!$H$3:$H$300,Novembro!$D$3:$D$300,C363)+SUMIFS(Dezembro!$H$3:$H$300,Dezembro!$C$3:$C$300,C363)+SUMIFS(Dezembro!$H$3:$H$300,Dezembro!$D$3:$D$300,C363)</f>
        <v>0</v>
      </c>
      <c r="J363" s="235"/>
      <c r="L363" s="71"/>
    </row>
    <row r="364" ht="24.75" customHeight="1">
      <c r="A364" s="214">
        <f>Equipes!$H364+(ROW(Equipes!$H364)/100000)</f>
        <v>0.00364</v>
      </c>
      <c r="B364" s="207">
        <f>RANK(Equipes!$A364,A:A)</f>
        <v>83</v>
      </c>
      <c r="C364" s="242"/>
      <c r="D364" s="216">
        <f>COUNTIF(Janeiro!$C$3:$C$300,C364)+COUNTIF(Fevereiro!$C$3:$C$300,C364)+COUNTIF('Março'!$C$3:$C$300,C364)+COUNTIF(Abril!$C$3:$C$300,C364)+COUNTIF(Maio!$C$3:$C$300,C364)+COUNTIF(Junho!$C$3:$C$300,C364)+COUNTIF(Julho!$C$3:$C$300,C364)+COUNTIF(Agosto!$C$3:$C$300,C364)+COUNTIF(Setembro!$C$3:$C$300,C364)+COUNTIF(Outubro!$C$3:$C$300,C364)+COUNTIF(Novembro!$C$3:$C$300,C364)+COUNTIF(Dezembro!$C$3:$C$300,C364)</f>
        <v>0</v>
      </c>
      <c r="E364" s="216">
        <f>COUNTIF(Janeiro!$D$3:$D$300,C364)+COUNTIF(Fevereiro!$D$3:$D$300,C364)+COUNTIF('Março'!$D$3:$D$300,C364)+COUNTIF(Abril!$D$3:$D$300,C364)+COUNTIF(Maio!$D$3:$D$300,C364)+COUNTIF(Junho!$D$3:$D$300,C364)+COUNTIF(Julho!$D$3:$D$300,C364)+COUNTIF(Agosto!$D$3:$D$300,C364)+COUNTIF(Setembro!$D$3:$D$300,C364)+COUNTIF(Outubro!$D$3:$D$300,C364)+COUNTIF(Novembro!$D$3:$D$300,C364)+COUNTIF(Dezembro!$D$3:$D$300,C364)</f>
        <v>0</v>
      </c>
      <c r="F364" s="216">
        <f>COUNTIFS(Janeiro!$C$3:$C$300,C364,Janeiro!$H$3:$H$300,"&gt;0")+COUNTIFS(Janeiro!$D$3:$D$300,C364,Janeiro!$H$3:$H$300,"&gt;0")+COUNTIFS(Fevereiro!$C$3:$C$300,C364,Fevereiro!$H$3:$H$300,"&gt;0")+COUNTIFS(Fevereiro!$D$3:$D$300,C364,Fevereiro!$H$3:$H$300,"&gt;0")+COUNTIFS('Março'!$C$3:$C$300,C364,'Março'!$H$3:$H$300,"&gt;0")+COUNTIFS('Março'!$D$3:$D$300,C364,'Março'!$H$3:$H$300,"&gt;0")+COUNTIFS(Abril!$C$3:$C$300,C364,Abril!$H$3:$H$300,"&gt;0")+COUNTIFS(Abril!$D$3:$D$300,C364,Abril!$H$3:$H$300,"&gt;0")+COUNTIFS(Maio!$C$3:$C$300,C364,Maio!$H$3:$H$300,"&gt;0")+COUNTIFS(Maio!$D$3:$D$300,C364,Maio!$H$3:$H$300,"&gt;0")+COUNTIFS(Junho!$C$3:$C$300,C364,Junho!$H$3:$H$300,"&gt;0")+COUNTIFS(Junho!$D$3:$D$300,C364,Junho!$H$3:$H$300,"&gt;0")+COUNTIFS(Julho!$C$3:$C$300,C364,Julho!$H$3:$H$300,"&gt;0")+COUNTIFS(Julho!$D$3:$D$300,C364,Julho!$H$3:$H$300,"&gt;0")+COUNTIFS(Agosto!$C$3:$C$300,C364,Agosto!$H$3:$H$300,"&gt;0")+COUNTIFS(Agosto!$D$3:$D$300,C364,Agosto!$H$3:$H$300,"&gt;0")+COUNTIFS(Setembro!$C$3:$C$300,C364,Setembro!$H$3:$H$300,"&gt;0")+COUNTIFS(Setembro!$D$3:$D$300,C364,Setembro!$H$3:$H$300,"&gt;0")+COUNTIFS(Outubro!$C$3:$C$300,C364,Outubro!$H$3:$H$300,"&gt;0")+COUNTIFS(Outubro!$D$3:$D$300,C364,Outubro!$H$3:$H$300,"&gt;0")+COUNTIFS(Novembro!$C$3:$C$300,C364,Novembro!$H$3:$H$300,"&gt;0")+COUNTIFS(Novembro!$D$3:$D$300,C364,Novembro!$H$3:$H$300,"&gt;0")+COUNTIFS(Dezembro!$C$3:$C$300,C364,Dezembro!$H$3:$H$300,"&gt;0")+COUNTIFS(Dezembro!$D$3:$D$300,C364,Dezembro!$H$3:$H$300,"&gt;0")</f>
        <v>0</v>
      </c>
      <c r="G364" s="216">
        <f>COUNTIFS(Janeiro!$C$3:$C$300,C364,Janeiro!$H$3:$H$300,"&lt;0")+COUNTIFS(Janeiro!$D$3:$D$300,C364,Janeiro!$H$3:$H$300,"&lt;0")+COUNTIFS(Fevereiro!$C$3:$C$300,C364,Fevereiro!$H$3:$H$300,"&lt;0")+COUNTIFS(Fevereiro!$D$3:$D$300,C364,Fevereiro!$H$3:$H$300,"&lt;0")+COUNTIFS('Março'!$C$3:$C$300,C364,'Março'!$H$3:$H$300,"&lt;0")+COUNTIFS('Março'!$D$3:$D$300,C364,'Março'!$H$3:$H$300,"&lt;0")+COUNTIFS(Abril!$C$3:$C$300,C364,Abril!$H$3:$H$300,"&lt;0")+COUNTIFS(Abril!$D$3:$D$300,C364,Abril!$H$3:$H$300,"&lt;0")+COUNTIFS(Maio!$C$3:$C$300,C364,Maio!$H$3:$H$300,"&lt;0")+COUNTIFS(Maio!$D$3:$D$300,C364,Maio!$H$3:$H$300,"&lt;0")+COUNTIFS(Junho!$C$3:$C$300,C364,Junho!$H$3:$H$300,"&lt;0")+COUNTIFS(Junho!$D$3:$D$300,C364,Junho!$H$3:$H$300,"&lt;0")+COUNTIFS(Julho!$C$3:$C$300,C364,Julho!$H$3:$H$300,"&lt;0")+COUNTIFS(Julho!$D$3:$D$300,C364,Julho!$H$3:$H$300,"&lt;0")+COUNTIFS(Agosto!$C$3:$C$300,C364,Agosto!$H$3:$H$300,"&lt;0")+COUNTIFS(Agosto!$D$3:$D$300,C364,Agosto!$H$3:$H$300,"&lt;0")+COUNTIFS(Setembro!$C$3:$C$300,C364,Setembro!$H$3:$H$300,"&lt;0")+COUNTIFS(Setembro!$D$3:$D$300,C364,Setembro!$H$3:$H$300,"&lt;0")+COUNTIFS(Outubro!$C$3:$C$300,C364,Outubro!$H$3:$H$300,"&lt;0")+COUNTIFS(Outubro!$D$3:$D$300,C364,Outubro!$H$3:$H$300,"&lt;0")+COUNTIFS(Novembro!$C$3:$C$300,C364,Novembro!$H$3:$H$300,"&lt;0")+COUNTIFS(Novembro!$D$3:$D$300,C364,Novembro!$H$3:$H$300,"&lt;0")+COUNTIFS(Dezembro!$C$3:$C$300,C364,Dezembro!$H$3:$H$300,"&lt;0")+COUNTIFS(Dezembro!$D$3:$D$300,C364,Dezembro!$H$3:$H$300,"&lt;0")</f>
        <v>0</v>
      </c>
      <c r="H364" s="217">
        <f>SUMIFS(Janeiro!$H$3:$H$300,Janeiro!$C$3:$C$300,C364)+SUMIFS(Janeiro!$H$3:$H$300,Janeiro!$D$3:$D$300,C364)+SUMIFS(Fevereiro!$H$3:$H$300,Fevereiro!$C$3:$C$300,C364)+SUMIFS(Fevereiro!$H$3:$H$300,Fevereiro!$D$3:$D$300,C364)+SUMIFS('Março'!$H$3:$H$300,'Março'!$C$3:$C$300,C364)+SUMIFS('Março'!$H$3:$H$300,'Março'!$D$3:$D$300,C364)+SUMIFS(Abril!$H$3:$H$300,Abril!$C$3:$C$300,C364)+SUMIFS(Abril!$H$3:$H$300,Abril!$D$3:$D$300,C364)+SUMIFS(Maio!$H$3:$H$300,Maio!$C$3:$C$300,C364)+SUMIFS(Maio!$H$3:$H$300,Maio!$D$3:$D$300,C364)+SUMIFS(Junho!$H$3:$H$300,Junho!$C$3:$C$300,C364)+SUMIFS(Junho!$H$3:$H$300,Junho!$D$3:$D$300,C364)+SUMIFS(Julho!$H$3:$H$300,Julho!$C$3:$C$300,C364)+SUMIFS(Julho!$H$3:$H$300,Julho!$D$3:$D$300,C364)+SUMIFS(Agosto!$H$3:$H$300,Agosto!$C$3:$C$300,C364)+SUMIFS(Agosto!$H$3:$H$300,Agosto!$D$3:$D$300,C364)+SUMIFS(Setembro!$H$3:$H$300,Setembro!$C$3:$C$300,C364)+SUMIFS(Setembro!$H$3:$H$300,Setembro!$D$3:$D$300,C364)+SUMIFS(Outubro!$H$3:$H$300,Outubro!$C$3:$C$300,C364)+SUMIFS(Outubro!$H$3:$H$300,Outubro!$D$3:$D$300,C364)+SUMIFS(Novembro!$H$3:$H$300,Novembro!$C$3:$C$300,C364)+SUMIFS(Novembro!$H$3:$H$300,Novembro!$D$3:$D$300,C364)+SUMIFS(Dezembro!$H$3:$H$300,Dezembro!$C$3:$C$300,C364)+SUMIFS(Dezembro!$H$3:$H$300,Dezembro!$D$3:$D$300,C364)</f>
        <v>0</v>
      </c>
      <c r="J364" s="235"/>
      <c r="L364" s="71"/>
    </row>
    <row r="365" ht="24.75" customHeight="1">
      <c r="A365" s="214">
        <f>Equipes!$H365+(ROW(Equipes!$H365)/100000)</f>
        <v>0.00365</v>
      </c>
      <c r="B365" s="207">
        <f>RANK(Equipes!$A365,A:A)</f>
        <v>82</v>
      </c>
      <c r="C365" s="242"/>
      <c r="D365" s="216">
        <f>COUNTIF(Janeiro!$C$3:$C$300,C365)+COUNTIF(Fevereiro!$C$3:$C$300,C365)+COUNTIF('Março'!$C$3:$C$300,C365)+COUNTIF(Abril!$C$3:$C$300,C365)+COUNTIF(Maio!$C$3:$C$300,C365)+COUNTIF(Junho!$C$3:$C$300,C365)+COUNTIF(Julho!$C$3:$C$300,C365)+COUNTIF(Agosto!$C$3:$C$300,C365)+COUNTIF(Setembro!$C$3:$C$300,C365)+COUNTIF(Outubro!$C$3:$C$300,C365)+COUNTIF(Novembro!$C$3:$C$300,C365)+COUNTIF(Dezembro!$C$3:$C$300,C365)</f>
        <v>0</v>
      </c>
      <c r="E365" s="216">
        <f>COUNTIF(Janeiro!$D$3:$D$300,C365)+COUNTIF(Fevereiro!$D$3:$D$300,C365)+COUNTIF('Março'!$D$3:$D$300,C365)+COUNTIF(Abril!$D$3:$D$300,C365)+COUNTIF(Maio!$D$3:$D$300,C365)+COUNTIF(Junho!$D$3:$D$300,C365)+COUNTIF(Julho!$D$3:$D$300,C365)+COUNTIF(Agosto!$D$3:$D$300,C365)+COUNTIF(Setembro!$D$3:$D$300,C365)+COUNTIF(Outubro!$D$3:$D$300,C365)+COUNTIF(Novembro!$D$3:$D$300,C365)+COUNTIF(Dezembro!$D$3:$D$300,C365)</f>
        <v>0</v>
      </c>
      <c r="F365" s="216">
        <f>COUNTIFS(Janeiro!$C$3:$C$300,C365,Janeiro!$H$3:$H$300,"&gt;0")+COUNTIFS(Janeiro!$D$3:$D$300,C365,Janeiro!$H$3:$H$300,"&gt;0")+COUNTIFS(Fevereiro!$C$3:$C$300,C365,Fevereiro!$H$3:$H$300,"&gt;0")+COUNTIFS(Fevereiro!$D$3:$D$300,C365,Fevereiro!$H$3:$H$300,"&gt;0")+COUNTIFS('Março'!$C$3:$C$300,C365,'Março'!$H$3:$H$300,"&gt;0")+COUNTIFS('Março'!$D$3:$D$300,C365,'Março'!$H$3:$H$300,"&gt;0")+COUNTIFS(Abril!$C$3:$C$300,C365,Abril!$H$3:$H$300,"&gt;0")+COUNTIFS(Abril!$D$3:$D$300,C365,Abril!$H$3:$H$300,"&gt;0")+COUNTIFS(Maio!$C$3:$C$300,C365,Maio!$H$3:$H$300,"&gt;0")+COUNTIFS(Maio!$D$3:$D$300,C365,Maio!$H$3:$H$300,"&gt;0")+COUNTIFS(Junho!$C$3:$C$300,C365,Junho!$H$3:$H$300,"&gt;0")+COUNTIFS(Junho!$D$3:$D$300,C365,Junho!$H$3:$H$300,"&gt;0")+COUNTIFS(Julho!$C$3:$C$300,C365,Julho!$H$3:$H$300,"&gt;0")+COUNTIFS(Julho!$D$3:$D$300,C365,Julho!$H$3:$H$300,"&gt;0")+COUNTIFS(Agosto!$C$3:$C$300,C365,Agosto!$H$3:$H$300,"&gt;0")+COUNTIFS(Agosto!$D$3:$D$300,C365,Agosto!$H$3:$H$300,"&gt;0")+COUNTIFS(Setembro!$C$3:$C$300,C365,Setembro!$H$3:$H$300,"&gt;0")+COUNTIFS(Setembro!$D$3:$D$300,C365,Setembro!$H$3:$H$300,"&gt;0")+COUNTIFS(Outubro!$C$3:$C$300,C365,Outubro!$H$3:$H$300,"&gt;0")+COUNTIFS(Outubro!$D$3:$D$300,C365,Outubro!$H$3:$H$300,"&gt;0")+COUNTIFS(Novembro!$C$3:$C$300,C365,Novembro!$H$3:$H$300,"&gt;0")+COUNTIFS(Novembro!$D$3:$D$300,C365,Novembro!$H$3:$H$300,"&gt;0")+COUNTIFS(Dezembro!$C$3:$C$300,C365,Dezembro!$H$3:$H$300,"&gt;0")+COUNTIFS(Dezembro!$D$3:$D$300,C365,Dezembro!$H$3:$H$300,"&gt;0")</f>
        <v>0</v>
      </c>
      <c r="G365" s="216">
        <f>COUNTIFS(Janeiro!$C$3:$C$300,C365,Janeiro!$H$3:$H$300,"&lt;0")+COUNTIFS(Janeiro!$D$3:$D$300,C365,Janeiro!$H$3:$H$300,"&lt;0")+COUNTIFS(Fevereiro!$C$3:$C$300,C365,Fevereiro!$H$3:$H$300,"&lt;0")+COUNTIFS(Fevereiro!$D$3:$D$300,C365,Fevereiro!$H$3:$H$300,"&lt;0")+COUNTIFS('Março'!$C$3:$C$300,C365,'Março'!$H$3:$H$300,"&lt;0")+COUNTIFS('Março'!$D$3:$D$300,C365,'Março'!$H$3:$H$300,"&lt;0")+COUNTIFS(Abril!$C$3:$C$300,C365,Abril!$H$3:$H$300,"&lt;0")+COUNTIFS(Abril!$D$3:$D$300,C365,Abril!$H$3:$H$300,"&lt;0")+COUNTIFS(Maio!$C$3:$C$300,C365,Maio!$H$3:$H$300,"&lt;0")+COUNTIFS(Maio!$D$3:$D$300,C365,Maio!$H$3:$H$300,"&lt;0")+COUNTIFS(Junho!$C$3:$C$300,C365,Junho!$H$3:$H$300,"&lt;0")+COUNTIFS(Junho!$D$3:$D$300,C365,Junho!$H$3:$H$300,"&lt;0")+COUNTIFS(Julho!$C$3:$C$300,C365,Julho!$H$3:$H$300,"&lt;0")+COUNTIFS(Julho!$D$3:$D$300,C365,Julho!$H$3:$H$300,"&lt;0")+COUNTIFS(Agosto!$C$3:$C$300,C365,Agosto!$H$3:$H$300,"&lt;0")+COUNTIFS(Agosto!$D$3:$D$300,C365,Agosto!$H$3:$H$300,"&lt;0")+COUNTIFS(Setembro!$C$3:$C$300,C365,Setembro!$H$3:$H$300,"&lt;0")+COUNTIFS(Setembro!$D$3:$D$300,C365,Setembro!$H$3:$H$300,"&lt;0")+COUNTIFS(Outubro!$C$3:$C$300,C365,Outubro!$H$3:$H$300,"&lt;0")+COUNTIFS(Outubro!$D$3:$D$300,C365,Outubro!$H$3:$H$300,"&lt;0")+COUNTIFS(Novembro!$C$3:$C$300,C365,Novembro!$H$3:$H$300,"&lt;0")+COUNTIFS(Novembro!$D$3:$D$300,C365,Novembro!$H$3:$H$300,"&lt;0")+COUNTIFS(Dezembro!$C$3:$C$300,C365,Dezembro!$H$3:$H$300,"&lt;0")+COUNTIFS(Dezembro!$D$3:$D$300,C365,Dezembro!$H$3:$H$300,"&lt;0")</f>
        <v>0</v>
      </c>
      <c r="H365" s="217">
        <f>SUMIFS(Janeiro!$H$3:$H$300,Janeiro!$C$3:$C$300,C365)+SUMIFS(Janeiro!$H$3:$H$300,Janeiro!$D$3:$D$300,C365)+SUMIFS(Fevereiro!$H$3:$H$300,Fevereiro!$C$3:$C$300,C365)+SUMIFS(Fevereiro!$H$3:$H$300,Fevereiro!$D$3:$D$300,C365)+SUMIFS('Março'!$H$3:$H$300,'Março'!$C$3:$C$300,C365)+SUMIFS('Março'!$H$3:$H$300,'Março'!$D$3:$D$300,C365)+SUMIFS(Abril!$H$3:$H$300,Abril!$C$3:$C$300,C365)+SUMIFS(Abril!$H$3:$H$300,Abril!$D$3:$D$300,C365)+SUMIFS(Maio!$H$3:$H$300,Maio!$C$3:$C$300,C365)+SUMIFS(Maio!$H$3:$H$300,Maio!$D$3:$D$300,C365)+SUMIFS(Junho!$H$3:$H$300,Junho!$C$3:$C$300,C365)+SUMIFS(Junho!$H$3:$H$300,Junho!$D$3:$D$300,C365)+SUMIFS(Julho!$H$3:$H$300,Julho!$C$3:$C$300,C365)+SUMIFS(Julho!$H$3:$H$300,Julho!$D$3:$D$300,C365)+SUMIFS(Agosto!$H$3:$H$300,Agosto!$C$3:$C$300,C365)+SUMIFS(Agosto!$H$3:$H$300,Agosto!$D$3:$D$300,C365)+SUMIFS(Setembro!$H$3:$H$300,Setembro!$C$3:$C$300,C365)+SUMIFS(Setembro!$H$3:$H$300,Setembro!$D$3:$D$300,C365)+SUMIFS(Outubro!$H$3:$H$300,Outubro!$C$3:$C$300,C365)+SUMIFS(Outubro!$H$3:$H$300,Outubro!$D$3:$D$300,C365)+SUMIFS(Novembro!$H$3:$H$300,Novembro!$C$3:$C$300,C365)+SUMIFS(Novembro!$H$3:$H$300,Novembro!$D$3:$D$300,C365)+SUMIFS(Dezembro!$H$3:$H$300,Dezembro!$C$3:$C$300,C365)+SUMIFS(Dezembro!$H$3:$H$300,Dezembro!$D$3:$D$300,C365)</f>
        <v>0</v>
      </c>
      <c r="J365" s="235"/>
      <c r="L365" s="71"/>
    </row>
    <row r="366" ht="24.75" customHeight="1">
      <c r="A366" s="214">
        <f>Equipes!$H366+(ROW(Equipes!$H366)/100000)</f>
        <v>0.00366</v>
      </c>
      <c r="B366" s="207">
        <f>RANK(Equipes!$A366,A:A)</f>
        <v>81</v>
      </c>
      <c r="C366" s="242"/>
      <c r="D366" s="216">
        <f>COUNTIF(Janeiro!$C$3:$C$300,C366)+COUNTIF(Fevereiro!$C$3:$C$300,C366)+COUNTIF('Março'!$C$3:$C$300,C366)+COUNTIF(Abril!$C$3:$C$300,C366)+COUNTIF(Maio!$C$3:$C$300,C366)+COUNTIF(Junho!$C$3:$C$300,C366)+COUNTIF(Julho!$C$3:$C$300,C366)+COUNTIF(Agosto!$C$3:$C$300,C366)+COUNTIF(Setembro!$C$3:$C$300,C366)+COUNTIF(Outubro!$C$3:$C$300,C366)+COUNTIF(Novembro!$C$3:$C$300,C366)+COUNTIF(Dezembro!$C$3:$C$300,C366)</f>
        <v>0</v>
      </c>
      <c r="E366" s="216">
        <f>COUNTIF(Janeiro!$D$3:$D$300,C366)+COUNTIF(Fevereiro!$D$3:$D$300,C366)+COUNTIF('Março'!$D$3:$D$300,C366)+COUNTIF(Abril!$D$3:$D$300,C366)+COUNTIF(Maio!$D$3:$D$300,C366)+COUNTIF(Junho!$D$3:$D$300,C366)+COUNTIF(Julho!$D$3:$D$300,C366)+COUNTIF(Agosto!$D$3:$D$300,C366)+COUNTIF(Setembro!$D$3:$D$300,C366)+COUNTIF(Outubro!$D$3:$D$300,C366)+COUNTIF(Novembro!$D$3:$D$300,C366)+COUNTIF(Dezembro!$D$3:$D$300,C366)</f>
        <v>0</v>
      </c>
      <c r="F366" s="216">
        <f>COUNTIFS(Janeiro!$C$3:$C$300,C366,Janeiro!$H$3:$H$300,"&gt;0")+COUNTIFS(Janeiro!$D$3:$D$300,C366,Janeiro!$H$3:$H$300,"&gt;0")+COUNTIFS(Fevereiro!$C$3:$C$300,C366,Fevereiro!$H$3:$H$300,"&gt;0")+COUNTIFS(Fevereiro!$D$3:$D$300,C366,Fevereiro!$H$3:$H$300,"&gt;0")+COUNTIFS('Março'!$C$3:$C$300,C366,'Março'!$H$3:$H$300,"&gt;0")+COUNTIFS('Março'!$D$3:$D$300,C366,'Março'!$H$3:$H$300,"&gt;0")+COUNTIFS(Abril!$C$3:$C$300,C366,Abril!$H$3:$H$300,"&gt;0")+COUNTIFS(Abril!$D$3:$D$300,C366,Abril!$H$3:$H$300,"&gt;0")+COUNTIFS(Maio!$C$3:$C$300,C366,Maio!$H$3:$H$300,"&gt;0")+COUNTIFS(Maio!$D$3:$D$300,C366,Maio!$H$3:$H$300,"&gt;0")+COUNTIFS(Junho!$C$3:$C$300,C366,Junho!$H$3:$H$300,"&gt;0")+COUNTIFS(Junho!$D$3:$D$300,C366,Junho!$H$3:$H$300,"&gt;0")+COUNTIFS(Julho!$C$3:$C$300,C366,Julho!$H$3:$H$300,"&gt;0")+COUNTIFS(Julho!$D$3:$D$300,C366,Julho!$H$3:$H$300,"&gt;0")+COUNTIFS(Agosto!$C$3:$C$300,C366,Agosto!$H$3:$H$300,"&gt;0")+COUNTIFS(Agosto!$D$3:$D$300,C366,Agosto!$H$3:$H$300,"&gt;0")+COUNTIFS(Setembro!$C$3:$C$300,C366,Setembro!$H$3:$H$300,"&gt;0")+COUNTIFS(Setembro!$D$3:$D$300,C366,Setembro!$H$3:$H$300,"&gt;0")+COUNTIFS(Outubro!$C$3:$C$300,C366,Outubro!$H$3:$H$300,"&gt;0")+COUNTIFS(Outubro!$D$3:$D$300,C366,Outubro!$H$3:$H$300,"&gt;0")+COUNTIFS(Novembro!$C$3:$C$300,C366,Novembro!$H$3:$H$300,"&gt;0")+COUNTIFS(Novembro!$D$3:$D$300,C366,Novembro!$H$3:$H$300,"&gt;0")+COUNTIFS(Dezembro!$C$3:$C$300,C366,Dezembro!$H$3:$H$300,"&gt;0")+COUNTIFS(Dezembro!$D$3:$D$300,C366,Dezembro!$H$3:$H$300,"&gt;0")</f>
        <v>0</v>
      </c>
      <c r="G366" s="216">
        <f>COUNTIFS(Janeiro!$C$3:$C$300,C366,Janeiro!$H$3:$H$300,"&lt;0")+COUNTIFS(Janeiro!$D$3:$D$300,C366,Janeiro!$H$3:$H$300,"&lt;0")+COUNTIFS(Fevereiro!$C$3:$C$300,C366,Fevereiro!$H$3:$H$300,"&lt;0")+COUNTIFS(Fevereiro!$D$3:$D$300,C366,Fevereiro!$H$3:$H$300,"&lt;0")+COUNTIFS('Março'!$C$3:$C$300,C366,'Março'!$H$3:$H$300,"&lt;0")+COUNTIFS('Março'!$D$3:$D$300,C366,'Março'!$H$3:$H$300,"&lt;0")+COUNTIFS(Abril!$C$3:$C$300,C366,Abril!$H$3:$H$300,"&lt;0")+COUNTIFS(Abril!$D$3:$D$300,C366,Abril!$H$3:$H$300,"&lt;0")+COUNTIFS(Maio!$C$3:$C$300,C366,Maio!$H$3:$H$300,"&lt;0")+COUNTIFS(Maio!$D$3:$D$300,C366,Maio!$H$3:$H$300,"&lt;0")+COUNTIFS(Junho!$C$3:$C$300,C366,Junho!$H$3:$H$300,"&lt;0")+COUNTIFS(Junho!$D$3:$D$300,C366,Junho!$H$3:$H$300,"&lt;0")+COUNTIFS(Julho!$C$3:$C$300,C366,Julho!$H$3:$H$300,"&lt;0")+COUNTIFS(Julho!$D$3:$D$300,C366,Julho!$H$3:$H$300,"&lt;0")+COUNTIFS(Agosto!$C$3:$C$300,C366,Agosto!$H$3:$H$300,"&lt;0")+COUNTIFS(Agosto!$D$3:$D$300,C366,Agosto!$H$3:$H$300,"&lt;0")+COUNTIFS(Setembro!$C$3:$C$300,C366,Setembro!$H$3:$H$300,"&lt;0")+COUNTIFS(Setembro!$D$3:$D$300,C366,Setembro!$H$3:$H$300,"&lt;0")+COUNTIFS(Outubro!$C$3:$C$300,C366,Outubro!$H$3:$H$300,"&lt;0")+COUNTIFS(Outubro!$D$3:$D$300,C366,Outubro!$H$3:$H$300,"&lt;0")+COUNTIFS(Novembro!$C$3:$C$300,C366,Novembro!$H$3:$H$300,"&lt;0")+COUNTIFS(Novembro!$D$3:$D$300,C366,Novembro!$H$3:$H$300,"&lt;0")+COUNTIFS(Dezembro!$C$3:$C$300,C366,Dezembro!$H$3:$H$300,"&lt;0")+COUNTIFS(Dezembro!$D$3:$D$300,C366,Dezembro!$H$3:$H$300,"&lt;0")</f>
        <v>0</v>
      </c>
      <c r="H366" s="217">
        <f>SUMIFS(Janeiro!$H$3:$H$300,Janeiro!$C$3:$C$300,C366)+SUMIFS(Janeiro!$H$3:$H$300,Janeiro!$D$3:$D$300,C366)+SUMIFS(Fevereiro!$H$3:$H$300,Fevereiro!$C$3:$C$300,C366)+SUMIFS(Fevereiro!$H$3:$H$300,Fevereiro!$D$3:$D$300,C366)+SUMIFS('Março'!$H$3:$H$300,'Março'!$C$3:$C$300,C366)+SUMIFS('Março'!$H$3:$H$300,'Março'!$D$3:$D$300,C366)+SUMIFS(Abril!$H$3:$H$300,Abril!$C$3:$C$300,C366)+SUMIFS(Abril!$H$3:$H$300,Abril!$D$3:$D$300,C366)+SUMIFS(Maio!$H$3:$H$300,Maio!$C$3:$C$300,C366)+SUMIFS(Maio!$H$3:$H$300,Maio!$D$3:$D$300,C366)+SUMIFS(Junho!$H$3:$H$300,Junho!$C$3:$C$300,C366)+SUMIFS(Junho!$H$3:$H$300,Junho!$D$3:$D$300,C366)+SUMIFS(Julho!$H$3:$H$300,Julho!$C$3:$C$300,C366)+SUMIFS(Julho!$H$3:$H$300,Julho!$D$3:$D$300,C366)+SUMIFS(Agosto!$H$3:$H$300,Agosto!$C$3:$C$300,C366)+SUMIFS(Agosto!$H$3:$H$300,Agosto!$D$3:$D$300,C366)+SUMIFS(Setembro!$H$3:$H$300,Setembro!$C$3:$C$300,C366)+SUMIFS(Setembro!$H$3:$H$300,Setembro!$D$3:$D$300,C366)+SUMIFS(Outubro!$H$3:$H$300,Outubro!$C$3:$C$300,C366)+SUMIFS(Outubro!$H$3:$H$300,Outubro!$D$3:$D$300,C366)+SUMIFS(Novembro!$H$3:$H$300,Novembro!$C$3:$C$300,C366)+SUMIFS(Novembro!$H$3:$H$300,Novembro!$D$3:$D$300,C366)+SUMIFS(Dezembro!$H$3:$H$300,Dezembro!$C$3:$C$300,C366)+SUMIFS(Dezembro!$H$3:$H$300,Dezembro!$D$3:$D$300,C366)</f>
        <v>0</v>
      </c>
      <c r="J366" s="235"/>
      <c r="L366" s="71"/>
    </row>
    <row r="367" ht="24.75" customHeight="1">
      <c r="A367" s="214">
        <f>Equipes!$H367+(ROW(Equipes!$H367)/100000)</f>
        <v>0.00367</v>
      </c>
      <c r="B367" s="207">
        <f>RANK(Equipes!$A367,A:A)</f>
        <v>80</v>
      </c>
      <c r="C367" s="242"/>
      <c r="D367" s="216">
        <f>COUNTIF(Janeiro!$C$3:$C$300,C367)+COUNTIF(Fevereiro!$C$3:$C$300,C367)+COUNTIF('Março'!$C$3:$C$300,C367)+COUNTIF(Abril!$C$3:$C$300,C367)+COUNTIF(Maio!$C$3:$C$300,C367)+COUNTIF(Junho!$C$3:$C$300,C367)+COUNTIF(Julho!$C$3:$C$300,C367)+COUNTIF(Agosto!$C$3:$C$300,C367)+COUNTIF(Setembro!$C$3:$C$300,C367)+COUNTIF(Outubro!$C$3:$C$300,C367)+COUNTIF(Novembro!$C$3:$C$300,C367)+COUNTIF(Dezembro!$C$3:$C$300,C367)</f>
        <v>0</v>
      </c>
      <c r="E367" s="216">
        <f>COUNTIF(Janeiro!$D$3:$D$300,C367)+COUNTIF(Fevereiro!$D$3:$D$300,C367)+COUNTIF('Março'!$D$3:$D$300,C367)+COUNTIF(Abril!$D$3:$D$300,C367)+COUNTIF(Maio!$D$3:$D$300,C367)+COUNTIF(Junho!$D$3:$D$300,C367)+COUNTIF(Julho!$D$3:$D$300,C367)+COUNTIF(Agosto!$D$3:$D$300,C367)+COUNTIF(Setembro!$D$3:$D$300,C367)+COUNTIF(Outubro!$D$3:$D$300,C367)+COUNTIF(Novembro!$D$3:$D$300,C367)+COUNTIF(Dezembro!$D$3:$D$300,C367)</f>
        <v>0</v>
      </c>
      <c r="F367" s="216">
        <f>COUNTIFS(Janeiro!$C$3:$C$300,C367,Janeiro!$H$3:$H$300,"&gt;0")+COUNTIFS(Janeiro!$D$3:$D$300,C367,Janeiro!$H$3:$H$300,"&gt;0")+COUNTIFS(Fevereiro!$C$3:$C$300,C367,Fevereiro!$H$3:$H$300,"&gt;0")+COUNTIFS(Fevereiro!$D$3:$D$300,C367,Fevereiro!$H$3:$H$300,"&gt;0")+COUNTIFS('Março'!$C$3:$C$300,C367,'Março'!$H$3:$H$300,"&gt;0")+COUNTIFS('Março'!$D$3:$D$300,C367,'Março'!$H$3:$H$300,"&gt;0")+COUNTIFS(Abril!$C$3:$C$300,C367,Abril!$H$3:$H$300,"&gt;0")+COUNTIFS(Abril!$D$3:$D$300,C367,Abril!$H$3:$H$300,"&gt;0")+COUNTIFS(Maio!$C$3:$C$300,C367,Maio!$H$3:$H$300,"&gt;0")+COUNTIFS(Maio!$D$3:$D$300,C367,Maio!$H$3:$H$300,"&gt;0")+COUNTIFS(Junho!$C$3:$C$300,C367,Junho!$H$3:$H$300,"&gt;0")+COUNTIFS(Junho!$D$3:$D$300,C367,Junho!$H$3:$H$300,"&gt;0")+COUNTIFS(Julho!$C$3:$C$300,C367,Julho!$H$3:$H$300,"&gt;0")+COUNTIFS(Julho!$D$3:$D$300,C367,Julho!$H$3:$H$300,"&gt;0")+COUNTIFS(Agosto!$C$3:$C$300,C367,Agosto!$H$3:$H$300,"&gt;0")+COUNTIFS(Agosto!$D$3:$D$300,C367,Agosto!$H$3:$H$300,"&gt;0")+COUNTIFS(Setembro!$C$3:$C$300,C367,Setembro!$H$3:$H$300,"&gt;0")+COUNTIFS(Setembro!$D$3:$D$300,C367,Setembro!$H$3:$H$300,"&gt;0")+COUNTIFS(Outubro!$C$3:$C$300,C367,Outubro!$H$3:$H$300,"&gt;0")+COUNTIFS(Outubro!$D$3:$D$300,C367,Outubro!$H$3:$H$300,"&gt;0")+COUNTIFS(Novembro!$C$3:$C$300,C367,Novembro!$H$3:$H$300,"&gt;0")+COUNTIFS(Novembro!$D$3:$D$300,C367,Novembro!$H$3:$H$300,"&gt;0")+COUNTIFS(Dezembro!$C$3:$C$300,C367,Dezembro!$H$3:$H$300,"&gt;0")+COUNTIFS(Dezembro!$D$3:$D$300,C367,Dezembro!$H$3:$H$300,"&gt;0")</f>
        <v>0</v>
      </c>
      <c r="G367" s="216">
        <f>COUNTIFS(Janeiro!$C$3:$C$300,C367,Janeiro!$H$3:$H$300,"&lt;0")+COUNTIFS(Janeiro!$D$3:$D$300,C367,Janeiro!$H$3:$H$300,"&lt;0")+COUNTIFS(Fevereiro!$C$3:$C$300,C367,Fevereiro!$H$3:$H$300,"&lt;0")+COUNTIFS(Fevereiro!$D$3:$D$300,C367,Fevereiro!$H$3:$H$300,"&lt;0")+COUNTIFS('Março'!$C$3:$C$300,C367,'Março'!$H$3:$H$300,"&lt;0")+COUNTIFS('Março'!$D$3:$D$300,C367,'Março'!$H$3:$H$300,"&lt;0")+COUNTIFS(Abril!$C$3:$C$300,C367,Abril!$H$3:$H$300,"&lt;0")+COUNTIFS(Abril!$D$3:$D$300,C367,Abril!$H$3:$H$300,"&lt;0")+COUNTIFS(Maio!$C$3:$C$300,C367,Maio!$H$3:$H$300,"&lt;0")+COUNTIFS(Maio!$D$3:$D$300,C367,Maio!$H$3:$H$300,"&lt;0")+COUNTIFS(Junho!$C$3:$C$300,C367,Junho!$H$3:$H$300,"&lt;0")+COUNTIFS(Junho!$D$3:$D$300,C367,Junho!$H$3:$H$300,"&lt;0")+COUNTIFS(Julho!$C$3:$C$300,C367,Julho!$H$3:$H$300,"&lt;0")+COUNTIFS(Julho!$D$3:$D$300,C367,Julho!$H$3:$H$300,"&lt;0")+COUNTIFS(Agosto!$C$3:$C$300,C367,Agosto!$H$3:$H$300,"&lt;0")+COUNTIFS(Agosto!$D$3:$D$300,C367,Agosto!$H$3:$H$300,"&lt;0")+COUNTIFS(Setembro!$C$3:$C$300,C367,Setembro!$H$3:$H$300,"&lt;0")+COUNTIFS(Setembro!$D$3:$D$300,C367,Setembro!$H$3:$H$300,"&lt;0")+COUNTIFS(Outubro!$C$3:$C$300,C367,Outubro!$H$3:$H$300,"&lt;0")+COUNTIFS(Outubro!$D$3:$D$300,C367,Outubro!$H$3:$H$300,"&lt;0")+COUNTIFS(Novembro!$C$3:$C$300,C367,Novembro!$H$3:$H$300,"&lt;0")+COUNTIFS(Novembro!$D$3:$D$300,C367,Novembro!$H$3:$H$300,"&lt;0")+COUNTIFS(Dezembro!$C$3:$C$300,C367,Dezembro!$H$3:$H$300,"&lt;0")+COUNTIFS(Dezembro!$D$3:$D$300,C367,Dezembro!$H$3:$H$300,"&lt;0")</f>
        <v>0</v>
      </c>
      <c r="H367" s="217">
        <f>SUMIFS(Janeiro!$H$3:$H$300,Janeiro!$C$3:$C$300,C367)+SUMIFS(Janeiro!$H$3:$H$300,Janeiro!$D$3:$D$300,C367)+SUMIFS(Fevereiro!$H$3:$H$300,Fevereiro!$C$3:$C$300,C367)+SUMIFS(Fevereiro!$H$3:$H$300,Fevereiro!$D$3:$D$300,C367)+SUMIFS('Março'!$H$3:$H$300,'Março'!$C$3:$C$300,C367)+SUMIFS('Março'!$H$3:$H$300,'Março'!$D$3:$D$300,C367)+SUMIFS(Abril!$H$3:$H$300,Abril!$C$3:$C$300,C367)+SUMIFS(Abril!$H$3:$H$300,Abril!$D$3:$D$300,C367)+SUMIFS(Maio!$H$3:$H$300,Maio!$C$3:$C$300,C367)+SUMIFS(Maio!$H$3:$H$300,Maio!$D$3:$D$300,C367)+SUMIFS(Junho!$H$3:$H$300,Junho!$C$3:$C$300,C367)+SUMIFS(Junho!$H$3:$H$300,Junho!$D$3:$D$300,C367)+SUMIFS(Julho!$H$3:$H$300,Julho!$C$3:$C$300,C367)+SUMIFS(Julho!$H$3:$H$300,Julho!$D$3:$D$300,C367)+SUMIFS(Agosto!$H$3:$H$300,Agosto!$C$3:$C$300,C367)+SUMIFS(Agosto!$H$3:$H$300,Agosto!$D$3:$D$300,C367)+SUMIFS(Setembro!$H$3:$H$300,Setembro!$C$3:$C$300,C367)+SUMIFS(Setembro!$H$3:$H$300,Setembro!$D$3:$D$300,C367)+SUMIFS(Outubro!$H$3:$H$300,Outubro!$C$3:$C$300,C367)+SUMIFS(Outubro!$H$3:$H$300,Outubro!$D$3:$D$300,C367)+SUMIFS(Novembro!$H$3:$H$300,Novembro!$C$3:$C$300,C367)+SUMIFS(Novembro!$H$3:$H$300,Novembro!$D$3:$D$300,C367)+SUMIFS(Dezembro!$H$3:$H$300,Dezembro!$C$3:$C$300,C367)+SUMIFS(Dezembro!$H$3:$H$300,Dezembro!$D$3:$D$300,C367)</f>
        <v>0</v>
      </c>
      <c r="J367" s="235"/>
      <c r="L367" s="71"/>
    </row>
    <row r="368" ht="24.75" customHeight="1">
      <c r="A368" s="214">
        <f>Equipes!$H368+(ROW(Equipes!$H368)/100000)</f>
        <v>0.00368</v>
      </c>
      <c r="B368" s="207">
        <f>RANK(Equipes!$A368,A:A)</f>
        <v>79</v>
      </c>
      <c r="C368" s="242"/>
      <c r="D368" s="216">
        <f>COUNTIF(Janeiro!$C$3:$C$300,C368)+COUNTIF(Fevereiro!$C$3:$C$300,C368)+COUNTIF('Março'!$C$3:$C$300,C368)+COUNTIF(Abril!$C$3:$C$300,C368)+COUNTIF(Maio!$C$3:$C$300,C368)+COUNTIF(Junho!$C$3:$C$300,C368)+COUNTIF(Julho!$C$3:$C$300,C368)+COUNTIF(Agosto!$C$3:$C$300,C368)+COUNTIF(Setembro!$C$3:$C$300,C368)+COUNTIF(Outubro!$C$3:$C$300,C368)+COUNTIF(Novembro!$C$3:$C$300,C368)+COUNTIF(Dezembro!$C$3:$C$300,C368)</f>
        <v>0</v>
      </c>
      <c r="E368" s="216">
        <f>COUNTIF(Janeiro!$D$3:$D$300,C368)+COUNTIF(Fevereiro!$D$3:$D$300,C368)+COUNTIF('Março'!$D$3:$D$300,C368)+COUNTIF(Abril!$D$3:$D$300,C368)+COUNTIF(Maio!$D$3:$D$300,C368)+COUNTIF(Junho!$D$3:$D$300,C368)+COUNTIF(Julho!$D$3:$D$300,C368)+COUNTIF(Agosto!$D$3:$D$300,C368)+COUNTIF(Setembro!$D$3:$D$300,C368)+COUNTIF(Outubro!$D$3:$D$300,C368)+COUNTIF(Novembro!$D$3:$D$300,C368)+COUNTIF(Dezembro!$D$3:$D$300,C368)</f>
        <v>0</v>
      </c>
      <c r="F368" s="216">
        <f>COUNTIFS(Janeiro!$C$3:$C$300,C368,Janeiro!$H$3:$H$300,"&gt;0")+COUNTIFS(Janeiro!$D$3:$D$300,C368,Janeiro!$H$3:$H$300,"&gt;0")+COUNTIFS(Fevereiro!$C$3:$C$300,C368,Fevereiro!$H$3:$H$300,"&gt;0")+COUNTIFS(Fevereiro!$D$3:$D$300,C368,Fevereiro!$H$3:$H$300,"&gt;0")+COUNTIFS('Março'!$C$3:$C$300,C368,'Março'!$H$3:$H$300,"&gt;0")+COUNTIFS('Março'!$D$3:$D$300,C368,'Março'!$H$3:$H$300,"&gt;0")+COUNTIFS(Abril!$C$3:$C$300,C368,Abril!$H$3:$H$300,"&gt;0")+COUNTIFS(Abril!$D$3:$D$300,C368,Abril!$H$3:$H$300,"&gt;0")+COUNTIFS(Maio!$C$3:$C$300,C368,Maio!$H$3:$H$300,"&gt;0")+COUNTIFS(Maio!$D$3:$D$300,C368,Maio!$H$3:$H$300,"&gt;0")+COUNTIFS(Junho!$C$3:$C$300,C368,Junho!$H$3:$H$300,"&gt;0")+COUNTIFS(Junho!$D$3:$D$300,C368,Junho!$H$3:$H$300,"&gt;0")+COUNTIFS(Julho!$C$3:$C$300,C368,Julho!$H$3:$H$300,"&gt;0")+COUNTIFS(Julho!$D$3:$D$300,C368,Julho!$H$3:$H$300,"&gt;0")+COUNTIFS(Agosto!$C$3:$C$300,C368,Agosto!$H$3:$H$300,"&gt;0")+COUNTIFS(Agosto!$D$3:$D$300,C368,Agosto!$H$3:$H$300,"&gt;0")+COUNTIFS(Setembro!$C$3:$C$300,C368,Setembro!$H$3:$H$300,"&gt;0")+COUNTIFS(Setembro!$D$3:$D$300,C368,Setembro!$H$3:$H$300,"&gt;0")+COUNTIFS(Outubro!$C$3:$C$300,C368,Outubro!$H$3:$H$300,"&gt;0")+COUNTIFS(Outubro!$D$3:$D$300,C368,Outubro!$H$3:$H$300,"&gt;0")+COUNTIFS(Novembro!$C$3:$C$300,C368,Novembro!$H$3:$H$300,"&gt;0")+COUNTIFS(Novembro!$D$3:$D$300,C368,Novembro!$H$3:$H$300,"&gt;0")+COUNTIFS(Dezembro!$C$3:$C$300,C368,Dezembro!$H$3:$H$300,"&gt;0")+COUNTIFS(Dezembro!$D$3:$D$300,C368,Dezembro!$H$3:$H$300,"&gt;0")</f>
        <v>0</v>
      </c>
      <c r="G368" s="216">
        <f>COUNTIFS(Janeiro!$C$3:$C$300,C368,Janeiro!$H$3:$H$300,"&lt;0")+COUNTIFS(Janeiro!$D$3:$D$300,C368,Janeiro!$H$3:$H$300,"&lt;0")+COUNTIFS(Fevereiro!$C$3:$C$300,C368,Fevereiro!$H$3:$H$300,"&lt;0")+COUNTIFS(Fevereiro!$D$3:$D$300,C368,Fevereiro!$H$3:$H$300,"&lt;0")+COUNTIFS('Março'!$C$3:$C$300,C368,'Março'!$H$3:$H$300,"&lt;0")+COUNTIFS('Março'!$D$3:$D$300,C368,'Março'!$H$3:$H$300,"&lt;0")+COUNTIFS(Abril!$C$3:$C$300,C368,Abril!$H$3:$H$300,"&lt;0")+COUNTIFS(Abril!$D$3:$D$300,C368,Abril!$H$3:$H$300,"&lt;0")+COUNTIFS(Maio!$C$3:$C$300,C368,Maio!$H$3:$H$300,"&lt;0")+COUNTIFS(Maio!$D$3:$D$300,C368,Maio!$H$3:$H$300,"&lt;0")+COUNTIFS(Junho!$C$3:$C$300,C368,Junho!$H$3:$H$300,"&lt;0")+COUNTIFS(Junho!$D$3:$D$300,C368,Junho!$H$3:$H$300,"&lt;0")+COUNTIFS(Julho!$C$3:$C$300,C368,Julho!$H$3:$H$300,"&lt;0")+COUNTIFS(Julho!$D$3:$D$300,C368,Julho!$H$3:$H$300,"&lt;0")+COUNTIFS(Agosto!$C$3:$C$300,C368,Agosto!$H$3:$H$300,"&lt;0")+COUNTIFS(Agosto!$D$3:$D$300,C368,Agosto!$H$3:$H$300,"&lt;0")+COUNTIFS(Setembro!$C$3:$C$300,C368,Setembro!$H$3:$H$300,"&lt;0")+COUNTIFS(Setembro!$D$3:$D$300,C368,Setembro!$H$3:$H$300,"&lt;0")+COUNTIFS(Outubro!$C$3:$C$300,C368,Outubro!$H$3:$H$300,"&lt;0")+COUNTIFS(Outubro!$D$3:$D$300,C368,Outubro!$H$3:$H$300,"&lt;0")+COUNTIFS(Novembro!$C$3:$C$300,C368,Novembro!$H$3:$H$300,"&lt;0")+COUNTIFS(Novembro!$D$3:$D$300,C368,Novembro!$H$3:$H$300,"&lt;0")+COUNTIFS(Dezembro!$C$3:$C$300,C368,Dezembro!$H$3:$H$300,"&lt;0")+COUNTIFS(Dezembro!$D$3:$D$300,C368,Dezembro!$H$3:$H$300,"&lt;0")</f>
        <v>0</v>
      </c>
      <c r="H368" s="217">
        <f>SUMIFS(Janeiro!$H$3:$H$300,Janeiro!$C$3:$C$300,C368)+SUMIFS(Janeiro!$H$3:$H$300,Janeiro!$D$3:$D$300,C368)+SUMIFS(Fevereiro!$H$3:$H$300,Fevereiro!$C$3:$C$300,C368)+SUMIFS(Fevereiro!$H$3:$H$300,Fevereiro!$D$3:$D$300,C368)+SUMIFS('Março'!$H$3:$H$300,'Março'!$C$3:$C$300,C368)+SUMIFS('Março'!$H$3:$H$300,'Março'!$D$3:$D$300,C368)+SUMIFS(Abril!$H$3:$H$300,Abril!$C$3:$C$300,C368)+SUMIFS(Abril!$H$3:$H$300,Abril!$D$3:$D$300,C368)+SUMIFS(Maio!$H$3:$H$300,Maio!$C$3:$C$300,C368)+SUMIFS(Maio!$H$3:$H$300,Maio!$D$3:$D$300,C368)+SUMIFS(Junho!$H$3:$H$300,Junho!$C$3:$C$300,C368)+SUMIFS(Junho!$H$3:$H$300,Junho!$D$3:$D$300,C368)+SUMIFS(Julho!$H$3:$H$300,Julho!$C$3:$C$300,C368)+SUMIFS(Julho!$H$3:$H$300,Julho!$D$3:$D$300,C368)+SUMIFS(Agosto!$H$3:$H$300,Agosto!$C$3:$C$300,C368)+SUMIFS(Agosto!$H$3:$H$300,Agosto!$D$3:$D$300,C368)+SUMIFS(Setembro!$H$3:$H$300,Setembro!$C$3:$C$300,C368)+SUMIFS(Setembro!$H$3:$H$300,Setembro!$D$3:$D$300,C368)+SUMIFS(Outubro!$H$3:$H$300,Outubro!$C$3:$C$300,C368)+SUMIFS(Outubro!$H$3:$H$300,Outubro!$D$3:$D$300,C368)+SUMIFS(Novembro!$H$3:$H$300,Novembro!$C$3:$C$300,C368)+SUMIFS(Novembro!$H$3:$H$300,Novembro!$D$3:$D$300,C368)+SUMIFS(Dezembro!$H$3:$H$300,Dezembro!$C$3:$C$300,C368)+SUMIFS(Dezembro!$H$3:$H$300,Dezembro!$D$3:$D$300,C368)</f>
        <v>0</v>
      </c>
      <c r="J368" s="235"/>
      <c r="L368" s="71"/>
    </row>
    <row r="369" ht="24.75" customHeight="1">
      <c r="A369" s="214">
        <f>Equipes!$H369+(ROW(Equipes!$H369)/100000)</f>
        <v>0.00369</v>
      </c>
      <c r="B369" s="207">
        <f>RANK(Equipes!$A369,A:A)</f>
        <v>78</v>
      </c>
      <c r="C369" s="242"/>
      <c r="D369" s="216">
        <f>COUNTIF(Janeiro!$C$3:$C$300,C369)+COUNTIF(Fevereiro!$C$3:$C$300,C369)+COUNTIF('Março'!$C$3:$C$300,C369)+COUNTIF(Abril!$C$3:$C$300,C369)+COUNTIF(Maio!$C$3:$C$300,C369)+COUNTIF(Junho!$C$3:$C$300,C369)+COUNTIF(Julho!$C$3:$C$300,C369)+COUNTIF(Agosto!$C$3:$C$300,C369)+COUNTIF(Setembro!$C$3:$C$300,C369)+COUNTIF(Outubro!$C$3:$C$300,C369)+COUNTIF(Novembro!$C$3:$C$300,C369)+COUNTIF(Dezembro!$C$3:$C$300,C369)</f>
        <v>0</v>
      </c>
      <c r="E369" s="216">
        <f>COUNTIF(Janeiro!$D$3:$D$300,C369)+COUNTIF(Fevereiro!$D$3:$D$300,C369)+COUNTIF('Março'!$D$3:$D$300,C369)+COUNTIF(Abril!$D$3:$D$300,C369)+COUNTIF(Maio!$D$3:$D$300,C369)+COUNTIF(Junho!$D$3:$D$300,C369)+COUNTIF(Julho!$D$3:$D$300,C369)+COUNTIF(Agosto!$D$3:$D$300,C369)+COUNTIF(Setembro!$D$3:$D$300,C369)+COUNTIF(Outubro!$D$3:$D$300,C369)+COUNTIF(Novembro!$D$3:$D$300,C369)+COUNTIF(Dezembro!$D$3:$D$300,C369)</f>
        <v>0</v>
      </c>
      <c r="F369" s="216">
        <f>COUNTIFS(Janeiro!$C$3:$C$300,C369,Janeiro!$H$3:$H$300,"&gt;0")+COUNTIFS(Janeiro!$D$3:$D$300,C369,Janeiro!$H$3:$H$300,"&gt;0")+COUNTIFS(Fevereiro!$C$3:$C$300,C369,Fevereiro!$H$3:$H$300,"&gt;0")+COUNTIFS(Fevereiro!$D$3:$D$300,C369,Fevereiro!$H$3:$H$300,"&gt;0")+COUNTIFS('Março'!$C$3:$C$300,C369,'Março'!$H$3:$H$300,"&gt;0")+COUNTIFS('Março'!$D$3:$D$300,C369,'Março'!$H$3:$H$300,"&gt;0")+COUNTIFS(Abril!$C$3:$C$300,C369,Abril!$H$3:$H$300,"&gt;0")+COUNTIFS(Abril!$D$3:$D$300,C369,Abril!$H$3:$H$300,"&gt;0")+COUNTIFS(Maio!$C$3:$C$300,C369,Maio!$H$3:$H$300,"&gt;0")+COUNTIFS(Maio!$D$3:$D$300,C369,Maio!$H$3:$H$300,"&gt;0")+COUNTIFS(Junho!$C$3:$C$300,C369,Junho!$H$3:$H$300,"&gt;0")+COUNTIFS(Junho!$D$3:$D$300,C369,Junho!$H$3:$H$300,"&gt;0")+COUNTIFS(Julho!$C$3:$C$300,C369,Julho!$H$3:$H$300,"&gt;0")+COUNTIFS(Julho!$D$3:$D$300,C369,Julho!$H$3:$H$300,"&gt;0")+COUNTIFS(Agosto!$C$3:$C$300,C369,Agosto!$H$3:$H$300,"&gt;0")+COUNTIFS(Agosto!$D$3:$D$300,C369,Agosto!$H$3:$H$300,"&gt;0")+COUNTIFS(Setembro!$C$3:$C$300,C369,Setembro!$H$3:$H$300,"&gt;0")+COUNTIFS(Setembro!$D$3:$D$300,C369,Setembro!$H$3:$H$300,"&gt;0")+COUNTIFS(Outubro!$C$3:$C$300,C369,Outubro!$H$3:$H$300,"&gt;0")+COUNTIFS(Outubro!$D$3:$D$300,C369,Outubro!$H$3:$H$300,"&gt;0")+COUNTIFS(Novembro!$C$3:$C$300,C369,Novembro!$H$3:$H$300,"&gt;0")+COUNTIFS(Novembro!$D$3:$D$300,C369,Novembro!$H$3:$H$300,"&gt;0")+COUNTIFS(Dezembro!$C$3:$C$300,C369,Dezembro!$H$3:$H$300,"&gt;0")+COUNTIFS(Dezembro!$D$3:$D$300,C369,Dezembro!$H$3:$H$300,"&gt;0")</f>
        <v>0</v>
      </c>
      <c r="G369" s="216">
        <f>COUNTIFS(Janeiro!$C$3:$C$300,C369,Janeiro!$H$3:$H$300,"&lt;0")+COUNTIFS(Janeiro!$D$3:$D$300,C369,Janeiro!$H$3:$H$300,"&lt;0")+COUNTIFS(Fevereiro!$C$3:$C$300,C369,Fevereiro!$H$3:$H$300,"&lt;0")+COUNTIFS(Fevereiro!$D$3:$D$300,C369,Fevereiro!$H$3:$H$300,"&lt;0")+COUNTIFS('Março'!$C$3:$C$300,C369,'Março'!$H$3:$H$300,"&lt;0")+COUNTIFS('Março'!$D$3:$D$300,C369,'Março'!$H$3:$H$300,"&lt;0")+COUNTIFS(Abril!$C$3:$C$300,C369,Abril!$H$3:$H$300,"&lt;0")+COUNTIFS(Abril!$D$3:$D$300,C369,Abril!$H$3:$H$300,"&lt;0")+COUNTIFS(Maio!$C$3:$C$300,C369,Maio!$H$3:$H$300,"&lt;0")+COUNTIFS(Maio!$D$3:$D$300,C369,Maio!$H$3:$H$300,"&lt;0")+COUNTIFS(Junho!$C$3:$C$300,C369,Junho!$H$3:$H$300,"&lt;0")+COUNTIFS(Junho!$D$3:$D$300,C369,Junho!$H$3:$H$300,"&lt;0")+COUNTIFS(Julho!$C$3:$C$300,C369,Julho!$H$3:$H$300,"&lt;0")+COUNTIFS(Julho!$D$3:$D$300,C369,Julho!$H$3:$H$300,"&lt;0")+COUNTIFS(Agosto!$C$3:$C$300,C369,Agosto!$H$3:$H$300,"&lt;0")+COUNTIFS(Agosto!$D$3:$D$300,C369,Agosto!$H$3:$H$300,"&lt;0")+COUNTIFS(Setembro!$C$3:$C$300,C369,Setembro!$H$3:$H$300,"&lt;0")+COUNTIFS(Setembro!$D$3:$D$300,C369,Setembro!$H$3:$H$300,"&lt;0")+COUNTIFS(Outubro!$C$3:$C$300,C369,Outubro!$H$3:$H$300,"&lt;0")+COUNTIFS(Outubro!$D$3:$D$300,C369,Outubro!$H$3:$H$300,"&lt;0")+COUNTIFS(Novembro!$C$3:$C$300,C369,Novembro!$H$3:$H$300,"&lt;0")+COUNTIFS(Novembro!$D$3:$D$300,C369,Novembro!$H$3:$H$300,"&lt;0")+COUNTIFS(Dezembro!$C$3:$C$300,C369,Dezembro!$H$3:$H$300,"&lt;0")+COUNTIFS(Dezembro!$D$3:$D$300,C369,Dezembro!$H$3:$H$300,"&lt;0")</f>
        <v>0</v>
      </c>
      <c r="H369" s="217">
        <f>SUMIFS(Janeiro!$H$3:$H$300,Janeiro!$C$3:$C$300,C369)+SUMIFS(Janeiro!$H$3:$H$300,Janeiro!$D$3:$D$300,C369)+SUMIFS(Fevereiro!$H$3:$H$300,Fevereiro!$C$3:$C$300,C369)+SUMIFS(Fevereiro!$H$3:$H$300,Fevereiro!$D$3:$D$300,C369)+SUMIFS('Março'!$H$3:$H$300,'Março'!$C$3:$C$300,C369)+SUMIFS('Março'!$H$3:$H$300,'Março'!$D$3:$D$300,C369)+SUMIFS(Abril!$H$3:$H$300,Abril!$C$3:$C$300,C369)+SUMIFS(Abril!$H$3:$H$300,Abril!$D$3:$D$300,C369)+SUMIFS(Maio!$H$3:$H$300,Maio!$C$3:$C$300,C369)+SUMIFS(Maio!$H$3:$H$300,Maio!$D$3:$D$300,C369)+SUMIFS(Junho!$H$3:$H$300,Junho!$C$3:$C$300,C369)+SUMIFS(Junho!$H$3:$H$300,Junho!$D$3:$D$300,C369)+SUMIFS(Julho!$H$3:$H$300,Julho!$C$3:$C$300,C369)+SUMIFS(Julho!$H$3:$H$300,Julho!$D$3:$D$300,C369)+SUMIFS(Agosto!$H$3:$H$300,Agosto!$C$3:$C$300,C369)+SUMIFS(Agosto!$H$3:$H$300,Agosto!$D$3:$D$300,C369)+SUMIFS(Setembro!$H$3:$H$300,Setembro!$C$3:$C$300,C369)+SUMIFS(Setembro!$H$3:$H$300,Setembro!$D$3:$D$300,C369)+SUMIFS(Outubro!$H$3:$H$300,Outubro!$C$3:$C$300,C369)+SUMIFS(Outubro!$H$3:$H$300,Outubro!$D$3:$D$300,C369)+SUMIFS(Novembro!$H$3:$H$300,Novembro!$C$3:$C$300,C369)+SUMIFS(Novembro!$H$3:$H$300,Novembro!$D$3:$D$300,C369)+SUMIFS(Dezembro!$H$3:$H$300,Dezembro!$C$3:$C$300,C369)+SUMIFS(Dezembro!$H$3:$H$300,Dezembro!$D$3:$D$300,C369)</f>
        <v>0</v>
      </c>
      <c r="J369" s="235"/>
      <c r="L369" s="71"/>
    </row>
    <row r="370" ht="24.75" customHeight="1">
      <c r="A370" s="214">
        <f>Equipes!$H370+(ROW(Equipes!$H370)/100000)</f>
        <v>0.0037</v>
      </c>
      <c r="B370" s="207">
        <f>RANK(Equipes!$A370,A:A)</f>
        <v>77</v>
      </c>
      <c r="C370" s="242"/>
      <c r="D370" s="216">
        <f>COUNTIF(Janeiro!$C$3:$C$300,C370)+COUNTIF(Fevereiro!$C$3:$C$300,C370)+COUNTIF('Março'!$C$3:$C$300,C370)+COUNTIF(Abril!$C$3:$C$300,C370)+COUNTIF(Maio!$C$3:$C$300,C370)+COUNTIF(Junho!$C$3:$C$300,C370)+COUNTIF(Julho!$C$3:$C$300,C370)+COUNTIF(Agosto!$C$3:$C$300,C370)+COUNTIF(Setembro!$C$3:$C$300,C370)+COUNTIF(Outubro!$C$3:$C$300,C370)+COUNTIF(Novembro!$C$3:$C$300,C370)+COUNTIF(Dezembro!$C$3:$C$300,C370)</f>
        <v>0</v>
      </c>
      <c r="E370" s="216">
        <f>COUNTIF(Janeiro!$D$3:$D$300,C370)+COUNTIF(Fevereiro!$D$3:$D$300,C370)+COUNTIF('Março'!$D$3:$D$300,C370)+COUNTIF(Abril!$D$3:$D$300,C370)+COUNTIF(Maio!$D$3:$D$300,C370)+COUNTIF(Junho!$D$3:$D$300,C370)+COUNTIF(Julho!$D$3:$D$300,C370)+COUNTIF(Agosto!$D$3:$D$300,C370)+COUNTIF(Setembro!$D$3:$D$300,C370)+COUNTIF(Outubro!$D$3:$D$300,C370)+COUNTIF(Novembro!$D$3:$D$300,C370)+COUNTIF(Dezembro!$D$3:$D$300,C370)</f>
        <v>0</v>
      </c>
      <c r="F370" s="216">
        <f>COUNTIFS(Janeiro!$C$3:$C$300,C370,Janeiro!$H$3:$H$300,"&gt;0")+COUNTIFS(Janeiro!$D$3:$D$300,C370,Janeiro!$H$3:$H$300,"&gt;0")+COUNTIFS(Fevereiro!$C$3:$C$300,C370,Fevereiro!$H$3:$H$300,"&gt;0")+COUNTIFS(Fevereiro!$D$3:$D$300,C370,Fevereiro!$H$3:$H$300,"&gt;0")+COUNTIFS('Março'!$C$3:$C$300,C370,'Março'!$H$3:$H$300,"&gt;0")+COUNTIFS('Março'!$D$3:$D$300,C370,'Março'!$H$3:$H$300,"&gt;0")+COUNTIFS(Abril!$C$3:$C$300,C370,Abril!$H$3:$H$300,"&gt;0")+COUNTIFS(Abril!$D$3:$D$300,C370,Abril!$H$3:$H$300,"&gt;0")+COUNTIFS(Maio!$C$3:$C$300,C370,Maio!$H$3:$H$300,"&gt;0")+COUNTIFS(Maio!$D$3:$D$300,C370,Maio!$H$3:$H$300,"&gt;0")+COUNTIFS(Junho!$C$3:$C$300,C370,Junho!$H$3:$H$300,"&gt;0")+COUNTIFS(Junho!$D$3:$D$300,C370,Junho!$H$3:$H$300,"&gt;0")+COUNTIFS(Julho!$C$3:$C$300,C370,Julho!$H$3:$H$300,"&gt;0")+COUNTIFS(Julho!$D$3:$D$300,C370,Julho!$H$3:$H$300,"&gt;0")+COUNTIFS(Agosto!$C$3:$C$300,C370,Agosto!$H$3:$H$300,"&gt;0")+COUNTIFS(Agosto!$D$3:$D$300,C370,Agosto!$H$3:$H$300,"&gt;0")+COUNTIFS(Setembro!$C$3:$C$300,C370,Setembro!$H$3:$H$300,"&gt;0")+COUNTIFS(Setembro!$D$3:$D$300,C370,Setembro!$H$3:$H$300,"&gt;0")+COUNTIFS(Outubro!$C$3:$C$300,C370,Outubro!$H$3:$H$300,"&gt;0")+COUNTIFS(Outubro!$D$3:$D$300,C370,Outubro!$H$3:$H$300,"&gt;0")+COUNTIFS(Novembro!$C$3:$C$300,C370,Novembro!$H$3:$H$300,"&gt;0")+COUNTIFS(Novembro!$D$3:$D$300,C370,Novembro!$H$3:$H$300,"&gt;0")+COUNTIFS(Dezembro!$C$3:$C$300,C370,Dezembro!$H$3:$H$300,"&gt;0")+COUNTIFS(Dezembro!$D$3:$D$300,C370,Dezembro!$H$3:$H$300,"&gt;0")</f>
        <v>0</v>
      </c>
      <c r="G370" s="216">
        <f>COUNTIFS(Janeiro!$C$3:$C$300,C370,Janeiro!$H$3:$H$300,"&lt;0")+COUNTIFS(Janeiro!$D$3:$D$300,C370,Janeiro!$H$3:$H$300,"&lt;0")+COUNTIFS(Fevereiro!$C$3:$C$300,C370,Fevereiro!$H$3:$H$300,"&lt;0")+COUNTIFS(Fevereiro!$D$3:$D$300,C370,Fevereiro!$H$3:$H$300,"&lt;0")+COUNTIFS('Março'!$C$3:$C$300,C370,'Março'!$H$3:$H$300,"&lt;0")+COUNTIFS('Março'!$D$3:$D$300,C370,'Março'!$H$3:$H$300,"&lt;0")+COUNTIFS(Abril!$C$3:$C$300,C370,Abril!$H$3:$H$300,"&lt;0")+COUNTIFS(Abril!$D$3:$D$300,C370,Abril!$H$3:$H$300,"&lt;0")+COUNTIFS(Maio!$C$3:$C$300,C370,Maio!$H$3:$H$300,"&lt;0")+COUNTIFS(Maio!$D$3:$D$300,C370,Maio!$H$3:$H$300,"&lt;0")+COUNTIFS(Junho!$C$3:$C$300,C370,Junho!$H$3:$H$300,"&lt;0")+COUNTIFS(Junho!$D$3:$D$300,C370,Junho!$H$3:$H$300,"&lt;0")+COUNTIFS(Julho!$C$3:$C$300,C370,Julho!$H$3:$H$300,"&lt;0")+COUNTIFS(Julho!$D$3:$D$300,C370,Julho!$H$3:$H$300,"&lt;0")+COUNTIFS(Agosto!$C$3:$C$300,C370,Agosto!$H$3:$H$300,"&lt;0")+COUNTIFS(Agosto!$D$3:$D$300,C370,Agosto!$H$3:$H$300,"&lt;0")+COUNTIFS(Setembro!$C$3:$C$300,C370,Setembro!$H$3:$H$300,"&lt;0")+COUNTIFS(Setembro!$D$3:$D$300,C370,Setembro!$H$3:$H$300,"&lt;0")+COUNTIFS(Outubro!$C$3:$C$300,C370,Outubro!$H$3:$H$300,"&lt;0")+COUNTIFS(Outubro!$D$3:$D$300,C370,Outubro!$H$3:$H$300,"&lt;0")+COUNTIFS(Novembro!$C$3:$C$300,C370,Novembro!$H$3:$H$300,"&lt;0")+COUNTIFS(Novembro!$D$3:$D$300,C370,Novembro!$H$3:$H$300,"&lt;0")+COUNTIFS(Dezembro!$C$3:$C$300,C370,Dezembro!$H$3:$H$300,"&lt;0")+COUNTIFS(Dezembro!$D$3:$D$300,C370,Dezembro!$H$3:$H$300,"&lt;0")</f>
        <v>0</v>
      </c>
      <c r="H370" s="217">
        <f>SUMIFS(Janeiro!$H$3:$H$300,Janeiro!$C$3:$C$300,C370)+SUMIFS(Janeiro!$H$3:$H$300,Janeiro!$D$3:$D$300,C370)+SUMIFS(Fevereiro!$H$3:$H$300,Fevereiro!$C$3:$C$300,C370)+SUMIFS(Fevereiro!$H$3:$H$300,Fevereiro!$D$3:$D$300,C370)+SUMIFS('Março'!$H$3:$H$300,'Março'!$C$3:$C$300,C370)+SUMIFS('Março'!$H$3:$H$300,'Março'!$D$3:$D$300,C370)+SUMIFS(Abril!$H$3:$H$300,Abril!$C$3:$C$300,C370)+SUMIFS(Abril!$H$3:$H$300,Abril!$D$3:$D$300,C370)+SUMIFS(Maio!$H$3:$H$300,Maio!$C$3:$C$300,C370)+SUMIFS(Maio!$H$3:$H$300,Maio!$D$3:$D$300,C370)+SUMIFS(Junho!$H$3:$H$300,Junho!$C$3:$C$300,C370)+SUMIFS(Junho!$H$3:$H$300,Junho!$D$3:$D$300,C370)+SUMIFS(Julho!$H$3:$H$300,Julho!$C$3:$C$300,C370)+SUMIFS(Julho!$H$3:$H$300,Julho!$D$3:$D$300,C370)+SUMIFS(Agosto!$H$3:$H$300,Agosto!$C$3:$C$300,C370)+SUMIFS(Agosto!$H$3:$H$300,Agosto!$D$3:$D$300,C370)+SUMIFS(Setembro!$H$3:$H$300,Setembro!$C$3:$C$300,C370)+SUMIFS(Setembro!$H$3:$H$300,Setembro!$D$3:$D$300,C370)+SUMIFS(Outubro!$H$3:$H$300,Outubro!$C$3:$C$300,C370)+SUMIFS(Outubro!$H$3:$H$300,Outubro!$D$3:$D$300,C370)+SUMIFS(Novembro!$H$3:$H$300,Novembro!$C$3:$C$300,C370)+SUMIFS(Novembro!$H$3:$H$300,Novembro!$D$3:$D$300,C370)+SUMIFS(Dezembro!$H$3:$H$300,Dezembro!$C$3:$C$300,C370)+SUMIFS(Dezembro!$H$3:$H$300,Dezembro!$D$3:$D$300,C370)</f>
        <v>0</v>
      </c>
      <c r="J370" s="235"/>
      <c r="L370" s="71"/>
    </row>
    <row r="371" ht="24.75" customHeight="1">
      <c r="A371" s="214">
        <f>Equipes!$H371+(ROW(Equipes!$H371)/100000)</f>
        <v>0.00371</v>
      </c>
      <c r="B371" s="207">
        <f>RANK(Equipes!$A371,A:A)</f>
        <v>76</v>
      </c>
      <c r="C371" s="242"/>
      <c r="D371" s="216">
        <f>COUNTIF(Janeiro!$C$3:$C$300,C371)+COUNTIF(Fevereiro!$C$3:$C$300,C371)+COUNTIF('Março'!$C$3:$C$300,C371)+COUNTIF(Abril!$C$3:$C$300,C371)+COUNTIF(Maio!$C$3:$C$300,C371)+COUNTIF(Junho!$C$3:$C$300,C371)+COUNTIF(Julho!$C$3:$C$300,C371)+COUNTIF(Agosto!$C$3:$C$300,C371)+COUNTIF(Setembro!$C$3:$C$300,C371)+COUNTIF(Outubro!$C$3:$C$300,C371)+COUNTIF(Novembro!$C$3:$C$300,C371)+COUNTIF(Dezembro!$C$3:$C$300,C371)</f>
        <v>0</v>
      </c>
      <c r="E371" s="216">
        <f>COUNTIF(Janeiro!$D$3:$D$300,C371)+COUNTIF(Fevereiro!$D$3:$D$300,C371)+COUNTIF('Março'!$D$3:$D$300,C371)+COUNTIF(Abril!$D$3:$D$300,C371)+COUNTIF(Maio!$D$3:$D$300,C371)+COUNTIF(Junho!$D$3:$D$300,C371)+COUNTIF(Julho!$D$3:$D$300,C371)+COUNTIF(Agosto!$D$3:$D$300,C371)+COUNTIF(Setembro!$D$3:$D$300,C371)+COUNTIF(Outubro!$D$3:$D$300,C371)+COUNTIF(Novembro!$D$3:$D$300,C371)+COUNTIF(Dezembro!$D$3:$D$300,C371)</f>
        <v>0</v>
      </c>
      <c r="F371" s="216">
        <f>COUNTIFS(Janeiro!$C$3:$C$300,C371,Janeiro!$H$3:$H$300,"&gt;0")+COUNTIFS(Janeiro!$D$3:$D$300,C371,Janeiro!$H$3:$H$300,"&gt;0")+COUNTIFS(Fevereiro!$C$3:$C$300,C371,Fevereiro!$H$3:$H$300,"&gt;0")+COUNTIFS(Fevereiro!$D$3:$D$300,C371,Fevereiro!$H$3:$H$300,"&gt;0")+COUNTIFS('Março'!$C$3:$C$300,C371,'Março'!$H$3:$H$300,"&gt;0")+COUNTIFS('Março'!$D$3:$D$300,C371,'Março'!$H$3:$H$300,"&gt;0")+COUNTIFS(Abril!$C$3:$C$300,C371,Abril!$H$3:$H$300,"&gt;0")+COUNTIFS(Abril!$D$3:$D$300,C371,Abril!$H$3:$H$300,"&gt;0")+COUNTIFS(Maio!$C$3:$C$300,C371,Maio!$H$3:$H$300,"&gt;0")+COUNTIFS(Maio!$D$3:$D$300,C371,Maio!$H$3:$H$300,"&gt;0")+COUNTIFS(Junho!$C$3:$C$300,C371,Junho!$H$3:$H$300,"&gt;0")+COUNTIFS(Junho!$D$3:$D$300,C371,Junho!$H$3:$H$300,"&gt;0")+COUNTIFS(Julho!$C$3:$C$300,C371,Julho!$H$3:$H$300,"&gt;0")+COUNTIFS(Julho!$D$3:$D$300,C371,Julho!$H$3:$H$300,"&gt;0")+COUNTIFS(Agosto!$C$3:$C$300,C371,Agosto!$H$3:$H$300,"&gt;0")+COUNTIFS(Agosto!$D$3:$D$300,C371,Agosto!$H$3:$H$300,"&gt;0")+COUNTIFS(Setembro!$C$3:$C$300,C371,Setembro!$H$3:$H$300,"&gt;0")+COUNTIFS(Setembro!$D$3:$D$300,C371,Setembro!$H$3:$H$300,"&gt;0")+COUNTIFS(Outubro!$C$3:$C$300,C371,Outubro!$H$3:$H$300,"&gt;0")+COUNTIFS(Outubro!$D$3:$D$300,C371,Outubro!$H$3:$H$300,"&gt;0")+COUNTIFS(Novembro!$C$3:$C$300,C371,Novembro!$H$3:$H$300,"&gt;0")+COUNTIFS(Novembro!$D$3:$D$300,C371,Novembro!$H$3:$H$300,"&gt;0")+COUNTIFS(Dezembro!$C$3:$C$300,C371,Dezembro!$H$3:$H$300,"&gt;0")+COUNTIFS(Dezembro!$D$3:$D$300,C371,Dezembro!$H$3:$H$300,"&gt;0")</f>
        <v>0</v>
      </c>
      <c r="G371" s="216">
        <f>COUNTIFS(Janeiro!$C$3:$C$300,C371,Janeiro!$H$3:$H$300,"&lt;0")+COUNTIFS(Janeiro!$D$3:$D$300,C371,Janeiro!$H$3:$H$300,"&lt;0")+COUNTIFS(Fevereiro!$C$3:$C$300,C371,Fevereiro!$H$3:$H$300,"&lt;0")+COUNTIFS(Fevereiro!$D$3:$D$300,C371,Fevereiro!$H$3:$H$300,"&lt;0")+COUNTIFS('Março'!$C$3:$C$300,C371,'Março'!$H$3:$H$300,"&lt;0")+COUNTIFS('Março'!$D$3:$D$300,C371,'Março'!$H$3:$H$300,"&lt;0")+COUNTIFS(Abril!$C$3:$C$300,C371,Abril!$H$3:$H$300,"&lt;0")+COUNTIFS(Abril!$D$3:$D$300,C371,Abril!$H$3:$H$300,"&lt;0")+COUNTIFS(Maio!$C$3:$C$300,C371,Maio!$H$3:$H$300,"&lt;0")+COUNTIFS(Maio!$D$3:$D$300,C371,Maio!$H$3:$H$300,"&lt;0")+COUNTIFS(Junho!$C$3:$C$300,C371,Junho!$H$3:$H$300,"&lt;0")+COUNTIFS(Junho!$D$3:$D$300,C371,Junho!$H$3:$H$300,"&lt;0")+COUNTIFS(Julho!$C$3:$C$300,C371,Julho!$H$3:$H$300,"&lt;0")+COUNTIFS(Julho!$D$3:$D$300,C371,Julho!$H$3:$H$300,"&lt;0")+COUNTIFS(Agosto!$C$3:$C$300,C371,Agosto!$H$3:$H$300,"&lt;0")+COUNTIFS(Agosto!$D$3:$D$300,C371,Agosto!$H$3:$H$300,"&lt;0")+COUNTIFS(Setembro!$C$3:$C$300,C371,Setembro!$H$3:$H$300,"&lt;0")+COUNTIFS(Setembro!$D$3:$D$300,C371,Setembro!$H$3:$H$300,"&lt;0")+COUNTIFS(Outubro!$C$3:$C$300,C371,Outubro!$H$3:$H$300,"&lt;0")+COUNTIFS(Outubro!$D$3:$D$300,C371,Outubro!$H$3:$H$300,"&lt;0")+COUNTIFS(Novembro!$C$3:$C$300,C371,Novembro!$H$3:$H$300,"&lt;0")+COUNTIFS(Novembro!$D$3:$D$300,C371,Novembro!$H$3:$H$300,"&lt;0")+COUNTIFS(Dezembro!$C$3:$C$300,C371,Dezembro!$H$3:$H$300,"&lt;0")+COUNTIFS(Dezembro!$D$3:$D$300,C371,Dezembro!$H$3:$H$300,"&lt;0")</f>
        <v>0</v>
      </c>
      <c r="H371" s="217">
        <f>SUMIFS(Janeiro!$H$3:$H$300,Janeiro!$C$3:$C$300,C371)+SUMIFS(Janeiro!$H$3:$H$300,Janeiro!$D$3:$D$300,C371)+SUMIFS(Fevereiro!$H$3:$H$300,Fevereiro!$C$3:$C$300,C371)+SUMIFS(Fevereiro!$H$3:$H$300,Fevereiro!$D$3:$D$300,C371)+SUMIFS('Março'!$H$3:$H$300,'Março'!$C$3:$C$300,C371)+SUMIFS('Março'!$H$3:$H$300,'Março'!$D$3:$D$300,C371)+SUMIFS(Abril!$H$3:$H$300,Abril!$C$3:$C$300,C371)+SUMIFS(Abril!$H$3:$H$300,Abril!$D$3:$D$300,C371)+SUMIFS(Maio!$H$3:$H$300,Maio!$C$3:$C$300,C371)+SUMIFS(Maio!$H$3:$H$300,Maio!$D$3:$D$300,C371)+SUMIFS(Junho!$H$3:$H$300,Junho!$C$3:$C$300,C371)+SUMIFS(Junho!$H$3:$H$300,Junho!$D$3:$D$300,C371)+SUMIFS(Julho!$H$3:$H$300,Julho!$C$3:$C$300,C371)+SUMIFS(Julho!$H$3:$H$300,Julho!$D$3:$D$300,C371)+SUMIFS(Agosto!$H$3:$H$300,Agosto!$C$3:$C$300,C371)+SUMIFS(Agosto!$H$3:$H$300,Agosto!$D$3:$D$300,C371)+SUMIFS(Setembro!$H$3:$H$300,Setembro!$C$3:$C$300,C371)+SUMIFS(Setembro!$H$3:$H$300,Setembro!$D$3:$D$300,C371)+SUMIFS(Outubro!$H$3:$H$300,Outubro!$C$3:$C$300,C371)+SUMIFS(Outubro!$H$3:$H$300,Outubro!$D$3:$D$300,C371)+SUMIFS(Novembro!$H$3:$H$300,Novembro!$C$3:$C$300,C371)+SUMIFS(Novembro!$H$3:$H$300,Novembro!$D$3:$D$300,C371)+SUMIFS(Dezembro!$H$3:$H$300,Dezembro!$C$3:$C$300,C371)+SUMIFS(Dezembro!$H$3:$H$300,Dezembro!$D$3:$D$300,C371)</f>
        <v>0</v>
      </c>
      <c r="J371" s="235"/>
      <c r="L371" s="71"/>
    </row>
    <row r="372" ht="24.75" customHeight="1">
      <c r="A372" s="214">
        <f>Equipes!$H372+(ROW(Equipes!$H372)/100000)</f>
        <v>0.00372</v>
      </c>
      <c r="B372" s="207">
        <f>RANK(Equipes!$A372,A:A)</f>
        <v>75</v>
      </c>
      <c r="C372" s="242"/>
      <c r="D372" s="216">
        <f>COUNTIF(Janeiro!$C$3:$C$300,C372)+COUNTIF(Fevereiro!$C$3:$C$300,C372)+COUNTIF('Março'!$C$3:$C$300,C372)+COUNTIF(Abril!$C$3:$C$300,C372)+COUNTIF(Maio!$C$3:$C$300,C372)+COUNTIF(Junho!$C$3:$C$300,C372)+COUNTIF(Julho!$C$3:$C$300,C372)+COUNTIF(Agosto!$C$3:$C$300,C372)+COUNTIF(Setembro!$C$3:$C$300,C372)+COUNTIF(Outubro!$C$3:$C$300,C372)+COUNTIF(Novembro!$C$3:$C$300,C372)+COUNTIF(Dezembro!$C$3:$C$300,C372)</f>
        <v>0</v>
      </c>
      <c r="E372" s="216">
        <f>COUNTIF(Janeiro!$D$3:$D$300,C372)+COUNTIF(Fevereiro!$D$3:$D$300,C372)+COUNTIF('Março'!$D$3:$D$300,C372)+COUNTIF(Abril!$D$3:$D$300,C372)+COUNTIF(Maio!$D$3:$D$300,C372)+COUNTIF(Junho!$D$3:$D$300,C372)+COUNTIF(Julho!$D$3:$D$300,C372)+COUNTIF(Agosto!$D$3:$D$300,C372)+COUNTIF(Setembro!$D$3:$D$300,C372)+COUNTIF(Outubro!$D$3:$D$300,C372)+COUNTIF(Novembro!$D$3:$D$300,C372)+COUNTIF(Dezembro!$D$3:$D$300,C372)</f>
        <v>0</v>
      </c>
      <c r="F372" s="216">
        <f>COUNTIFS(Janeiro!$C$3:$C$300,C372,Janeiro!$H$3:$H$300,"&gt;0")+COUNTIFS(Janeiro!$D$3:$D$300,C372,Janeiro!$H$3:$H$300,"&gt;0")+COUNTIFS(Fevereiro!$C$3:$C$300,C372,Fevereiro!$H$3:$H$300,"&gt;0")+COUNTIFS(Fevereiro!$D$3:$D$300,C372,Fevereiro!$H$3:$H$300,"&gt;0")+COUNTIFS('Março'!$C$3:$C$300,C372,'Março'!$H$3:$H$300,"&gt;0")+COUNTIFS('Março'!$D$3:$D$300,C372,'Março'!$H$3:$H$300,"&gt;0")+COUNTIFS(Abril!$C$3:$C$300,C372,Abril!$H$3:$H$300,"&gt;0")+COUNTIFS(Abril!$D$3:$D$300,C372,Abril!$H$3:$H$300,"&gt;0")+COUNTIFS(Maio!$C$3:$C$300,C372,Maio!$H$3:$H$300,"&gt;0")+COUNTIFS(Maio!$D$3:$D$300,C372,Maio!$H$3:$H$300,"&gt;0")+COUNTIFS(Junho!$C$3:$C$300,C372,Junho!$H$3:$H$300,"&gt;0")+COUNTIFS(Junho!$D$3:$D$300,C372,Junho!$H$3:$H$300,"&gt;0")+COUNTIFS(Julho!$C$3:$C$300,C372,Julho!$H$3:$H$300,"&gt;0")+COUNTIFS(Julho!$D$3:$D$300,C372,Julho!$H$3:$H$300,"&gt;0")+COUNTIFS(Agosto!$C$3:$C$300,C372,Agosto!$H$3:$H$300,"&gt;0")+COUNTIFS(Agosto!$D$3:$D$300,C372,Agosto!$H$3:$H$300,"&gt;0")+COUNTIFS(Setembro!$C$3:$C$300,C372,Setembro!$H$3:$H$300,"&gt;0")+COUNTIFS(Setembro!$D$3:$D$300,C372,Setembro!$H$3:$H$300,"&gt;0")+COUNTIFS(Outubro!$C$3:$C$300,C372,Outubro!$H$3:$H$300,"&gt;0")+COUNTIFS(Outubro!$D$3:$D$300,C372,Outubro!$H$3:$H$300,"&gt;0")+COUNTIFS(Novembro!$C$3:$C$300,C372,Novembro!$H$3:$H$300,"&gt;0")+COUNTIFS(Novembro!$D$3:$D$300,C372,Novembro!$H$3:$H$300,"&gt;0")+COUNTIFS(Dezembro!$C$3:$C$300,C372,Dezembro!$H$3:$H$300,"&gt;0")+COUNTIFS(Dezembro!$D$3:$D$300,C372,Dezembro!$H$3:$H$300,"&gt;0")</f>
        <v>0</v>
      </c>
      <c r="G372" s="216">
        <f>COUNTIFS(Janeiro!$C$3:$C$300,C372,Janeiro!$H$3:$H$300,"&lt;0")+COUNTIFS(Janeiro!$D$3:$D$300,C372,Janeiro!$H$3:$H$300,"&lt;0")+COUNTIFS(Fevereiro!$C$3:$C$300,C372,Fevereiro!$H$3:$H$300,"&lt;0")+COUNTIFS(Fevereiro!$D$3:$D$300,C372,Fevereiro!$H$3:$H$300,"&lt;0")+COUNTIFS('Março'!$C$3:$C$300,C372,'Março'!$H$3:$H$300,"&lt;0")+COUNTIFS('Março'!$D$3:$D$300,C372,'Março'!$H$3:$H$300,"&lt;0")+COUNTIFS(Abril!$C$3:$C$300,C372,Abril!$H$3:$H$300,"&lt;0")+COUNTIFS(Abril!$D$3:$D$300,C372,Abril!$H$3:$H$300,"&lt;0")+COUNTIFS(Maio!$C$3:$C$300,C372,Maio!$H$3:$H$300,"&lt;0")+COUNTIFS(Maio!$D$3:$D$300,C372,Maio!$H$3:$H$300,"&lt;0")+COUNTIFS(Junho!$C$3:$C$300,C372,Junho!$H$3:$H$300,"&lt;0")+COUNTIFS(Junho!$D$3:$D$300,C372,Junho!$H$3:$H$300,"&lt;0")+COUNTIFS(Julho!$C$3:$C$300,C372,Julho!$H$3:$H$300,"&lt;0")+COUNTIFS(Julho!$D$3:$D$300,C372,Julho!$H$3:$H$300,"&lt;0")+COUNTIFS(Agosto!$C$3:$C$300,C372,Agosto!$H$3:$H$300,"&lt;0")+COUNTIFS(Agosto!$D$3:$D$300,C372,Agosto!$H$3:$H$300,"&lt;0")+COUNTIFS(Setembro!$C$3:$C$300,C372,Setembro!$H$3:$H$300,"&lt;0")+COUNTIFS(Setembro!$D$3:$D$300,C372,Setembro!$H$3:$H$300,"&lt;0")+COUNTIFS(Outubro!$C$3:$C$300,C372,Outubro!$H$3:$H$300,"&lt;0")+COUNTIFS(Outubro!$D$3:$D$300,C372,Outubro!$H$3:$H$300,"&lt;0")+COUNTIFS(Novembro!$C$3:$C$300,C372,Novembro!$H$3:$H$300,"&lt;0")+COUNTIFS(Novembro!$D$3:$D$300,C372,Novembro!$H$3:$H$300,"&lt;0")+COUNTIFS(Dezembro!$C$3:$C$300,C372,Dezembro!$H$3:$H$300,"&lt;0")+COUNTIFS(Dezembro!$D$3:$D$300,C372,Dezembro!$H$3:$H$300,"&lt;0")</f>
        <v>0</v>
      </c>
      <c r="H372" s="217">
        <f>SUMIFS(Janeiro!$H$3:$H$300,Janeiro!$C$3:$C$300,C372)+SUMIFS(Janeiro!$H$3:$H$300,Janeiro!$D$3:$D$300,C372)+SUMIFS(Fevereiro!$H$3:$H$300,Fevereiro!$C$3:$C$300,C372)+SUMIFS(Fevereiro!$H$3:$H$300,Fevereiro!$D$3:$D$300,C372)+SUMIFS('Março'!$H$3:$H$300,'Março'!$C$3:$C$300,C372)+SUMIFS('Março'!$H$3:$H$300,'Março'!$D$3:$D$300,C372)+SUMIFS(Abril!$H$3:$H$300,Abril!$C$3:$C$300,C372)+SUMIFS(Abril!$H$3:$H$300,Abril!$D$3:$D$300,C372)+SUMIFS(Maio!$H$3:$H$300,Maio!$C$3:$C$300,C372)+SUMIFS(Maio!$H$3:$H$300,Maio!$D$3:$D$300,C372)+SUMIFS(Junho!$H$3:$H$300,Junho!$C$3:$C$300,C372)+SUMIFS(Junho!$H$3:$H$300,Junho!$D$3:$D$300,C372)+SUMIFS(Julho!$H$3:$H$300,Julho!$C$3:$C$300,C372)+SUMIFS(Julho!$H$3:$H$300,Julho!$D$3:$D$300,C372)+SUMIFS(Agosto!$H$3:$H$300,Agosto!$C$3:$C$300,C372)+SUMIFS(Agosto!$H$3:$H$300,Agosto!$D$3:$D$300,C372)+SUMIFS(Setembro!$H$3:$H$300,Setembro!$C$3:$C$300,C372)+SUMIFS(Setembro!$H$3:$H$300,Setembro!$D$3:$D$300,C372)+SUMIFS(Outubro!$H$3:$H$300,Outubro!$C$3:$C$300,C372)+SUMIFS(Outubro!$H$3:$H$300,Outubro!$D$3:$D$300,C372)+SUMIFS(Novembro!$H$3:$H$300,Novembro!$C$3:$C$300,C372)+SUMIFS(Novembro!$H$3:$H$300,Novembro!$D$3:$D$300,C372)+SUMIFS(Dezembro!$H$3:$H$300,Dezembro!$C$3:$C$300,C372)+SUMIFS(Dezembro!$H$3:$H$300,Dezembro!$D$3:$D$300,C372)</f>
        <v>0</v>
      </c>
      <c r="J372" s="235"/>
      <c r="L372" s="71"/>
    </row>
    <row r="373" ht="24.75" customHeight="1">
      <c r="A373" s="214">
        <f>Equipes!$H373+(ROW(Equipes!$H373)/100000)</f>
        <v>0.00373</v>
      </c>
      <c r="B373" s="207">
        <f>RANK(Equipes!$A373,A:A)</f>
        <v>74</v>
      </c>
      <c r="C373" s="242"/>
      <c r="D373" s="216">
        <f>COUNTIF(Janeiro!$C$3:$C$300,C373)+COUNTIF(Fevereiro!$C$3:$C$300,C373)+COUNTIF('Março'!$C$3:$C$300,C373)+COUNTIF(Abril!$C$3:$C$300,C373)+COUNTIF(Maio!$C$3:$C$300,C373)+COUNTIF(Junho!$C$3:$C$300,C373)+COUNTIF(Julho!$C$3:$C$300,C373)+COUNTIF(Agosto!$C$3:$C$300,C373)+COUNTIF(Setembro!$C$3:$C$300,C373)+COUNTIF(Outubro!$C$3:$C$300,C373)+COUNTIF(Novembro!$C$3:$C$300,C373)+COUNTIF(Dezembro!$C$3:$C$300,C373)</f>
        <v>0</v>
      </c>
      <c r="E373" s="216">
        <f>COUNTIF(Janeiro!$D$3:$D$300,C373)+COUNTIF(Fevereiro!$D$3:$D$300,C373)+COUNTIF('Março'!$D$3:$D$300,C373)+COUNTIF(Abril!$D$3:$D$300,C373)+COUNTIF(Maio!$D$3:$D$300,C373)+COUNTIF(Junho!$D$3:$D$300,C373)+COUNTIF(Julho!$D$3:$D$300,C373)+COUNTIF(Agosto!$D$3:$D$300,C373)+COUNTIF(Setembro!$D$3:$D$300,C373)+COUNTIF(Outubro!$D$3:$D$300,C373)+COUNTIF(Novembro!$D$3:$D$300,C373)+COUNTIF(Dezembro!$D$3:$D$300,C373)</f>
        <v>0</v>
      </c>
      <c r="F373" s="216">
        <f>COUNTIFS(Janeiro!$C$3:$C$300,C373,Janeiro!$H$3:$H$300,"&gt;0")+COUNTIFS(Janeiro!$D$3:$D$300,C373,Janeiro!$H$3:$H$300,"&gt;0")+COUNTIFS(Fevereiro!$C$3:$C$300,C373,Fevereiro!$H$3:$H$300,"&gt;0")+COUNTIFS(Fevereiro!$D$3:$D$300,C373,Fevereiro!$H$3:$H$300,"&gt;0")+COUNTIFS('Março'!$C$3:$C$300,C373,'Março'!$H$3:$H$300,"&gt;0")+COUNTIFS('Março'!$D$3:$D$300,C373,'Março'!$H$3:$H$300,"&gt;0")+COUNTIFS(Abril!$C$3:$C$300,C373,Abril!$H$3:$H$300,"&gt;0")+COUNTIFS(Abril!$D$3:$D$300,C373,Abril!$H$3:$H$300,"&gt;0")+COUNTIFS(Maio!$C$3:$C$300,C373,Maio!$H$3:$H$300,"&gt;0")+COUNTIFS(Maio!$D$3:$D$300,C373,Maio!$H$3:$H$300,"&gt;0")+COUNTIFS(Junho!$C$3:$C$300,C373,Junho!$H$3:$H$300,"&gt;0")+COUNTIFS(Junho!$D$3:$D$300,C373,Junho!$H$3:$H$300,"&gt;0")+COUNTIFS(Julho!$C$3:$C$300,C373,Julho!$H$3:$H$300,"&gt;0")+COUNTIFS(Julho!$D$3:$D$300,C373,Julho!$H$3:$H$300,"&gt;0")+COUNTIFS(Agosto!$C$3:$C$300,C373,Agosto!$H$3:$H$300,"&gt;0")+COUNTIFS(Agosto!$D$3:$D$300,C373,Agosto!$H$3:$H$300,"&gt;0")+COUNTIFS(Setembro!$C$3:$C$300,C373,Setembro!$H$3:$H$300,"&gt;0")+COUNTIFS(Setembro!$D$3:$D$300,C373,Setembro!$H$3:$H$300,"&gt;0")+COUNTIFS(Outubro!$C$3:$C$300,C373,Outubro!$H$3:$H$300,"&gt;0")+COUNTIFS(Outubro!$D$3:$D$300,C373,Outubro!$H$3:$H$300,"&gt;0")+COUNTIFS(Novembro!$C$3:$C$300,C373,Novembro!$H$3:$H$300,"&gt;0")+COUNTIFS(Novembro!$D$3:$D$300,C373,Novembro!$H$3:$H$300,"&gt;0")+COUNTIFS(Dezembro!$C$3:$C$300,C373,Dezembro!$H$3:$H$300,"&gt;0")+COUNTIFS(Dezembro!$D$3:$D$300,C373,Dezembro!$H$3:$H$300,"&gt;0")</f>
        <v>0</v>
      </c>
      <c r="G373" s="216">
        <f>COUNTIFS(Janeiro!$C$3:$C$300,C373,Janeiro!$H$3:$H$300,"&lt;0")+COUNTIFS(Janeiro!$D$3:$D$300,C373,Janeiro!$H$3:$H$300,"&lt;0")+COUNTIFS(Fevereiro!$C$3:$C$300,C373,Fevereiro!$H$3:$H$300,"&lt;0")+COUNTIFS(Fevereiro!$D$3:$D$300,C373,Fevereiro!$H$3:$H$300,"&lt;0")+COUNTIFS('Março'!$C$3:$C$300,C373,'Março'!$H$3:$H$300,"&lt;0")+COUNTIFS('Março'!$D$3:$D$300,C373,'Março'!$H$3:$H$300,"&lt;0")+COUNTIFS(Abril!$C$3:$C$300,C373,Abril!$H$3:$H$300,"&lt;0")+COUNTIFS(Abril!$D$3:$D$300,C373,Abril!$H$3:$H$300,"&lt;0")+COUNTIFS(Maio!$C$3:$C$300,C373,Maio!$H$3:$H$300,"&lt;0")+COUNTIFS(Maio!$D$3:$D$300,C373,Maio!$H$3:$H$300,"&lt;0")+COUNTIFS(Junho!$C$3:$C$300,C373,Junho!$H$3:$H$300,"&lt;0")+COUNTIFS(Junho!$D$3:$D$300,C373,Junho!$H$3:$H$300,"&lt;0")+COUNTIFS(Julho!$C$3:$C$300,C373,Julho!$H$3:$H$300,"&lt;0")+COUNTIFS(Julho!$D$3:$D$300,C373,Julho!$H$3:$H$300,"&lt;0")+COUNTIFS(Agosto!$C$3:$C$300,C373,Agosto!$H$3:$H$300,"&lt;0")+COUNTIFS(Agosto!$D$3:$D$300,C373,Agosto!$H$3:$H$300,"&lt;0")+COUNTIFS(Setembro!$C$3:$C$300,C373,Setembro!$H$3:$H$300,"&lt;0")+COUNTIFS(Setembro!$D$3:$D$300,C373,Setembro!$H$3:$H$300,"&lt;0")+COUNTIFS(Outubro!$C$3:$C$300,C373,Outubro!$H$3:$H$300,"&lt;0")+COUNTIFS(Outubro!$D$3:$D$300,C373,Outubro!$H$3:$H$300,"&lt;0")+COUNTIFS(Novembro!$C$3:$C$300,C373,Novembro!$H$3:$H$300,"&lt;0")+COUNTIFS(Novembro!$D$3:$D$300,C373,Novembro!$H$3:$H$300,"&lt;0")+COUNTIFS(Dezembro!$C$3:$C$300,C373,Dezembro!$H$3:$H$300,"&lt;0")+COUNTIFS(Dezembro!$D$3:$D$300,C373,Dezembro!$H$3:$H$300,"&lt;0")</f>
        <v>0</v>
      </c>
      <c r="H373" s="217">
        <f>SUMIFS(Janeiro!$H$3:$H$300,Janeiro!$C$3:$C$300,C373)+SUMIFS(Janeiro!$H$3:$H$300,Janeiro!$D$3:$D$300,C373)+SUMIFS(Fevereiro!$H$3:$H$300,Fevereiro!$C$3:$C$300,C373)+SUMIFS(Fevereiro!$H$3:$H$300,Fevereiro!$D$3:$D$300,C373)+SUMIFS('Março'!$H$3:$H$300,'Março'!$C$3:$C$300,C373)+SUMIFS('Março'!$H$3:$H$300,'Março'!$D$3:$D$300,C373)+SUMIFS(Abril!$H$3:$H$300,Abril!$C$3:$C$300,C373)+SUMIFS(Abril!$H$3:$H$300,Abril!$D$3:$D$300,C373)+SUMIFS(Maio!$H$3:$H$300,Maio!$C$3:$C$300,C373)+SUMIFS(Maio!$H$3:$H$300,Maio!$D$3:$D$300,C373)+SUMIFS(Junho!$H$3:$H$300,Junho!$C$3:$C$300,C373)+SUMIFS(Junho!$H$3:$H$300,Junho!$D$3:$D$300,C373)+SUMIFS(Julho!$H$3:$H$300,Julho!$C$3:$C$300,C373)+SUMIFS(Julho!$H$3:$H$300,Julho!$D$3:$D$300,C373)+SUMIFS(Agosto!$H$3:$H$300,Agosto!$C$3:$C$300,C373)+SUMIFS(Agosto!$H$3:$H$300,Agosto!$D$3:$D$300,C373)+SUMIFS(Setembro!$H$3:$H$300,Setembro!$C$3:$C$300,C373)+SUMIFS(Setembro!$H$3:$H$300,Setembro!$D$3:$D$300,C373)+SUMIFS(Outubro!$H$3:$H$300,Outubro!$C$3:$C$300,C373)+SUMIFS(Outubro!$H$3:$H$300,Outubro!$D$3:$D$300,C373)+SUMIFS(Novembro!$H$3:$H$300,Novembro!$C$3:$C$300,C373)+SUMIFS(Novembro!$H$3:$H$300,Novembro!$D$3:$D$300,C373)+SUMIFS(Dezembro!$H$3:$H$300,Dezembro!$C$3:$C$300,C373)+SUMIFS(Dezembro!$H$3:$H$300,Dezembro!$D$3:$D$300,C373)</f>
        <v>0</v>
      </c>
      <c r="J373" s="235"/>
      <c r="L373" s="71"/>
    </row>
    <row r="374" ht="24.75" customHeight="1">
      <c r="A374" s="214">
        <f>Equipes!$H374+(ROW(Equipes!$H374)/100000)</f>
        <v>0.00374</v>
      </c>
      <c r="B374" s="207">
        <f>RANK(Equipes!$A374,A:A)</f>
        <v>73</v>
      </c>
      <c r="C374" s="242"/>
      <c r="D374" s="216">
        <f>COUNTIF(Janeiro!$C$3:$C$300,C374)+COUNTIF(Fevereiro!$C$3:$C$300,C374)+COUNTIF('Março'!$C$3:$C$300,C374)+COUNTIF(Abril!$C$3:$C$300,C374)+COUNTIF(Maio!$C$3:$C$300,C374)+COUNTIF(Junho!$C$3:$C$300,C374)+COUNTIF(Julho!$C$3:$C$300,C374)+COUNTIF(Agosto!$C$3:$C$300,C374)+COUNTIF(Setembro!$C$3:$C$300,C374)+COUNTIF(Outubro!$C$3:$C$300,C374)+COUNTIF(Novembro!$C$3:$C$300,C374)+COUNTIF(Dezembro!$C$3:$C$300,C374)</f>
        <v>0</v>
      </c>
      <c r="E374" s="216">
        <f>COUNTIF(Janeiro!$D$3:$D$300,C374)+COUNTIF(Fevereiro!$D$3:$D$300,C374)+COUNTIF('Março'!$D$3:$D$300,C374)+COUNTIF(Abril!$D$3:$D$300,C374)+COUNTIF(Maio!$D$3:$D$300,C374)+COUNTIF(Junho!$D$3:$D$300,C374)+COUNTIF(Julho!$D$3:$D$300,C374)+COUNTIF(Agosto!$D$3:$D$300,C374)+COUNTIF(Setembro!$D$3:$D$300,C374)+COUNTIF(Outubro!$D$3:$D$300,C374)+COUNTIF(Novembro!$D$3:$D$300,C374)+COUNTIF(Dezembro!$D$3:$D$300,C374)</f>
        <v>0</v>
      </c>
      <c r="F374" s="216">
        <f>COUNTIFS(Janeiro!$C$3:$C$300,C374,Janeiro!$H$3:$H$300,"&gt;0")+COUNTIFS(Janeiro!$D$3:$D$300,C374,Janeiro!$H$3:$H$300,"&gt;0")+COUNTIFS(Fevereiro!$C$3:$C$300,C374,Fevereiro!$H$3:$H$300,"&gt;0")+COUNTIFS(Fevereiro!$D$3:$D$300,C374,Fevereiro!$H$3:$H$300,"&gt;0")+COUNTIFS('Março'!$C$3:$C$300,C374,'Março'!$H$3:$H$300,"&gt;0")+COUNTIFS('Março'!$D$3:$D$300,C374,'Março'!$H$3:$H$300,"&gt;0")+COUNTIFS(Abril!$C$3:$C$300,C374,Abril!$H$3:$H$300,"&gt;0")+COUNTIFS(Abril!$D$3:$D$300,C374,Abril!$H$3:$H$300,"&gt;0")+COUNTIFS(Maio!$C$3:$C$300,C374,Maio!$H$3:$H$300,"&gt;0")+COUNTIFS(Maio!$D$3:$D$300,C374,Maio!$H$3:$H$300,"&gt;0")+COUNTIFS(Junho!$C$3:$C$300,C374,Junho!$H$3:$H$300,"&gt;0")+COUNTIFS(Junho!$D$3:$D$300,C374,Junho!$H$3:$H$300,"&gt;0")+COUNTIFS(Julho!$C$3:$C$300,C374,Julho!$H$3:$H$300,"&gt;0")+COUNTIFS(Julho!$D$3:$D$300,C374,Julho!$H$3:$H$300,"&gt;0")+COUNTIFS(Agosto!$C$3:$C$300,C374,Agosto!$H$3:$H$300,"&gt;0")+COUNTIFS(Agosto!$D$3:$D$300,C374,Agosto!$H$3:$H$300,"&gt;0")+COUNTIFS(Setembro!$C$3:$C$300,C374,Setembro!$H$3:$H$300,"&gt;0")+COUNTIFS(Setembro!$D$3:$D$300,C374,Setembro!$H$3:$H$300,"&gt;0")+COUNTIFS(Outubro!$C$3:$C$300,C374,Outubro!$H$3:$H$300,"&gt;0")+COUNTIFS(Outubro!$D$3:$D$300,C374,Outubro!$H$3:$H$300,"&gt;0")+COUNTIFS(Novembro!$C$3:$C$300,C374,Novembro!$H$3:$H$300,"&gt;0")+COUNTIFS(Novembro!$D$3:$D$300,C374,Novembro!$H$3:$H$300,"&gt;0")+COUNTIFS(Dezembro!$C$3:$C$300,C374,Dezembro!$H$3:$H$300,"&gt;0")+COUNTIFS(Dezembro!$D$3:$D$300,C374,Dezembro!$H$3:$H$300,"&gt;0")</f>
        <v>0</v>
      </c>
      <c r="G374" s="216">
        <f>COUNTIFS(Janeiro!$C$3:$C$300,C374,Janeiro!$H$3:$H$300,"&lt;0")+COUNTIFS(Janeiro!$D$3:$D$300,C374,Janeiro!$H$3:$H$300,"&lt;0")+COUNTIFS(Fevereiro!$C$3:$C$300,C374,Fevereiro!$H$3:$H$300,"&lt;0")+COUNTIFS(Fevereiro!$D$3:$D$300,C374,Fevereiro!$H$3:$H$300,"&lt;0")+COUNTIFS('Março'!$C$3:$C$300,C374,'Março'!$H$3:$H$300,"&lt;0")+COUNTIFS('Março'!$D$3:$D$300,C374,'Março'!$H$3:$H$300,"&lt;0")+COUNTIFS(Abril!$C$3:$C$300,C374,Abril!$H$3:$H$300,"&lt;0")+COUNTIFS(Abril!$D$3:$D$300,C374,Abril!$H$3:$H$300,"&lt;0")+COUNTIFS(Maio!$C$3:$C$300,C374,Maio!$H$3:$H$300,"&lt;0")+COUNTIFS(Maio!$D$3:$D$300,C374,Maio!$H$3:$H$300,"&lt;0")+COUNTIFS(Junho!$C$3:$C$300,C374,Junho!$H$3:$H$300,"&lt;0")+COUNTIFS(Junho!$D$3:$D$300,C374,Junho!$H$3:$H$300,"&lt;0")+COUNTIFS(Julho!$C$3:$C$300,C374,Julho!$H$3:$H$300,"&lt;0")+COUNTIFS(Julho!$D$3:$D$300,C374,Julho!$H$3:$H$300,"&lt;0")+COUNTIFS(Agosto!$C$3:$C$300,C374,Agosto!$H$3:$H$300,"&lt;0")+COUNTIFS(Agosto!$D$3:$D$300,C374,Agosto!$H$3:$H$300,"&lt;0")+COUNTIFS(Setembro!$C$3:$C$300,C374,Setembro!$H$3:$H$300,"&lt;0")+COUNTIFS(Setembro!$D$3:$D$300,C374,Setembro!$H$3:$H$300,"&lt;0")+COUNTIFS(Outubro!$C$3:$C$300,C374,Outubro!$H$3:$H$300,"&lt;0")+COUNTIFS(Outubro!$D$3:$D$300,C374,Outubro!$H$3:$H$300,"&lt;0")+COUNTIFS(Novembro!$C$3:$C$300,C374,Novembro!$H$3:$H$300,"&lt;0")+COUNTIFS(Novembro!$D$3:$D$300,C374,Novembro!$H$3:$H$300,"&lt;0")+COUNTIFS(Dezembro!$C$3:$C$300,C374,Dezembro!$H$3:$H$300,"&lt;0")+COUNTIFS(Dezembro!$D$3:$D$300,C374,Dezembro!$H$3:$H$300,"&lt;0")</f>
        <v>0</v>
      </c>
      <c r="H374" s="217">
        <f>SUMIFS(Janeiro!$H$3:$H$300,Janeiro!$C$3:$C$300,C374)+SUMIFS(Janeiro!$H$3:$H$300,Janeiro!$D$3:$D$300,C374)+SUMIFS(Fevereiro!$H$3:$H$300,Fevereiro!$C$3:$C$300,C374)+SUMIFS(Fevereiro!$H$3:$H$300,Fevereiro!$D$3:$D$300,C374)+SUMIFS('Março'!$H$3:$H$300,'Março'!$C$3:$C$300,C374)+SUMIFS('Março'!$H$3:$H$300,'Março'!$D$3:$D$300,C374)+SUMIFS(Abril!$H$3:$H$300,Abril!$C$3:$C$300,C374)+SUMIFS(Abril!$H$3:$H$300,Abril!$D$3:$D$300,C374)+SUMIFS(Maio!$H$3:$H$300,Maio!$C$3:$C$300,C374)+SUMIFS(Maio!$H$3:$H$300,Maio!$D$3:$D$300,C374)+SUMIFS(Junho!$H$3:$H$300,Junho!$C$3:$C$300,C374)+SUMIFS(Junho!$H$3:$H$300,Junho!$D$3:$D$300,C374)+SUMIFS(Julho!$H$3:$H$300,Julho!$C$3:$C$300,C374)+SUMIFS(Julho!$H$3:$H$300,Julho!$D$3:$D$300,C374)+SUMIFS(Agosto!$H$3:$H$300,Agosto!$C$3:$C$300,C374)+SUMIFS(Agosto!$H$3:$H$300,Agosto!$D$3:$D$300,C374)+SUMIFS(Setembro!$H$3:$H$300,Setembro!$C$3:$C$300,C374)+SUMIFS(Setembro!$H$3:$H$300,Setembro!$D$3:$D$300,C374)+SUMIFS(Outubro!$H$3:$H$300,Outubro!$C$3:$C$300,C374)+SUMIFS(Outubro!$H$3:$H$300,Outubro!$D$3:$D$300,C374)+SUMIFS(Novembro!$H$3:$H$300,Novembro!$C$3:$C$300,C374)+SUMIFS(Novembro!$H$3:$H$300,Novembro!$D$3:$D$300,C374)+SUMIFS(Dezembro!$H$3:$H$300,Dezembro!$C$3:$C$300,C374)+SUMIFS(Dezembro!$H$3:$H$300,Dezembro!$D$3:$D$300,C374)</f>
        <v>0</v>
      </c>
      <c r="J374" s="235"/>
      <c r="L374" s="71"/>
    </row>
    <row r="375" ht="24.75" customHeight="1">
      <c r="A375" s="214">
        <f>Equipes!$H375+(ROW(Equipes!$H375)/100000)</f>
        <v>0.00375</v>
      </c>
      <c r="B375" s="207">
        <f>RANK(Equipes!$A375,A:A)</f>
        <v>72</v>
      </c>
      <c r="C375" s="242"/>
      <c r="D375" s="216">
        <f>COUNTIF(Janeiro!$C$3:$C$300,C375)+COUNTIF(Fevereiro!$C$3:$C$300,C375)+COUNTIF('Março'!$C$3:$C$300,C375)+COUNTIF(Abril!$C$3:$C$300,C375)+COUNTIF(Maio!$C$3:$C$300,C375)+COUNTIF(Junho!$C$3:$C$300,C375)+COUNTIF(Julho!$C$3:$C$300,C375)+COUNTIF(Agosto!$C$3:$C$300,C375)+COUNTIF(Setembro!$C$3:$C$300,C375)+COUNTIF(Outubro!$C$3:$C$300,C375)+COUNTIF(Novembro!$C$3:$C$300,C375)+COUNTIF(Dezembro!$C$3:$C$300,C375)</f>
        <v>0</v>
      </c>
      <c r="E375" s="216">
        <f>COUNTIF(Janeiro!$D$3:$D$300,C375)+COUNTIF(Fevereiro!$D$3:$D$300,C375)+COUNTIF('Março'!$D$3:$D$300,C375)+COUNTIF(Abril!$D$3:$D$300,C375)+COUNTIF(Maio!$D$3:$D$300,C375)+COUNTIF(Junho!$D$3:$D$300,C375)+COUNTIF(Julho!$D$3:$D$300,C375)+COUNTIF(Agosto!$D$3:$D$300,C375)+COUNTIF(Setembro!$D$3:$D$300,C375)+COUNTIF(Outubro!$D$3:$D$300,C375)+COUNTIF(Novembro!$D$3:$D$300,C375)+COUNTIF(Dezembro!$D$3:$D$300,C375)</f>
        <v>0</v>
      </c>
      <c r="F375" s="216">
        <f>COUNTIFS(Janeiro!$C$3:$C$300,C375,Janeiro!$H$3:$H$300,"&gt;0")+COUNTIFS(Janeiro!$D$3:$D$300,C375,Janeiro!$H$3:$H$300,"&gt;0")+COUNTIFS(Fevereiro!$C$3:$C$300,C375,Fevereiro!$H$3:$H$300,"&gt;0")+COUNTIFS(Fevereiro!$D$3:$D$300,C375,Fevereiro!$H$3:$H$300,"&gt;0")+COUNTIFS('Março'!$C$3:$C$300,C375,'Março'!$H$3:$H$300,"&gt;0")+COUNTIFS('Março'!$D$3:$D$300,C375,'Março'!$H$3:$H$300,"&gt;0")+COUNTIFS(Abril!$C$3:$C$300,C375,Abril!$H$3:$H$300,"&gt;0")+COUNTIFS(Abril!$D$3:$D$300,C375,Abril!$H$3:$H$300,"&gt;0")+COUNTIFS(Maio!$C$3:$C$300,C375,Maio!$H$3:$H$300,"&gt;0")+COUNTIFS(Maio!$D$3:$D$300,C375,Maio!$H$3:$H$300,"&gt;0")+COUNTIFS(Junho!$C$3:$C$300,C375,Junho!$H$3:$H$300,"&gt;0")+COUNTIFS(Junho!$D$3:$D$300,C375,Junho!$H$3:$H$300,"&gt;0")+COUNTIFS(Julho!$C$3:$C$300,C375,Julho!$H$3:$H$300,"&gt;0")+COUNTIFS(Julho!$D$3:$D$300,C375,Julho!$H$3:$H$300,"&gt;0")+COUNTIFS(Agosto!$C$3:$C$300,C375,Agosto!$H$3:$H$300,"&gt;0")+COUNTIFS(Agosto!$D$3:$D$300,C375,Agosto!$H$3:$H$300,"&gt;0")+COUNTIFS(Setembro!$C$3:$C$300,C375,Setembro!$H$3:$H$300,"&gt;0")+COUNTIFS(Setembro!$D$3:$D$300,C375,Setembro!$H$3:$H$300,"&gt;0")+COUNTIFS(Outubro!$C$3:$C$300,C375,Outubro!$H$3:$H$300,"&gt;0")+COUNTIFS(Outubro!$D$3:$D$300,C375,Outubro!$H$3:$H$300,"&gt;0")+COUNTIFS(Novembro!$C$3:$C$300,C375,Novembro!$H$3:$H$300,"&gt;0")+COUNTIFS(Novembro!$D$3:$D$300,C375,Novembro!$H$3:$H$300,"&gt;0")+COUNTIFS(Dezembro!$C$3:$C$300,C375,Dezembro!$H$3:$H$300,"&gt;0")+COUNTIFS(Dezembro!$D$3:$D$300,C375,Dezembro!$H$3:$H$300,"&gt;0")</f>
        <v>0</v>
      </c>
      <c r="G375" s="216">
        <f>COUNTIFS(Janeiro!$C$3:$C$300,C375,Janeiro!$H$3:$H$300,"&lt;0")+COUNTIFS(Janeiro!$D$3:$D$300,C375,Janeiro!$H$3:$H$300,"&lt;0")+COUNTIFS(Fevereiro!$C$3:$C$300,C375,Fevereiro!$H$3:$H$300,"&lt;0")+COUNTIFS(Fevereiro!$D$3:$D$300,C375,Fevereiro!$H$3:$H$300,"&lt;0")+COUNTIFS('Março'!$C$3:$C$300,C375,'Março'!$H$3:$H$300,"&lt;0")+COUNTIFS('Março'!$D$3:$D$300,C375,'Março'!$H$3:$H$300,"&lt;0")+COUNTIFS(Abril!$C$3:$C$300,C375,Abril!$H$3:$H$300,"&lt;0")+COUNTIFS(Abril!$D$3:$D$300,C375,Abril!$H$3:$H$300,"&lt;0")+COUNTIFS(Maio!$C$3:$C$300,C375,Maio!$H$3:$H$300,"&lt;0")+COUNTIFS(Maio!$D$3:$D$300,C375,Maio!$H$3:$H$300,"&lt;0")+COUNTIFS(Junho!$C$3:$C$300,C375,Junho!$H$3:$H$300,"&lt;0")+COUNTIFS(Junho!$D$3:$D$300,C375,Junho!$H$3:$H$300,"&lt;0")+COUNTIFS(Julho!$C$3:$C$300,C375,Julho!$H$3:$H$300,"&lt;0")+COUNTIFS(Julho!$D$3:$D$300,C375,Julho!$H$3:$H$300,"&lt;0")+COUNTIFS(Agosto!$C$3:$C$300,C375,Agosto!$H$3:$H$300,"&lt;0")+COUNTIFS(Agosto!$D$3:$D$300,C375,Agosto!$H$3:$H$300,"&lt;0")+COUNTIFS(Setembro!$C$3:$C$300,C375,Setembro!$H$3:$H$300,"&lt;0")+COUNTIFS(Setembro!$D$3:$D$300,C375,Setembro!$H$3:$H$300,"&lt;0")+COUNTIFS(Outubro!$C$3:$C$300,C375,Outubro!$H$3:$H$300,"&lt;0")+COUNTIFS(Outubro!$D$3:$D$300,C375,Outubro!$H$3:$H$300,"&lt;0")+COUNTIFS(Novembro!$C$3:$C$300,C375,Novembro!$H$3:$H$300,"&lt;0")+COUNTIFS(Novembro!$D$3:$D$300,C375,Novembro!$H$3:$H$300,"&lt;0")+COUNTIFS(Dezembro!$C$3:$C$300,C375,Dezembro!$H$3:$H$300,"&lt;0")+COUNTIFS(Dezembro!$D$3:$D$300,C375,Dezembro!$H$3:$H$300,"&lt;0")</f>
        <v>0</v>
      </c>
      <c r="H375" s="217">
        <f>SUMIFS(Janeiro!$H$3:$H$300,Janeiro!$C$3:$C$300,C375)+SUMIFS(Janeiro!$H$3:$H$300,Janeiro!$D$3:$D$300,C375)+SUMIFS(Fevereiro!$H$3:$H$300,Fevereiro!$C$3:$C$300,C375)+SUMIFS(Fevereiro!$H$3:$H$300,Fevereiro!$D$3:$D$300,C375)+SUMIFS('Março'!$H$3:$H$300,'Março'!$C$3:$C$300,C375)+SUMIFS('Março'!$H$3:$H$300,'Março'!$D$3:$D$300,C375)+SUMIFS(Abril!$H$3:$H$300,Abril!$C$3:$C$300,C375)+SUMIFS(Abril!$H$3:$H$300,Abril!$D$3:$D$300,C375)+SUMIFS(Maio!$H$3:$H$300,Maio!$C$3:$C$300,C375)+SUMIFS(Maio!$H$3:$H$300,Maio!$D$3:$D$300,C375)+SUMIFS(Junho!$H$3:$H$300,Junho!$C$3:$C$300,C375)+SUMIFS(Junho!$H$3:$H$300,Junho!$D$3:$D$300,C375)+SUMIFS(Julho!$H$3:$H$300,Julho!$C$3:$C$300,C375)+SUMIFS(Julho!$H$3:$H$300,Julho!$D$3:$D$300,C375)+SUMIFS(Agosto!$H$3:$H$300,Agosto!$C$3:$C$300,C375)+SUMIFS(Agosto!$H$3:$H$300,Agosto!$D$3:$D$300,C375)+SUMIFS(Setembro!$H$3:$H$300,Setembro!$C$3:$C$300,C375)+SUMIFS(Setembro!$H$3:$H$300,Setembro!$D$3:$D$300,C375)+SUMIFS(Outubro!$H$3:$H$300,Outubro!$C$3:$C$300,C375)+SUMIFS(Outubro!$H$3:$H$300,Outubro!$D$3:$D$300,C375)+SUMIFS(Novembro!$H$3:$H$300,Novembro!$C$3:$C$300,C375)+SUMIFS(Novembro!$H$3:$H$300,Novembro!$D$3:$D$300,C375)+SUMIFS(Dezembro!$H$3:$H$300,Dezembro!$C$3:$C$300,C375)+SUMIFS(Dezembro!$H$3:$H$300,Dezembro!$D$3:$D$300,C375)</f>
        <v>0</v>
      </c>
      <c r="J375" s="235"/>
      <c r="L375" s="71"/>
    </row>
    <row r="376" ht="24.75" customHeight="1">
      <c r="A376" s="214">
        <f>Equipes!$H376+(ROW(Equipes!$H376)/100000)</f>
        <v>0.00376</v>
      </c>
      <c r="B376" s="207">
        <f>RANK(Equipes!$A376,A:A)</f>
        <v>71</v>
      </c>
      <c r="C376" s="242"/>
      <c r="D376" s="216">
        <f>COUNTIF(Janeiro!$C$3:$C$300,C376)+COUNTIF(Fevereiro!$C$3:$C$300,C376)+COUNTIF('Março'!$C$3:$C$300,C376)+COUNTIF(Abril!$C$3:$C$300,C376)+COUNTIF(Maio!$C$3:$C$300,C376)+COUNTIF(Junho!$C$3:$C$300,C376)+COUNTIF(Julho!$C$3:$C$300,C376)+COUNTIF(Agosto!$C$3:$C$300,C376)+COUNTIF(Setembro!$C$3:$C$300,C376)+COUNTIF(Outubro!$C$3:$C$300,C376)+COUNTIF(Novembro!$C$3:$C$300,C376)+COUNTIF(Dezembro!$C$3:$C$300,C376)</f>
        <v>0</v>
      </c>
      <c r="E376" s="216">
        <f>COUNTIF(Janeiro!$D$3:$D$300,C376)+COUNTIF(Fevereiro!$D$3:$D$300,C376)+COUNTIF('Março'!$D$3:$D$300,C376)+COUNTIF(Abril!$D$3:$D$300,C376)+COUNTIF(Maio!$D$3:$D$300,C376)+COUNTIF(Junho!$D$3:$D$300,C376)+COUNTIF(Julho!$D$3:$D$300,C376)+COUNTIF(Agosto!$D$3:$D$300,C376)+COUNTIF(Setembro!$D$3:$D$300,C376)+COUNTIF(Outubro!$D$3:$D$300,C376)+COUNTIF(Novembro!$D$3:$D$300,C376)+COUNTIF(Dezembro!$D$3:$D$300,C376)</f>
        <v>0</v>
      </c>
      <c r="F376" s="216">
        <f>COUNTIFS(Janeiro!$C$3:$C$300,C376,Janeiro!$H$3:$H$300,"&gt;0")+COUNTIFS(Janeiro!$D$3:$D$300,C376,Janeiro!$H$3:$H$300,"&gt;0")+COUNTIFS(Fevereiro!$C$3:$C$300,C376,Fevereiro!$H$3:$H$300,"&gt;0")+COUNTIFS(Fevereiro!$D$3:$D$300,C376,Fevereiro!$H$3:$H$300,"&gt;0")+COUNTIFS('Março'!$C$3:$C$300,C376,'Março'!$H$3:$H$300,"&gt;0")+COUNTIFS('Março'!$D$3:$D$300,C376,'Março'!$H$3:$H$300,"&gt;0")+COUNTIFS(Abril!$C$3:$C$300,C376,Abril!$H$3:$H$300,"&gt;0")+COUNTIFS(Abril!$D$3:$D$300,C376,Abril!$H$3:$H$300,"&gt;0")+COUNTIFS(Maio!$C$3:$C$300,C376,Maio!$H$3:$H$300,"&gt;0")+COUNTIFS(Maio!$D$3:$D$300,C376,Maio!$H$3:$H$300,"&gt;0")+COUNTIFS(Junho!$C$3:$C$300,C376,Junho!$H$3:$H$300,"&gt;0")+COUNTIFS(Junho!$D$3:$D$300,C376,Junho!$H$3:$H$300,"&gt;0")+COUNTIFS(Julho!$C$3:$C$300,C376,Julho!$H$3:$H$300,"&gt;0")+COUNTIFS(Julho!$D$3:$D$300,C376,Julho!$H$3:$H$300,"&gt;0")+COUNTIFS(Agosto!$C$3:$C$300,C376,Agosto!$H$3:$H$300,"&gt;0")+COUNTIFS(Agosto!$D$3:$D$300,C376,Agosto!$H$3:$H$300,"&gt;0")+COUNTIFS(Setembro!$C$3:$C$300,C376,Setembro!$H$3:$H$300,"&gt;0")+COUNTIFS(Setembro!$D$3:$D$300,C376,Setembro!$H$3:$H$300,"&gt;0")+COUNTIFS(Outubro!$C$3:$C$300,C376,Outubro!$H$3:$H$300,"&gt;0")+COUNTIFS(Outubro!$D$3:$D$300,C376,Outubro!$H$3:$H$300,"&gt;0")+COUNTIFS(Novembro!$C$3:$C$300,C376,Novembro!$H$3:$H$300,"&gt;0")+COUNTIFS(Novembro!$D$3:$D$300,C376,Novembro!$H$3:$H$300,"&gt;0")+COUNTIFS(Dezembro!$C$3:$C$300,C376,Dezembro!$H$3:$H$300,"&gt;0")+COUNTIFS(Dezembro!$D$3:$D$300,C376,Dezembro!$H$3:$H$300,"&gt;0")</f>
        <v>0</v>
      </c>
      <c r="G376" s="216">
        <f>COUNTIFS(Janeiro!$C$3:$C$300,C376,Janeiro!$H$3:$H$300,"&lt;0")+COUNTIFS(Janeiro!$D$3:$D$300,C376,Janeiro!$H$3:$H$300,"&lt;0")+COUNTIFS(Fevereiro!$C$3:$C$300,C376,Fevereiro!$H$3:$H$300,"&lt;0")+COUNTIFS(Fevereiro!$D$3:$D$300,C376,Fevereiro!$H$3:$H$300,"&lt;0")+COUNTIFS('Março'!$C$3:$C$300,C376,'Março'!$H$3:$H$300,"&lt;0")+COUNTIFS('Março'!$D$3:$D$300,C376,'Março'!$H$3:$H$300,"&lt;0")+COUNTIFS(Abril!$C$3:$C$300,C376,Abril!$H$3:$H$300,"&lt;0")+COUNTIFS(Abril!$D$3:$D$300,C376,Abril!$H$3:$H$300,"&lt;0")+COUNTIFS(Maio!$C$3:$C$300,C376,Maio!$H$3:$H$300,"&lt;0")+COUNTIFS(Maio!$D$3:$D$300,C376,Maio!$H$3:$H$300,"&lt;0")+COUNTIFS(Junho!$C$3:$C$300,C376,Junho!$H$3:$H$300,"&lt;0")+COUNTIFS(Junho!$D$3:$D$300,C376,Junho!$H$3:$H$300,"&lt;0")+COUNTIFS(Julho!$C$3:$C$300,C376,Julho!$H$3:$H$300,"&lt;0")+COUNTIFS(Julho!$D$3:$D$300,C376,Julho!$H$3:$H$300,"&lt;0")+COUNTIFS(Agosto!$C$3:$C$300,C376,Agosto!$H$3:$H$300,"&lt;0")+COUNTIFS(Agosto!$D$3:$D$300,C376,Agosto!$H$3:$H$300,"&lt;0")+COUNTIFS(Setembro!$C$3:$C$300,C376,Setembro!$H$3:$H$300,"&lt;0")+COUNTIFS(Setembro!$D$3:$D$300,C376,Setembro!$H$3:$H$300,"&lt;0")+COUNTIFS(Outubro!$C$3:$C$300,C376,Outubro!$H$3:$H$300,"&lt;0")+COUNTIFS(Outubro!$D$3:$D$300,C376,Outubro!$H$3:$H$300,"&lt;0")+COUNTIFS(Novembro!$C$3:$C$300,C376,Novembro!$H$3:$H$300,"&lt;0")+COUNTIFS(Novembro!$D$3:$D$300,C376,Novembro!$H$3:$H$300,"&lt;0")+COUNTIFS(Dezembro!$C$3:$C$300,C376,Dezembro!$H$3:$H$300,"&lt;0")+COUNTIFS(Dezembro!$D$3:$D$300,C376,Dezembro!$H$3:$H$300,"&lt;0")</f>
        <v>0</v>
      </c>
      <c r="H376" s="217">
        <f>SUMIFS(Janeiro!$H$3:$H$300,Janeiro!$C$3:$C$300,C376)+SUMIFS(Janeiro!$H$3:$H$300,Janeiro!$D$3:$D$300,C376)+SUMIFS(Fevereiro!$H$3:$H$300,Fevereiro!$C$3:$C$300,C376)+SUMIFS(Fevereiro!$H$3:$H$300,Fevereiro!$D$3:$D$300,C376)+SUMIFS('Março'!$H$3:$H$300,'Março'!$C$3:$C$300,C376)+SUMIFS('Março'!$H$3:$H$300,'Março'!$D$3:$D$300,C376)+SUMIFS(Abril!$H$3:$H$300,Abril!$C$3:$C$300,C376)+SUMIFS(Abril!$H$3:$H$300,Abril!$D$3:$D$300,C376)+SUMIFS(Maio!$H$3:$H$300,Maio!$C$3:$C$300,C376)+SUMIFS(Maio!$H$3:$H$300,Maio!$D$3:$D$300,C376)+SUMIFS(Junho!$H$3:$H$300,Junho!$C$3:$C$300,C376)+SUMIFS(Junho!$H$3:$H$300,Junho!$D$3:$D$300,C376)+SUMIFS(Julho!$H$3:$H$300,Julho!$C$3:$C$300,C376)+SUMIFS(Julho!$H$3:$H$300,Julho!$D$3:$D$300,C376)+SUMIFS(Agosto!$H$3:$H$300,Agosto!$C$3:$C$300,C376)+SUMIFS(Agosto!$H$3:$H$300,Agosto!$D$3:$D$300,C376)+SUMIFS(Setembro!$H$3:$H$300,Setembro!$C$3:$C$300,C376)+SUMIFS(Setembro!$H$3:$H$300,Setembro!$D$3:$D$300,C376)+SUMIFS(Outubro!$H$3:$H$300,Outubro!$C$3:$C$300,C376)+SUMIFS(Outubro!$H$3:$H$300,Outubro!$D$3:$D$300,C376)+SUMIFS(Novembro!$H$3:$H$300,Novembro!$C$3:$C$300,C376)+SUMIFS(Novembro!$H$3:$H$300,Novembro!$D$3:$D$300,C376)+SUMIFS(Dezembro!$H$3:$H$300,Dezembro!$C$3:$C$300,C376)+SUMIFS(Dezembro!$H$3:$H$300,Dezembro!$D$3:$D$300,C376)</f>
        <v>0</v>
      </c>
      <c r="J376" s="235"/>
      <c r="L376" s="71"/>
    </row>
    <row r="377" ht="24.75" customHeight="1">
      <c r="A377" s="214">
        <f>Equipes!$H377+(ROW(Equipes!$H377)/100000)</f>
        <v>0.00377</v>
      </c>
      <c r="B377" s="207">
        <f>RANK(Equipes!$A377,A:A)</f>
        <v>70</v>
      </c>
      <c r="C377" s="242"/>
      <c r="D377" s="216">
        <f>COUNTIF(Janeiro!$C$3:$C$300,C377)+COUNTIF(Fevereiro!$C$3:$C$300,C377)+COUNTIF('Março'!$C$3:$C$300,C377)+COUNTIF(Abril!$C$3:$C$300,C377)+COUNTIF(Maio!$C$3:$C$300,C377)+COUNTIF(Junho!$C$3:$C$300,C377)+COUNTIF(Julho!$C$3:$C$300,C377)+COUNTIF(Agosto!$C$3:$C$300,C377)+COUNTIF(Setembro!$C$3:$C$300,C377)+COUNTIF(Outubro!$C$3:$C$300,C377)+COUNTIF(Novembro!$C$3:$C$300,C377)+COUNTIF(Dezembro!$C$3:$C$300,C377)</f>
        <v>0</v>
      </c>
      <c r="E377" s="216">
        <f>COUNTIF(Janeiro!$D$3:$D$300,C377)+COUNTIF(Fevereiro!$D$3:$D$300,C377)+COUNTIF('Março'!$D$3:$D$300,C377)+COUNTIF(Abril!$D$3:$D$300,C377)+COUNTIF(Maio!$D$3:$D$300,C377)+COUNTIF(Junho!$D$3:$D$300,C377)+COUNTIF(Julho!$D$3:$D$300,C377)+COUNTIF(Agosto!$D$3:$D$300,C377)+COUNTIF(Setembro!$D$3:$D$300,C377)+COUNTIF(Outubro!$D$3:$D$300,C377)+COUNTIF(Novembro!$D$3:$D$300,C377)+COUNTIF(Dezembro!$D$3:$D$300,C377)</f>
        <v>0</v>
      </c>
      <c r="F377" s="216">
        <f>COUNTIFS(Janeiro!$C$3:$C$300,C377,Janeiro!$H$3:$H$300,"&gt;0")+COUNTIFS(Janeiro!$D$3:$D$300,C377,Janeiro!$H$3:$H$300,"&gt;0")+COUNTIFS(Fevereiro!$C$3:$C$300,C377,Fevereiro!$H$3:$H$300,"&gt;0")+COUNTIFS(Fevereiro!$D$3:$D$300,C377,Fevereiro!$H$3:$H$300,"&gt;0")+COUNTIFS('Março'!$C$3:$C$300,C377,'Março'!$H$3:$H$300,"&gt;0")+COUNTIFS('Março'!$D$3:$D$300,C377,'Março'!$H$3:$H$300,"&gt;0")+COUNTIFS(Abril!$C$3:$C$300,C377,Abril!$H$3:$H$300,"&gt;0")+COUNTIFS(Abril!$D$3:$D$300,C377,Abril!$H$3:$H$300,"&gt;0")+COUNTIFS(Maio!$C$3:$C$300,C377,Maio!$H$3:$H$300,"&gt;0")+COUNTIFS(Maio!$D$3:$D$300,C377,Maio!$H$3:$H$300,"&gt;0")+COUNTIFS(Junho!$C$3:$C$300,C377,Junho!$H$3:$H$300,"&gt;0")+COUNTIFS(Junho!$D$3:$D$300,C377,Junho!$H$3:$H$300,"&gt;0")+COUNTIFS(Julho!$C$3:$C$300,C377,Julho!$H$3:$H$300,"&gt;0")+COUNTIFS(Julho!$D$3:$D$300,C377,Julho!$H$3:$H$300,"&gt;0")+COUNTIFS(Agosto!$C$3:$C$300,C377,Agosto!$H$3:$H$300,"&gt;0")+COUNTIFS(Agosto!$D$3:$D$300,C377,Agosto!$H$3:$H$300,"&gt;0")+COUNTIFS(Setembro!$C$3:$C$300,C377,Setembro!$H$3:$H$300,"&gt;0")+COUNTIFS(Setembro!$D$3:$D$300,C377,Setembro!$H$3:$H$300,"&gt;0")+COUNTIFS(Outubro!$C$3:$C$300,C377,Outubro!$H$3:$H$300,"&gt;0")+COUNTIFS(Outubro!$D$3:$D$300,C377,Outubro!$H$3:$H$300,"&gt;0")+COUNTIFS(Novembro!$C$3:$C$300,C377,Novembro!$H$3:$H$300,"&gt;0")+COUNTIFS(Novembro!$D$3:$D$300,C377,Novembro!$H$3:$H$300,"&gt;0")+COUNTIFS(Dezembro!$C$3:$C$300,C377,Dezembro!$H$3:$H$300,"&gt;0")+COUNTIFS(Dezembro!$D$3:$D$300,C377,Dezembro!$H$3:$H$300,"&gt;0")</f>
        <v>0</v>
      </c>
      <c r="G377" s="216">
        <f>COUNTIFS(Janeiro!$C$3:$C$300,C377,Janeiro!$H$3:$H$300,"&lt;0")+COUNTIFS(Janeiro!$D$3:$D$300,C377,Janeiro!$H$3:$H$300,"&lt;0")+COUNTIFS(Fevereiro!$C$3:$C$300,C377,Fevereiro!$H$3:$H$300,"&lt;0")+COUNTIFS(Fevereiro!$D$3:$D$300,C377,Fevereiro!$H$3:$H$300,"&lt;0")+COUNTIFS('Março'!$C$3:$C$300,C377,'Março'!$H$3:$H$300,"&lt;0")+COUNTIFS('Março'!$D$3:$D$300,C377,'Março'!$H$3:$H$300,"&lt;0")+COUNTIFS(Abril!$C$3:$C$300,C377,Abril!$H$3:$H$300,"&lt;0")+COUNTIFS(Abril!$D$3:$D$300,C377,Abril!$H$3:$H$300,"&lt;0")+COUNTIFS(Maio!$C$3:$C$300,C377,Maio!$H$3:$H$300,"&lt;0")+COUNTIFS(Maio!$D$3:$D$300,C377,Maio!$H$3:$H$300,"&lt;0")+COUNTIFS(Junho!$C$3:$C$300,C377,Junho!$H$3:$H$300,"&lt;0")+COUNTIFS(Junho!$D$3:$D$300,C377,Junho!$H$3:$H$300,"&lt;0")+COUNTIFS(Julho!$C$3:$C$300,C377,Julho!$H$3:$H$300,"&lt;0")+COUNTIFS(Julho!$D$3:$D$300,C377,Julho!$H$3:$H$300,"&lt;0")+COUNTIFS(Agosto!$C$3:$C$300,C377,Agosto!$H$3:$H$300,"&lt;0")+COUNTIFS(Agosto!$D$3:$D$300,C377,Agosto!$H$3:$H$300,"&lt;0")+COUNTIFS(Setembro!$C$3:$C$300,C377,Setembro!$H$3:$H$300,"&lt;0")+COUNTIFS(Setembro!$D$3:$D$300,C377,Setembro!$H$3:$H$300,"&lt;0")+COUNTIFS(Outubro!$C$3:$C$300,C377,Outubro!$H$3:$H$300,"&lt;0")+COUNTIFS(Outubro!$D$3:$D$300,C377,Outubro!$H$3:$H$300,"&lt;0")+COUNTIFS(Novembro!$C$3:$C$300,C377,Novembro!$H$3:$H$300,"&lt;0")+COUNTIFS(Novembro!$D$3:$D$300,C377,Novembro!$H$3:$H$300,"&lt;0")+COUNTIFS(Dezembro!$C$3:$C$300,C377,Dezembro!$H$3:$H$300,"&lt;0")+COUNTIFS(Dezembro!$D$3:$D$300,C377,Dezembro!$H$3:$H$300,"&lt;0")</f>
        <v>0</v>
      </c>
      <c r="H377" s="217">
        <f>SUMIFS(Janeiro!$H$3:$H$300,Janeiro!$C$3:$C$300,C377)+SUMIFS(Janeiro!$H$3:$H$300,Janeiro!$D$3:$D$300,C377)+SUMIFS(Fevereiro!$H$3:$H$300,Fevereiro!$C$3:$C$300,C377)+SUMIFS(Fevereiro!$H$3:$H$300,Fevereiro!$D$3:$D$300,C377)+SUMIFS('Março'!$H$3:$H$300,'Março'!$C$3:$C$300,C377)+SUMIFS('Março'!$H$3:$H$300,'Março'!$D$3:$D$300,C377)+SUMIFS(Abril!$H$3:$H$300,Abril!$C$3:$C$300,C377)+SUMIFS(Abril!$H$3:$H$300,Abril!$D$3:$D$300,C377)+SUMIFS(Maio!$H$3:$H$300,Maio!$C$3:$C$300,C377)+SUMIFS(Maio!$H$3:$H$300,Maio!$D$3:$D$300,C377)+SUMIFS(Junho!$H$3:$H$300,Junho!$C$3:$C$300,C377)+SUMIFS(Junho!$H$3:$H$300,Junho!$D$3:$D$300,C377)+SUMIFS(Julho!$H$3:$H$300,Julho!$C$3:$C$300,C377)+SUMIFS(Julho!$H$3:$H$300,Julho!$D$3:$D$300,C377)+SUMIFS(Agosto!$H$3:$H$300,Agosto!$C$3:$C$300,C377)+SUMIFS(Agosto!$H$3:$H$300,Agosto!$D$3:$D$300,C377)+SUMIFS(Setembro!$H$3:$H$300,Setembro!$C$3:$C$300,C377)+SUMIFS(Setembro!$H$3:$H$300,Setembro!$D$3:$D$300,C377)+SUMIFS(Outubro!$H$3:$H$300,Outubro!$C$3:$C$300,C377)+SUMIFS(Outubro!$H$3:$H$300,Outubro!$D$3:$D$300,C377)+SUMIFS(Novembro!$H$3:$H$300,Novembro!$C$3:$C$300,C377)+SUMIFS(Novembro!$H$3:$H$300,Novembro!$D$3:$D$300,C377)+SUMIFS(Dezembro!$H$3:$H$300,Dezembro!$C$3:$C$300,C377)+SUMIFS(Dezembro!$H$3:$H$300,Dezembro!$D$3:$D$300,C377)</f>
        <v>0</v>
      </c>
      <c r="J377" s="235"/>
      <c r="L377" s="71"/>
    </row>
    <row r="378" ht="24.75" customHeight="1">
      <c r="A378" s="214">
        <f>Equipes!$H378+(ROW(Equipes!$H378)/100000)</f>
        <v>0.00378</v>
      </c>
      <c r="B378" s="207">
        <f>RANK(Equipes!$A378,A:A)</f>
        <v>69</v>
      </c>
      <c r="C378" s="242"/>
      <c r="D378" s="216">
        <f>COUNTIF(Janeiro!$C$3:$C$300,C378)+COUNTIF(Fevereiro!$C$3:$C$300,C378)+COUNTIF('Março'!$C$3:$C$300,C378)+COUNTIF(Abril!$C$3:$C$300,C378)+COUNTIF(Maio!$C$3:$C$300,C378)+COUNTIF(Junho!$C$3:$C$300,C378)+COUNTIF(Julho!$C$3:$C$300,C378)+COUNTIF(Agosto!$C$3:$C$300,C378)+COUNTIF(Setembro!$C$3:$C$300,C378)+COUNTIF(Outubro!$C$3:$C$300,C378)+COUNTIF(Novembro!$C$3:$C$300,C378)+COUNTIF(Dezembro!$C$3:$C$300,C378)</f>
        <v>0</v>
      </c>
      <c r="E378" s="216">
        <f>COUNTIF(Janeiro!$D$3:$D$300,C378)+COUNTIF(Fevereiro!$D$3:$D$300,C378)+COUNTIF('Março'!$D$3:$D$300,C378)+COUNTIF(Abril!$D$3:$D$300,C378)+COUNTIF(Maio!$D$3:$D$300,C378)+COUNTIF(Junho!$D$3:$D$300,C378)+COUNTIF(Julho!$D$3:$D$300,C378)+COUNTIF(Agosto!$D$3:$D$300,C378)+COUNTIF(Setembro!$D$3:$D$300,C378)+COUNTIF(Outubro!$D$3:$D$300,C378)+COUNTIF(Novembro!$D$3:$D$300,C378)+COUNTIF(Dezembro!$D$3:$D$300,C378)</f>
        <v>0</v>
      </c>
      <c r="F378" s="216">
        <f>COUNTIFS(Janeiro!$C$3:$C$300,C378,Janeiro!$H$3:$H$300,"&gt;0")+COUNTIFS(Janeiro!$D$3:$D$300,C378,Janeiro!$H$3:$H$300,"&gt;0")+COUNTIFS(Fevereiro!$C$3:$C$300,C378,Fevereiro!$H$3:$H$300,"&gt;0")+COUNTIFS(Fevereiro!$D$3:$D$300,C378,Fevereiro!$H$3:$H$300,"&gt;0")+COUNTIFS('Março'!$C$3:$C$300,C378,'Março'!$H$3:$H$300,"&gt;0")+COUNTIFS('Março'!$D$3:$D$300,C378,'Março'!$H$3:$H$300,"&gt;0")+COUNTIFS(Abril!$C$3:$C$300,C378,Abril!$H$3:$H$300,"&gt;0")+COUNTIFS(Abril!$D$3:$D$300,C378,Abril!$H$3:$H$300,"&gt;0")+COUNTIFS(Maio!$C$3:$C$300,C378,Maio!$H$3:$H$300,"&gt;0")+COUNTIFS(Maio!$D$3:$D$300,C378,Maio!$H$3:$H$300,"&gt;0")+COUNTIFS(Junho!$C$3:$C$300,C378,Junho!$H$3:$H$300,"&gt;0")+COUNTIFS(Junho!$D$3:$D$300,C378,Junho!$H$3:$H$300,"&gt;0")+COUNTIFS(Julho!$C$3:$C$300,C378,Julho!$H$3:$H$300,"&gt;0")+COUNTIFS(Julho!$D$3:$D$300,C378,Julho!$H$3:$H$300,"&gt;0")+COUNTIFS(Agosto!$C$3:$C$300,C378,Agosto!$H$3:$H$300,"&gt;0")+COUNTIFS(Agosto!$D$3:$D$300,C378,Agosto!$H$3:$H$300,"&gt;0")+COUNTIFS(Setembro!$C$3:$C$300,C378,Setembro!$H$3:$H$300,"&gt;0")+COUNTIFS(Setembro!$D$3:$D$300,C378,Setembro!$H$3:$H$300,"&gt;0")+COUNTIFS(Outubro!$C$3:$C$300,C378,Outubro!$H$3:$H$300,"&gt;0")+COUNTIFS(Outubro!$D$3:$D$300,C378,Outubro!$H$3:$H$300,"&gt;0")+COUNTIFS(Novembro!$C$3:$C$300,C378,Novembro!$H$3:$H$300,"&gt;0")+COUNTIFS(Novembro!$D$3:$D$300,C378,Novembro!$H$3:$H$300,"&gt;0")+COUNTIFS(Dezembro!$C$3:$C$300,C378,Dezembro!$H$3:$H$300,"&gt;0")+COUNTIFS(Dezembro!$D$3:$D$300,C378,Dezembro!$H$3:$H$300,"&gt;0")</f>
        <v>0</v>
      </c>
      <c r="G378" s="216">
        <f>COUNTIFS(Janeiro!$C$3:$C$300,C378,Janeiro!$H$3:$H$300,"&lt;0")+COUNTIFS(Janeiro!$D$3:$D$300,C378,Janeiro!$H$3:$H$300,"&lt;0")+COUNTIFS(Fevereiro!$C$3:$C$300,C378,Fevereiro!$H$3:$H$300,"&lt;0")+COUNTIFS(Fevereiro!$D$3:$D$300,C378,Fevereiro!$H$3:$H$300,"&lt;0")+COUNTIFS('Março'!$C$3:$C$300,C378,'Março'!$H$3:$H$300,"&lt;0")+COUNTIFS('Março'!$D$3:$D$300,C378,'Março'!$H$3:$H$300,"&lt;0")+COUNTIFS(Abril!$C$3:$C$300,C378,Abril!$H$3:$H$300,"&lt;0")+COUNTIFS(Abril!$D$3:$D$300,C378,Abril!$H$3:$H$300,"&lt;0")+COUNTIFS(Maio!$C$3:$C$300,C378,Maio!$H$3:$H$300,"&lt;0")+COUNTIFS(Maio!$D$3:$D$300,C378,Maio!$H$3:$H$300,"&lt;0")+COUNTIFS(Junho!$C$3:$C$300,C378,Junho!$H$3:$H$300,"&lt;0")+COUNTIFS(Junho!$D$3:$D$300,C378,Junho!$H$3:$H$300,"&lt;0")+COUNTIFS(Julho!$C$3:$C$300,C378,Julho!$H$3:$H$300,"&lt;0")+COUNTIFS(Julho!$D$3:$D$300,C378,Julho!$H$3:$H$300,"&lt;0")+COUNTIFS(Agosto!$C$3:$C$300,C378,Agosto!$H$3:$H$300,"&lt;0")+COUNTIFS(Agosto!$D$3:$D$300,C378,Agosto!$H$3:$H$300,"&lt;0")+COUNTIFS(Setembro!$C$3:$C$300,C378,Setembro!$H$3:$H$300,"&lt;0")+COUNTIFS(Setembro!$D$3:$D$300,C378,Setembro!$H$3:$H$300,"&lt;0")+COUNTIFS(Outubro!$C$3:$C$300,C378,Outubro!$H$3:$H$300,"&lt;0")+COUNTIFS(Outubro!$D$3:$D$300,C378,Outubro!$H$3:$H$300,"&lt;0")+COUNTIFS(Novembro!$C$3:$C$300,C378,Novembro!$H$3:$H$300,"&lt;0")+COUNTIFS(Novembro!$D$3:$D$300,C378,Novembro!$H$3:$H$300,"&lt;0")+COUNTIFS(Dezembro!$C$3:$C$300,C378,Dezembro!$H$3:$H$300,"&lt;0")+COUNTIFS(Dezembro!$D$3:$D$300,C378,Dezembro!$H$3:$H$300,"&lt;0")</f>
        <v>0</v>
      </c>
      <c r="H378" s="217">
        <f>SUMIFS(Janeiro!$H$3:$H$300,Janeiro!$C$3:$C$300,C378)+SUMIFS(Janeiro!$H$3:$H$300,Janeiro!$D$3:$D$300,C378)+SUMIFS(Fevereiro!$H$3:$H$300,Fevereiro!$C$3:$C$300,C378)+SUMIFS(Fevereiro!$H$3:$H$300,Fevereiro!$D$3:$D$300,C378)+SUMIFS('Março'!$H$3:$H$300,'Março'!$C$3:$C$300,C378)+SUMIFS('Março'!$H$3:$H$300,'Março'!$D$3:$D$300,C378)+SUMIFS(Abril!$H$3:$H$300,Abril!$C$3:$C$300,C378)+SUMIFS(Abril!$H$3:$H$300,Abril!$D$3:$D$300,C378)+SUMIFS(Maio!$H$3:$H$300,Maio!$C$3:$C$300,C378)+SUMIFS(Maio!$H$3:$H$300,Maio!$D$3:$D$300,C378)+SUMIFS(Junho!$H$3:$H$300,Junho!$C$3:$C$300,C378)+SUMIFS(Junho!$H$3:$H$300,Junho!$D$3:$D$300,C378)+SUMIFS(Julho!$H$3:$H$300,Julho!$C$3:$C$300,C378)+SUMIFS(Julho!$H$3:$H$300,Julho!$D$3:$D$300,C378)+SUMIFS(Agosto!$H$3:$H$300,Agosto!$C$3:$C$300,C378)+SUMIFS(Agosto!$H$3:$H$300,Agosto!$D$3:$D$300,C378)+SUMIFS(Setembro!$H$3:$H$300,Setembro!$C$3:$C$300,C378)+SUMIFS(Setembro!$H$3:$H$300,Setembro!$D$3:$D$300,C378)+SUMIFS(Outubro!$H$3:$H$300,Outubro!$C$3:$C$300,C378)+SUMIFS(Outubro!$H$3:$H$300,Outubro!$D$3:$D$300,C378)+SUMIFS(Novembro!$H$3:$H$300,Novembro!$C$3:$C$300,C378)+SUMIFS(Novembro!$H$3:$H$300,Novembro!$D$3:$D$300,C378)+SUMIFS(Dezembro!$H$3:$H$300,Dezembro!$C$3:$C$300,C378)+SUMIFS(Dezembro!$H$3:$H$300,Dezembro!$D$3:$D$300,C378)</f>
        <v>0</v>
      </c>
      <c r="J378" s="235"/>
      <c r="L378" s="71"/>
    </row>
    <row r="379" ht="24.75" customHeight="1">
      <c r="A379" s="214">
        <f>Equipes!$H379+(ROW(Equipes!$H379)/100000)</f>
        <v>0.00379</v>
      </c>
      <c r="B379" s="207">
        <f>RANK(Equipes!$A379,A:A)</f>
        <v>68</v>
      </c>
      <c r="C379" s="242"/>
      <c r="D379" s="216">
        <f>COUNTIF(Janeiro!$C$3:$C$300,C379)+COUNTIF(Fevereiro!$C$3:$C$300,C379)+COUNTIF('Março'!$C$3:$C$300,C379)+COUNTIF(Abril!$C$3:$C$300,C379)+COUNTIF(Maio!$C$3:$C$300,C379)+COUNTIF(Junho!$C$3:$C$300,C379)+COUNTIF(Julho!$C$3:$C$300,C379)+COUNTIF(Agosto!$C$3:$C$300,C379)+COUNTIF(Setembro!$C$3:$C$300,C379)+COUNTIF(Outubro!$C$3:$C$300,C379)+COUNTIF(Novembro!$C$3:$C$300,C379)+COUNTIF(Dezembro!$C$3:$C$300,C379)</f>
        <v>0</v>
      </c>
      <c r="E379" s="216">
        <f>COUNTIF(Janeiro!$D$3:$D$300,C379)+COUNTIF(Fevereiro!$D$3:$D$300,C379)+COUNTIF('Março'!$D$3:$D$300,C379)+COUNTIF(Abril!$D$3:$D$300,C379)+COUNTIF(Maio!$D$3:$D$300,C379)+COUNTIF(Junho!$D$3:$D$300,C379)+COUNTIF(Julho!$D$3:$D$300,C379)+COUNTIF(Agosto!$D$3:$D$300,C379)+COUNTIF(Setembro!$D$3:$D$300,C379)+COUNTIF(Outubro!$D$3:$D$300,C379)+COUNTIF(Novembro!$D$3:$D$300,C379)+COUNTIF(Dezembro!$D$3:$D$300,C379)</f>
        <v>0</v>
      </c>
      <c r="F379" s="216">
        <f>COUNTIFS(Janeiro!$C$3:$C$300,C379,Janeiro!$H$3:$H$300,"&gt;0")+COUNTIFS(Janeiro!$D$3:$D$300,C379,Janeiro!$H$3:$H$300,"&gt;0")+COUNTIFS(Fevereiro!$C$3:$C$300,C379,Fevereiro!$H$3:$H$300,"&gt;0")+COUNTIFS(Fevereiro!$D$3:$D$300,C379,Fevereiro!$H$3:$H$300,"&gt;0")+COUNTIFS('Março'!$C$3:$C$300,C379,'Março'!$H$3:$H$300,"&gt;0")+COUNTIFS('Março'!$D$3:$D$300,C379,'Março'!$H$3:$H$300,"&gt;0")+COUNTIFS(Abril!$C$3:$C$300,C379,Abril!$H$3:$H$300,"&gt;0")+COUNTIFS(Abril!$D$3:$D$300,C379,Abril!$H$3:$H$300,"&gt;0")+COUNTIFS(Maio!$C$3:$C$300,C379,Maio!$H$3:$H$300,"&gt;0")+COUNTIFS(Maio!$D$3:$D$300,C379,Maio!$H$3:$H$300,"&gt;0")+COUNTIFS(Junho!$C$3:$C$300,C379,Junho!$H$3:$H$300,"&gt;0")+COUNTIFS(Junho!$D$3:$D$300,C379,Junho!$H$3:$H$300,"&gt;0")+COUNTIFS(Julho!$C$3:$C$300,C379,Julho!$H$3:$H$300,"&gt;0")+COUNTIFS(Julho!$D$3:$D$300,C379,Julho!$H$3:$H$300,"&gt;0")+COUNTIFS(Agosto!$C$3:$C$300,C379,Agosto!$H$3:$H$300,"&gt;0")+COUNTIFS(Agosto!$D$3:$D$300,C379,Agosto!$H$3:$H$300,"&gt;0")+COUNTIFS(Setembro!$C$3:$C$300,C379,Setembro!$H$3:$H$300,"&gt;0")+COUNTIFS(Setembro!$D$3:$D$300,C379,Setembro!$H$3:$H$300,"&gt;0")+COUNTIFS(Outubro!$C$3:$C$300,C379,Outubro!$H$3:$H$300,"&gt;0")+COUNTIFS(Outubro!$D$3:$D$300,C379,Outubro!$H$3:$H$300,"&gt;0")+COUNTIFS(Novembro!$C$3:$C$300,C379,Novembro!$H$3:$H$300,"&gt;0")+COUNTIFS(Novembro!$D$3:$D$300,C379,Novembro!$H$3:$H$300,"&gt;0")+COUNTIFS(Dezembro!$C$3:$C$300,C379,Dezembro!$H$3:$H$300,"&gt;0")+COUNTIFS(Dezembro!$D$3:$D$300,C379,Dezembro!$H$3:$H$300,"&gt;0")</f>
        <v>0</v>
      </c>
      <c r="G379" s="216">
        <f>COUNTIFS(Janeiro!$C$3:$C$300,C379,Janeiro!$H$3:$H$300,"&lt;0")+COUNTIFS(Janeiro!$D$3:$D$300,C379,Janeiro!$H$3:$H$300,"&lt;0")+COUNTIFS(Fevereiro!$C$3:$C$300,C379,Fevereiro!$H$3:$H$300,"&lt;0")+COUNTIFS(Fevereiro!$D$3:$D$300,C379,Fevereiro!$H$3:$H$300,"&lt;0")+COUNTIFS('Março'!$C$3:$C$300,C379,'Março'!$H$3:$H$300,"&lt;0")+COUNTIFS('Março'!$D$3:$D$300,C379,'Março'!$H$3:$H$300,"&lt;0")+COUNTIFS(Abril!$C$3:$C$300,C379,Abril!$H$3:$H$300,"&lt;0")+COUNTIFS(Abril!$D$3:$D$300,C379,Abril!$H$3:$H$300,"&lt;0")+COUNTIFS(Maio!$C$3:$C$300,C379,Maio!$H$3:$H$300,"&lt;0")+COUNTIFS(Maio!$D$3:$D$300,C379,Maio!$H$3:$H$300,"&lt;0")+COUNTIFS(Junho!$C$3:$C$300,C379,Junho!$H$3:$H$300,"&lt;0")+COUNTIFS(Junho!$D$3:$D$300,C379,Junho!$H$3:$H$300,"&lt;0")+COUNTIFS(Julho!$C$3:$C$300,C379,Julho!$H$3:$H$300,"&lt;0")+COUNTIFS(Julho!$D$3:$D$300,C379,Julho!$H$3:$H$300,"&lt;0")+COUNTIFS(Agosto!$C$3:$C$300,C379,Agosto!$H$3:$H$300,"&lt;0")+COUNTIFS(Agosto!$D$3:$D$300,C379,Agosto!$H$3:$H$300,"&lt;0")+COUNTIFS(Setembro!$C$3:$C$300,C379,Setembro!$H$3:$H$300,"&lt;0")+COUNTIFS(Setembro!$D$3:$D$300,C379,Setembro!$H$3:$H$300,"&lt;0")+COUNTIFS(Outubro!$C$3:$C$300,C379,Outubro!$H$3:$H$300,"&lt;0")+COUNTIFS(Outubro!$D$3:$D$300,C379,Outubro!$H$3:$H$300,"&lt;0")+COUNTIFS(Novembro!$C$3:$C$300,C379,Novembro!$H$3:$H$300,"&lt;0")+COUNTIFS(Novembro!$D$3:$D$300,C379,Novembro!$H$3:$H$300,"&lt;0")+COUNTIFS(Dezembro!$C$3:$C$300,C379,Dezembro!$H$3:$H$300,"&lt;0")+COUNTIFS(Dezembro!$D$3:$D$300,C379,Dezembro!$H$3:$H$300,"&lt;0")</f>
        <v>0</v>
      </c>
      <c r="H379" s="217">
        <f>SUMIFS(Janeiro!$H$3:$H$300,Janeiro!$C$3:$C$300,C379)+SUMIFS(Janeiro!$H$3:$H$300,Janeiro!$D$3:$D$300,C379)+SUMIFS(Fevereiro!$H$3:$H$300,Fevereiro!$C$3:$C$300,C379)+SUMIFS(Fevereiro!$H$3:$H$300,Fevereiro!$D$3:$D$300,C379)+SUMIFS('Março'!$H$3:$H$300,'Março'!$C$3:$C$300,C379)+SUMIFS('Março'!$H$3:$H$300,'Março'!$D$3:$D$300,C379)+SUMIFS(Abril!$H$3:$H$300,Abril!$C$3:$C$300,C379)+SUMIFS(Abril!$H$3:$H$300,Abril!$D$3:$D$300,C379)+SUMIFS(Maio!$H$3:$H$300,Maio!$C$3:$C$300,C379)+SUMIFS(Maio!$H$3:$H$300,Maio!$D$3:$D$300,C379)+SUMIFS(Junho!$H$3:$H$300,Junho!$C$3:$C$300,C379)+SUMIFS(Junho!$H$3:$H$300,Junho!$D$3:$D$300,C379)+SUMIFS(Julho!$H$3:$H$300,Julho!$C$3:$C$300,C379)+SUMIFS(Julho!$H$3:$H$300,Julho!$D$3:$D$300,C379)+SUMIFS(Agosto!$H$3:$H$300,Agosto!$C$3:$C$300,C379)+SUMIFS(Agosto!$H$3:$H$300,Agosto!$D$3:$D$300,C379)+SUMIFS(Setembro!$H$3:$H$300,Setembro!$C$3:$C$300,C379)+SUMIFS(Setembro!$H$3:$H$300,Setembro!$D$3:$D$300,C379)+SUMIFS(Outubro!$H$3:$H$300,Outubro!$C$3:$C$300,C379)+SUMIFS(Outubro!$H$3:$H$300,Outubro!$D$3:$D$300,C379)+SUMIFS(Novembro!$H$3:$H$300,Novembro!$C$3:$C$300,C379)+SUMIFS(Novembro!$H$3:$H$300,Novembro!$D$3:$D$300,C379)+SUMIFS(Dezembro!$H$3:$H$300,Dezembro!$C$3:$C$300,C379)+SUMIFS(Dezembro!$H$3:$H$300,Dezembro!$D$3:$D$300,C379)</f>
        <v>0</v>
      </c>
      <c r="J379" s="235"/>
      <c r="L379" s="71"/>
    </row>
    <row r="380" ht="24.75" customHeight="1">
      <c r="A380" s="214">
        <f>Equipes!$H380+(ROW(Equipes!$H380)/100000)</f>
        <v>0.0038</v>
      </c>
      <c r="B380" s="207">
        <f>RANK(Equipes!$A380,A:A)</f>
        <v>67</v>
      </c>
      <c r="C380" s="242"/>
      <c r="D380" s="216">
        <f>COUNTIF(Janeiro!$C$3:$C$300,C380)+COUNTIF(Fevereiro!$C$3:$C$300,C380)+COUNTIF('Março'!$C$3:$C$300,C380)+COUNTIF(Abril!$C$3:$C$300,C380)+COUNTIF(Maio!$C$3:$C$300,C380)+COUNTIF(Junho!$C$3:$C$300,C380)+COUNTIF(Julho!$C$3:$C$300,C380)+COUNTIF(Agosto!$C$3:$C$300,C380)+COUNTIF(Setembro!$C$3:$C$300,C380)+COUNTIF(Outubro!$C$3:$C$300,C380)+COUNTIF(Novembro!$C$3:$C$300,C380)+COUNTIF(Dezembro!$C$3:$C$300,C380)</f>
        <v>0</v>
      </c>
      <c r="E380" s="216">
        <f>COUNTIF(Janeiro!$D$3:$D$300,C380)+COUNTIF(Fevereiro!$D$3:$D$300,C380)+COUNTIF('Março'!$D$3:$D$300,C380)+COUNTIF(Abril!$D$3:$D$300,C380)+COUNTIF(Maio!$D$3:$D$300,C380)+COUNTIF(Junho!$D$3:$D$300,C380)+COUNTIF(Julho!$D$3:$D$300,C380)+COUNTIF(Agosto!$D$3:$D$300,C380)+COUNTIF(Setembro!$D$3:$D$300,C380)+COUNTIF(Outubro!$D$3:$D$300,C380)+COUNTIF(Novembro!$D$3:$D$300,C380)+COUNTIF(Dezembro!$D$3:$D$300,C380)</f>
        <v>0</v>
      </c>
      <c r="F380" s="216">
        <f>COUNTIFS(Janeiro!$C$3:$C$300,C380,Janeiro!$H$3:$H$300,"&gt;0")+COUNTIFS(Janeiro!$D$3:$D$300,C380,Janeiro!$H$3:$H$300,"&gt;0")+COUNTIFS(Fevereiro!$C$3:$C$300,C380,Fevereiro!$H$3:$H$300,"&gt;0")+COUNTIFS(Fevereiro!$D$3:$D$300,C380,Fevereiro!$H$3:$H$300,"&gt;0")+COUNTIFS('Março'!$C$3:$C$300,C380,'Março'!$H$3:$H$300,"&gt;0")+COUNTIFS('Março'!$D$3:$D$300,C380,'Março'!$H$3:$H$300,"&gt;0")+COUNTIFS(Abril!$C$3:$C$300,C380,Abril!$H$3:$H$300,"&gt;0")+COUNTIFS(Abril!$D$3:$D$300,C380,Abril!$H$3:$H$300,"&gt;0")+COUNTIFS(Maio!$C$3:$C$300,C380,Maio!$H$3:$H$300,"&gt;0")+COUNTIFS(Maio!$D$3:$D$300,C380,Maio!$H$3:$H$300,"&gt;0")+COUNTIFS(Junho!$C$3:$C$300,C380,Junho!$H$3:$H$300,"&gt;0")+COUNTIFS(Junho!$D$3:$D$300,C380,Junho!$H$3:$H$300,"&gt;0")+COUNTIFS(Julho!$C$3:$C$300,C380,Julho!$H$3:$H$300,"&gt;0")+COUNTIFS(Julho!$D$3:$D$300,C380,Julho!$H$3:$H$300,"&gt;0")+COUNTIFS(Agosto!$C$3:$C$300,C380,Agosto!$H$3:$H$300,"&gt;0")+COUNTIFS(Agosto!$D$3:$D$300,C380,Agosto!$H$3:$H$300,"&gt;0")+COUNTIFS(Setembro!$C$3:$C$300,C380,Setembro!$H$3:$H$300,"&gt;0")+COUNTIFS(Setembro!$D$3:$D$300,C380,Setembro!$H$3:$H$300,"&gt;0")+COUNTIFS(Outubro!$C$3:$C$300,C380,Outubro!$H$3:$H$300,"&gt;0")+COUNTIFS(Outubro!$D$3:$D$300,C380,Outubro!$H$3:$H$300,"&gt;0")+COUNTIFS(Novembro!$C$3:$C$300,C380,Novembro!$H$3:$H$300,"&gt;0")+COUNTIFS(Novembro!$D$3:$D$300,C380,Novembro!$H$3:$H$300,"&gt;0")+COUNTIFS(Dezembro!$C$3:$C$300,C380,Dezembro!$H$3:$H$300,"&gt;0")+COUNTIFS(Dezembro!$D$3:$D$300,C380,Dezembro!$H$3:$H$300,"&gt;0")</f>
        <v>0</v>
      </c>
      <c r="G380" s="216">
        <f>COUNTIFS(Janeiro!$C$3:$C$300,C380,Janeiro!$H$3:$H$300,"&lt;0")+COUNTIFS(Janeiro!$D$3:$D$300,C380,Janeiro!$H$3:$H$300,"&lt;0")+COUNTIFS(Fevereiro!$C$3:$C$300,C380,Fevereiro!$H$3:$H$300,"&lt;0")+COUNTIFS(Fevereiro!$D$3:$D$300,C380,Fevereiro!$H$3:$H$300,"&lt;0")+COUNTIFS('Março'!$C$3:$C$300,C380,'Março'!$H$3:$H$300,"&lt;0")+COUNTIFS('Março'!$D$3:$D$300,C380,'Março'!$H$3:$H$300,"&lt;0")+COUNTIFS(Abril!$C$3:$C$300,C380,Abril!$H$3:$H$300,"&lt;0")+COUNTIFS(Abril!$D$3:$D$300,C380,Abril!$H$3:$H$300,"&lt;0")+COUNTIFS(Maio!$C$3:$C$300,C380,Maio!$H$3:$H$300,"&lt;0")+COUNTIFS(Maio!$D$3:$D$300,C380,Maio!$H$3:$H$300,"&lt;0")+COUNTIFS(Junho!$C$3:$C$300,C380,Junho!$H$3:$H$300,"&lt;0")+COUNTIFS(Junho!$D$3:$D$300,C380,Junho!$H$3:$H$300,"&lt;0")+COUNTIFS(Julho!$C$3:$C$300,C380,Julho!$H$3:$H$300,"&lt;0")+COUNTIFS(Julho!$D$3:$D$300,C380,Julho!$H$3:$H$300,"&lt;0")+COUNTIFS(Agosto!$C$3:$C$300,C380,Agosto!$H$3:$H$300,"&lt;0")+COUNTIFS(Agosto!$D$3:$D$300,C380,Agosto!$H$3:$H$300,"&lt;0")+COUNTIFS(Setembro!$C$3:$C$300,C380,Setembro!$H$3:$H$300,"&lt;0")+COUNTIFS(Setembro!$D$3:$D$300,C380,Setembro!$H$3:$H$300,"&lt;0")+COUNTIFS(Outubro!$C$3:$C$300,C380,Outubro!$H$3:$H$300,"&lt;0")+COUNTIFS(Outubro!$D$3:$D$300,C380,Outubro!$H$3:$H$300,"&lt;0")+COUNTIFS(Novembro!$C$3:$C$300,C380,Novembro!$H$3:$H$300,"&lt;0")+COUNTIFS(Novembro!$D$3:$D$300,C380,Novembro!$H$3:$H$300,"&lt;0")+COUNTIFS(Dezembro!$C$3:$C$300,C380,Dezembro!$H$3:$H$300,"&lt;0")+COUNTIFS(Dezembro!$D$3:$D$300,C380,Dezembro!$H$3:$H$300,"&lt;0")</f>
        <v>0</v>
      </c>
      <c r="H380" s="217">
        <f>SUMIFS(Janeiro!$H$3:$H$300,Janeiro!$C$3:$C$300,C380)+SUMIFS(Janeiro!$H$3:$H$300,Janeiro!$D$3:$D$300,C380)+SUMIFS(Fevereiro!$H$3:$H$300,Fevereiro!$C$3:$C$300,C380)+SUMIFS(Fevereiro!$H$3:$H$300,Fevereiro!$D$3:$D$300,C380)+SUMIFS('Março'!$H$3:$H$300,'Março'!$C$3:$C$300,C380)+SUMIFS('Março'!$H$3:$H$300,'Março'!$D$3:$D$300,C380)+SUMIFS(Abril!$H$3:$H$300,Abril!$C$3:$C$300,C380)+SUMIFS(Abril!$H$3:$H$300,Abril!$D$3:$D$300,C380)+SUMIFS(Maio!$H$3:$H$300,Maio!$C$3:$C$300,C380)+SUMIFS(Maio!$H$3:$H$300,Maio!$D$3:$D$300,C380)+SUMIFS(Junho!$H$3:$H$300,Junho!$C$3:$C$300,C380)+SUMIFS(Junho!$H$3:$H$300,Junho!$D$3:$D$300,C380)+SUMIFS(Julho!$H$3:$H$300,Julho!$C$3:$C$300,C380)+SUMIFS(Julho!$H$3:$H$300,Julho!$D$3:$D$300,C380)+SUMIFS(Agosto!$H$3:$H$300,Agosto!$C$3:$C$300,C380)+SUMIFS(Agosto!$H$3:$H$300,Agosto!$D$3:$D$300,C380)+SUMIFS(Setembro!$H$3:$H$300,Setembro!$C$3:$C$300,C380)+SUMIFS(Setembro!$H$3:$H$300,Setembro!$D$3:$D$300,C380)+SUMIFS(Outubro!$H$3:$H$300,Outubro!$C$3:$C$300,C380)+SUMIFS(Outubro!$H$3:$H$300,Outubro!$D$3:$D$300,C380)+SUMIFS(Novembro!$H$3:$H$300,Novembro!$C$3:$C$300,C380)+SUMIFS(Novembro!$H$3:$H$300,Novembro!$D$3:$D$300,C380)+SUMIFS(Dezembro!$H$3:$H$300,Dezembro!$C$3:$C$300,C380)+SUMIFS(Dezembro!$H$3:$H$300,Dezembro!$D$3:$D$300,C380)</f>
        <v>0</v>
      </c>
      <c r="J380" s="235"/>
      <c r="L380" s="71"/>
    </row>
    <row r="381" ht="24.75" customHeight="1">
      <c r="A381" s="214">
        <f>Equipes!$H381+(ROW(Equipes!$H381)/100000)</f>
        <v>0.00381</v>
      </c>
      <c r="B381" s="207">
        <f>RANK(Equipes!$A381,A:A)</f>
        <v>66</v>
      </c>
      <c r="C381" s="242"/>
      <c r="D381" s="216">
        <f>COUNTIF(Janeiro!$C$3:$C$300,C381)+COUNTIF(Fevereiro!$C$3:$C$300,C381)+COUNTIF('Março'!$C$3:$C$300,C381)+COUNTIF(Abril!$C$3:$C$300,C381)+COUNTIF(Maio!$C$3:$C$300,C381)+COUNTIF(Junho!$C$3:$C$300,C381)+COUNTIF(Julho!$C$3:$C$300,C381)+COUNTIF(Agosto!$C$3:$C$300,C381)+COUNTIF(Setembro!$C$3:$C$300,C381)+COUNTIF(Outubro!$C$3:$C$300,C381)+COUNTIF(Novembro!$C$3:$C$300,C381)+COUNTIF(Dezembro!$C$3:$C$300,C381)</f>
        <v>0</v>
      </c>
      <c r="E381" s="216">
        <f>COUNTIF(Janeiro!$D$3:$D$300,C381)+COUNTIF(Fevereiro!$D$3:$D$300,C381)+COUNTIF('Março'!$D$3:$D$300,C381)+COUNTIF(Abril!$D$3:$D$300,C381)+COUNTIF(Maio!$D$3:$D$300,C381)+COUNTIF(Junho!$D$3:$D$300,C381)+COUNTIF(Julho!$D$3:$D$300,C381)+COUNTIF(Agosto!$D$3:$D$300,C381)+COUNTIF(Setembro!$D$3:$D$300,C381)+COUNTIF(Outubro!$D$3:$D$300,C381)+COUNTIF(Novembro!$D$3:$D$300,C381)+COUNTIF(Dezembro!$D$3:$D$300,C381)</f>
        <v>0</v>
      </c>
      <c r="F381" s="216">
        <f>COUNTIFS(Janeiro!$C$3:$C$300,C381,Janeiro!$H$3:$H$300,"&gt;0")+COUNTIFS(Janeiro!$D$3:$D$300,C381,Janeiro!$H$3:$H$300,"&gt;0")+COUNTIFS(Fevereiro!$C$3:$C$300,C381,Fevereiro!$H$3:$H$300,"&gt;0")+COUNTIFS(Fevereiro!$D$3:$D$300,C381,Fevereiro!$H$3:$H$300,"&gt;0")+COUNTIFS('Março'!$C$3:$C$300,C381,'Março'!$H$3:$H$300,"&gt;0")+COUNTIFS('Março'!$D$3:$D$300,C381,'Março'!$H$3:$H$300,"&gt;0")+COUNTIFS(Abril!$C$3:$C$300,C381,Abril!$H$3:$H$300,"&gt;0")+COUNTIFS(Abril!$D$3:$D$300,C381,Abril!$H$3:$H$300,"&gt;0")+COUNTIFS(Maio!$C$3:$C$300,C381,Maio!$H$3:$H$300,"&gt;0")+COUNTIFS(Maio!$D$3:$D$300,C381,Maio!$H$3:$H$300,"&gt;0")+COUNTIFS(Junho!$C$3:$C$300,C381,Junho!$H$3:$H$300,"&gt;0")+COUNTIFS(Junho!$D$3:$D$300,C381,Junho!$H$3:$H$300,"&gt;0")+COUNTIFS(Julho!$C$3:$C$300,C381,Julho!$H$3:$H$300,"&gt;0")+COUNTIFS(Julho!$D$3:$D$300,C381,Julho!$H$3:$H$300,"&gt;0")+COUNTIFS(Agosto!$C$3:$C$300,C381,Agosto!$H$3:$H$300,"&gt;0")+COUNTIFS(Agosto!$D$3:$D$300,C381,Agosto!$H$3:$H$300,"&gt;0")+COUNTIFS(Setembro!$C$3:$C$300,C381,Setembro!$H$3:$H$300,"&gt;0")+COUNTIFS(Setembro!$D$3:$D$300,C381,Setembro!$H$3:$H$300,"&gt;0")+COUNTIFS(Outubro!$C$3:$C$300,C381,Outubro!$H$3:$H$300,"&gt;0")+COUNTIFS(Outubro!$D$3:$D$300,C381,Outubro!$H$3:$H$300,"&gt;0")+COUNTIFS(Novembro!$C$3:$C$300,C381,Novembro!$H$3:$H$300,"&gt;0")+COUNTIFS(Novembro!$D$3:$D$300,C381,Novembro!$H$3:$H$300,"&gt;0")+COUNTIFS(Dezembro!$C$3:$C$300,C381,Dezembro!$H$3:$H$300,"&gt;0")+COUNTIFS(Dezembro!$D$3:$D$300,C381,Dezembro!$H$3:$H$300,"&gt;0")</f>
        <v>0</v>
      </c>
      <c r="G381" s="216">
        <f>COUNTIFS(Janeiro!$C$3:$C$300,C381,Janeiro!$H$3:$H$300,"&lt;0")+COUNTIFS(Janeiro!$D$3:$D$300,C381,Janeiro!$H$3:$H$300,"&lt;0")+COUNTIFS(Fevereiro!$C$3:$C$300,C381,Fevereiro!$H$3:$H$300,"&lt;0")+COUNTIFS(Fevereiro!$D$3:$D$300,C381,Fevereiro!$H$3:$H$300,"&lt;0")+COUNTIFS('Março'!$C$3:$C$300,C381,'Março'!$H$3:$H$300,"&lt;0")+COUNTIFS('Março'!$D$3:$D$300,C381,'Março'!$H$3:$H$300,"&lt;0")+COUNTIFS(Abril!$C$3:$C$300,C381,Abril!$H$3:$H$300,"&lt;0")+COUNTIFS(Abril!$D$3:$D$300,C381,Abril!$H$3:$H$300,"&lt;0")+COUNTIFS(Maio!$C$3:$C$300,C381,Maio!$H$3:$H$300,"&lt;0")+COUNTIFS(Maio!$D$3:$D$300,C381,Maio!$H$3:$H$300,"&lt;0")+COUNTIFS(Junho!$C$3:$C$300,C381,Junho!$H$3:$H$300,"&lt;0")+COUNTIFS(Junho!$D$3:$D$300,C381,Junho!$H$3:$H$300,"&lt;0")+COUNTIFS(Julho!$C$3:$C$300,C381,Julho!$H$3:$H$300,"&lt;0")+COUNTIFS(Julho!$D$3:$D$300,C381,Julho!$H$3:$H$300,"&lt;0")+COUNTIFS(Agosto!$C$3:$C$300,C381,Agosto!$H$3:$H$300,"&lt;0")+COUNTIFS(Agosto!$D$3:$D$300,C381,Agosto!$H$3:$H$300,"&lt;0")+COUNTIFS(Setembro!$C$3:$C$300,C381,Setembro!$H$3:$H$300,"&lt;0")+COUNTIFS(Setembro!$D$3:$D$300,C381,Setembro!$H$3:$H$300,"&lt;0")+COUNTIFS(Outubro!$C$3:$C$300,C381,Outubro!$H$3:$H$300,"&lt;0")+COUNTIFS(Outubro!$D$3:$D$300,C381,Outubro!$H$3:$H$300,"&lt;0")+COUNTIFS(Novembro!$C$3:$C$300,C381,Novembro!$H$3:$H$300,"&lt;0")+COUNTIFS(Novembro!$D$3:$D$300,C381,Novembro!$H$3:$H$300,"&lt;0")+COUNTIFS(Dezembro!$C$3:$C$300,C381,Dezembro!$H$3:$H$300,"&lt;0")+COUNTIFS(Dezembro!$D$3:$D$300,C381,Dezembro!$H$3:$H$300,"&lt;0")</f>
        <v>0</v>
      </c>
      <c r="H381" s="217">
        <f>SUMIFS(Janeiro!$H$3:$H$300,Janeiro!$C$3:$C$300,C381)+SUMIFS(Janeiro!$H$3:$H$300,Janeiro!$D$3:$D$300,C381)+SUMIFS(Fevereiro!$H$3:$H$300,Fevereiro!$C$3:$C$300,C381)+SUMIFS(Fevereiro!$H$3:$H$300,Fevereiro!$D$3:$D$300,C381)+SUMIFS('Março'!$H$3:$H$300,'Março'!$C$3:$C$300,C381)+SUMIFS('Março'!$H$3:$H$300,'Março'!$D$3:$D$300,C381)+SUMIFS(Abril!$H$3:$H$300,Abril!$C$3:$C$300,C381)+SUMIFS(Abril!$H$3:$H$300,Abril!$D$3:$D$300,C381)+SUMIFS(Maio!$H$3:$H$300,Maio!$C$3:$C$300,C381)+SUMIFS(Maio!$H$3:$H$300,Maio!$D$3:$D$300,C381)+SUMIFS(Junho!$H$3:$H$300,Junho!$C$3:$C$300,C381)+SUMIFS(Junho!$H$3:$H$300,Junho!$D$3:$D$300,C381)+SUMIFS(Julho!$H$3:$H$300,Julho!$C$3:$C$300,C381)+SUMIFS(Julho!$H$3:$H$300,Julho!$D$3:$D$300,C381)+SUMIFS(Agosto!$H$3:$H$300,Agosto!$C$3:$C$300,C381)+SUMIFS(Agosto!$H$3:$H$300,Agosto!$D$3:$D$300,C381)+SUMIFS(Setembro!$H$3:$H$300,Setembro!$C$3:$C$300,C381)+SUMIFS(Setembro!$H$3:$H$300,Setembro!$D$3:$D$300,C381)+SUMIFS(Outubro!$H$3:$H$300,Outubro!$C$3:$C$300,C381)+SUMIFS(Outubro!$H$3:$H$300,Outubro!$D$3:$D$300,C381)+SUMIFS(Novembro!$H$3:$H$300,Novembro!$C$3:$C$300,C381)+SUMIFS(Novembro!$H$3:$H$300,Novembro!$D$3:$D$300,C381)+SUMIFS(Dezembro!$H$3:$H$300,Dezembro!$C$3:$C$300,C381)+SUMIFS(Dezembro!$H$3:$H$300,Dezembro!$D$3:$D$300,C381)</f>
        <v>0</v>
      </c>
      <c r="J381" s="235"/>
      <c r="L381" s="71"/>
    </row>
    <row r="382" ht="24.75" customHeight="1">
      <c r="A382" s="214">
        <f>Equipes!$H382+(ROW(Equipes!$H382)/100000)</f>
        <v>0.00382</v>
      </c>
      <c r="B382" s="207">
        <f>RANK(Equipes!$A382,A:A)</f>
        <v>65</v>
      </c>
      <c r="C382" s="242"/>
      <c r="D382" s="216">
        <f>COUNTIF(Janeiro!$C$3:$C$300,C382)+COUNTIF(Fevereiro!$C$3:$C$300,C382)+COUNTIF('Março'!$C$3:$C$300,C382)+COUNTIF(Abril!$C$3:$C$300,C382)+COUNTIF(Maio!$C$3:$C$300,C382)+COUNTIF(Junho!$C$3:$C$300,C382)+COUNTIF(Julho!$C$3:$C$300,C382)+COUNTIF(Agosto!$C$3:$C$300,C382)+COUNTIF(Setembro!$C$3:$C$300,C382)+COUNTIF(Outubro!$C$3:$C$300,C382)+COUNTIF(Novembro!$C$3:$C$300,C382)+COUNTIF(Dezembro!$C$3:$C$300,C382)</f>
        <v>0</v>
      </c>
      <c r="E382" s="216">
        <f>COUNTIF(Janeiro!$D$3:$D$300,C382)+COUNTIF(Fevereiro!$D$3:$D$300,C382)+COUNTIF('Março'!$D$3:$D$300,C382)+COUNTIF(Abril!$D$3:$D$300,C382)+COUNTIF(Maio!$D$3:$D$300,C382)+COUNTIF(Junho!$D$3:$D$300,C382)+COUNTIF(Julho!$D$3:$D$300,C382)+COUNTIF(Agosto!$D$3:$D$300,C382)+COUNTIF(Setembro!$D$3:$D$300,C382)+COUNTIF(Outubro!$D$3:$D$300,C382)+COUNTIF(Novembro!$D$3:$D$300,C382)+COUNTIF(Dezembro!$D$3:$D$300,C382)</f>
        <v>0</v>
      </c>
      <c r="F382" s="216">
        <f>COUNTIFS(Janeiro!$C$3:$C$300,C382,Janeiro!$H$3:$H$300,"&gt;0")+COUNTIFS(Janeiro!$D$3:$D$300,C382,Janeiro!$H$3:$H$300,"&gt;0")+COUNTIFS(Fevereiro!$C$3:$C$300,C382,Fevereiro!$H$3:$H$300,"&gt;0")+COUNTIFS(Fevereiro!$D$3:$D$300,C382,Fevereiro!$H$3:$H$300,"&gt;0")+COUNTIFS('Março'!$C$3:$C$300,C382,'Março'!$H$3:$H$300,"&gt;0")+COUNTIFS('Março'!$D$3:$D$300,C382,'Março'!$H$3:$H$300,"&gt;0")+COUNTIFS(Abril!$C$3:$C$300,C382,Abril!$H$3:$H$300,"&gt;0")+COUNTIFS(Abril!$D$3:$D$300,C382,Abril!$H$3:$H$300,"&gt;0")+COUNTIFS(Maio!$C$3:$C$300,C382,Maio!$H$3:$H$300,"&gt;0")+COUNTIFS(Maio!$D$3:$D$300,C382,Maio!$H$3:$H$300,"&gt;0")+COUNTIFS(Junho!$C$3:$C$300,C382,Junho!$H$3:$H$300,"&gt;0")+COUNTIFS(Junho!$D$3:$D$300,C382,Junho!$H$3:$H$300,"&gt;0")+COUNTIFS(Julho!$C$3:$C$300,C382,Julho!$H$3:$H$300,"&gt;0")+COUNTIFS(Julho!$D$3:$D$300,C382,Julho!$H$3:$H$300,"&gt;0")+COUNTIFS(Agosto!$C$3:$C$300,C382,Agosto!$H$3:$H$300,"&gt;0")+COUNTIFS(Agosto!$D$3:$D$300,C382,Agosto!$H$3:$H$300,"&gt;0")+COUNTIFS(Setembro!$C$3:$C$300,C382,Setembro!$H$3:$H$300,"&gt;0")+COUNTIFS(Setembro!$D$3:$D$300,C382,Setembro!$H$3:$H$300,"&gt;0")+COUNTIFS(Outubro!$C$3:$C$300,C382,Outubro!$H$3:$H$300,"&gt;0")+COUNTIFS(Outubro!$D$3:$D$300,C382,Outubro!$H$3:$H$300,"&gt;0")+COUNTIFS(Novembro!$C$3:$C$300,C382,Novembro!$H$3:$H$300,"&gt;0")+COUNTIFS(Novembro!$D$3:$D$300,C382,Novembro!$H$3:$H$300,"&gt;0")+COUNTIFS(Dezembro!$C$3:$C$300,C382,Dezembro!$H$3:$H$300,"&gt;0")+COUNTIFS(Dezembro!$D$3:$D$300,C382,Dezembro!$H$3:$H$300,"&gt;0")</f>
        <v>0</v>
      </c>
      <c r="G382" s="216">
        <f>COUNTIFS(Janeiro!$C$3:$C$300,C382,Janeiro!$H$3:$H$300,"&lt;0")+COUNTIFS(Janeiro!$D$3:$D$300,C382,Janeiro!$H$3:$H$300,"&lt;0")+COUNTIFS(Fevereiro!$C$3:$C$300,C382,Fevereiro!$H$3:$H$300,"&lt;0")+COUNTIFS(Fevereiro!$D$3:$D$300,C382,Fevereiro!$H$3:$H$300,"&lt;0")+COUNTIFS('Março'!$C$3:$C$300,C382,'Março'!$H$3:$H$300,"&lt;0")+COUNTIFS('Março'!$D$3:$D$300,C382,'Março'!$H$3:$H$300,"&lt;0")+COUNTIFS(Abril!$C$3:$C$300,C382,Abril!$H$3:$H$300,"&lt;0")+COUNTIFS(Abril!$D$3:$D$300,C382,Abril!$H$3:$H$300,"&lt;0")+COUNTIFS(Maio!$C$3:$C$300,C382,Maio!$H$3:$H$300,"&lt;0")+COUNTIFS(Maio!$D$3:$D$300,C382,Maio!$H$3:$H$300,"&lt;0")+COUNTIFS(Junho!$C$3:$C$300,C382,Junho!$H$3:$H$300,"&lt;0")+COUNTIFS(Junho!$D$3:$D$300,C382,Junho!$H$3:$H$300,"&lt;0")+COUNTIFS(Julho!$C$3:$C$300,C382,Julho!$H$3:$H$300,"&lt;0")+COUNTIFS(Julho!$D$3:$D$300,C382,Julho!$H$3:$H$300,"&lt;0")+COUNTIFS(Agosto!$C$3:$C$300,C382,Agosto!$H$3:$H$300,"&lt;0")+COUNTIFS(Agosto!$D$3:$D$300,C382,Agosto!$H$3:$H$300,"&lt;0")+COUNTIFS(Setembro!$C$3:$C$300,C382,Setembro!$H$3:$H$300,"&lt;0")+COUNTIFS(Setembro!$D$3:$D$300,C382,Setembro!$H$3:$H$300,"&lt;0")+COUNTIFS(Outubro!$C$3:$C$300,C382,Outubro!$H$3:$H$300,"&lt;0")+COUNTIFS(Outubro!$D$3:$D$300,C382,Outubro!$H$3:$H$300,"&lt;0")+COUNTIFS(Novembro!$C$3:$C$300,C382,Novembro!$H$3:$H$300,"&lt;0")+COUNTIFS(Novembro!$D$3:$D$300,C382,Novembro!$H$3:$H$300,"&lt;0")+COUNTIFS(Dezembro!$C$3:$C$300,C382,Dezembro!$H$3:$H$300,"&lt;0")+COUNTIFS(Dezembro!$D$3:$D$300,C382,Dezembro!$H$3:$H$300,"&lt;0")</f>
        <v>0</v>
      </c>
      <c r="H382" s="217">
        <f>SUMIFS(Janeiro!$H$3:$H$300,Janeiro!$C$3:$C$300,C382)+SUMIFS(Janeiro!$H$3:$H$300,Janeiro!$D$3:$D$300,C382)+SUMIFS(Fevereiro!$H$3:$H$300,Fevereiro!$C$3:$C$300,C382)+SUMIFS(Fevereiro!$H$3:$H$300,Fevereiro!$D$3:$D$300,C382)+SUMIFS('Março'!$H$3:$H$300,'Março'!$C$3:$C$300,C382)+SUMIFS('Março'!$H$3:$H$300,'Março'!$D$3:$D$300,C382)+SUMIFS(Abril!$H$3:$H$300,Abril!$C$3:$C$300,C382)+SUMIFS(Abril!$H$3:$H$300,Abril!$D$3:$D$300,C382)+SUMIFS(Maio!$H$3:$H$300,Maio!$C$3:$C$300,C382)+SUMIFS(Maio!$H$3:$H$300,Maio!$D$3:$D$300,C382)+SUMIFS(Junho!$H$3:$H$300,Junho!$C$3:$C$300,C382)+SUMIFS(Junho!$H$3:$H$300,Junho!$D$3:$D$300,C382)+SUMIFS(Julho!$H$3:$H$300,Julho!$C$3:$C$300,C382)+SUMIFS(Julho!$H$3:$H$300,Julho!$D$3:$D$300,C382)+SUMIFS(Agosto!$H$3:$H$300,Agosto!$C$3:$C$300,C382)+SUMIFS(Agosto!$H$3:$H$300,Agosto!$D$3:$D$300,C382)+SUMIFS(Setembro!$H$3:$H$300,Setembro!$C$3:$C$300,C382)+SUMIFS(Setembro!$H$3:$H$300,Setembro!$D$3:$D$300,C382)+SUMIFS(Outubro!$H$3:$H$300,Outubro!$C$3:$C$300,C382)+SUMIFS(Outubro!$H$3:$H$300,Outubro!$D$3:$D$300,C382)+SUMIFS(Novembro!$H$3:$H$300,Novembro!$C$3:$C$300,C382)+SUMIFS(Novembro!$H$3:$H$300,Novembro!$D$3:$D$300,C382)+SUMIFS(Dezembro!$H$3:$H$300,Dezembro!$C$3:$C$300,C382)+SUMIFS(Dezembro!$H$3:$H$300,Dezembro!$D$3:$D$300,C382)</f>
        <v>0</v>
      </c>
      <c r="J382" s="235"/>
      <c r="L382" s="71"/>
    </row>
    <row r="383" ht="24.75" customHeight="1">
      <c r="A383" s="214">
        <f>Equipes!$H383+(ROW(Equipes!$H383)/100000)</f>
        <v>0.00383</v>
      </c>
      <c r="B383" s="207">
        <f>RANK(Equipes!$A383,A:A)</f>
        <v>64</v>
      </c>
      <c r="C383" s="242"/>
      <c r="D383" s="216">
        <f>COUNTIF(Janeiro!$C$3:$C$300,C383)+COUNTIF(Fevereiro!$C$3:$C$300,C383)+COUNTIF('Março'!$C$3:$C$300,C383)+COUNTIF(Abril!$C$3:$C$300,C383)+COUNTIF(Maio!$C$3:$C$300,C383)+COUNTIF(Junho!$C$3:$C$300,C383)+COUNTIF(Julho!$C$3:$C$300,C383)+COUNTIF(Agosto!$C$3:$C$300,C383)+COUNTIF(Setembro!$C$3:$C$300,C383)+COUNTIF(Outubro!$C$3:$C$300,C383)+COUNTIF(Novembro!$C$3:$C$300,C383)+COUNTIF(Dezembro!$C$3:$C$300,C383)</f>
        <v>0</v>
      </c>
      <c r="E383" s="216">
        <f>COUNTIF(Janeiro!$D$3:$D$300,C383)+COUNTIF(Fevereiro!$D$3:$D$300,C383)+COUNTIF('Março'!$D$3:$D$300,C383)+COUNTIF(Abril!$D$3:$D$300,C383)+COUNTIF(Maio!$D$3:$D$300,C383)+COUNTIF(Junho!$D$3:$D$300,C383)+COUNTIF(Julho!$D$3:$D$300,C383)+COUNTIF(Agosto!$D$3:$D$300,C383)+COUNTIF(Setembro!$D$3:$D$300,C383)+COUNTIF(Outubro!$D$3:$D$300,C383)+COUNTIF(Novembro!$D$3:$D$300,C383)+COUNTIF(Dezembro!$D$3:$D$300,C383)</f>
        <v>0</v>
      </c>
      <c r="F383" s="216">
        <f>COUNTIFS(Janeiro!$C$3:$C$300,C383,Janeiro!$H$3:$H$300,"&gt;0")+COUNTIFS(Janeiro!$D$3:$D$300,C383,Janeiro!$H$3:$H$300,"&gt;0")+COUNTIFS(Fevereiro!$C$3:$C$300,C383,Fevereiro!$H$3:$H$300,"&gt;0")+COUNTIFS(Fevereiro!$D$3:$D$300,C383,Fevereiro!$H$3:$H$300,"&gt;0")+COUNTIFS('Março'!$C$3:$C$300,C383,'Março'!$H$3:$H$300,"&gt;0")+COUNTIFS('Março'!$D$3:$D$300,C383,'Março'!$H$3:$H$300,"&gt;0")+COUNTIFS(Abril!$C$3:$C$300,C383,Abril!$H$3:$H$300,"&gt;0")+COUNTIFS(Abril!$D$3:$D$300,C383,Abril!$H$3:$H$300,"&gt;0")+COUNTIFS(Maio!$C$3:$C$300,C383,Maio!$H$3:$H$300,"&gt;0")+COUNTIFS(Maio!$D$3:$D$300,C383,Maio!$H$3:$H$300,"&gt;0")+COUNTIFS(Junho!$C$3:$C$300,C383,Junho!$H$3:$H$300,"&gt;0")+COUNTIFS(Junho!$D$3:$D$300,C383,Junho!$H$3:$H$300,"&gt;0")+COUNTIFS(Julho!$C$3:$C$300,C383,Julho!$H$3:$H$300,"&gt;0")+COUNTIFS(Julho!$D$3:$D$300,C383,Julho!$H$3:$H$300,"&gt;0")+COUNTIFS(Agosto!$C$3:$C$300,C383,Agosto!$H$3:$H$300,"&gt;0")+COUNTIFS(Agosto!$D$3:$D$300,C383,Agosto!$H$3:$H$300,"&gt;0")+COUNTIFS(Setembro!$C$3:$C$300,C383,Setembro!$H$3:$H$300,"&gt;0")+COUNTIFS(Setembro!$D$3:$D$300,C383,Setembro!$H$3:$H$300,"&gt;0")+COUNTIFS(Outubro!$C$3:$C$300,C383,Outubro!$H$3:$H$300,"&gt;0")+COUNTIFS(Outubro!$D$3:$D$300,C383,Outubro!$H$3:$H$300,"&gt;0")+COUNTIFS(Novembro!$C$3:$C$300,C383,Novembro!$H$3:$H$300,"&gt;0")+COUNTIFS(Novembro!$D$3:$D$300,C383,Novembro!$H$3:$H$300,"&gt;0")+COUNTIFS(Dezembro!$C$3:$C$300,C383,Dezembro!$H$3:$H$300,"&gt;0")+COUNTIFS(Dezembro!$D$3:$D$300,C383,Dezembro!$H$3:$H$300,"&gt;0")</f>
        <v>0</v>
      </c>
      <c r="G383" s="216">
        <f>COUNTIFS(Janeiro!$C$3:$C$300,C383,Janeiro!$H$3:$H$300,"&lt;0")+COUNTIFS(Janeiro!$D$3:$D$300,C383,Janeiro!$H$3:$H$300,"&lt;0")+COUNTIFS(Fevereiro!$C$3:$C$300,C383,Fevereiro!$H$3:$H$300,"&lt;0")+COUNTIFS(Fevereiro!$D$3:$D$300,C383,Fevereiro!$H$3:$H$300,"&lt;0")+COUNTIFS('Março'!$C$3:$C$300,C383,'Março'!$H$3:$H$300,"&lt;0")+COUNTIFS('Março'!$D$3:$D$300,C383,'Março'!$H$3:$H$300,"&lt;0")+COUNTIFS(Abril!$C$3:$C$300,C383,Abril!$H$3:$H$300,"&lt;0")+COUNTIFS(Abril!$D$3:$D$300,C383,Abril!$H$3:$H$300,"&lt;0")+COUNTIFS(Maio!$C$3:$C$300,C383,Maio!$H$3:$H$300,"&lt;0")+COUNTIFS(Maio!$D$3:$D$300,C383,Maio!$H$3:$H$300,"&lt;0")+COUNTIFS(Junho!$C$3:$C$300,C383,Junho!$H$3:$H$300,"&lt;0")+COUNTIFS(Junho!$D$3:$D$300,C383,Junho!$H$3:$H$300,"&lt;0")+COUNTIFS(Julho!$C$3:$C$300,C383,Julho!$H$3:$H$300,"&lt;0")+COUNTIFS(Julho!$D$3:$D$300,C383,Julho!$H$3:$H$300,"&lt;0")+COUNTIFS(Agosto!$C$3:$C$300,C383,Agosto!$H$3:$H$300,"&lt;0")+COUNTIFS(Agosto!$D$3:$D$300,C383,Agosto!$H$3:$H$300,"&lt;0")+COUNTIFS(Setembro!$C$3:$C$300,C383,Setembro!$H$3:$H$300,"&lt;0")+COUNTIFS(Setembro!$D$3:$D$300,C383,Setembro!$H$3:$H$300,"&lt;0")+COUNTIFS(Outubro!$C$3:$C$300,C383,Outubro!$H$3:$H$300,"&lt;0")+COUNTIFS(Outubro!$D$3:$D$300,C383,Outubro!$H$3:$H$300,"&lt;0")+COUNTIFS(Novembro!$C$3:$C$300,C383,Novembro!$H$3:$H$300,"&lt;0")+COUNTIFS(Novembro!$D$3:$D$300,C383,Novembro!$H$3:$H$300,"&lt;0")+COUNTIFS(Dezembro!$C$3:$C$300,C383,Dezembro!$H$3:$H$300,"&lt;0")+COUNTIFS(Dezembro!$D$3:$D$300,C383,Dezembro!$H$3:$H$300,"&lt;0")</f>
        <v>0</v>
      </c>
      <c r="H383" s="217">
        <f>SUMIFS(Janeiro!$H$3:$H$300,Janeiro!$C$3:$C$300,C383)+SUMIFS(Janeiro!$H$3:$H$300,Janeiro!$D$3:$D$300,C383)+SUMIFS(Fevereiro!$H$3:$H$300,Fevereiro!$C$3:$C$300,C383)+SUMIFS(Fevereiro!$H$3:$H$300,Fevereiro!$D$3:$D$300,C383)+SUMIFS('Março'!$H$3:$H$300,'Março'!$C$3:$C$300,C383)+SUMIFS('Março'!$H$3:$H$300,'Março'!$D$3:$D$300,C383)+SUMIFS(Abril!$H$3:$H$300,Abril!$C$3:$C$300,C383)+SUMIFS(Abril!$H$3:$H$300,Abril!$D$3:$D$300,C383)+SUMIFS(Maio!$H$3:$H$300,Maio!$C$3:$C$300,C383)+SUMIFS(Maio!$H$3:$H$300,Maio!$D$3:$D$300,C383)+SUMIFS(Junho!$H$3:$H$300,Junho!$C$3:$C$300,C383)+SUMIFS(Junho!$H$3:$H$300,Junho!$D$3:$D$300,C383)+SUMIFS(Julho!$H$3:$H$300,Julho!$C$3:$C$300,C383)+SUMIFS(Julho!$H$3:$H$300,Julho!$D$3:$D$300,C383)+SUMIFS(Agosto!$H$3:$H$300,Agosto!$C$3:$C$300,C383)+SUMIFS(Agosto!$H$3:$H$300,Agosto!$D$3:$D$300,C383)+SUMIFS(Setembro!$H$3:$H$300,Setembro!$C$3:$C$300,C383)+SUMIFS(Setembro!$H$3:$H$300,Setembro!$D$3:$D$300,C383)+SUMIFS(Outubro!$H$3:$H$300,Outubro!$C$3:$C$300,C383)+SUMIFS(Outubro!$H$3:$H$300,Outubro!$D$3:$D$300,C383)+SUMIFS(Novembro!$H$3:$H$300,Novembro!$C$3:$C$300,C383)+SUMIFS(Novembro!$H$3:$H$300,Novembro!$D$3:$D$300,C383)+SUMIFS(Dezembro!$H$3:$H$300,Dezembro!$C$3:$C$300,C383)+SUMIFS(Dezembro!$H$3:$H$300,Dezembro!$D$3:$D$300,C383)</f>
        <v>0</v>
      </c>
      <c r="J383" s="235"/>
      <c r="L383" s="71"/>
    </row>
    <row r="384" ht="24.75" customHeight="1">
      <c r="A384" s="214">
        <f>Equipes!$H384+(ROW(Equipes!$H384)/100000)</f>
        <v>0.00384</v>
      </c>
      <c r="B384" s="207">
        <f>RANK(Equipes!$A384,A:A)</f>
        <v>63</v>
      </c>
      <c r="C384" s="242"/>
      <c r="D384" s="216">
        <f>COUNTIF(Janeiro!$C$3:$C$300,C384)+COUNTIF(Fevereiro!$C$3:$C$300,C384)+COUNTIF('Março'!$C$3:$C$300,C384)+COUNTIF(Abril!$C$3:$C$300,C384)+COUNTIF(Maio!$C$3:$C$300,C384)+COUNTIF(Junho!$C$3:$C$300,C384)+COUNTIF(Julho!$C$3:$C$300,C384)+COUNTIF(Agosto!$C$3:$C$300,C384)+COUNTIF(Setembro!$C$3:$C$300,C384)+COUNTIF(Outubro!$C$3:$C$300,C384)+COUNTIF(Novembro!$C$3:$C$300,C384)+COUNTIF(Dezembro!$C$3:$C$300,C384)</f>
        <v>0</v>
      </c>
      <c r="E384" s="216">
        <f>COUNTIF(Janeiro!$D$3:$D$300,C384)+COUNTIF(Fevereiro!$D$3:$D$300,C384)+COUNTIF('Março'!$D$3:$D$300,C384)+COUNTIF(Abril!$D$3:$D$300,C384)+COUNTIF(Maio!$D$3:$D$300,C384)+COUNTIF(Junho!$D$3:$D$300,C384)+COUNTIF(Julho!$D$3:$D$300,C384)+COUNTIF(Agosto!$D$3:$D$300,C384)+COUNTIF(Setembro!$D$3:$D$300,C384)+COUNTIF(Outubro!$D$3:$D$300,C384)+COUNTIF(Novembro!$D$3:$D$300,C384)+COUNTIF(Dezembro!$D$3:$D$300,C384)</f>
        <v>0</v>
      </c>
      <c r="F384" s="216">
        <f>COUNTIFS(Janeiro!$C$3:$C$300,C384,Janeiro!$H$3:$H$300,"&gt;0")+COUNTIFS(Janeiro!$D$3:$D$300,C384,Janeiro!$H$3:$H$300,"&gt;0")+COUNTIFS(Fevereiro!$C$3:$C$300,C384,Fevereiro!$H$3:$H$300,"&gt;0")+COUNTIFS(Fevereiro!$D$3:$D$300,C384,Fevereiro!$H$3:$H$300,"&gt;0")+COUNTIFS('Março'!$C$3:$C$300,C384,'Março'!$H$3:$H$300,"&gt;0")+COUNTIFS('Março'!$D$3:$D$300,C384,'Março'!$H$3:$H$300,"&gt;0")+COUNTIFS(Abril!$C$3:$C$300,C384,Abril!$H$3:$H$300,"&gt;0")+COUNTIFS(Abril!$D$3:$D$300,C384,Abril!$H$3:$H$300,"&gt;0")+COUNTIFS(Maio!$C$3:$C$300,C384,Maio!$H$3:$H$300,"&gt;0")+COUNTIFS(Maio!$D$3:$D$300,C384,Maio!$H$3:$H$300,"&gt;0")+COUNTIFS(Junho!$C$3:$C$300,C384,Junho!$H$3:$H$300,"&gt;0")+COUNTIFS(Junho!$D$3:$D$300,C384,Junho!$H$3:$H$300,"&gt;0")+COUNTIFS(Julho!$C$3:$C$300,C384,Julho!$H$3:$H$300,"&gt;0")+COUNTIFS(Julho!$D$3:$D$300,C384,Julho!$H$3:$H$300,"&gt;0")+COUNTIFS(Agosto!$C$3:$C$300,C384,Agosto!$H$3:$H$300,"&gt;0")+COUNTIFS(Agosto!$D$3:$D$300,C384,Agosto!$H$3:$H$300,"&gt;0")+COUNTIFS(Setembro!$C$3:$C$300,C384,Setembro!$H$3:$H$300,"&gt;0")+COUNTIFS(Setembro!$D$3:$D$300,C384,Setembro!$H$3:$H$300,"&gt;0")+COUNTIFS(Outubro!$C$3:$C$300,C384,Outubro!$H$3:$H$300,"&gt;0")+COUNTIFS(Outubro!$D$3:$D$300,C384,Outubro!$H$3:$H$300,"&gt;0")+COUNTIFS(Novembro!$C$3:$C$300,C384,Novembro!$H$3:$H$300,"&gt;0")+COUNTIFS(Novembro!$D$3:$D$300,C384,Novembro!$H$3:$H$300,"&gt;0")+COUNTIFS(Dezembro!$C$3:$C$300,C384,Dezembro!$H$3:$H$300,"&gt;0")+COUNTIFS(Dezembro!$D$3:$D$300,C384,Dezembro!$H$3:$H$300,"&gt;0")</f>
        <v>0</v>
      </c>
      <c r="G384" s="216">
        <f>COUNTIFS(Janeiro!$C$3:$C$300,C384,Janeiro!$H$3:$H$300,"&lt;0")+COUNTIFS(Janeiro!$D$3:$D$300,C384,Janeiro!$H$3:$H$300,"&lt;0")+COUNTIFS(Fevereiro!$C$3:$C$300,C384,Fevereiro!$H$3:$H$300,"&lt;0")+COUNTIFS(Fevereiro!$D$3:$D$300,C384,Fevereiro!$H$3:$H$300,"&lt;0")+COUNTIFS('Março'!$C$3:$C$300,C384,'Março'!$H$3:$H$300,"&lt;0")+COUNTIFS('Março'!$D$3:$D$300,C384,'Março'!$H$3:$H$300,"&lt;0")+COUNTIFS(Abril!$C$3:$C$300,C384,Abril!$H$3:$H$300,"&lt;0")+COUNTIFS(Abril!$D$3:$D$300,C384,Abril!$H$3:$H$300,"&lt;0")+COUNTIFS(Maio!$C$3:$C$300,C384,Maio!$H$3:$H$300,"&lt;0")+COUNTIFS(Maio!$D$3:$D$300,C384,Maio!$H$3:$H$300,"&lt;0")+COUNTIFS(Junho!$C$3:$C$300,C384,Junho!$H$3:$H$300,"&lt;0")+COUNTIFS(Junho!$D$3:$D$300,C384,Junho!$H$3:$H$300,"&lt;0")+COUNTIFS(Julho!$C$3:$C$300,C384,Julho!$H$3:$H$300,"&lt;0")+COUNTIFS(Julho!$D$3:$D$300,C384,Julho!$H$3:$H$300,"&lt;0")+COUNTIFS(Agosto!$C$3:$C$300,C384,Agosto!$H$3:$H$300,"&lt;0")+COUNTIFS(Agosto!$D$3:$D$300,C384,Agosto!$H$3:$H$300,"&lt;0")+COUNTIFS(Setembro!$C$3:$C$300,C384,Setembro!$H$3:$H$300,"&lt;0")+COUNTIFS(Setembro!$D$3:$D$300,C384,Setembro!$H$3:$H$300,"&lt;0")+COUNTIFS(Outubro!$C$3:$C$300,C384,Outubro!$H$3:$H$300,"&lt;0")+COUNTIFS(Outubro!$D$3:$D$300,C384,Outubro!$H$3:$H$300,"&lt;0")+COUNTIFS(Novembro!$C$3:$C$300,C384,Novembro!$H$3:$H$300,"&lt;0")+COUNTIFS(Novembro!$D$3:$D$300,C384,Novembro!$H$3:$H$300,"&lt;0")+COUNTIFS(Dezembro!$C$3:$C$300,C384,Dezembro!$H$3:$H$300,"&lt;0")+COUNTIFS(Dezembro!$D$3:$D$300,C384,Dezembro!$H$3:$H$300,"&lt;0")</f>
        <v>0</v>
      </c>
      <c r="H384" s="217">
        <f>SUMIFS(Janeiro!$H$3:$H$300,Janeiro!$C$3:$C$300,C384)+SUMIFS(Janeiro!$H$3:$H$300,Janeiro!$D$3:$D$300,C384)+SUMIFS(Fevereiro!$H$3:$H$300,Fevereiro!$C$3:$C$300,C384)+SUMIFS(Fevereiro!$H$3:$H$300,Fevereiro!$D$3:$D$300,C384)+SUMIFS('Março'!$H$3:$H$300,'Março'!$C$3:$C$300,C384)+SUMIFS('Março'!$H$3:$H$300,'Março'!$D$3:$D$300,C384)+SUMIFS(Abril!$H$3:$H$300,Abril!$C$3:$C$300,C384)+SUMIFS(Abril!$H$3:$H$300,Abril!$D$3:$D$300,C384)+SUMIFS(Maio!$H$3:$H$300,Maio!$C$3:$C$300,C384)+SUMIFS(Maio!$H$3:$H$300,Maio!$D$3:$D$300,C384)+SUMIFS(Junho!$H$3:$H$300,Junho!$C$3:$C$300,C384)+SUMIFS(Junho!$H$3:$H$300,Junho!$D$3:$D$300,C384)+SUMIFS(Julho!$H$3:$H$300,Julho!$C$3:$C$300,C384)+SUMIFS(Julho!$H$3:$H$300,Julho!$D$3:$D$300,C384)+SUMIFS(Agosto!$H$3:$H$300,Agosto!$C$3:$C$300,C384)+SUMIFS(Agosto!$H$3:$H$300,Agosto!$D$3:$D$300,C384)+SUMIFS(Setembro!$H$3:$H$300,Setembro!$C$3:$C$300,C384)+SUMIFS(Setembro!$H$3:$H$300,Setembro!$D$3:$D$300,C384)+SUMIFS(Outubro!$H$3:$H$300,Outubro!$C$3:$C$300,C384)+SUMIFS(Outubro!$H$3:$H$300,Outubro!$D$3:$D$300,C384)+SUMIFS(Novembro!$H$3:$H$300,Novembro!$C$3:$C$300,C384)+SUMIFS(Novembro!$H$3:$H$300,Novembro!$D$3:$D$300,C384)+SUMIFS(Dezembro!$H$3:$H$300,Dezembro!$C$3:$C$300,C384)+SUMIFS(Dezembro!$H$3:$H$300,Dezembro!$D$3:$D$300,C384)</f>
        <v>0</v>
      </c>
      <c r="J384" s="235"/>
      <c r="L384" s="71"/>
    </row>
    <row r="385" ht="24.75" customHeight="1">
      <c r="A385" s="214">
        <f>Equipes!$H385+(ROW(Equipes!$H385)/100000)</f>
        <v>0.00385</v>
      </c>
      <c r="B385" s="207">
        <f>RANK(Equipes!$A385,A:A)</f>
        <v>62</v>
      </c>
      <c r="C385" s="242"/>
      <c r="D385" s="216">
        <f>COUNTIF(Janeiro!$C$3:$C$300,C385)+COUNTIF(Fevereiro!$C$3:$C$300,C385)+COUNTIF('Março'!$C$3:$C$300,C385)+COUNTIF(Abril!$C$3:$C$300,C385)+COUNTIF(Maio!$C$3:$C$300,C385)+COUNTIF(Junho!$C$3:$C$300,C385)+COUNTIF(Julho!$C$3:$C$300,C385)+COUNTIF(Agosto!$C$3:$C$300,C385)+COUNTIF(Setembro!$C$3:$C$300,C385)+COUNTIF(Outubro!$C$3:$C$300,C385)+COUNTIF(Novembro!$C$3:$C$300,C385)+COUNTIF(Dezembro!$C$3:$C$300,C385)</f>
        <v>0</v>
      </c>
      <c r="E385" s="216">
        <f>COUNTIF(Janeiro!$D$3:$D$300,C385)+COUNTIF(Fevereiro!$D$3:$D$300,C385)+COUNTIF('Março'!$D$3:$D$300,C385)+COUNTIF(Abril!$D$3:$D$300,C385)+COUNTIF(Maio!$D$3:$D$300,C385)+COUNTIF(Junho!$D$3:$D$300,C385)+COUNTIF(Julho!$D$3:$D$300,C385)+COUNTIF(Agosto!$D$3:$D$300,C385)+COUNTIF(Setembro!$D$3:$D$300,C385)+COUNTIF(Outubro!$D$3:$D$300,C385)+COUNTIF(Novembro!$D$3:$D$300,C385)+COUNTIF(Dezembro!$D$3:$D$300,C385)</f>
        <v>0</v>
      </c>
      <c r="F385" s="216">
        <f>COUNTIFS(Janeiro!$C$3:$C$300,C385,Janeiro!$H$3:$H$300,"&gt;0")+COUNTIFS(Janeiro!$D$3:$D$300,C385,Janeiro!$H$3:$H$300,"&gt;0")+COUNTIFS(Fevereiro!$C$3:$C$300,C385,Fevereiro!$H$3:$H$300,"&gt;0")+COUNTIFS(Fevereiro!$D$3:$D$300,C385,Fevereiro!$H$3:$H$300,"&gt;0")+COUNTIFS('Março'!$C$3:$C$300,C385,'Março'!$H$3:$H$300,"&gt;0")+COUNTIFS('Março'!$D$3:$D$300,C385,'Março'!$H$3:$H$300,"&gt;0")+COUNTIFS(Abril!$C$3:$C$300,C385,Abril!$H$3:$H$300,"&gt;0")+COUNTIFS(Abril!$D$3:$D$300,C385,Abril!$H$3:$H$300,"&gt;0")+COUNTIFS(Maio!$C$3:$C$300,C385,Maio!$H$3:$H$300,"&gt;0")+COUNTIFS(Maio!$D$3:$D$300,C385,Maio!$H$3:$H$300,"&gt;0")+COUNTIFS(Junho!$C$3:$C$300,C385,Junho!$H$3:$H$300,"&gt;0")+COUNTIFS(Junho!$D$3:$D$300,C385,Junho!$H$3:$H$300,"&gt;0")+COUNTIFS(Julho!$C$3:$C$300,C385,Julho!$H$3:$H$300,"&gt;0")+COUNTIFS(Julho!$D$3:$D$300,C385,Julho!$H$3:$H$300,"&gt;0")+COUNTIFS(Agosto!$C$3:$C$300,C385,Agosto!$H$3:$H$300,"&gt;0")+COUNTIFS(Agosto!$D$3:$D$300,C385,Agosto!$H$3:$H$300,"&gt;0")+COUNTIFS(Setembro!$C$3:$C$300,C385,Setembro!$H$3:$H$300,"&gt;0")+COUNTIFS(Setembro!$D$3:$D$300,C385,Setembro!$H$3:$H$300,"&gt;0")+COUNTIFS(Outubro!$C$3:$C$300,C385,Outubro!$H$3:$H$300,"&gt;0")+COUNTIFS(Outubro!$D$3:$D$300,C385,Outubro!$H$3:$H$300,"&gt;0")+COUNTIFS(Novembro!$C$3:$C$300,C385,Novembro!$H$3:$H$300,"&gt;0")+COUNTIFS(Novembro!$D$3:$D$300,C385,Novembro!$H$3:$H$300,"&gt;0")+COUNTIFS(Dezembro!$C$3:$C$300,C385,Dezembro!$H$3:$H$300,"&gt;0")+COUNTIFS(Dezembro!$D$3:$D$300,C385,Dezembro!$H$3:$H$300,"&gt;0")</f>
        <v>0</v>
      </c>
      <c r="G385" s="216">
        <f>COUNTIFS(Janeiro!$C$3:$C$300,C385,Janeiro!$H$3:$H$300,"&lt;0")+COUNTIFS(Janeiro!$D$3:$D$300,C385,Janeiro!$H$3:$H$300,"&lt;0")+COUNTIFS(Fevereiro!$C$3:$C$300,C385,Fevereiro!$H$3:$H$300,"&lt;0")+COUNTIFS(Fevereiro!$D$3:$D$300,C385,Fevereiro!$H$3:$H$300,"&lt;0")+COUNTIFS('Março'!$C$3:$C$300,C385,'Março'!$H$3:$H$300,"&lt;0")+COUNTIFS('Março'!$D$3:$D$300,C385,'Março'!$H$3:$H$300,"&lt;0")+COUNTIFS(Abril!$C$3:$C$300,C385,Abril!$H$3:$H$300,"&lt;0")+COUNTIFS(Abril!$D$3:$D$300,C385,Abril!$H$3:$H$300,"&lt;0")+COUNTIFS(Maio!$C$3:$C$300,C385,Maio!$H$3:$H$300,"&lt;0")+COUNTIFS(Maio!$D$3:$D$300,C385,Maio!$H$3:$H$300,"&lt;0")+COUNTIFS(Junho!$C$3:$C$300,C385,Junho!$H$3:$H$300,"&lt;0")+COUNTIFS(Junho!$D$3:$D$300,C385,Junho!$H$3:$H$300,"&lt;0")+COUNTIFS(Julho!$C$3:$C$300,C385,Julho!$H$3:$H$300,"&lt;0")+COUNTIFS(Julho!$D$3:$D$300,C385,Julho!$H$3:$H$300,"&lt;0")+COUNTIFS(Agosto!$C$3:$C$300,C385,Agosto!$H$3:$H$300,"&lt;0")+COUNTIFS(Agosto!$D$3:$D$300,C385,Agosto!$H$3:$H$300,"&lt;0")+COUNTIFS(Setembro!$C$3:$C$300,C385,Setembro!$H$3:$H$300,"&lt;0")+COUNTIFS(Setembro!$D$3:$D$300,C385,Setembro!$H$3:$H$300,"&lt;0")+COUNTIFS(Outubro!$C$3:$C$300,C385,Outubro!$H$3:$H$300,"&lt;0")+COUNTIFS(Outubro!$D$3:$D$300,C385,Outubro!$H$3:$H$300,"&lt;0")+COUNTIFS(Novembro!$C$3:$C$300,C385,Novembro!$H$3:$H$300,"&lt;0")+COUNTIFS(Novembro!$D$3:$D$300,C385,Novembro!$H$3:$H$300,"&lt;0")+COUNTIFS(Dezembro!$C$3:$C$300,C385,Dezembro!$H$3:$H$300,"&lt;0")+COUNTIFS(Dezembro!$D$3:$D$300,C385,Dezembro!$H$3:$H$300,"&lt;0")</f>
        <v>0</v>
      </c>
      <c r="H385" s="217">
        <f>SUMIFS(Janeiro!$H$3:$H$300,Janeiro!$C$3:$C$300,C385)+SUMIFS(Janeiro!$H$3:$H$300,Janeiro!$D$3:$D$300,C385)+SUMIFS(Fevereiro!$H$3:$H$300,Fevereiro!$C$3:$C$300,C385)+SUMIFS(Fevereiro!$H$3:$H$300,Fevereiro!$D$3:$D$300,C385)+SUMIFS('Março'!$H$3:$H$300,'Março'!$C$3:$C$300,C385)+SUMIFS('Março'!$H$3:$H$300,'Março'!$D$3:$D$300,C385)+SUMIFS(Abril!$H$3:$H$300,Abril!$C$3:$C$300,C385)+SUMIFS(Abril!$H$3:$H$300,Abril!$D$3:$D$300,C385)+SUMIFS(Maio!$H$3:$H$300,Maio!$C$3:$C$300,C385)+SUMIFS(Maio!$H$3:$H$300,Maio!$D$3:$D$300,C385)+SUMIFS(Junho!$H$3:$H$300,Junho!$C$3:$C$300,C385)+SUMIFS(Junho!$H$3:$H$300,Junho!$D$3:$D$300,C385)+SUMIFS(Julho!$H$3:$H$300,Julho!$C$3:$C$300,C385)+SUMIFS(Julho!$H$3:$H$300,Julho!$D$3:$D$300,C385)+SUMIFS(Agosto!$H$3:$H$300,Agosto!$C$3:$C$300,C385)+SUMIFS(Agosto!$H$3:$H$300,Agosto!$D$3:$D$300,C385)+SUMIFS(Setembro!$H$3:$H$300,Setembro!$C$3:$C$300,C385)+SUMIFS(Setembro!$H$3:$H$300,Setembro!$D$3:$D$300,C385)+SUMIFS(Outubro!$H$3:$H$300,Outubro!$C$3:$C$300,C385)+SUMIFS(Outubro!$H$3:$H$300,Outubro!$D$3:$D$300,C385)+SUMIFS(Novembro!$H$3:$H$300,Novembro!$C$3:$C$300,C385)+SUMIFS(Novembro!$H$3:$H$300,Novembro!$D$3:$D$300,C385)+SUMIFS(Dezembro!$H$3:$H$300,Dezembro!$C$3:$C$300,C385)+SUMIFS(Dezembro!$H$3:$H$300,Dezembro!$D$3:$D$300,C385)</f>
        <v>0</v>
      </c>
      <c r="J385" s="235"/>
      <c r="L385" s="71"/>
    </row>
    <row r="386" ht="24.75" customHeight="1">
      <c r="A386" s="214">
        <f>Equipes!$H386+(ROW(Equipes!$H386)/100000)</f>
        <v>0.00386</v>
      </c>
      <c r="B386" s="207">
        <f>RANK(Equipes!$A386,A:A)</f>
        <v>61</v>
      </c>
      <c r="C386" s="242"/>
      <c r="D386" s="216">
        <f>COUNTIF(Janeiro!$C$3:$C$300,C386)+COUNTIF(Fevereiro!$C$3:$C$300,C386)+COUNTIF('Março'!$C$3:$C$300,C386)+COUNTIF(Abril!$C$3:$C$300,C386)+COUNTIF(Maio!$C$3:$C$300,C386)+COUNTIF(Junho!$C$3:$C$300,C386)+COUNTIF(Julho!$C$3:$C$300,C386)+COUNTIF(Agosto!$C$3:$C$300,C386)+COUNTIF(Setembro!$C$3:$C$300,C386)+COUNTIF(Outubro!$C$3:$C$300,C386)+COUNTIF(Novembro!$C$3:$C$300,C386)+COUNTIF(Dezembro!$C$3:$C$300,C386)</f>
        <v>0</v>
      </c>
      <c r="E386" s="216">
        <f>COUNTIF(Janeiro!$D$3:$D$300,C386)+COUNTIF(Fevereiro!$D$3:$D$300,C386)+COUNTIF('Março'!$D$3:$D$300,C386)+COUNTIF(Abril!$D$3:$D$300,C386)+COUNTIF(Maio!$D$3:$D$300,C386)+COUNTIF(Junho!$D$3:$D$300,C386)+COUNTIF(Julho!$D$3:$D$300,C386)+COUNTIF(Agosto!$D$3:$D$300,C386)+COUNTIF(Setembro!$D$3:$D$300,C386)+COUNTIF(Outubro!$D$3:$D$300,C386)+COUNTIF(Novembro!$D$3:$D$300,C386)+COUNTIF(Dezembro!$D$3:$D$300,C386)</f>
        <v>0</v>
      </c>
      <c r="F386" s="216">
        <f>COUNTIFS(Janeiro!$C$3:$C$300,C386,Janeiro!$H$3:$H$300,"&gt;0")+COUNTIFS(Janeiro!$D$3:$D$300,C386,Janeiro!$H$3:$H$300,"&gt;0")+COUNTIFS(Fevereiro!$C$3:$C$300,C386,Fevereiro!$H$3:$H$300,"&gt;0")+COUNTIFS(Fevereiro!$D$3:$D$300,C386,Fevereiro!$H$3:$H$300,"&gt;0")+COUNTIFS('Março'!$C$3:$C$300,C386,'Março'!$H$3:$H$300,"&gt;0")+COUNTIFS('Março'!$D$3:$D$300,C386,'Março'!$H$3:$H$300,"&gt;0")+COUNTIFS(Abril!$C$3:$C$300,C386,Abril!$H$3:$H$300,"&gt;0")+COUNTIFS(Abril!$D$3:$D$300,C386,Abril!$H$3:$H$300,"&gt;0")+COUNTIFS(Maio!$C$3:$C$300,C386,Maio!$H$3:$H$300,"&gt;0")+COUNTIFS(Maio!$D$3:$D$300,C386,Maio!$H$3:$H$300,"&gt;0")+COUNTIFS(Junho!$C$3:$C$300,C386,Junho!$H$3:$H$300,"&gt;0")+COUNTIFS(Junho!$D$3:$D$300,C386,Junho!$H$3:$H$300,"&gt;0")+COUNTIFS(Julho!$C$3:$C$300,C386,Julho!$H$3:$H$300,"&gt;0")+COUNTIFS(Julho!$D$3:$D$300,C386,Julho!$H$3:$H$300,"&gt;0")+COUNTIFS(Agosto!$C$3:$C$300,C386,Agosto!$H$3:$H$300,"&gt;0")+COUNTIFS(Agosto!$D$3:$D$300,C386,Agosto!$H$3:$H$300,"&gt;0")+COUNTIFS(Setembro!$C$3:$C$300,C386,Setembro!$H$3:$H$300,"&gt;0")+COUNTIFS(Setembro!$D$3:$D$300,C386,Setembro!$H$3:$H$300,"&gt;0")+COUNTIFS(Outubro!$C$3:$C$300,C386,Outubro!$H$3:$H$300,"&gt;0")+COUNTIFS(Outubro!$D$3:$D$300,C386,Outubro!$H$3:$H$300,"&gt;0")+COUNTIFS(Novembro!$C$3:$C$300,C386,Novembro!$H$3:$H$300,"&gt;0")+COUNTIFS(Novembro!$D$3:$D$300,C386,Novembro!$H$3:$H$300,"&gt;0")+COUNTIFS(Dezembro!$C$3:$C$300,C386,Dezembro!$H$3:$H$300,"&gt;0")+COUNTIFS(Dezembro!$D$3:$D$300,C386,Dezembro!$H$3:$H$300,"&gt;0")</f>
        <v>0</v>
      </c>
      <c r="G386" s="216">
        <f>COUNTIFS(Janeiro!$C$3:$C$300,C386,Janeiro!$H$3:$H$300,"&lt;0")+COUNTIFS(Janeiro!$D$3:$D$300,C386,Janeiro!$H$3:$H$300,"&lt;0")+COUNTIFS(Fevereiro!$C$3:$C$300,C386,Fevereiro!$H$3:$H$300,"&lt;0")+COUNTIFS(Fevereiro!$D$3:$D$300,C386,Fevereiro!$H$3:$H$300,"&lt;0")+COUNTIFS('Março'!$C$3:$C$300,C386,'Março'!$H$3:$H$300,"&lt;0")+COUNTIFS('Março'!$D$3:$D$300,C386,'Março'!$H$3:$H$300,"&lt;0")+COUNTIFS(Abril!$C$3:$C$300,C386,Abril!$H$3:$H$300,"&lt;0")+COUNTIFS(Abril!$D$3:$D$300,C386,Abril!$H$3:$H$300,"&lt;0")+COUNTIFS(Maio!$C$3:$C$300,C386,Maio!$H$3:$H$300,"&lt;0")+COUNTIFS(Maio!$D$3:$D$300,C386,Maio!$H$3:$H$300,"&lt;0")+COUNTIFS(Junho!$C$3:$C$300,C386,Junho!$H$3:$H$300,"&lt;0")+COUNTIFS(Junho!$D$3:$D$300,C386,Junho!$H$3:$H$300,"&lt;0")+COUNTIFS(Julho!$C$3:$C$300,C386,Julho!$H$3:$H$300,"&lt;0")+COUNTIFS(Julho!$D$3:$D$300,C386,Julho!$H$3:$H$300,"&lt;0")+COUNTIFS(Agosto!$C$3:$C$300,C386,Agosto!$H$3:$H$300,"&lt;0")+COUNTIFS(Agosto!$D$3:$D$300,C386,Agosto!$H$3:$H$300,"&lt;0")+COUNTIFS(Setembro!$C$3:$C$300,C386,Setembro!$H$3:$H$300,"&lt;0")+COUNTIFS(Setembro!$D$3:$D$300,C386,Setembro!$H$3:$H$300,"&lt;0")+COUNTIFS(Outubro!$C$3:$C$300,C386,Outubro!$H$3:$H$300,"&lt;0")+COUNTIFS(Outubro!$D$3:$D$300,C386,Outubro!$H$3:$H$300,"&lt;0")+COUNTIFS(Novembro!$C$3:$C$300,C386,Novembro!$H$3:$H$300,"&lt;0")+COUNTIFS(Novembro!$D$3:$D$300,C386,Novembro!$H$3:$H$300,"&lt;0")+COUNTIFS(Dezembro!$C$3:$C$300,C386,Dezembro!$H$3:$H$300,"&lt;0")+COUNTIFS(Dezembro!$D$3:$D$300,C386,Dezembro!$H$3:$H$300,"&lt;0")</f>
        <v>0</v>
      </c>
      <c r="H386" s="217">
        <f>SUMIFS(Janeiro!$H$3:$H$300,Janeiro!$C$3:$C$300,C386)+SUMIFS(Janeiro!$H$3:$H$300,Janeiro!$D$3:$D$300,C386)+SUMIFS(Fevereiro!$H$3:$H$300,Fevereiro!$C$3:$C$300,C386)+SUMIFS(Fevereiro!$H$3:$H$300,Fevereiro!$D$3:$D$300,C386)+SUMIFS('Março'!$H$3:$H$300,'Março'!$C$3:$C$300,C386)+SUMIFS('Março'!$H$3:$H$300,'Março'!$D$3:$D$300,C386)+SUMIFS(Abril!$H$3:$H$300,Abril!$C$3:$C$300,C386)+SUMIFS(Abril!$H$3:$H$300,Abril!$D$3:$D$300,C386)+SUMIFS(Maio!$H$3:$H$300,Maio!$C$3:$C$300,C386)+SUMIFS(Maio!$H$3:$H$300,Maio!$D$3:$D$300,C386)+SUMIFS(Junho!$H$3:$H$300,Junho!$C$3:$C$300,C386)+SUMIFS(Junho!$H$3:$H$300,Junho!$D$3:$D$300,C386)+SUMIFS(Julho!$H$3:$H$300,Julho!$C$3:$C$300,C386)+SUMIFS(Julho!$H$3:$H$300,Julho!$D$3:$D$300,C386)+SUMIFS(Agosto!$H$3:$H$300,Agosto!$C$3:$C$300,C386)+SUMIFS(Agosto!$H$3:$H$300,Agosto!$D$3:$D$300,C386)+SUMIFS(Setembro!$H$3:$H$300,Setembro!$C$3:$C$300,C386)+SUMIFS(Setembro!$H$3:$H$300,Setembro!$D$3:$D$300,C386)+SUMIFS(Outubro!$H$3:$H$300,Outubro!$C$3:$C$300,C386)+SUMIFS(Outubro!$H$3:$H$300,Outubro!$D$3:$D$300,C386)+SUMIFS(Novembro!$H$3:$H$300,Novembro!$C$3:$C$300,C386)+SUMIFS(Novembro!$H$3:$H$300,Novembro!$D$3:$D$300,C386)+SUMIFS(Dezembro!$H$3:$H$300,Dezembro!$C$3:$C$300,C386)+SUMIFS(Dezembro!$H$3:$H$300,Dezembro!$D$3:$D$300,C386)</f>
        <v>0</v>
      </c>
      <c r="J386" s="235"/>
      <c r="L386" s="71"/>
    </row>
    <row r="387" ht="24.75" customHeight="1">
      <c r="A387" s="214">
        <f>Equipes!$H387+(ROW(Equipes!$H387)/100000)</f>
        <v>0.00387</v>
      </c>
      <c r="B387" s="207">
        <f>RANK(Equipes!$A387,A:A)</f>
        <v>60</v>
      </c>
      <c r="C387" s="242"/>
      <c r="D387" s="216">
        <f>COUNTIF(Janeiro!$C$3:$C$300,C387)+COUNTIF(Fevereiro!$C$3:$C$300,C387)+COUNTIF('Março'!$C$3:$C$300,C387)+COUNTIF(Abril!$C$3:$C$300,C387)+COUNTIF(Maio!$C$3:$C$300,C387)+COUNTIF(Junho!$C$3:$C$300,C387)+COUNTIF(Julho!$C$3:$C$300,C387)+COUNTIF(Agosto!$C$3:$C$300,C387)+COUNTIF(Setembro!$C$3:$C$300,C387)+COUNTIF(Outubro!$C$3:$C$300,C387)+COUNTIF(Novembro!$C$3:$C$300,C387)+COUNTIF(Dezembro!$C$3:$C$300,C387)</f>
        <v>0</v>
      </c>
      <c r="E387" s="216">
        <f>COUNTIF(Janeiro!$D$3:$D$300,C387)+COUNTIF(Fevereiro!$D$3:$D$300,C387)+COUNTIF('Março'!$D$3:$D$300,C387)+COUNTIF(Abril!$D$3:$D$300,C387)+COUNTIF(Maio!$D$3:$D$300,C387)+COUNTIF(Junho!$D$3:$D$300,C387)+COUNTIF(Julho!$D$3:$D$300,C387)+COUNTIF(Agosto!$D$3:$D$300,C387)+COUNTIF(Setembro!$D$3:$D$300,C387)+COUNTIF(Outubro!$D$3:$D$300,C387)+COUNTIF(Novembro!$D$3:$D$300,C387)+COUNTIF(Dezembro!$D$3:$D$300,C387)</f>
        <v>0</v>
      </c>
      <c r="F387" s="216">
        <f>COUNTIFS(Janeiro!$C$3:$C$300,C387,Janeiro!$H$3:$H$300,"&gt;0")+COUNTIFS(Janeiro!$D$3:$D$300,C387,Janeiro!$H$3:$H$300,"&gt;0")+COUNTIFS(Fevereiro!$C$3:$C$300,C387,Fevereiro!$H$3:$H$300,"&gt;0")+COUNTIFS(Fevereiro!$D$3:$D$300,C387,Fevereiro!$H$3:$H$300,"&gt;0")+COUNTIFS('Março'!$C$3:$C$300,C387,'Março'!$H$3:$H$300,"&gt;0")+COUNTIFS('Março'!$D$3:$D$300,C387,'Março'!$H$3:$H$300,"&gt;0")+COUNTIFS(Abril!$C$3:$C$300,C387,Abril!$H$3:$H$300,"&gt;0")+COUNTIFS(Abril!$D$3:$D$300,C387,Abril!$H$3:$H$300,"&gt;0")+COUNTIFS(Maio!$C$3:$C$300,C387,Maio!$H$3:$H$300,"&gt;0")+COUNTIFS(Maio!$D$3:$D$300,C387,Maio!$H$3:$H$300,"&gt;0")+COUNTIFS(Junho!$C$3:$C$300,C387,Junho!$H$3:$H$300,"&gt;0")+COUNTIFS(Junho!$D$3:$D$300,C387,Junho!$H$3:$H$300,"&gt;0")+COUNTIFS(Julho!$C$3:$C$300,C387,Julho!$H$3:$H$300,"&gt;0")+COUNTIFS(Julho!$D$3:$D$300,C387,Julho!$H$3:$H$300,"&gt;0")+COUNTIFS(Agosto!$C$3:$C$300,C387,Agosto!$H$3:$H$300,"&gt;0")+COUNTIFS(Agosto!$D$3:$D$300,C387,Agosto!$H$3:$H$300,"&gt;0")+COUNTIFS(Setembro!$C$3:$C$300,C387,Setembro!$H$3:$H$300,"&gt;0")+COUNTIFS(Setembro!$D$3:$D$300,C387,Setembro!$H$3:$H$300,"&gt;0")+COUNTIFS(Outubro!$C$3:$C$300,C387,Outubro!$H$3:$H$300,"&gt;0")+COUNTIFS(Outubro!$D$3:$D$300,C387,Outubro!$H$3:$H$300,"&gt;0")+COUNTIFS(Novembro!$C$3:$C$300,C387,Novembro!$H$3:$H$300,"&gt;0")+COUNTIFS(Novembro!$D$3:$D$300,C387,Novembro!$H$3:$H$300,"&gt;0")+COUNTIFS(Dezembro!$C$3:$C$300,C387,Dezembro!$H$3:$H$300,"&gt;0")+COUNTIFS(Dezembro!$D$3:$D$300,C387,Dezembro!$H$3:$H$300,"&gt;0")</f>
        <v>0</v>
      </c>
      <c r="G387" s="216">
        <f>COUNTIFS(Janeiro!$C$3:$C$300,C387,Janeiro!$H$3:$H$300,"&lt;0")+COUNTIFS(Janeiro!$D$3:$D$300,C387,Janeiro!$H$3:$H$300,"&lt;0")+COUNTIFS(Fevereiro!$C$3:$C$300,C387,Fevereiro!$H$3:$H$300,"&lt;0")+COUNTIFS(Fevereiro!$D$3:$D$300,C387,Fevereiro!$H$3:$H$300,"&lt;0")+COUNTIFS('Março'!$C$3:$C$300,C387,'Março'!$H$3:$H$300,"&lt;0")+COUNTIFS('Março'!$D$3:$D$300,C387,'Março'!$H$3:$H$300,"&lt;0")+COUNTIFS(Abril!$C$3:$C$300,C387,Abril!$H$3:$H$300,"&lt;0")+COUNTIFS(Abril!$D$3:$D$300,C387,Abril!$H$3:$H$300,"&lt;0")+COUNTIFS(Maio!$C$3:$C$300,C387,Maio!$H$3:$H$300,"&lt;0")+COUNTIFS(Maio!$D$3:$D$300,C387,Maio!$H$3:$H$300,"&lt;0")+COUNTIFS(Junho!$C$3:$C$300,C387,Junho!$H$3:$H$300,"&lt;0")+COUNTIFS(Junho!$D$3:$D$300,C387,Junho!$H$3:$H$300,"&lt;0")+COUNTIFS(Julho!$C$3:$C$300,C387,Julho!$H$3:$H$300,"&lt;0")+COUNTIFS(Julho!$D$3:$D$300,C387,Julho!$H$3:$H$300,"&lt;0")+COUNTIFS(Agosto!$C$3:$C$300,C387,Agosto!$H$3:$H$300,"&lt;0")+COUNTIFS(Agosto!$D$3:$D$300,C387,Agosto!$H$3:$H$300,"&lt;0")+COUNTIFS(Setembro!$C$3:$C$300,C387,Setembro!$H$3:$H$300,"&lt;0")+COUNTIFS(Setembro!$D$3:$D$300,C387,Setembro!$H$3:$H$300,"&lt;0")+COUNTIFS(Outubro!$C$3:$C$300,C387,Outubro!$H$3:$H$300,"&lt;0")+COUNTIFS(Outubro!$D$3:$D$300,C387,Outubro!$H$3:$H$300,"&lt;0")+COUNTIFS(Novembro!$C$3:$C$300,C387,Novembro!$H$3:$H$300,"&lt;0")+COUNTIFS(Novembro!$D$3:$D$300,C387,Novembro!$H$3:$H$300,"&lt;0")+COUNTIFS(Dezembro!$C$3:$C$300,C387,Dezembro!$H$3:$H$300,"&lt;0")+COUNTIFS(Dezembro!$D$3:$D$300,C387,Dezembro!$H$3:$H$300,"&lt;0")</f>
        <v>0</v>
      </c>
      <c r="H387" s="217">
        <f>SUMIFS(Janeiro!$H$3:$H$300,Janeiro!$C$3:$C$300,C387)+SUMIFS(Janeiro!$H$3:$H$300,Janeiro!$D$3:$D$300,C387)+SUMIFS(Fevereiro!$H$3:$H$300,Fevereiro!$C$3:$C$300,C387)+SUMIFS(Fevereiro!$H$3:$H$300,Fevereiro!$D$3:$D$300,C387)+SUMIFS('Março'!$H$3:$H$300,'Março'!$C$3:$C$300,C387)+SUMIFS('Março'!$H$3:$H$300,'Março'!$D$3:$D$300,C387)+SUMIFS(Abril!$H$3:$H$300,Abril!$C$3:$C$300,C387)+SUMIFS(Abril!$H$3:$H$300,Abril!$D$3:$D$300,C387)+SUMIFS(Maio!$H$3:$H$300,Maio!$C$3:$C$300,C387)+SUMIFS(Maio!$H$3:$H$300,Maio!$D$3:$D$300,C387)+SUMIFS(Junho!$H$3:$H$300,Junho!$C$3:$C$300,C387)+SUMIFS(Junho!$H$3:$H$300,Junho!$D$3:$D$300,C387)+SUMIFS(Julho!$H$3:$H$300,Julho!$C$3:$C$300,C387)+SUMIFS(Julho!$H$3:$H$300,Julho!$D$3:$D$300,C387)+SUMIFS(Agosto!$H$3:$H$300,Agosto!$C$3:$C$300,C387)+SUMIFS(Agosto!$H$3:$H$300,Agosto!$D$3:$D$300,C387)+SUMIFS(Setembro!$H$3:$H$300,Setembro!$C$3:$C$300,C387)+SUMIFS(Setembro!$H$3:$H$300,Setembro!$D$3:$D$300,C387)+SUMIFS(Outubro!$H$3:$H$300,Outubro!$C$3:$C$300,C387)+SUMIFS(Outubro!$H$3:$H$300,Outubro!$D$3:$D$300,C387)+SUMIFS(Novembro!$H$3:$H$300,Novembro!$C$3:$C$300,C387)+SUMIFS(Novembro!$H$3:$H$300,Novembro!$D$3:$D$300,C387)+SUMIFS(Dezembro!$H$3:$H$300,Dezembro!$C$3:$C$300,C387)+SUMIFS(Dezembro!$H$3:$H$300,Dezembro!$D$3:$D$300,C387)</f>
        <v>0</v>
      </c>
      <c r="J387" s="235"/>
      <c r="L387" s="71"/>
    </row>
    <row r="388" ht="24.75" customHeight="1">
      <c r="A388" s="214">
        <f>Equipes!$H388+(ROW(Equipes!$H388)/100000)</f>
        <v>0.00388</v>
      </c>
      <c r="B388" s="207">
        <f>RANK(Equipes!$A388,A:A)</f>
        <v>59</v>
      </c>
      <c r="C388" s="242"/>
      <c r="D388" s="216">
        <f>COUNTIF(Janeiro!$C$3:$C$300,C388)+COUNTIF(Fevereiro!$C$3:$C$300,C388)+COUNTIF('Março'!$C$3:$C$300,C388)+COUNTIF(Abril!$C$3:$C$300,C388)+COUNTIF(Maio!$C$3:$C$300,C388)+COUNTIF(Junho!$C$3:$C$300,C388)+COUNTIF(Julho!$C$3:$C$300,C388)+COUNTIF(Agosto!$C$3:$C$300,C388)+COUNTIF(Setembro!$C$3:$C$300,C388)+COUNTIF(Outubro!$C$3:$C$300,C388)+COUNTIF(Novembro!$C$3:$C$300,C388)+COUNTIF(Dezembro!$C$3:$C$300,C388)</f>
        <v>0</v>
      </c>
      <c r="E388" s="216">
        <f>COUNTIF(Janeiro!$D$3:$D$300,C388)+COUNTIF(Fevereiro!$D$3:$D$300,C388)+COUNTIF('Março'!$D$3:$D$300,C388)+COUNTIF(Abril!$D$3:$D$300,C388)+COUNTIF(Maio!$D$3:$D$300,C388)+COUNTIF(Junho!$D$3:$D$300,C388)+COUNTIF(Julho!$D$3:$D$300,C388)+COUNTIF(Agosto!$D$3:$D$300,C388)+COUNTIF(Setembro!$D$3:$D$300,C388)+COUNTIF(Outubro!$D$3:$D$300,C388)+COUNTIF(Novembro!$D$3:$D$300,C388)+COUNTIF(Dezembro!$D$3:$D$300,C388)</f>
        <v>0</v>
      </c>
      <c r="F388" s="216">
        <f>COUNTIFS(Janeiro!$C$3:$C$300,C388,Janeiro!$H$3:$H$300,"&gt;0")+COUNTIFS(Janeiro!$D$3:$D$300,C388,Janeiro!$H$3:$H$300,"&gt;0")+COUNTIFS(Fevereiro!$C$3:$C$300,C388,Fevereiro!$H$3:$H$300,"&gt;0")+COUNTIFS(Fevereiro!$D$3:$D$300,C388,Fevereiro!$H$3:$H$300,"&gt;0")+COUNTIFS('Março'!$C$3:$C$300,C388,'Março'!$H$3:$H$300,"&gt;0")+COUNTIFS('Março'!$D$3:$D$300,C388,'Março'!$H$3:$H$300,"&gt;0")+COUNTIFS(Abril!$C$3:$C$300,C388,Abril!$H$3:$H$300,"&gt;0")+COUNTIFS(Abril!$D$3:$D$300,C388,Abril!$H$3:$H$300,"&gt;0")+COUNTIFS(Maio!$C$3:$C$300,C388,Maio!$H$3:$H$300,"&gt;0")+COUNTIFS(Maio!$D$3:$D$300,C388,Maio!$H$3:$H$300,"&gt;0")+COUNTIFS(Junho!$C$3:$C$300,C388,Junho!$H$3:$H$300,"&gt;0")+COUNTIFS(Junho!$D$3:$D$300,C388,Junho!$H$3:$H$300,"&gt;0")+COUNTIFS(Julho!$C$3:$C$300,C388,Julho!$H$3:$H$300,"&gt;0")+COUNTIFS(Julho!$D$3:$D$300,C388,Julho!$H$3:$H$300,"&gt;0")+COUNTIFS(Agosto!$C$3:$C$300,C388,Agosto!$H$3:$H$300,"&gt;0")+COUNTIFS(Agosto!$D$3:$D$300,C388,Agosto!$H$3:$H$300,"&gt;0")+COUNTIFS(Setembro!$C$3:$C$300,C388,Setembro!$H$3:$H$300,"&gt;0")+COUNTIFS(Setembro!$D$3:$D$300,C388,Setembro!$H$3:$H$300,"&gt;0")+COUNTIFS(Outubro!$C$3:$C$300,C388,Outubro!$H$3:$H$300,"&gt;0")+COUNTIFS(Outubro!$D$3:$D$300,C388,Outubro!$H$3:$H$300,"&gt;0")+COUNTIFS(Novembro!$C$3:$C$300,C388,Novembro!$H$3:$H$300,"&gt;0")+COUNTIFS(Novembro!$D$3:$D$300,C388,Novembro!$H$3:$H$300,"&gt;0")+COUNTIFS(Dezembro!$C$3:$C$300,C388,Dezembro!$H$3:$H$300,"&gt;0")+COUNTIFS(Dezembro!$D$3:$D$300,C388,Dezembro!$H$3:$H$300,"&gt;0")</f>
        <v>0</v>
      </c>
      <c r="G388" s="216">
        <f>COUNTIFS(Janeiro!$C$3:$C$300,C388,Janeiro!$H$3:$H$300,"&lt;0")+COUNTIFS(Janeiro!$D$3:$D$300,C388,Janeiro!$H$3:$H$300,"&lt;0")+COUNTIFS(Fevereiro!$C$3:$C$300,C388,Fevereiro!$H$3:$H$300,"&lt;0")+COUNTIFS(Fevereiro!$D$3:$D$300,C388,Fevereiro!$H$3:$H$300,"&lt;0")+COUNTIFS('Março'!$C$3:$C$300,C388,'Março'!$H$3:$H$300,"&lt;0")+COUNTIFS('Março'!$D$3:$D$300,C388,'Março'!$H$3:$H$300,"&lt;0")+COUNTIFS(Abril!$C$3:$C$300,C388,Abril!$H$3:$H$300,"&lt;0")+COUNTIFS(Abril!$D$3:$D$300,C388,Abril!$H$3:$H$300,"&lt;0")+COUNTIFS(Maio!$C$3:$C$300,C388,Maio!$H$3:$H$300,"&lt;0")+COUNTIFS(Maio!$D$3:$D$300,C388,Maio!$H$3:$H$300,"&lt;0")+COUNTIFS(Junho!$C$3:$C$300,C388,Junho!$H$3:$H$300,"&lt;0")+COUNTIFS(Junho!$D$3:$D$300,C388,Junho!$H$3:$H$300,"&lt;0")+COUNTIFS(Julho!$C$3:$C$300,C388,Julho!$H$3:$H$300,"&lt;0")+COUNTIFS(Julho!$D$3:$D$300,C388,Julho!$H$3:$H$300,"&lt;0")+COUNTIFS(Agosto!$C$3:$C$300,C388,Agosto!$H$3:$H$300,"&lt;0")+COUNTIFS(Agosto!$D$3:$D$300,C388,Agosto!$H$3:$H$300,"&lt;0")+COUNTIFS(Setembro!$C$3:$C$300,C388,Setembro!$H$3:$H$300,"&lt;0")+COUNTIFS(Setembro!$D$3:$D$300,C388,Setembro!$H$3:$H$300,"&lt;0")+COUNTIFS(Outubro!$C$3:$C$300,C388,Outubro!$H$3:$H$300,"&lt;0")+COUNTIFS(Outubro!$D$3:$D$300,C388,Outubro!$H$3:$H$300,"&lt;0")+COUNTIFS(Novembro!$C$3:$C$300,C388,Novembro!$H$3:$H$300,"&lt;0")+COUNTIFS(Novembro!$D$3:$D$300,C388,Novembro!$H$3:$H$300,"&lt;0")+COUNTIFS(Dezembro!$C$3:$C$300,C388,Dezembro!$H$3:$H$300,"&lt;0")+COUNTIFS(Dezembro!$D$3:$D$300,C388,Dezembro!$H$3:$H$300,"&lt;0")</f>
        <v>0</v>
      </c>
      <c r="H388" s="217">
        <f>SUMIFS(Janeiro!$H$3:$H$300,Janeiro!$C$3:$C$300,C388)+SUMIFS(Janeiro!$H$3:$H$300,Janeiro!$D$3:$D$300,C388)+SUMIFS(Fevereiro!$H$3:$H$300,Fevereiro!$C$3:$C$300,C388)+SUMIFS(Fevereiro!$H$3:$H$300,Fevereiro!$D$3:$D$300,C388)+SUMIFS('Março'!$H$3:$H$300,'Março'!$C$3:$C$300,C388)+SUMIFS('Março'!$H$3:$H$300,'Março'!$D$3:$D$300,C388)+SUMIFS(Abril!$H$3:$H$300,Abril!$C$3:$C$300,C388)+SUMIFS(Abril!$H$3:$H$300,Abril!$D$3:$D$300,C388)+SUMIFS(Maio!$H$3:$H$300,Maio!$C$3:$C$300,C388)+SUMIFS(Maio!$H$3:$H$300,Maio!$D$3:$D$300,C388)+SUMIFS(Junho!$H$3:$H$300,Junho!$C$3:$C$300,C388)+SUMIFS(Junho!$H$3:$H$300,Junho!$D$3:$D$300,C388)+SUMIFS(Julho!$H$3:$H$300,Julho!$C$3:$C$300,C388)+SUMIFS(Julho!$H$3:$H$300,Julho!$D$3:$D$300,C388)+SUMIFS(Agosto!$H$3:$H$300,Agosto!$C$3:$C$300,C388)+SUMIFS(Agosto!$H$3:$H$300,Agosto!$D$3:$D$300,C388)+SUMIFS(Setembro!$H$3:$H$300,Setembro!$C$3:$C$300,C388)+SUMIFS(Setembro!$H$3:$H$300,Setembro!$D$3:$D$300,C388)+SUMIFS(Outubro!$H$3:$H$300,Outubro!$C$3:$C$300,C388)+SUMIFS(Outubro!$H$3:$H$300,Outubro!$D$3:$D$300,C388)+SUMIFS(Novembro!$H$3:$H$300,Novembro!$C$3:$C$300,C388)+SUMIFS(Novembro!$H$3:$H$300,Novembro!$D$3:$D$300,C388)+SUMIFS(Dezembro!$H$3:$H$300,Dezembro!$C$3:$C$300,C388)+SUMIFS(Dezembro!$H$3:$H$300,Dezembro!$D$3:$D$300,C388)</f>
        <v>0</v>
      </c>
      <c r="J388" s="235"/>
      <c r="L388" s="71"/>
    </row>
    <row r="389" ht="24.75" customHeight="1">
      <c r="A389" s="214">
        <f>Equipes!$H389+(ROW(Equipes!$H389)/100000)</f>
        <v>0.00389</v>
      </c>
      <c r="B389" s="207">
        <f>RANK(Equipes!$A389,A:A)</f>
        <v>58</v>
      </c>
      <c r="C389" s="242"/>
      <c r="D389" s="216">
        <f>COUNTIF(Janeiro!$C$3:$C$300,C389)+COUNTIF(Fevereiro!$C$3:$C$300,C389)+COUNTIF('Março'!$C$3:$C$300,C389)+COUNTIF(Abril!$C$3:$C$300,C389)+COUNTIF(Maio!$C$3:$C$300,C389)+COUNTIF(Junho!$C$3:$C$300,C389)+COUNTIF(Julho!$C$3:$C$300,C389)+COUNTIF(Agosto!$C$3:$C$300,C389)+COUNTIF(Setembro!$C$3:$C$300,C389)+COUNTIF(Outubro!$C$3:$C$300,C389)+COUNTIF(Novembro!$C$3:$C$300,C389)+COUNTIF(Dezembro!$C$3:$C$300,C389)</f>
        <v>0</v>
      </c>
      <c r="E389" s="216">
        <f>COUNTIF(Janeiro!$D$3:$D$300,C389)+COUNTIF(Fevereiro!$D$3:$D$300,C389)+COUNTIF('Março'!$D$3:$D$300,C389)+COUNTIF(Abril!$D$3:$D$300,C389)+COUNTIF(Maio!$D$3:$D$300,C389)+COUNTIF(Junho!$D$3:$D$300,C389)+COUNTIF(Julho!$D$3:$D$300,C389)+COUNTIF(Agosto!$D$3:$D$300,C389)+COUNTIF(Setembro!$D$3:$D$300,C389)+COUNTIF(Outubro!$D$3:$D$300,C389)+COUNTIF(Novembro!$D$3:$D$300,C389)+COUNTIF(Dezembro!$D$3:$D$300,C389)</f>
        <v>0</v>
      </c>
      <c r="F389" s="216">
        <f>COUNTIFS(Janeiro!$C$3:$C$300,C389,Janeiro!$H$3:$H$300,"&gt;0")+COUNTIFS(Janeiro!$D$3:$D$300,C389,Janeiro!$H$3:$H$300,"&gt;0")+COUNTIFS(Fevereiro!$C$3:$C$300,C389,Fevereiro!$H$3:$H$300,"&gt;0")+COUNTIFS(Fevereiro!$D$3:$D$300,C389,Fevereiro!$H$3:$H$300,"&gt;0")+COUNTIFS('Março'!$C$3:$C$300,C389,'Março'!$H$3:$H$300,"&gt;0")+COUNTIFS('Março'!$D$3:$D$300,C389,'Março'!$H$3:$H$300,"&gt;0")+COUNTIFS(Abril!$C$3:$C$300,C389,Abril!$H$3:$H$300,"&gt;0")+COUNTIFS(Abril!$D$3:$D$300,C389,Abril!$H$3:$H$300,"&gt;0")+COUNTIFS(Maio!$C$3:$C$300,C389,Maio!$H$3:$H$300,"&gt;0")+COUNTIFS(Maio!$D$3:$D$300,C389,Maio!$H$3:$H$300,"&gt;0")+COUNTIFS(Junho!$C$3:$C$300,C389,Junho!$H$3:$H$300,"&gt;0")+COUNTIFS(Junho!$D$3:$D$300,C389,Junho!$H$3:$H$300,"&gt;0")+COUNTIFS(Julho!$C$3:$C$300,C389,Julho!$H$3:$H$300,"&gt;0")+COUNTIFS(Julho!$D$3:$D$300,C389,Julho!$H$3:$H$300,"&gt;0")+COUNTIFS(Agosto!$C$3:$C$300,C389,Agosto!$H$3:$H$300,"&gt;0")+COUNTIFS(Agosto!$D$3:$D$300,C389,Agosto!$H$3:$H$300,"&gt;0")+COUNTIFS(Setembro!$C$3:$C$300,C389,Setembro!$H$3:$H$300,"&gt;0")+COUNTIFS(Setembro!$D$3:$D$300,C389,Setembro!$H$3:$H$300,"&gt;0")+COUNTIFS(Outubro!$C$3:$C$300,C389,Outubro!$H$3:$H$300,"&gt;0")+COUNTIFS(Outubro!$D$3:$D$300,C389,Outubro!$H$3:$H$300,"&gt;0")+COUNTIFS(Novembro!$C$3:$C$300,C389,Novembro!$H$3:$H$300,"&gt;0")+COUNTIFS(Novembro!$D$3:$D$300,C389,Novembro!$H$3:$H$300,"&gt;0")+COUNTIFS(Dezembro!$C$3:$C$300,C389,Dezembro!$H$3:$H$300,"&gt;0")+COUNTIFS(Dezembro!$D$3:$D$300,C389,Dezembro!$H$3:$H$300,"&gt;0")</f>
        <v>0</v>
      </c>
      <c r="G389" s="216">
        <f>COUNTIFS(Janeiro!$C$3:$C$300,C389,Janeiro!$H$3:$H$300,"&lt;0")+COUNTIFS(Janeiro!$D$3:$D$300,C389,Janeiro!$H$3:$H$300,"&lt;0")+COUNTIFS(Fevereiro!$C$3:$C$300,C389,Fevereiro!$H$3:$H$300,"&lt;0")+COUNTIFS(Fevereiro!$D$3:$D$300,C389,Fevereiro!$H$3:$H$300,"&lt;0")+COUNTIFS('Março'!$C$3:$C$300,C389,'Março'!$H$3:$H$300,"&lt;0")+COUNTIFS('Março'!$D$3:$D$300,C389,'Março'!$H$3:$H$300,"&lt;0")+COUNTIFS(Abril!$C$3:$C$300,C389,Abril!$H$3:$H$300,"&lt;0")+COUNTIFS(Abril!$D$3:$D$300,C389,Abril!$H$3:$H$300,"&lt;0")+COUNTIFS(Maio!$C$3:$C$300,C389,Maio!$H$3:$H$300,"&lt;0")+COUNTIFS(Maio!$D$3:$D$300,C389,Maio!$H$3:$H$300,"&lt;0")+COUNTIFS(Junho!$C$3:$C$300,C389,Junho!$H$3:$H$300,"&lt;0")+COUNTIFS(Junho!$D$3:$D$300,C389,Junho!$H$3:$H$300,"&lt;0")+COUNTIFS(Julho!$C$3:$C$300,C389,Julho!$H$3:$H$300,"&lt;0")+COUNTIFS(Julho!$D$3:$D$300,C389,Julho!$H$3:$H$300,"&lt;0")+COUNTIFS(Agosto!$C$3:$C$300,C389,Agosto!$H$3:$H$300,"&lt;0")+COUNTIFS(Agosto!$D$3:$D$300,C389,Agosto!$H$3:$H$300,"&lt;0")+COUNTIFS(Setembro!$C$3:$C$300,C389,Setembro!$H$3:$H$300,"&lt;0")+COUNTIFS(Setembro!$D$3:$D$300,C389,Setembro!$H$3:$H$300,"&lt;0")+COUNTIFS(Outubro!$C$3:$C$300,C389,Outubro!$H$3:$H$300,"&lt;0")+COUNTIFS(Outubro!$D$3:$D$300,C389,Outubro!$H$3:$H$300,"&lt;0")+COUNTIFS(Novembro!$C$3:$C$300,C389,Novembro!$H$3:$H$300,"&lt;0")+COUNTIFS(Novembro!$D$3:$D$300,C389,Novembro!$H$3:$H$300,"&lt;0")+COUNTIFS(Dezembro!$C$3:$C$300,C389,Dezembro!$H$3:$H$300,"&lt;0")+COUNTIFS(Dezembro!$D$3:$D$300,C389,Dezembro!$H$3:$H$300,"&lt;0")</f>
        <v>0</v>
      </c>
      <c r="H389" s="217">
        <f>SUMIFS(Janeiro!$H$3:$H$300,Janeiro!$C$3:$C$300,C389)+SUMIFS(Janeiro!$H$3:$H$300,Janeiro!$D$3:$D$300,C389)+SUMIFS(Fevereiro!$H$3:$H$300,Fevereiro!$C$3:$C$300,C389)+SUMIFS(Fevereiro!$H$3:$H$300,Fevereiro!$D$3:$D$300,C389)+SUMIFS('Março'!$H$3:$H$300,'Março'!$C$3:$C$300,C389)+SUMIFS('Março'!$H$3:$H$300,'Março'!$D$3:$D$300,C389)+SUMIFS(Abril!$H$3:$H$300,Abril!$C$3:$C$300,C389)+SUMIFS(Abril!$H$3:$H$300,Abril!$D$3:$D$300,C389)+SUMIFS(Maio!$H$3:$H$300,Maio!$C$3:$C$300,C389)+SUMIFS(Maio!$H$3:$H$300,Maio!$D$3:$D$300,C389)+SUMIFS(Junho!$H$3:$H$300,Junho!$C$3:$C$300,C389)+SUMIFS(Junho!$H$3:$H$300,Junho!$D$3:$D$300,C389)+SUMIFS(Julho!$H$3:$H$300,Julho!$C$3:$C$300,C389)+SUMIFS(Julho!$H$3:$H$300,Julho!$D$3:$D$300,C389)+SUMIFS(Agosto!$H$3:$H$300,Agosto!$C$3:$C$300,C389)+SUMIFS(Agosto!$H$3:$H$300,Agosto!$D$3:$D$300,C389)+SUMIFS(Setembro!$H$3:$H$300,Setembro!$C$3:$C$300,C389)+SUMIFS(Setembro!$H$3:$H$300,Setembro!$D$3:$D$300,C389)+SUMIFS(Outubro!$H$3:$H$300,Outubro!$C$3:$C$300,C389)+SUMIFS(Outubro!$H$3:$H$300,Outubro!$D$3:$D$300,C389)+SUMIFS(Novembro!$H$3:$H$300,Novembro!$C$3:$C$300,C389)+SUMIFS(Novembro!$H$3:$H$300,Novembro!$D$3:$D$300,C389)+SUMIFS(Dezembro!$H$3:$H$300,Dezembro!$C$3:$C$300,C389)+SUMIFS(Dezembro!$H$3:$H$300,Dezembro!$D$3:$D$300,C389)</f>
        <v>0</v>
      </c>
      <c r="J389" s="235"/>
      <c r="L389" s="71"/>
    </row>
    <row r="390" ht="24.75" customHeight="1">
      <c r="A390" s="214">
        <f>Equipes!$H390+(ROW(Equipes!$H390)/100000)</f>
        <v>0.0039</v>
      </c>
      <c r="B390" s="207">
        <f>RANK(Equipes!$A390,A:A)</f>
        <v>57</v>
      </c>
      <c r="C390" s="242"/>
      <c r="D390" s="216">
        <f>COUNTIF(Janeiro!$C$3:$C$300,C390)+COUNTIF(Fevereiro!$C$3:$C$300,C390)+COUNTIF('Março'!$C$3:$C$300,C390)+COUNTIF(Abril!$C$3:$C$300,C390)+COUNTIF(Maio!$C$3:$C$300,C390)+COUNTIF(Junho!$C$3:$C$300,C390)+COUNTIF(Julho!$C$3:$C$300,C390)+COUNTIF(Agosto!$C$3:$C$300,C390)+COUNTIF(Setembro!$C$3:$C$300,C390)+COUNTIF(Outubro!$C$3:$C$300,C390)+COUNTIF(Novembro!$C$3:$C$300,C390)+COUNTIF(Dezembro!$C$3:$C$300,C390)</f>
        <v>0</v>
      </c>
      <c r="E390" s="216">
        <f>COUNTIF(Janeiro!$D$3:$D$300,C390)+COUNTIF(Fevereiro!$D$3:$D$300,C390)+COUNTIF('Março'!$D$3:$D$300,C390)+COUNTIF(Abril!$D$3:$D$300,C390)+COUNTIF(Maio!$D$3:$D$300,C390)+COUNTIF(Junho!$D$3:$D$300,C390)+COUNTIF(Julho!$D$3:$D$300,C390)+COUNTIF(Agosto!$D$3:$D$300,C390)+COUNTIF(Setembro!$D$3:$D$300,C390)+COUNTIF(Outubro!$D$3:$D$300,C390)+COUNTIF(Novembro!$D$3:$D$300,C390)+COUNTIF(Dezembro!$D$3:$D$300,C390)</f>
        <v>0</v>
      </c>
      <c r="F390" s="216">
        <f>COUNTIFS(Janeiro!$C$3:$C$300,C390,Janeiro!$H$3:$H$300,"&gt;0")+COUNTIFS(Janeiro!$D$3:$D$300,C390,Janeiro!$H$3:$H$300,"&gt;0")+COUNTIFS(Fevereiro!$C$3:$C$300,C390,Fevereiro!$H$3:$H$300,"&gt;0")+COUNTIFS(Fevereiro!$D$3:$D$300,C390,Fevereiro!$H$3:$H$300,"&gt;0")+COUNTIFS('Março'!$C$3:$C$300,C390,'Março'!$H$3:$H$300,"&gt;0")+COUNTIFS('Março'!$D$3:$D$300,C390,'Março'!$H$3:$H$300,"&gt;0")+COUNTIFS(Abril!$C$3:$C$300,C390,Abril!$H$3:$H$300,"&gt;0")+COUNTIFS(Abril!$D$3:$D$300,C390,Abril!$H$3:$H$300,"&gt;0")+COUNTIFS(Maio!$C$3:$C$300,C390,Maio!$H$3:$H$300,"&gt;0")+COUNTIFS(Maio!$D$3:$D$300,C390,Maio!$H$3:$H$300,"&gt;0")+COUNTIFS(Junho!$C$3:$C$300,C390,Junho!$H$3:$H$300,"&gt;0")+COUNTIFS(Junho!$D$3:$D$300,C390,Junho!$H$3:$H$300,"&gt;0")+COUNTIFS(Julho!$C$3:$C$300,C390,Julho!$H$3:$H$300,"&gt;0")+COUNTIFS(Julho!$D$3:$D$300,C390,Julho!$H$3:$H$300,"&gt;0")+COUNTIFS(Agosto!$C$3:$C$300,C390,Agosto!$H$3:$H$300,"&gt;0")+COUNTIFS(Agosto!$D$3:$D$300,C390,Agosto!$H$3:$H$300,"&gt;0")+COUNTIFS(Setembro!$C$3:$C$300,C390,Setembro!$H$3:$H$300,"&gt;0")+COUNTIFS(Setembro!$D$3:$D$300,C390,Setembro!$H$3:$H$300,"&gt;0")+COUNTIFS(Outubro!$C$3:$C$300,C390,Outubro!$H$3:$H$300,"&gt;0")+COUNTIFS(Outubro!$D$3:$D$300,C390,Outubro!$H$3:$H$300,"&gt;0")+COUNTIFS(Novembro!$C$3:$C$300,C390,Novembro!$H$3:$H$300,"&gt;0")+COUNTIFS(Novembro!$D$3:$D$300,C390,Novembro!$H$3:$H$300,"&gt;0")+COUNTIFS(Dezembro!$C$3:$C$300,C390,Dezembro!$H$3:$H$300,"&gt;0")+COUNTIFS(Dezembro!$D$3:$D$300,C390,Dezembro!$H$3:$H$300,"&gt;0")</f>
        <v>0</v>
      </c>
      <c r="G390" s="216">
        <f>COUNTIFS(Janeiro!$C$3:$C$300,C390,Janeiro!$H$3:$H$300,"&lt;0")+COUNTIFS(Janeiro!$D$3:$D$300,C390,Janeiro!$H$3:$H$300,"&lt;0")+COUNTIFS(Fevereiro!$C$3:$C$300,C390,Fevereiro!$H$3:$H$300,"&lt;0")+COUNTIFS(Fevereiro!$D$3:$D$300,C390,Fevereiro!$H$3:$H$300,"&lt;0")+COUNTIFS('Março'!$C$3:$C$300,C390,'Março'!$H$3:$H$300,"&lt;0")+COUNTIFS('Março'!$D$3:$D$300,C390,'Março'!$H$3:$H$300,"&lt;0")+COUNTIFS(Abril!$C$3:$C$300,C390,Abril!$H$3:$H$300,"&lt;0")+COUNTIFS(Abril!$D$3:$D$300,C390,Abril!$H$3:$H$300,"&lt;0")+COUNTIFS(Maio!$C$3:$C$300,C390,Maio!$H$3:$H$300,"&lt;0")+COUNTIFS(Maio!$D$3:$D$300,C390,Maio!$H$3:$H$300,"&lt;0")+COUNTIFS(Junho!$C$3:$C$300,C390,Junho!$H$3:$H$300,"&lt;0")+COUNTIFS(Junho!$D$3:$D$300,C390,Junho!$H$3:$H$300,"&lt;0")+COUNTIFS(Julho!$C$3:$C$300,C390,Julho!$H$3:$H$300,"&lt;0")+COUNTIFS(Julho!$D$3:$D$300,C390,Julho!$H$3:$H$300,"&lt;0")+COUNTIFS(Agosto!$C$3:$C$300,C390,Agosto!$H$3:$H$300,"&lt;0")+COUNTIFS(Agosto!$D$3:$D$300,C390,Agosto!$H$3:$H$300,"&lt;0")+COUNTIFS(Setembro!$C$3:$C$300,C390,Setembro!$H$3:$H$300,"&lt;0")+COUNTIFS(Setembro!$D$3:$D$300,C390,Setembro!$H$3:$H$300,"&lt;0")+COUNTIFS(Outubro!$C$3:$C$300,C390,Outubro!$H$3:$H$300,"&lt;0")+COUNTIFS(Outubro!$D$3:$D$300,C390,Outubro!$H$3:$H$300,"&lt;0")+COUNTIFS(Novembro!$C$3:$C$300,C390,Novembro!$H$3:$H$300,"&lt;0")+COUNTIFS(Novembro!$D$3:$D$300,C390,Novembro!$H$3:$H$300,"&lt;0")+COUNTIFS(Dezembro!$C$3:$C$300,C390,Dezembro!$H$3:$H$300,"&lt;0")+COUNTIFS(Dezembro!$D$3:$D$300,C390,Dezembro!$H$3:$H$300,"&lt;0")</f>
        <v>0</v>
      </c>
      <c r="H390" s="217">
        <f>SUMIFS(Janeiro!$H$3:$H$300,Janeiro!$C$3:$C$300,C390)+SUMIFS(Janeiro!$H$3:$H$300,Janeiro!$D$3:$D$300,C390)+SUMIFS(Fevereiro!$H$3:$H$300,Fevereiro!$C$3:$C$300,C390)+SUMIFS(Fevereiro!$H$3:$H$300,Fevereiro!$D$3:$D$300,C390)+SUMIFS('Março'!$H$3:$H$300,'Março'!$C$3:$C$300,C390)+SUMIFS('Março'!$H$3:$H$300,'Março'!$D$3:$D$300,C390)+SUMIFS(Abril!$H$3:$H$300,Abril!$C$3:$C$300,C390)+SUMIFS(Abril!$H$3:$H$300,Abril!$D$3:$D$300,C390)+SUMIFS(Maio!$H$3:$H$300,Maio!$C$3:$C$300,C390)+SUMIFS(Maio!$H$3:$H$300,Maio!$D$3:$D$300,C390)+SUMIFS(Junho!$H$3:$H$300,Junho!$C$3:$C$300,C390)+SUMIFS(Junho!$H$3:$H$300,Junho!$D$3:$D$300,C390)+SUMIFS(Julho!$H$3:$H$300,Julho!$C$3:$C$300,C390)+SUMIFS(Julho!$H$3:$H$300,Julho!$D$3:$D$300,C390)+SUMIFS(Agosto!$H$3:$H$300,Agosto!$C$3:$C$300,C390)+SUMIFS(Agosto!$H$3:$H$300,Agosto!$D$3:$D$300,C390)+SUMIFS(Setembro!$H$3:$H$300,Setembro!$C$3:$C$300,C390)+SUMIFS(Setembro!$H$3:$H$300,Setembro!$D$3:$D$300,C390)+SUMIFS(Outubro!$H$3:$H$300,Outubro!$C$3:$C$300,C390)+SUMIFS(Outubro!$H$3:$H$300,Outubro!$D$3:$D$300,C390)+SUMIFS(Novembro!$H$3:$H$300,Novembro!$C$3:$C$300,C390)+SUMIFS(Novembro!$H$3:$H$300,Novembro!$D$3:$D$300,C390)+SUMIFS(Dezembro!$H$3:$H$300,Dezembro!$C$3:$C$300,C390)+SUMIFS(Dezembro!$H$3:$H$300,Dezembro!$D$3:$D$300,C390)</f>
        <v>0</v>
      </c>
      <c r="J390" s="235"/>
      <c r="L390" s="71"/>
    </row>
    <row r="391" ht="24.75" customHeight="1">
      <c r="A391" s="214">
        <f>Equipes!$H391+(ROW(Equipes!$H391)/100000)</f>
        <v>0.00391</v>
      </c>
      <c r="B391" s="207">
        <f>RANK(Equipes!$A391,A:A)</f>
        <v>56</v>
      </c>
      <c r="C391" s="242"/>
      <c r="D391" s="216">
        <f>COUNTIF(Janeiro!$C$3:$C$300,C391)+COUNTIF(Fevereiro!$C$3:$C$300,C391)+COUNTIF('Março'!$C$3:$C$300,C391)+COUNTIF(Abril!$C$3:$C$300,C391)+COUNTIF(Maio!$C$3:$C$300,C391)+COUNTIF(Junho!$C$3:$C$300,C391)+COUNTIF(Julho!$C$3:$C$300,C391)+COUNTIF(Agosto!$C$3:$C$300,C391)+COUNTIF(Setembro!$C$3:$C$300,C391)+COUNTIF(Outubro!$C$3:$C$300,C391)+COUNTIF(Novembro!$C$3:$C$300,C391)+COUNTIF(Dezembro!$C$3:$C$300,C391)</f>
        <v>0</v>
      </c>
      <c r="E391" s="216">
        <f>COUNTIF(Janeiro!$D$3:$D$300,C391)+COUNTIF(Fevereiro!$D$3:$D$300,C391)+COUNTIF('Março'!$D$3:$D$300,C391)+COUNTIF(Abril!$D$3:$D$300,C391)+COUNTIF(Maio!$D$3:$D$300,C391)+COUNTIF(Junho!$D$3:$D$300,C391)+COUNTIF(Julho!$D$3:$D$300,C391)+COUNTIF(Agosto!$D$3:$D$300,C391)+COUNTIF(Setembro!$D$3:$D$300,C391)+COUNTIF(Outubro!$D$3:$D$300,C391)+COUNTIF(Novembro!$D$3:$D$300,C391)+COUNTIF(Dezembro!$D$3:$D$300,C391)</f>
        <v>0</v>
      </c>
      <c r="F391" s="216">
        <f>COUNTIFS(Janeiro!$C$3:$C$300,C391,Janeiro!$H$3:$H$300,"&gt;0")+COUNTIFS(Janeiro!$D$3:$D$300,C391,Janeiro!$H$3:$H$300,"&gt;0")+COUNTIFS(Fevereiro!$C$3:$C$300,C391,Fevereiro!$H$3:$H$300,"&gt;0")+COUNTIFS(Fevereiro!$D$3:$D$300,C391,Fevereiro!$H$3:$H$300,"&gt;0")+COUNTIFS('Março'!$C$3:$C$300,C391,'Março'!$H$3:$H$300,"&gt;0")+COUNTIFS('Março'!$D$3:$D$300,C391,'Março'!$H$3:$H$300,"&gt;0")+COUNTIFS(Abril!$C$3:$C$300,C391,Abril!$H$3:$H$300,"&gt;0")+COUNTIFS(Abril!$D$3:$D$300,C391,Abril!$H$3:$H$300,"&gt;0")+COUNTIFS(Maio!$C$3:$C$300,C391,Maio!$H$3:$H$300,"&gt;0")+COUNTIFS(Maio!$D$3:$D$300,C391,Maio!$H$3:$H$300,"&gt;0")+COUNTIFS(Junho!$C$3:$C$300,C391,Junho!$H$3:$H$300,"&gt;0")+COUNTIFS(Junho!$D$3:$D$300,C391,Junho!$H$3:$H$300,"&gt;0")+COUNTIFS(Julho!$C$3:$C$300,C391,Julho!$H$3:$H$300,"&gt;0")+COUNTIFS(Julho!$D$3:$D$300,C391,Julho!$H$3:$H$300,"&gt;0")+COUNTIFS(Agosto!$C$3:$C$300,C391,Agosto!$H$3:$H$300,"&gt;0")+COUNTIFS(Agosto!$D$3:$D$300,C391,Agosto!$H$3:$H$300,"&gt;0")+COUNTIFS(Setembro!$C$3:$C$300,C391,Setembro!$H$3:$H$300,"&gt;0")+COUNTIFS(Setembro!$D$3:$D$300,C391,Setembro!$H$3:$H$300,"&gt;0")+COUNTIFS(Outubro!$C$3:$C$300,C391,Outubro!$H$3:$H$300,"&gt;0")+COUNTIFS(Outubro!$D$3:$D$300,C391,Outubro!$H$3:$H$300,"&gt;0")+COUNTIFS(Novembro!$C$3:$C$300,C391,Novembro!$H$3:$H$300,"&gt;0")+COUNTIFS(Novembro!$D$3:$D$300,C391,Novembro!$H$3:$H$300,"&gt;0")+COUNTIFS(Dezembro!$C$3:$C$300,C391,Dezembro!$H$3:$H$300,"&gt;0")+COUNTIFS(Dezembro!$D$3:$D$300,C391,Dezembro!$H$3:$H$300,"&gt;0")</f>
        <v>0</v>
      </c>
      <c r="G391" s="216">
        <f>COUNTIFS(Janeiro!$C$3:$C$300,C391,Janeiro!$H$3:$H$300,"&lt;0")+COUNTIFS(Janeiro!$D$3:$D$300,C391,Janeiro!$H$3:$H$300,"&lt;0")+COUNTIFS(Fevereiro!$C$3:$C$300,C391,Fevereiro!$H$3:$H$300,"&lt;0")+COUNTIFS(Fevereiro!$D$3:$D$300,C391,Fevereiro!$H$3:$H$300,"&lt;0")+COUNTIFS('Março'!$C$3:$C$300,C391,'Março'!$H$3:$H$300,"&lt;0")+COUNTIFS('Março'!$D$3:$D$300,C391,'Março'!$H$3:$H$300,"&lt;0")+COUNTIFS(Abril!$C$3:$C$300,C391,Abril!$H$3:$H$300,"&lt;0")+COUNTIFS(Abril!$D$3:$D$300,C391,Abril!$H$3:$H$300,"&lt;0")+COUNTIFS(Maio!$C$3:$C$300,C391,Maio!$H$3:$H$300,"&lt;0")+COUNTIFS(Maio!$D$3:$D$300,C391,Maio!$H$3:$H$300,"&lt;0")+COUNTIFS(Junho!$C$3:$C$300,C391,Junho!$H$3:$H$300,"&lt;0")+COUNTIFS(Junho!$D$3:$D$300,C391,Junho!$H$3:$H$300,"&lt;0")+COUNTIFS(Julho!$C$3:$C$300,C391,Julho!$H$3:$H$300,"&lt;0")+COUNTIFS(Julho!$D$3:$D$300,C391,Julho!$H$3:$H$300,"&lt;0")+COUNTIFS(Agosto!$C$3:$C$300,C391,Agosto!$H$3:$H$300,"&lt;0")+COUNTIFS(Agosto!$D$3:$D$300,C391,Agosto!$H$3:$H$300,"&lt;0")+COUNTIFS(Setembro!$C$3:$C$300,C391,Setembro!$H$3:$H$300,"&lt;0")+COUNTIFS(Setembro!$D$3:$D$300,C391,Setembro!$H$3:$H$300,"&lt;0")+COUNTIFS(Outubro!$C$3:$C$300,C391,Outubro!$H$3:$H$300,"&lt;0")+COUNTIFS(Outubro!$D$3:$D$300,C391,Outubro!$H$3:$H$300,"&lt;0")+COUNTIFS(Novembro!$C$3:$C$300,C391,Novembro!$H$3:$H$300,"&lt;0")+COUNTIFS(Novembro!$D$3:$D$300,C391,Novembro!$H$3:$H$300,"&lt;0")+COUNTIFS(Dezembro!$C$3:$C$300,C391,Dezembro!$H$3:$H$300,"&lt;0")+COUNTIFS(Dezembro!$D$3:$D$300,C391,Dezembro!$H$3:$H$300,"&lt;0")</f>
        <v>0</v>
      </c>
      <c r="H391" s="217">
        <f>SUMIFS(Janeiro!$H$3:$H$300,Janeiro!$C$3:$C$300,C391)+SUMIFS(Janeiro!$H$3:$H$300,Janeiro!$D$3:$D$300,C391)+SUMIFS(Fevereiro!$H$3:$H$300,Fevereiro!$C$3:$C$300,C391)+SUMIFS(Fevereiro!$H$3:$H$300,Fevereiro!$D$3:$D$300,C391)+SUMIFS('Março'!$H$3:$H$300,'Março'!$C$3:$C$300,C391)+SUMIFS('Março'!$H$3:$H$300,'Março'!$D$3:$D$300,C391)+SUMIFS(Abril!$H$3:$H$300,Abril!$C$3:$C$300,C391)+SUMIFS(Abril!$H$3:$H$300,Abril!$D$3:$D$300,C391)+SUMIFS(Maio!$H$3:$H$300,Maio!$C$3:$C$300,C391)+SUMIFS(Maio!$H$3:$H$300,Maio!$D$3:$D$300,C391)+SUMIFS(Junho!$H$3:$H$300,Junho!$C$3:$C$300,C391)+SUMIFS(Junho!$H$3:$H$300,Junho!$D$3:$D$300,C391)+SUMIFS(Julho!$H$3:$H$300,Julho!$C$3:$C$300,C391)+SUMIFS(Julho!$H$3:$H$300,Julho!$D$3:$D$300,C391)+SUMIFS(Agosto!$H$3:$H$300,Agosto!$C$3:$C$300,C391)+SUMIFS(Agosto!$H$3:$H$300,Agosto!$D$3:$D$300,C391)+SUMIFS(Setembro!$H$3:$H$300,Setembro!$C$3:$C$300,C391)+SUMIFS(Setembro!$H$3:$H$300,Setembro!$D$3:$D$300,C391)+SUMIFS(Outubro!$H$3:$H$300,Outubro!$C$3:$C$300,C391)+SUMIFS(Outubro!$H$3:$H$300,Outubro!$D$3:$D$300,C391)+SUMIFS(Novembro!$H$3:$H$300,Novembro!$C$3:$C$300,C391)+SUMIFS(Novembro!$H$3:$H$300,Novembro!$D$3:$D$300,C391)+SUMIFS(Dezembro!$H$3:$H$300,Dezembro!$C$3:$C$300,C391)+SUMIFS(Dezembro!$H$3:$H$300,Dezembro!$D$3:$D$300,C391)</f>
        <v>0</v>
      </c>
      <c r="J391" s="235"/>
      <c r="L391" s="71"/>
    </row>
    <row r="392" ht="24.75" customHeight="1">
      <c r="A392" s="214">
        <f>Equipes!$H392+(ROW(Equipes!$H392)/100000)</f>
        <v>0.00392</v>
      </c>
      <c r="B392" s="207">
        <f>RANK(Equipes!$A392,A:A)</f>
        <v>55</v>
      </c>
      <c r="C392" s="242"/>
      <c r="D392" s="216">
        <f>COUNTIF(Janeiro!$C$3:$C$300,C392)+COUNTIF(Fevereiro!$C$3:$C$300,C392)+COUNTIF('Março'!$C$3:$C$300,C392)+COUNTIF(Abril!$C$3:$C$300,C392)+COUNTIF(Maio!$C$3:$C$300,C392)+COUNTIF(Junho!$C$3:$C$300,C392)+COUNTIF(Julho!$C$3:$C$300,C392)+COUNTIF(Agosto!$C$3:$C$300,C392)+COUNTIF(Setembro!$C$3:$C$300,C392)+COUNTIF(Outubro!$C$3:$C$300,C392)+COUNTIF(Novembro!$C$3:$C$300,C392)+COUNTIF(Dezembro!$C$3:$C$300,C392)</f>
        <v>0</v>
      </c>
      <c r="E392" s="216">
        <f>COUNTIF(Janeiro!$D$3:$D$300,C392)+COUNTIF(Fevereiro!$D$3:$D$300,C392)+COUNTIF('Março'!$D$3:$D$300,C392)+COUNTIF(Abril!$D$3:$D$300,C392)+COUNTIF(Maio!$D$3:$D$300,C392)+COUNTIF(Junho!$D$3:$D$300,C392)+COUNTIF(Julho!$D$3:$D$300,C392)+COUNTIF(Agosto!$D$3:$D$300,C392)+COUNTIF(Setembro!$D$3:$D$300,C392)+COUNTIF(Outubro!$D$3:$D$300,C392)+COUNTIF(Novembro!$D$3:$D$300,C392)+COUNTIF(Dezembro!$D$3:$D$300,C392)</f>
        <v>0</v>
      </c>
      <c r="F392" s="216">
        <f>COUNTIFS(Janeiro!$C$3:$C$300,C392,Janeiro!$H$3:$H$300,"&gt;0")+COUNTIFS(Janeiro!$D$3:$D$300,C392,Janeiro!$H$3:$H$300,"&gt;0")+COUNTIFS(Fevereiro!$C$3:$C$300,C392,Fevereiro!$H$3:$H$300,"&gt;0")+COUNTIFS(Fevereiro!$D$3:$D$300,C392,Fevereiro!$H$3:$H$300,"&gt;0")+COUNTIFS('Março'!$C$3:$C$300,C392,'Março'!$H$3:$H$300,"&gt;0")+COUNTIFS('Março'!$D$3:$D$300,C392,'Março'!$H$3:$H$300,"&gt;0")+COUNTIFS(Abril!$C$3:$C$300,C392,Abril!$H$3:$H$300,"&gt;0")+COUNTIFS(Abril!$D$3:$D$300,C392,Abril!$H$3:$H$300,"&gt;0")+COUNTIFS(Maio!$C$3:$C$300,C392,Maio!$H$3:$H$300,"&gt;0")+COUNTIFS(Maio!$D$3:$D$300,C392,Maio!$H$3:$H$300,"&gt;0")+COUNTIFS(Junho!$C$3:$C$300,C392,Junho!$H$3:$H$300,"&gt;0")+COUNTIFS(Junho!$D$3:$D$300,C392,Junho!$H$3:$H$300,"&gt;0")+COUNTIFS(Julho!$C$3:$C$300,C392,Julho!$H$3:$H$300,"&gt;0")+COUNTIFS(Julho!$D$3:$D$300,C392,Julho!$H$3:$H$300,"&gt;0")+COUNTIFS(Agosto!$C$3:$C$300,C392,Agosto!$H$3:$H$300,"&gt;0")+COUNTIFS(Agosto!$D$3:$D$300,C392,Agosto!$H$3:$H$300,"&gt;0")+COUNTIFS(Setembro!$C$3:$C$300,C392,Setembro!$H$3:$H$300,"&gt;0")+COUNTIFS(Setembro!$D$3:$D$300,C392,Setembro!$H$3:$H$300,"&gt;0")+COUNTIFS(Outubro!$C$3:$C$300,C392,Outubro!$H$3:$H$300,"&gt;0")+COUNTIFS(Outubro!$D$3:$D$300,C392,Outubro!$H$3:$H$300,"&gt;0")+COUNTIFS(Novembro!$C$3:$C$300,C392,Novembro!$H$3:$H$300,"&gt;0")+COUNTIFS(Novembro!$D$3:$D$300,C392,Novembro!$H$3:$H$300,"&gt;0")+COUNTIFS(Dezembro!$C$3:$C$300,C392,Dezembro!$H$3:$H$300,"&gt;0")+COUNTIFS(Dezembro!$D$3:$D$300,C392,Dezembro!$H$3:$H$300,"&gt;0")</f>
        <v>0</v>
      </c>
      <c r="G392" s="216">
        <f>COUNTIFS(Janeiro!$C$3:$C$300,C392,Janeiro!$H$3:$H$300,"&lt;0")+COUNTIFS(Janeiro!$D$3:$D$300,C392,Janeiro!$H$3:$H$300,"&lt;0")+COUNTIFS(Fevereiro!$C$3:$C$300,C392,Fevereiro!$H$3:$H$300,"&lt;0")+COUNTIFS(Fevereiro!$D$3:$D$300,C392,Fevereiro!$H$3:$H$300,"&lt;0")+COUNTIFS('Março'!$C$3:$C$300,C392,'Março'!$H$3:$H$300,"&lt;0")+COUNTIFS('Março'!$D$3:$D$300,C392,'Março'!$H$3:$H$300,"&lt;0")+COUNTIFS(Abril!$C$3:$C$300,C392,Abril!$H$3:$H$300,"&lt;0")+COUNTIFS(Abril!$D$3:$D$300,C392,Abril!$H$3:$H$300,"&lt;0")+COUNTIFS(Maio!$C$3:$C$300,C392,Maio!$H$3:$H$300,"&lt;0")+COUNTIFS(Maio!$D$3:$D$300,C392,Maio!$H$3:$H$300,"&lt;0")+COUNTIFS(Junho!$C$3:$C$300,C392,Junho!$H$3:$H$300,"&lt;0")+COUNTIFS(Junho!$D$3:$D$300,C392,Junho!$H$3:$H$300,"&lt;0")+COUNTIFS(Julho!$C$3:$C$300,C392,Julho!$H$3:$H$300,"&lt;0")+COUNTIFS(Julho!$D$3:$D$300,C392,Julho!$H$3:$H$300,"&lt;0")+COUNTIFS(Agosto!$C$3:$C$300,C392,Agosto!$H$3:$H$300,"&lt;0")+COUNTIFS(Agosto!$D$3:$D$300,C392,Agosto!$H$3:$H$300,"&lt;0")+COUNTIFS(Setembro!$C$3:$C$300,C392,Setembro!$H$3:$H$300,"&lt;0")+COUNTIFS(Setembro!$D$3:$D$300,C392,Setembro!$H$3:$H$300,"&lt;0")+COUNTIFS(Outubro!$C$3:$C$300,C392,Outubro!$H$3:$H$300,"&lt;0")+COUNTIFS(Outubro!$D$3:$D$300,C392,Outubro!$H$3:$H$300,"&lt;0")+COUNTIFS(Novembro!$C$3:$C$300,C392,Novembro!$H$3:$H$300,"&lt;0")+COUNTIFS(Novembro!$D$3:$D$300,C392,Novembro!$H$3:$H$300,"&lt;0")+COUNTIFS(Dezembro!$C$3:$C$300,C392,Dezembro!$H$3:$H$300,"&lt;0")+COUNTIFS(Dezembro!$D$3:$D$300,C392,Dezembro!$H$3:$H$300,"&lt;0")</f>
        <v>0</v>
      </c>
      <c r="H392" s="217">
        <f>SUMIFS(Janeiro!$H$3:$H$300,Janeiro!$C$3:$C$300,C392)+SUMIFS(Janeiro!$H$3:$H$300,Janeiro!$D$3:$D$300,C392)+SUMIFS(Fevereiro!$H$3:$H$300,Fevereiro!$C$3:$C$300,C392)+SUMIFS(Fevereiro!$H$3:$H$300,Fevereiro!$D$3:$D$300,C392)+SUMIFS('Março'!$H$3:$H$300,'Março'!$C$3:$C$300,C392)+SUMIFS('Março'!$H$3:$H$300,'Março'!$D$3:$D$300,C392)+SUMIFS(Abril!$H$3:$H$300,Abril!$C$3:$C$300,C392)+SUMIFS(Abril!$H$3:$H$300,Abril!$D$3:$D$300,C392)+SUMIFS(Maio!$H$3:$H$300,Maio!$C$3:$C$300,C392)+SUMIFS(Maio!$H$3:$H$300,Maio!$D$3:$D$300,C392)+SUMIFS(Junho!$H$3:$H$300,Junho!$C$3:$C$300,C392)+SUMIFS(Junho!$H$3:$H$300,Junho!$D$3:$D$300,C392)+SUMIFS(Julho!$H$3:$H$300,Julho!$C$3:$C$300,C392)+SUMIFS(Julho!$H$3:$H$300,Julho!$D$3:$D$300,C392)+SUMIFS(Agosto!$H$3:$H$300,Agosto!$C$3:$C$300,C392)+SUMIFS(Agosto!$H$3:$H$300,Agosto!$D$3:$D$300,C392)+SUMIFS(Setembro!$H$3:$H$300,Setembro!$C$3:$C$300,C392)+SUMIFS(Setembro!$H$3:$H$300,Setembro!$D$3:$D$300,C392)+SUMIFS(Outubro!$H$3:$H$300,Outubro!$C$3:$C$300,C392)+SUMIFS(Outubro!$H$3:$H$300,Outubro!$D$3:$D$300,C392)+SUMIFS(Novembro!$H$3:$H$300,Novembro!$C$3:$C$300,C392)+SUMIFS(Novembro!$H$3:$H$300,Novembro!$D$3:$D$300,C392)+SUMIFS(Dezembro!$H$3:$H$300,Dezembro!$C$3:$C$300,C392)+SUMIFS(Dezembro!$H$3:$H$300,Dezembro!$D$3:$D$300,C392)</f>
        <v>0</v>
      </c>
      <c r="J392" s="235"/>
      <c r="L392" s="71"/>
    </row>
    <row r="393" ht="24.75" customHeight="1">
      <c r="A393" s="214">
        <f>Equipes!$H393+(ROW(Equipes!$H393)/100000)</f>
        <v>0.00393</v>
      </c>
      <c r="B393" s="207">
        <f>RANK(Equipes!$A393,A:A)</f>
        <v>54</v>
      </c>
      <c r="C393" s="242"/>
      <c r="D393" s="216">
        <f>COUNTIF(Janeiro!$C$3:$C$300,C393)+COUNTIF(Fevereiro!$C$3:$C$300,C393)+COUNTIF('Março'!$C$3:$C$300,C393)+COUNTIF(Abril!$C$3:$C$300,C393)+COUNTIF(Maio!$C$3:$C$300,C393)+COUNTIF(Junho!$C$3:$C$300,C393)+COUNTIF(Julho!$C$3:$C$300,C393)+COUNTIF(Agosto!$C$3:$C$300,C393)+COUNTIF(Setembro!$C$3:$C$300,C393)+COUNTIF(Outubro!$C$3:$C$300,C393)+COUNTIF(Novembro!$C$3:$C$300,C393)+COUNTIF(Dezembro!$C$3:$C$300,C393)</f>
        <v>0</v>
      </c>
      <c r="E393" s="216">
        <f>COUNTIF(Janeiro!$D$3:$D$300,C393)+COUNTIF(Fevereiro!$D$3:$D$300,C393)+COUNTIF('Março'!$D$3:$D$300,C393)+COUNTIF(Abril!$D$3:$D$300,C393)+COUNTIF(Maio!$D$3:$D$300,C393)+COUNTIF(Junho!$D$3:$D$300,C393)+COUNTIF(Julho!$D$3:$D$300,C393)+COUNTIF(Agosto!$D$3:$D$300,C393)+COUNTIF(Setembro!$D$3:$D$300,C393)+COUNTIF(Outubro!$D$3:$D$300,C393)+COUNTIF(Novembro!$D$3:$D$300,C393)+COUNTIF(Dezembro!$D$3:$D$300,C393)</f>
        <v>0</v>
      </c>
      <c r="F393" s="216">
        <f>COUNTIFS(Janeiro!$C$3:$C$300,C393,Janeiro!$H$3:$H$300,"&gt;0")+COUNTIFS(Janeiro!$D$3:$D$300,C393,Janeiro!$H$3:$H$300,"&gt;0")+COUNTIFS(Fevereiro!$C$3:$C$300,C393,Fevereiro!$H$3:$H$300,"&gt;0")+COUNTIFS(Fevereiro!$D$3:$D$300,C393,Fevereiro!$H$3:$H$300,"&gt;0")+COUNTIFS('Março'!$C$3:$C$300,C393,'Março'!$H$3:$H$300,"&gt;0")+COUNTIFS('Março'!$D$3:$D$300,C393,'Março'!$H$3:$H$300,"&gt;0")+COUNTIFS(Abril!$C$3:$C$300,C393,Abril!$H$3:$H$300,"&gt;0")+COUNTIFS(Abril!$D$3:$D$300,C393,Abril!$H$3:$H$300,"&gt;0")+COUNTIFS(Maio!$C$3:$C$300,C393,Maio!$H$3:$H$300,"&gt;0")+COUNTIFS(Maio!$D$3:$D$300,C393,Maio!$H$3:$H$300,"&gt;0")+COUNTIFS(Junho!$C$3:$C$300,C393,Junho!$H$3:$H$300,"&gt;0")+COUNTIFS(Junho!$D$3:$D$300,C393,Junho!$H$3:$H$300,"&gt;0")+COUNTIFS(Julho!$C$3:$C$300,C393,Julho!$H$3:$H$300,"&gt;0")+COUNTIFS(Julho!$D$3:$D$300,C393,Julho!$H$3:$H$300,"&gt;0")+COUNTIFS(Agosto!$C$3:$C$300,C393,Agosto!$H$3:$H$300,"&gt;0")+COUNTIFS(Agosto!$D$3:$D$300,C393,Agosto!$H$3:$H$300,"&gt;0")+COUNTIFS(Setembro!$C$3:$C$300,C393,Setembro!$H$3:$H$300,"&gt;0")+COUNTIFS(Setembro!$D$3:$D$300,C393,Setembro!$H$3:$H$300,"&gt;0")+COUNTIFS(Outubro!$C$3:$C$300,C393,Outubro!$H$3:$H$300,"&gt;0")+COUNTIFS(Outubro!$D$3:$D$300,C393,Outubro!$H$3:$H$300,"&gt;0")+COUNTIFS(Novembro!$C$3:$C$300,C393,Novembro!$H$3:$H$300,"&gt;0")+COUNTIFS(Novembro!$D$3:$D$300,C393,Novembro!$H$3:$H$300,"&gt;0")+COUNTIFS(Dezembro!$C$3:$C$300,C393,Dezembro!$H$3:$H$300,"&gt;0")+COUNTIFS(Dezembro!$D$3:$D$300,C393,Dezembro!$H$3:$H$300,"&gt;0")</f>
        <v>0</v>
      </c>
      <c r="G393" s="216">
        <f>COUNTIFS(Janeiro!$C$3:$C$300,C393,Janeiro!$H$3:$H$300,"&lt;0")+COUNTIFS(Janeiro!$D$3:$D$300,C393,Janeiro!$H$3:$H$300,"&lt;0")+COUNTIFS(Fevereiro!$C$3:$C$300,C393,Fevereiro!$H$3:$H$300,"&lt;0")+COUNTIFS(Fevereiro!$D$3:$D$300,C393,Fevereiro!$H$3:$H$300,"&lt;0")+COUNTIFS('Março'!$C$3:$C$300,C393,'Março'!$H$3:$H$300,"&lt;0")+COUNTIFS('Março'!$D$3:$D$300,C393,'Março'!$H$3:$H$300,"&lt;0")+COUNTIFS(Abril!$C$3:$C$300,C393,Abril!$H$3:$H$300,"&lt;0")+COUNTIFS(Abril!$D$3:$D$300,C393,Abril!$H$3:$H$300,"&lt;0")+COUNTIFS(Maio!$C$3:$C$300,C393,Maio!$H$3:$H$300,"&lt;0")+COUNTIFS(Maio!$D$3:$D$300,C393,Maio!$H$3:$H$300,"&lt;0")+COUNTIFS(Junho!$C$3:$C$300,C393,Junho!$H$3:$H$300,"&lt;0")+COUNTIFS(Junho!$D$3:$D$300,C393,Junho!$H$3:$H$300,"&lt;0")+COUNTIFS(Julho!$C$3:$C$300,C393,Julho!$H$3:$H$300,"&lt;0")+COUNTIFS(Julho!$D$3:$D$300,C393,Julho!$H$3:$H$300,"&lt;0")+COUNTIFS(Agosto!$C$3:$C$300,C393,Agosto!$H$3:$H$300,"&lt;0")+COUNTIFS(Agosto!$D$3:$D$300,C393,Agosto!$H$3:$H$300,"&lt;0")+COUNTIFS(Setembro!$C$3:$C$300,C393,Setembro!$H$3:$H$300,"&lt;0")+COUNTIFS(Setembro!$D$3:$D$300,C393,Setembro!$H$3:$H$300,"&lt;0")+COUNTIFS(Outubro!$C$3:$C$300,C393,Outubro!$H$3:$H$300,"&lt;0")+COUNTIFS(Outubro!$D$3:$D$300,C393,Outubro!$H$3:$H$300,"&lt;0")+COUNTIFS(Novembro!$C$3:$C$300,C393,Novembro!$H$3:$H$300,"&lt;0")+COUNTIFS(Novembro!$D$3:$D$300,C393,Novembro!$H$3:$H$300,"&lt;0")+COUNTIFS(Dezembro!$C$3:$C$300,C393,Dezembro!$H$3:$H$300,"&lt;0")+COUNTIFS(Dezembro!$D$3:$D$300,C393,Dezembro!$H$3:$H$300,"&lt;0")</f>
        <v>0</v>
      </c>
      <c r="H393" s="217">
        <f>SUMIFS(Janeiro!$H$3:$H$300,Janeiro!$C$3:$C$300,C393)+SUMIFS(Janeiro!$H$3:$H$300,Janeiro!$D$3:$D$300,C393)+SUMIFS(Fevereiro!$H$3:$H$300,Fevereiro!$C$3:$C$300,C393)+SUMIFS(Fevereiro!$H$3:$H$300,Fevereiro!$D$3:$D$300,C393)+SUMIFS('Março'!$H$3:$H$300,'Março'!$C$3:$C$300,C393)+SUMIFS('Março'!$H$3:$H$300,'Março'!$D$3:$D$300,C393)+SUMIFS(Abril!$H$3:$H$300,Abril!$C$3:$C$300,C393)+SUMIFS(Abril!$H$3:$H$300,Abril!$D$3:$D$300,C393)+SUMIFS(Maio!$H$3:$H$300,Maio!$C$3:$C$300,C393)+SUMIFS(Maio!$H$3:$H$300,Maio!$D$3:$D$300,C393)+SUMIFS(Junho!$H$3:$H$300,Junho!$C$3:$C$300,C393)+SUMIFS(Junho!$H$3:$H$300,Junho!$D$3:$D$300,C393)+SUMIFS(Julho!$H$3:$H$300,Julho!$C$3:$C$300,C393)+SUMIFS(Julho!$H$3:$H$300,Julho!$D$3:$D$300,C393)+SUMIFS(Agosto!$H$3:$H$300,Agosto!$C$3:$C$300,C393)+SUMIFS(Agosto!$H$3:$H$300,Agosto!$D$3:$D$300,C393)+SUMIFS(Setembro!$H$3:$H$300,Setembro!$C$3:$C$300,C393)+SUMIFS(Setembro!$H$3:$H$300,Setembro!$D$3:$D$300,C393)+SUMIFS(Outubro!$H$3:$H$300,Outubro!$C$3:$C$300,C393)+SUMIFS(Outubro!$H$3:$H$300,Outubro!$D$3:$D$300,C393)+SUMIFS(Novembro!$H$3:$H$300,Novembro!$C$3:$C$300,C393)+SUMIFS(Novembro!$H$3:$H$300,Novembro!$D$3:$D$300,C393)+SUMIFS(Dezembro!$H$3:$H$300,Dezembro!$C$3:$C$300,C393)+SUMIFS(Dezembro!$H$3:$H$300,Dezembro!$D$3:$D$300,C393)</f>
        <v>0</v>
      </c>
      <c r="J393" s="235"/>
      <c r="L393" s="71"/>
    </row>
    <row r="394" ht="24.75" customHeight="1">
      <c r="A394" s="214">
        <f>Equipes!$H394+(ROW(Equipes!$H394)/100000)</f>
        <v>0.00394</v>
      </c>
      <c r="B394" s="207">
        <f>RANK(Equipes!$A394,A:A)</f>
        <v>53</v>
      </c>
      <c r="C394" s="242"/>
      <c r="D394" s="216">
        <f>COUNTIF(Janeiro!$C$3:$C$300,C394)+COUNTIF(Fevereiro!$C$3:$C$300,C394)+COUNTIF('Março'!$C$3:$C$300,C394)+COUNTIF(Abril!$C$3:$C$300,C394)+COUNTIF(Maio!$C$3:$C$300,C394)+COUNTIF(Junho!$C$3:$C$300,C394)+COUNTIF(Julho!$C$3:$C$300,C394)+COUNTIF(Agosto!$C$3:$C$300,C394)+COUNTIF(Setembro!$C$3:$C$300,C394)+COUNTIF(Outubro!$C$3:$C$300,C394)+COUNTIF(Novembro!$C$3:$C$300,C394)+COUNTIF(Dezembro!$C$3:$C$300,C394)</f>
        <v>0</v>
      </c>
      <c r="E394" s="216">
        <f>COUNTIF(Janeiro!$D$3:$D$300,C394)+COUNTIF(Fevereiro!$D$3:$D$300,C394)+COUNTIF('Março'!$D$3:$D$300,C394)+COUNTIF(Abril!$D$3:$D$300,C394)+COUNTIF(Maio!$D$3:$D$300,C394)+COUNTIF(Junho!$D$3:$D$300,C394)+COUNTIF(Julho!$D$3:$D$300,C394)+COUNTIF(Agosto!$D$3:$D$300,C394)+COUNTIF(Setembro!$D$3:$D$300,C394)+COUNTIF(Outubro!$D$3:$D$300,C394)+COUNTIF(Novembro!$D$3:$D$300,C394)+COUNTIF(Dezembro!$D$3:$D$300,C394)</f>
        <v>0</v>
      </c>
      <c r="F394" s="216">
        <f>COUNTIFS(Janeiro!$C$3:$C$300,C394,Janeiro!$H$3:$H$300,"&gt;0")+COUNTIFS(Janeiro!$D$3:$D$300,C394,Janeiro!$H$3:$H$300,"&gt;0")+COUNTIFS(Fevereiro!$C$3:$C$300,C394,Fevereiro!$H$3:$H$300,"&gt;0")+COUNTIFS(Fevereiro!$D$3:$D$300,C394,Fevereiro!$H$3:$H$300,"&gt;0")+COUNTIFS('Março'!$C$3:$C$300,C394,'Março'!$H$3:$H$300,"&gt;0")+COUNTIFS('Março'!$D$3:$D$300,C394,'Março'!$H$3:$H$300,"&gt;0")+COUNTIFS(Abril!$C$3:$C$300,C394,Abril!$H$3:$H$300,"&gt;0")+COUNTIFS(Abril!$D$3:$D$300,C394,Abril!$H$3:$H$300,"&gt;0")+COUNTIFS(Maio!$C$3:$C$300,C394,Maio!$H$3:$H$300,"&gt;0")+COUNTIFS(Maio!$D$3:$D$300,C394,Maio!$H$3:$H$300,"&gt;0")+COUNTIFS(Junho!$C$3:$C$300,C394,Junho!$H$3:$H$300,"&gt;0")+COUNTIFS(Junho!$D$3:$D$300,C394,Junho!$H$3:$H$300,"&gt;0")+COUNTIFS(Julho!$C$3:$C$300,C394,Julho!$H$3:$H$300,"&gt;0")+COUNTIFS(Julho!$D$3:$D$300,C394,Julho!$H$3:$H$300,"&gt;0")+COUNTIFS(Agosto!$C$3:$C$300,C394,Agosto!$H$3:$H$300,"&gt;0")+COUNTIFS(Agosto!$D$3:$D$300,C394,Agosto!$H$3:$H$300,"&gt;0")+COUNTIFS(Setembro!$C$3:$C$300,C394,Setembro!$H$3:$H$300,"&gt;0")+COUNTIFS(Setembro!$D$3:$D$300,C394,Setembro!$H$3:$H$300,"&gt;0")+COUNTIFS(Outubro!$C$3:$C$300,C394,Outubro!$H$3:$H$300,"&gt;0")+COUNTIFS(Outubro!$D$3:$D$300,C394,Outubro!$H$3:$H$300,"&gt;0")+COUNTIFS(Novembro!$C$3:$C$300,C394,Novembro!$H$3:$H$300,"&gt;0")+COUNTIFS(Novembro!$D$3:$D$300,C394,Novembro!$H$3:$H$300,"&gt;0")+COUNTIFS(Dezembro!$C$3:$C$300,C394,Dezembro!$H$3:$H$300,"&gt;0")+COUNTIFS(Dezembro!$D$3:$D$300,C394,Dezembro!$H$3:$H$300,"&gt;0")</f>
        <v>0</v>
      </c>
      <c r="G394" s="216">
        <f>COUNTIFS(Janeiro!$C$3:$C$300,C394,Janeiro!$H$3:$H$300,"&lt;0")+COUNTIFS(Janeiro!$D$3:$D$300,C394,Janeiro!$H$3:$H$300,"&lt;0")+COUNTIFS(Fevereiro!$C$3:$C$300,C394,Fevereiro!$H$3:$H$300,"&lt;0")+COUNTIFS(Fevereiro!$D$3:$D$300,C394,Fevereiro!$H$3:$H$300,"&lt;0")+COUNTIFS('Março'!$C$3:$C$300,C394,'Março'!$H$3:$H$300,"&lt;0")+COUNTIFS('Março'!$D$3:$D$300,C394,'Março'!$H$3:$H$300,"&lt;0")+COUNTIFS(Abril!$C$3:$C$300,C394,Abril!$H$3:$H$300,"&lt;0")+COUNTIFS(Abril!$D$3:$D$300,C394,Abril!$H$3:$H$300,"&lt;0")+COUNTIFS(Maio!$C$3:$C$300,C394,Maio!$H$3:$H$300,"&lt;0")+COUNTIFS(Maio!$D$3:$D$300,C394,Maio!$H$3:$H$300,"&lt;0")+COUNTIFS(Junho!$C$3:$C$300,C394,Junho!$H$3:$H$300,"&lt;0")+COUNTIFS(Junho!$D$3:$D$300,C394,Junho!$H$3:$H$300,"&lt;0")+COUNTIFS(Julho!$C$3:$C$300,C394,Julho!$H$3:$H$300,"&lt;0")+COUNTIFS(Julho!$D$3:$D$300,C394,Julho!$H$3:$H$300,"&lt;0")+COUNTIFS(Agosto!$C$3:$C$300,C394,Agosto!$H$3:$H$300,"&lt;0")+COUNTIFS(Agosto!$D$3:$D$300,C394,Agosto!$H$3:$H$300,"&lt;0")+COUNTIFS(Setembro!$C$3:$C$300,C394,Setembro!$H$3:$H$300,"&lt;0")+COUNTIFS(Setembro!$D$3:$D$300,C394,Setembro!$H$3:$H$300,"&lt;0")+COUNTIFS(Outubro!$C$3:$C$300,C394,Outubro!$H$3:$H$300,"&lt;0")+COUNTIFS(Outubro!$D$3:$D$300,C394,Outubro!$H$3:$H$300,"&lt;0")+COUNTIFS(Novembro!$C$3:$C$300,C394,Novembro!$H$3:$H$300,"&lt;0")+COUNTIFS(Novembro!$D$3:$D$300,C394,Novembro!$H$3:$H$300,"&lt;0")+COUNTIFS(Dezembro!$C$3:$C$300,C394,Dezembro!$H$3:$H$300,"&lt;0")+COUNTIFS(Dezembro!$D$3:$D$300,C394,Dezembro!$H$3:$H$300,"&lt;0")</f>
        <v>0</v>
      </c>
      <c r="H394" s="217">
        <f>SUMIFS(Janeiro!$H$3:$H$300,Janeiro!$C$3:$C$300,C394)+SUMIFS(Janeiro!$H$3:$H$300,Janeiro!$D$3:$D$300,C394)+SUMIFS(Fevereiro!$H$3:$H$300,Fevereiro!$C$3:$C$300,C394)+SUMIFS(Fevereiro!$H$3:$H$300,Fevereiro!$D$3:$D$300,C394)+SUMIFS('Março'!$H$3:$H$300,'Março'!$C$3:$C$300,C394)+SUMIFS('Março'!$H$3:$H$300,'Março'!$D$3:$D$300,C394)+SUMIFS(Abril!$H$3:$H$300,Abril!$C$3:$C$300,C394)+SUMIFS(Abril!$H$3:$H$300,Abril!$D$3:$D$300,C394)+SUMIFS(Maio!$H$3:$H$300,Maio!$C$3:$C$300,C394)+SUMIFS(Maio!$H$3:$H$300,Maio!$D$3:$D$300,C394)+SUMIFS(Junho!$H$3:$H$300,Junho!$C$3:$C$300,C394)+SUMIFS(Junho!$H$3:$H$300,Junho!$D$3:$D$300,C394)+SUMIFS(Julho!$H$3:$H$300,Julho!$C$3:$C$300,C394)+SUMIFS(Julho!$H$3:$H$300,Julho!$D$3:$D$300,C394)+SUMIFS(Agosto!$H$3:$H$300,Agosto!$C$3:$C$300,C394)+SUMIFS(Agosto!$H$3:$H$300,Agosto!$D$3:$D$300,C394)+SUMIFS(Setembro!$H$3:$H$300,Setembro!$C$3:$C$300,C394)+SUMIFS(Setembro!$H$3:$H$300,Setembro!$D$3:$D$300,C394)+SUMIFS(Outubro!$H$3:$H$300,Outubro!$C$3:$C$300,C394)+SUMIFS(Outubro!$H$3:$H$300,Outubro!$D$3:$D$300,C394)+SUMIFS(Novembro!$H$3:$H$300,Novembro!$C$3:$C$300,C394)+SUMIFS(Novembro!$H$3:$H$300,Novembro!$D$3:$D$300,C394)+SUMIFS(Dezembro!$H$3:$H$300,Dezembro!$C$3:$C$300,C394)+SUMIFS(Dezembro!$H$3:$H$300,Dezembro!$D$3:$D$300,C394)</f>
        <v>0</v>
      </c>
      <c r="J394" s="235"/>
      <c r="L394" s="71"/>
    </row>
    <row r="395" ht="24.75" customHeight="1">
      <c r="A395" s="214">
        <f>Equipes!$H395+(ROW(Equipes!$H395)/100000)</f>
        <v>0.00395</v>
      </c>
      <c r="B395" s="207">
        <f>RANK(Equipes!$A395,A:A)</f>
        <v>52</v>
      </c>
      <c r="C395" s="242"/>
      <c r="D395" s="216">
        <f>COUNTIF(Janeiro!$C$3:$C$300,C395)+COUNTIF(Fevereiro!$C$3:$C$300,C395)+COUNTIF('Março'!$C$3:$C$300,C395)+COUNTIF(Abril!$C$3:$C$300,C395)+COUNTIF(Maio!$C$3:$C$300,C395)+COUNTIF(Junho!$C$3:$C$300,C395)+COUNTIF(Julho!$C$3:$C$300,C395)+COUNTIF(Agosto!$C$3:$C$300,C395)+COUNTIF(Setembro!$C$3:$C$300,C395)+COUNTIF(Outubro!$C$3:$C$300,C395)+COUNTIF(Novembro!$C$3:$C$300,C395)+COUNTIF(Dezembro!$C$3:$C$300,C395)</f>
        <v>0</v>
      </c>
      <c r="E395" s="216">
        <f>COUNTIF(Janeiro!$D$3:$D$300,C395)+COUNTIF(Fevereiro!$D$3:$D$300,C395)+COUNTIF('Março'!$D$3:$D$300,C395)+COUNTIF(Abril!$D$3:$D$300,C395)+COUNTIF(Maio!$D$3:$D$300,C395)+COUNTIF(Junho!$D$3:$D$300,C395)+COUNTIF(Julho!$D$3:$D$300,C395)+COUNTIF(Agosto!$D$3:$D$300,C395)+COUNTIF(Setembro!$D$3:$D$300,C395)+COUNTIF(Outubro!$D$3:$D$300,C395)+COUNTIF(Novembro!$D$3:$D$300,C395)+COUNTIF(Dezembro!$D$3:$D$300,C395)</f>
        <v>0</v>
      </c>
      <c r="F395" s="216">
        <f>COUNTIFS(Janeiro!$C$3:$C$300,C395,Janeiro!$H$3:$H$300,"&gt;0")+COUNTIFS(Janeiro!$D$3:$D$300,C395,Janeiro!$H$3:$H$300,"&gt;0")+COUNTIFS(Fevereiro!$C$3:$C$300,C395,Fevereiro!$H$3:$H$300,"&gt;0")+COUNTIFS(Fevereiro!$D$3:$D$300,C395,Fevereiro!$H$3:$H$300,"&gt;0")+COUNTIFS('Março'!$C$3:$C$300,C395,'Março'!$H$3:$H$300,"&gt;0")+COUNTIFS('Março'!$D$3:$D$300,C395,'Março'!$H$3:$H$300,"&gt;0")+COUNTIFS(Abril!$C$3:$C$300,C395,Abril!$H$3:$H$300,"&gt;0")+COUNTIFS(Abril!$D$3:$D$300,C395,Abril!$H$3:$H$300,"&gt;0")+COUNTIFS(Maio!$C$3:$C$300,C395,Maio!$H$3:$H$300,"&gt;0")+COUNTIFS(Maio!$D$3:$D$300,C395,Maio!$H$3:$H$300,"&gt;0")+COUNTIFS(Junho!$C$3:$C$300,C395,Junho!$H$3:$H$300,"&gt;0")+COUNTIFS(Junho!$D$3:$D$300,C395,Junho!$H$3:$H$300,"&gt;0")+COUNTIFS(Julho!$C$3:$C$300,C395,Julho!$H$3:$H$300,"&gt;0")+COUNTIFS(Julho!$D$3:$D$300,C395,Julho!$H$3:$H$300,"&gt;0")+COUNTIFS(Agosto!$C$3:$C$300,C395,Agosto!$H$3:$H$300,"&gt;0")+COUNTIFS(Agosto!$D$3:$D$300,C395,Agosto!$H$3:$H$300,"&gt;0")+COUNTIFS(Setembro!$C$3:$C$300,C395,Setembro!$H$3:$H$300,"&gt;0")+COUNTIFS(Setembro!$D$3:$D$300,C395,Setembro!$H$3:$H$300,"&gt;0")+COUNTIFS(Outubro!$C$3:$C$300,C395,Outubro!$H$3:$H$300,"&gt;0")+COUNTIFS(Outubro!$D$3:$D$300,C395,Outubro!$H$3:$H$300,"&gt;0")+COUNTIFS(Novembro!$C$3:$C$300,C395,Novembro!$H$3:$H$300,"&gt;0")+COUNTIFS(Novembro!$D$3:$D$300,C395,Novembro!$H$3:$H$300,"&gt;0")+COUNTIFS(Dezembro!$C$3:$C$300,C395,Dezembro!$H$3:$H$300,"&gt;0")+COUNTIFS(Dezembro!$D$3:$D$300,C395,Dezembro!$H$3:$H$300,"&gt;0")</f>
        <v>0</v>
      </c>
      <c r="G395" s="216">
        <f>COUNTIFS(Janeiro!$C$3:$C$300,C395,Janeiro!$H$3:$H$300,"&lt;0")+COUNTIFS(Janeiro!$D$3:$D$300,C395,Janeiro!$H$3:$H$300,"&lt;0")+COUNTIFS(Fevereiro!$C$3:$C$300,C395,Fevereiro!$H$3:$H$300,"&lt;0")+COUNTIFS(Fevereiro!$D$3:$D$300,C395,Fevereiro!$H$3:$H$300,"&lt;0")+COUNTIFS('Março'!$C$3:$C$300,C395,'Março'!$H$3:$H$300,"&lt;0")+COUNTIFS('Março'!$D$3:$D$300,C395,'Março'!$H$3:$H$300,"&lt;0")+COUNTIFS(Abril!$C$3:$C$300,C395,Abril!$H$3:$H$300,"&lt;0")+COUNTIFS(Abril!$D$3:$D$300,C395,Abril!$H$3:$H$300,"&lt;0")+COUNTIFS(Maio!$C$3:$C$300,C395,Maio!$H$3:$H$300,"&lt;0")+COUNTIFS(Maio!$D$3:$D$300,C395,Maio!$H$3:$H$300,"&lt;0")+COUNTIFS(Junho!$C$3:$C$300,C395,Junho!$H$3:$H$300,"&lt;0")+COUNTIFS(Junho!$D$3:$D$300,C395,Junho!$H$3:$H$300,"&lt;0")+COUNTIFS(Julho!$C$3:$C$300,C395,Julho!$H$3:$H$300,"&lt;0")+COUNTIFS(Julho!$D$3:$D$300,C395,Julho!$H$3:$H$300,"&lt;0")+COUNTIFS(Agosto!$C$3:$C$300,C395,Agosto!$H$3:$H$300,"&lt;0")+COUNTIFS(Agosto!$D$3:$D$300,C395,Agosto!$H$3:$H$300,"&lt;0")+COUNTIFS(Setembro!$C$3:$C$300,C395,Setembro!$H$3:$H$300,"&lt;0")+COUNTIFS(Setembro!$D$3:$D$300,C395,Setembro!$H$3:$H$300,"&lt;0")+COUNTIFS(Outubro!$C$3:$C$300,C395,Outubro!$H$3:$H$300,"&lt;0")+COUNTIFS(Outubro!$D$3:$D$300,C395,Outubro!$H$3:$H$300,"&lt;0")+COUNTIFS(Novembro!$C$3:$C$300,C395,Novembro!$H$3:$H$300,"&lt;0")+COUNTIFS(Novembro!$D$3:$D$300,C395,Novembro!$H$3:$H$300,"&lt;0")+COUNTIFS(Dezembro!$C$3:$C$300,C395,Dezembro!$H$3:$H$300,"&lt;0")+COUNTIFS(Dezembro!$D$3:$D$300,C395,Dezembro!$H$3:$H$300,"&lt;0")</f>
        <v>0</v>
      </c>
      <c r="H395" s="217">
        <f>SUMIFS(Janeiro!$H$3:$H$300,Janeiro!$C$3:$C$300,C395)+SUMIFS(Janeiro!$H$3:$H$300,Janeiro!$D$3:$D$300,C395)+SUMIFS(Fevereiro!$H$3:$H$300,Fevereiro!$C$3:$C$300,C395)+SUMIFS(Fevereiro!$H$3:$H$300,Fevereiro!$D$3:$D$300,C395)+SUMIFS('Março'!$H$3:$H$300,'Março'!$C$3:$C$300,C395)+SUMIFS('Março'!$H$3:$H$300,'Março'!$D$3:$D$300,C395)+SUMIFS(Abril!$H$3:$H$300,Abril!$C$3:$C$300,C395)+SUMIFS(Abril!$H$3:$H$300,Abril!$D$3:$D$300,C395)+SUMIFS(Maio!$H$3:$H$300,Maio!$C$3:$C$300,C395)+SUMIFS(Maio!$H$3:$H$300,Maio!$D$3:$D$300,C395)+SUMIFS(Junho!$H$3:$H$300,Junho!$C$3:$C$300,C395)+SUMIFS(Junho!$H$3:$H$300,Junho!$D$3:$D$300,C395)+SUMIFS(Julho!$H$3:$H$300,Julho!$C$3:$C$300,C395)+SUMIFS(Julho!$H$3:$H$300,Julho!$D$3:$D$300,C395)+SUMIFS(Agosto!$H$3:$H$300,Agosto!$C$3:$C$300,C395)+SUMIFS(Agosto!$H$3:$H$300,Agosto!$D$3:$D$300,C395)+SUMIFS(Setembro!$H$3:$H$300,Setembro!$C$3:$C$300,C395)+SUMIFS(Setembro!$H$3:$H$300,Setembro!$D$3:$D$300,C395)+SUMIFS(Outubro!$H$3:$H$300,Outubro!$C$3:$C$300,C395)+SUMIFS(Outubro!$H$3:$H$300,Outubro!$D$3:$D$300,C395)+SUMIFS(Novembro!$H$3:$H$300,Novembro!$C$3:$C$300,C395)+SUMIFS(Novembro!$H$3:$H$300,Novembro!$D$3:$D$300,C395)+SUMIFS(Dezembro!$H$3:$H$300,Dezembro!$C$3:$C$300,C395)+SUMIFS(Dezembro!$H$3:$H$300,Dezembro!$D$3:$D$300,C395)</f>
        <v>0</v>
      </c>
      <c r="J395" s="235"/>
      <c r="L395" s="71"/>
    </row>
    <row r="396" ht="24.75" customHeight="1">
      <c r="A396" s="214">
        <f>Equipes!$H396+(ROW(Equipes!$H396)/100000)</f>
        <v>0.00396</v>
      </c>
      <c r="B396" s="207">
        <f>RANK(Equipes!$A396,A:A)</f>
        <v>51</v>
      </c>
      <c r="C396" s="242"/>
      <c r="D396" s="216">
        <f>COUNTIF(Janeiro!$C$3:$C$300,C396)+COUNTIF(Fevereiro!$C$3:$C$300,C396)+COUNTIF('Março'!$C$3:$C$300,C396)+COUNTIF(Abril!$C$3:$C$300,C396)+COUNTIF(Maio!$C$3:$C$300,C396)+COUNTIF(Junho!$C$3:$C$300,C396)+COUNTIF(Julho!$C$3:$C$300,C396)+COUNTIF(Agosto!$C$3:$C$300,C396)+COUNTIF(Setembro!$C$3:$C$300,C396)+COUNTIF(Outubro!$C$3:$C$300,C396)+COUNTIF(Novembro!$C$3:$C$300,C396)+COUNTIF(Dezembro!$C$3:$C$300,C396)</f>
        <v>0</v>
      </c>
      <c r="E396" s="216">
        <f>COUNTIF(Janeiro!$D$3:$D$300,C396)+COUNTIF(Fevereiro!$D$3:$D$300,C396)+COUNTIF('Março'!$D$3:$D$300,C396)+COUNTIF(Abril!$D$3:$D$300,C396)+COUNTIF(Maio!$D$3:$D$300,C396)+COUNTIF(Junho!$D$3:$D$300,C396)+COUNTIF(Julho!$D$3:$D$300,C396)+COUNTIF(Agosto!$D$3:$D$300,C396)+COUNTIF(Setembro!$D$3:$D$300,C396)+COUNTIF(Outubro!$D$3:$D$300,C396)+COUNTIF(Novembro!$D$3:$D$300,C396)+COUNTIF(Dezembro!$D$3:$D$300,C396)</f>
        <v>0</v>
      </c>
      <c r="F396" s="216">
        <f>COUNTIFS(Janeiro!$C$3:$C$300,C396,Janeiro!$H$3:$H$300,"&gt;0")+COUNTIFS(Janeiro!$D$3:$D$300,C396,Janeiro!$H$3:$H$300,"&gt;0")+COUNTIFS(Fevereiro!$C$3:$C$300,C396,Fevereiro!$H$3:$H$300,"&gt;0")+COUNTIFS(Fevereiro!$D$3:$D$300,C396,Fevereiro!$H$3:$H$300,"&gt;0")+COUNTIFS('Março'!$C$3:$C$300,C396,'Março'!$H$3:$H$300,"&gt;0")+COUNTIFS('Março'!$D$3:$D$300,C396,'Março'!$H$3:$H$300,"&gt;0")+COUNTIFS(Abril!$C$3:$C$300,C396,Abril!$H$3:$H$300,"&gt;0")+COUNTIFS(Abril!$D$3:$D$300,C396,Abril!$H$3:$H$300,"&gt;0")+COUNTIFS(Maio!$C$3:$C$300,C396,Maio!$H$3:$H$300,"&gt;0")+COUNTIFS(Maio!$D$3:$D$300,C396,Maio!$H$3:$H$300,"&gt;0")+COUNTIFS(Junho!$C$3:$C$300,C396,Junho!$H$3:$H$300,"&gt;0")+COUNTIFS(Junho!$D$3:$D$300,C396,Junho!$H$3:$H$300,"&gt;0")+COUNTIFS(Julho!$C$3:$C$300,C396,Julho!$H$3:$H$300,"&gt;0")+COUNTIFS(Julho!$D$3:$D$300,C396,Julho!$H$3:$H$300,"&gt;0")+COUNTIFS(Agosto!$C$3:$C$300,C396,Agosto!$H$3:$H$300,"&gt;0")+COUNTIFS(Agosto!$D$3:$D$300,C396,Agosto!$H$3:$H$300,"&gt;0")+COUNTIFS(Setembro!$C$3:$C$300,C396,Setembro!$H$3:$H$300,"&gt;0")+COUNTIFS(Setembro!$D$3:$D$300,C396,Setembro!$H$3:$H$300,"&gt;0")+COUNTIFS(Outubro!$C$3:$C$300,C396,Outubro!$H$3:$H$300,"&gt;0")+COUNTIFS(Outubro!$D$3:$D$300,C396,Outubro!$H$3:$H$300,"&gt;0")+COUNTIFS(Novembro!$C$3:$C$300,C396,Novembro!$H$3:$H$300,"&gt;0")+COUNTIFS(Novembro!$D$3:$D$300,C396,Novembro!$H$3:$H$300,"&gt;0")+COUNTIFS(Dezembro!$C$3:$C$300,C396,Dezembro!$H$3:$H$300,"&gt;0")+COUNTIFS(Dezembro!$D$3:$D$300,C396,Dezembro!$H$3:$H$300,"&gt;0")</f>
        <v>0</v>
      </c>
      <c r="G396" s="216">
        <f>COUNTIFS(Janeiro!$C$3:$C$300,C396,Janeiro!$H$3:$H$300,"&lt;0")+COUNTIFS(Janeiro!$D$3:$D$300,C396,Janeiro!$H$3:$H$300,"&lt;0")+COUNTIFS(Fevereiro!$C$3:$C$300,C396,Fevereiro!$H$3:$H$300,"&lt;0")+COUNTIFS(Fevereiro!$D$3:$D$300,C396,Fevereiro!$H$3:$H$300,"&lt;0")+COUNTIFS('Março'!$C$3:$C$300,C396,'Março'!$H$3:$H$300,"&lt;0")+COUNTIFS('Março'!$D$3:$D$300,C396,'Março'!$H$3:$H$300,"&lt;0")+COUNTIFS(Abril!$C$3:$C$300,C396,Abril!$H$3:$H$300,"&lt;0")+COUNTIFS(Abril!$D$3:$D$300,C396,Abril!$H$3:$H$300,"&lt;0")+COUNTIFS(Maio!$C$3:$C$300,C396,Maio!$H$3:$H$300,"&lt;0")+COUNTIFS(Maio!$D$3:$D$300,C396,Maio!$H$3:$H$300,"&lt;0")+COUNTIFS(Junho!$C$3:$C$300,C396,Junho!$H$3:$H$300,"&lt;0")+COUNTIFS(Junho!$D$3:$D$300,C396,Junho!$H$3:$H$300,"&lt;0")+COUNTIFS(Julho!$C$3:$C$300,C396,Julho!$H$3:$H$300,"&lt;0")+COUNTIFS(Julho!$D$3:$D$300,C396,Julho!$H$3:$H$300,"&lt;0")+COUNTIFS(Agosto!$C$3:$C$300,C396,Agosto!$H$3:$H$300,"&lt;0")+COUNTIFS(Agosto!$D$3:$D$300,C396,Agosto!$H$3:$H$300,"&lt;0")+COUNTIFS(Setembro!$C$3:$C$300,C396,Setembro!$H$3:$H$300,"&lt;0")+COUNTIFS(Setembro!$D$3:$D$300,C396,Setembro!$H$3:$H$300,"&lt;0")+COUNTIFS(Outubro!$C$3:$C$300,C396,Outubro!$H$3:$H$300,"&lt;0")+COUNTIFS(Outubro!$D$3:$D$300,C396,Outubro!$H$3:$H$300,"&lt;0")+COUNTIFS(Novembro!$C$3:$C$300,C396,Novembro!$H$3:$H$300,"&lt;0")+COUNTIFS(Novembro!$D$3:$D$300,C396,Novembro!$H$3:$H$300,"&lt;0")+COUNTIFS(Dezembro!$C$3:$C$300,C396,Dezembro!$H$3:$H$300,"&lt;0")+COUNTIFS(Dezembro!$D$3:$D$300,C396,Dezembro!$H$3:$H$300,"&lt;0")</f>
        <v>0</v>
      </c>
      <c r="H396" s="217">
        <f>SUMIFS(Janeiro!$H$3:$H$300,Janeiro!$C$3:$C$300,C396)+SUMIFS(Janeiro!$H$3:$H$300,Janeiro!$D$3:$D$300,C396)+SUMIFS(Fevereiro!$H$3:$H$300,Fevereiro!$C$3:$C$300,C396)+SUMIFS(Fevereiro!$H$3:$H$300,Fevereiro!$D$3:$D$300,C396)+SUMIFS('Março'!$H$3:$H$300,'Março'!$C$3:$C$300,C396)+SUMIFS('Março'!$H$3:$H$300,'Março'!$D$3:$D$300,C396)+SUMIFS(Abril!$H$3:$H$300,Abril!$C$3:$C$300,C396)+SUMIFS(Abril!$H$3:$H$300,Abril!$D$3:$D$300,C396)+SUMIFS(Maio!$H$3:$H$300,Maio!$C$3:$C$300,C396)+SUMIFS(Maio!$H$3:$H$300,Maio!$D$3:$D$300,C396)+SUMIFS(Junho!$H$3:$H$300,Junho!$C$3:$C$300,C396)+SUMIFS(Junho!$H$3:$H$300,Junho!$D$3:$D$300,C396)+SUMIFS(Julho!$H$3:$H$300,Julho!$C$3:$C$300,C396)+SUMIFS(Julho!$H$3:$H$300,Julho!$D$3:$D$300,C396)+SUMIFS(Agosto!$H$3:$H$300,Agosto!$C$3:$C$300,C396)+SUMIFS(Agosto!$H$3:$H$300,Agosto!$D$3:$D$300,C396)+SUMIFS(Setembro!$H$3:$H$300,Setembro!$C$3:$C$300,C396)+SUMIFS(Setembro!$H$3:$H$300,Setembro!$D$3:$D$300,C396)+SUMIFS(Outubro!$H$3:$H$300,Outubro!$C$3:$C$300,C396)+SUMIFS(Outubro!$H$3:$H$300,Outubro!$D$3:$D$300,C396)+SUMIFS(Novembro!$H$3:$H$300,Novembro!$C$3:$C$300,C396)+SUMIFS(Novembro!$H$3:$H$300,Novembro!$D$3:$D$300,C396)+SUMIFS(Dezembro!$H$3:$H$300,Dezembro!$C$3:$C$300,C396)+SUMIFS(Dezembro!$H$3:$H$300,Dezembro!$D$3:$D$300,C396)</f>
        <v>0</v>
      </c>
      <c r="J396" s="235"/>
      <c r="L396" s="71"/>
    </row>
    <row r="397" ht="24.75" customHeight="1">
      <c r="A397" s="214">
        <f>Equipes!$H397+(ROW(Equipes!$H397)/100000)</f>
        <v>0.00397</v>
      </c>
      <c r="B397" s="207">
        <f>RANK(Equipes!$A397,A:A)</f>
        <v>50</v>
      </c>
      <c r="C397" s="242"/>
      <c r="D397" s="216">
        <f>COUNTIF(Janeiro!$C$3:$C$300,C397)+COUNTIF(Fevereiro!$C$3:$C$300,C397)+COUNTIF('Março'!$C$3:$C$300,C397)+COUNTIF(Abril!$C$3:$C$300,C397)+COUNTIF(Maio!$C$3:$C$300,C397)+COUNTIF(Junho!$C$3:$C$300,C397)+COUNTIF(Julho!$C$3:$C$300,C397)+COUNTIF(Agosto!$C$3:$C$300,C397)+COUNTIF(Setembro!$C$3:$C$300,C397)+COUNTIF(Outubro!$C$3:$C$300,C397)+COUNTIF(Novembro!$C$3:$C$300,C397)+COUNTIF(Dezembro!$C$3:$C$300,C397)</f>
        <v>0</v>
      </c>
      <c r="E397" s="216">
        <f>COUNTIF(Janeiro!$D$3:$D$300,C397)+COUNTIF(Fevereiro!$D$3:$D$300,C397)+COUNTIF('Março'!$D$3:$D$300,C397)+COUNTIF(Abril!$D$3:$D$300,C397)+COUNTIF(Maio!$D$3:$D$300,C397)+COUNTIF(Junho!$D$3:$D$300,C397)+COUNTIF(Julho!$D$3:$D$300,C397)+COUNTIF(Agosto!$D$3:$D$300,C397)+COUNTIF(Setembro!$D$3:$D$300,C397)+COUNTIF(Outubro!$D$3:$D$300,C397)+COUNTIF(Novembro!$D$3:$D$300,C397)+COUNTIF(Dezembro!$D$3:$D$300,C397)</f>
        <v>0</v>
      </c>
      <c r="F397" s="216">
        <f>COUNTIFS(Janeiro!$C$3:$C$300,C397,Janeiro!$H$3:$H$300,"&gt;0")+COUNTIFS(Janeiro!$D$3:$D$300,C397,Janeiro!$H$3:$H$300,"&gt;0")+COUNTIFS(Fevereiro!$C$3:$C$300,C397,Fevereiro!$H$3:$H$300,"&gt;0")+COUNTIFS(Fevereiro!$D$3:$D$300,C397,Fevereiro!$H$3:$H$300,"&gt;0")+COUNTIFS('Março'!$C$3:$C$300,C397,'Março'!$H$3:$H$300,"&gt;0")+COUNTIFS('Março'!$D$3:$D$300,C397,'Março'!$H$3:$H$300,"&gt;0")+COUNTIFS(Abril!$C$3:$C$300,C397,Abril!$H$3:$H$300,"&gt;0")+COUNTIFS(Abril!$D$3:$D$300,C397,Abril!$H$3:$H$300,"&gt;0")+COUNTIFS(Maio!$C$3:$C$300,C397,Maio!$H$3:$H$300,"&gt;0")+COUNTIFS(Maio!$D$3:$D$300,C397,Maio!$H$3:$H$300,"&gt;0")+COUNTIFS(Junho!$C$3:$C$300,C397,Junho!$H$3:$H$300,"&gt;0")+COUNTIFS(Junho!$D$3:$D$300,C397,Junho!$H$3:$H$300,"&gt;0")+COUNTIFS(Julho!$C$3:$C$300,C397,Julho!$H$3:$H$300,"&gt;0")+COUNTIFS(Julho!$D$3:$D$300,C397,Julho!$H$3:$H$300,"&gt;0")+COUNTIFS(Agosto!$C$3:$C$300,C397,Agosto!$H$3:$H$300,"&gt;0")+COUNTIFS(Agosto!$D$3:$D$300,C397,Agosto!$H$3:$H$300,"&gt;0")+COUNTIFS(Setembro!$C$3:$C$300,C397,Setembro!$H$3:$H$300,"&gt;0")+COUNTIFS(Setembro!$D$3:$D$300,C397,Setembro!$H$3:$H$300,"&gt;0")+COUNTIFS(Outubro!$C$3:$C$300,C397,Outubro!$H$3:$H$300,"&gt;0")+COUNTIFS(Outubro!$D$3:$D$300,C397,Outubro!$H$3:$H$300,"&gt;0")+COUNTIFS(Novembro!$C$3:$C$300,C397,Novembro!$H$3:$H$300,"&gt;0")+COUNTIFS(Novembro!$D$3:$D$300,C397,Novembro!$H$3:$H$300,"&gt;0")+COUNTIFS(Dezembro!$C$3:$C$300,C397,Dezembro!$H$3:$H$300,"&gt;0")+COUNTIFS(Dezembro!$D$3:$D$300,C397,Dezembro!$H$3:$H$300,"&gt;0")</f>
        <v>0</v>
      </c>
      <c r="G397" s="216">
        <f>COUNTIFS(Janeiro!$C$3:$C$300,C397,Janeiro!$H$3:$H$300,"&lt;0")+COUNTIFS(Janeiro!$D$3:$D$300,C397,Janeiro!$H$3:$H$300,"&lt;0")+COUNTIFS(Fevereiro!$C$3:$C$300,C397,Fevereiro!$H$3:$H$300,"&lt;0")+COUNTIFS(Fevereiro!$D$3:$D$300,C397,Fevereiro!$H$3:$H$300,"&lt;0")+COUNTIFS('Março'!$C$3:$C$300,C397,'Março'!$H$3:$H$300,"&lt;0")+COUNTIFS('Março'!$D$3:$D$300,C397,'Março'!$H$3:$H$300,"&lt;0")+COUNTIFS(Abril!$C$3:$C$300,C397,Abril!$H$3:$H$300,"&lt;0")+COUNTIFS(Abril!$D$3:$D$300,C397,Abril!$H$3:$H$300,"&lt;0")+COUNTIFS(Maio!$C$3:$C$300,C397,Maio!$H$3:$H$300,"&lt;0")+COUNTIFS(Maio!$D$3:$D$300,C397,Maio!$H$3:$H$300,"&lt;0")+COUNTIFS(Junho!$C$3:$C$300,C397,Junho!$H$3:$H$300,"&lt;0")+COUNTIFS(Junho!$D$3:$D$300,C397,Junho!$H$3:$H$300,"&lt;0")+COUNTIFS(Julho!$C$3:$C$300,C397,Julho!$H$3:$H$300,"&lt;0")+COUNTIFS(Julho!$D$3:$D$300,C397,Julho!$H$3:$H$300,"&lt;0")+COUNTIFS(Agosto!$C$3:$C$300,C397,Agosto!$H$3:$H$300,"&lt;0")+COUNTIFS(Agosto!$D$3:$D$300,C397,Agosto!$H$3:$H$300,"&lt;0")+COUNTIFS(Setembro!$C$3:$C$300,C397,Setembro!$H$3:$H$300,"&lt;0")+COUNTIFS(Setembro!$D$3:$D$300,C397,Setembro!$H$3:$H$300,"&lt;0")+COUNTIFS(Outubro!$C$3:$C$300,C397,Outubro!$H$3:$H$300,"&lt;0")+COUNTIFS(Outubro!$D$3:$D$300,C397,Outubro!$H$3:$H$300,"&lt;0")+COUNTIFS(Novembro!$C$3:$C$300,C397,Novembro!$H$3:$H$300,"&lt;0")+COUNTIFS(Novembro!$D$3:$D$300,C397,Novembro!$H$3:$H$300,"&lt;0")+COUNTIFS(Dezembro!$C$3:$C$300,C397,Dezembro!$H$3:$H$300,"&lt;0")+COUNTIFS(Dezembro!$D$3:$D$300,C397,Dezembro!$H$3:$H$300,"&lt;0")</f>
        <v>0</v>
      </c>
      <c r="H397" s="217">
        <f>SUMIFS(Janeiro!$H$3:$H$300,Janeiro!$C$3:$C$300,C397)+SUMIFS(Janeiro!$H$3:$H$300,Janeiro!$D$3:$D$300,C397)+SUMIFS(Fevereiro!$H$3:$H$300,Fevereiro!$C$3:$C$300,C397)+SUMIFS(Fevereiro!$H$3:$H$300,Fevereiro!$D$3:$D$300,C397)+SUMIFS('Março'!$H$3:$H$300,'Março'!$C$3:$C$300,C397)+SUMIFS('Março'!$H$3:$H$300,'Março'!$D$3:$D$300,C397)+SUMIFS(Abril!$H$3:$H$300,Abril!$C$3:$C$300,C397)+SUMIFS(Abril!$H$3:$H$300,Abril!$D$3:$D$300,C397)+SUMIFS(Maio!$H$3:$H$300,Maio!$C$3:$C$300,C397)+SUMIFS(Maio!$H$3:$H$300,Maio!$D$3:$D$300,C397)+SUMIFS(Junho!$H$3:$H$300,Junho!$C$3:$C$300,C397)+SUMIFS(Junho!$H$3:$H$300,Junho!$D$3:$D$300,C397)+SUMIFS(Julho!$H$3:$H$300,Julho!$C$3:$C$300,C397)+SUMIFS(Julho!$H$3:$H$300,Julho!$D$3:$D$300,C397)+SUMIFS(Agosto!$H$3:$H$300,Agosto!$C$3:$C$300,C397)+SUMIFS(Agosto!$H$3:$H$300,Agosto!$D$3:$D$300,C397)+SUMIFS(Setembro!$H$3:$H$300,Setembro!$C$3:$C$300,C397)+SUMIFS(Setembro!$H$3:$H$300,Setembro!$D$3:$D$300,C397)+SUMIFS(Outubro!$H$3:$H$300,Outubro!$C$3:$C$300,C397)+SUMIFS(Outubro!$H$3:$H$300,Outubro!$D$3:$D$300,C397)+SUMIFS(Novembro!$H$3:$H$300,Novembro!$C$3:$C$300,C397)+SUMIFS(Novembro!$H$3:$H$300,Novembro!$D$3:$D$300,C397)+SUMIFS(Dezembro!$H$3:$H$300,Dezembro!$C$3:$C$300,C397)+SUMIFS(Dezembro!$H$3:$H$300,Dezembro!$D$3:$D$300,C397)</f>
        <v>0</v>
      </c>
      <c r="J397" s="235"/>
      <c r="L397" s="71"/>
    </row>
    <row r="398" ht="24.75" customHeight="1">
      <c r="A398" s="214">
        <f>Equipes!$H398+(ROW(Equipes!$H398)/100000)</f>
        <v>0.00398</v>
      </c>
      <c r="B398" s="207">
        <f>RANK(Equipes!$A398,A:A)</f>
        <v>49</v>
      </c>
      <c r="C398" s="242"/>
      <c r="D398" s="216">
        <f>COUNTIF(Janeiro!$C$3:$C$300,C398)+COUNTIF(Fevereiro!$C$3:$C$300,C398)+COUNTIF('Março'!$C$3:$C$300,C398)+COUNTIF(Abril!$C$3:$C$300,C398)+COUNTIF(Maio!$C$3:$C$300,C398)+COUNTIF(Junho!$C$3:$C$300,C398)+COUNTIF(Julho!$C$3:$C$300,C398)+COUNTIF(Agosto!$C$3:$C$300,C398)+COUNTIF(Setembro!$C$3:$C$300,C398)+COUNTIF(Outubro!$C$3:$C$300,C398)+COUNTIF(Novembro!$C$3:$C$300,C398)+COUNTIF(Dezembro!$C$3:$C$300,C398)</f>
        <v>0</v>
      </c>
      <c r="E398" s="216">
        <f>COUNTIF(Janeiro!$D$3:$D$300,C398)+COUNTIF(Fevereiro!$D$3:$D$300,C398)+COUNTIF('Março'!$D$3:$D$300,C398)+COUNTIF(Abril!$D$3:$D$300,C398)+COUNTIF(Maio!$D$3:$D$300,C398)+COUNTIF(Junho!$D$3:$D$300,C398)+COUNTIF(Julho!$D$3:$D$300,C398)+COUNTIF(Agosto!$D$3:$D$300,C398)+COUNTIF(Setembro!$D$3:$D$300,C398)+COUNTIF(Outubro!$D$3:$D$300,C398)+COUNTIF(Novembro!$D$3:$D$300,C398)+COUNTIF(Dezembro!$D$3:$D$300,C398)</f>
        <v>0</v>
      </c>
      <c r="F398" s="216">
        <f>COUNTIFS(Janeiro!$C$3:$C$300,C398,Janeiro!$H$3:$H$300,"&gt;0")+COUNTIFS(Janeiro!$D$3:$D$300,C398,Janeiro!$H$3:$H$300,"&gt;0")+COUNTIFS(Fevereiro!$C$3:$C$300,C398,Fevereiro!$H$3:$H$300,"&gt;0")+COUNTIFS(Fevereiro!$D$3:$D$300,C398,Fevereiro!$H$3:$H$300,"&gt;0")+COUNTIFS('Março'!$C$3:$C$300,C398,'Março'!$H$3:$H$300,"&gt;0")+COUNTIFS('Março'!$D$3:$D$300,C398,'Março'!$H$3:$H$300,"&gt;0")+COUNTIFS(Abril!$C$3:$C$300,C398,Abril!$H$3:$H$300,"&gt;0")+COUNTIFS(Abril!$D$3:$D$300,C398,Abril!$H$3:$H$300,"&gt;0")+COUNTIFS(Maio!$C$3:$C$300,C398,Maio!$H$3:$H$300,"&gt;0")+COUNTIFS(Maio!$D$3:$D$300,C398,Maio!$H$3:$H$300,"&gt;0")+COUNTIFS(Junho!$C$3:$C$300,C398,Junho!$H$3:$H$300,"&gt;0")+COUNTIFS(Junho!$D$3:$D$300,C398,Junho!$H$3:$H$300,"&gt;0")+COUNTIFS(Julho!$C$3:$C$300,C398,Julho!$H$3:$H$300,"&gt;0")+COUNTIFS(Julho!$D$3:$D$300,C398,Julho!$H$3:$H$300,"&gt;0")+COUNTIFS(Agosto!$C$3:$C$300,C398,Agosto!$H$3:$H$300,"&gt;0")+COUNTIFS(Agosto!$D$3:$D$300,C398,Agosto!$H$3:$H$300,"&gt;0")+COUNTIFS(Setembro!$C$3:$C$300,C398,Setembro!$H$3:$H$300,"&gt;0")+COUNTIFS(Setembro!$D$3:$D$300,C398,Setembro!$H$3:$H$300,"&gt;0")+COUNTIFS(Outubro!$C$3:$C$300,C398,Outubro!$H$3:$H$300,"&gt;0")+COUNTIFS(Outubro!$D$3:$D$300,C398,Outubro!$H$3:$H$300,"&gt;0")+COUNTIFS(Novembro!$C$3:$C$300,C398,Novembro!$H$3:$H$300,"&gt;0")+COUNTIFS(Novembro!$D$3:$D$300,C398,Novembro!$H$3:$H$300,"&gt;0")+COUNTIFS(Dezembro!$C$3:$C$300,C398,Dezembro!$H$3:$H$300,"&gt;0")+COUNTIFS(Dezembro!$D$3:$D$300,C398,Dezembro!$H$3:$H$300,"&gt;0")</f>
        <v>0</v>
      </c>
      <c r="G398" s="216">
        <f>COUNTIFS(Janeiro!$C$3:$C$300,C398,Janeiro!$H$3:$H$300,"&lt;0")+COUNTIFS(Janeiro!$D$3:$D$300,C398,Janeiro!$H$3:$H$300,"&lt;0")+COUNTIFS(Fevereiro!$C$3:$C$300,C398,Fevereiro!$H$3:$H$300,"&lt;0")+COUNTIFS(Fevereiro!$D$3:$D$300,C398,Fevereiro!$H$3:$H$300,"&lt;0")+COUNTIFS('Março'!$C$3:$C$300,C398,'Março'!$H$3:$H$300,"&lt;0")+COUNTIFS('Março'!$D$3:$D$300,C398,'Março'!$H$3:$H$300,"&lt;0")+COUNTIFS(Abril!$C$3:$C$300,C398,Abril!$H$3:$H$300,"&lt;0")+COUNTIFS(Abril!$D$3:$D$300,C398,Abril!$H$3:$H$300,"&lt;0")+COUNTIFS(Maio!$C$3:$C$300,C398,Maio!$H$3:$H$300,"&lt;0")+COUNTIFS(Maio!$D$3:$D$300,C398,Maio!$H$3:$H$300,"&lt;0")+COUNTIFS(Junho!$C$3:$C$300,C398,Junho!$H$3:$H$300,"&lt;0")+COUNTIFS(Junho!$D$3:$D$300,C398,Junho!$H$3:$H$300,"&lt;0")+COUNTIFS(Julho!$C$3:$C$300,C398,Julho!$H$3:$H$300,"&lt;0")+COUNTIFS(Julho!$D$3:$D$300,C398,Julho!$H$3:$H$300,"&lt;0")+COUNTIFS(Agosto!$C$3:$C$300,C398,Agosto!$H$3:$H$300,"&lt;0")+COUNTIFS(Agosto!$D$3:$D$300,C398,Agosto!$H$3:$H$300,"&lt;0")+COUNTIFS(Setembro!$C$3:$C$300,C398,Setembro!$H$3:$H$300,"&lt;0")+COUNTIFS(Setembro!$D$3:$D$300,C398,Setembro!$H$3:$H$300,"&lt;0")+COUNTIFS(Outubro!$C$3:$C$300,C398,Outubro!$H$3:$H$300,"&lt;0")+COUNTIFS(Outubro!$D$3:$D$300,C398,Outubro!$H$3:$H$300,"&lt;0")+COUNTIFS(Novembro!$C$3:$C$300,C398,Novembro!$H$3:$H$300,"&lt;0")+COUNTIFS(Novembro!$D$3:$D$300,C398,Novembro!$H$3:$H$300,"&lt;0")+COUNTIFS(Dezembro!$C$3:$C$300,C398,Dezembro!$H$3:$H$300,"&lt;0")+COUNTIFS(Dezembro!$D$3:$D$300,C398,Dezembro!$H$3:$H$300,"&lt;0")</f>
        <v>0</v>
      </c>
      <c r="H398" s="217">
        <f>SUMIFS(Janeiro!$H$3:$H$300,Janeiro!$C$3:$C$300,C398)+SUMIFS(Janeiro!$H$3:$H$300,Janeiro!$D$3:$D$300,C398)+SUMIFS(Fevereiro!$H$3:$H$300,Fevereiro!$C$3:$C$300,C398)+SUMIFS(Fevereiro!$H$3:$H$300,Fevereiro!$D$3:$D$300,C398)+SUMIFS('Março'!$H$3:$H$300,'Março'!$C$3:$C$300,C398)+SUMIFS('Março'!$H$3:$H$300,'Março'!$D$3:$D$300,C398)+SUMIFS(Abril!$H$3:$H$300,Abril!$C$3:$C$300,C398)+SUMIFS(Abril!$H$3:$H$300,Abril!$D$3:$D$300,C398)+SUMIFS(Maio!$H$3:$H$300,Maio!$C$3:$C$300,C398)+SUMIFS(Maio!$H$3:$H$300,Maio!$D$3:$D$300,C398)+SUMIFS(Junho!$H$3:$H$300,Junho!$C$3:$C$300,C398)+SUMIFS(Junho!$H$3:$H$300,Junho!$D$3:$D$300,C398)+SUMIFS(Julho!$H$3:$H$300,Julho!$C$3:$C$300,C398)+SUMIFS(Julho!$H$3:$H$300,Julho!$D$3:$D$300,C398)+SUMIFS(Agosto!$H$3:$H$300,Agosto!$C$3:$C$300,C398)+SUMIFS(Agosto!$H$3:$H$300,Agosto!$D$3:$D$300,C398)+SUMIFS(Setembro!$H$3:$H$300,Setembro!$C$3:$C$300,C398)+SUMIFS(Setembro!$H$3:$H$300,Setembro!$D$3:$D$300,C398)+SUMIFS(Outubro!$H$3:$H$300,Outubro!$C$3:$C$300,C398)+SUMIFS(Outubro!$H$3:$H$300,Outubro!$D$3:$D$300,C398)+SUMIFS(Novembro!$H$3:$H$300,Novembro!$C$3:$C$300,C398)+SUMIFS(Novembro!$H$3:$H$300,Novembro!$D$3:$D$300,C398)+SUMIFS(Dezembro!$H$3:$H$300,Dezembro!$C$3:$C$300,C398)+SUMIFS(Dezembro!$H$3:$H$300,Dezembro!$D$3:$D$300,C398)</f>
        <v>0</v>
      </c>
      <c r="J398" s="235"/>
      <c r="L398" s="71"/>
    </row>
    <row r="399" ht="24.75" customHeight="1">
      <c r="A399" s="214">
        <f>Equipes!$H399+(ROW(Equipes!$H399)/100000)</f>
        <v>0.00399</v>
      </c>
      <c r="B399" s="207">
        <f>RANK(Equipes!$A399,A:A)</f>
        <v>48</v>
      </c>
      <c r="C399" s="242"/>
      <c r="D399" s="216">
        <f>COUNTIF(Janeiro!$C$3:$C$300,C399)+COUNTIF(Fevereiro!$C$3:$C$300,C399)+COUNTIF('Março'!$C$3:$C$300,C399)+COUNTIF(Abril!$C$3:$C$300,C399)+COUNTIF(Maio!$C$3:$C$300,C399)+COUNTIF(Junho!$C$3:$C$300,C399)+COUNTIF(Julho!$C$3:$C$300,C399)+COUNTIF(Agosto!$C$3:$C$300,C399)+COUNTIF(Setembro!$C$3:$C$300,C399)+COUNTIF(Outubro!$C$3:$C$300,C399)+COUNTIF(Novembro!$C$3:$C$300,C399)+COUNTIF(Dezembro!$C$3:$C$300,C399)</f>
        <v>0</v>
      </c>
      <c r="E399" s="216">
        <f>COUNTIF(Janeiro!$D$3:$D$300,C399)+COUNTIF(Fevereiro!$D$3:$D$300,C399)+COUNTIF('Março'!$D$3:$D$300,C399)+COUNTIF(Abril!$D$3:$D$300,C399)+COUNTIF(Maio!$D$3:$D$300,C399)+COUNTIF(Junho!$D$3:$D$300,C399)+COUNTIF(Julho!$D$3:$D$300,C399)+COUNTIF(Agosto!$D$3:$D$300,C399)+COUNTIF(Setembro!$D$3:$D$300,C399)+COUNTIF(Outubro!$D$3:$D$300,C399)+COUNTIF(Novembro!$D$3:$D$300,C399)+COUNTIF(Dezembro!$D$3:$D$300,C399)</f>
        <v>0</v>
      </c>
      <c r="F399" s="216">
        <f>COUNTIFS(Janeiro!$C$3:$C$300,C399,Janeiro!$H$3:$H$300,"&gt;0")+COUNTIFS(Janeiro!$D$3:$D$300,C399,Janeiro!$H$3:$H$300,"&gt;0")+COUNTIFS(Fevereiro!$C$3:$C$300,C399,Fevereiro!$H$3:$H$300,"&gt;0")+COUNTIFS(Fevereiro!$D$3:$D$300,C399,Fevereiro!$H$3:$H$300,"&gt;0")+COUNTIFS('Março'!$C$3:$C$300,C399,'Março'!$H$3:$H$300,"&gt;0")+COUNTIFS('Março'!$D$3:$D$300,C399,'Março'!$H$3:$H$300,"&gt;0")+COUNTIFS(Abril!$C$3:$C$300,C399,Abril!$H$3:$H$300,"&gt;0")+COUNTIFS(Abril!$D$3:$D$300,C399,Abril!$H$3:$H$300,"&gt;0")+COUNTIFS(Maio!$C$3:$C$300,C399,Maio!$H$3:$H$300,"&gt;0")+COUNTIFS(Maio!$D$3:$D$300,C399,Maio!$H$3:$H$300,"&gt;0")+COUNTIFS(Junho!$C$3:$C$300,C399,Junho!$H$3:$H$300,"&gt;0")+COUNTIFS(Junho!$D$3:$D$300,C399,Junho!$H$3:$H$300,"&gt;0")+COUNTIFS(Julho!$C$3:$C$300,C399,Julho!$H$3:$H$300,"&gt;0")+COUNTIFS(Julho!$D$3:$D$300,C399,Julho!$H$3:$H$300,"&gt;0")+COUNTIFS(Agosto!$C$3:$C$300,C399,Agosto!$H$3:$H$300,"&gt;0")+COUNTIFS(Agosto!$D$3:$D$300,C399,Agosto!$H$3:$H$300,"&gt;0")+COUNTIFS(Setembro!$C$3:$C$300,C399,Setembro!$H$3:$H$300,"&gt;0")+COUNTIFS(Setembro!$D$3:$D$300,C399,Setembro!$H$3:$H$300,"&gt;0")+COUNTIFS(Outubro!$C$3:$C$300,C399,Outubro!$H$3:$H$300,"&gt;0")+COUNTIFS(Outubro!$D$3:$D$300,C399,Outubro!$H$3:$H$300,"&gt;0")+COUNTIFS(Novembro!$C$3:$C$300,C399,Novembro!$H$3:$H$300,"&gt;0")+COUNTIFS(Novembro!$D$3:$D$300,C399,Novembro!$H$3:$H$300,"&gt;0")+COUNTIFS(Dezembro!$C$3:$C$300,C399,Dezembro!$H$3:$H$300,"&gt;0")+COUNTIFS(Dezembro!$D$3:$D$300,C399,Dezembro!$H$3:$H$300,"&gt;0")</f>
        <v>0</v>
      </c>
      <c r="G399" s="216">
        <f>COUNTIFS(Janeiro!$C$3:$C$300,C399,Janeiro!$H$3:$H$300,"&lt;0")+COUNTIFS(Janeiro!$D$3:$D$300,C399,Janeiro!$H$3:$H$300,"&lt;0")+COUNTIFS(Fevereiro!$C$3:$C$300,C399,Fevereiro!$H$3:$H$300,"&lt;0")+COUNTIFS(Fevereiro!$D$3:$D$300,C399,Fevereiro!$H$3:$H$300,"&lt;0")+COUNTIFS('Março'!$C$3:$C$300,C399,'Março'!$H$3:$H$300,"&lt;0")+COUNTIFS('Março'!$D$3:$D$300,C399,'Março'!$H$3:$H$300,"&lt;0")+COUNTIFS(Abril!$C$3:$C$300,C399,Abril!$H$3:$H$300,"&lt;0")+COUNTIFS(Abril!$D$3:$D$300,C399,Abril!$H$3:$H$300,"&lt;0")+COUNTIFS(Maio!$C$3:$C$300,C399,Maio!$H$3:$H$300,"&lt;0")+COUNTIFS(Maio!$D$3:$D$300,C399,Maio!$H$3:$H$300,"&lt;0")+COUNTIFS(Junho!$C$3:$C$300,C399,Junho!$H$3:$H$300,"&lt;0")+COUNTIFS(Junho!$D$3:$D$300,C399,Junho!$H$3:$H$300,"&lt;0")+COUNTIFS(Julho!$C$3:$C$300,C399,Julho!$H$3:$H$300,"&lt;0")+COUNTIFS(Julho!$D$3:$D$300,C399,Julho!$H$3:$H$300,"&lt;0")+COUNTIFS(Agosto!$C$3:$C$300,C399,Agosto!$H$3:$H$300,"&lt;0")+COUNTIFS(Agosto!$D$3:$D$300,C399,Agosto!$H$3:$H$300,"&lt;0")+COUNTIFS(Setembro!$C$3:$C$300,C399,Setembro!$H$3:$H$300,"&lt;0")+COUNTIFS(Setembro!$D$3:$D$300,C399,Setembro!$H$3:$H$300,"&lt;0")+COUNTIFS(Outubro!$C$3:$C$300,C399,Outubro!$H$3:$H$300,"&lt;0")+COUNTIFS(Outubro!$D$3:$D$300,C399,Outubro!$H$3:$H$300,"&lt;0")+COUNTIFS(Novembro!$C$3:$C$300,C399,Novembro!$H$3:$H$300,"&lt;0")+COUNTIFS(Novembro!$D$3:$D$300,C399,Novembro!$H$3:$H$300,"&lt;0")+COUNTIFS(Dezembro!$C$3:$C$300,C399,Dezembro!$H$3:$H$300,"&lt;0")+COUNTIFS(Dezembro!$D$3:$D$300,C399,Dezembro!$H$3:$H$300,"&lt;0")</f>
        <v>0</v>
      </c>
      <c r="H399" s="217">
        <f>SUMIFS(Janeiro!$H$3:$H$300,Janeiro!$C$3:$C$300,C399)+SUMIFS(Janeiro!$H$3:$H$300,Janeiro!$D$3:$D$300,C399)+SUMIFS(Fevereiro!$H$3:$H$300,Fevereiro!$C$3:$C$300,C399)+SUMIFS(Fevereiro!$H$3:$H$300,Fevereiro!$D$3:$D$300,C399)+SUMIFS('Março'!$H$3:$H$300,'Março'!$C$3:$C$300,C399)+SUMIFS('Março'!$H$3:$H$300,'Março'!$D$3:$D$300,C399)+SUMIFS(Abril!$H$3:$H$300,Abril!$C$3:$C$300,C399)+SUMIFS(Abril!$H$3:$H$300,Abril!$D$3:$D$300,C399)+SUMIFS(Maio!$H$3:$H$300,Maio!$C$3:$C$300,C399)+SUMIFS(Maio!$H$3:$H$300,Maio!$D$3:$D$300,C399)+SUMIFS(Junho!$H$3:$H$300,Junho!$C$3:$C$300,C399)+SUMIFS(Junho!$H$3:$H$300,Junho!$D$3:$D$300,C399)+SUMIFS(Julho!$H$3:$H$300,Julho!$C$3:$C$300,C399)+SUMIFS(Julho!$H$3:$H$300,Julho!$D$3:$D$300,C399)+SUMIFS(Agosto!$H$3:$H$300,Agosto!$C$3:$C$300,C399)+SUMIFS(Agosto!$H$3:$H$300,Agosto!$D$3:$D$300,C399)+SUMIFS(Setembro!$H$3:$H$300,Setembro!$C$3:$C$300,C399)+SUMIFS(Setembro!$H$3:$H$300,Setembro!$D$3:$D$300,C399)+SUMIFS(Outubro!$H$3:$H$300,Outubro!$C$3:$C$300,C399)+SUMIFS(Outubro!$H$3:$H$300,Outubro!$D$3:$D$300,C399)+SUMIFS(Novembro!$H$3:$H$300,Novembro!$C$3:$C$300,C399)+SUMIFS(Novembro!$H$3:$H$300,Novembro!$D$3:$D$300,C399)+SUMIFS(Dezembro!$H$3:$H$300,Dezembro!$C$3:$C$300,C399)+SUMIFS(Dezembro!$H$3:$H$300,Dezembro!$D$3:$D$300,C399)</f>
        <v>0</v>
      </c>
      <c r="J399" s="235"/>
      <c r="L399" s="71"/>
    </row>
    <row r="400" ht="24.75" customHeight="1">
      <c r="A400" s="214">
        <f>Equipes!$H400+(ROW(Equipes!$H400)/100000)</f>
        <v>0.004</v>
      </c>
      <c r="B400" s="207">
        <f>RANK(Equipes!$A400,A:A)</f>
        <v>47</v>
      </c>
      <c r="C400" s="242"/>
      <c r="D400" s="216">
        <f>COUNTIF(Janeiro!$C$3:$C$300,C400)+COUNTIF(Fevereiro!$C$3:$C$300,C400)+COUNTIF('Março'!$C$3:$C$300,C400)+COUNTIF(Abril!$C$3:$C$300,C400)+COUNTIF(Maio!$C$3:$C$300,C400)+COUNTIF(Junho!$C$3:$C$300,C400)+COUNTIF(Julho!$C$3:$C$300,C400)+COUNTIF(Agosto!$C$3:$C$300,C400)+COUNTIF(Setembro!$C$3:$C$300,C400)+COUNTIF(Outubro!$C$3:$C$300,C400)+COUNTIF(Novembro!$C$3:$C$300,C400)+COUNTIF(Dezembro!$C$3:$C$300,C400)</f>
        <v>0</v>
      </c>
      <c r="E400" s="216">
        <f>COUNTIF(Janeiro!$D$3:$D$300,C400)+COUNTIF(Fevereiro!$D$3:$D$300,C400)+COUNTIF('Março'!$D$3:$D$300,C400)+COUNTIF(Abril!$D$3:$D$300,C400)+COUNTIF(Maio!$D$3:$D$300,C400)+COUNTIF(Junho!$D$3:$D$300,C400)+COUNTIF(Julho!$D$3:$D$300,C400)+COUNTIF(Agosto!$D$3:$D$300,C400)+COUNTIF(Setembro!$D$3:$D$300,C400)+COUNTIF(Outubro!$D$3:$D$300,C400)+COUNTIF(Novembro!$D$3:$D$300,C400)+COUNTIF(Dezembro!$D$3:$D$300,C400)</f>
        <v>0</v>
      </c>
      <c r="F400" s="216">
        <f>COUNTIFS(Janeiro!$C$3:$C$300,C400,Janeiro!$H$3:$H$300,"&gt;0")+COUNTIFS(Janeiro!$D$3:$D$300,C400,Janeiro!$H$3:$H$300,"&gt;0")+COUNTIFS(Fevereiro!$C$3:$C$300,C400,Fevereiro!$H$3:$H$300,"&gt;0")+COUNTIFS(Fevereiro!$D$3:$D$300,C400,Fevereiro!$H$3:$H$300,"&gt;0")+COUNTIFS('Março'!$C$3:$C$300,C400,'Março'!$H$3:$H$300,"&gt;0")+COUNTIFS('Março'!$D$3:$D$300,C400,'Março'!$H$3:$H$300,"&gt;0")+COUNTIFS(Abril!$C$3:$C$300,C400,Abril!$H$3:$H$300,"&gt;0")+COUNTIFS(Abril!$D$3:$D$300,C400,Abril!$H$3:$H$300,"&gt;0")+COUNTIFS(Maio!$C$3:$C$300,C400,Maio!$H$3:$H$300,"&gt;0")+COUNTIFS(Maio!$D$3:$D$300,C400,Maio!$H$3:$H$300,"&gt;0")+COUNTIFS(Junho!$C$3:$C$300,C400,Junho!$H$3:$H$300,"&gt;0")+COUNTIFS(Junho!$D$3:$D$300,C400,Junho!$H$3:$H$300,"&gt;0")+COUNTIFS(Julho!$C$3:$C$300,C400,Julho!$H$3:$H$300,"&gt;0")+COUNTIFS(Julho!$D$3:$D$300,C400,Julho!$H$3:$H$300,"&gt;0")+COUNTIFS(Agosto!$C$3:$C$300,C400,Agosto!$H$3:$H$300,"&gt;0")+COUNTIFS(Agosto!$D$3:$D$300,C400,Agosto!$H$3:$H$300,"&gt;0")+COUNTIFS(Setembro!$C$3:$C$300,C400,Setembro!$H$3:$H$300,"&gt;0")+COUNTIFS(Setembro!$D$3:$D$300,C400,Setembro!$H$3:$H$300,"&gt;0")+COUNTIFS(Outubro!$C$3:$C$300,C400,Outubro!$H$3:$H$300,"&gt;0")+COUNTIFS(Outubro!$D$3:$D$300,C400,Outubro!$H$3:$H$300,"&gt;0")+COUNTIFS(Novembro!$C$3:$C$300,C400,Novembro!$H$3:$H$300,"&gt;0")+COUNTIFS(Novembro!$D$3:$D$300,C400,Novembro!$H$3:$H$300,"&gt;0")+COUNTIFS(Dezembro!$C$3:$C$300,C400,Dezembro!$H$3:$H$300,"&gt;0")+COUNTIFS(Dezembro!$D$3:$D$300,C400,Dezembro!$H$3:$H$300,"&gt;0")</f>
        <v>0</v>
      </c>
      <c r="G400" s="216">
        <f>COUNTIFS(Janeiro!$C$3:$C$300,C400,Janeiro!$H$3:$H$300,"&lt;0")+COUNTIFS(Janeiro!$D$3:$D$300,C400,Janeiro!$H$3:$H$300,"&lt;0")+COUNTIFS(Fevereiro!$C$3:$C$300,C400,Fevereiro!$H$3:$H$300,"&lt;0")+COUNTIFS(Fevereiro!$D$3:$D$300,C400,Fevereiro!$H$3:$H$300,"&lt;0")+COUNTIFS('Março'!$C$3:$C$300,C400,'Março'!$H$3:$H$300,"&lt;0")+COUNTIFS('Março'!$D$3:$D$300,C400,'Março'!$H$3:$H$300,"&lt;0")+COUNTIFS(Abril!$C$3:$C$300,C400,Abril!$H$3:$H$300,"&lt;0")+COUNTIFS(Abril!$D$3:$D$300,C400,Abril!$H$3:$H$300,"&lt;0")+COUNTIFS(Maio!$C$3:$C$300,C400,Maio!$H$3:$H$300,"&lt;0")+COUNTIFS(Maio!$D$3:$D$300,C400,Maio!$H$3:$H$300,"&lt;0")+COUNTIFS(Junho!$C$3:$C$300,C400,Junho!$H$3:$H$300,"&lt;0")+COUNTIFS(Junho!$D$3:$D$300,C400,Junho!$H$3:$H$300,"&lt;0")+COUNTIFS(Julho!$C$3:$C$300,C400,Julho!$H$3:$H$300,"&lt;0")+COUNTIFS(Julho!$D$3:$D$300,C400,Julho!$H$3:$H$300,"&lt;0")+COUNTIFS(Agosto!$C$3:$C$300,C400,Agosto!$H$3:$H$300,"&lt;0")+COUNTIFS(Agosto!$D$3:$D$300,C400,Agosto!$H$3:$H$300,"&lt;0")+COUNTIFS(Setembro!$C$3:$C$300,C400,Setembro!$H$3:$H$300,"&lt;0")+COUNTIFS(Setembro!$D$3:$D$300,C400,Setembro!$H$3:$H$300,"&lt;0")+COUNTIFS(Outubro!$C$3:$C$300,C400,Outubro!$H$3:$H$300,"&lt;0")+COUNTIFS(Outubro!$D$3:$D$300,C400,Outubro!$H$3:$H$300,"&lt;0")+COUNTIFS(Novembro!$C$3:$C$300,C400,Novembro!$H$3:$H$300,"&lt;0")+COUNTIFS(Novembro!$D$3:$D$300,C400,Novembro!$H$3:$H$300,"&lt;0")+COUNTIFS(Dezembro!$C$3:$C$300,C400,Dezembro!$H$3:$H$300,"&lt;0")+COUNTIFS(Dezembro!$D$3:$D$300,C400,Dezembro!$H$3:$H$300,"&lt;0")</f>
        <v>0</v>
      </c>
      <c r="H400" s="217">
        <f>SUMIFS(Janeiro!$H$3:$H$300,Janeiro!$C$3:$C$300,C400)+SUMIFS(Janeiro!$H$3:$H$300,Janeiro!$D$3:$D$300,C400)+SUMIFS(Fevereiro!$H$3:$H$300,Fevereiro!$C$3:$C$300,C400)+SUMIFS(Fevereiro!$H$3:$H$300,Fevereiro!$D$3:$D$300,C400)+SUMIFS('Março'!$H$3:$H$300,'Março'!$C$3:$C$300,C400)+SUMIFS('Março'!$H$3:$H$300,'Março'!$D$3:$D$300,C400)+SUMIFS(Abril!$H$3:$H$300,Abril!$C$3:$C$300,C400)+SUMIFS(Abril!$H$3:$H$300,Abril!$D$3:$D$300,C400)+SUMIFS(Maio!$H$3:$H$300,Maio!$C$3:$C$300,C400)+SUMIFS(Maio!$H$3:$H$300,Maio!$D$3:$D$300,C400)+SUMIFS(Junho!$H$3:$H$300,Junho!$C$3:$C$300,C400)+SUMIFS(Junho!$H$3:$H$300,Junho!$D$3:$D$300,C400)+SUMIFS(Julho!$H$3:$H$300,Julho!$C$3:$C$300,C400)+SUMIFS(Julho!$H$3:$H$300,Julho!$D$3:$D$300,C400)+SUMIFS(Agosto!$H$3:$H$300,Agosto!$C$3:$C$300,C400)+SUMIFS(Agosto!$H$3:$H$300,Agosto!$D$3:$D$300,C400)+SUMIFS(Setembro!$H$3:$H$300,Setembro!$C$3:$C$300,C400)+SUMIFS(Setembro!$H$3:$H$300,Setembro!$D$3:$D$300,C400)+SUMIFS(Outubro!$H$3:$H$300,Outubro!$C$3:$C$300,C400)+SUMIFS(Outubro!$H$3:$H$300,Outubro!$D$3:$D$300,C400)+SUMIFS(Novembro!$H$3:$H$300,Novembro!$C$3:$C$300,C400)+SUMIFS(Novembro!$H$3:$H$300,Novembro!$D$3:$D$300,C400)+SUMIFS(Dezembro!$H$3:$H$300,Dezembro!$C$3:$C$300,C400)+SUMIFS(Dezembro!$H$3:$H$300,Dezembro!$D$3:$D$300,C400)</f>
        <v>0</v>
      </c>
      <c r="I400" s="205"/>
      <c r="J400" s="235"/>
      <c r="L400" s="71"/>
    </row>
  </sheetData>
  <mergeCells count="5">
    <mergeCell ref="J1:L1"/>
    <mergeCell ref="I2:I400"/>
    <mergeCell ref="J13:L13"/>
    <mergeCell ref="J14:L14"/>
    <mergeCell ref="J26:L400"/>
  </mergeCells>
  <conditionalFormatting sqref="H2:H400">
    <cfRule type="cellIs" dxfId="0" priority="1" operator="greaterThan">
      <formula>0</formula>
    </cfRule>
  </conditionalFormatting>
  <conditionalFormatting sqref="H2:H400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25.13"/>
    <col customWidth="1" min="2" max="2" width="9.0"/>
    <col customWidth="1" min="3" max="3" width="5.5"/>
    <col customWidth="1" min="4" max="4" width="10.88"/>
    <col customWidth="1" min="5" max="5" width="8.13"/>
    <col customWidth="1" min="6" max="6" width="1.88"/>
    <col customWidth="1" min="7" max="7" width="4.63"/>
    <col customWidth="1" min="8" max="8" width="8.63"/>
    <col customWidth="1" min="9" max="9" width="4.63"/>
    <col customWidth="1" min="10" max="10" width="9.5"/>
    <col customWidth="1" min="11" max="11" width="4.63"/>
    <col customWidth="1" min="12" max="12" width="9.5"/>
    <col customWidth="1" min="13" max="13" width="4.63"/>
    <col customWidth="1" min="14" max="14" width="9.5"/>
    <col customWidth="1" min="15" max="15" width="4.63"/>
    <col customWidth="1" min="16" max="16" width="9.5"/>
    <col customWidth="1" min="17" max="17" width="4.63"/>
    <col customWidth="1" min="18" max="18" width="9.5"/>
    <col customWidth="1" min="19" max="19" width="4.63"/>
    <col customWidth="1" min="20" max="20" width="9.5"/>
    <col customWidth="1" min="21" max="21" width="4.63"/>
    <col customWidth="1" min="22" max="22" width="9.5"/>
    <col customWidth="1" min="23" max="23" width="4.63"/>
    <col customWidth="1" min="24" max="24" width="9.5"/>
    <col customWidth="1" min="25" max="25" width="4.63"/>
    <col customWidth="1" min="26" max="26" width="9.5"/>
    <col customWidth="1" min="27" max="27" width="4.63"/>
    <col customWidth="1" min="28" max="28" width="9.5"/>
    <col customWidth="1" min="29" max="29" width="4.63"/>
    <col customWidth="1" min="30" max="30" width="9.5"/>
  </cols>
  <sheetData>
    <row r="1" ht="24.75" customHeight="1">
      <c r="A1" s="243" t="s">
        <v>465</v>
      </c>
      <c r="B1" s="243" t="s">
        <v>466</v>
      </c>
      <c r="C1" s="244" t="s">
        <v>467</v>
      </c>
      <c r="D1" s="245" t="s">
        <v>31</v>
      </c>
      <c r="E1" s="243" t="s">
        <v>468</v>
      </c>
      <c r="F1" s="246"/>
      <c r="G1" s="247" t="s">
        <v>469</v>
      </c>
      <c r="H1" s="248"/>
      <c r="I1" s="247" t="s">
        <v>470</v>
      </c>
      <c r="J1" s="248"/>
      <c r="K1" s="247" t="s">
        <v>471</v>
      </c>
      <c r="L1" s="248"/>
      <c r="M1" s="247" t="s">
        <v>472</v>
      </c>
      <c r="N1" s="248"/>
      <c r="O1" s="247" t="s">
        <v>473</v>
      </c>
      <c r="P1" s="248"/>
      <c r="Q1" s="247" t="s">
        <v>474</v>
      </c>
      <c r="R1" s="248"/>
      <c r="S1" s="247" t="s">
        <v>475</v>
      </c>
      <c r="T1" s="248"/>
      <c r="U1" s="247" t="s">
        <v>476</v>
      </c>
      <c r="V1" s="248"/>
      <c r="W1" s="247" t="s">
        <v>477</v>
      </c>
      <c r="X1" s="248"/>
      <c r="Y1" s="247" t="s">
        <v>478</v>
      </c>
      <c r="Z1" s="248"/>
      <c r="AA1" s="247" t="s">
        <v>479</v>
      </c>
      <c r="AB1" s="248"/>
      <c r="AC1" s="247" t="s">
        <v>480</v>
      </c>
      <c r="AD1" s="248"/>
    </row>
    <row r="2" ht="28.5" customHeight="1">
      <c r="A2" s="249" t="s">
        <v>481</v>
      </c>
      <c r="B2" s="250">
        <v>10.0</v>
      </c>
      <c r="C2" s="251">
        <f>COUNTIF(Janeiro!E:E,A2)+COUNTIF(Fevereiro!E:E,A2)+COUNTIF('Março'!E:E,A2)+COUNTIF(Abril!E:E,A2)+COUNTIF(Maio!E:E,A2)+COUNTIF(Junho!E:E,A2)+COUNTIF(Julho!E:E,A2)+COUNTIF(Agosto!E:E,A2)+COUNTIF(Setembro!E:E,A2)+COUNTIF(Outubro!E:E,A2)+COUNTIF(Novembro!E:E,A2)+COUNTIF(Dezembro!E:E,A2)</f>
        <v>0</v>
      </c>
      <c r="D2" s="252">
        <f>SUMIF(Janeiro!E:E,A2,Janeiro!H:H)+SUMIF(Fevereiro!E:E,A2,Fevereiro!H:H)+SUMIF('Março'!E:E,A2,'Março'!H:H)+SUMIF(Abril!E:E,A2,Abril!H:H)+SUMIF(Maio!E:E,A2,Maio!H:H)+SUMIF(Junho!E:E,A2,Junho!H:H)+SUMIF(Julho!E:E,A2,Julho!H:H)+SUMIF(Agosto!E:E,A2,Agosto!H:H)+SUMIF(Setembro!E:E,A2,Setembro!H:H)+SUMIF(Outubro!E:E,A2,Outubro!H:H)+SUMIF(Novembro!E:E,A2,Novembro!H:H)+SUMIF(Dezembro!E:E,A2,Dezembro!H:H)</f>
        <v>0</v>
      </c>
      <c r="E2" s="253">
        <f t="shared" ref="E2:E31" si="1">D2/B2</f>
        <v>0</v>
      </c>
      <c r="F2" s="254"/>
      <c r="G2" s="251">
        <f>COUNTIF(Janeiro!E:E,A2)</f>
        <v>0</v>
      </c>
      <c r="H2" s="252">
        <f>SUMIF(Janeiro!E:E,A2,Janeiro!H:H)</f>
        <v>0</v>
      </c>
      <c r="I2" s="251">
        <f>COUNTIF(Fevereiro!E:E,A2)</f>
        <v>0</v>
      </c>
      <c r="J2" s="252">
        <f>SUMIF(Fevereiro!E:E,A2,Fevereiro!H:H)</f>
        <v>0</v>
      </c>
      <c r="K2" s="251">
        <f>COUNTIF('Março'!E:E,A2)</f>
        <v>0</v>
      </c>
      <c r="L2" s="252">
        <f>SUMIF('Março'!E:E,A2,'Março'!H:H)</f>
        <v>0</v>
      </c>
      <c r="M2" s="251">
        <f>COUNTIF(Abril!E:E,A2)</f>
        <v>0</v>
      </c>
      <c r="N2" s="252">
        <f>SUMIF(Abril!E:E,A2,Abril!H:H)</f>
        <v>0</v>
      </c>
      <c r="O2" s="251">
        <f>COUNTIF(Maio!E:E,A2)</f>
        <v>0</v>
      </c>
      <c r="P2" s="252">
        <f>SUMIF(Maio!E:E,A2,Maio!H:H)</f>
        <v>0</v>
      </c>
      <c r="Q2" s="251">
        <f>COUNTIF(Junho!E:E,A2)</f>
        <v>0</v>
      </c>
      <c r="R2" s="252">
        <f>SUMIF(Junho!E:E,A2,Junho!H:H)</f>
        <v>0</v>
      </c>
      <c r="S2" s="251">
        <f>COUNTIF(Julho!E:E,A2)</f>
        <v>0</v>
      </c>
      <c r="T2" s="252">
        <f>SUMIF(Julho!E:E,A2,Julho!H:H)</f>
        <v>0</v>
      </c>
      <c r="U2" s="251">
        <f>COUNTIF(Agosto!E:E,A2)</f>
        <v>0</v>
      </c>
      <c r="V2" s="252">
        <f>SUMIF(Agosto!E:E,A2,Agosto!H:H)</f>
        <v>0</v>
      </c>
      <c r="W2" s="251">
        <f>COUNTIF(Setembro!E:E,A2)</f>
        <v>0</v>
      </c>
      <c r="X2" s="252">
        <f>SUMIF(Setembro!E:E,A2,Setembro!H:H)</f>
        <v>0</v>
      </c>
      <c r="Y2" s="251">
        <f>COUNTIF(Outubro!E:E,A2)</f>
        <v>0</v>
      </c>
      <c r="Z2" s="252">
        <f>SUMIF(Outubro!E:E,A2,Outubro!H:H)</f>
        <v>0</v>
      </c>
      <c r="AA2" s="251">
        <f>COUNTIF(Novembro!E:E,A2)</f>
        <v>0</v>
      </c>
      <c r="AB2" s="252">
        <f>SUMIF(Novembro!E:E,A2,Novembro!H:H)</f>
        <v>0</v>
      </c>
      <c r="AC2" s="251">
        <f>COUNTIF(Dezembro!E:E,A2)</f>
        <v>0</v>
      </c>
      <c r="AD2" s="252">
        <f>SUMIF(Dezembro!E:E,A2,Dezembro!H:H)</f>
        <v>0</v>
      </c>
    </row>
    <row r="3" ht="28.5" customHeight="1">
      <c r="A3" s="255" t="s">
        <v>482</v>
      </c>
      <c r="B3" s="256">
        <v>12.0</v>
      </c>
      <c r="C3" s="257">
        <f>COUNTIF(Janeiro!E:E,A3)+COUNTIF(Fevereiro!E:E,A3)+COUNTIF('Março'!E:E,A3)+COUNTIF(Abril!E:E,A3)+COUNTIF(Maio!E:E,A3)+COUNTIF(Junho!E:E,A3)+COUNTIF(Julho!E:E,A3)+COUNTIF(Agosto!E:E,A3)+COUNTIF(Setembro!E:E,A3)+COUNTIF(Outubro!E:E,A3)+COUNTIF(Novembro!E:E,A3)+COUNTIF(Dezembro!E:E,A3)</f>
        <v>0</v>
      </c>
      <c r="D3" s="258">
        <f>SUMIF(Janeiro!E:E,A3,Janeiro!H:H)+SUMIF(Fevereiro!E:E,A3,Fevereiro!H:H)+SUMIF('Março'!E:E,A3,'Março'!H:H)+SUMIF(Abril!E:E,A3,Abril!H:H)+SUMIF(Maio!E:E,A3,Maio!H:H)+SUMIF(Junho!E:E,A3,Junho!H:H)+SUMIF(Julho!E:E,A3,Julho!H:H)+SUMIF(Agosto!E:E,A3,Agosto!H:H)+SUMIF(Setembro!E:E,A3,Setembro!H:H)+SUMIF(Outubro!E:E,A3,Outubro!H:H)+SUMIF(Novembro!E:E,A3,Novembro!H:H)+SUMIF(Dezembro!E:E,A3,Dezembro!H:H)</f>
        <v>0</v>
      </c>
      <c r="E3" s="259">
        <f t="shared" si="1"/>
        <v>0</v>
      </c>
      <c r="F3" s="260"/>
      <c r="G3" s="257">
        <f>COUNTIF(Janeiro!E:E,A3)</f>
        <v>0</v>
      </c>
      <c r="H3" s="258">
        <f>SUMIF(Janeiro!E:E,A3,Janeiro!H:H)</f>
        <v>0</v>
      </c>
      <c r="I3" s="257">
        <f>COUNTIF(Fevereiro!E:E,A3)</f>
        <v>0</v>
      </c>
      <c r="J3" s="258">
        <f>SUMIF(Fevereiro!E:E,A3,Fevereiro!H:H)</f>
        <v>0</v>
      </c>
      <c r="K3" s="257">
        <f>COUNTIF('Março'!E:E,A3)</f>
        <v>0</v>
      </c>
      <c r="L3" s="258">
        <f>SUMIF('Março'!E:E,A3,'Março'!H:H)</f>
        <v>0</v>
      </c>
      <c r="M3" s="257">
        <f>COUNTIF(Abril!E:E,A3)</f>
        <v>0</v>
      </c>
      <c r="N3" s="258">
        <f>SUMIF(Abril!E:E,A3,Abril!H:H)</f>
        <v>0</v>
      </c>
      <c r="O3" s="257">
        <f>COUNTIF(Maio!E:E,A3)</f>
        <v>0</v>
      </c>
      <c r="P3" s="258">
        <f>SUMIF(Maio!E:E,A3,Maio!H:H)</f>
        <v>0</v>
      </c>
      <c r="Q3" s="257">
        <f>COUNTIF(Junho!E:E,A3)</f>
        <v>0</v>
      </c>
      <c r="R3" s="258">
        <f>SUMIF(Junho!E:E,A3,Junho!H:H)</f>
        <v>0</v>
      </c>
      <c r="S3" s="257">
        <f>COUNTIF(Julho!E:E,A3)</f>
        <v>0</v>
      </c>
      <c r="T3" s="258">
        <f>SUMIF(Julho!E:E,A3,Julho!H:H)</f>
        <v>0</v>
      </c>
      <c r="U3" s="257">
        <f>COUNTIF(Agosto!E:E,A3)</f>
        <v>0</v>
      </c>
      <c r="V3" s="258">
        <f>SUMIF(Agosto!E:E,A3,Agosto!H:H)</f>
        <v>0</v>
      </c>
      <c r="W3" s="257">
        <f>COUNTIF(Setembro!E:E,A3)</f>
        <v>0</v>
      </c>
      <c r="X3" s="258">
        <f>SUMIF(Setembro!E:E,A3,Setembro!H:H)</f>
        <v>0</v>
      </c>
      <c r="Y3" s="257">
        <f>COUNTIF(Outubro!E:E,A3)</f>
        <v>0</v>
      </c>
      <c r="Z3" s="258">
        <f>SUMIF(Outubro!E:E,A3,Outubro!H:H)</f>
        <v>0</v>
      </c>
      <c r="AA3" s="257">
        <f>COUNTIF(Novembro!E:E,A3)</f>
        <v>0</v>
      </c>
      <c r="AB3" s="258">
        <f>SUMIF(Novembro!E:E,A3,Novembro!H:H)</f>
        <v>0</v>
      </c>
      <c r="AC3" s="257">
        <f>COUNTIF(Dezembro!E:E,A3)</f>
        <v>0</v>
      </c>
      <c r="AD3" s="258">
        <f>SUMIF(Dezembro!E:E,A3,Dezembro!H:H)</f>
        <v>0</v>
      </c>
    </row>
    <row r="4" ht="28.5" customHeight="1">
      <c r="A4" s="249" t="s">
        <v>483</v>
      </c>
      <c r="B4" s="250">
        <v>4.0</v>
      </c>
      <c r="C4" s="251">
        <f>COUNTIF(Janeiro!E:E,A4)+COUNTIF(Fevereiro!E:E,A4)+COUNTIF('Março'!E:E,A4)+COUNTIF(Abril!E:E,A4)+COUNTIF(Maio!E:E,A4)+COUNTIF(Junho!E:E,A4)+COUNTIF(Julho!E:E,A4)+COUNTIF(Agosto!E:E,A4)+COUNTIF(Setembro!E:E,A4)+COUNTIF(Outubro!E:E,A4)+COUNTIF(Novembro!E:E,A4)+COUNTIF(Dezembro!E:E,A4)</f>
        <v>0</v>
      </c>
      <c r="D4" s="252">
        <f>SUMIF(Janeiro!E:E,A4,Janeiro!H:H)+SUMIF(Fevereiro!E:E,A4,Fevereiro!H:H)+SUMIF('Março'!E:E,A4,'Março'!H:H)+SUMIF(Abril!E:E,A4,Abril!H:H)+SUMIF(Maio!E:E,A4,Maio!H:H)+SUMIF(Junho!E:E,A4,Junho!H:H)+SUMIF(Julho!E:E,A4,Julho!H:H)+SUMIF(Agosto!E:E,A4,Agosto!H:H)+SUMIF(Setembro!E:E,A4,Setembro!H:H)+SUMIF(Outubro!E:E,A4,Outubro!H:H)+SUMIF(Novembro!E:E,A4,Novembro!H:H)+SUMIF(Dezembro!E:E,A4,Dezembro!H:H)</f>
        <v>0</v>
      </c>
      <c r="E4" s="253">
        <f t="shared" si="1"/>
        <v>0</v>
      </c>
      <c r="F4" s="261"/>
      <c r="G4" s="251">
        <f>COUNTIF(Janeiro!E:E,A4)</f>
        <v>0</v>
      </c>
      <c r="H4" s="252">
        <f>SUMIF(Janeiro!E:E,A4,Janeiro!H:H)</f>
        <v>0</v>
      </c>
      <c r="I4" s="251">
        <f>COUNTIF(Fevereiro!E:E,A4)</f>
        <v>0</v>
      </c>
      <c r="J4" s="252">
        <f>SUMIF(Fevereiro!E:E,A4,Fevereiro!H:H)</f>
        <v>0</v>
      </c>
      <c r="K4" s="251">
        <f>COUNTIF('Março'!E:E,A4)</f>
        <v>0</v>
      </c>
      <c r="L4" s="252">
        <f>SUMIF('Março'!E:E,A4,'Março'!H:H)</f>
        <v>0</v>
      </c>
      <c r="M4" s="251">
        <f>COUNTIF(Abril!E:E,A4)</f>
        <v>0</v>
      </c>
      <c r="N4" s="252">
        <f>SUMIF(Abril!E:E,A4,Abril!H:H)</f>
        <v>0</v>
      </c>
      <c r="O4" s="251">
        <f>COUNTIF(Maio!E:E,A4)</f>
        <v>0</v>
      </c>
      <c r="P4" s="252">
        <f>SUMIF(Maio!E:E,A4,Maio!H:H)</f>
        <v>0</v>
      </c>
      <c r="Q4" s="251">
        <f>COUNTIF(Junho!E:E,A4)</f>
        <v>0</v>
      </c>
      <c r="R4" s="252">
        <f>SUMIF(Junho!E:E,A4,Junho!H:H)</f>
        <v>0</v>
      </c>
      <c r="S4" s="251">
        <f>COUNTIF(Julho!E:E,A4)</f>
        <v>0</v>
      </c>
      <c r="T4" s="252">
        <f>SUMIF(Julho!E:E,A4,Julho!H:H)</f>
        <v>0</v>
      </c>
      <c r="U4" s="251">
        <f>COUNTIF(Agosto!E:E,A4)</f>
        <v>0</v>
      </c>
      <c r="V4" s="252">
        <f>SUMIF(Agosto!E:E,A4,Agosto!H:H)</f>
        <v>0</v>
      </c>
      <c r="W4" s="251">
        <f>COUNTIF(Setembro!E:E,A4)</f>
        <v>0</v>
      </c>
      <c r="X4" s="252">
        <f>SUMIF(Setembro!E:E,A4,Setembro!H:H)</f>
        <v>0</v>
      </c>
      <c r="Y4" s="251">
        <f>COUNTIF(Outubro!E:E,A4)</f>
        <v>0</v>
      </c>
      <c r="Z4" s="252">
        <f>SUMIF(Outubro!E:E,A4,Outubro!H:H)</f>
        <v>0</v>
      </c>
      <c r="AA4" s="251">
        <f>COUNTIF(Novembro!E:E,A4)</f>
        <v>0</v>
      </c>
      <c r="AB4" s="252">
        <f>SUMIF(Novembro!E:E,A4,Novembro!H:H)</f>
        <v>0</v>
      </c>
      <c r="AC4" s="251">
        <f>COUNTIF(Dezembro!E:E,A4)</f>
        <v>0</v>
      </c>
      <c r="AD4" s="252">
        <f>SUMIF(Dezembro!E:E,A4,Dezembro!H:H)</f>
        <v>0</v>
      </c>
    </row>
    <row r="5" ht="28.5" customHeight="1">
      <c r="A5" s="262" t="s">
        <v>484</v>
      </c>
      <c r="B5" s="256">
        <v>4.0</v>
      </c>
      <c r="C5" s="257">
        <f>COUNTIF(Janeiro!E:E,A5)+COUNTIF(Fevereiro!E:E,A5)+COUNTIF('Março'!E:E,A5)+COUNTIF(Abril!E:E,A5)+COUNTIF(Maio!E:E,A5)+COUNTIF(Junho!E:E,A5)+COUNTIF(Julho!E:E,A5)+COUNTIF(Agosto!E:E,A5)+COUNTIF(Setembro!E:E,A5)+COUNTIF(Outubro!E:E,A5)+COUNTIF(Novembro!E:E,A5)+COUNTIF(Dezembro!E:E,A5)</f>
        <v>0</v>
      </c>
      <c r="D5" s="258">
        <f>SUMIF(Janeiro!E:E,A5,Janeiro!H:H)+SUMIF(Fevereiro!E:E,A5,Fevereiro!H:H)+SUMIF('Março'!E:E,A5,'Março'!H:H)+SUMIF(Abril!E:E,A5,Abril!H:H)+SUMIF(Maio!E:E,A5,Maio!H:H)+SUMIF(Junho!E:E,A5,Junho!H:H)+SUMIF(Julho!E:E,A5,Julho!H:H)+SUMIF(Agosto!E:E,A5,Agosto!H:H)+SUMIF(Setembro!E:E,A5,Setembro!H:H)+SUMIF(Outubro!E:E,A5,Outubro!H:H)+SUMIF(Novembro!E:E,A5,Novembro!H:H)+SUMIF(Dezembro!E:E,A5,Dezembro!H:H)</f>
        <v>0</v>
      </c>
      <c r="E5" s="259">
        <f t="shared" si="1"/>
        <v>0</v>
      </c>
      <c r="F5" s="260"/>
      <c r="G5" s="257">
        <f>COUNTIF(Janeiro!E:E,A5)</f>
        <v>0</v>
      </c>
      <c r="H5" s="258">
        <f>SUMIF(Janeiro!E:E,A5,Janeiro!H:H)</f>
        <v>0</v>
      </c>
      <c r="I5" s="257">
        <f>COUNTIF(Fevereiro!E:E,A5)</f>
        <v>0</v>
      </c>
      <c r="J5" s="258">
        <f>SUMIF(Fevereiro!E:E,A5,Fevereiro!H:H)</f>
        <v>0</v>
      </c>
      <c r="K5" s="257">
        <f>COUNTIF('Março'!E:E,A5)</f>
        <v>0</v>
      </c>
      <c r="L5" s="258">
        <f>SUMIF('Março'!E:E,A5,'Março'!H:H)</f>
        <v>0</v>
      </c>
      <c r="M5" s="257">
        <f>COUNTIF(Abril!E:E,A5)</f>
        <v>0</v>
      </c>
      <c r="N5" s="258">
        <f>SUMIF(Abril!E:E,A5,Abril!H:H)</f>
        <v>0</v>
      </c>
      <c r="O5" s="257">
        <f>COUNTIF(Maio!E:E,A5)</f>
        <v>0</v>
      </c>
      <c r="P5" s="258">
        <f>SUMIF(Maio!E:E,A5,Maio!H:H)</f>
        <v>0</v>
      </c>
      <c r="Q5" s="257">
        <f>COUNTIF(Junho!E:E,A5)</f>
        <v>0</v>
      </c>
      <c r="R5" s="258">
        <f>SUMIF(Junho!E:E,A5,Junho!H:H)</f>
        <v>0</v>
      </c>
      <c r="S5" s="257">
        <f>COUNTIF(Julho!E:E,A5)</f>
        <v>0</v>
      </c>
      <c r="T5" s="258">
        <f>SUMIF(Julho!E:E,A5,Julho!H:H)</f>
        <v>0</v>
      </c>
      <c r="U5" s="257">
        <f>COUNTIF(Agosto!E:E,A5)</f>
        <v>0</v>
      </c>
      <c r="V5" s="258">
        <f>SUMIF(Agosto!E:E,A5,Agosto!H:H)</f>
        <v>0</v>
      </c>
      <c r="W5" s="257">
        <f>COUNTIF(Setembro!E:E,A5)</f>
        <v>0</v>
      </c>
      <c r="X5" s="258">
        <f>SUMIF(Setembro!E:E,A5,Setembro!H:H)</f>
        <v>0</v>
      </c>
      <c r="Y5" s="257">
        <f>COUNTIF(Outubro!E:E,A5)</f>
        <v>0</v>
      </c>
      <c r="Z5" s="258">
        <f>SUMIF(Outubro!E:E,A5,Outubro!H:H)</f>
        <v>0</v>
      </c>
      <c r="AA5" s="257">
        <f>COUNTIF(Novembro!E:E,A5)</f>
        <v>0</v>
      </c>
      <c r="AB5" s="258">
        <f>SUMIF(Novembro!E:E,A5,Novembro!H:H)</f>
        <v>0</v>
      </c>
      <c r="AC5" s="257">
        <f>COUNTIF(Dezembro!E:E,A5)</f>
        <v>0</v>
      </c>
      <c r="AD5" s="258">
        <f>SUMIF(Dezembro!E:E,A5,Dezembro!H:H)</f>
        <v>0</v>
      </c>
    </row>
    <row r="6" ht="28.5" customHeight="1">
      <c r="A6" s="263"/>
      <c r="B6" s="250">
        <v>1.0</v>
      </c>
      <c r="C6" s="251">
        <f>COUNTIF(Janeiro!E:E,A6)+COUNTIF(Fevereiro!E:E,A6)+COUNTIF('Março'!E:E,A6)+COUNTIF(Abril!E:E,A6)+COUNTIF(Maio!E:E,A6)+COUNTIF(Junho!E:E,A6)+COUNTIF(Julho!E:E,A6)+COUNTIF(Agosto!E:E,A6)+COUNTIF(Setembro!E:E,A6)+COUNTIF(Outubro!E:E,A6)+COUNTIF(Novembro!E:E,A6)+COUNTIF(Dezembro!E:E,A6)</f>
        <v>0</v>
      </c>
      <c r="D6" s="252">
        <f>SUMIF(Janeiro!E:E,A6,Janeiro!H:H)+SUMIF(Fevereiro!E:E,A6,Fevereiro!H:H)+SUMIF('Março'!E:E,A6,'Março'!H:H)+SUMIF(Abril!E:E,A6,Abril!H:H)+SUMIF(Maio!E:E,A6,Maio!H:H)+SUMIF(Junho!E:E,A6,Junho!H:H)+SUMIF(Julho!E:E,A6,Julho!H:H)+SUMIF(Agosto!E:E,A6,Agosto!H:H)+SUMIF(Setembro!E:E,A6,Setembro!H:H)+SUMIF(Outubro!E:E,A6,Outubro!H:H)+SUMIF(Novembro!E:E,A6,Novembro!H:H)+SUMIF(Dezembro!E:E,A6,Dezembro!H:H)</f>
        <v>0</v>
      </c>
      <c r="E6" s="253">
        <f t="shared" si="1"/>
        <v>0</v>
      </c>
      <c r="F6" s="261"/>
      <c r="G6" s="251">
        <f>COUNTIF(Janeiro!E:E,A6)</f>
        <v>0</v>
      </c>
      <c r="H6" s="252">
        <f>SUMIF(Janeiro!E:E,A6,Janeiro!H:H)</f>
        <v>0</v>
      </c>
      <c r="I6" s="251">
        <f>COUNTIF(Fevereiro!E:E,A6)</f>
        <v>0</v>
      </c>
      <c r="J6" s="252">
        <f>SUMIF(Fevereiro!E:E,A6,Fevereiro!H:H)</f>
        <v>0</v>
      </c>
      <c r="K6" s="251">
        <f>COUNTIF('Março'!E:E,A6)</f>
        <v>0</v>
      </c>
      <c r="L6" s="252">
        <f>SUMIF('Março'!E:E,A6,'Março'!H:H)</f>
        <v>0</v>
      </c>
      <c r="M6" s="251">
        <f>COUNTIF(Abril!E:E,A6)</f>
        <v>0</v>
      </c>
      <c r="N6" s="252">
        <f>SUMIF(Abril!E:E,A6,Abril!H:H)</f>
        <v>0</v>
      </c>
      <c r="O6" s="251">
        <f>COUNTIF(Maio!E:E,A6)</f>
        <v>0</v>
      </c>
      <c r="P6" s="252">
        <f>SUMIF(Maio!E:E,A6,Maio!H:H)</f>
        <v>0</v>
      </c>
      <c r="Q6" s="251">
        <f>COUNTIF(Junho!E:E,A6)</f>
        <v>0</v>
      </c>
      <c r="R6" s="252">
        <f>SUMIF(Junho!E:E,A6,Junho!H:H)</f>
        <v>0</v>
      </c>
      <c r="S6" s="251">
        <f>COUNTIF(Julho!E:E,A6)</f>
        <v>0</v>
      </c>
      <c r="T6" s="252">
        <f>SUMIF(Julho!E:E,A6,Julho!H:H)</f>
        <v>0</v>
      </c>
      <c r="U6" s="251">
        <f>COUNTIF(Agosto!E:E,A6)</f>
        <v>0</v>
      </c>
      <c r="V6" s="252">
        <f>SUMIF(Agosto!E:E,A6,Agosto!H:H)</f>
        <v>0</v>
      </c>
      <c r="W6" s="251">
        <f>COUNTIF(Setembro!E:E,A6)</f>
        <v>0</v>
      </c>
      <c r="X6" s="252">
        <f>SUMIF(Setembro!E:E,A6,Setembro!H:H)</f>
        <v>0</v>
      </c>
      <c r="Y6" s="251">
        <f>COUNTIF(Outubro!E:E,A6)</f>
        <v>0</v>
      </c>
      <c r="Z6" s="252">
        <f>SUMIF(Outubro!E:E,A6,Outubro!H:H)</f>
        <v>0</v>
      </c>
      <c r="AA6" s="251">
        <f>COUNTIF(Novembro!E:E,A6)</f>
        <v>0</v>
      </c>
      <c r="AB6" s="252">
        <f>SUMIF(Novembro!E:E,A6,Novembro!H:H)</f>
        <v>0</v>
      </c>
      <c r="AC6" s="251">
        <f>COUNTIF(Dezembro!E:E,A6)</f>
        <v>0</v>
      </c>
      <c r="AD6" s="252">
        <f>SUMIF(Dezembro!E:E,A6,Dezembro!H:H)</f>
        <v>0</v>
      </c>
    </row>
    <row r="7" ht="28.5" customHeight="1">
      <c r="A7" s="255" t="s">
        <v>485</v>
      </c>
      <c r="B7" s="256">
        <v>10.0</v>
      </c>
      <c r="C7" s="257">
        <f>COUNTIF(Janeiro!E:E,A7)+COUNTIF(Fevereiro!E:E,A7)+COUNTIF('Março'!E:E,A7)+COUNTIF(Abril!E:E,A7)+COUNTIF(Maio!E:E,A7)+COUNTIF(Junho!E:E,A7)+COUNTIF(Julho!E:E,A7)+COUNTIF(Agosto!E:E,A7)+COUNTIF(Setembro!E:E,A7)+COUNTIF(Outubro!E:E,A7)+COUNTIF(Novembro!E:E,A7)+COUNTIF(Dezembro!E:E,A7)</f>
        <v>0</v>
      </c>
      <c r="D7" s="258">
        <f>SUMIF(Janeiro!E:E,A7,Janeiro!H:H)+SUMIF(Fevereiro!E:E,A7,Fevereiro!H:H)+SUMIF('Março'!E:E,A7,'Março'!H:H)+SUMIF(Abril!E:E,A7,Abril!H:H)+SUMIF(Maio!E:E,A7,Maio!H:H)+SUMIF(Junho!E:E,A7,Junho!H:H)+SUMIF(Julho!E:E,A7,Julho!H:H)+SUMIF(Agosto!E:E,A7,Agosto!H:H)+SUMIF(Setembro!E:E,A7,Setembro!H:H)+SUMIF(Outubro!E:E,A7,Outubro!H:H)+SUMIF(Novembro!E:E,A7,Novembro!H:H)+SUMIF(Dezembro!E:E,A7,Dezembro!H:H)</f>
        <v>0</v>
      </c>
      <c r="E7" s="259">
        <f t="shared" si="1"/>
        <v>0</v>
      </c>
      <c r="F7" s="260"/>
      <c r="G7" s="257">
        <f>COUNTIF(Janeiro!E:E,A7)</f>
        <v>0</v>
      </c>
      <c r="H7" s="258">
        <f>SUMIF(Janeiro!E:E,A7,Janeiro!H:H)</f>
        <v>0</v>
      </c>
      <c r="I7" s="257">
        <f>COUNTIF(Fevereiro!E:E,A7)</f>
        <v>0</v>
      </c>
      <c r="J7" s="258">
        <f>SUMIF(Fevereiro!E:E,A7,Fevereiro!H:H)</f>
        <v>0</v>
      </c>
      <c r="K7" s="257">
        <f>COUNTIF('Março'!E:E,A7)</f>
        <v>0</v>
      </c>
      <c r="L7" s="258">
        <f>SUMIF('Março'!E:E,A7,'Março'!H:H)</f>
        <v>0</v>
      </c>
      <c r="M7" s="257">
        <f>COUNTIF(Abril!E:E,A7)</f>
        <v>0</v>
      </c>
      <c r="N7" s="258">
        <f>SUMIF(Abril!E:E,A7,Abril!H:H)</f>
        <v>0</v>
      </c>
      <c r="O7" s="257">
        <f>COUNTIF(Maio!E:E,A7)</f>
        <v>0</v>
      </c>
      <c r="P7" s="258">
        <f>SUMIF(Maio!E:E,A7,Maio!H:H)</f>
        <v>0</v>
      </c>
      <c r="Q7" s="257">
        <f>COUNTIF(Junho!E:E,A7)</f>
        <v>0</v>
      </c>
      <c r="R7" s="258">
        <f>SUMIF(Junho!E:E,A7,Junho!H:H)</f>
        <v>0</v>
      </c>
      <c r="S7" s="257">
        <f>COUNTIF(Julho!E:E,A7)</f>
        <v>0</v>
      </c>
      <c r="T7" s="258">
        <f>SUMIF(Julho!E:E,A7,Julho!H:H)</f>
        <v>0</v>
      </c>
      <c r="U7" s="257">
        <f>COUNTIF(Agosto!E:E,A7)</f>
        <v>0</v>
      </c>
      <c r="V7" s="258">
        <f>SUMIF(Agosto!E:E,A7,Agosto!H:H)</f>
        <v>0</v>
      </c>
      <c r="W7" s="257">
        <f>COUNTIF(Setembro!E:E,A7)</f>
        <v>0</v>
      </c>
      <c r="X7" s="258">
        <f>SUMIF(Setembro!E:E,A7,Setembro!H:H)</f>
        <v>0</v>
      </c>
      <c r="Y7" s="257">
        <f>COUNTIF(Outubro!E:E,A7)</f>
        <v>0</v>
      </c>
      <c r="Z7" s="258">
        <f>SUMIF(Outubro!E:E,A7,Outubro!H:H)</f>
        <v>0</v>
      </c>
      <c r="AA7" s="257">
        <f>COUNTIF(Novembro!E:E,A7)</f>
        <v>0</v>
      </c>
      <c r="AB7" s="258">
        <f>SUMIF(Novembro!E:E,A7,Novembro!H:H)</f>
        <v>0</v>
      </c>
      <c r="AC7" s="257">
        <f>COUNTIF(Dezembro!E:E,A7)</f>
        <v>0</v>
      </c>
      <c r="AD7" s="258">
        <f>SUMIF(Dezembro!E:E,A7,Dezembro!H:H)</f>
        <v>0</v>
      </c>
    </row>
    <row r="8" ht="28.5" customHeight="1">
      <c r="A8" s="263" t="s">
        <v>486</v>
      </c>
      <c r="B8" s="250">
        <v>12.0</v>
      </c>
      <c r="C8" s="251">
        <f>COUNTIF(Janeiro!E:E,A8)+COUNTIF(Fevereiro!E:E,A8)+COUNTIF('Março'!E:E,A8)+COUNTIF(Abril!E:E,A8)+COUNTIF(Maio!E:E,A8)+COUNTIF(Junho!E:E,A8)+COUNTIF(Julho!E:E,A8)+COUNTIF(Agosto!E:E,A8)+COUNTIF(Setembro!E:E,A8)+COUNTIF(Outubro!E:E,A8)+COUNTIF(Novembro!E:E,A8)+COUNTIF(Dezembro!E:E,A8)</f>
        <v>0</v>
      </c>
      <c r="D8" s="252">
        <f>SUMIF(Janeiro!E:E,A8,Janeiro!H:H)+SUMIF(Fevereiro!E:E,A8,Fevereiro!H:H)+SUMIF('Março'!E:E,A8,'Março'!H:H)+SUMIF(Abril!E:E,A8,Abril!H:H)+SUMIF(Maio!E:E,A8,Maio!H:H)+SUMIF(Junho!E:E,A8,Junho!H:H)+SUMIF(Julho!E:E,A8,Julho!H:H)+SUMIF(Agosto!E:E,A8,Agosto!H:H)+SUMIF(Setembro!E:E,A8,Setembro!H:H)+SUMIF(Outubro!E:E,A8,Outubro!H:H)+SUMIF(Novembro!E:E,A8,Novembro!H:H)+SUMIF(Dezembro!E:E,A8,Dezembro!H:H)</f>
        <v>0</v>
      </c>
      <c r="E8" s="253">
        <f t="shared" si="1"/>
        <v>0</v>
      </c>
      <c r="F8" s="261"/>
      <c r="G8" s="251">
        <f>COUNTIF(Janeiro!E:E,A8)</f>
        <v>0</v>
      </c>
      <c r="H8" s="252">
        <f>SUMIF(Janeiro!E:E,A8,Janeiro!H:H)</f>
        <v>0</v>
      </c>
      <c r="I8" s="251">
        <f>COUNTIF(Fevereiro!E:E,A8)</f>
        <v>0</v>
      </c>
      <c r="J8" s="252">
        <f>SUMIF(Fevereiro!E:E,A8,Fevereiro!H:H)</f>
        <v>0</v>
      </c>
      <c r="K8" s="251">
        <f>COUNTIF('Março'!E:E,A8)</f>
        <v>0</v>
      </c>
      <c r="L8" s="252">
        <f>SUMIF('Março'!E:E,A8,'Março'!H:H)</f>
        <v>0</v>
      </c>
      <c r="M8" s="251">
        <f>COUNTIF(Abril!E:E,A8)</f>
        <v>0</v>
      </c>
      <c r="N8" s="252">
        <f>SUMIF(Abril!E:E,A8,Abril!H:H)</f>
        <v>0</v>
      </c>
      <c r="O8" s="251">
        <f>COUNTIF(Maio!E:E,A8)</f>
        <v>0</v>
      </c>
      <c r="P8" s="252">
        <f>SUMIF(Maio!E:E,A8,Maio!H:H)</f>
        <v>0</v>
      </c>
      <c r="Q8" s="251">
        <f>COUNTIF(Junho!E:E,A8)</f>
        <v>0</v>
      </c>
      <c r="R8" s="252">
        <f>SUMIF(Junho!E:E,A8,Junho!H:H)</f>
        <v>0</v>
      </c>
      <c r="S8" s="251">
        <f>COUNTIF(Julho!E:E,A8)</f>
        <v>0</v>
      </c>
      <c r="T8" s="252">
        <f>SUMIF(Julho!E:E,A8,Julho!H:H)</f>
        <v>0</v>
      </c>
      <c r="U8" s="251">
        <f>COUNTIF(Agosto!E:E,A8)</f>
        <v>0</v>
      </c>
      <c r="V8" s="252">
        <f>SUMIF(Agosto!E:E,A8,Agosto!H:H)</f>
        <v>0</v>
      </c>
      <c r="W8" s="251">
        <f>COUNTIF(Setembro!E:E,A8)</f>
        <v>0</v>
      </c>
      <c r="X8" s="252">
        <f>SUMIF(Setembro!E:E,A8,Setembro!H:H)</f>
        <v>0</v>
      </c>
      <c r="Y8" s="251">
        <f>COUNTIF(Outubro!E:E,A8)</f>
        <v>0</v>
      </c>
      <c r="Z8" s="252">
        <f>SUMIF(Outubro!E:E,A8,Outubro!H:H)</f>
        <v>0</v>
      </c>
      <c r="AA8" s="251">
        <f>COUNTIF(Novembro!E:E,A8)</f>
        <v>0</v>
      </c>
      <c r="AB8" s="252">
        <f>SUMIF(Novembro!E:E,A8,Novembro!H:H)</f>
        <v>0</v>
      </c>
      <c r="AC8" s="251">
        <f>COUNTIF(Dezembro!E:E,A8)</f>
        <v>0</v>
      </c>
      <c r="AD8" s="252">
        <f>SUMIF(Dezembro!E:E,A8,Dezembro!H:H)</f>
        <v>0</v>
      </c>
    </row>
    <row r="9" ht="28.5" customHeight="1">
      <c r="A9" s="255" t="s">
        <v>487</v>
      </c>
      <c r="B9" s="256">
        <v>4.0</v>
      </c>
      <c r="C9" s="257">
        <f>COUNTIF(Janeiro!E:E,A9)+COUNTIF(Fevereiro!E:E,A9)+COUNTIF('Março'!E:E,A9)+COUNTIF(Abril!E:E,A9)+COUNTIF(Maio!E:E,A9)+COUNTIF(Junho!E:E,A9)+COUNTIF(Julho!E:E,A9)+COUNTIF(Agosto!E:E,A9)+COUNTIF(Setembro!E:E,A9)+COUNTIF(Outubro!E:E,A9)+COUNTIF(Novembro!E:E,A9)+COUNTIF(Dezembro!E:E,A9)</f>
        <v>0</v>
      </c>
      <c r="D9" s="258">
        <f>SUMIF(Janeiro!E:E,A9,Janeiro!H:H)+SUMIF(Fevereiro!E:E,A9,Fevereiro!H:H)+SUMIF('Março'!E:E,A9,'Março'!H:H)+SUMIF(Abril!E:E,A9,Abril!H:H)+SUMIF(Maio!E:E,A9,Maio!H:H)+SUMIF(Junho!E:E,A9,Junho!H:H)+SUMIF(Julho!E:E,A9,Julho!H:H)+SUMIF(Agosto!E:E,A9,Agosto!H:H)+SUMIF(Setembro!E:E,A9,Setembro!H:H)+SUMIF(Outubro!E:E,A9,Outubro!H:H)+SUMIF(Novembro!E:E,A9,Novembro!H:H)+SUMIF(Dezembro!E:E,A9,Dezembro!H:H)</f>
        <v>0</v>
      </c>
      <c r="E9" s="259">
        <f t="shared" si="1"/>
        <v>0</v>
      </c>
      <c r="F9" s="260"/>
      <c r="G9" s="257">
        <f>COUNTIF(Janeiro!E:E,A9)</f>
        <v>0</v>
      </c>
      <c r="H9" s="258">
        <f>SUMIF(Janeiro!E:E,A9,Janeiro!H:H)</f>
        <v>0</v>
      </c>
      <c r="I9" s="257">
        <f>COUNTIF(Fevereiro!E:E,A9)</f>
        <v>0</v>
      </c>
      <c r="J9" s="258">
        <f>SUMIF(Fevereiro!E:E,A9,Fevereiro!H:H)</f>
        <v>0</v>
      </c>
      <c r="K9" s="257">
        <f>COUNTIF('Março'!E:E,A9)</f>
        <v>0</v>
      </c>
      <c r="L9" s="258">
        <f>SUMIF('Março'!E:E,A9,'Março'!H:H)</f>
        <v>0</v>
      </c>
      <c r="M9" s="257">
        <f>COUNTIF(Abril!E:E,A9)</f>
        <v>0</v>
      </c>
      <c r="N9" s="258">
        <f>SUMIF(Abril!E:E,A9,Abril!H:H)</f>
        <v>0</v>
      </c>
      <c r="O9" s="257">
        <f>COUNTIF(Maio!E:E,A9)</f>
        <v>0</v>
      </c>
      <c r="P9" s="258">
        <f>SUMIF(Maio!E:E,A9,Maio!H:H)</f>
        <v>0</v>
      </c>
      <c r="Q9" s="257">
        <f>COUNTIF(Junho!E:E,A9)</f>
        <v>0</v>
      </c>
      <c r="R9" s="258">
        <f>SUMIF(Junho!E:E,A9,Junho!H:H)</f>
        <v>0</v>
      </c>
      <c r="S9" s="257">
        <f>COUNTIF(Julho!E:E,A9)</f>
        <v>0</v>
      </c>
      <c r="T9" s="258">
        <f>SUMIF(Julho!E:E,A9,Julho!H:H)</f>
        <v>0</v>
      </c>
      <c r="U9" s="257">
        <f>COUNTIF(Agosto!E:E,A9)</f>
        <v>0</v>
      </c>
      <c r="V9" s="258">
        <f>SUMIF(Agosto!E:E,A9,Agosto!H:H)</f>
        <v>0</v>
      </c>
      <c r="W9" s="257">
        <f>COUNTIF(Setembro!E:E,A9)</f>
        <v>0</v>
      </c>
      <c r="X9" s="258">
        <f>SUMIF(Setembro!E:E,A9,Setembro!H:H)</f>
        <v>0</v>
      </c>
      <c r="Y9" s="257">
        <f>COUNTIF(Outubro!E:E,A9)</f>
        <v>0</v>
      </c>
      <c r="Z9" s="258">
        <f>SUMIF(Outubro!E:E,A9,Outubro!H:H)</f>
        <v>0</v>
      </c>
      <c r="AA9" s="257">
        <f>COUNTIF(Novembro!E:E,A9)</f>
        <v>0</v>
      </c>
      <c r="AB9" s="258">
        <f>SUMIF(Novembro!E:E,A9,Novembro!H:H)</f>
        <v>0</v>
      </c>
      <c r="AC9" s="257">
        <f>COUNTIF(Dezembro!E:E,A9)</f>
        <v>0</v>
      </c>
      <c r="AD9" s="258">
        <f>SUMIF(Dezembro!E:E,A9,Dezembro!H:H)</f>
        <v>0</v>
      </c>
    </row>
    <row r="10" ht="28.5" customHeight="1">
      <c r="A10" s="263" t="s">
        <v>488</v>
      </c>
      <c r="B10" s="250">
        <v>4.0</v>
      </c>
      <c r="C10" s="251">
        <f>COUNTIF(Janeiro!E:E,A10)+COUNTIF(Fevereiro!E:E,A10)+COUNTIF('Março'!E:E,A10)+COUNTIF(Abril!E:E,A10)+COUNTIF(Maio!E:E,A10)+COUNTIF(Junho!E:E,A10)+COUNTIF(Julho!E:E,A10)+COUNTIF(Agosto!E:E,A10)+COUNTIF(Setembro!E:E,A10)+COUNTIF(Outubro!E:E,A10)+COUNTIF(Novembro!E:E,A10)+COUNTIF(Dezembro!E:E,A10)</f>
        <v>0</v>
      </c>
      <c r="D10" s="252">
        <f>SUMIF(Janeiro!E:E,A10,Janeiro!H:H)+SUMIF(Fevereiro!E:E,A10,Fevereiro!H:H)+SUMIF('Março'!E:E,A10,'Março'!H:H)+SUMIF(Abril!E:E,A10,Abril!H:H)+SUMIF(Maio!E:E,A10,Maio!H:H)+SUMIF(Junho!E:E,A10,Junho!H:H)+SUMIF(Julho!E:E,A10,Julho!H:H)+SUMIF(Agosto!E:E,A10,Agosto!H:H)+SUMIF(Setembro!E:E,A10,Setembro!H:H)+SUMIF(Outubro!E:E,A10,Outubro!H:H)+SUMIF(Novembro!E:E,A10,Novembro!H:H)+SUMIF(Dezembro!E:E,A10,Dezembro!H:H)</f>
        <v>0</v>
      </c>
      <c r="E10" s="253">
        <f t="shared" si="1"/>
        <v>0</v>
      </c>
      <c r="F10" s="261"/>
      <c r="G10" s="251">
        <f>COUNTIF(Janeiro!E:E,A10)</f>
        <v>0</v>
      </c>
      <c r="H10" s="252">
        <f>SUMIF(Janeiro!E:E,A10,Janeiro!H:H)</f>
        <v>0</v>
      </c>
      <c r="I10" s="251">
        <f>COUNTIF(Fevereiro!E:E,A10)</f>
        <v>0</v>
      </c>
      <c r="J10" s="252">
        <f>SUMIF(Fevereiro!E:E,A10,Fevereiro!H:H)</f>
        <v>0</v>
      </c>
      <c r="K10" s="251">
        <f>COUNTIF('Março'!E:E,A10)</f>
        <v>0</v>
      </c>
      <c r="L10" s="252">
        <f>SUMIF('Março'!E:E,A10,'Março'!H:H)</f>
        <v>0</v>
      </c>
      <c r="M10" s="251">
        <f>COUNTIF(Abril!E:E,A10)</f>
        <v>0</v>
      </c>
      <c r="N10" s="252">
        <f>SUMIF(Abril!E:E,A10,Abril!H:H)</f>
        <v>0</v>
      </c>
      <c r="O10" s="251">
        <f>COUNTIF(Maio!E:E,A10)</f>
        <v>0</v>
      </c>
      <c r="P10" s="252">
        <f>SUMIF(Maio!E:E,A10,Maio!H:H)</f>
        <v>0</v>
      </c>
      <c r="Q10" s="251">
        <f>COUNTIF(Junho!E:E,A10)</f>
        <v>0</v>
      </c>
      <c r="R10" s="252">
        <f>SUMIF(Junho!E:E,A10,Junho!H:H)</f>
        <v>0</v>
      </c>
      <c r="S10" s="251">
        <f>COUNTIF(Julho!E:E,A10)</f>
        <v>0</v>
      </c>
      <c r="T10" s="252">
        <f>SUMIF(Julho!E:E,A10,Julho!H:H)</f>
        <v>0</v>
      </c>
      <c r="U10" s="251">
        <f>COUNTIF(Agosto!E:E,A10)</f>
        <v>0</v>
      </c>
      <c r="V10" s="252">
        <f>SUMIF(Agosto!E:E,A10,Agosto!H:H)</f>
        <v>0</v>
      </c>
      <c r="W10" s="251">
        <f>COUNTIF(Setembro!E:E,A10)</f>
        <v>0</v>
      </c>
      <c r="X10" s="252">
        <f>SUMIF(Setembro!E:E,A10,Setembro!H:H)</f>
        <v>0</v>
      </c>
      <c r="Y10" s="251">
        <f>COUNTIF(Outubro!E:E,A10)</f>
        <v>0</v>
      </c>
      <c r="Z10" s="252">
        <f>SUMIF(Outubro!E:E,A10,Outubro!H:H)</f>
        <v>0</v>
      </c>
      <c r="AA10" s="251">
        <f>COUNTIF(Novembro!E:E,A10)</f>
        <v>0</v>
      </c>
      <c r="AB10" s="252">
        <f>SUMIF(Novembro!E:E,A10,Novembro!H:H)</f>
        <v>0</v>
      </c>
      <c r="AC10" s="251">
        <f>COUNTIF(Dezembro!E:E,A10)</f>
        <v>0</v>
      </c>
      <c r="AD10" s="252">
        <f>SUMIF(Dezembro!E:E,A10,Dezembro!H:H)</f>
        <v>0</v>
      </c>
    </row>
    <row r="11" ht="28.5" customHeight="1">
      <c r="A11" s="255"/>
      <c r="B11" s="256">
        <v>1.0</v>
      </c>
      <c r="C11" s="257">
        <f>COUNTIF(Janeiro!E:E,A11)+COUNTIF(Fevereiro!E:E,A11)+COUNTIF('Março'!E:E,A11)+COUNTIF(Abril!E:E,A11)+COUNTIF(Maio!E:E,A11)+COUNTIF(Junho!E:E,A11)+COUNTIF(Julho!E:E,A11)+COUNTIF(Agosto!E:E,A11)+COUNTIF(Setembro!E:E,A11)+COUNTIF(Outubro!E:E,A11)+COUNTIF(Novembro!E:E,A11)+COUNTIF(Dezembro!E:E,A11)</f>
        <v>0</v>
      </c>
      <c r="D11" s="258">
        <f>SUMIF(Janeiro!E:E,A11,Janeiro!H:H)+SUMIF(Fevereiro!E:E,A11,Fevereiro!H:H)+SUMIF('Março'!E:E,A11,'Março'!H:H)+SUMIF(Abril!E:E,A11,Abril!H:H)+SUMIF(Maio!E:E,A11,Maio!H:H)+SUMIF(Junho!E:E,A11,Junho!H:H)+SUMIF(Julho!E:E,A11,Julho!H:H)+SUMIF(Agosto!E:E,A11,Agosto!H:H)+SUMIF(Setembro!E:E,A11,Setembro!H:H)+SUMIF(Outubro!E:E,A11,Outubro!H:H)+SUMIF(Novembro!E:E,A11,Novembro!H:H)+SUMIF(Dezembro!E:E,A11,Dezembro!H:H)</f>
        <v>0</v>
      </c>
      <c r="E11" s="259">
        <f t="shared" si="1"/>
        <v>0</v>
      </c>
      <c r="F11" s="260"/>
      <c r="G11" s="257">
        <f>COUNTIF(Janeiro!E:E,A11)</f>
        <v>0</v>
      </c>
      <c r="H11" s="258">
        <f>SUMIF(Janeiro!E:E,A11,Janeiro!H:H)</f>
        <v>0</v>
      </c>
      <c r="I11" s="257">
        <f>COUNTIF(Fevereiro!E:E,A11)</f>
        <v>0</v>
      </c>
      <c r="J11" s="258">
        <f>SUMIF(Fevereiro!E:E,A11,Fevereiro!H:H)</f>
        <v>0</v>
      </c>
      <c r="K11" s="257">
        <f>COUNTIF('Março'!E:E,A11)</f>
        <v>0</v>
      </c>
      <c r="L11" s="258">
        <f>SUMIF('Março'!E:E,A11,'Março'!H:H)</f>
        <v>0</v>
      </c>
      <c r="M11" s="257">
        <f>COUNTIF(Abril!E:E,A11)</f>
        <v>0</v>
      </c>
      <c r="N11" s="258">
        <f>SUMIF(Abril!E:E,A11,Abril!H:H)</f>
        <v>0</v>
      </c>
      <c r="O11" s="257">
        <f>COUNTIF(Maio!E:E,A11)</f>
        <v>0</v>
      </c>
      <c r="P11" s="258">
        <f>SUMIF(Maio!E:E,A11,Maio!H:H)</f>
        <v>0</v>
      </c>
      <c r="Q11" s="257">
        <f>COUNTIF(Junho!E:E,A11)</f>
        <v>0</v>
      </c>
      <c r="R11" s="258">
        <f>SUMIF(Junho!E:E,A11,Junho!H:H)</f>
        <v>0</v>
      </c>
      <c r="S11" s="257">
        <f>COUNTIF(Julho!E:E,A11)</f>
        <v>0</v>
      </c>
      <c r="T11" s="258">
        <f>SUMIF(Julho!E:E,A11,Julho!H:H)</f>
        <v>0</v>
      </c>
      <c r="U11" s="257">
        <f>COUNTIF(Agosto!E:E,A11)</f>
        <v>0</v>
      </c>
      <c r="V11" s="258">
        <f>SUMIF(Agosto!E:E,A11,Agosto!H:H)</f>
        <v>0</v>
      </c>
      <c r="W11" s="257">
        <f>COUNTIF(Setembro!E:E,A11)</f>
        <v>0</v>
      </c>
      <c r="X11" s="258">
        <f>SUMIF(Setembro!E:E,A11,Setembro!H:H)</f>
        <v>0</v>
      </c>
      <c r="Y11" s="257">
        <f>COUNTIF(Outubro!E:E,A11)</f>
        <v>0</v>
      </c>
      <c r="Z11" s="258">
        <f>SUMIF(Outubro!E:E,A11,Outubro!H:H)</f>
        <v>0</v>
      </c>
      <c r="AA11" s="257">
        <f>COUNTIF(Novembro!E:E,A11)</f>
        <v>0</v>
      </c>
      <c r="AB11" s="258">
        <f>SUMIF(Novembro!E:E,A11,Novembro!H:H)</f>
        <v>0</v>
      </c>
      <c r="AC11" s="257">
        <f>COUNTIF(Dezembro!E:E,A11)</f>
        <v>0</v>
      </c>
      <c r="AD11" s="258">
        <f>SUMIF(Dezembro!E:E,A11,Dezembro!H:H)</f>
        <v>0</v>
      </c>
    </row>
    <row r="12" ht="28.5" customHeight="1">
      <c r="A12" s="263" t="s">
        <v>489</v>
      </c>
      <c r="B12" s="250">
        <v>20.0</v>
      </c>
      <c r="C12" s="251">
        <f>COUNTIF(Janeiro!E:E,A12)+COUNTIF(Fevereiro!E:E,A12)+COUNTIF('Março'!E:E,A12)+COUNTIF(Abril!E:E,A12)+COUNTIF(Maio!E:E,A12)+COUNTIF(Junho!E:E,A12)+COUNTIF(Julho!E:E,A12)+COUNTIF(Agosto!E:E,A12)+COUNTIF(Setembro!E:E,A12)+COUNTIF(Outubro!E:E,A12)+COUNTIF(Novembro!E:E,A12)+COUNTIF(Dezembro!E:E,A12)</f>
        <v>0</v>
      </c>
      <c r="D12" s="252">
        <f>SUMIF(Janeiro!E:E,A12,Janeiro!H:H)+SUMIF(Fevereiro!E:E,A12,Fevereiro!H:H)+SUMIF('Março'!E:E,A12,'Março'!H:H)+SUMIF(Abril!E:E,A12,Abril!H:H)+SUMIF(Maio!E:E,A12,Maio!H:H)+SUMIF(Junho!E:E,A12,Junho!H:H)+SUMIF(Julho!E:E,A12,Julho!H:H)+SUMIF(Agosto!E:E,A12,Agosto!H:H)+SUMIF(Setembro!E:E,A12,Setembro!H:H)+SUMIF(Outubro!E:E,A12,Outubro!H:H)+SUMIF(Novembro!E:E,A12,Novembro!H:H)+SUMIF(Dezembro!E:E,A12,Dezembro!H:H)</f>
        <v>0</v>
      </c>
      <c r="E12" s="253">
        <f t="shared" si="1"/>
        <v>0</v>
      </c>
      <c r="F12" s="261"/>
      <c r="G12" s="251">
        <f>COUNTIF(Janeiro!E:E,A12)</f>
        <v>0</v>
      </c>
      <c r="H12" s="252">
        <f>SUMIF(Janeiro!E:E,A12,Janeiro!H:H)</f>
        <v>0</v>
      </c>
      <c r="I12" s="251">
        <f>COUNTIF(Fevereiro!E:E,A12)</f>
        <v>0</v>
      </c>
      <c r="J12" s="252">
        <f>SUMIF(Fevereiro!E:E,A12,Fevereiro!H:H)</f>
        <v>0</v>
      </c>
      <c r="K12" s="251">
        <f>COUNTIF('Março'!E:E,A12)</f>
        <v>0</v>
      </c>
      <c r="L12" s="252">
        <f>SUMIF('Março'!E:E,A12,'Março'!H:H)</f>
        <v>0</v>
      </c>
      <c r="M12" s="251">
        <f>COUNTIF(Abril!E:E,A12)</f>
        <v>0</v>
      </c>
      <c r="N12" s="252">
        <f>SUMIF(Abril!E:E,A12,Abril!H:H)</f>
        <v>0</v>
      </c>
      <c r="O12" s="251">
        <f>COUNTIF(Maio!E:E,A12)</f>
        <v>0</v>
      </c>
      <c r="P12" s="252">
        <f>SUMIF(Maio!E:E,A12,Maio!H:H)</f>
        <v>0</v>
      </c>
      <c r="Q12" s="251">
        <f>COUNTIF(Junho!E:E,A12)</f>
        <v>0</v>
      </c>
      <c r="R12" s="252">
        <f>SUMIF(Junho!E:E,A12,Junho!H:H)</f>
        <v>0</v>
      </c>
      <c r="S12" s="251">
        <f>COUNTIF(Julho!E:E,A12)</f>
        <v>0</v>
      </c>
      <c r="T12" s="252">
        <f>SUMIF(Julho!E:E,A12,Julho!H:H)</f>
        <v>0</v>
      </c>
      <c r="U12" s="251">
        <f>COUNTIF(Agosto!E:E,A12)</f>
        <v>0</v>
      </c>
      <c r="V12" s="252">
        <f>SUMIF(Agosto!E:E,A12,Agosto!H:H)</f>
        <v>0</v>
      </c>
      <c r="W12" s="251">
        <f>COUNTIF(Setembro!E:E,A12)</f>
        <v>0</v>
      </c>
      <c r="X12" s="252">
        <f>SUMIF(Setembro!E:E,A12,Setembro!H:H)</f>
        <v>0</v>
      </c>
      <c r="Y12" s="251">
        <f>COUNTIF(Outubro!E:E,A12)</f>
        <v>0</v>
      </c>
      <c r="Z12" s="252">
        <f>SUMIF(Outubro!E:E,A12,Outubro!H:H)</f>
        <v>0</v>
      </c>
      <c r="AA12" s="251">
        <f>COUNTIF(Novembro!E:E,A12)</f>
        <v>0</v>
      </c>
      <c r="AB12" s="252">
        <f>SUMIF(Novembro!E:E,A12,Novembro!H:H)</f>
        <v>0</v>
      </c>
      <c r="AC12" s="251">
        <f>COUNTIF(Dezembro!E:E,A12)</f>
        <v>0</v>
      </c>
      <c r="AD12" s="252">
        <f>SUMIF(Dezembro!E:E,A12,Dezembro!H:H)</f>
        <v>0</v>
      </c>
    </row>
    <row r="13" ht="28.5" customHeight="1">
      <c r="A13" s="255" t="s">
        <v>490</v>
      </c>
      <c r="B13" s="256">
        <v>20.0</v>
      </c>
      <c r="C13" s="257">
        <f>COUNTIF(Janeiro!E:E,A13)+COUNTIF(Fevereiro!E:E,A13)+COUNTIF('Março'!E:E,A13)+COUNTIF(Abril!E:E,A13)+COUNTIF(Maio!E:E,A13)+COUNTIF(Junho!E:E,A13)+COUNTIF(Julho!E:E,A13)+COUNTIF(Agosto!E:E,A13)+COUNTIF(Setembro!E:E,A13)+COUNTIF(Outubro!E:E,A13)+COUNTIF(Novembro!E:E,A13)+COUNTIF(Dezembro!E:E,A13)</f>
        <v>0</v>
      </c>
      <c r="D13" s="258">
        <f>SUMIF(Janeiro!E:E,A13,Janeiro!H:H)+SUMIF(Fevereiro!E:E,A13,Fevereiro!H:H)+SUMIF('Março'!E:E,A13,'Março'!H:H)+SUMIF(Abril!E:E,A13,Abril!H:H)+SUMIF(Maio!E:E,A13,Maio!H:H)+SUMIF(Junho!E:E,A13,Junho!H:H)+SUMIF(Julho!E:E,A13,Julho!H:H)+SUMIF(Agosto!E:E,A13,Agosto!H:H)+SUMIF(Setembro!E:E,A13,Setembro!H:H)+SUMIF(Outubro!E:E,A13,Outubro!H:H)+SUMIF(Novembro!E:E,A13,Novembro!H:H)+SUMIF(Dezembro!E:E,A13,Dezembro!H:H)</f>
        <v>0</v>
      </c>
      <c r="E13" s="259">
        <f t="shared" si="1"/>
        <v>0</v>
      </c>
      <c r="F13" s="260"/>
      <c r="G13" s="257">
        <f>COUNTIF(Janeiro!E:E,A13)</f>
        <v>0</v>
      </c>
      <c r="H13" s="258">
        <f>SUMIF(Janeiro!E:E,A13,Janeiro!H:H)</f>
        <v>0</v>
      </c>
      <c r="I13" s="257">
        <f>COUNTIF(Fevereiro!E:E,A13)</f>
        <v>0</v>
      </c>
      <c r="J13" s="258">
        <f>SUMIF(Fevereiro!E:E,A13,Fevereiro!H:H)</f>
        <v>0</v>
      </c>
      <c r="K13" s="257">
        <f>COUNTIF('Março'!E:E,A13)</f>
        <v>0</v>
      </c>
      <c r="L13" s="258">
        <f>SUMIF('Março'!E:E,A13,'Março'!H:H)</f>
        <v>0</v>
      </c>
      <c r="M13" s="257">
        <f>COUNTIF(Abril!E:E,A13)</f>
        <v>0</v>
      </c>
      <c r="N13" s="258">
        <f>SUMIF(Abril!E:E,A13,Abril!H:H)</f>
        <v>0</v>
      </c>
      <c r="O13" s="257">
        <f>COUNTIF(Maio!E:E,A13)</f>
        <v>0</v>
      </c>
      <c r="P13" s="258">
        <f>SUMIF(Maio!E:E,A13,Maio!H:H)</f>
        <v>0</v>
      </c>
      <c r="Q13" s="257">
        <f>COUNTIF(Junho!E:E,A13)</f>
        <v>0</v>
      </c>
      <c r="R13" s="258">
        <f>SUMIF(Junho!E:E,A13,Junho!H:H)</f>
        <v>0</v>
      </c>
      <c r="S13" s="257">
        <f>COUNTIF(Julho!E:E,A13)</f>
        <v>0</v>
      </c>
      <c r="T13" s="258">
        <f>SUMIF(Julho!E:E,A13,Julho!H:H)</f>
        <v>0</v>
      </c>
      <c r="U13" s="257">
        <f>COUNTIF(Agosto!E:E,A13)</f>
        <v>0</v>
      </c>
      <c r="V13" s="258">
        <f>SUMIF(Agosto!E:E,A13,Agosto!H:H)</f>
        <v>0</v>
      </c>
      <c r="W13" s="257">
        <f>COUNTIF(Setembro!E:E,A13)</f>
        <v>0</v>
      </c>
      <c r="X13" s="258">
        <f>SUMIF(Setembro!E:E,A13,Setembro!H:H)</f>
        <v>0</v>
      </c>
      <c r="Y13" s="257">
        <f>COUNTIF(Outubro!E:E,A13)</f>
        <v>0</v>
      </c>
      <c r="Z13" s="258">
        <f>SUMIF(Outubro!E:E,A13,Outubro!H:H)</f>
        <v>0</v>
      </c>
      <c r="AA13" s="257">
        <f>COUNTIF(Novembro!E:E,A13)</f>
        <v>0</v>
      </c>
      <c r="AB13" s="258">
        <f>SUMIF(Novembro!E:E,A13,Novembro!H:H)</f>
        <v>0</v>
      </c>
      <c r="AC13" s="257">
        <f>COUNTIF(Dezembro!E:E,A13)</f>
        <v>0</v>
      </c>
      <c r="AD13" s="258">
        <f>SUMIF(Dezembro!E:E,A13,Dezembro!H:H)</f>
        <v>0</v>
      </c>
    </row>
    <row r="14" ht="28.5" customHeight="1">
      <c r="A14" s="263" t="s">
        <v>491</v>
      </c>
      <c r="B14" s="250">
        <v>20.0</v>
      </c>
      <c r="C14" s="251">
        <f>COUNTIF(Janeiro!E:E,A14)+COUNTIF(Fevereiro!E:E,A14)+COUNTIF('Março'!E:E,A14)+COUNTIF(Abril!E:E,A14)+COUNTIF(Maio!E:E,A14)+COUNTIF(Junho!E:E,A14)+COUNTIF(Julho!E:E,A14)+COUNTIF(Agosto!E:E,A14)+COUNTIF(Setembro!E:E,A14)+COUNTIF(Outubro!E:E,A14)+COUNTIF(Novembro!E:E,A14)+COUNTIF(Dezembro!E:E,A14)</f>
        <v>0</v>
      </c>
      <c r="D14" s="252">
        <f>SUMIF(Janeiro!E:E,A14,Janeiro!H:H)+SUMIF(Fevereiro!E:E,A14,Fevereiro!H:H)+SUMIF('Março'!E:E,A14,'Março'!H:H)+SUMIF(Abril!E:E,A14,Abril!H:H)+SUMIF(Maio!E:E,A14,Maio!H:H)+SUMIF(Junho!E:E,A14,Junho!H:H)+SUMIF(Julho!E:E,A14,Julho!H:H)+SUMIF(Agosto!E:E,A14,Agosto!H:H)+SUMIF(Setembro!E:E,A14,Setembro!H:H)+SUMIF(Outubro!E:E,A14,Outubro!H:H)+SUMIF(Novembro!E:E,A14,Novembro!H:H)+SUMIF(Dezembro!E:E,A14,Dezembro!H:H)</f>
        <v>0</v>
      </c>
      <c r="E14" s="253">
        <f t="shared" si="1"/>
        <v>0</v>
      </c>
      <c r="F14" s="261"/>
      <c r="G14" s="251">
        <f>COUNTIF(Janeiro!E:E,A14)</f>
        <v>0</v>
      </c>
      <c r="H14" s="252">
        <f>SUMIF(Janeiro!E:E,A14,Janeiro!H:H)</f>
        <v>0</v>
      </c>
      <c r="I14" s="251">
        <f>COUNTIF(Fevereiro!E:E,A14)</f>
        <v>0</v>
      </c>
      <c r="J14" s="252">
        <f>SUMIF(Fevereiro!E:E,A14,Fevereiro!H:H)</f>
        <v>0</v>
      </c>
      <c r="K14" s="251">
        <f>COUNTIF('Março'!E:E,A14)</f>
        <v>0</v>
      </c>
      <c r="L14" s="252">
        <f>SUMIF('Março'!E:E,A14,'Março'!H:H)</f>
        <v>0</v>
      </c>
      <c r="M14" s="251">
        <f>COUNTIF(Abril!E:E,A14)</f>
        <v>0</v>
      </c>
      <c r="N14" s="252">
        <f>SUMIF(Abril!E:E,A14,Abril!H:H)</f>
        <v>0</v>
      </c>
      <c r="O14" s="251">
        <f>COUNTIF(Maio!E:E,A14)</f>
        <v>0</v>
      </c>
      <c r="P14" s="252">
        <f>SUMIF(Maio!E:E,A14,Maio!H:H)</f>
        <v>0</v>
      </c>
      <c r="Q14" s="251">
        <f>COUNTIF(Junho!E:E,A14)</f>
        <v>0</v>
      </c>
      <c r="R14" s="252">
        <f>SUMIF(Junho!E:E,A14,Junho!H:H)</f>
        <v>0</v>
      </c>
      <c r="S14" s="251">
        <f>COUNTIF(Julho!E:E,A14)</f>
        <v>0</v>
      </c>
      <c r="T14" s="252">
        <f>SUMIF(Julho!E:E,A14,Julho!H:H)</f>
        <v>0</v>
      </c>
      <c r="U14" s="251">
        <f>COUNTIF(Agosto!E:E,A14)</f>
        <v>0</v>
      </c>
      <c r="V14" s="252">
        <f>SUMIF(Agosto!E:E,A14,Agosto!H:H)</f>
        <v>0</v>
      </c>
      <c r="W14" s="251">
        <f>COUNTIF(Setembro!E:E,A14)</f>
        <v>0</v>
      </c>
      <c r="X14" s="252">
        <f>SUMIF(Setembro!E:E,A14,Setembro!H:H)</f>
        <v>0</v>
      </c>
      <c r="Y14" s="251">
        <f>COUNTIF(Outubro!E:E,A14)</f>
        <v>0</v>
      </c>
      <c r="Z14" s="252">
        <f>SUMIF(Outubro!E:E,A14,Outubro!H:H)</f>
        <v>0</v>
      </c>
      <c r="AA14" s="251">
        <f>COUNTIF(Novembro!E:E,A14)</f>
        <v>0</v>
      </c>
      <c r="AB14" s="252">
        <f>SUMIF(Novembro!E:E,A14,Novembro!H:H)</f>
        <v>0</v>
      </c>
      <c r="AC14" s="251">
        <f>COUNTIF(Dezembro!E:E,A14)</f>
        <v>0</v>
      </c>
      <c r="AD14" s="252">
        <f>SUMIF(Dezembro!E:E,A14,Dezembro!H:H)</f>
        <v>0</v>
      </c>
    </row>
    <row r="15" ht="28.5" customHeight="1">
      <c r="A15" s="255"/>
      <c r="B15" s="256">
        <v>1.0</v>
      </c>
      <c r="C15" s="257">
        <f>COUNTIF(Janeiro!E:E,A15)+COUNTIF(Fevereiro!E:E,A15)+COUNTIF('Março'!E:E,A15)+COUNTIF(Abril!E:E,A15)+COUNTIF(Maio!E:E,A15)+COUNTIF(Junho!E:E,A15)+COUNTIF(Julho!E:E,A15)+COUNTIF(Agosto!E:E,A15)+COUNTIF(Setembro!E:E,A15)+COUNTIF(Outubro!E:E,A15)+COUNTIF(Novembro!E:E,A15)+COUNTIF(Dezembro!E:E,A15)</f>
        <v>0</v>
      </c>
      <c r="D15" s="258">
        <f>SUMIF(Janeiro!E:E,A15,Janeiro!H:H)+SUMIF(Fevereiro!E:E,A15,Fevereiro!H:H)+SUMIF('Março'!E:E,A15,'Março'!H:H)+SUMIF(Abril!E:E,A15,Abril!H:H)+SUMIF(Maio!E:E,A15,Maio!H:H)+SUMIF(Junho!E:E,A15,Junho!H:H)+SUMIF(Julho!E:E,A15,Julho!H:H)+SUMIF(Agosto!E:E,A15,Agosto!H:H)+SUMIF(Setembro!E:E,A15,Setembro!H:H)+SUMIF(Outubro!E:E,A15,Outubro!H:H)+SUMIF(Novembro!E:E,A15,Novembro!H:H)+SUMIF(Dezembro!E:E,A15,Dezembro!H:H)</f>
        <v>0</v>
      </c>
      <c r="E15" s="259">
        <f t="shared" si="1"/>
        <v>0</v>
      </c>
      <c r="F15" s="260"/>
      <c r="G15" s="257">
        <f>COUNTIF(Janeiro!E:E,A15)</f>
        <v>0</v>
      </c>
      <c r="H15" s="258">
        <f>SUMIF(Janeiro!E:E,A15,Janeiro!H:H)</f>
        <v>0</v>
      </c>
      <c r="I15" s="257">
        <f>COUNTIF(Fevereiro!E:E,A15)</f>
        <v>0</v>
      </c>
      <c r="J15" s="258">
        <f>SUMIF(Fevereiro!E:E,A15,Fevereiro!H:H)</f>
        <v>0</v>
      </c>
      <c r="K15" s="257">
        <f>COUNTIF('Março'!E:E,A15)</f>
        <v>0</v>
      </c>
      <c r="L15" s="258">
        <f>SUMIF('Março'!E:E,A15,'Março'!H:H)</f>
        <v>0</v>
      </c>
      <c r="M15" s="257">
        <f>COUNTIF(Abril!E:E,A15)</f>
        <v>0</v>
      </c>
      <c r="N15" s="258">
        <f>SUMIF(Abril!E:E,A15,Abril!H:H)</f>
        <v>0</v>
      </c>
      <c r="O15" s="257">
        <f>COUNTIF(Maio!E:E,A15)</f>
        <v>0</v>
      </c>
      <c r="P15" s="258">
        <f>SUMIF(Maio!E:E,A15,Maio!H:H)</f>
        <v>0</v>
      </c>
      <c r="Q15" s="257">
        <f>COUNTIF(Junho!E:E,A15)</f>
        <v>0</v>
      </c>
      <c r="R15" s="258">
        <f>SUMIF(Junho!E:E,A15,Junho!H:H)</f>
        <v>0</v>
      </c>
      <c r="S15" s="257">
        <f>COUNTIF(Julho!E:E,A15)</f>
        <v>0</v>
      </c>
      <c r="T15" s="258">
        <f>SUMIF(Julho!E:E,A15,Julho!H:H)</f>
        <v>0</v>
      </c>
      <c r="U15" s="257">
        <f>COUNTIF(Agosto!E:E,A15)</f>
        <v>0</v>
      </c>
      <c r="V15" s="258">
        <f>SUMIF(Agosto!E:E,A15,Agosto!H:H)</f>
        <v>0</v>
      </c>
      <c r="W15" s="257">
        <f>COUNTIF(Setembro!E:E,A15)</f>
        <v>0</v>
      </c>
      <c r="X15" s="258">
        <f>SUMIF(Setembro!E:E,A15,Setembro!H:H)</f>
        <v>0</v>
      </c>
      <c r="Y15" s="257">
        <f>COUNTIF(Outubro!E:E,A15)</f>
        <v>0</v>
      </c>
      <c r="Z15" s="258">
        <f>SUMIF(Outubro!E:E,A15,Outubro!H:H)</f>
        <v>0</v>
      </c>
      <c r="AA15" s="257">
        <f>COUNTIF(Novembro!E:E,A15)</f>
        <v>0</v>
      </c>
      <c r="AB15" s="258">
        <f>SUMIF(Novembro!E:E,A15,Novembro!H:H)</f>
        <v>0</v>
      </c>
      <c r="AC15" s="257">
        <f>COUNTIF(Dezembro!E:E,A15)</f>
        <v>0</v>
      </c>
      <c r="AD15" s="258">
        <f>SUMIF(Dezembro!E:E,A15,Dezembro!H:H)</f>
        <v>0</v>
      </c>
    </row>
    <row r="16" ht="28.5" customHeight="1">
      <c r="A16" s="263" t="s">
        <v>492</v>
      </c>
      <c r="B16" s="250">
        <v>20.0</v>
      </c>
      <c r="C16" s="251">
        <f>COUNTIF(Janeiro!E:E,A16)+COUNTIF(Fevereiro!E:E,A16)+COUNTIF('Março'!E:E,A16)+COUNTIF(Abril!E:E,A16)+COUNTIF(Maio!E:E,A16)+COUNTIF(Junho!E:E,A16)+COUNTIF(Julho!E:E,A16)+COUNTIF(Agosto!E:E,A16)+COUNTIF(Setembro!E:E,A16)+COUNTIF(Outubro!E:E,A16)+COUNTIF(Novembro!E:E,A16)+COUNTIF(Dezembro!E:E,A16)</f>
        <v>0</v>
      </c>
      <c r="D16" s="252">
        <f>SUMIF(Janeiro!E:E,A16,Janeiro!H:H)+SUMIF(Fevereiro!E:E,A16,Fevereiro!H:H)+SUMIF('Março'!E:E,A16,'Março'!H:H)+SUMIF(Abril!E:E,A16,Abril!H:H)+SUMIF(Maio!E:E,A16,Maio!H:H)+SUMIF(Junho!E:E,A16,Junho!H:H)+SUMIF(Julho!E:E,A16,Julho!H:H)+SUMIF(Agosto!E:E,A16,Agosto!H:H)+SUMIF(Setembro!E:E,A16,Setembro!H:H)+SUMIF(Outubro!E:E,A16,Outubro!H:H)+SUMIF(Novembro!E:E,A16,Novembro!H:H)+SUMIF(Dezembro!E:E,A16,Dezembro!H:H)</f>
        <v>0</v>
      </c>
      <c r="E16" s="253">
        <f t="shared" si="1"/>
        <v>0</v>
      </c>
      <c r="F16" s="261"/>
      <c r="G16" s="251">
        <f>COUNTIF(Janeiro!E:E,A16)</f>
        <v>0</v>
      </c>
      <c r="H16" s="252">
        <f>SUMIF(Janeiro!E:E,A16,Janeiro!H:H)</f>
        <v>0</v>
      </c>
      <c r="I16" s="251">
        <f>COUNTIF(Fevereiro!E:E,A16)</f>
        <v>0</v>
      </c>
      <c r="J16" s="252">
        <f>SUMIF(Fevereiro!E:E,A16,Fevereiro!H:H)</f>
        <v>0</v>
      </c>
      <c r="K16" s="251">
        <f>COUNTIF('Março'!E:E,A16)</f>
        <v>0</v>
      </c>
      <c r="L16" s="252">
        <f>SUMIF('Março'!E:E,A16,'Março'!H:H)</f>
        <v>0</v>
      </c>
      <c r="M16" s="251">
        <f>COUNTIF(Abril!E:E,A16)</f>
        <v>0</v>
      </c>
      <c r="N16" s="252">
        <f>SUMIF(Abril!E:E,A16,Abril!H:H)</f>
        <v>0</v>
      </c>
      <c r="O16" s="251">
        <f>COUNTIF(Maio!E:E,A16)</f>
        <v>0</v>
      </c>
      <c r="P16" s="252">
        <f>SUMIF(Maio!E:E,A16,Maio!H:H)</f>
        <v>0</v>
      </c>
      <c r="Q16" s="251">
        <f>COUNTIF(Junho!E:E,A16)</f>
        <v>0</v>
      </c>
      <c r="R16" s="252">
        <f>SUMIF(Junho!E:E,A16,Junho!H:H)</f>
        <v>0</v>
      </c>
      <c r="S16" s="251">
        <f>COUNTIF(Julho!E:E,A16)</f>
        <v>0</v>
      </c>
      <c r="T16" s="252">
        <f>SUMIF(Julho!E:E,A16,Julho!H:H)</f>
        <v>0</v>
      </c>
      <c r="U16" s="251">
        <f>COUNTIF(Agosto!E:E,A16)</f>
        <v>0</v>
      </c>
      <c r="V16" s="252">
        <f>SUMIF(Agosto!E:E,A16,Agosto!H:H)</f>
        <v>0</v>
      </c>
      <c r="W16" s="251">
        <f>COUNTIF(Setembro!E:E,A16)</f>
        <v>0</v>
      </c>
      <c r="X16" s="252">
        <f>SUMIF(Setembro!E:E,A16,Setembro!H:H)</f>
        <v>0</v>
      </c>
      <c r="Y16" s="251">
        <f>COUNTIF(Outubro!E:E,A16)</f>
        <v>0</v>
      </c>
      <c r="Z16" s="252">
        <f>SUMIF(Outubro!E:E,A16,Outubro!H:H)</f>
        <v>0</v>
      </c>
      <c r="AA16" s="251">
        <f>COUNTIF(Novembro!E:E,A16)</f>
        <v>0</v>
      </c>
      <c r="AB16" s="252">
        <f>SUMIF(Novembro!E:E,A16,Novembro!H:H)</f>
        <v>0</v>
      </c>
      <c r="AC16" s="251">
        <f>COUNTIF(Dezembro!E:E,A16)</f>
        <v>0</v>
      </c>
      <c r="AD16" s="252">
        <f>SUMIF(Dezembro!E:E,A16,Dezembro!H:H)</f>
        <v>0</v>
      </c>
    </row>
    <row r="17" ht="28.5" customHeight="1">
      <c r="A17" s="255" t="s">
        <v>493</v>
      </c>
      <c r="B17" s="256">
        <v>20.0</v>
      </c>
      <c r="C17" s="257">
        <f>COUNTIF(Janeiro!E:E,A17)+COUNTIF(Fevereiro!E:E,A17)+COUNTIF('Março'!E:E,A17)+COUNTIF(Abril!E:E,A17)+COUNTIF(Maio!E:E,A17)+COUNTIF(Junho!E:E,A17)+COUNTIF(Julho!E:E,A17)+COUNTIF(Agosto!E:E,A17)+COUNTIF(Setembro!E:E,A17)+COUNTIF(Outubro!E:E,A17)+COUNTIF(Novembro!E:E,A17)+COUNTIF(Dezembro!E:E,A17)</f>
        <v>0</v>
      </c>
      <c r="D17" s="258">
        <f>SUMIF(Janeiro!E:E,A17,Janeiro!H:H)+SUMIF(Fevereiro!E:E,A17,Fevereiro!H:H)+SUMIF('Março'!E:E,A17,'Março'!H:H)+SUMIF(Abril!E:E,A17,Abril!H:H)+SUMIF(Maio!E:E,A17,Maio!H:H)+SUMIF(Junho!E:E,A17,Junho!H:H)+SUMIF(Julho!E:E,A17,Julho!H:H)+SUMIF(Agosto!E:E,A17,Agosto!H:H)+SUMIF(Setembro!E:E,A17,Setembro!H:H)+SUMIF(Outubro!E:E,A17,Outubro!H:H)+SUMIF(Novembro!E:E,A17,Novembro!H:H)+SUMIF(Dezembro!E:E,A17,Dezembro!H:H)</f>
        <v>0</v>
      </c>
      <c r="E17" s="259">
        <f t="shared" si="1"/>
        <v>0</v>
      </c>
      <c r="F17" s="260"/>
      <c r="G17" s="257">
        <f>COUNTIF(Janeiro!E:E,A17)</f>
        <v>0</v>
      </c>
      <c r="H17" s="258">
        <f>SUMIF(Janeiro!E:E,A17,Janeiro!H:H)</f>
        <v>0</v>
      </c>
      <c r="I17" s="257">
        <f>COUNTIF(Fevereiro!E:E,A17)</f>
        <v>0</v>
      </c>
      <c r="J17" s="258">
        <f>SUMIF(Fevereiro!E:E,A17,Fevereiro!H:H)</f>
        <v>0</v>
      </c>
      <c r="K17" s="257">
        <f>COUNTIF('Março'!E:E,A17)</f>
        <v>0</v>
      </c>
      <c r="L17" s="258">
        <f>SUMIF('Março'!E:E,A17,'Março'!H:H)</f>
        <v>0</v>
      </c>
      <c r="M17" s="257">
        <f>COUNTIF(Abril!E:E,A17)</f>
        <v>0</v>
      </c>
      <c r="N17" s="258">
        <f>SUMIF(Abril!E:E,A17,Abril!H:H)</f>
        <v>0</v>
      </c>
      <c r="O17" s="257">
        <f>COUNTIF(Maio!E:E,A17)</f>
        <v>0</v>
      </c>
      <c r="P17" s="258">
        <f>SUMIF(Maio!E:E,A17,Maio!H:H)</f>
        <v>0</v>
      </c>
      <c r="Q17" s="257">
        <f>COUNTIF(Junho!E:E,A17)</f>
        <v>0</v>
      </c>
      <c r="R17" s="258">
        <f>SUMIF(Junho!E:E,A17,Junho!H:H)</f>
        <v>0</v>
      </c>
      <c r="S17" s="257">
        <f>COUNTIF(Julho!E:E,A17)</f>
        <v>0</v>
      </c>
      <c r="T17" s="258">
        <f>SUMIF(Julho!E:E,A17,Julho!H:H)</f>
        <v>0</v>
      </c>
      <c r="U17" s="257">
        <f>COUNTIF(Agosto!E:E,A17)</f>
        <v>0</v>
      </c>
      <c r="V17" s="258">
        <f>SUMIF(Agosto!E:E,A17,Agosto!H:H)</f>
        <v>0</v>
      </c>
      <c r="W17" s="257">
        <f>COUNTIF(Setembro!E:E,A17)</f>
        <v>0</v>
      </c>
      <c r="X17" s="258">
        <f>SUMIF(Setembro!E:E,A17,Setembro!H:H)</f>
        <v>0</v>
      </c>
      <c r="Y17" s="257">
        <f>COUNTIF(Outubro!E:E,A17)</f>
        <v>0</v>
      </c>
      <c r="Z17" s="258">
        <f>SUMIF(Outubro!E:E,A17,Outubro!H:H)</f>
        <v>0</v>
      </c>
      <c r="AA17" s="257">
        <f>COUNTIF(Novembro!E:E,A17)</f>
        <v>0</v>
      </c>
      <c r="AB17" s="258">
        <f>SUMIF(Novembro!E:E,A17,Novembro!H:H)</f>
        <v>0</v>
      </c>
      <c r="AC17" s="257">
        <f>COUNTIF(Dezembro!E:E,A17)</f>
        <v>0</v>
      </c>
      <c r="AD17" s="258">
        <f>SUMIF(Dezembro!E:E,A17,Dezembro!H:H)</f>
        <v>0</v>
      </c>
    </row>
    <row r="18" ht="28.5" customHeight="1">
      <c r="A18" s="263"/>
      <c r="B18" s="250">
        <v>1.0</v>
      </c>
      <c r="C18" s="251">
        <f>COUNTIF(Janeiro!E:E,A18)+COUNTIF(Fevereiro!E:E,A18)+COUNTIF('Março'!E:E,A18)+COUNTIF(Abril!E:E,A18)+COUNTIF(Maio!E:E,A18)+COUNTIF(Junho!E:E,A18)+COUNTIF(Julho!E:E,A18)+COUNTIF(Agosto!E:E,A18)+COUNTIF(Setembro!E:E,A18)+COUNTIF(Outubro!E:E,A18)+COUNTIF(Novembro!E:E,A18)+COUNTIF(Dezembro!E:E,A18)</f>
        <v>0</v>
      </c>
      <c r="D18" s="252">
        <f>SUMIF(Janeiro!E:E,A18,Janeiro!H:H)+SUMIF(Fevereiro!E:E,A18,Fevereiro!H:H)+SUMIF('Março'!E:E,A18,'Março'!H:H)+SUMIF(Abril!E:E,A18,Abril!H:H)+SUMIF(Maio!E:E,A18,Maio!H:H)+SUMIF(Junho!E:E,A18,Junho!H:H)+SUMIF(Julho!E:E,A18,Julho!H:H)+SUMIF(Agosto!E:E,A18,Agosto!H:H)+SUMIF(Setembro!E:E,A18,Setembro!H:H)+SUMIF(Outubro!E:E,A18,Outubro!H:H)+SUMIF(Novembro!E:E,A18,Novembro!H:H)+SUMIF(Dezembro!E:E,A18,Dezembro!H:H)</f>
        <v>0</v>
      </c>
      <c r="E18" s="253">
        <f t="shared" si="1"/>
        <v>0</v>
      </c>
      <c r="F18" s="261"/>
      <c r="G18" s="251">
        <f>COUNTIF(Janeiro!E:E,A18)</f>
        <v>0</v>
      </c>
      <c r="H18" s="252">
        <f>SUMIF(Janeiro!E:E,A18,Janeiro!H:H)</f>
        <v>0</v>
      </c>
      <c r="I18" s="251">
        <f>COUNTIF(Fevereiro!E:E,A18)</f>
        <v>0</v>
      </c>
      <c r="J18" s="252">
        <f>SUMIF(Fevereiro!E:E,A18,Fevereiro!H:H)</f>
        <v>0</v>
      </c>
      <c r="K18" s="251">
        <f>COUNTIF('Março'!E:E,A18)</f>
        <v>0</v>
      </c>
      <c r="L18" s="252">
        <f>SUMIF('Março'!E:E,A18,'Março'!H:H)</f>
        <v>0</v>
      </c>
      <c r="M18" s="251">
        <f>COUNTIF(Abril!E:E,A18)</f>
        <v>0</v>
      </c>
      <c r="N18" s="252">
        <f>SUMIF(Abril!E:E,A18,Abril!H:H)</f>
        <v>0</v>
      </c>
      <c r="O18" s="251">
        <f>COUNTIF(Maio!E:E,A18)</f>
        <v>0</v>
      </c>
      <c r="P18" s="252">
        <f>SUMIF(Maio!E:E,A18,Maio!H:H)</f>
        <v>0</v>
      </c>
      <c r="Q18" s="251">
        <f>COUNTIF(Junho!E:E,A18)</f>
        <v>0</v>
      </c>
      <c r="R18" s="252">
        <f>SUMIF(Junho!E:E,A18,Junho!H:H)</f>
        <v>0</v>
      </c>
      <c r="S18" s="251">
        <f>COUNTIF(Julho!E:E,A18)</f>
        <v>0</v>
      </c>
      <c r="T18" s="252">
        <f>SUMIF(Julho!E:E,A18,Julho!H:H)</f>
        <v>0</v>
      </c>
      <c r="U18" s="251">
        <f>COUNTIF(Agosto!E:E,A18)</f>
        <v>0</v>
      </c>
      <c r="V18" s="252">
        <f>SUMIF(Agosto!E:E,A18,Agosto!H:H)</f>
        <v>0</v>
      </c>
      <c r="W18" s="251">
        <f>COUNTIF(Setembro!E:E,A18)</f>
        <v>0</v>
      </c>
      <c r="X18" s="252">
        <f>SUMIF(Setembro!E:E,A18,Setembro!H:H)</f>
        <v>0</v>
      </c>
      <c r="Y18" s="251">
        <f>COUNTIF(Outubro!E:E,A18)</f>
        <v>0</v>
      </c>
      <c r="Z18" s="252">
        <f>SUMIF(Outubro!E:E,A18,Outubro!H:H)</f>
        <v>0</v>
      </c>
      <c r="AA18" s="251">
        <f>COUNTIF(Novembro!E:E,A18)</f>
        <v>0</v>
      </c>
      <c r="AB18" s="252">
        <f>SUMIF(Novembro!E:E,A18,Novembro!H:H)</f>
        <v>0</v>
      </c>
      <c r="AC18" s="251">
        <f>COUNTIF(Dezembro!E:E,A18)</f>
        <v>0</v>
      </c>
      <c r="AD18" s="252">
        <f>SUMIF(Dezembro!E:E,A18,Dezembro!H:H)</f>
        <v>0</v>
      </c>
    </row>
    <row r="19" ht="28.5" customHeight="1">
      <c r="A19" s="255" t="s">
        <v>494</v>
      </c>
      <c r="B19" s="256">
        <v>20.0</v>
      </c>
      <c r="C19" s="257">
        <f>COUNTIF(Janeiro!E:E,A19)+COUNTIF(Fevereiro!E:E,A19)+COUNTIF('Março'!E:E,A19)+COUNTIF(Abril!E:E,A19)+COUNTIF(Maio!E:E,A19)+COUNTIF(Junho!E:E,A19)+COUNTIF(Julho!E:E,A19)+COUNTIF(Agosto!E:E,A19)+COUNTIF(Setembro!E:E,A19)+COUNTIF(Outubro!E:E,A19)+COUNTIF(Novembro!E:E,A19)+COUNTIF(Dezembro!E:E,A19)</f>
        <v>0</v>
      </c>
      <c r="D19" s="258">
        <f>SUMIF(Janeiro!E:E,A19,Janeiro!H:H)+SUMIF(Fevereiro!E:E,A19,Fevereiro!H:H)+SUMIF('Março'!E:E,A19,'Março'!H:H)+SUMIF(Abril!E:E,A19,Abril!H:H)+SUMIF(Maio!E:E,A19,Maio!H:H)+SUMIF(Junho!E:E,A19,Junho!H:H)+SUMIF(Julho!E:E,A19,Julho!H:H)+SUMIF(Agosto!E:E,A19,Agosto!H:H)+SUMIF(Setembro!E:E,A19,Setembro!H:H)+SUMIF(Outubro!E:E,A19,Outubro!H:H)+SUMIF(Novembro!E:E,A19,Novembro!H:H)+SUMIF(Dezembro!E:E,A19,Dezembro!H:H)</f>
        <v>0</v>
      </c>
      <c r="E19" s="259">
        <f t="shared" si="1"/>
        <v>0</v>
      </c>
      <c r="F19" s="260"/>
      <c r="G19" s="257">
        <f>COUNTIF(Janeiro!E:E,A19)</f>
        <v>0</v>
      </c>
      <c r="H19" s="258">
        <f>SUMIF(Janeiro!E:E,A19,Janeiro!H:H)</f>
        <v>0</v>
      </c>
      <c r="I19" s="257">
        <f>COUNTIF(Fevereiro!E:E,A19)</f>
        <v>0</v>
      </c>
      <c r="J19" s="258">
        <f>SUMIF(Fevereiro!E:E,A19,Fevereiro!H:H)</f>
        <v>0</v>
      </c>
      <c r="K19" s="257">
        <f>COUNTIF('Março'!E:E,A19)</f>
        <v>0</v>
      </c>
      <c r="L19" s="258">
        <f>SUMIF('Março'!E:E,A19,'Março'!H:H)</f>
        <v>0</v>
      </c>
      <c r="M19" s="257">
        <f>COUNTIF(Abril!E:E,A19)</f>
        <v>0</v>
      </c>
      <c r="N19" s="258">
        <f>SUMIF(Abril!E:E,A19,Abril!H:H)</f>
        <v>0</v>
      </c>
      <c r="O19" s="257">
        <f>COUNTIF(Maio!E:E,A19)</f>
        <v>0</v>
      </c>
      <c r="P19" s="258">
        <f>SUMIF(Maio!E:E,A19,Maio!H:H)</f>
        <v>0</v>
      </c>
      <c r="Q19" s="257">
        <f>COUNTIF(Junho!E:E,A19)</f>
        <v>0</v>
      </c>
      <c r="R19" s="258">
        <f>SUMIF(Junho!E:E,A19,Junho!H:H)</f>
        <v>0</v>
      </c>
      <c r="S19" s="257">
        <f>COUNTIF(Julho!E:E,A19)</f>
        <v>0</v>
      </c>
      <c r="T19" s="258">
        <f>SUMIF(Julho!E:E,A19,Julho!H:H)</f>
        <v>0</v>
      </c>
      <c r="U19" s="257">
        <f>COUNTIF(Agosto!E:E,A19)</f>
        <v>0</v>
      </c>
      <c r="V19" s="258">
        <f>SUMIF(Agosto!E:E,A19,Agosto!H:H)</f>
        <v>0</v>
      </c>
      <c r="W19" s="257">
        <f>COUNTIF(Setembro!E:E,A19)</f>
        <v>0</v>
      </c>
      <c r="X19" s="258">
        <f>SUMIF(Setembro!E:E,A19,Setembro!H:H)</f>
        <v>0</v>
      </c>
      <c r="Y19" s="257">
        <f>COUNTIF(Outubro!E:E,A19)</f>
        <v>0</v>
      </c>
      <c r="Z19" s="258">
        <f>SUMIF(Outubro!E:E,A19,Outubro!H:H)</f>
        <v>0</v>
      </c>
      <c r="AA19" s="257">
        <f>COUNTIF(Novembro!E:E,A19)</f>
        <v>0</v>
      </c>
      <c r="AB19" s="258">
        <f>SUMIF(Novembro!E:E,A19,Novembro!H:H)</f>
        <v>0</v>
      </c>
      <c r="AC19" s="257">
        <f>COUNTIF(Dezembro!E:E,A19)</f>
        <v>0</v>
      </c>
      <c r="AD19" s="258">
        <f>SUMIF(Dezembro!E:E,A19,Dezembro!H:H)</f>
        <v>0</v>
      </c>
    </row>
    <row r="20" ht="28.5" customHeight="1">
      <c r="A20" s="263" t="s">
        <v>495</v>
      </c>
      <c r="B20" s="250">
        <v>20.0</v>
      </c>
      <c r="C20" s="251">
        <f>COUNTIF(Janeiro!E:E,A20)+COUNTIF(Fevereiro!E:E,A20)+COUNTIF('Março'!E:E,A20)+COUNTIF(Abril!E:E,A20)+COUNTIF(Maio!E:E,A20)+COUNTIF(Junho!E:E,A20)+COUNTIF(Julho!E:E,A20)+COUNTIF(Agosto!E:E,A20)+COUNTIF(Setembro!E:E,A20)+COUNTIF(Outubro!E:E,A20)+COUNTIF(Novembro!E:E,A20)+COUNTIF(Dezembro!E:E,A20)</f>
        <v>0</v>
      </c>
      <c r="D20" s="252">
        <f>SUMIF(Janeiro!E:E,A20,Janeiro!H:H)+SUMIF(Fevereiro!E:E,A20,Fevereiro!H:H)+SUMIF('Março'!E:E,A20,'Março'!H:H)+SUMIF(Abril!E:E,A20,Abril!H:H)+SUMIF(Maio!E:E,A20,Maio!H:H)+SUMIF(Junho!E:E,A20,Junho!H:H)+SUMIF(Julho!E:E,A20,Julho!H:H)+SUMIF(Agosto!E:E,A20,Agosto!H:H)+SUMIF(Setembro!E:E,A20,Setembro!H:H)+SUMIF(Outubro!E:E,A20,Outubro!H:H)+SUMIF(Novembro!E:E,A20,Novembro!H:H)+SUMIF(Dezembro!E:E,A20,Dezembro!H:H)</f>
        <v>0</v>
      </c>
      <c r="E20" s="253">
        <f t="shared" si="1"/>
        <v>0</v>
      </c>
      <c r="F20" s="261"/>
      <c r="G20" s="251">
        <f>COUNTIF(Janeiro!E:E,A20)</f>
        <v>0</v>
      </c>
      <c r="H20" s="252">
        <f>SUMIF(Janeiro!E:E,A20,Janeiro!H:H)</f>
        <v>0</v>
      </c>
      <c r="I20" s="251">
        <f>COUNTIF(Fevereiro!E:E,A20)</f>
        <v>0</v>
      </c>
      <c r="J20" s="252">
        <f>SUMIF(Fevereiro!E:E,A20,Fevereiro!H:H)</f>
        <v>0</v>
      </c>
      <c r="K20" s="251">
        <f>COUNTIF('Março'!E:E,A20)</f>
        <v>0</v>
      </c>
      <c r="L20" s="252">
        <f>SUMIF('Março'!E:E,A20,'Março'!H:H)</f>
        <v>0</v>
      </c>
      <c r="M20" s="251">
        <f>COUNTIF(Abril!E:E,A20)</f>
        <v>0</v>
      </c>
      <c r="N20" s="252">
        <f>SUMIF(Abril!E:E,A20,Abril!H:H)</f>
        <v>0</v>
      </c>
      <c r="O20" s="251">
        <f>COUNTIF(Maio!E:E,A20)</f>
        <v>0</v>
      </c>
      <c r="P20" s="252">
        <f>SUMIF(Maio!E:E,A20,Maio!H:H)</f>
        <v>0</v>
      </c>
      <c r="Q20" s="251">
        <f>COUNTIF(Junho!E:E,A20)</f>
        <v>0</v>
      </c>
      <c r="R20" s="252">
        <f>SUMIF(Junho!E:E,A20,Junho!H:H)</f>
        <v>0</v>
      </c>
      <c r="S20" s="251">
        <f>COUNTIF(Julho!E:E,A20)</f>
        <v>0</v>
      </c>
      <c r="T20" s="252">
        <f>SUMIF(Julho!E:E,A20,Julho!H:H)</f>
        <v>0</v>
      </c>
      <c r="U20" s="251">
        <f>COUNTIF(Agosto!E:E,A20)</f>
        <v>0</v>
      </c>
      <c r="V20" s="252">
        <f>SUMIF(Agosto!E:E,A20,Agosto!H:H)</f>
        <v>0</v>
      </c>
      <c r="W20" s="251">
        <f>COUNTIF(Setembro!E:E,A20)</f>
        <v>0</v>
      </c>
      <c r="X20" s="252">
        <f>SUMIF(Setembro!E:E,A20,Setembro!H:H)</f>
        <v>0</v>
      </c>
      <c r="Y20" s="251">
        <f>COUNTIF(Outubro!E:E,A20)</f>
        <v>0</v>
      </c>
      <c r="Z20" s="252">
        <f>SUMIF(Outubro!E:E,A20,Outubro!H:H)</f>
        <v>0</v>
      </c>
      <c r="AA20" s="251">
        <f>COUNTIF(Novembro!E:E,A20)</f>
        <v>0</v>
      </c>
      <c r="AB20" s="252">
        <f>SUMIF(Novembro!E:E,A20,Novembro!H:H)</f>
        <v>0</v>
      </c>
      <c r="AC20" s="251">
        <f>COUNTIF(Dezembro!E:E,A20)</f>
        <v>0</v>
      </c>
      <c r="AD20" s="252">
        <f>SUMIF(Dezembro!E:E,A20,Dezembro!H:H)</f>
        <v>0</v>
      </c>
    </row>
    <row r="21" ht="28.5" customHeight="1">
      <c r="A21" s="255"/>
      <c r="B21" s="256">
        <v>1.0</v>
      </c>
      <c r="C21" s="257">
        <f>COUNTIF(Janeiro!E:E,A21)+COUNTIF(Fevereiro!E:E,A21)+COUNTIF('Março'!E:E,A21)+COUNTIF(Abril!E:E,A21)+COUNTIF(Maio!E:E,A21)+COUNTIF(Junho!E:E,A21)+COUNTIF(Julho!E:E,A21)+COUNTIF(Agosto!E:E,A21)+COUNTIF(Setembro!E:E,A21)+COUNTIF(Outubro!E:E,A21)+COUNTIF(Novembro!E:E,A21)+COUNTIF(Dezembro!E:E,A21)</f>
        <v>0</v>
      </c>
      <c r="D21" s="258">
        <f>SUMIF(Janeiro!E:E,A21,Janeiro!H:H)+SUMIF(Fevereiro!E:E,A21,Fevereiro!H:H)+SUMIF('Março'!E:E,A21,'Março'!H:H)+SUMIF(Abril!E:E,A21,Abril!H:H)+SUMIF(Maio!E:E,A21,Maio!H:H)+SUMIF(Junho!E:E,A21,Junho!H:H)+SUMIF(Julho!E:E,A21,Julho!H:H)+SUMIF(Agosto!E:E,A21,Agosto!H:H)+SUMIF(Setembro!E:E,A21,Setembro!H:H)+SUMIF(Outubro!E:E,A21,Outubro!H:H)+SUMIF(Novembro!E:E,A21,Novembro!H:H)+SUMIF(Dezembro!E:E,A21,Dezembro!H:H)</f>
        <v>0</v>
      </c>
      <c r="E21" s="259">
        <f t="shared" si="1"/>
        <v>0</v>
      </c>
      <c r="F21" s="260"/>
      <c r="G21" s="257">
        <f>COUNTIF(Janeiro!E:E,A21)</f>
        <v>0</v>
      </c>
      <c r="H21" s="258">
        <f>SUMIF(Janeiro!E:E,A21,Janeiro!H:H)</f>
        <v>0</v>
      </c>
      <c r="I21" s="257">
        <f>COUNTIF(Fevereiro!E:E,A21)</f>
        <v>0</v>
      </c>
      <c r="J21" s="258">
        <f>SUMIF(Fevereiro!E:E,A21,Fevereiro!H:H)</f>
        <v>0</v>
      </c>
      <c r="K21" s="257">
        <f>COUNTIF('Março'!E:E,A21)</f>
        <v>0</v>
      </c>
      <c r="L21" s="258">
        <f>SUMIF('Março'!E:E,A21,'Março'!H:H)</f>
        <v>0</v>
      </c>
      <c r="M21" s="257">
        <f>COUNTIF(Abril!E:E,A21)</f>
        <v>0</v>
      </c>
      <c r="N21" s="258">
        <f>SUMIF(Abril!E:E,A21,Abril!H:H)</f>
        <v>0</v>
      </c>
      <c r="O21" s="257">
        <f>COUNTIF(Maio!E:E,A21)</f>
        <v>0</v>
      </c>
      <c r="P21" s="258">
        <f>SUMIF(Maio!E:E,A21,Maio!H:H)</f>
        <v>0</v>
      </c>
      <c r="Q21" s="257">
        <f>COUNTIF(Junho!E:E,A21)</f>
        <v>0</v>
      </c>
      <c r="R21" s="258">
        <f>SUMIF(Junho!E:E,A21,Junho!H:H)</f>
        <v>0</v>
      </c>
      <c r="S21" s="257">
        <f>COUNTIF(Julho!E:E,A21)</f>
        <v>0</v>
      </c>
      <c r="T21" s="258">
        <f>SUMIF(Julho!E:E,A21,Julho!H:H)</f>
        <v>0</v>
      </c>
      <c r="U21" s="257">
        <f>COUNTIF(Agosto!E:E,A21)</f>
        <v>0</v>
      </c>
      <c r="V21" s="258">
        <f>SUMIF(Agosto!E:E,A21,Agosto!H:H)</f>
        <v>0</v>
      </c>
      <c r="W21" s="257">
        <f>COUNTIF(Setembro!E:E,A21)</f>
        <v>0</v>
      </c>
      <c r="X21" s="258">
        <f>SUMIF(Setembro!E:E,A21,Setembro!H:H)</f>
        <v>0</v>
      </c>
      <c r="Y21" s="257">
        <f>COUNTIF(Outubro!E:E,A21)</f>
        <v>0</v>
      </c>
      <c r="Z21" s="258">
        <f>SUMIF(Outubro!E:E,A21,Outubro!H:H)</f>
        <v>0</v>
      </c>
      <c r="AA21" s="257">
        <f>COUNTIF(Novembro!E:E,A21)</f>
        <v>0</v>
      </c>
      <c r="AB21" s="258">
        <f>SUMIF(Novembro!E:E,A21,Novembro!H:H)</f>
        <v>0</v>
      </c>
      <c r="AC21" s="257">
        <f>COUNTIF(Dezembro!E:E,A21)</f>
        <v>0</v>
      </c>
      <c r="AD21" s="258">
        <f>SUMIF(Dezembro!E:E,A21,Dezembro!H:H)</f>
        <v>0</v>
      </c>
    </row>
    <row r="22" ht="28.5" customHeight="1">
      <c r="A22" s="263"/>
      <c r="B22" s="250">
        <v>1.0</v>
      </c>
      <c r="C22" s="251">
        <f>COUNTIF(Janeiro!E:E,A22)+COUNTIF(Fevereiro!E:E,A22)+COUNTIF('Março'!E:E,A22)+COUNTIF(Abril!E:E,A22)+COUNTIF(Maio!E:E,A22)+COUNTIF(Junho!E:E,A22)+COUNTIF(Julho!E:E,A22)+COUNTIF(Agosto!E:E,A22)+COUNTIF(Setembro!E:E,A22)+COUNTIF(Outubro!E:E,A22)+COUNTIF(Novembro!E:E,A22)+COUNTIF(Dezembro!E:E,A22)</f>
        <v>0</v>
      </c>
      <c r="D22" s="252">
        <f>SUMIF(Janeiro!E:E,A22,Janeiro!H:H)+SUMIF(Fevereiro!E:E,A22,Fevereiro!H:H)+SUMIF('Março'!E:E,A22,'Março'!H:H)+SUMIF(Abril!E:E,A22,Abril!H:H)+SUMIF(Maio!E:E,A22,Maio!H:H)+SUMIF(Junho!E:E,A22,Junho!H:H)+SUMIF(Julho!E:E,A22,Julho!H:H)+SUMIF(Agosto!E:E,A22,Agosto!H:H)+SUMIF(Setembro!E:E,A22,Setembro!H:H)+SUMIF(Outubro!E:E,A22,Outubro!H:H)+SUMIF(Novembro!E:E,A22,Novembro!H:H)+SUMIF(Dezembro!E:E,A22,Dezembro!H:H)</f>
        <v>0</v>
      </c>
      <c r="E22" s="253">
        <f t="shared" si="1"/>
        <v>0</v>
      </c>
      <c r="F22" s="261"/>
      <c r="G22" s="251">
        <f>COUNTIF(Janeiro!E:E,A22)</f>
        <v>0</v>
      </c>
      <c r="H22" s="252">
        <f>SUMIF(Janeiro!E:E,A22,Janeiro!H:H)</f>
        <v>0</v>
      </c>
      <c r="I22" s="251">
        <f>COUNTIF(Fevereiro!E:E,A22)</f>
        <v>0</v>
      </c>
      <c r="J22" s="252">
        <f>SUMIF(Fevereiro!E:E,A22,Fevereiro!H:H)</f>
        <v>0</v>
      </c>
      <c r="K22" s="251">
        <f>COUNTIF('Março'!E:E,A22)</f>
        <v>0</v>
      </c>
      <c r="L22" s="252">
        <f>SUMIF('Março'!E:E,A22,'Março'!H:H)</f>
        <v>0</v>
      </c>
      <c r="M22" s="251">
        <f>COUNTIF(Abril!E:E,A22)</f>
        <v>0</v>
      </c>
      <c r="N22" s="252">
        <f>SUMIF(Abril!E:E,A22,Abril!H:H)</f>
        <v>0</v>
      </c>
      <c r="O22" s="251">
        <f>COUNTIF(Maio!E:E,A22)</f>
        <v>0</v>
      </c>
      <c r="P22" s="252">
        <f>SUMIF(Maio!E:E,A22,Maio!H:H)</f>
        <v>0</v>
      </c>
      <c r="Q22" s="251">
        <f>COUNTIF(Junho!E:E,A22)</f>
        <v>0</v>
      </c>
      <c r="R22" s="252">
        <f>SUMIF(Junho!E:E,A22,Junho!H:H)</f>
        <v>0</v>
      </c>
      <c r="S22" s="251">
        <f>COUNTIF(Julho!E:E,A22)</f>
        <v>0</v>
      </c>
      <c r="T22" s="252">
        <f>SUMIF(Julho!E:E,A22,Julho!H:H)</f>
        <v>0</v>
      </c>
      <c r="U22" s="251">
        <f>COUNTIF(Agosto!E:E,A22)</f>
        <v>0</v>
      </c>
      <c r="V22" s="252">
        <f>SUMIF(Agosto!E:E,A22,Agosto!H:H)</f>
        <v>0</v>
      </c>
      <c r="W22" s="251">
        <f>COUNTIF(Setembro!E:E,A22)</f>
        <v>0</v>
      </c>
      <c r="X22" s="252">
        <f>SUMIF(Setembro!E:E,A22,Setembro!H:H)</f>
        <v>0</v>
      </c>
      <c r="Y22" s="251">
        <f>COUNTIF(Outubro!E:E,A22)</f>
        <v>0</v>
      </c>
      <c r="Z22" s="252">
        <f>SUMIF(Outubro!E:E,A22,Outubro!H:H)</f>
        <v>0</v>
      </c>
      <c r="AA22" s="251">
        <f>COUNTIF(Novembro!E:E,A22)</f>
        <v>0</v>
      </c>
      <c r="AB22" s="252">
        <f>SUMIF(Novembro!E:E,A22,Novembro!H:H)</f>
        <v>0</v>
      </c>
      <c r="AC22" s="251">
        <f>COUNTIF(Dezembro!E:E,A22)</f>
        <v>0</v>
      </c>
      <c r="AD22" s="252">
        <f>SUMIF(Dezembro!E:E,A22,Dezembro!H:H)</f>
        <v>0</v>
      </c>
    </row>
    <row r="23" ht="28.5" customHeight="1">
      <c r="A23" s="255"/>
      <c r="B23" s="256">
        <v>1.0</v>
      </c>
      <c r="C23" s="257">
        <f>COUNTIF(Janeiro!E:E,A23)+COUNTIF(Fevereiro!E:E,A23)+COUNTIF('Março'!E:E,A23)+COUNTIF(Abril!E:E,A23)+COUNTIF(Maio!E:E,A23)+COUNTIF(Junho!E:E,A23)+COUNTIF(Julho!E:E,A23)+COUNTIF(Agosto!E:E,A23)+COUNTIF(Setembro!E:E,A23)+COUNTIF(Outubro!E:E,A23)+COUNTIF(Novembro!E:E,A23)+COUNTIF(Dezembro!E:E,A23)</f>
        <v>0</v>
      </c>
      <c r="D23" s="258">
        <f>SUMIF(Janeiro!E:E,A23,Janeiro!H:H)+SUMIF(Fevereiro!E:E,A23,Fevereiro!H:H)+SUMIF('Março'!E:E,A23,'Março'!H:H)+SUMIF(Abril!E:E,A23,Abril!H:H)+SUMIF(Maio!E:E,A23,Maio!H:H)+SUMIF(Junho!E:E,A23,Junho!H:H)+SUMIF(Julho!E:E,A23,Julho!H:H)+SUMIF(Agosto!E:E,A23,Agosto!H:H)+SUMIF(Setembro!E:E,A23,Setembro!H:H)+SUMIF(Outubro!E:E,A23,Outubro!H:H)+SUMIF(Novembro!E:E,A23,Novembro!H:H)+SUMIF(Dezembro!E:E,A23,Dezembro!H:H)</f>
        <v>0</v>
      </c>
      <c r="E23" s="259">
        <f t="shared" si="1"/>
        <v>0</v>
      </c>
      <c r="F23" s="260"/>
      <c r="G23" s="257">
        <f>COUNTIF(Janeiro!E:E,A23)</f>
        <v>0</v>
      </c>
      <c r="H23" s="258">
        <f>SUMIF(Janeiro!E:E,A23,Janeiro!H:H)</f>
        <v>0</v>
      </c>
      <c r="I23" s="257">
        <f>COUNTIF(Fevereiro!E:E,A23)</f>
        <v>0</v>
      </c>
      <c r="J23" s="258">
        <f>SUMIF(Fevereiro!E:E,A23,Fevereiro!H:H)</f>
        <v>0</v>
      </c>
      <c r="K23" s="257">
        <f>COUNTIF('Março'!E:E,A23)</f>
        <v>0</v>
      </c>
      <c r="L23" s="258">
        <f>SUMIF('Março'!E:E,A23,'Março'!H:H)</f>
        <v>0</v>
      </c>
      <c r="M23" s="257">
        <f>COUNTIF(Abril!E:E,A23)</f>
        <v>0</v>
      </c>
      <c r="N23" s="258">
        <f>SUMIF(Abril!E:E,A23,Abril!H:H)</f>
        <v>0</v>
      </c>
      <c r="O23" s="257">
        <f>COUNTIF(Maio!E:E,A23)</f>
        <v>0</v>
      </c>
      <c r="P23" s="258">
        <f>SUMIF(Maio!E:E,A23,Maio!H:H)</f>
        <v>0</v>
      </c>
      <c r="Q23" s="257">
        <f>COUNTIF(Junho!E:E,A23)</f>
        <v>0</v>
      </c>
      <c r="R23" s="258">
        <f>SUMIF(Junho!E:E,A23,Junho!H:H)</f>
        <v>0</v>
      </c>
      <c r="S23" s="257">
        <f>COUNTIF(Julho!E:E,A23)</f>
        <v>0</v>
      </c>
      <c r="T23" s="258">
        <f>SUMIF(Julho!E:E,A23,Julho!H:H)</f>
        <v>0</v>
      </c>
      <c r="U23" s="257">
        <f>COUNTIF(Agosto!E:E,A23)</f>
        <v>0</v>
      </c>
      <c r="V23" s="258">
        <f>SUMIF(Agosto!E:E,A23,Agosto!H:H)</f>
        <v>0</v>
      </c>
      <c r="W23" s="257">
        <f>COUNTIF(Setembro!E:E,A23)</f>
        <v>0</v>
      </c>
      <c r="X23" s="258">
        <f>SUMIF(Setembro!E:E,A23,Setembro!H:H)</f>
        <v>0</v>
      </c>
      <c r="Y23" s="257">
        <f>COUNTIF(Outubro!E:E,A23)</f>
        <v>0</v>
      </c>
      <c r="Z23" s="258">
        <f>SUMIF(Outubro!E:E,A23,Outubro!H:H)</f>
        <v>0</v>
      </c>
      <c r="AA23" s="257">
        <f>COUNTIF(Novembro!E:E,A23)</f>
        <v>0</v>
      </c>
      <c r="AB23" s="258">
        <f>SUMIF(Novembro!E:E,A23,Novembro!H:H)</f>
        <v>0</v>
      </c>
      <c r="AC23" s="257">
        <f>COUNTIF(Dezembro!E:E,A23)</f>
        <v>0</v>
      </c>
      <c r="AD23" s="258">
        <f>SUMIF(Dezembro!E:E,A23,Dezembro!H:H)</f>
        <v>0</v>
      </c>
    </row>
    <row r="24" ht="28.5" customHeight="1">
      <c r="A24" s="263"/>
      <c r="B24" s="250">
        <v>1.0</v>
      </c>
      <c r="C24" s="251">
        <f>COUNTIF(Janeiro!E:E,A24)+COUNTIF(Fevereiro!E:E,A24)+COUNTIF('Março'!E:E,A24)+COUNTIF(Abril!E:E,A24)+COUNTIF(Maio!E:E,A24)+COUNTIF(Junho!E:E,A24)+COUNTIF(Julho!E:E,A24)+COUNTIF(Agosto!E:E,A24)+COUNTIF(Setembro!E:E,A24)+COUNTIF(Outubro!E:E,A24)+COUNTIF(Novembro!E:E,A24)+COUNTIF(Dezembro!E:E,A24)</f>
        <v>0</v>
      </c>
      <c r="D24" s="252">
        <f>SUMIF(Janeiro!E:E,A24,Janeiro!H:H)+SUMIF(Fevereiro!E:E,A24,Fevereiro!H:H)+SUMIF('Março'!E:E,A24,'Março'!H:H)+SUMIF(Abril!E:E,A24,Abril!H:H)+SUMIF(Maio!E:E,A24,Maio!H:H)+SUMIF(Junho!E:E,A24,Junho!H:H)+SUMIF(Julho!E:E,A24,Julho!H:H)+SUMIF(Agosto!E:E,A24,Agosto!H:H)+SUMIF(Setembro!E:E,A24,Setembro!H:H)+SUMIF(Outubro!E:E,A24,Outubro!H:H)+SUMIF(Novembro!E:E,A24,Novembro!H:H)+SUMIF(Dezembro!E:E,A24,Dezembro!H:H)</f>
        <v>0</v>
      </c>
      <c r="E24" s="253">
        <f t="shared" si="1"/>
        <v>0</v>
      </c>
      <c r="F24" s="261"/>
      <c r="G24" s="251">
        <f>COUNTIF(Janeiro!E:E,A24)</f>
        <v>0</v>
      </c>
      <c r="H24" s="252">
        <f>SUMIF(Janeiro!E:E,A24,Janeiro!H:H)</f>
        <v>0</v>
      </c>
      <c r="I24" s="251">
        <f>COUNTIF(Fevereiro!E:E,A24)</f>
        <v>0</v>
      </c>
      <c r="J24" s="252">
        <f>SUMIF(Fevereiro!E:E,A24,Fevereiro!H:H)</f>
        <v>0</v>
      </c>
      <c r="K24" s="251">
        <f>COUNTIF('Março'!E:E,A24)</f>
        <v>0</v>
      </c>
      <c r="L24" s="252">
        <f>SUMIF('Março'!E:E,A24,'Março'!H:H)</f>
        <v>0</v>
      </c>
      <c r="M24" s="251">
        <f>COUNTIF(Abril!E:E,A24)</f>
        <v>0</v>
      </c>
      <c r="N24" s="252">
        <f>SUMIF(Abril!E:E,A24,Abril!H:H)</f>
        <v>0</v>
      </c>
      <c r="O24" s="251">
        <f>COUNTIF(Maio!E:E,A24)</f>
        <v>0</v>
      </c>
      <c r="P24" s="252">
        <f>SUMIF(Maio!E:E,A24,Maio!H:H)</f>
        <v>0</v>
      </c>
      <c r="Q24" s="251">
        <f>COUNTIF(Junho!E:E,A24)</f>
        <v>0</v>
      </c>
      <c r="R24" s="252">
        <f>SUMIF(Junho!E:E,A24,Junho!H:H)</f>
        <v>0</v>
      </c>
      <c r="S24" s="251">
        <f>COUNTIF(Julho!E:E,A24)</f>
        <v>0</v>
      </c>
      <c r="T24" s="252">
        <f>SUMIF(Julho!E:E,A24,Julho!H:H)</f>
        <v>0</v>
      </c>
      <c r="U24" s="251">
        <f>COUNTIF(Agosto!E:E,A24)</f>
        <v>0</v>
      </c>
      <c r="V24" s="252">
        <f>SUMIF(Agosto!E:E,A24,Agosto!H:H)</f>
        <v>0</v>
      </c>
      <c r="W24" s="251">
        <f>COUNTIF(Setembro!E:E,A24)</f>
        <v>0</v>
      </c>
      <c r="X24" s="252">
        <f>SUMIF(Setembro!E:E,A24,Setembro!H:H)</f>
        <v>0</v>
      </c>
      <c r="Y24" s="251">
        <f>COUNTIF(Outubro!E:E,A24)</f>
        <v>0</v>
      </c>
      <c r="Z24" s="252">
        <f>SUMIF(Outubro!E:E,A24,Outubro!H:H)</f>
        <v>0</v>
      </c>
      <c r="AA24" s="251">
        <f>COUNTIF(Novembro!E:E,A24)</f>
        <v>0</v>
      </c>
      <c r="AB24" s="252">
        <f>SUMIF(Novembro!E:E,A24,Novembro!H:H)</f>
        <v>0</v>
      </c>
      <c r="AC24" s="251">
        <f>COUNTIF(Dezembro!E:E,A24)</f>
        <v>0</v>
      </c>
      <c r="AD24" s="252">
        <f>SUMIF(Dezembro!E:E,A24,Dezembro!H:H)</f>
        <v>0</v>
      </c>
    </row>
    <row r="25" ht="28.5" customHeight="1">
      <c r="A25" s="255"/>
      <c r="B25" s="256">
        <v>1.0</v>
      </c>
      <c r="C25" s="257">
        <f>COUNTIF(Janeiro!E:E,A25)+COUNTIF(Fevereiro!E:E,A25)+COUNTIF('Março'!E:E,A25)+COUNTIF(Abril!E:E,A25)+COUNTIF(Maio!E:E,A25)+COUNTIF(Junho!E:E,A25)+COUNTIF(Julho!E:E,A25)+COUNTIF(Agosto!E:E,A25)+COUNTIF(Setembro!E:E,A25)+COUNTIF(Outubro!E:E,A25)+COUNTIF(Novembro!E:E,A25)+COUNTIF(Dezembro!E:E,A25)</f>
        <v>0</v>
      </c>
      <c r="D25" s="258">
        <f>SUMIF(Janeiro!E:E,A25,Janeiro!H:H)+SUMIF(Fevereiro!E:E,A25,Fevereiro!H:H)+SUMIF('Março'!E:E,A25,'Março'!H:H)+SUMIF(Abril!E:E,A25,Abril!H:H)+SUMIF(Maio!E:E,A25,Maio!H:H)+SUMIF(Junho!E:E,A25,Junho!H:H)+SUMIF(Julho!E:E,A25,Julho!H:H)+SUMIF(Agosto!E:E,A25,Agosto!H:H)+SUMIF(Setembro!E:E,A25,Setembro!H:H)+SUMIF(Outubro!E:E,A25,Outubro!H:H)+SUMIF(Novembro!E:E,A25,Novembro!H:H)+SUMIF(Dezembro!E:E,A25,Dezembro!H:H)</f>
        <v>0</v>
      </c>
      <c r="E25" s="259">
        <f t="shared" si="1"/>
        <v>0</v>
      </c>
      <c r="F25" s="260"/>
      <c r="G25" s="257">
        <f>COUNTIF(Janeiro!E:E,A25)</f>
        <v>0</v>
      </c>
      <c r="H25" s="258">
        <f>SUMIF(Janeiro!E:E,A25,Janeiro!H:H)</f>
        <v>0</v>
      </c>
      <c r="I25" s="257">
        <f>COUNTIF(Fevereiro!E:E,A25)</f>
        <v>0</v>
      </c>
      <c r="J25" s="258">
        <f>SUMIF(Fevereiro!E:E,A25,Fevereiro!H:H)</f>
        <v>0</v>
      </c>
      <c r="K25" s="257">
        <f>COUNTIF('Março'!E:E,A25)</f>
        <v>0</v>
      </c>
      <c r="L25" s="258">
        <f>SUMIF('Março'!E:E,A25,'Março'!H:H)</f>
        <v>0</v>
      </c>
      <c r="M25" s="257">
        <f>COUNTIF(Abril!E:E,A25)</f>
        <v>0</v>
      </c>
      <c r="N25" s="258">
        <f>SUMIF(Abril!E:E,A25,Abril!H:H)</f>
        <v>0</v>
      </c>
      <c r="O25" s="257">
        <f>COUNTIF(Maio!E:E,A25)</f>
        <v>0</v>
      </c>
      <c r="P25" s="258">
        <f>SUMIF(Maio!E:E,A25,Maio!H:H)</f>
        <v>0</v>
      </c>
      <c r="Q25" s="257">
        <f>COUNTIF(Junho!E:E,A25)</f>
        <v>0</v>
      </c>
      <c r="R25" s="258">
        <f>SUMIF(Junho!E:E,A25,Junho!H:H)</f>
        <v>0</v>
      </c>
      <c r="S25" s="257">
        <f>COUNTIF(Julho!E:E,A25)</f>
        <v>0</v>
      </c>
      <c r="T25" s="258">
        <f>SUMIF(Julho!E:E,A25,Julho!H:H)</f>
        <v>0</v>
      </c>
      <c r="U25" s="257">
        <f>COUNTIF(Agosto!E:E,A25)</f>
        <v>0</v>
      </c>
      <c r="V25" s="258">
        <f>SUMIF(Agosto!E:E,A25,Agosto!H:H)</f>
        <v>0</v>
      </c>
      <c r="W25" s="257">
        <f>COUNTIF(Setembro!E:E,A25)</f>
        <v>0</v>
      </c>
      <c r="X25" s="258">
        <f>SUMIF(Setembro!E:E,A25,Setembro!H:H)</f>
        <v>0</v>
      </c>
      <c r="Y25" s="257">
        <f>COUNTIF(Outubro!E:E,A25)</f>
        <v>0</v>
      </c>
      <c r="Z25" s="258">
        <f>SUMIF(Outubro!E:E,A25,Outubro!H:H)</f>
        <v>0</v>
      </c>
      <c r="AA25" s="257">
        <f>COUNTIF(Novembro!E:E,A25)</f>
        <v>0</v>
      </c>
      <c r="AB25" s="258">
        <f>SUMIF(Novembro!E:E,A25,Novembro!H:H)</f>
        <v>0</v>
      </c>
      <c r="AC25" s="257">
        <f>COUNTIF(Dezembro!E:E,A25)</f>
        <v>0</v>
      </c>
      <c r="AD25" s="258">
        <f>SUMIF(Dezembro!E:E,A25,Dezembro!H:H)</f>
        <v>0</v>
      </c>
    </row>
    <row r="26" ht="28.5" customHeight="1">
      <c r="A26" s="263"/>
      <c r="B26" s="250">
        <v>1.0</v>
      </c>
      <c r="C26" s="251">
        <f>COUNTIF(Janeiro!E:E,A26)+COUNTIF(Fevereiro!E:E,A26)+COUNTIF('Março'!E:E,A26)+COUNTIF(Abril!E:E,A26)+COUNTIF(Maio!E:E,A26)+COUNTIF(Junho!E:E,A26)+COUNTIF(Julho!E:E,A26)+COUNTIF(Agosto!E:E,A26)+COUNTIF(Setembro!E:E,A26)+COUNTIF(Outubro!E:E,A26)+COUNTIF(Novembro!E:E,A26)+COUNTIF(Dezembro!E:E,A26)</f>
        <v>0</v>
      </c>
      <c r="D26" s="252">
        <f>SUMIF(Janeiro!E:E,A26,Janeiro!H:H)+SUMIF(Fevereiro!E:E,A26,Fevereiro!H:H)+SUMIF('Março'!E:E,A26,'Março'!H:H)+SUMIF(Abril!E:E,A26,Abril!H:H)+SUMIF(Maio!E:E,A26,Maio!H:H)+SUMIF(Junho!E:E,A26,Junho!H:H)+SUMIF(Julho!E:E,A26,Julho!H:H)+SUMIF(Agosto!E:E,A26,Agosto!H:H)+SUMIF(Setembro!E:E,A26,Setembro!H:H)+SUMIF(Outubro!E:E,A26,Outubro!H:H)+SUMIF(Novembro!E:E,A26,Novembro!H:H)+SUMIF(Dezembro!E:E,A26,Dezembro!H:H)</f>
        <v>0</v>
      </c>
      <c r="E26" s="253">
        <f t="shared" si="1"/>
        <v>0</v>
      </c>
      <c r="F26" s="261"/>
      <c r="G26" s="251">
        <f>COUNTIF(Janeiro!E:E,A26)</f>
        <v>0</v>
      </c>
      <c r="H26" s="252">
        <f>SUMIF(Janeiro!E:E,A26,Janeiro!H:H)</f>
        <v>0</v>
      </c>
      <c r="I26" s="251">
        <f>COUNTIF(Fevereiro!E:E,A26)</f>
        <v>0</v>
      </c>
      <c r="J26" s="252">
        <f>SUMIF(Fevereiro!E:E,A26,Fevereiro!H:H)</f>
        <v>0</v>
      </c>
      <c r="K26" s="251">
        <f>COUNTIF('Março'!E:E,A26)</f>
        <v>0</v>
      </c>
      <c r="L26" s="252">
        <f>SUMIF('Março'!E:E,A26,'Março'!H:H)</f>
        <v>0</v>
      </c>
      <c r="M26" s="251">
        <f>COUNTIF(Abril!E:E,A26)</f>
        <v>0</v>
      </c>
      <c r="N26" s="252">
        <f>SUMIF(Abril!E:E,A26,Abril!H:H)</f>
        <v>0</v>
      </c>
      <c r="O26" s="251">
        <f>COUNTIF(Maio!E:E,A26)</f>
        <v>0</v>
      </c>
      <c r="P26" s="252">
        <f>SUMIF(Maio!E:E,A26,Maio!H:H)</f>
        <v>0</v>
      </c>
      <c r="Q26" s="251">
        <f>COUNTIF(Junho!E:E,A26)</f>
        <v>0</v>
      </c>
      <c r="R26" s="252">
        <f>SUMIF(Junho!E:E,A26,Junho!H:H)</f>
        <v>0</v>
      </c>
      <c r="S26" s="251">
        <f>COUNTIF(Julho!E:E,A26)</f>
        <v>0</v>
      </c>
      <c r="T26" s="252">
        <f>SUMIF(Julho!E:E,A26,Julho!H:H)</f>
        <v>0</v>
      </c>
      <c r="U26" s="251">
        <f>COUNTIF(Agosto!E:E,A26)</f>
        <v>0</v>
      </c>
      <c r="V26" s="252">
        <f>SUMIF(Agosto!E:E,A26,Agosto!H:H)</f>
        <v>0</v>
      </c>
      <c r="W26" s="251">
        <f>COUNTIF(Setembro!E:E,A26)</f>
        <v>0</v>
      </c>
      <c r="X26" s="252">
        <f>SUMIF(Setembro!E:E,A26,Setembro!H:H)</f>
        <v>0</v>
      </c>
      <c r="Y26" s="251">
        <f>COUNTIF(Outubro!E:E,A26)</f>
        <v>0</v>
      </c>
      <c r="Z26" s="252">
        <f>SUMIF(Outubro!E:E,A26,Outubro!H:H)</f>
        <v>0</v>
      </c>
      <c r="AA26" s="251">
        <f>COUNTIF(Novembro!E:E,A26)</f>
        <v>0</v>
      </c>
      <c r="AB26" s="252">
        <f>SUMIF(Novembro!E:E,A26,Novembro!H:H)</f>
        <v>0</v>
      </c>
      <c r="AC26" s="251">
        <f>COUNTIF(Dezembro!E:E,A26)</f>
        <v>0</v>
      </c>
      <c r="AD26" s="252">
        <f>SUMIF(Dezembro!E:E,A26,Dezembro!H:H)</f>
        <v>0</v>
      </c>
    </row>
    <row r="27" ht="28.5" customHeight="1">
      <c r="A27" s="255"/>
      <c r="B27" s="256">
        <v>1.0</v>
      </c>
      <c r="C27" s="257">
        <f>COUNTIF(Janeiro!E:E,A27)+COUNTIF(Fevereiro!E:E,A27)+COUNTIF('Março'!E:E,A27)+COUNTIF(Abril!E:E,A27)+COUNTIF(Maio!E:E,A27)+COUNTIF(Junho!E:E,A27)+COUNTIF(Julho!E:E,A27)+COUNTIF(Agosto!E:E,A27)+COUNTIF(Setembro!E:E,A27)+COUNTIF(Outubro!E:E,A27)+COUNTIF(Novembro!E:E,A27)+COUNTIF(Dezembro!E:E,A27)</f>
        <v>0</v>
      </c>
      <c r="D27" s="258">
        <f>SUMIF(Janeiro!E:E,A27,Janeiro!H:H)+SUMIF(Fevereiro!E:E,A27,Fevereiro!H:H)+SUMIF('Março'!E:E,A27,'Março'!H:H)+SUMIF(Abril!E:E,A27,Abril!H:H)+SUMIF(Maio!E:E,A27,Maio!H:H)+SUMIF(Junho!E:E,A27,Junho!H:H)+SUMIF(Julho!E:E,A27,Julho!H:H)+SUMIF(Agosto!E:E,A27,Agosto!H:H)+SUMIF(Setembro!E:E,A27,Setembro!H:H)+SUMIF(Outubro!E:E,A27,Outubro!H:H)+SUMIF(Novembro!E:E,A27,Novembro!H:H)+SUMIF(Dezembro!E:E,A27,Dezembro!H:H)</f>
        <v>0</v>
      </c>
      <c r="E27" s="259">
        <f t="shared" si="1"/>
        <v>0</v>
      </c>
      <c r="F27" s="260"/>
      <c r="G27" s="257">
        <f>COUNTIF(Janeiro!E:E,A27)</f>
        <v>0</v>
      </c>
      <c r="H27" s="258">
        <f>SUMIF(Janeiro!E:E,A27,Janeiro!H:H)</f>
        <v>0</v>
      </c>
      <c r="I27" s="257">
        <f>COUNTIF(Fevereiro!E:E,A27)</f>
        <v>0</v>
      </c>
      <c r="J27" s="258">
        <f>SUMIF(Fevereiro!E:E,A27,Fevereiro!H:H)</f>
        <v>0</v>
      </c>
      <c r="K27" s="257">
        <f>COUNTIF('Março'!E:E,A27)</f>
        <v>0</v>
      </c>
      <c r="L27" s="258">
        <f>SUMIF('Março'!E:E,A27,'Março'!H:H)</f>
        <v>0</v>
      </c>
      <c r="M27" s="257">
        <f>COUNTIF(Abril!E:E,A27)</f>
        <v>0</v>
      </c>
      <c r="N27" s="258">
        <f>SUMIF(Abril!E:E,A27,Abril!H:H)</f>
        <v>0</v>
      </c>
      <c r="O27" s="257">
        <f>COUNTIF(Maio!E:E,A27)</f>
        <v>0</v>
      </c>
      <c r="P27" s="258">
        <f>SUMIF(Maio!E:E,A27,Maio!H:H)</f>
        <v>0</v>
      </c>
      <c r="Q27" s="257">
        <f>COUNTIF(Junho!E:E,A27)</f>
        <v>0</v>
      </c>
      <c r="R27" s="258">
        <f>SUMIF(Junho!E:E,A27,Junho!H:H)</f>
        <v>0</v>
      </c>
      <c r="S27" s="257">
        <f>COUNTIF(Julho!E:E,A27)</f>
        <v>0</v>
      </c>
      <c r="T27" s="258">
        <f>SUMIF(Julho!E:E,A27,Julho!H:H)</f>
        <v>0</v>
      </c>
      <c r="U27" s="257">
        <f>COUNTIF(Agosto!E:E,A27)</f>
        <v>0</v>
      </c>
      <c r="V27" s="258">
        <f>SUMIF(Agosto!E:E,A27,Agosto!H:H)</f>
        <v>0</v>
      </c>
      <c r="W27" s="257">
        <f>COUNTIF(Setembro!E:E,A27)</f>
        <v>0</v>
      </c>
      <c r="X27" s="258">
        <f>SUMIF(Setembro!E:E,A27,Setembro!H:H)</f>
        <v>0</v>
      </c>
      <c r="Y27" s="257">
        <f>COUNTIF(Outubro!E:E,A27)</f>
        <v>0</v>
      </c>
      <c r="Z27" s="258">
        <f>SUMIF(Outubro!E:E,A27,Outubro!H:H)</f>
        <v>0</v>
      </c>
      <c r="AA27" s="257">
        <f>COUNTIF(Novembro!E:E,A27)</f>
        <v>0</v>
      </c>
      <c r="AB27" s="258">
        <f>SUMIF(Novembro!E:E,A27,Novembro!H:H)</f>
        <v>0</v>
      </c>
      <c r="AC27" s="257">
        <f>COUNTIF(Dezembro!E:E,A27)</f>
        <v>0</v>
      </c>
      <c r="AD27" s="258">
        <f>SUMIF(Dezembro!E:E,A27,Dezembro!H:H)</f>
        <v>0</v>
      </c>
    </row>
    <row r="28" ht="28.5" customHeight="1">
      <c r="A28" s="263"/>
      <c r="B28" s="250">
        <v>1.0</v>
      </c>
      <c r="C28" s="251">
        <f>COUNTIF(Janeiro!E:E,A28)+COUNTIF(Fevereiro!E:E,A28)+COUNTIF('Março'!E:E,A28)+COUNTIF(Abril!E:E,A28)+COUNTIF(Maio!E:E,A28)+COUNTIF(Junho!E:E,A28)+COUNTIF(Julho!E:E,A28)+COUNTIF(Agosto!E:E,A28)+COUNTIF(Setembro!E:E,A28)+COUNTIF(Outubro!E:E,A28)+COUNTIF(Novembro!E:E,A28)+COUNTIF(Dezembro!E:E,A28)</f>
        <v>0</v>
      </c>
      <c r="D28" s="252">
        <f>SUMIF(Janeiro!E:E,A28,Janeiro!H:H)+SUMIF(Fevereiro!E:E,A28,Fevereiro!H:H)+SUMIF('Março'!E:E,A28,'Março'!H:H)+SUMIF(Abril!E:E,A28,Abril!H:H)+SUMIF(Maio!E:E,A28,Maio!H:H)+SUMIF(Junho!E:E,A28,Junho!H:H)+SUMIF(Julho!E:E,A28,Julho!H:H)+SUMIF(Agosto!E:E,A28,Agosto!H:H)+SUMIF(Setembro!E:E,A28,Setembro!H:H)+SUMIF(Outubro!E:E,A28,Outubro!H:H)+SUMIF(Novembro!E:E,A28,Novembro!H:H)+SUMIF(Dezembro!E:E,A28,Dezembro!H:H)</f>
        <v>0</v>
      </c>
      <c r="E28" s="253">
        <f t="shared" si="1"/>
        <v>0</v>
      </c>
      <c r="F28" s="261"/>
      <c r="G28" s="251">
        <f>COUNTIF(Janeiro!E:E,A28)</f>
        <v>0</v>
      </c>
      <c r="H28" s="252">
        <f>SUMIF(Janeiro!E:E,A28,Janeiro!H:H)</f>
        <v>0</v>
      </c>
      <c r="I28" s="251">
        <f>COUNTIF(Fevereiro!E:E,A28)</f>
        <v>0</v>
      </c>
      <c r="J28" s="252">
        <f>SUMIF(Fevereiro!E:E,A28,Fevereiro!H:H)</f>
        <v>0</v>
      </c>
      <c r="K28" s="251">
        <f>COUNTIF('Março'!E:E,A28)</f>
        <v>0</v>
      </c>
      <c r="L28" s="252">
        <f>SUMIF('Março'!E:E,A28,'Março'!H:H)</f>
        <v>0</v>
      </c>
      <c r="M28" s="251">
        <f>COUNTIF(Abril!E:E,A28)</f>
        <v>0</v>
      </c>
      <c r="N28" s="252">
        <f>SUMIF(Abril!E:E,A28,Abril!H:H)</f>
        <v>0</v>
      </c>
      <c r="O28" s="251">
        <f>COUNTIF(Maio!E:E,A28)</f>
        <v>0</v>
      </c>
      <c r="P28" s="252">
        <f>SUMIF(Maio!E:E,A28,Maio!H:H)</f>
        <v>0</v>
      </c>
      <c r="Q28" s="251">
        <f>COUNTIF(Junho!E:E,A28)</f>
        <v>0</v>
      </c>
      <c r="R28" s="252">
        <f>SUMIF(Junho!E:E,A28,Junho!H:H)</f>
        <v>0</v>
      </c>
      <c r="S28" s="251">
        <f>COUNTIF(Julho!E:E,A28)</f>
        <v>0</v>
      </c>
      <c r="T28" s="252">
        <f>SUMIF(Julho!E:E,A28,Julho!H:H)</f>
        <v>0</v>
      </c>
      <c r="U28" s="251">
        <f>COUNTIF(Agosto!E:E,A28)</f>
        <v>0</v>
      </c>
      <c r="V28" s="252">
        <f>SUMIF(Agosto!E:E,A28,Agosto!H:H)</f>
        <v>0</v>
      </c>
      <c r="W28" s="251">
        <f>COUNTIF(Setembro!E:E,A28)</f>
        <v>0</v>
      </c>
      <c r="X28" s="252">
        <f>SUMIF(Setembro!E:E,A28,Setembro!H:H)</f>
        <v>0</v>
      </c>
      <c r="Y28" s="251">
        <f>COUNTIF(Outubro!E:E,A28)</f>
        <v>0</v>
      </c>
      <c r="Z28" s="252">
        <f>SUMIF(Outubro!E:E,A28,Outubro!H:H)</f>
        <v>0</v>
      </c>
      <c r="AA28" s="251">
        <f>COUNTIF(Novembro!E:E,A28)</f>
        <v>0</v>
      </c>
      <c r="AB28" s="252">
        <f>SUMIF(Novembro!E:E,A28,Novembro!H:H)</f>
        <v>0</v>
      </c>
      <c r="AC28" s="251">
        <f>COUNTIF(Dezembro!E:E,A28)</f>
        <v>0</v>
      </c>
      <c r="AD28" s="252">
        <f>SUMIF(Dezembro!E:E,A28,Dezembro!H:H)</f>
        <v>0</v>
      </c>
    </row>
    <row r="29" ht="28.5" customHeight="1">
      <c r="A29" s="255"/>
      <c r="B29" s="256">
        <v>1.0</v>
      </c>
      <c r="C29" s="257">
        <f>COUNTIF(Janeiro!E:E,A29)+COUNTIF(Fevereiro!E:E,A29)+COUNTIF('Março'!E:E,A29)+COUNTIF(Abril!E:E,A29)+COUNTIF(Maio!E:E,A29)+COUNTIF(Junho!E:E,A29)+COUNTIF(Julho!E:E,A29)+COUNTIF(Agosto!E:E,A29)+COUNTIF(Setembro!E:E,A29)+COUNTIF(Outubro!E:E,A29)+COUNTIF(Novembro!E:E,A29)+COUNTIF(Dezembro!E:E,A29)</f>
        <v>0</v>
      </c>
      <c r="D29" s="258">
        <f>SUMIF(Janeiro!E:E,A29,Janeiro!H:H)+SUMIF(Fevereiro!E:E,A29,Fevereiro!H:H)+SUMIF('Março'!E:E,A29,'Março'!H:H)+SUMIF(Abril!E:E,A29,Abril!H:H)+SUMIF(Maio!E:E,A29,Maio!H:H)+SUMIF(Junho!E:E,A29,Junho!H:H)+SUMIF(Julho!E:E,A29,Julho!H:H)+SUMIF(Agosto!E:E,A29,Agosto!H:H)+SUMIF(Setembro!E:E,A29,Setembro!H:H)+SUMIF(Outubro!E:E,A29,Outubro!H:H)+SUMIF(Novembro!E:E,A29,Novembro!H:H)+SUMIF(Dezembro!E:E,A29,Dezembro!H:H)</f>
        <v>0</v>
      </c>
      <c r="E29" s="259">
        <f t="shared" si="1"/>
        <v>0</v>
      </c>
      <c r="F29" s="260"/>
      <c r="G29" s="257">
        <f>COUNTIF(Janeiro!E:E,A29)</f>
        <v>0</v>
      </c>
      <c r="H29" s="258">
        <f>SUMIF(Janeiro!E:E,A29,Janeiro!H:H)</f>
        <v>0</v>
      </c>
      <c r="I29" s="257">
        <f>COUNTIF(Fevereiro!E:E,A29)</f>
        <v>0</v>
      </c>
      <c r="J29" s="258">
        <f>SUMIF(Fevereiro!E:E,A29,Fevereiro!H:H)</f>
        <v>0</v>
      </c>
      <c r="K29" s="257">
        <f>COUNTIF('Março'!E:E,A29)</f>
        <v>0</v>
      </c>
      <c r="L29" s="258">
        <f>SUMIF('Março'!E:E,A29,'Março'!H:H)</f>
        <v>0</v>
      </c>
      <c r="M29" s="257">
        <f>COUNTIF(Abril!E:E,A29)</f>
        <v>0</v>
      </c>
      <c r="N29" s="258">
        <f>SUMIF(Abril!E:E,A29,Abril!H:H)</f>
        <v>0</v>
      </c>
      <c r="O29" s="257">
        <f>COUNTIF(Maio!E:E,A29)</f>
        <v>0</v>
      </c>
      <c r="P29" s="258">
        <f>SUMIF(Maio!E:E,A29,Maio!H:H)</f>
        <v>0</v>
      </c>
      <c r="Q29" s="257">
        <f>COUNTIF(Junho!E:E,A29)</f>
        <v>0</v>
      </c>
      <c r="R29" s="258">
        <f>SUMIF(Junho!E:E,A29,Junho!H:H)</f>
        <v>0</v>
      </c>
      <c r="S29" s="257">
        <f>COUNTIF(Julho!E:E,A29)</f>
        <v>0</v>
      </c>
      <c r="T29" s="258">
        <f>SUMIF(Julho!E:E,A29,Julho!H:H)</f>
        <v>0</v>
      </c>
      <c r="U29" s="257">
        <f>COUNTIF(Agosto!E:E,A29)</f>
        <v>0</v>
      </c>
      <c r="V29" s="258">
        <f>SUMIF(Agosto!E:E,A29,Agosto!H:H)</f>
        <v>0</v>
      </c>
      <c r="W29" s="257">
        <f>COUNTIF(Setembro!E:E,A29)</f>
        <v>0</v>
      </c>
      <c r="X29" s="258">
        <f>SUMIF(Setembro!E:E,A29,Setembro!H:H)</f>
        <v>0</v>
      </c>
      <c r="Y29" s="257">
        <f>COUNTIF(Outubro!E:E,A29)</f>
        <v>0</v>
      </c>
      <c r="Z29" s="258">
        <f>SUMIF(Outubro!E:E,A29,Outubro!H:H)</f>
        <v>0</v>
      </c>
      <c r="AA29" s="257">
        <f>COUNTIF(Novembro!E:E,A29)</f>
        <v>0</v>
      </c>
      <c r="AB29" s="258">
        <f>SUMIF(Novembro!E:E,A29,Novembro!H:H)</f>
        <v>0</v>
      </c>
      <c r="AC29" s="257">
        <f>COUNTIF(Dezembro!E:E,A29)</f>
        <v>0</v>
      </c>
      <c r="AD29" s="258">
        <f>SUMIF(Dezembro!E:E,A29,Dezembro!H:H)</f>
        <v>0</v>
      </c>
    </row>
    <row r="30" ht="28.5" customHeight="1">
      <c r="A30" s="263"/>
      <c r="B30" s="250">
        <v>1.0</v>
      </c>
      <c r="C30" s="251">
        <f>COUNTIF(Janeiro!E:E,A30)+COUNTIF(Fevereiro!E:E,A30)+COUNTIF('Março'!E:E,A30)+COUNTIF(Abril!E:E,A30)+COUNTIF(Maio!E:E,A30)+COUNTIF(Junho!E:E,A30)+COUNTIF(Julho!E:E,A30)+COUNTIF(Agosto!E:E,A30)+COUNTIF(Setembro!E:E,A30)+COUNTIF(Outubro!E:E,A30)+COUNTIF(Novembro!E:E,A30)+COUNTIF(Dezembro!E:E,A30)</f>
        <v>0</v>
      </c>
      <c r="D30" s="252">
        <f>SUMIF(Janeiro!E:E,A30,Janeiro!H:H)+SUMIF(Fevereiro!E:E,A30,Fevereiro!H:H)+SUMIF('Março'!E:E,A30,'Março'!H:H)+SUMIF(Abril!E:E,A30,Abril!H:H)+SUMIF(Maio!E:E,A30,Maio!H:H)+SUMIF(Junho!E:E,A30,Junho!H:H)+SUMIF(Julho!E:E,A30,Julho!H:H)+SUMIF(Agosto!E:E,A30,Agosto!H:H)+SUMIF(Setembro!E:E,A30,Setembro!H:H)+SUMIF(Outubro!E:E,A30,Outubro!H:H)+SUMIF(Novembro!E:E,A30,Novembro!H:H)+SUMIF(Dezembro!E:E,A30,Dezembro!H:H)</f>
        <v>0</v>
      </c>
      <c r="E30" s="253">
        <f t="shared" si="1"/>
        <v>0</v>
      </c>
      <c r="F30" s="261"/>
      <c r="G30" s="251">
        <f>COUNTIF(Janeiro!E:E,A30)</f>
        <v>0</v>
      </c>
      <c r="H30" s="252">
        <f>SUMIF(Janeiro!E:E,A30,Janeiro!H:H)</f>
        <v>0</v>
      </c>
      <c r="I30" s="251">
        <f>COUNTIF(Fevereiro!E:E,A30)</f>
        <v>0</v>
      </c>
      <c r="J30" s="252">
        <f>SUMIF(Fevereiro!E:E,A30,Fevereiro!H:H)</f>
        <v>0</v>
      </c>
      <c r="K30" s="251">
        <f>COUNTIF('Março'!E:E,A30)</f>
        <v>0</v>
      </c>
      <c r="L30" s="252">
        <f>SUMIF('Março'!E:E,A30,'Março'!H:H)</f>
        <v>0</v>
      </c>
      <c r="M30" s="251">
        <f>COUNTIF(Abril!E:E,A30)</f>
        <v>0</v>
      </c>
      <c r="N30" s="252">
        <f>SUMIF(Abril!E:E,A30,Abril!H:H)</f>
        <v>0</v>
      </c>
      <c r="O30" s="251">
        <f>COUNTIF(Maio!E:E,A30)</f>
        <v>0</v>
      </c>
      <c r="P30" s="252">
        <f>SUMIF(Maio!E:E,A30,Maio!H:H)</f>
        <v>0</v>
      </c>
      <c r="Q30" s="251">
        <f>COUNTIF(Junho!E:E,A30)</f>
        <v>0</v>
      </c>
      <c r="R30" s="252">
        <f>SUMIF(Junho!E:E,A30,Junho!H:H)</f>
        <v>0</v>
      </c>
      <c r="S30" s="251">
        <f>COUNTIF(Julho!E:E,A30)</f>
        <v>0</v>
      </c>
      <c r="T30" s="252">
        <f>SUMIF(Julho!E:E,A30,Julho!H:H)</f>
        <v>0</v>
      </c>
      <c r="U30" s="251">
        <f>COUNTIF(Agosto!E:E,A30)</f>
        <v>0</v>
      </c>
      <c r="V30" s="252">
        <f>SUMIF(Agosto!E:E,A30,Agosto!H:H)</f>
        <v>0</v>
      </c>
      <c r="W30" s="251">
        <f>COUNTIF(Setembro!E:E,A30)</f>
        <v>0</v>
      </c>
      <c r="X30" s="252">
        <f>SUMIF(Setembro!E:E,A30,Setembro!H:H)</f>
        <v>0</v>
      </c>
      <c r="Y30" s="251">
        <f>COUNTIF(Outubro!E:E,A30)</f>
        <v>0</v>
      </c>
      <c r="Z30" s="252">
        <f>SUMIF(Outubro!E:E,A30,Outubro!H:H)</f>
        <v>0</v>
      </c>
      <c r="AA30" s="251">
        <f>COUNTIF(Novembro!E:E,A30)</f>
        <v>0</v>
      </c>
      <c r="AB30" s="252">
        <f>SUMIF(Novembro!E:E,A30,Novembro!H:H)</f>
        <v>0</v>
      </c>
      <c r="AC30" s="251">
        <f>COUNTIF(Dezembro!E:E,A30)</f>
        <v>0</v>
      </c>
      <c r="AD30" s="252">
        <f>SUMIF(Dezembro!E:E,A30,Dezembro!H:H)</f>
        <v>0</v>
      </c>
    </row>
    <row r="31" ht="28.5" customHeight="1">
      <c r="A31" s="255"/>
      <c r="B31" s="256">
        <v>1.0</v>
      </c>
      <c r="C31" s="257">
        <f>COUNTIF(Janeiro!E:E,A31)+COUNTIF(Fevereiro!E:E,A31)+COUNTIF('Março'!E:E,A31)+COUNTIF(Abril!E:E,A31)+COUNTIF(Maio!E:E,A31)+COUNTIF(Junho!E:E,A31)+COUNTIF(Julho!E:E,A31)+COUNTIF(Agosto!E:E,A31)+COUNTIF(Setembro!E:E,A31)+COUNTIF(Outubro!E:E,A31)+COUNTIF(Novembro!E:E,A31)+COUNTIF(Dezembro!E:E,A31)</f>
        <v>0</v>
      </c>
      <c r="D31" s="258">
        <f>SUMIF(Janeiro!E:E,A31,Janeiro!H:H)+SUMIF(Fevereiro!E:E,A31,Fevereiro!H:H)+SUMIF('Março'!E:E,A31,'Março'!H:H)+SUMIF(Abril!E:E,A31,Abril!H:H)+SUMIF(Maio!E:E,A31,Maio!H:H)+SUMIF(Junho!E:E,A31,Junho!H:H)+SUMIF(Julho!E:E,A31,Julho!H:H)+SUMIF(Agosto!E:E,A31,Agosto!H:H)+SUMIF(Setembro!E:E,A31,Setembro!H:H)+SUMIF(Outubro!E:E,A31,Outubro!H:H)+SUMIF(Novembro!E:E,A31,Novembro!H:H)+SUMIF(Dezembro!E:E,A31,Dezembro!H:H)</f>
        <v>0</v>
      </c>
      <c r="E31" s="259">
        <f t="shared" si="1"/>
        <v>0</v>
      </c>
      <c r="F31" s="264"/>
      <c r="G31" s="257">
        <f>COUNTIF(Janeiro!E:E,A31)</f>
        <v>0</v>
      </c>
      <c r="H31" s="258">
        <f>SUMIF(Janeiro!E:E,A31,Janeiro!H:H)</f>
        <v>0</v>
      </c>
      <c r="I31" s="257">
        <f>COUNTIF(Fevereiro!E:E,A31)</f>
        <v>0</v>
      </c>
      <c r="J31" s="258">
        <f>SUMIF(Fevereiro!E:E,A31,Fevereiro!H:H)</f>
        <v>0</v>
      </c>
      <c r="K31" s="257">
        <f>COUNTIF('Março'!E:E,A31)</f>
        <v>0</v>
      </c>
      <c r="L31" s="258">
        <f>SUMIF('Março'!E:E,A31,'Março'!H:H)</f>
        <v>0</v>
      </c>
      <c r="M31" s="257">
        <f>COUNTIF(Abril!E:E,A31)</f>
        <v>0</v>
      </c>
      <c r="N31" s="258">
        <f>SUMIF(Abril!E:E,A31,Abril!H:H)</f>
        <v>0</v>
      </c>
      <c r="O31" s="257">
        <f>COUNTIF(Maio!E:E,A31)</f>
        <v>0</v>
      </c>
      <c r="P31" s="258">
        <f>SUMIF(Maio!E:E,A31,Maio!H:H)</f>
        <v>0</v>
      </c>
      <c r="Q31" s="257">
        <f>COUNTIF(Junho!E:E,A31)</f>
        <v>0</v>
      </c>
      <c r="R31" s="258">
        <f>SUMIF(Junho!E:E,A31,Junho!H:H)</f>
        <v>0</v>
      </c>
      <c r="S31" s="257">
        <f>COUNTIF(Julho!E:E,A31)</f>
        <v>0</v>
      </c>
      <c r="T31" s="258">
        <f>SUMIF(Julho!E:E,A31,Julho!H:H)</f>
        <v>0</v>
      </c>
      <c r="U31" s="257">
        <f>COUNTIF(Agosto!E:E,A31)</f>
        <v>0</v>
      </c>
      <c r="V31" s="258">
        <f>SUMIF(Agosto!E:E,A31,Agosto!H:H)</f>
        <v>0</v>
      </c>
      <c r="W31" s="257">
        <f>COUNTIF(Setembro!E:E,A31)</f>
        <v>0</v>
      </c>
      <c r="X31" s="258">
        <f>SUMIF(Setembro!E:E,A31,Setembro!H:H)</f>
        <v>0</v>
      </c>
      <c r="Y31" s="257">
        <f>COUNTIF(Outubro!E:E,A31)</f>
        <v>0</v>
      </c>
      <c r="Z31" s="258">
        <f>SUMIF(Outubro!E:E,A31,Outubro!H:H)</f>
        <v>0</v>
      </c>
      <c r="AA31" s="257">
        <f>COUNTIF(Novembro!E:E,A31)</f>
        <v>0</v>
      </c>
      <c r="AB31" s="258">
        <f>SUMIF(Novembro!E:E,A31,Novembro!H:H)</f>
        <v>0</v>
      </c>
      <c r="AC31" s="257">
        <f>COUNTIF(Dezembro!E:E,A31)</f>
        <v>0</v>
      </c>
      <c r="AD31" s="258">
        <f>SUMIF(Dezembro!E:E,A31,Dezembro!H:H)</f>
        <v>0</v>
      </c>
    </row>
  </sheetData>
  <mergeCells count="13">
    <mergeCell ref="U1:V1"/>
    <mergeCell ref="W1:X1"/>
    <mergeCell ref="Y1:Z1"/>
    <mergeCell ref="AA1:AB1"/>
    <mergeCell ref="AC1:AD1"/>
    <mergeCell ref="G1:H1"/>
    <mergeCell ref="I1:J1"/>
    <mergeCell ref="K1:L1"/>
    <mergeCell ref="M1:N1"/>
    <mergeCell ref="O1:P1"/>
    <mergeCell ref="Q1:R1"/>
    <mergeCell ref="S1:T1"/>
    <mergeCell ref="F2:F31"/>
  </mergeCells>
  <conditionalFormatting sqref="D2:F31 H2:H31 J2:J31 L2:L31 N2:N31 P2:P31 R2:R31 T2:T31 V2:V31 X2:X31 Z2:Z31 AB2:AB31 AD2:AD31">
    <cfRule type="cellIs" dxfId="0" priority="1" operator="greaterThan">
      <formula>0</formula>
    </cfRule>
  </conditionalFormatting>
  <conditionalFormatting sqref="D2:F31 H2:H31 J2:J31 L2:L31 N2:N31 P2:P31 R2:R31 T2:T31 V2:V31 X2:X31 Z2:Z31 AB2:AB31 AD2:AD31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496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288">
        <v>44564.0</v>
      </c>
      <c r="B3" s="289"/>
      <c r="C3" s="290" t="s">
        <v>517</v>
      </c>
      <c r="D3" s="290" t="s">
        <v>417</v>
      </c>
      <c r="E3" s="291" t="s">
        <v>518</v>
      </c>
      <c r="F3" s="292" t="s">
        <v>519</v>
      </c>
      <c r="G3" s="293">
        <v>200.0</v>
      </c>
      <c r="H3" s="294">
        <v>130.0</v>
      </c>
      <c r="I3" s="295">
        <f t="shared" ref="I3:I258" si="1">IF(H3="","",H3/G3)</f>
        <v>0.65</v>
      </c>
      <c r="J3" s="295">
        <f t="shared" ref="J3:J299" si="2">IF(H3="","",H3/$R$13)</f>
        <v>0.65</v>
      </c>
      <c r="K3" s="295">
        <f>IF(H3="","",H3/P3)</f>
        <v>0.013</v>
      </c>
      <c r="L3" s="295">
        <f>IF(K3="","",K3)</f>
        <v>0.013</v>
      </c>
      <c r="M3" s="296">
        <f>IF(H3="","",H3)</f>
        <v>130</v>
      </c>
      <c r="N3" s="296">
        <f>IF(H3="","",P3+H3)</f>
        <v>10130</v>
      </c>
      <c r="O3" s="297"/>
      <c r="P3" s="298">
        <f>Painel!B2</f>
        <v>10000</v>
      </c>
      <c r="Q3" s="299"/>
      <c r="R3" s="298">
        <f>P3+(SUM(H3:H299))</f>
        <v>11952</v>
      </c>
      <c r="S3" s="299"/>
      <c r="T3" s="300"/>
      <c r="U3" s="301">
        <v>44562.0</v>
      </c>
      <c r="V3" s="302">
        <f t="shared" ref="V3:V33" si="3">SUMIF($A$3:$A$299,U3,$H$3:$H$299)</f>
        <v>0</v>
      </c>
      <c r="W3" s="303">
        <f t="shared" ref="W3:W33" si="4">V3/$R$13</f>
        <v>0</v>
      </c>
    </row>
    <row r="4" ht="18.0" customHeight="1">
      <c r="A4" s="288">
        <v>44564.0</v>
      </c>
      <c r="B4" s="289"/>
      <c r="C4" s="290" t="s">
        <v>520</v>
      </c>
      <c r="D4" s="290" t="s">
        <v>521</v>
      </c>
      <c r="E4" s="291" t="s">
        <v>518</v>
      </c>
      <c r="F4" s="292" t="s">
        <v>522</v>
      </c>
      <c r="G4" s="293">
        <v>200.0</v>
      </c>
      <c r="H4" s="294">
        <v>140.0</v>
      </c>
      <c r="I4" s="295">
        <f t="shared" si="1"/>
        <v>0.7</v>
      </c>
      <c r="J4" s="295">
        <f t="shared" si="2"/>
        <v>0.7</v>
      </c>
      <c r="K4" s="295">
        <f t="shared" ref="K4:K300" si="5">IF(H4="","",H4/$P$3)</f>
        <v>0.014</v>
      </c>
      <c r="L4" s="295">
        <f t="shared" ref="L4:L300" si="6">IF(K4="","",L3+K4)</f>
        <v>0.027</v>
      </c>
      <c r="M4" s="296">
        <f t="shared" ref="M4:M299" si="7">IF(H4="","",H4+M3)</f>
        <v>270</v>
      </c>
      <c r="N4" s="296">
        <f t="shared" ref="N4:N299" si="8">IF(H4="","",H4+N3)</f>
        <v>10270</v>
      </c>
      <c r="O4" s="304"/>
      <c r="P4" s="305"/>
      <c r="Q4" s="306"/>
      <c r="R4" s="305"/>
      <c r="S4" s="306"/>
      <c r="T4" s="307"/>
      <c r="U4" s="301">
        <f t="shared" ref="U4:U33" si="9">U3+1</f>
        <v>44563</v>
      </c>
      <c r="V4" s="302">
        <f t="shared" si="3"/>
        <v>0</v>
      </c>
      <c r="W4" s="303">
        <f t="shared" si="4"/>
        <v>0</v>
      </c>
    </row>
    <row r="5" ht="18.0" customHeight="1">
      <c r="A5" s="288">
        <v>44565.0</v>
      </c>
      <c r="B5" s="289"/>
      <c r="C5" s="290" t="s">
        <v>523</v>
      </c>
      <c r="D5" s="290" t="s">
        <v>524</v>
      </c>
      <c r="E5" s="291" t="s">
        <v>518</v>
      </c>
      <c r="F5" s="292" t="s">
        <v>525</v>
      </c>
      <c r="G5" s="293">
        <v>200.0</v>
      </c>
      <c r="H5" s="294">
        <v>168.0</v>
      </c>
      <c r="I5" s="295">
        <f t="shared" si="1"/>
        <v>0.84</v>
      </c>
      <c r="J5" s="295">
        <f t="shared" si="2"/>
        <v>0.84</v>
      </c>
      <c r="K5" s="295">
        <f t="shared" si="5"/>
        <v>0.0168</v>
      </c>
      <c r="L5" s="295">
        <f t="shared" si="6"/>
        <v>0.0438</v>
      </c>
      <c r="M5" s="296">
        <f t="shared" si="7"/>
        <v>438</v>
      </c>
      <c r="N5" s="296">
        <f t="shared" si="8"/>
        <v>10438</v>
      </c>
      <c r="O5" s="304"/>
      <c r="P5" s="308" t="s">
        <v>526</v>
      </c>
      <c r="Q5" s="309"/>
      <c r="R5" s="309"/>
      <c r="S5" s="310"/>
      <c r="T5" s="307"/>
      <c r="U5" s="301">
        <f t="shared" si="9"/>
        <v>44564</v>
      </c>
      <c r="V5" s="302">
        <f t="shared" si="3"/>
        <v>270</v>
      </c>
      <c r="W5" s="303">
        <f t="shared" si="4"/>
        <v>1.35</v>
      </c>
    </row>
    <row r="6" ht="18.0" customHeight="1">
      <c r="A6" s="288">
        <v>44567.0</v>
      </c>
      <c r="B6" s="289"/>
      <c r="C6" s="290" t="s">
        <v>527</v>
      </c>
      <c r="D6" s="290" t="s">
        <v>528</v>
      </c>
      <c r="E6" s="291" t="s">
        <v>518</v>
      </c>
      <c r="F6" s="292">
        <v>2.0</v>
      </c>
      <c r="G6" s="293">
        <v>200.0</v>
      </c>
      <c r="H6" s="294">
        <v>200.0</v>
      </c>
      <c r="I6" s="295">
        <f t="shared" si="1"/>
        <v>1</v>
      </c>
      <c r="J6" s="295">
        <f t="shared" si="2"/>
        <v>1</v>
      </c>
      <c r="K6" s="295">
        <f t="shared" si="5"/>
        <v>0.02</v>
      </c>
      <c r="L6" s="295">
        <f t="shared" si="6"/>
        <v>0.0638</v>
      </c>
      <c r="M6" s="296">
        <f t="shared" si="7"/>
        <v>638</v>
      </c>
      <c r="N6" s="296">
        <f t="shared" si="8"/>
        <v>10638</v>
      </c>
      <c r="O6" s="304"/>
      <c r="P6" s="311">
        <f>SUM(R3-P3)</f>
        <v>1952</v>
      </c>
      <c r="T6" s="307"/>
      <c r="U6" s="301">
        <f t="shared" si="9"/>
        <v>44565</v>
      </c>
      <c r="V6" s="302">
        <f t="shared" si="3"/>
        <v>168</v>
      </c>
      <c r="W6" s="303">
        <f t="shared" si="4"/>
        <v>0.84</v>
      </c>
    </row>
    <row r="7" ht="18.0" customHeight="1">
      <c r="A7" s="288">
        <v>44568.0</v>
      </c>
      <c r="B7" s="289"/>
      <c r="C7" s="290" t="s">
        <v>529</v>
      </c>
      <c r="D7" s="290" t="s">
        <v>530</v>
      </c>
      <c r="E7" s="291" t="s">
        <v>518</v>
      </c>
      <c r="F7" s="292" t="s">
        <v>531</v>
      </c>
      <c r="G7" s="293">
        <v>200.0</v>
      </c>
      <c r="H7" s="294">
        <v>164.0</v>
      </c>
      <c r="I7" s="295">
        <f t="shared" si="1"/>
        <v>0.82</v>
      </c>
      <c r="J7" s="295">
        <f t="shared" si="2"/>
        <v>0.82</v>
      </c>
      <c r="K7" s="295">
        <f t="shared" si="5"/>
        <v>0.0164</v>
      </c>
      <c r="L7" s="295">
        <f t="shared" si="6"/>
        <v>0.0802</v>
      </c>
      <c r="M7" s="296">
        <f t="shared" si="7"/>
        <v>802</v>
      </c>
      <c r="N7" s="296">
        <f t="shared" si="8"/>
        <v>10802</v>
      </c>
      <c r="O7" s="304"/>
      <c r="T7" s="307"/>
      <c r="U7" s="301">
        <f t="shared" si="9"/>
        <v>44566</v>
      </c>
      <c r="V7" s="302">
        <f t="shared" si="3"/>
        <v>0</v>
      </c>
      <c r="W7" s="303">
        <f t="shared" si="4"/>
        <v>0</v>
      </c>
    </row>
    <row r="8" ht="18.0" customHeight="1">
      <c r="A8" s="288">
        <v>44568.0</v>
      </c>
      <c r="B8" s="289"/>
      <c r="C8" s="290" t="s">
        <v>399</v>
      </c>
      <c r="D8" s="290" t="s">
        <v>532</v>
      </c>
      <c r="E8" s="291" t="s">
        <v>518</v>
      </c>
      <c r="F8" s="292" t="s">
        <v>533</v>
      </c>
      <c r="G8" s="293">
        <v>200.0</v>
      </c>
      <c r="H8" s="294">
        <v>156.0</v>
      </c>
      <c r="I8" s="295">
        <f t="shared" si="1"/>
        <v>0.78</v>
      </c>
      <c r="J8" s="295">
        <f t="shared" si="2"/>
        <v>0.78</v>
      </c>
      <c r="K8" s="295">
        <f t="shared" si="5"/>
        <v>0.0156</v>
      </c>
      <c r="L8" s="295">
        <f t="shared" si="6"/>
        <v>0.0958</v>
      </c>
      <c r="M8" s="296">
        <f t="shared" si="7"/>
        <v>958</v>
      </c>
      <c r="N8" s="296">
        <f t="shared" si="8"/>
        <v>10958</v>
      </c>
      <c r="O8" s="304"/>
      <c r="T8" s="307"/>
      <c r="U8" s="301">
        <f t="shared" si="9"/>
        <v>44567</v>
      </c>
      <c r="V8" s="302">
        <f t="shared" si="3"/>
        <v>200</v>
      </c>
      <c r="W8" s="303">
        <f t="shared" si="4"/>
        <v>1</v>
      </c>
    </row>
    <row r="9" ht="18.0" customHeight="1">
      <c r="A9" s="288">
        <v>44934.0</v>
      </c>
      <c r="B9" s="289"/>
      <c r="C9" s="290" t="s">
        <v>534</v>
      </c>
      <c r="D9" s="290" t="s">
        <v>535</v>
      </c>
      <c r="E9" s="291" t="s">
        <v>518</v>
      </c>
      <c r="F9" s="292" t="s">
        <v>536</v>
      </c>
      <c r="G9" s="293">
        <v>200.0</v>
      </c>
      <c r="H9" s="294">
        <v>150.0</v>
      </c>
      <c r="I9" s="295">
        <f t="shared" si="1"/>
        <v>0.75</v>
      </c>
      <c r="J9" s="295">
        <f t="shared" si="2"/>
        <v>0.75</v>
      </c>
      <c r="K9" s="295">
        <f t="shared" si="5"/>
        <v>0.015</v>
      </c>
      <c r="L9" s="295">
        <f t="shared" si="6"/>
        <v>0.1108</v>
      </c>
      <c r="M9" s="296">
        <f t="shared" si="7"/>
        <v>1108</v>
      </c>
      <c r="N9" s="296">
        <f t="shared" si="8"/>
        <v>11108</v>
      </c>
      <c r="O9" s="304"/>
      <c r="P9" s="308" t="s">
        <v>516</v>
      </c>
      <c r="Q9" s="309"/>
      <c r="R9" s="309"/>
      <c r="S9" s="310"/>
      <c r="T9" s="307"/>
      <c r="U9" s="301">
        <f t="shared" si="9"/>
        <v>44568</v>
      </c>
      <c r="V9" s="302">
        <f t="shared" si="3"/>
        <v>320</v>
      </c>
      <c r="W9" s="303">
        <f t="shared" si="4"/>
        <v>1.6</v>
      </c>
    </row>
    <row r="10" ht="18.0" customHeight="1">
      <c r="A10" s="288">
        <v>44934.0</v>
      </c>
      <c r="B10" s="289"/>
      <c r="C10" s="290" t="s">
        <v>537</v>
      </c>
      <c r="D10" s="290" t="s">
        <v>538</v>
      </c>
      <c r="E10" s="291" t="s">
        <v>518</v>
      </c>
      <c r="F10" s="292" t="s">
        <v>536</v>
      </c>
      <c r="G10" s="293">
        <v>200.0</v>
      </c>
      <c r="H10" s="294">
        <v>-200.0</v>
      </c>
      <c r="I10" s="295">
        <f t="shared" si="1"/>
        <v>-1</v>
      </c>
      <c r="J10" s="295">
        <f t="shared" si="2"/>
        <v>-1</v>
      </c>
      <c r="K10" s="295">
        <f t="shared" si="5"/>
        <v>-0.02</v>
      </c>
      <c r="L10" s="295">
        <f t="shared" si="6"/>
        <v>0.0908</v>
      </c>
      <c r="M10" s="296">
        <f t="shared" si="7"/>
        <v>908</v>
      </c>
      <c r="N10" s="296">
        <f t="shared" si="8"/>
        <v>10908</v>
      </c>
      <c r="O10" s="304"/>
      <c r="P10" s="312">
        <f>P6/P3</f>
        <v>0.1952</v>
      </c>
      <c r="Q10" s="313"/>
      <c r="R10" s="312">
        <f>SUM((H3:H299))/SUM((G3:G299))</f>
        <v>0.2637837838</v>
      </c>
      <c r="S10" s="313"/>
      <c r="T10" s="307"/>
      <c r="U10" s="301">
        <f t="shared" si="9"/>
        <v>44569</v>
      </c>
      <c r="V10" s="302">
        <f t="shared" si="3"/>
        <v>0</v>
      </c>
      <c r="W10" s="303">
        <f t="shared" si="4"/>
        <v>0</v>
      </c>
    </row>
    <row r="11" ht="18.0" customHeight="1">
      <c r="A11" s="288">
        <v>44934.0</v>
      </c>
      <c r="B11" s="289"/>
      <c r="C11" s="290" t="s">
        <v>393</v>
      </c>
      <c r="D11" s="290" t="s">
        <v>539</v>
      </c>
      <c r="E11" s="291" t="s">
        <v>518</v>
      </c>
      <c r="F11" s="292" t="s">
        <v>519</v>
      </c>
      <c r="G11" s="293">
        <v>200.0</v>
      </c>
      <c r="H11" s="294">
        <v>-200.0</v>
      </c>
      <c r="I11" s="295">
        <f t="shared" si="1"/>
        <v>-1</v>
      </c>
      <c r="J11" s="295">
        <f t="shared" si="2"/>
        <v>-1</v>
      </c>
      <c r="K11" s="295">
        <f t="shared" si="5"/>
        <v>-0.02</v>
      </c>
      <c r="L11" s="295">
        <f t="shared" si="6"/>
        <v>0.0708</v>
      </c>
      <c r="M11" s="296">
        <f t="shared" si="7"/>
        <v>708</v>
      </c>
      <c r="N11" s="296">
        <f t="shared" si="8"/>
        <v>10708</v>
      </c>
      <c r="O11" s="304"/>
      <c r="P11" s="305"/>
      <c r="Q11" s="306"/>
      <c r="R11" s="305"/>
      <c r="S11" s="306"/>
      <c r="T11" s="307"/>
      <c r="U11" s="301">
        <f t="shared" si="9"/>
        <v>44570</v>
      </c>
      <c r="V11" s="302">
        <f t="shared" si="3"/>
        <v>0</v>
      </c>
      <c r="W11" s="303">
        <f t="shared" si="4"/>
        <v>0</v>
      </c>
    </row>
    <row r="12" ht="18.0" customHeight="1">
      <c r="A12" s="288">
        <v>44936.0</v>
      </c>
      <c r="B12" s="289"/>
      <c r="C12" s="290" t="s">
        <v>540</v>
      </c>
      <c r="D12" s="290" t="s">
        <v>541</v>
      </c>
      <c r="E12" s="291" t="s">
        <v>518</v>
      </c>
      <c r="F12" s="292" t="s">
        <v>542</v>
      </c>
      <c r="G12" s="293">
        <v>200.0</v>
      </c>
      <c r="H12" s="294">
        <v>-200.0</v>
      </c>
      <c r="I12" s="295">
        <f t="shared" si="1"/>
        <v>-1</v>
      </c>
      <c r="J12" s="295">
        <f t="shared" si="2"/>
        <v>-1</v>
      </c>
      <c r="K12" s="295">
        <f t="shared" si="5"/>
        <v>-0.02</v>
      </c>
      <c r="L12" s="295">
        <f t="shared" si="6"/>
        <v>0.0508</v>
      </c>
      <c r="M12" s="296">
        <f t="shared" si="7"/>
        <v>508</v>
      </c>
      <c r="N12" s="296">
        <f t="shared" si="8"/>
        <v>10508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44571</v>
      </c>
      <c r="V12" s="302">
        <f t="shared" si="3"/>
        <v>0</v>
      </c>
      <c r="W12" s="303">
        <f t="shared" si="4"/>
        <v>0</v>
      </c>
    </row>
    <row r="13" ht="18.0" customHeight="1">
      <c r="A13" s="288">
        <v>44572.0</v>
      </c>
      <c r="B13" s="289"/>
      <c r="C13" s="290" t="s">
        <v>432</v>
      </c>
      <c r="D13" s="290" t="s">
        <v>544</v>
      </c>
      <c r="E13" s="291" t="s">
        <v>518</v>
      </c>
      <c r="F13" s="292" t="s">
        <v>545</v>
      </c>
      <c r="G13" s="293">
        <v>200.0</v>
      </c>
      <c r="H13" s="294">
        <v>144.0</v>
      </c>
      <c r="I13" s="295">
        <f t="shared" si="1"/>
        <v>0.72</v>
      </c>
      <c r="J13" s="295">
        <f t="shared" si="2"/>
        <v>0.72</v>
      </c>
      <c r="K13" s="295">
        <f t="shared" si="5"/>
        <v>0.0144</v>
      </c>
      <c r="L13" s="295">
        <f t="shared" si="6"/>
        <v>0.0652</v>
      </c>
      <c r="M13" s="296">
        <f t="shared" si="7"/>
        <v>652</v>
      </c>
      <c r="N13" s="296">
        <f t="shared" si="8"/>
        <v>10652</v>
      </c>
      <c r="O13" s="304"/>
      <c r="P13" s="314">
        <v>0.02</v>
      </c>
      <c r="Q13" s="313"/>
      <c r="R13" s="315">
        <f>P3*P13</f>
        <v>200</v>
      </c>
      <c r="S13" s="313"/>
      <c r="T13" s="307"/>
      <c r="U13" s="301">
        <f t="shared" si="9"/>
        <v>44572</v>
      </c>
      <c r="V13" s="302">
        <f t="shared" si="3"/>
        <v>144</v>
      </c>
      <c r="W13" s="303">
        <f t="shared" si="4"/>
        <v>0.72</v>
      </c>
    </row>
    <row r="14" ht="18.0" customHeight="1">
      <c r="A14" s="288">
        <v>44575.0</v>
      </c>
      <c r="B14" s="289"/>
      <c r="C14" s="290" t="s">
        <v>520</v>
      </c>
      <c r="D14" s="290" t="s">
        <v>417</v>
      </c>
      <c r="E14" s="291" t="s">
        <v>518</v>
      </c>
      <c r="F14" s="292" t="s">
        <v>519</v>
      </c>
      <c r="G14" s="293">
        <v>200.0</v>
      </c>
      <c r="H14" s="294">
        <v>130.0</v>
      </c>
      <c r="I14" s="295">
        <f t="shared" si="1"/>
        <v>0.65</v>
      </c>
      <c r="J14" s="295">
        <f t="shared" si="2"/>
        <v>0.65</v>
      </c>
      <c r="K14" s="295">
        <f t="shared" si="5"/>
        <v>0.013</v>
      </c>
      <c r="L14" s="295">
        <f t="shared" si="6"/>
        <v>0.0782</v>
      </c>
      <c r="M14" s="296">
        <f t="shared" si="7"/>
        <v>782</v>
      </c>
      <c r="N14" s="296">
        <f t="shared" si="8"/>
        <v>10782</v>
      </c>
      <c r="O14" s="304"/>
      <c r="P14" s="305"/>
      <c r="Q14" s="306"/>
      <c r="R14" s="305"/>
      <c r="S14" s="306"/>
      <c r="T14" s="307"/>
      <c r="U14" s="301">
        <f t="shared" si="9"/>
        <v>44573</v>
      </c>
      <c r="V14" s="302">
        <f t="shared" si="3"/>
        <v>0</v>
      </c>
      <c r="W14" s="303">
        <f t="shared" si="4"/>
        <v>0</v>
      </c>
    </row>
    <row r="15" ht="18.0" customHeight="1">
      <c r="A15" s="288">
        <v>44576.0</v>
      </c>
      <c r="B15" s="289"/>
      <c r="C15" s="290" t="s">
        <v>546</v>
      </c>
      <c r="D15" s="290" t="s">
        <v>547</v>
      </c>
      <c r="E15" s="291" t="s">
        <v>518</v>
      </c>
      <c r="F15" s="316">
        <v>2.0</v>
      </c>
      <c r="G15" s="293">
        <v>200.0</v>
      </c>
      <c r="H15" s="294">
        <v>200.0</v>
      </c>
      <c r="I15" s="295">
        <f t="shared" si="1"/>
        <v>1</v>
      </c>
      <c r="J15" s="295">
        <f t="shared" si="2"/>
        <v>1</v>
      </c>
      <c r="K15" s="295">
        <f t="shared" si="5"/>
        <v>0.02</v>
      </c>
      <c r="L15" s="295">
        <f t="shared" si="6"/>
        <v>0.0982</v>
      </c>
      <c r="M15" s="296">
        <f t="shared" si="7"/>
        <v>982</v>
      </c>
      <c r="N15" s="296">
        <f t="shared" si="8"/>
        <v>10982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44574</v>
      </c>
      <c r="V15" s="302">
        <f t="shared" si="3"/>
        <v>0</v>
      </c>
      <c r="W15" s="303">
        <f t="shared" si="4"/>
        <v>0</v>
      </c>
    </row>
    <row r="16" ht="18.0" customHeight="1">
      <c r="A16" s="288">
        <v>44576.0</v>
      </c>
      <c r="B16" s="289"/>
      <c r="C16" s="290" t="s">
        <v>548</v>
      </c>
      <c r="D16" s="290" t="s">
        <v>549</v>
      </c>
      <c r="E16" s="291" t="s">
        <v>518</v>
      </c>
      <c r="F16" s="292" t="s">
        <v>533</v>
      </c>
      <c r="G16" s="293">
        <v>200.0</v>
      </c>
      <c r="H16" s="294">
        <v>-200.0</v>
      </c>
      <c r="I16" s="295">
        <f t="shared" si="1"/>
        <v>-1</v>
      </c>
      <c r="J16" s="295">
        <f t="shared" si="2"/>
        <v>-1</v>
      </c>
      <c r="K16" s="295">
        <f t="shared" si="5"/>
        <v>-0.02</v>
      </c>
      <c r="L16" s="295">
        <f t="shared" si="6"/>
        <v>0.0782</v>
      </c>
      <c r="M16" s="296">
        <f t="shared" si="7"/>
        <v>782</v>
      </c>
      <c r="N16" s="296">
        <f t="shared" si="8"/>
        <v>10782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44575</v>
      </c>
      <c r="V16" s="302">
        <f t="shared" si="3"/>
        <v>130</v>
      </c>
      <c r="W16" s="303">
        <f t="shared" si="4"/>
        <v>0.65</v>
      </c>
    </row>
    <row r="17" ht="18.0" customHeight="1">
      <c r="A17" s="288">
        <v>44579.0</v>
      </c>
      <c r="B17" s="289"/>
      <c r="C17" s="319" t="s">
        <v>550</v>
      </c>
      <c r="D17" s="290" t="s">
        <v>551</v>
      </c>
      <c r="E17" s="291" t="s">
        <v>518</v>
      </c>
      <c r="F17" s="292" t="s">
        <v>522</v>
      </c>
      <c r="G17" s="293">
        <v>200.0</v>
      </c>
      <c r="H17" s="294">
        <v>-200.0</v>
      </c>
      <c r="I17" s="295">
        <f t="shared" si="1"/>
        <v>-1</v>
      </c>
      <c r="J17" s="295">
        <f t="shared" si="2"/>
        <v>-1</v>
      </c>
      <c r="K17" s="295">
        <f t="shared" si="5"/>
        <v>-0.02</v>
      </c>
      <c r="L17" s="295">
        <f t="shared" si="6"/>
        <v>0.0582</v>
      </c>
      <c r="M17" s="296">
        <f t="shared" si="7"/>
        <v>582</v>
      </c>
      <c r="N17" s="296">
        <f t="shared" si="8"/>
        <v>10582</v>
      </c>
      <c r="O17" s="304"/>
      <c r="P17" s="320">
        <f>COUNTIF(V3:V35,"&gt;0")</f>
        <v>9</v>
      </c>
      <c r="Q17" s="321">
        <f>P17/(P17+R17)</f>
        <v>0.8181818182</v>
      </c>
      <c r="R17" s="322">
        <f>COUNTIF(V3:V36,"&lt;0")</f>
        <v>2</v>
      </c>
      <c r="S17" s="323">
        <f>R17/(P17+R17)</f>
        <v>0.1818181818</v>
      </c>
      <c r="T17" s="307"/>
      <c r="U17" s="301">
        <f t="shared" si="9"/>
        <v>44576</v>
      </c>
      <c r="V17" s="302">
        <f t="shared" si="3"/>
        <v>0</v>
      </c>
      <c r="W17" s="303">
        <f t="shared" si="4"/>
        <v>0</v>
      </c>
    </row>
    <row r="18" ht="18.0" customHeight="1">
      <c r="A18" s="288">
        <v>44579.0</v>
      </c>
      <c r="B18" s="289"/>
      <c r="C18" s="324" t="s">
        <v>552</v>
      </c>
      <c r="D18" s="325" t="s">
        <v>553</v>
      </c>
      <c r="E18" s="291" t="s">
        <v>518</v>
      </c>
      <c r="F18" s="292" t="s">
        <v>536</v>
      </c>
      <c r="G18" s="293">
        <v>200.0</v>
      </c>
      <c r="H18" s="294">
        <v>150.0</v>
      </c>
      <c r="I18" s="295">
        <f t="shared" si="1"/>
        <v>0.75</v>
      </c>
      <c r="J18" s="295">
        <f t="shared" si="2"/>
        <v>0.75</v>
      </c>
      <c r="K18" s="295">
        <f t="shared" si="5"/>
        <v>0.015</v>
      </c>
      <c r="L18" s="295">
        <f t="shared" si="6"/>
        <v>0.0732</v>
      </c>
      <c r="M18" s="296">
        <f t="shared" si="7"/>
        <v>732</v>
      </c>
      <c r="N18" s="296">
        <f t="shared" si="8"/>
        <v>10732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44577</v>
      </c>
      <c r="V18" s="302">
        <f t="shared" si="3"/>
        <v>0</v>
      </c>
      <c r="W18" s="303">
        <f t="shared" si="4"/>
        <v>0</v>
      </c>
    </row>
    <row r="19" ht="18.0" customHeight="1">
      <c r="A19" s="288">
        <v>44579.0</v>
      </c>
      <c r="B19" s="289"/>
      <c r="C19" s="290" t="s">
        <v>554</v>
      </c>
      <c r="D19" s="290" t="s">
        <v>428</v>
      </c>
      <c r="E19" s="291" t="s">
        <v>518</v>
      </c>
      <c r="F19" s="292" t="s">
        <v>531</v>
      </c>
      <c r="G19" s="293">
        <v>200.0</v>
      </c>
      <c r="H19" s="294">
        <v>164.0</v>
      </c>
      <c r="I19" s="295">
        <f t="shared" si="1"/>
        <v>0.82</v>
      </c>
      <c r="J19" s="295">
        <f t="shared" si="2"/>
        <v>0.82</v>
      </c>
      <c r="K19" s="295">
        <f t="shared" si="5"/>
        <v>0.0164</v>
      </c>
      <c r="L19" s="295">
        <f t="shared" si="6"/>
        <v>0.0896</v>
      </c>
      <c r="M19" s="296">
        <f t="shared" si="7"/>
        <v>896</v>
      </c>
      <c r="N19" s="296">
        <f t="shared" si="8"/>
        <v>10896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44578</v>
      </c>
      <c r="V19" s="302">
        <f t="shared" si="3"/>
        <v>0</v>
      </c>
      <c r="W19" s="303">
        <f t="shared" si="4"/>
        <v>0</v>
      </c>
    </row>
    <row r="20" ht="18.0" customHeight="1">
      <c r="A20" s="288">
        <v>44580.0</v>
      </c>
      <c r="B20" s="289"/>
      <c r="C20" s="290" t="s">
        <v>325</v>
      </c>
      <c r="D20" s="290" t="s">
        <v>555</v>
      </c>
      <c r="E20" s="291" t="s">
        <v>518</v>
      </c>
      <c r="F20" s="292" t="s">
        <v>556</v>
      </c>
      <c r="G20" s="293">
        <v>200.0</v>
      </c>
      <c r="H20" s="294">
        <v>180.0</v>
      </c>
      <c r="I20" s="295">
        <f t="shared" si="1"/>
        <v>0.9</v>
      </c>
      <c r="J20" s="295">
        <f t="shared" si="2"/>
        <v>0.9</v>
      </c>
      <c r="K20" s="295">
        <f t="shared" si="5"/>
        <v>0.018</v>
      </c>
      <c r="L20" s="295">
        <f t="shared" si="6"/>
        <v>0.1076</v>
      </c>
      <c r="M20" s="296">
        <f t="shared" si="7"/>
        <v>1076</v>
      </c>
      <c r="N20" s="296">
        <f t="shared" si="8"/>
        <v>11076</v>
      </c>
      <c r="O20" s="304"/>
      <c r="P20" s="320">
        <f>COUNTIF(H3:H299,"&gt;0")</f>
        <v>26</v>
      </c>
      <c r="Q20" s="321">
        <f>P20/(P20+R20)</f>
        <v>0.7027027027</v>
      </c>
      <c r="R20" s="322">
        <f>COUNTIF(H2:H299,"&lt;0")</f>
        <v>11</v>
      </c>
      <c r="S20" s="323">
        <f>R20/(P20+R20)</f>
        <v>0.2972972973</v>
      </c>
      <c r="T20" s="307"/>
      <c r="U20" s="301">
        <f t="shared" si="9"/>
        <v>44579</v>
      </c>
      <c r="V20" s="302">
        <f t="shared" si="3"/>
        <v>114</v>
      </c>
      <c r="W20" s="303">
        <f t="shared" si="4"/>
        <v>0.57</v>
      </c>
    </row>
    <row r="21" ht="18.0" customHeight="1">
      <c r="A21" s="288">
        <v>44580.0</v>
      </c>
      <c r="B21" s="289"/>
      <c r="C21" s="290" t="s">
        <v>391</v>
      </c>
      <c r="D21" s="290" t="s">
        <v>557</v>
      </c>
      <c r="E21" s="291" t="s">
        <v>518</v>
      </c>
      <c r="F21" s="316">
        <v>2.05</v>
      </c>
      <c r="G21" s="293">
        <v>200.0</v>
      </c>
      <c r="H21" s="294">
        <v>210.0</v>
      </c>
      <c r="I21" s="295">
        <f t="shared" si="1"/>
        <v>1.05</v>
      </c>
      <c r="J21" s="295">
        <f t="shared" si="2"/>
        <v>1.05</v>
      </c>
      <c r="K21" s="295">
        <f t="shared" si="5"/>
        <v>0.021</v>
      </c>
      <c r="L21" s="295">
        <f t="shared" si="6"/>
        <v>0.1286</v>
      </c>
      <c r="M21" s="296">
        <f t="shared" si="7"/>
        <v>1286</v>
      </c>
      <c r="N21" s="296">
        <f t="shared" si="8"/>
        <v>11286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44580</v>
      </c>
      <c r="V21" s="302">
        <f t="shared" si="3"/>
        <v>534</v>
      </c>
      <c r="W21" s="303">
        <f t="shared" si="4"/>
        <v>2.67</v>
      </c>
    </row>
    <row r="22" ht="18.0" customHeight="1">
      <c r="A22" s="288">
        <v>44580.0</v>
      </c>
      <c r="B22" s="289"/>
      <c r="C22" s="290" t="s">
        <v>406</v>
      </c>
      <c r="D22" s="290" t="s">
        <v>458</v>
      </c>
      <c r="E22" s="291" t="s">
        <v>518</v>
      </c>
      <c r="F22" s="292" t="s">
        <v>545</v>
      </c>
      <c r="G22" s="293">
        <v>200.0</v>
      </c>
      <c r="H22" s="294">
        <v>144.0</v>
      </c>
      <c r="I22" s="295">
        <f t="shared" si="1"/>
        <v>0.72</v>
      </c>
      <c r="J22" s="295">
        <f t="shared" si="2"/>
        <v>0.72</v>
      </c>
      <c r="K22" s="295">
        <f t="shared" si="5"/>
        <v>0.0144</v>
      </c>
      <c r="L22" s="295">
        <f t="shared" si="6"/>
        <v>0.143</v>
      </c>
      <c r="M22" s="296">
        <f t="shared" si="7"/>
        <v>1430</v>
      </c>
      <c r="N22" s="296">
        <f t="shared" si="8"/>
        <v>11430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44581</v>
      </c>
      <c r="V22" s="302">
        <f t="shared" si="3"/>
        <v>0</v>
      </c>
      <c r="W22" s="303">
        <f t="shared" si="4"/>
        <v>0</v>
      </c>
    </row>
    <row r="23" ht="18.0" customHeight="1">
      <c r="A23" s="288">
        <v>44582.0</v>
      </c>
      <c r="B23" s="289"/>
      <c r="C23" s="290" t="s">
        <v>561</v>
      </c>
      <c r="D23" s="327" t="s">
        <v>562</v>
      </c>
      <c r="E23" s="291" t="s">
        <v>518</v>
      </c>
      <c r="F23" s="292" t="s">
        <v>563</v>
      </c>
      <c r="G23" s="293">
        <v>200.0</v>
      </c>
      <c r="H23" s="294">
        <v>184.0</v>
      </c>
      <c r="I23" s="295">
        <f t="shared" si="1"/>
        <v>0.92</v>
      </c>
      <c r="J23" s="295">
        <f t="shared" si="2"/>
        <v>0.92</v>
      </c>
      <c r="K23" s="295">
        <f t="shared" si="5"/>
        <v>0.0184</v>
      </c>
      <c r="L23" s="295">
        <f t="shared" si="6"/>
        <v>0.1614</v>
      </c>
      <c r="M23" s="296">
        <f t="shared" si="7"/>
        <v>1614</v>
      </c>
      <c r="N23" s="296">
        <f t="shared" si="8"/>
        <v>11614</v>
      </c>
      <c r="O23" s="304"/>
      <c r="P23" s="328">
        <f>SUM(P20+R20)</f>
        <v>37</v>
      </c>
      <c r="Q23" s="310"/>
      <c r="R23" s="328">
        <f>COUNTA(V3:V33)-COUNTIFS(V3:V33,"=0")</f>
        <v>11</v>
      </c>
      <c r="S23" s="310"/>
      <c r="T23" s="307"/>
      <c r="U23" s="301">
        <f t="shared" si="9"/>
        <v>44582</v>
      </c>
      <c r="V23" s="302">
        <f t="shared" si="3"/>
        <v>-216</v>
      </c>
      <c r="W23" s="303">
        <f t="shared" si="4"/>
        <v>-1.08</v>
      </c>
    </row>
    <row r="24" ht="18.0" customHeight="1">
      <c r="A24" s="288">
        <v>44582.0</v>
      </c>
      <c r="B24" s="289"/>
      <c r="C24" s="329" t="s">
        <v>564</v>
      </c>
      <c r="D24" s="330" t="s">
        <v>565</v>
      </c>
      <c r="E24" s="291" t="s">
        <v>518</v>
      </c>
      <c r="F24" s="292" t="s">
        <v>536</v>
      </c>
      <c r="G24" s="293">
        <v>200.0</v>
      </c>
      <c r="H24" s="294">
        <v>-200.0</v>
      </c>
      <c r="I24" s="295">
        <f t="shared" si="1"/>
        <v>-1</v>
      </c>
      <c r="J24" s="295">
        <f t="shared" si="2"/>
        <v>-1</v>
      </c>
      <c r="K24" s="295">
        <f t="shared" si="5"/>
        <v>-0.02</v>
      </c>
      <c r="L24" s="295">
        <f t="shared" si="6"/>
        <v>0.1414</v>
      </c>
      <c r="M24" s="296">
        <f t="shared" si="7"/>
        <v>1414</v>
      </c>
      <c r="N24" s="296">
        <f t="shared" si="8"/>
        <v>11414</v>
      </c>
      <c r="O24" s="304"/>
      <c r="P24" s="331"/>
      <c r="Q24" s="332"/>
      <c r="R24" s="332"/>
      <c r="S24" s="332"/>
      <c r="T24" s="307"/>
      <c r="U24" s="301">
        <f t="shared" si="9"/>
        <v>44583</v>
      </c>
      <c r="V24" s="302">
        <f t="shared" si="3"/>
        <v>390</v>
      </c>
      <c r="W24" s="303">
        <f t="shared" si="4"/>
        <v>1.95</v>
      </c>
    </row>
    <row r="25" ht="18.0" customHeight="1">
      <c r="A25" s="288">
        <v>44582.0</v>
      </c>
      <c r="B25" s="289"/>
      <c r="C25" s="329" t="s">
        <v>566</v>
      </c>
      <c r="D25" s="330" t="s">
        <v>567</v>
      </c>
      <c r="E25" s="291" t="s">
        <v>518</v>
      </c>
      <c r="F25" s="292" t="s">
        <v>542</v>
      </c>
      <c r="G25" s="293">
        <v>200.0</v>
      </c>
      <c r="H25" s="294">
        <v>-200.0</v>
      </c>
      <c r="I25" s="295">
        <f t="shared" si="1"/>
        <v>-1</v>
      </c>
      <c r="J25" s="295">
        <f t="shared" si="2"/>
        <v>-1</v>
      </c>
      <c r="K25" s="295">
        <f t="shared" si="5"/>
        <v>-0.02</v>
      </c>
      <c r="L25" s="295">
        <f t="shared" si="6"/>
        <v>0.1214</v>
      </c>
      <c r="M25" s="296">
        <f t="shared" si="7"/>
        <v>1214</v>
      </c>
      <c r="N25" s="296">
        <f t="shared" si="8"/>
        <v>11214</v>
      </c>
      <c r="O25" s="304"/>
      <c r="P25" s="307"/>
      <c r="T25" s="307"/>
      <c r="U25" s="301">
        <f t="shared" si="9"/>
        <v>44584</v>
      </c>
      <c r="V25" s="302">
        <f t="shared" si="3"/>
        <v>0</v>
      </c>
      <c r="W25" s="303">
        <f t="shared" si="4"/>
        <v>0</v>
      </c>
    </row>
    <row r="26" ht="18.0" customHeight="1">
      <c r="A26" s="288">
        <v>44583.0</v>
      </c>
      <c r="B26" s="289"/>
      <c r="C26" s="329" t="s">
        <v>568</v>
      </c>
      <c r="D26" s="330" t="s">
        <v>569</v>
      </c>
      <c r="E26" s="291" t="s">
        <v>518</v>
      </c>
      <c r="F26" s="292" t="s">
        <v>519</v>
      </c>
      <c r="G26" s="293">
        <v>200.0</v>
      </c>
      <c r="H26" s="294">
        <v>130.0</v>
      </c>
      <c r="I26" s="295">
        <f t="shared" si="1"/>
        <v>0.65</v>
      </c>
      <c r="J26" s="295">
        <f t="shared" si="2"/>
        <v>0.65</v>
      </c>
      <c r="K26" s="295">
        <f t="shared" si="5"/>
        <v>0.013</v>
      </c>
      <c r="L26" s="295">
        <f t="shared" si="6"/>
        <v>0.1344</v>
      </c>
      <c r="M26" s="296">
        <f t="shared" si="7"/>
        <v>1344</v>
      </c>
      <c r="N26" s="296">
        <f t="shared" si="8"/>
        <v>11344</v>
      </c>
      <c r="O26" s="304"/>
      <c r="P26" s="307"/>
      <c r="T26" s="307"/>
      <c r="U26" s="301">
        <f t="shared" si="9"/>
        <v>44585</v>
      </c>
      <c r="V26" s="302">
        <f t="shared" si="3"/>
        <v>-16</v>
      </c>
      <c r="W26" s="303">
        <f t="shared" si="4"/>
        <v>-0.08</v>
      </c>
    </row>
    <row r="27" ht="18.0" customHeight="1">
      <c r="A27" s="288">
        <v>44583.0</v>
      </c>
      <c r="B27" s="289"/>
      <c r="C27" s="329" t="s">
        <v>570</v>
      </c>
      <c r="D27" s="329" t="s">
        <v>571</v>
      </c>
      <c r="E27" s="291" t="s">
        <v>518</v>
      </c>
      <c r="F27" s="292" t="s">
        <v>572</v>
      </c>
      <c r="G27" s="293">
        <v>200.0</v>
      </c>
      <c r="H27" s="294">
        <v>120.0</v>
      </c>
      <c r="I27" s="295">
        <f t="shared" si="1"/>
        <v>0.6</v>
      </c>
      <c r="J27" s="295">
        <f t="shared" si="2"/>
        <v>0.6</v>
      </c>
      <c r="K27" s="295">
        <f t="shared" si="5"/>
        <v>0.012</v>
      </c>
      <c r="L27" s="295">
        <f t="shared" si="6"/>
        <v>0.1464</v>
      </c>
      <c r="M27" s="296">
        <f t="shared" si="7"/>
        <v>1464</v>
      </c>
      <c r="N27" s="296">
        <f t="shared" si="8"/>
        <v>11464</v>
      </c>
      <c r="O27" s="304"/>
      <c r="P27" s="307"/>
      <c r="T27" s="307"/>
      <c r="U27" s="301">
        <f t="shared" si="9"/>
        <v>44586</v>
      </c>
      <c r="V27" s="302">
        <f t="shared" si="3"/>
        <v>0</v>
      </c>
      <c r="W27" s="303">
        <f t="shared" si="4"/>
        <v>0</v>
      </c>
    </row>
    <row r="28" ht="18.0" customHeight="1">
      <c r="A28" s="288">
        <v>44583.0</v>
      </c>
      <c r="B28" s="289"/>
      <c r="C28" s="290" t="s">
        <v>573</v>
      </c>
      <c r="D28" s="290" t="s">
        <v>574</v>
      </c>
      <c r="E28" s="291" t="s">
        <v>518</v>
      </c>
      <c r="F28" s="292" t="s">
        <v>522</v>
      </c>
      <c r="G28" s="293">
        <v>200.0</v>
      </c>
      <c r="H28" s="294">
        <v>140.0</v>
      </c>
      <c r="I28" s="295">
        <f t="shared" si="1"/>
        <v>0.7</v>
      </c>
      <c r="J28" s="295">
        <f t="shared" si="2"/>
        <v>0.7</v>
      </c>
      <c r="K28" s="295">
        <f t="shared" si="5"/>
        <v>0.014</v>
      </c>
      <c r="L28" s="295">
        <f t="shared" si="6"/>
        <v>0.1604</v>
      </c>
      <c r="M28" s="296">
        <f t="shared" si="7"/>
        <v>1604</v>
      </c>
      <c r="N28" s="296">
        <f t="shared" si="8"/>
        <v>11604</v>
      </c>
      <c r="O28" s="304"/>
      <c r="P28" s="307"/>
      <c r="T28" s="307"/>
      <c r="U28" s="301">
        <f t="shared" si="9"/>
        <v>44587</v>
      </c>
      <c r="V28" s="302">
        <f t="shared" si="3"/>
        <v>0</v>
      </c>
      <c r="W28" s="303">
        <f t="shared" si="4"/>
        <v>0</v>
      </c>
    </row>
    <row r="29" ht="18.0" customHeight="1">
      <c r="A29" s="288">
        <v>44585.0</v>
      </c>
      <c r="B29" s="289"/>
      <c r="C29" s="290" t="s">
        <v>575</v>
      </c>
      <c r="D29" s="290" t="s">
        <v>431</v>
      </c>
      <c r="E29" s="291" t="s">
        <v>518</v>
      </c>
      <c r="F29" s="292" t="s">
        <v>563</v>
      </c>
      <c r="G29" s="293">
        <v>200.0</v>
      </c>
      <c r="H29" s="294">
        <v>-200.0</v>
      </c>
      <c r="I29" s="295">
        <f t="shared" si="1"/>
        <v>-1</v>
      </c>
      <c r="J29" s="295">
        <f t="shared" si="2"/>
        <v>-1</v>
      </c>
      <c r="K29" s="295">
        <f t="shared" si="5"/>
        <v>-0.02</v>
      </c>
      <c r="L29" s="295">
        <f t="shared" si="6"/>
        <v>0.1404</v>
      </c>
      <c r="M29" s="296">
        <f t="shared" si="7"/>
        <v>1404</v>
      </c>
      <c r="N29" s="296">
        <f t="shared" si="8"/>
        <v>11404</v>
      </c>
      <c r="O29" s="304"/>
      <c r="P29" s="307"/>
      <c r="T29" s="307"/>
      <c r="U29" s="301">
        <f t="shared" si="9"/>
        <v>44588</v>
      </c>
      <c r="V29" s="302">
        <f t="shared" si="3"/>
        <v>0</v>
      </c>
      <c r="W29" s="303">
        <f t="shared" si="4"/>
        <v>0</v>
      </c>
    </row>
    <row r="30" ht="18.0" customHeight="1">
      <c r="A30" s="288">
        <v>44585.0</v>
      </c>
      <c r="B30" s="289"/>
      <c r="C30" s="290" t="s">
        <v>337</v>
      </c>
      <c r="D30" s="290" t="s">
        <v>576</v>
      </c>
      <c r="E30" s="291" t="s">
        <v>518</v>
      </c>
      <c r="F30" s="292" t="s">
        <v>542</v>
      </c>
      <c r="G30" s="293">
        <v>200.0</v>
      </c>
      <c r="H30" s="294">
        <v>184.0</v>
      </c>
      <c r="I30" s="295">
        <f t="shared" si="1"/>
        <v>0.92</v>
      </c>
      <c r="J30" s="295">
        <f t="shared" si="2"/>
        <v>0.92</v>
      </c>
      <c r="K30" s="295">
        <f t="shared" si="5"/>
        <v>0.0184</v>
      </c>
      <c r="L30" s="295">
        <f t="shared" si="6"/>
        <v>0.1588</v>
      </c>
      <c r="M30" s="296">
        <f t="shared" si="7"/>
        <v>1588</v>
      </c>
      <c r="N30" s="296">
        <f t="shared" si="8"/>
        <v>11588</v>
      </c>
      <c r="O30" s="304"/>
      <c r="P30" s="307"/>
      <c r="T30" s="307"/>
      <c r="U30" s="301">
        <f t="shared" si="9"/>
        <v>44589</v>
      </c>
      <c r="V30" s="302">
        <f t="shared" si="3"/>
        <v>0</v>
      </c>
      <c r="W30" s="303">
        <f t="shared" si="4"/>
        <v>0</v>
      </c>
    </row>
    <row r="31" ht="18.0" customHeight="1">
      <c r="A31" s="288">
        <v>44953.0</v>
      </c>
      <c r="B31" s="289"/>
      <c r="C31" s="290" t="s">
        <v>577</v>
      </c>
      <c r="D31" s="333" t="s">
        <v>578</v>
      </c>
      <c r="E31" s="291" t="s">
        <v>518</v>
      </c>
      <c r="F31" s="292" t="s">
        <v>522</v>
      </c>
      <c r="G31" s="293">
        <v>200.0</v>
      </c>
      <c r="H31" s="294">
        <v>-200.0</v>
      </c>
      <c r="I31" s="295">
        <f t="shared" si="1"/>
        <v>-1</v>
      </c>
      <c r="J31" s="295">
        <f t="shared" si="2"/>
        <v>-1</v>
      </c>
      <c r="K31" s="295">
        <f t="shared" si="5"/>
        <v>-0.02</v>
      </c>
      <c r="L31" s="295">
        <f t="shared" si="6"/>
        <v>0.1388</v>
      </c>
      <c r="M31" s="296">
        <f t="shared" si="7"/>
        <v>1388</v>
      </c>
      <c r="N31" s="296">
        <f t="shared" si="8"/>
        <v>11388</v>
      </c>
      <c r="O31" s="304"/>
      <c r="P31" s="307"/>
      <c r="T31" s="307"/>
      <c r="U31" s="301">
        <f t="shared" si="9"/>
        <v>44590</v>
      </c>
      <c r="V31" s="302">
        <f t="shared" si="3"/>
        <v>0</v>
      </c>
      <c r="W31" s="303">
        <f t="shared" si="4"/>
        <v>0</v>
      </c>
    </row>
    <row r="32" ht="18.0" customHeight="1">
      <c r="A32" s="288">
        <v>44953.0</v>
      </c>
      <c r="B32" s="289"/>
      <c r="C32" s="290" t="s">
        <v>579</v>
      </c>
      <c r="D32" s="333" t="s">
        <v>569</v>
      </c>
      <c r="E32" s="291" t="s">
        <v>518</v>
      </c>
      <c r="F32" s="292" t="s">
        <v>522</v>
      </c>
      <c r="G32" s="293">
        <v>200.0</v>
      </c>
      <c r="H32" s="294">
        <v>-200.0</v>
      </c>
      <c r="I32" s="295">
        <f t="shared" si="1"/>
        <v>-1</v>
      </c>
      <c r="J32" s="295">
        <f t="shared" si="2"/>
        <v>-1</v>
      </c>
      <c r="K32" s="295">
        <f t="shared" si="5"/>
        <v>-0.02</v>
      </c>
      <c r="L32" s="295">
        <f t="shared" si="6"/>
        <v>0.1188</v>
      </c>
      <c r="M32" s="296">
        <f t="shared" si="7"/>
        <v>1188</v>
      </c>
      <c r="N32" s="296">
        <f t="shared" si="8"/>
        <v>11188</v>
      </c>
      <c r="O32" s="304"/>
      <c r="P32" s="307"/>
      <c r="T32" s="307"/>
      <c r="U32" s="301">
        <f t="shared" si="9"/>
        <v>44591</v>
      </c>
      <c r="V32" s="302">
        <f t="shared" si="3"/>
        <v>0</v>
      </c>
      <c r="W32" s="303">
        <f t="shared" si="4"/>
        <v>0</v>
      </c>
    </row>
    <row r="33" ht="18.0" customHeight="1">
      <c r="A33" s="288">
        <v>44954.0</v>
      </c>
      <c r="B33" s="289"/>
      <c r="C33" s="290" t="s">
        <v>580</v>
      </c>
      <c r="D33" s="290" t="s">
        <v>581</v>
      </c>
      <c r="E33" s="291" t="s">
        <v>518</v>
      </c>
      <c r="F33" s="292" t="s">
        <v>519</v>
      </c>
      <c r="G33" s="293">
        <v>200.0</v>
      </c>
      <c r="H33" s="294">
        <v>130.0</v>
      </c>
      <c r="I33" s="295">
        <f t="shared" si="1"/>
        <v>0.65</v>
      </c>
      <c r="J33" s="295">
        <f t="shared" si="2"/>
        <v>0.65</v>
      </c>
      <c r="K33" s="295">
        <f t="shared" si="5"/>
        <v>0.013</v>
      </c>
      <c r="L33" s="295">
        <f t="shared" si="6"/>
        <v>0.1318</v>
      </c>
      <c r="M33" s="296">
        <f t="shared" si="7"/>
        <v>1318</v>
      </c>
      <c r="N33" s="296">
        <f t="shared" si="8"/>
        <v>11318</v>
      </c>
      <c r="O33" s="304"/>
      <c r="P33" s="307"/>
      <c r="T33" s="307"/>
      <c r="U33" s="301">
        <f t="shared" si="9"/>
        <v>44592</v>
      </c>
      <c r="V33" s="302">
        <f t="shared" si="3"/>
        <v>0</v>
      </c>
      <c r="W33" s="303">
        <f t="shared" si="4"/>
        <v>0</v>
      </c>
    </row>
    <row r="34" ht="18.0" customHeight="1">
      <c r="A34" s="288">
        <v>44954.0</v>
      </c>
      <c r="B34" s="289"/>
      <c r="C34" s="290" t="s">
        <v>582</v>
      </c>
      <c r="D34" s="290" t="s">
        <v>583</v>
      </c>
      <c r="E34" s="291" t="s">
        <v>518</v>
      </c>
      <c r="F34" s="292" t="s">
        <v>584</v>
      </c>
      <c r="G34" s="293">
        <v>200.0</v>
      </c>
      <c r="H34" s="294">
        <v>170.0</v>
      </c>
      <c r="I34" s="295">
        <f t="shared" si="1"/>
        <v>0.85</v>
      </c>
      <c r="J34" s="295">
        <f t="shared" si="2"/>
        <v>0.85</v>
      </c>
      <c r="K34" s="295">
        <f t="shared" si="5"/>
        <v>0.017</v>
      </c>
      <c r="L34" s="295">
        <f t="shared" si="6"/>
        <v>0.1488</v>
      </c>
      <c r="M34" s="296">
        <f t="shared" si="7"/>
        <v>1488</v>
      </c>
      <c r="N34" s="296">
        <f t="shared" si="8"/>
        <v>11488</v>
      </c>
      <c r="O34" s="304"/>
      <c r="P34" s="307"/>
      <c r="T34" s="307"/>
      <c r="U34" s="334"/>
    </row>
    <row r="35" ht="18.0" customHeight="1">
      <c r="A35" s="288">
        <v>44954.0</v>
      </c>
      <c r="B35" s="289"/>
      <c r="C35" s="290" t="s">
        <v>585</v>
      </c>
      <c r="D35" s="290" t="s">
        <v>586</v>
      </c>
      <c r="E35" s="291" t="s">
        <v>518</v>
      </c>
      <c r="F35" s="292" t="s">
        <v>533</v>
      </c>
      <c r="G35" s="293">
        <v>200.0</v>
      </c>
      <c r="H35" s="294">
        <v>160.0</v>
      </c>
      <c r="I35" s="295">
        <f t="shared" si="1"/>
        <v>0.8</v>
      </c>
      <c r="J35" s="295">
        <f t="shared" si="2"/>
        <v>0.8</v>
      </c>
      <c r="K35" s="295">
        <f t="shared" si="5"/>
        <v>0.016</v>
      </c>
      <c r="L35" s="295">
        <f t="shared" si="6"/>
        <v>0.1648</v>
      </c>
      <c r="M35" s="296">
        <f t="shared" si="7"/>
        <v>1648</v>
      </c>
      <c r="N35" s="296">
        <f t="shared" si="8"/>
        <v>11648</v>
      </c>
      <c r="O35" s="304"/>
      <c r="P35" s="307"/>
      <c r="T35" s="307"/>
    </row>
    <row r="36" ht="18.0" customHeight="1">
      <c r="A36" s="288">
        <v>44954.0</v>
      </c>
      <c r="B36" s="289"/>
      <c r="C36" s="290" t="s">
        <v>587</v>
      </c>
      <c r="D36" s="290" t="s">
        <v>588</v>
      </c>
      <c r="E36" s="291" t="s">
        <v>518</v>
      </c>
      <c r="F36" s="292" t="s">
        <v>589</v>
      </c>
      <c r="G36" s="293">
        <v>200.0</v>
      </c>
      <c r="H36" s="294">
        <v>-200.0</v>
      </c>
      <c r="I36" s="295">
        <f t="shared" si="1"/>
        <v>-1</v>
      </c>
      <c r="J36" s="295">
        <f t="shared" si="2"/>
        <v>-1</v>
      </c>
      <c r="K36" s="295">
        <f t="shared" si="5"/>
        <v>-0.02</v>
      </c>
      <c r="L36" s="295">
        <f t="shared" si="6"/>
        <v>0.1448</v>
      </c>
      <c r="M36" s="296">
        <f t="shared" si="7"/>
        <v>1448</v>
      </c>
      <c r="N36" s="296">
        <f t="shared" si="8"/>
        <v>11448</v>
      </c>
      <c r="O36" s="304"/>
      <c r="P36" s="307"/>
      <c r="T36" s="307"/>
    </row>
    <row r="37" ht="18.0" customHeight="1">
      <c r="A37" s="288">
        <v>44954.0</v>
      </c>
      <c r="B37" s="289"/>
      <c r="C37" s="290" t="s">
        <v>590</v>
      </c>
      <c r="D37" s="290" t="s">
        <v>591</v>
      </c>
      <c r="E37" s="291" t="s">
        <v>518</v>
      </c>
      <c r="F37" s="292" t="s">
        <v>592</v>
      </c>
      <c r="G37" s="293">
        <v>200.0</v>
      </c>
      <c r="H37" s="294">
        <v>190.0</v>
      </c>
      <c r="I37" s="295">
        <f t="shared" si="1"/>
        <v>0.95</v>
      </c>
      <c r="J37" s="295">
        <f t="shared" si="2"/>
        <v>0.95</v>
      </c>
      <c r="K37" s="295">
        <f t="shared" si="5"/>
        <v>0.019</v>
      </c>
      <c r="L37" s="295">
        <f t="shared" si="6"/>
        <v>0.1638</v>
      </c>
      <c r="M37" s="296">
        <f t="shared" si="7"/>
        <v>1638</v>
      </c>
      <c r="N37" s="296">
        <f t="shared" si="8"/>
        <v>11638</v>
      </c>
      <c r="O37" s="304"/>
      <c r="P37" s="307"/>
      <c r="T37" s="307"/>
    </row>
    <row r="38" ht="18.0" customHeight="1">
      <c r="A38" s="288">
        <v>44955.0</v>
      </c>
      <c r="B38" s="289"/>
      <c r="C38" s="290" t="s">
        <v>593</v>
      </c>
      <c r="D38" s="290" t="s">
        <v>594</v>
      </c>
      <c r="E38" s="291" t="s">
        <v>518</v>
      </c>
      <c r="F38" s="292" t="s">
        <v>584</v>
      </c>
      <c r="G38" s="293">
        <v>200.0</v>
      </c>
      <c r="H38" s="294">
        <v>170.0</v>
      </c>
      <c r="I38" s="295">
        <f t="shared" si="1"/>
        <v>0.85</v>
      </c>
      <c r="J38" s="295">
        <f t="shared" si="2"/>
        <v>0.85</v>
      </c>
      <c r="K38" s="295">
        <f t="shared" si="5"/>
        <v>0.017</v>
      </c>
      <c r="L38" s="295">
        <f t="shared" si="6"/>
        <v>0.1808</v>
      </c>
      <c r="M38" s="296">
        <f t="shared" si="7"/>
        <v>1808</v>
      </c>
      <c r="N38" s="296">
        <f t="shared" si="8"/>
        <v>11808</v>
      </c>
      <c r="O38" s="304"/>
      <c r="P38" s="307"/>
      <c r="T38" s="307"/>
    </row>
    <row r="39" ht="18.0" customHeight="1">
      <c r="A39" s="288">
        <v>44955.0</v>
      </c>
      <c r="B39" s="289"/>
      <c r="C39" s="290" t="s">
        <v>595</v>
      </c>
      <c r="D39" s="333" t="s">
        <v>596</v>
      </c>
      <c r="E39" s="291" t="s">
        <v>518</v>
      </c>
      <c r="F39" s="292" t="s">
        <v>545</v>
      </c>
      <c r="G39" s="293">
        <v>200.0</v>
      </c>
      <c r="H39" s="294">
        <v>144.0</v>
      </c>
      <c r="I39" s="295">
        <f t="shared" si="1"/>
        <v>0.72</v>
      </c>
      <c r="J39" s="295">
        <f t="shared" si="2"/>
        <v>0.72</v>
      </c>
      <c r="K39" s="295">
        <f t="shared" si="5"/>
        <v>0.0144</v>
      </c>
      <c r="L39" s="295">
        <f t="shared" si="6"/>
        <v>0.1952</v>
      </c>
      <c r="M39" s="296">
        <f t="shared" si="7"/>
        <v>1952</v>
      </c>
      <c r="N39" s="296">
        <f t="shared" si="8"/>
        <v>11952</v>
      </c>
      <c r="O39" s="304"/>
      <c r="P39" s="307"/>
      <c r="T39" s="307"/>
    </row>
    <row r="40" ht="18.0" customHeight="1">
      <c r="A40" s="288"/>
      <c r="B40" s="289"/>
      <c r="C40" s="290"/>
      <c r="D40" s="290"/>
      <c r="E40" s="335"/>
      <c r="F40" s="292"/>
      <c r="G40" s="293"/>
      <c r="H40" s="294"/>
      <c r="I40" s="295" t="str">
        <f t="shared" si="1"/>
        <v/>
      </c>
      <c r="J40" s="295" t="str">
        <f t="shared" si="2"/>
        <v/>
      </c>
      <c r="K40" s="295" t="str">
        <f t="shared" si="5"/>
        <v/>
      </c>
      <c r="L40" s="295" t="str">
        <f t="shared" si="6"/>
        <v/>
      </c>
      <c r="M40" s="296" t="str">
        <f t="shared" si="7"/>
        <v/>
      </c>
      <c r="N40" s="296" t="str">
        <f t="shared" si="8"/>
        <v/>
      </c>
      <c r="O40" s="304"/>
      <c r="P40" s="307"/>
      <c r="T40" s="307"/>
    </row>
    <row r="41" ht="18.0" customHeight="1">
      <c r="A41" s="288"/>
      <c r="B41" s="289"/>
      <c r="C41" s="290"/>
      <c r="D41" s="290"/>
      <c r="E41" s="335"/>
      <c r="F41" s="292"/>
      <c r="G41" s="293"/>
      <c r="H41" s="294"/>
      <c r="I41" s="295" t="str">
        <f t="shared" si="1"/>
        <v/>
      </c>
      <c r="J41" s="295" t="str">
        <f t="shared" si="2"/>
        <v/>
      </c>
      <c r="K41" s="295" t="str">
        <f t="shared" si="5"/>
        <v/>
      </c>
      <c r="L41" s="295" t="str">
        <f t="shared" si="6"/>
        <v/>
      </c>
      <c r="M41" s="296" t="str">
        <f t="shared" si="7"/>
        <v/>
      </c>
      <c r="N41" s="296" t="str">
        <f t="shared" si="8"/>
        <v/>
      </c>
      <c r="O41" s="304"/>
      <c r="P41" s="307"/>
      <c r="T41" s="307"/>
    </row>
    <row r="42" ht="18.0" customHeight="1">
      <c r="A42" s="288"/>
      <c r="B42" s="289"/>
      <c r="C42" s="290"/>
      <c r="D42" s="290"/>
      <c r="E42" s="335"/>
      <c r="F42" s="292"/>
      <c r="G42" s="293"/>
      <c r="H42" s="294"/>
      <c r="I42" s="295" t="str">
        <f t="shared" si="1"/>
        <v/>
      </c>
      <c r="J42" s="295" t="str">
        <f t="shared" si="2"/>
        <v/>
      </c>
      <c r="K42" s="295" t="str">
        <f t="shared" si="5"/>
        <v/>
      </c>
      <c r="L42" s="295" t="str">
        <f t="shared" si="6"/>
        <v/>
      </c>
      <c r="M42" s="296" t="str">
        <f t="shared" si="7"/>
        <v/>
      </c>
      <c r="N42" s="296" t="str">
        <f t="shared" si="8"/>
        <v/>
      </c>
      <c r="O42" s="304"/>
      <c r="P42" s="307"/>
      <c r="T42" s="307"/>
    </row>
    <row r="43" ht="18.0" customHeight="1">
      <c r="A43" s="288"/>
      <c r="B43" s="289"/>
      <c r="C43" s="290"/>
      <c r="D43" s="290"/>
      <c r="E43" s="335"/>
      <c r="F43" s="292"/>
      <c r="G43" s="293"/>
      <c r="H43" s="294"/>
      <c r="I43" s="295" t="str">
        <f t="shared" si="1"/>
        <v/>
      </c>
      <c r="J43" s="295" t="str">
        <f t="shared" si="2"/>
        <v/>
      </c>
      <c r="K43" s="295" t="str">
        <f t="shared" si="5"/>
        <v/>
      </c>
      <c r="L43" s="295" t="str">
        <f t="shared" si="6"/>
        <v/>
      </c>
      <c r="M43" s="296" t="str">
        <f t="shared" si="7"/>
        <v/>
      </c>
      <c r="N43" s="296" t="str">
        <f t="shared" si="8"/>
        <v/>
      </c>
      <c r="O43" s="304"/>
      <c r="P43" s="307"/>
      <c r="T43" s="307"/>
    </row>
    <row r="44" ht="18.0" customHeight="1">
      <c r="A44" s="288"/>
      <c r="B44" s="289"/>
      <c r="C44" s="290"/>
      <c r="D44" s="290"/>
      <c r="E44" s="335"/>
      <c r="F44" s="292"/>
      <c r="G44" s="293"/>
      <c r="H44" s="294"/>
      <c r="I44" s="295" t="str">
        <f t="shared" si="1"/>
        <v/>
      </c>
      <c r="J44" s="295" t="str">
        <f t="shared" si="2"/>
        <v/>
      </c>
      <c r="K44" s="295" t="str">
        <f t="shared" si="5"/>
        <v/>
      </c>
      <c r="L44" s="295" t="str">
        <f t="shared" si="6"/>
        <v/>
      </c>
      <c r="M44" s="296" t="str">
        <f t="shared" si="7"/>
        <v/>
      </c>
      <c r="N44" s="296" t="str">
        <f t="shared" si="8"/>
        <v/>
      </c>
      <c r="O44" s="304"/>
      <c r="P44" s="307"/>
      <c r="T44" s="307"/>
    </row>
    <row r="45" ht="18.0" customHeight="1">
      <c r="A45" s="288"/>
      <c r="B45" s="289"/>
      <c r="C45" s="290"/>
      <c r="D45" s="290"/>
      <c r="E45" s="335"/>
      <c r="F45" s="292"/>
      <c r="G45" s="293"/>
      <c r="H45" s="294"/>
      <c r="I45" s="295" t="str">
        <f t="shared" si="1"/>
        <v/>
      </c>
      <c r="J45" s="295" t="str">
        <f t="shared" si="2"/>
        <v/>
      </c>
      <c r="K45" s="295" t="str">
        <f t="shared" si="5"/>
        <v/>
      </c>
      <c r="L45" s="295" t="str">
        <f t="shared" si="6"/>
        <v/>
      </c>
      <c r="M45" s="296" t="str">
        <f t="shared" si="7"/>
        <v/>
      </c>
      <c r="N45" s="296" t="str">
        <f t="shared" si="8"/>
        <v/>
      </c>
      <c r="O45" s="304"/>
      <c r="P45" s="307"/>
      <c r="T45" s="307"/>
    </row>
    <row r="46" ht="18.0" customHeight="1">
      <c r="A46" s="288"/>
      <c r="B46" s="289"/>
      <c r="C46" s="290"/>
      <c r="D46" s="290"/>
      <c r="E46" s="335"/>
      <c r="F46" s="292"/>
      <c r="G46" s="293"/>
      <c r="H46" s="294"/>
      <c r="I46" s="295" t="str">
        <f t="shared" si="1"/>
        <v/>
      </c>
      <c r="J46" s="295" t="str">
        <f t="shared" si="2"/>
        <v/>
      </c>
      <c r="K46" s="295" t="str">
        <f t="shared" si="5"/>
        <v/>
      </c>
      <c r="L46" s="295" t="str">
        <f t="shared" si="6"/>
        <v/>
      </c>
      <c r="M46" s="296" t="str">
        <f t="shared" si="7"/>
        <v/>
      </c>
      <c r="N46" s="296" t="str">
        <f t="shared" si="8"/>
        <v/>
      </c>
      <c r="O46" s="304"/>
      <c r="P46" s="307"/>
      <c r="T46" s="307"/>
    </row>
    <row r="47" ht="18.0" customHeight="1">
      <c r="A47" s="288"/>
      <c r="B47" s="289"/>
      <c r="C47" s="290"/>
      <c r="D47" s="290"/>
      <c r="E47" s="335"/>
      <c r="F47" s="292"/>
      <c r="G47" s="293"/>
      <c r="H47" s="294"/>
      <c r="I47" s="295" t="str">
        <f t="shared" si="1"/>
        <v/>
      </c>
      <c r="J47" s="295" t="str">
        <f t="shared" si="2"/>
        <v/>
      </c>
      <c r="K47" s="295" t="str">
        <f t="shared" si="5"/>
        <v/>
      </c>
      <c r="L47" s="295" t="str">
        <f t="shared" si="6"/>
        <v/>
      </c>
      <c r="M47" s="296" t="str">
        <f t="shared" si="7"/>
        <v/>
      </c>
      <c r="N47" s="296" t="str">
        <f t="shared" si="8"/>
        <v/>
      </c>
      <c r="O47" s="304"/>
      <c r="P47" s="307"/>
      <c r="T47" s="307"/>
    </row>
    <row r="48" ht="18.0" customHeight="1">
      <c r="A48" s="288"/>
      <c r="B48" s="289"/>
      <c r="C48" s="290"/>
      <c r="D48" s="290"/>
      <c r="E48" s="335"/>
      <c r="F48" s="292"/>
      <c r="G48" s="293"/>
      <c r="H48" s="294"/>
      <c r="I48" s="295" t="str">
        <f t="shared" si="1"/>
        <v/>
      </c>
      <c r="J48" s="295" t="str">
        <f t="shared" si="2"/>
        <v/>
      </c>
      <c r="K48" s="295" t="str">
        <f t="shared" si="5"/>
        <v/>
      </c>
      <c r="L48" s="295" t="str">
        <f t="shared" si="6"/>
        <v/>
      </c>
      <c r="M48" s="296" t="str">
        <f t="shared" si="7"/>
        <v/>
      </c>
      <c r="N48" s="296" t="str">
        <f t="shared" si="8"/>
        <v/>
      </c>
      <c r="O48" s="304"/>
      <c r="P48" s="307"/>
      <c r="T48" s="307"/>
    </row>
    <row r="49" ht="18.0" customHeight="1">
      <c r="A49" s="288"/>
      <c r="B49" s="289"/>
      <c r="C49" s="290"/>
      <c r="D49" s="290"/>
      <c r="E49" s="335"/>
      <c r="F49" s="292"/>
      <c r="G49" s="293"/>
      <c r="H49" s="294"/>
      <c r="I49" s="295" t="str">
        <f t="shared" si="1"/>
        <v/>
      </c>
      <c r="J49" s="295" t="str">
        <f t="shared" si="2"/>
        <v/>
      </c>
      <c r="K49" s="295" t="str">
        <f t="shared" si="5"/>
        <v/>
      </c>
      <c r="L49" s="295" t="str">
        <f t="shared" si="6"/>
        <v/>
      </c>
      <c r="M49" s="296" t="str">
        <f t="shared" si="7"/>
        <v/>
      </c>
      <c r="N49" s="296" t="str">
        <f t="shared" si="8"/>
        <v/>
      </c>
      <c r="O49" s="304"/>
      <c r="P49" s="307"/>
      <c r="T49" s="307"/>
    </row>
    <row r="50" ht="18.0" customHeight="1">
      <c r="A50" s="288"/>
      <c r="B50" s="289"/>
      <c r="C50" s="290"/>
      <c r="D50" s="290"/>
      <c r="E50" s="335"/>
      <c r="F50" s="292"/>
      <c r="G50" s="293"/>
      <c r="H50" s="294"/>
      <c r="I50" s="295" t="str">
        <f t="shared" si="1"/>
        <v/>
      </c>
      <c r="J50" s="295" t="str">
        <f t="shared" si="2"/>
        <v/>
      </c>
      <c r="K50" s="295" t="str">
        <f t="shared" si="5"/>
        <v/>
      </c>
      <c r="L50" s="295" t="str">
        <f t="shared" si="6"/>
        <v/>
      </c>
      <c r="M50" s="296" t="str">
        <f t="shared" si="7"/>
        <v/>
      </c>
      <c r="N50" s="296" t="str">
        <f t="shared" si="8"/>
        <v/>
      </c>
      <c r="O50" s="304"/>
      <c r="P50" s="307"/>
      <c r="T50" s="307"/>
    </row>
    <row r="51" ht="18.0" customHeight="1">
      <c r="A51" s="288"/>
      <c r="B51" s="289"/>
      <c r="C51" s="290"/>
      <c r="D51" s="290"/>
      <c r="E51" s="335"/>
      <c r="F51" s="292"/>
      <c r="G51" s="293"/>
      <c r="H51" s="294"/>
      <c r="I51" s="295" t="str">
        <f t="shared" si="1"/>
        <v/>
      </c>
      <c r="J51" s="295" t="str">
        <f t="shared" si="2"/>
        <v/>
      </c>
      <c r="K51" s="295" t="str">
        <f t="shared" si="5"/>
        <v/>
      </c>
      <c r="L51" s="295" t="str">
        <f t="shared" si="6"/>
        <v/>
      </c>
      <c r="M51" s="296" t="str">
        <f t="shared" si="7"/>
        <v/>
      </c>
      <c r="N51" s="296" t="str">
        <f t="shared" si="8"/>
        <v/>
      </c>
      <c r="O51" s="304"/>
      <c r="P51" s="307"/>
      <c r="T51" s="307"/>
    </row>
    <row r="52" ht="18.0" customHeight="1">
      <c r="A52" s="336"/>
      <c r="B52" s="337"/>
      <c r="C52" s="338"/>
      <c r="D52" s="338"/>
      <c r="E52" s="339"/>
      <c r="F52" s="340"/>
      <c r="G52" s="341"/>
      <c r="H52" s="342"/>
      <c r="I52" s="343" t="str">
        <f t="shared" si="1"/>
        <v/>
      </c>
      <c r="J52" s="343" t="str">
        <f t="shared" si="2"/>
        <v/>
      </c>
      <c r="K52" s="343" t="str">
        <f t="shared" si="5"/>
        <v/>
      </c>
      <c r="L52" s="343" t="str">
        <f t="shared" si="6"/>
        <v/>
      </c>
      <c r="M52" s="344" t="str">
        <f t="shared" si="7"/>
        <v/>
      </c>
      <c r="N52" s="344" t="str">
        <f t="shared" si="8"/>
        <v/>
      </c>
      <c r="O52" s="72"/>
      <c r="P52" s="345"/>
      <c r="T52" s="345"/>
    </row>
    <row r="53" ht="18.0" customHeight="1">
      <c r="A53" s="288"/>
      <c r="B53" s="289"/>
      <c r="C53" s="290"/>
      <c r="D53" s="290"/>
      <c r="E53" s="335"/>
      <c r="F53" s="292"/>
      <c r="G53" s="293"/>
      <c r="H53" s="294"/>
      <c r="I53" s="295" t="str">
        <f t="shared" si="1"/>
        <v/>
      </c>
      <c r="J53" s="295" t="str">
        <f t="shared" si="2"/>
        <v/>
      </c>
      <c r="K53" s="295" t="str">
        <f t="shared" si="5"/>
        <v/>
      </c>
      <c r="L53" s="295" t="str">
        <f t="shared" si="6"/>
        <v/>
      </c>
      <c r="M53" s="296" t="str">
        <f t="shared" si="7"/>
        <v/>
      </c>
      <c r="N53" s="296" t="str">
        <f t="shared" si="8"/>
        <v/>
      </c>
      <c r="O53" s="304"/>
      <c r="P53" s="307"/>
      <c r="T53" s="307"/>
    </row>
    <row r="54" ht="18.0" customHeight="1">
      <c r="A54" s="336"/>
      <c r="B54" s="337"/>
      <c r="C54" s="338"/>
      <c r="D54" s="338"/>
      <c r="E54" s="339"/>
      <c r="F54" s="340"/>
      <c r="G54" s="341"/>
      <c r="H54" s="342"/>
      <c r="I54" s="343" t="str">
        <f t="shared" si="1"/>
        <v/>
      </c>
      <c r="J54" s="343" t="str">
        <f t="shared" si="2"/>
        <v/>
      </c>
      <c r="K54" s="343" t="str">
        <f t="shared" si="5"/>
        <v/>
      </c>
      <c r="L54" s="343" t="str">
        <f t="shared" si="6"/>
        <v/>
      </c>
      <c r="M54" s="344" t="str">
        <f t="shared" si="7"/>
        <v/>
      </c>
      <c r="N54" s="344" t="str">
        <f t="shared" si="8"/>
        <v/>
      </c>
      <c r="O54" s="72"/>
      <c r="P54" s="345"/>
      <c r="T54" s="345"/>
    </row>
    <row r="55" ht="18.0" customHeight="1">
      <c r="A55" s="288"/>
      <c r="B55" s="289"/>
      <c r="C55" s="290"/>
      <c r="D55" s="290"/>
      <c r="E55" s="335"/>
      <c r="F55" s="292"/>
      <c r="G55" s="293"/>
      <c r="H55" s="294"/>
      <c r="I55" s="295" t="str">
        <f t="shared" si="1"/>
        <v/>
      </c>
      <c r="J55" s="295" t="str">
        <f t="shared" si="2"/>
        <v/>
      </c>
      <c r="K55" s="295" t="str">
        <f t="shared" si="5"/>
        <v/>
      </c>
      <c r="L55" s="295" t="str">
        <f t="shared" si="6"/>
        <v/>
      </c>
      <c r="M55" s="296" t="str">
        <f t="shared" si="7"/>
        <v/>
      </c>
      <c r="N55" s="296" t="str">
        <f t="shared" si="8"/>
        <v/>
      </c>
      <c r="O55" s="304"/>
      <c r="P55" s="307"/>
      <c r="T55" s="307"/>
    </row>
    <row r="56" ht="18.0" customHeight="1">
      <c r="A56" s="336"/>
      <c r="B56" s="337"/>
      <c r="C56" s="338"/>
      <c r="D56" s="338"/>
      <c r="E56" s="339"/>
      <c r="F56" s="340"/>
      <c r="G56" s="341"/>
      <c r="H56" s="342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336"/>
      <c r="B57" s="337"/>
      <c r="C57" s="346"/>
      <c r="D57" s="346"/>
      <c r="E57" s="339"/>
      <c r="F57" s="340"/>
      <c r="G57" s="341"/>
      <c r="H57" s="342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336"/>
      <c r="B58" s="337"/>
      <c r="C58" s="346"/>
      <c r="D58" s="346"/>
      <c r="E58" s="339"/>
      <c r="F58" s="340"/>
      <c r="G58" s="341"/>
      <c r="H58" s="342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336"/>
      <c r="B59" s="337"/>
      <c r="C59" s="346"/>
      <c r="D59" s="346"/>
      <c r="E59" s="339"/>
      <c r="F59" s="340"/>
      <c r="G59" s="341"/>
      <c r="H59" s="342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Janeiro!$U$3:$U$33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597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288">
        <v>44958.0</v>
      </c>
      <c r="B3" s="289"/>
      <c r="C3" s="290" t="s">
        <v>431</v>
      </c>
      <c r="D3" s="290" t="s">
        <v>598</v>
      </c>
      <c r="E3" s="291" t="s">
        <v>518</v>
      </c>
      <c r="F3" s="292" t="s">
        <v>536</v>
      </c>
      <c r="G3" s="293">
        <v>200.0</v>
      </c>
      <c r="H3" s="294">
        <v>150.0</v>
      </c>
      <c r="I3" s="295">
        <f t="shared" ref="I3:I258" si="1">IF(H3="","",H3/G3)</f>
        <v>0.75</v>
      </c>
      <c r="J3" s="295">
        <f t="shared" ref="J3:J299" si="2">IF(H3="","",H3/$R$13)</f>
        <v>0.6275100402</v>
      </c>
      <c r="K3" s="295">
        <f>IF(H3="","",H3/P3)</f>
        <v>0.0125502008</v>
      </c>
      <c r="L3" s="295">
        <f>IF(K3="","",K3)</f>
        <v>0.0125502008</v>
      </c>
      <c r="M3" s="296">
        <f>IF(H3="","",H3)</f>
        <v>150</v>
      </c>
      <c r="N3" s="296">
        <f>IF(H3="","",P3+H3)</f>
        <v>12102</v>
      </c>
      <c r="O3" s="297"/>
      <c r="P3" s="298">
        <f>Painel!B3</f>
        <v>11952</v>
      </c>
      <c r="Q3" s="299"/>
      <c r="R3" s="298">
        <f>P3+(SUM(H3:H299))</f>
        <v>13525</v>
      </c>
      <c r="S3" s="299"/>
      <c r="T3" s="300"/>
      <c r="U3" s="301">
        <v>44593.0</v>
      </c>
      <c r="V3" s="302">
        <f t="shared" ref="V3:V30" si="3">SUMIF($A$3:$A$299,U3,$H$3:$H$299)</f>
        <v>0</v>
      </c>
      <c r="W3" s="303">
        <f t="shared" ref="W3:W30" si="4">V3/$R$13</f>
        <v>0</v>
      </c>
    </row>
    <row r="4" ht="18.0" customHeight="1">
      <c r="A4" s="288">
        <v>44958.0</v>
      </c>
      <c r="B4" s="289"/>
      <c r="C4" s="290" t="s">
        <v>374</v>
      </c>
      <c r="D4" s="290" t="s">
        <v>599</v>
      </c>
      <c r="E4" s="291" t="s">
        <v>518</v>
      </c>
      <c r="F4" s="292">
        <v>2.05</v>
      </c>
      <c r="G4" s="293">
        <v>200.0</v>
      </c>
      <c r="H4" s="352">
        <v>200.0</v>
      </c>
      <c r="I4" s="295">
        <f t="shared" si="1"/>
        <v>1</v>
      </c>
      <c r="J4" s="295">
        <f t="shared" si="2"/>
        <v>0.8366800535</v>
      </c>
      <c r="K4" s="295">
        <f t="shared" ref="K4:K300" si="5">IF(H4="","",H4/$P$3)</f>
        <v>0.01673360107</v>
      </c>
      <c r="L4" s="295">
        <f t="shared" ref="L4:L300" si="6">IF(K4="","",L3+K4)</f>
        <v>0.02928380187</v>
      </c>
      <c r="M4" s="296">
        <f t="shared" ref="M4:M299" si="7">IF(H4="","",H4+M3)</f>
        <v>350</v>
      </c>
      <c r="N4" s="296">
        <f t="shared" ref="N4:N299" si="8">IF(H4="","",H4+N3)</f>
        <v>12302</v>
      </c>
      <c r="O4" s="304"/>
      <c r="P4" s="305"/>
      <c r="Q4" s="306"/>
      <c r="R4" s="305"/>
      <c r="S4" s="306"/>
      <c r="T4" s="307"/>
      <c r="U4" s="301">
        <f t="shared" ref="U4:U30" si="9">U3+1</f>
        <v>44594</v>
      </c>
      <c r="V4" s="302">
        <f t="shared" si="3"/>
        <v>0</v>
      </c>
      <c r="W4" s="303">
        <f t="shared" si="4"/>
        <v>0</v>
      </c>
    </row>
    <row r="5" ht="18.0" customHeight="1">
      <c r="A5" s="288">
        <v>44958.0</v>
      </c>
      <c r="B5" s="289"/>
      <c r="C5" s="290" t="s">
        <v>600</v>
      </c>
      <c r="D5" s="290" t="s">
        <v>601</v>
      </c>
      <c r="E5" s="291" t="s">
        <v>518</v>
      </c>
      <c r="F5" s="292">
        <v>2.05</v>
      </c>
      <c r="G5" s="293">
        <v>200.0</v>
      </c>
      <c r="H5" s="352">
        <v>-200.0</v>
      </c>
      <c r="I5" s="295">
        <f t="shared" si="1"/>
        <v>-1</v>
      </c>
      <c r="J5" s="295">
        <f t="shared" si="2"/>
        <v>-0.8366800535</v>
      </c>
      <c r="K5" s="295">
        <f t="shared" si="5"/>
        <v>-0.01673360107</v>
      </c>
      <c r="L5" s="295">
        <f t="shared" si="6"/>
        <v>0.0125502008</v>
      </c>
      <c r="M5" s="296">
        <f t="shared" si="7"/>
        <v>150</v>
      </c>
      <c r="N5" s="296">
        <f t="shared" si="8"/>
        <v>12102</v>
      </c>
      <c r="O5" s="304"/>
      <c r="P5" s="308" t="s">
        <v>526</v>
      </c>
      <c r="Q5" s="309"/>
      <c r="R5" s="309"/>
      <c r="S5" s="310"/>
      <c r="T5" s="307"/>
      <c r="U5" s="301">
        <f t="shared" si="9"/>
        <v>44595</v>
      </c>
      <c r="V5" s="302">
        <f t="shared" si="3"/>
        <v>100</v>
      </c>
      <c r="W5" s="303">
        <f t="shared" si="4"/>
        <v>0.4183400268</v>
      </c>
    </row>
    <row r="6" ht="18.0" customHeight="1">
      <c r="A6" s="288">
        <v>44958.0</v>
      </c>
      <c r="B6" s="289"/>
      <c r="C6" s="290" t="s">
        <v>602</v>
      </c>
      <c r="D6" s="290" t="s">
        <v>603</v>
      </c>
      <c r="E6" s="291" t="s">
        <v>518</v>
      </c>
      <c r="F6" s="292" t="s">
        <v>604</v>
      </c>
      <c r="G6" s="293">
        <v>200.0</v>
      </c>
      <c r="H6" s="352">
        <v>-200.0</v>
      </c>
      <c r="I6" s="295">
        <f t="shared" si="1"/>
        <v>-1</v>
      </c>
      <c r="J6" s="295">
        <f t="shared" si="2"/>
        <v>-0.8366800535</v>
      </c>
      <c r="K6" s="295">
        <f t="shared" si="5"/>
        <v>-0.01673360107</v>
      </c>
      <c r="L6" s="295">
        <f t="shared" si="6"/>
        <v>-0.004183400268</v>
      </c>
      <c r="M6" s="296">
        <f t="shared" si="7"/>
        <v>-50</v>
      </c>
      <c r="N6" s="296">
        <f t="shared" si="8"/>
        <v>11902</v>
      </c>
      <c r="O6" s="304"/>
      <c r="P6" s="311">
        <f>SUM(R3-P3)</f>
        <v>1573</v>
      </c>
      <c r="T6" s="307"/>
      <c r="U6" s="301">
        <f t="shared" si="9"/>
        <v>44596</v>
      </c>
      <c r="V6" s="302">
        <f t="shared" si="3"/>
        <v>0</v>
      </c>
      <c r="W6" s="303">
        <f t="shared" si="4"/>
        <v>0</v>
      </c>
    </row>
    <row r="7" ht="18.0" customHeight="1">
      <c r="A7" s="288">
        <v>44958.0</v>
      </c>
      <c r="B7" s="289"/>
      <c r="C7" s="290" t="s">
        <v>605</v>
      </c>
      <c r="D7" s="290" t="s">
        <v>606</v>
      </c>
      <c r="E7" s="291" t="s">
        <v>518</v>
      </c>
      <c r="F7" s="292">
        <v>2.05</v>
      </c>
      <c r="G7" s="293">
        <v>200.0</v>
      </c>
      <c r="H7" s="293">
        <v>200.0</v>
      </c>
      <c r="I7" s="295">
        <f t="shared" si="1"/>
        <v>1</v>
      </c>
      <c r="J7" s="295">
        <f t="shared" si="2"/>
        <v>0.8366800535</v>
      </c>
      <c r="K7" s="295">
        <f t="shared" si="5"/>
        <v>0.01673360107</v>
      </c>
      <c r="L7" s="295">
        <f t="shared" si="6"/>
        <v>0.0125502008</v>
      </c>
      <c r="M7" s="296">
        <f t="shared" si="7"/>
        <v>150</v>
      </c>
      <c r="N7" s="296">
        <f t="shared" si="8"/>
        <v>12102</v>
      </c>
      <c r="O7" s="304"/>
      <c r="T7" s="307"/>
      <c r="U7" s="301">
        <f t="shared" si="9"/>
        <v>44597</v>
      </c>
      <c r="V7" s="302">
        <f t="shared" si="3"/>
        <v>0</v>
      </c>
      <c r="W7" s="303">
        <f t="shared" si="4"/>
        <v>0</v>
      </c>
    </row>
    <row r="8" ht="18.0" customHeight="1">
      <c r="A8" s="288">
        <v>44958.0</v>
      </c>
      <c r="B8" s="289"/>
      <c r="C8" s="290" t="s">
        <v>607</v>
      </c>
      <c r="D8" s="290" t="s">
        <v>424</v>
      </c>
      <c r="E8" s="291" t="s">
        <v>518</v>
      </c>
      <c r="F8" s="353">
        <v>45078.0</v>
      </c>
      <c r="G8" s="293">
        <v>200.0</v>
      </c>
      <c r="H8" s="294">
        <v>120.0</v>
      </c>
      <c r="I8" s="295">
        <f t="shared" si="1"/>
        <v>0.6</v>
      </c>
      <c r="J8" s="295">
        <f t="shared" si="2"/>
        <v>0.5020080321</v>
      </c>
      <c r="K8" s="295">
        <f t="shared" si="5"/>
        <v>0.01004016064</v>
      </c>
      <c r="L8" s="295">
        <f t="shared" si="6"/>
        <v>0.02259036145</v>
      </c>
      <c r="M8" s="296">
        <f t="shared" si="7"/>
        <v>270</v>
      </c>
      <c r="N8" s="296">
        <f t="shared" si="8"/>
        <v>12222</v>
      </c>
      <c r="O8" s="304"/>
      <c r="T8" s="307"/>
      <c r="U8" s="301">
        <f t="shared" si="9"/>
        <v>44598</v>
      </c>
      <c r="V8" s="302">
        <f t="shared" si="3"/>
        <v>0</v>
      </c>
      <c r="W8" s="303">
        <f t="shared" si="4"/>
        <v>0</v>
      </c>
    </row>
    <row r="9" ht="18.0" customHeight="1">
      <c r="A9" s="288">
        <v>44958.0</v>
      </c>
      <c r="B9" s="289"/>
      <c r="C9" s="290" t="s">
        <v>608</v>
      </c>
      <c r="D9" s="290" t="s">
        <v>609</v>
      </c>
      <c r="E9" s="291" t="s">
        <v>518</v>
      </c>
      <c r="F9" s="292" t="s">
        <v>522</v>
      </c>
      <c r="G9" s="293">
        <v>200.0</v>
      </c>
      <c r="H9" s="352">
        <v>-200.0</v>
      </c>
      <c r="I9" s="295">
        <f t="shared" si="1"/>
        <v>-1</v>
      </c>
      <c r="J9" s="295">
        <f t="shared" si="2"/>
        <v>-0.8366800535</v>
      </c>
      <c r="K9" s="295">
        <f t="shared" si="5"/>
        <v>-0.01673360107</v>
      </c>
      <c r="L9" s="295">
        <f t="shared" si="6"/>
        <v>0.005856760375</v>
      </c>
      <c r="M9" s="296">
        <f t="shared" si="7"/>
        <v>70</v>
      </c>
      <c r="N9" s="296">
        <f t="shared" si="8"/>
        <v>12022</v>
      </c>
      <c r="O9" s="304"/>
      <c r="P9" s="308" t="s">
        <v>516</v>
      </c>
      <c r="Q9" s="309"/>
      <c r="R9" s="309"/>
      <c r="S9" s="310"/>
      <c r="T9" s="307"/>
      <c r="U9" s="301">
        <f t="shared" si="9"/>
        <v>44599</v>
      </c>
      <c r="V9" s="302">
        <f t="shared" si="3"/>
        <v>0</v>
      </c>
      <c r="W9" s="303">
        <f t="shared" si="4"/>
        <v>0</v>
      </c>
    </row>
    <row r="10" ht="18.0" customHeight="1">
      <c r="A10" s="288">
        <v>44959.0</v>
      </c>
      <c r="B10" s="289"/>
      <c r="C10" s="290" t="s">
        <v>610</v>
      </c>
      <c r="D10" s="290" t="s">
        <v>611</v>
      </c>
      <c r="E10" s="291" t="s">
        <v>518</v>
      </c>
      <c r="F10" s="292" t="s">
        <v>531</v>
      </c>
      <c r="G10" s="293">
        <v>200.0</v>
      </c>
      <c r="H10" s="294">
        <v>164.0</v>
      </c>
      <c r="I10" s="295">
        <f t="shared" si="1"/>
        <v>0.82</v>
      </c>
      <c r="J10" s="295">
        <f t="shared" si="2"/>
        <v>0.6860776439</v>
      </c>
      <c r="K10" s="295">
        <f t="shared" si="5"/>
        <v>0.01372155288</v>
      </c>
      <c r="L10" s="295">
        <f t="shared" si="6"/>
        <v>0.01957831325</v>
      </c>
      <c r="M10" s="296">
        <f t="shared" si="7"/>
        <v>234</v>
      </c>
      <c r="N10" s="296">
        <f t="shared" si="8"/>
        <v>12186</v>
      </c>
      <c r="O10" s="304"/>
      <c r="P10" s="312">
        <f>P6/P3</f>
        <v>0.1316097724</v>
      </c>
      <c r="Q10" s="313"/>
      <c r="R10" s="312">
        <f>SUM((H3:H299))/SUM((G3:G299))</f>
        <v>0.1021428571</v>
      </c>
      <c r="S10" s="313"/>
      <c r="T10" s="307"/>
      <c r="U10" s="301">
        <f t="shared" si="9"/>
        <v>44600</v>
      </c>
      <c r="V10" s="302">
        <f t="shared" si="3"/>
        <v>0</v>
      </c>
      <c r="W10" s="303">
        <f t="shared" si="4"/>
        <v>0</v>
      </c>
    </row>
    <row r="11" ht="18.0" customHeight="1">
      <c r="A11" s="288">
        <v>44595.0</v>
      </c>
      <c r="B11" s="289"/>
      <c r="C11" s="290" t="s">
        <v>612</v>
      </c>
      <c r="D11" s="290" t="s">
        <v>613</v>
      </c>
      <c r="E11" s="335" t="s">
        <v>518</v>
      </c>
      <c r="F11" s="292" t="s">
        <v>519</v>
      </c>
      <c r="G11" s="293">
        <v>200.0</v>
      </c>
      <c r="H11" s="294">
        <v>130.0</v>
      </c>
      <c r="I11" s="295">
        <f t="shared" si="1"/>
        <v>0.65</v>
      </c>
      <c r="J11" s="295">
        <f t="shared" si="2"/>
        <v>0.5438420348</v>
      </c>
      <c r="K11" s="295">
        <f t="shared" si="5"/>
        <v>0.0108768407</v>
      </c>
      <c r="L11" s="295">
        <f t="shared" si="6"/>
        <v>0.03045515395</v>
      </c>
      <c r="M11" s="296">
        <f t="shared" si="7"/>
        <v>364</v>
      </c>
      <c r="N11" s="296">
        <f t="shared" si="8"/>
        <v>12316</v>
      </c>
      <c r="O11" s="304"/>
      <c r="P11" s="305"/>
      <c r="Q11" s="306"/>
      <c r="R11" s="305"/>
      <c r="S11" s="306"/>
      <c r="T11" s="307"/>
      <c r="U11" s="301">
        <f t="shared" si="9"/>
        <v>44601</v>
      </c>
      <c r="V11" s="302">
        <f t="shared" si="3"/>
        <v>0</v>
      </c>
      <c r="W11" s="303">
        <f t="shared" si="4"/>
        <v>0</v>
      </c>
    </row>
    <row r="12" ht="18.0" customHeight="1">
      <c r="A12" s="288">
        <v>44595.0</v>
      </c>
      <c r="B12" s="289"/>
      <c r="C12" s="290" t="s">
        <v>614</v>
      </c>
      <c r="D12" s="290" t="s">
        <v>615</v>
      </c>
      <c r="E12" s="335" t="s">
        <v>518</v>
      </c>
      <c r="F12" s="292" t="s">
        <v>584</v>
      </c>
      <c r="G12" s="293">
        <v>200.0</v>
      </c>
      <c r="H12" s="294">
        <v>170.0</v>
      </c>
      <c r="I12" s="295">
        <f t="shared" si="1"/>
        <v>0.85</v>
      </c>
      <c r="J12" s="295">
        <f t="shared" si="2"/>
        <v>0.7111780455</v>
      </c>
      <c r="K12" s="295">
        <f t="shared" si="5"/>
        <v>0.01422356091</v>
      </c>
      <c r="L12" s="295">
        <f t="shared" si="6"/>
        <v>0.04467871486</v>
      </c>
      <c r="M12" s="296">
        <f t="shared" si="7"/>
        <v>534</v>
      </c>
      <c r="N12" s="296">
        <f t="shared" si="8"/>
        <v>12486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44602</v>
      </c>
      <c r="V12" s="302">
        <f t="shared" si="3"/>
        <v>160</v>
      </c>
      <c r="W12" s="303">
        <f t="shared" si="4"/>
        <v>0.6693440428</v>
      </c>
    </row>
    <row r="13" ht="18.0" customHeight="1">
      <c r="A13" s="288">
        <v>44595.0</v>
      </c>
      <c r="B13" s="289"/>
      <c r="C13" s="290" t="s">
        <v>552</v>
      </c>
      <c r="D13" s="290" t="s">
        <v>616</v>
      </c>
      <c r="E13" s="335" t="s">
        <v>518</v>
      </c>
      <c r="F13" s="292" t="s">
        <v>545</v>
      </c>
      <c r="G13" s="293">
        <v>200.0</v>
      </c>
      <c r="H13" s="294">
        <v>-200.0</v>
      </c>
      <c r="I13" s="295">
        <f t="shared" si="1"/>
        <v>-1</v>
      </c>
      <c r="J13" s="295">
        <f t="shared" si="2"/>
        <v>-0.8366800535</v>
      </c>
      <c r="K13" s="295">
        <f t="shared" si="5"/>
        <v>-0.01673360107</v>
      </c>
      <c r="L13" s="295">
        <f t="shared" si="6"/>
        <v>0.02794511379</v>
      </c>
      <c r="M13" s="296">
        <f t="shared" si="7"/>
        <v>334</v>
      </c>
      <c r="N13" s="296">
        <f t="shared" si="8"/>
        <v>12286</v>
      </c>
      <c r="O13" s="304"/>
      <c r="P13" s="314">
        <v>0.02</v>
      </c>
      <c r="Q13" s="313"/>
      <c r="R13" s="315">
        <f>P3*P13</f>
        <v>239.04</v>
      </c>
      <c r="S13" s="313"/>
      <c r="T13" s="307"/>
      <c r="U13" s="301">
        <f t="shared" si="9"/>
        <v>44603</v>
      </c>
      <c r="V13" s="302">
        <f t="shared" si="3"/>
        <v>0</v>
      </c>
      <c r="W13" s="303">
        <f t="shared" si="4"/>
        <v>0</v>
      </c>
    </row>
    <row r="14" ht="18.0" customHeight="1">
      <c r="A14" s="288">
        <v>44961.0</v>
      </c>
      <c r="B14" s="289"/>
      <c r="C14" s="290" t="s">
        <v>617</v>
      </c>
      <c r="D14" s="290" t="s">
        <v>618</v>
      </c>
      <c r="E14" s="335" t="s">
        <v>518</v>
      </c>
      <c r="F14" s="354" t="s">
        <v>542</v>
      </c>
      <c r="G14" s="293">
        <v>200.0</v>
      </c>
      <c r="H14" s="294">
        <v>174.0</v>
      </c>
      <c r="I14" s="295">
        <f t="shared" si="1"/>
        <v>0.87</v>
      </c>
      <c r="J14" s="295">
        <f t="shared" si="2"/>
        <v>0.7279116466</v>
      </c>
      <c r="K14" s="295">
        <f t="shared" si="5"/>
        <v>0.01455823293</v>
      </c>
      <c r="L14" s="295">
        <f t="shared" si="6"/>
        <v>0.04250334672</v>
      </c>
      <c r="M14" s="296">
        <f t="shared" si="7"/>
        <v>508</v>
      </c>
      <c r="N14" s="296">
        <f t="shared" si="8"/>
        <v>12460</v>
      </c>
      <c r="O14" s="304"/>
      <c r="P14" s="305"/>
      <c r="Q14" s="306"/>
      <c r="R14" s="305"/>
      <c r="S14" s="306"/>
      <c r="T14" s="307"/>
      <c r="U14" s="301">
        <f t="shared" si="9"/>
        <v>44604</v>
      </c>
      <c r="V14" s="302">
        <f t="shared" si="3"/>
        <v>405</v>
      </c>
      <c r="W14" s="303">
        <f t="shared" si="4"/>
        <v>1.694277108</v>
      </c>
    </row>
    <row r="15" ht="18.0" customHeight="1">
      <c r="A15" s="355">
        <v>44961.0</v>
      </c>
      <c r="B15" s="289"/>
      <c r="C15" s="290" t="s">
        <v>435</v>
      </c>
      <c r="D15" s="290" t="s">
        <v>524</v>
      </c>
      <c r="E15" s="356" t="s">
        <v>619</v>
      </c>
      <c r="F15" s="357" t="s">
        <v>519</v>
      </c>
      <c r="G15" s="293">
        <v>200.0</v>
      </c>
      <c r="H15" s="294">
        <v>-200.0</v>
      </c>
      <c r="I15" s="295">
        <f t="shared" si="1"/>
        <v>-1</v>
      </c>
      <c r="J15" s="295">
        <f t="shared" si="2"/>
        <v>-0.8366800535</v>
      </c>
      <c r="K15" s="295">
        <f t="shared" si="5"/>
        <v>-0.01673360107</v>
      </c>
      <c r="L15" s="295">
        <f t="shared" si="6"/>
        <v>0.02576974565</v>
      </c>
      <c r="M15" s="296">
        <f t="shared" si="7"/>
        <v>308</v>
      </c>
      <c r="N15" s="296">
        <f t="shared" si="8"/>
        <v>12260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44605</v>
      </c>
      <c r="V15" s="302">
        <f t="shared" si="3"/>
        <v>60</v>
      </c>
      <c r="W15" s="303">
        <f t="shared" si="4"/>
        <v>0.2510040161</v>
      </c>
    </row>
    <row r="16" ht="18.0" customHeight="1">
      <c r="A16" s="355">
        <v>44961.0</v>
      </c>
      <c r="B16" s="289"/>
      <c r="C16" s="290" t="s">
        <v>620</v>
      </c>
      <c r="D16" s="290" t="s">
        <v>621</v>
      </c>
      <c r="E16" s="356" t="s">
        <v>619</v>
      </c>
      <c r="F16" s="357" t="s">
        <v>584</v>
      </c>
      <c r="G16" s="293">
        <v>200.0</v>
      </c>
      <c r="H16" s="294">
        <v>170.0</v>
      </c>
      <c r="I16" s="295">
        <f t="shared" si="1"/>
        <v>0.85</v>
      </c>
      <c r="J16" s="295">
        <f t="shared" si="2"/>
        <v>0.7111780455</v>
      </c>
      <c r="K16" s="295">
        <f t="shared" si="5"/>
        <v>0.01422356091</v>
      </c>
      <c r="L16" s="295">
        <f t="shared" si="6"/>
        <v>0.03999330656</v>
      </c>
      <c r="M16" s="296">
        <f t="shared" si="7"/>
        <v>478</v>
      </c>
      <c r="N16" s="296">
        <f t="shared" si="8"/>
        <v>12430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44606</v>
      </c>
      <c r="V16" s="302">
        <f t="shared" si="3"/>
        <v>160</v>
      </c>
      <c r="W16" s="303">
        <f t="shared" si="4"/>
        <v>0.6693440428</v>
      </c>
    </row>
    <row r="17" ht="18.0" customHeight="1">
      <c r="A17" s="355">
        <v>44961.0</v>
      </c>
      <c r="B17" s="289"/>
      <c r="C17" s="290" t="s">
        <v>622</v>
      </c>
      <c r="D17" s="290" t="s">
        <v>562</v>
      </c>
      <c r="E17" s="356" t="s">
        <v>619</v>
      </c>
      <c r="F17" s="357">
        <v>2.0</v>
      </c>
      <c r="G17" s="293">
        <v>200.0</v>
      </c>
      <c r="H17" s="294">
        <v>200.0</v>
      </c>
      <c r="I17" s="295">
        <f t="shared" si="1"/>
        <v>1</v>
      </c>
      <c r="J17" s="295">
        <f t="shared" si="2"/>
        <v>0.8366800535</v>
      </c>
      <c r="K17" s="295">
        <f t="shared" si="5"/>
        <v>0.01673360107</v>
      </c>
      <c r="L17" s="295">
        <f t="shared" si="6"/>
        <v>0.05672690763</v>
      </c>
      <c r="M17" s="296">
        <f t="shared" si="7"/>
        <v>678</v>
      </c>
      <c r="N17" s="296">
        <f t="shared" si="8"/>
        <v>12630</v>
      </c>
      <c r="O17" s="304"/>
      <c r="P17" s="320">
        <f>COUNTIF(V3:V35,"&gt;0")</f>
        <v>7</v>
      </c>
      <c r="Q17" s="321">
        <f>P17/(P17+R17)</f>
        <v>0.7</v>
      </c>
      <c r="R17" s="322">
        <f>COUNTIF(V3:V36,"&lt;0")</f>
        <v>3</v>
      </c>
      <c r="S17" s="323">
        <f>R17/(P17+R17)</f>
        <v>0.3</v>
      </c>
      <c r="T17" s="307"/>
      <c r="U17" s="301">
        <f t="shared" si="9"/>
        <v>44607</v>
      </c>
      <c r="V17" s="302">
        <f t="shared" si="3"/>
        <v>0</v>
      </c>
      <c r="W17" s="303">
        <f t="shared" si="4"/>
        <v>0</v>
      </c>
    </row>
    <row r="18" ht="18.0" customHeight="1">
      <c r="A18" s="355">
        <v>44962.0</v>
      </c>
      <c r="B18" s="289"/>
      <c r="C18" s="290" t="s">
        <v>623</v>
      </c>
      <c r="D18" s="290" t="s">
        <v>624</v>
      </c>
      <c r="E18" s="356" t="s">
        <v>619</v>
      </c>
      <c r="F18" s="357" t="s">
        <v>519</v>
      </c>
      <c r="G18" s="293">
        <v>200.0</v>
      </c>
      <c r="H18" s="294">
        <v>-200.0</v>
      </c>
      <c r="I18" s="295">
        <f t="shared" si="1"/>
        <v>-1</v>
      </c>
      <c r="J18" s="295">
        <f t="shared" si="2"/>
        <v>-0.8366800535</v>
      </c>
      <c r="K18" s="295">
        <f t="shared" si="5"/>
        <v>-0.01673360107</v>
      </c>
      <c r="L18" s="295">
        <f t="shared" si="6"/>
        <v>0.03999330656</v>
      </c>
      <c r="M18" s="296">
        <f t="shared" si="7"/>
        <v>478</v>
      </c>
      <c r="N18" s="296">
        <f t="shared" si="8"/>
        <v>12430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44608</v>
      </c>
      <c r="V18" s="302">
        <f t="shared" si="3"/>
        <v>0</v>
      </c>
      <c r="W18" s="303">
        <f t="shared" si="4"/>
        <v>0</v>
      </c>
    </row>
    <row r="19" ht="18.0" customHeight="1">
      <c r="A19" s="355">
        <v>44962.0</v>
      </c>
      <c r="B19" s="289"/>
      <c r="C19" s="290" t="s">
        <v>625</v>
      </c>
      <c r="D19" s="290" t="s">
        <v>601</v>
      </c>
      <c r="E19" s="356" t="s">
        <v>619</v>
      </c>
      <c r="F19" s="357" t="s">
        <v>626</v>
      </c>
      <c r="G19" s="293">
        <v>200.0</v>
      </c>
      <c r="H19" s="294">
        <v>175.0</v>
      </c>
      <c r="I19" s="295">
        <f t="shared" si="1"/>
        <v>0.875</v>
      </c>
      <c r="J19" s="295">
        <f t="shared" si="2"/>
        <v>0.7320950469</v>
      </c>
      <c r="K19" s="295">
        <f t="shared" si="5"/>
        <v>0.01464190094</v>
      </c>
      <c r="L19" s="295">
        <f t="shared" si="6"/>
        <v>0.0546352075</v>
      </c>
      <c r="M19" s="296">
        <f t="shared" si="7"/>
        <v>653</v>
      </c>
      <c r="N19" s="296">
        <f t="shared" si="8"/>
        <v>12605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44609</v>
      </c>
      <c r="V19" s="302">
        <f t="shared" si="3"/>
        <v>0</v>
      </c>
      <c r="W19" s="303">
        <f t="shared" si="4"/>
        <v>0</v>
      </c>
    </row>
    <row r="20" ht="18.0" customHeight="1">
      <c r="A20" s="355">
        <v>44962.0</v>
      </c>
      <c r="B20" s="289"/>
      <c r="C20" s="290" t="s">
        <v>627</v>
      </c>
      <c r="D20" s="290" t="s">
        <v>628</v>
      </c>
      <c r="E20" s="356" t="s">
        <v>619</v>
      </c>
      <c r="F20" s="357" t="s">
        <v>626</v>
      </c>
      <c r="G20" s="293">
        <v>200.0</v>
      </c>
      <c r="H20" s="294">
        <v>175.0</v>
      </c>
      <c r="I20" s="295">
        <f t="shared" si="1"/>
        <v>0.875</v>
      </c>
      <c r="J20" s="295">
        <f t="shared" si="2"/>
        <v>0.7320950469</v>
      </c>
      <c r="K20" s="295">
        <f t="shared" si="5"/>
        <v>0.01464190094</v>
      </c>
      <c r="L20" s="295">
        <f t="shared" si="6"/>
        <v>0.06927710843</v>
      </c>
      <c r="M20" s="296">
        <f t="shared" si="7"/>
        <v>828</v>
      </c>
      <c r="N20" s="296">
        <f t="shared" si="8"/>
        <v>12780</v>
      </c>
      <c r="O20" s="304"/>
      <c r="P20" s="320">
        <f>COUNTIF(H3:H299,"&gt;0")</f>
        <v>47</v>
      </c>
      <c r="Q20" s="321">
        <f>P20/(P20+R20)</f>
        <v>0.6103896104</v>
      </c>
      <c r="R20" s="322">
        <f>COUNTIF(H2:H299,"&lt;0")</f>
        <v>30</v>
      </c>
      <c r="S20" s="323">
        <f>R20/(P20+R20)</f>
        <v>0.3896103896</v>
      </c>
      <c r="T20" s="307"/>
      <c r="U20" s="301">
        <f t="shared" si="9"/>
        <v>44610</v>
      </c>
      <c r="V20" s="302">
        <f t="shared" si="3"/>
        <v>-129</v>
      </c>
      <c r="W20" s="303">
        <f t="shared" si="4"/>
        <v>-0.5396586345</v>
      </c>
    </row>
    <row r="21" ht="18.0" customHeight="1">
      <c r="A21" s="355">
        <v>44964.0</v>
      </c>
      <c r="B21" s="289"/>
      <c r="C21" s="290" t="s">
        <v>629</v>
      </c>
      <c r="D21" s="290" t="s">
        <v>630</v>
      </c>
      <c r="E21" s="356" t="s">
        <v>619</v>
      </c>
      <c r="F21" s="357" t="s">
        <v>589</v>
      </c>
      <c r="G21" s="293">
        <v>200.0</v>
      </c>
      <c r="H21" s="294">
        <v>185.0</v>
      </c>
      <c r="I21" s="295">
        <f t="shared" si="1"/>
        <v>0.925</v>
      </c>
      <c r="J21" s="295">
        <f t="shared" si="2"/>
        <v>0.7739290495</v>
      </c>
      <c r="K21" s="295">
        <f t="shared" si="5"/>
        <v>0.01547858099</v>
      </c>
      <c r="L21" s="295">
        <f t="shared" si="6"/>
        <v>0.08475568942</v>
      </c>
      <c r="M21" s="296">
        <f t="shared" si="7"/>
        <v>1013</v>
      </c>
      <c r="N21" s="296">
        <f t="shared" si="8"/>
        <v>12965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44611</v>
      </c>
      <c r="V21" s="302">
        <f t="shared" si="3"/>
        <v>510</v>
      </c>
      <c r="W21" s="303">
        <f t="shared" si="4"/>
        <v>2.133534137</v>
      </c>
    </row>
    <row r="22" ht="18.0" customHeight="1">
      <c r="A22" s="355">
        <v>44965.0</v>
      </c>
      <c r="B22" s="289"/>
      <c r="C22" s="290" t="s">
        <v>612</v>
      </c>
      <c r="D22" s="290" t="s">
        <v>631</v>
      </c>
      <c r="E22" s="358" t="s">
        <v>619</v>
      </c>
      <c r="F22" s="357" t="s">
        <v>519</v>
      </c>
      <c r="G22" s="293">
        <v>200.0</v>
      </c>
      <c r="H22" s="294">
        <v>130.0</v>
      </c>
      <c r="I22" s="295">
        <f t="shared" si="1"/>
        <v>0.65</v>
      </c>
      <c r="J22" s="295">
        <f t="shared" si="2"/>
        <v>0.5438420348</v>
      </c>
      <c r="K22" s="295">
        <f t="shared" si="5"/>
        <v>0.0108768407</v>
      </c>
      <c r="L22" s="295">
        <f t="shared" si="6"/>
        <v>0.09563253012</v>
      </c>
      <c r="M22" s="296">
        <f t="shared" si="7"/>
        <v>1143</v>
      </c>
      <c r="N22" s="296">
        <f t="shared" si="8"/>
        <v>13095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44612</v>
      </c>
      <c r="V22" s="302">
        <f t="shared" si="3"/>
        <v>130</v>
      </c>
      <c r="W22" s="303">
        <f t="shared" si="4"/>
        <v>0.5438420348</v>
      </c>
    </row>
    <row r="23" ht="18.0" customHeight="1">
      <c r="A23" s="355">
        <v>44965.0</v>
      </c>
      <c r="B23" s="289"/>
      <c r="C23" s="290" t="s">
        <v>427</v>
      </c>
      <c r="D23" s="290" t="s">
        <v>632</v>
      </c>
      <c r="E23" s="358" t="s">
        <v>619</v>
      </c>
      <c r="F23" s="357" t="s">
        <v>633</v>
      </c>
      <c r="G23" s="293">
        <v>200.0</v>
      </c>
      <c r="H23" s="294">
        <v>190.0</v>
      </c>
      <c r="I23" s="295">
        <f t="shared" si="1"/>
        <v>0.95</v>
      </c>
      <c r="J23" s="295">
        <f t="shared" si="2"/>
        <v>0.7948460509</v>
      </c>
      <c r="K23" s="295">
        <f t="shared" si="5"/>
        <v>0.01589692102</v>
      </c>
      <c r="L23" s="295">
        <f t="shared" si="6"/>
        <v>0.1115294511</v>
      </c>
      <c r="M23" s="296">
        <f t="shared" si="7"/>
        <v>1333</v>
      </c>
      <c r="N23" s="296">
        <f t="shared" si="8"/>
        <v>13285</v>
      </c>
      <c r="O23" s="304"/>
      <c r="P23" s="328">
        <f>SUM(P20+R20)</f>
        <v>77</v>
      </c>
      <c r="Q23" s="310"/>
      <c r="R23" s="328">
        <f>COUNTA(V3:V33)-COUNTIFS(V3:V33,"=0")</f>
        <v>10</v>
      </c>
      <c r="S23" s="310"/>
      <c r="T23" s="307"/>
      <c r="U23" s="301">
        <f t="shared" si="9"/>
        <v>44613</v>
      </c>
      <c r="V23" s="302">
        <f t="shared" si="3"/>
        <v>0</v>
      </c>
      <c r="W23" s="303">
        <f t="shared" si="4"/>
        <v>0</v>
      </c>
    </row>
    <row r="24" ht="18.0" customHeight="1">
      <c r="A24" s="355">
        <v>44965.0</v>
      </c>
      <c r="B24" s="289"/>
      <c r="C24" s="290" t="s">
        <v>624</v>
      </c>
      <c r="D24" s="290" t="s">
        <v>634</v>
      </c>
      <c r="E24" s="356" t="s">
        <v>619</v>
      </c>
      <c r="F24" s="357" t="s">
        <v>635</v>
      </c>
      <c r="G24" s="293">
        <v>200.0</v>
      </c>
      <c r="H24" s="294">
        <v>-200.0</v>
      </c>
      <c r="I24" s="295">
        <f t="shared" si="1"/>
        <v>-1</v>
      </c>
      <c r="J24" s="295">
        <f t="shared" si="2"/>
        <v>-0.8366800535</v>
      </c>
      <c r="K24" s="295">
        <f t="shared" si="5"/>
        <v>-0.01673360107</v>
      </c>
      <c r="L24" s="295">
        <f t="shared" si="6"/>
        <v>0.09479585007</v>
      </c>
      <c r="M24" s="296">
        <f t="shared" si="7"/>
        <v>1133</v>
      </c>
      <c r="N24" s="296">
        <f t="shared" si="8"/>
        <v>13085</v>
      </c>
      <c r="O24" s="304"/>
      <c r="P24" s="331"/>
      <c r="Q24" s="332"/>
      <c r="R24" s="332"/>
      <c r="S24" s="332"/>
      <c r="T24" s="307"/>
      <c r="U24" s="301">
        <f t="shared" si="9"/>
        <v>44614</v>
      </c>
      <c r="V24" s="302">
        <f t="shared" si="3"/>
        <v>0</v>
      </c>
      <c r="W24" s="303">
        <f t="shared" si="4"/>
        <v>0</v>
      </c>
    </row>
    <row r="25" ht="18.0" customHeight="1">
      <c r="A25" s="355">
        <v>44965.0</v>
      </c>
      <c r="B25" s="289"/>
      <c r="C25" s="290" t="s">
        <v>636</v>
      </c>
      <c r="D25" s="290" t="s">
        <v>637</v>
      </c>
      <c r="E25" s="356" t="s">
        <v>619</v>
      </c>
      <c r="F25" s="357">
        <v>2.09</v>
      </c>
      <c r="G25" s="293">
        <v>200.0</v>
      </c>
      <c r="H25" s="294">
        <v>-200.0</v>
      </c>
      <c r="I25" s="295">
        <f t="shared" si="1"/>
        <v>-1</v>
      </c>
      <c r="J25" s="295">
        <f t="shared" si="2"/>
        <v>-0.8366800535</v>
      </c>
      <c r="K25" s="295">
        <f t="shared" si="5"/>
        <v>-0.01673360107</v>
      </c>
      <c r="L25" s="295">
        <f t="shared" si="6"/>
        <v>0.078062249</v>
      </c>
      <c r="M25" s="296">
        <f t="shared" si="7"/>
        <v>933</v>
      </c>
      <c r="N25" s="296">
        <f t="shared" si="8"/>
        <v>12885</v>
      </c>
      <c r="O25" s="304"/>
      <c r="P25" s="307"/>
      <c r="T25" s="307"/>
      <c r="U25" s="301">
        <f t="shared" si="9"/>
        <v>44615</v>
      </c>
      <c r="V25" s="302">
        <f t="shared" si="3"/>
        <v>0</v>
      </c>
      <c r="W25" s="303">
        <f t="shared" si="4"/>
        <v>0</v>
      </c>
    </row>
    <row r="26" ht="18.0" customHeight="1">
      <c r="A26" s="355">
        <v>44602.0</v>
      </c>
      <c r="B26" s="289"/>
      <c r="C26" s="290" t="s">
        <v>638</v>
      </c>
      <c r="D26" s="290" t="s">
        <v>639</v>
      </c>
      <c r="E26" s="356" t="s">
        <v>619</v>
      </c>
      <c r="F26" s="357" t="s">
        <v>572</v>
      </c>
      <c r="G26" s="293">
        <v>200.0</v>
      </c>
      <c r="H26" s="294">
        <v>120.0</v>
      </c>
      <c r="I26" s="295">
        <f t="shared" si="1"/>
        <v>0.6</v>
      </c>
      <c r="J26" s="295">
        <f t="shared" si="2"/>
        <v>0.5020080321</v>
      </c>
      <c r="K26" s="295">
        <f t="shared" si="5"/>
        <v>0.01004016064</v>
      </c>
      <c r="L26" s="295">
        <f t="shared" si="6"/>
        <v>0.08810240964</v>
      </c>
      <c r="M26" s="296">
        <f t="shared" si="7"/>
        <v>1053</v>
      </c>
      <c r="N26" s="296">
        <f t="shared" si="8"/>
        <v>13005</v>
      </c>
      <c r="O26" s="304"/>
      <c r="P26" s="307"/>
      <c r="T26" s="307"/>
      <c r="U26" s="301">
        <f t="shared" si="9"/>
        <v>44616</v>
      </c>
      <c r="V26" s="302">
        <f t="shared" si="3"/>
        <v>-74</v>
      </c>
      <c r="W26" s="303">
        <f t="shared" si="4"/>
        <v>-0.3095716198</v>
      </c>
    </row>
    <row r="27" ht="18.0" customHeight="1">
      <c r="A27" s="355">
        <v>44602.0</v>
      </c>
      <c r="B27" s="289"/>
      <c r="C27" s="290" t="s">
        <v>640</v>
      </c>
      <c r="D27" s="290" t="s">
        <v>641</v>
      </c>
      <c r="E27" s="356" t="s">
        <v>619</v>
      </c>
      <c r="F27" s="359">
        <v>45262.0</v>
      </c>
      <c r="G27" s="293">
        <v>200.0</v>
      </c>
      <c r="H27" s="294">
        <v>240.0</v>
      </c>
      <c r="I27" s="295">
        <f t="shared" si="1"/>
        <v>1.2</v>
      </c>
      <c r="J27" s="295">
        <f t="shared" si="2"/>
        <v>1.004016064</v>
      </c>
      <c r="K27" s="295">
        <f t="shared" si="5"/>
        <v>0.02008032129</v>
      </c>
      <c r="L27" s="295">
        <f t="shared" si="6"/>
        <v>0.1081827309</v>
      </c>
      <c r="M27" s="296">
        <f t="shared" si="7"/>
        <v>1293</v>
      </c>
      <c r="N27" s="296">
        <f t="shared" si="8"/>
        <v>13245</v>
      </c>
      <c r="O27" s="304"/>
      <c r="P27" s="307"/>
      <c r="T27" s="307"/>
      <c r="U27" s="301">
        <f t="shared" si="9"/>
        <v>44617</v>
      </c>
      <c r="V27" s="302">
        <f t="shared" si="3"/>
        <v>-48</v>
      </c>
      <c r="W27" s="303">
        <f t="shared" si="4"/>
        <v>-0.2008032129</v>
      </c>
    </row>
    <row r="28" ht="18.0" customHeight="1">
      <c r="A28" s="355">
        <v>44602.0</v>
      </c>
      <c r="B28" s="289"/>
      <c r="C28" s="290" t="s">
        <v>642</v>
      </c>
      <c r="D28" s="290" t="s">
        <v>643</v>
      </c>
      <c r="E28" s="356" t="s">
        <v>619</v>
      </c>
      <c r="F28" s="357" t="s">
        <v>644</v>
      </c>
      <c r="G28" s="293">
        <v>200.0</v>
      </c>
      <c r="H28" s="294">
        <v>-200.0</v>
      </c>
      <c r="I28" s="295">
        <f t="shared" si="1"/>
        <v>-1</v>
      </c>
      <c r="J28" s="295">
        <f t="shared" si="2"/>
        <v>-0.8366800535</v>
      </c>
      <c r="K28" s="295">
        <f t="shared" si="5"/>
        <v>-0.01673360107</v>
      </c>
      <c r="L28" s="295">
        <f t="shared" si="6"/>
        <v>0.09144912985</v>
      </c>
      <c r="M28" s="296">
        <f t="shared" si="7"/>
        <v>1093</v>
      </c>
      <c r="N28" s="296">
        <f t="shared" si="8"/>
        <v>13045</v>
      </c>
      <c r="O28" s="304"/>
      <c r="P28" s="307"/>
      <c r="T28" s="307"/>
      <c r="U28" s="301">
        <f t="shared" si="9"/>
        <v>44618</v>
      </c>
      <c r="V28" s="302">
        <f t="shared" si="3"/>
        <v>0</v>
      </c>
      <c r="W28" s="303">
        <f t="shared" si="4"/>
        <v>0</v>
      </c>
    </row>
    <row r="29" ht="18.0" customHeight="1">
      <c r="A29" s="355">
        <v>44604.0</v>
      </c>
      <c r="B29" s="289"/>
      <c r="C29" s="290" t="s">
        <v>645</v>
      </c>
      <c r="D29" s="290" t="s">
        <v>646</v>
      </c>
      <c r="E29" s="356" t="s">
        <v>619</v>
      </c>
      <c r="F29" s="360">
        <v>45079.0</v>
      </c>
      <c r="G29" s="293">
        <v>200.0</v>
      </c>
      <c r="H29" s="294">
        <v>203.0</v>
      </c>
      <c r="I29" s="295">
        <f t="shared" si="1"/>
        <v>1.015</v>
      </c>
      <c r="J29" s="295">
        <f t="shared" si="2"/>
        <v>0.8492302544</v>
      </c>
      <c r="K29" s="295">
        <f t="shared" si="5"/>
        <v>0.01698460509</v>
      </c>
      <c r="L29" s="295">
        <f t="shared" si="6"/>
        <v>0.1084337349</v>
      </c>
      <c r="M29" s="296">
        <f t="shared" si="7"/>
        <v>1296</v>
      </c>
      <c r="N29" s="296">
        <f t="shared" si="8"/>
        <v>13248</v>
      </c>
      <c r="O29" s="304"/>
      <c r="P29" s="307"/>
      <c r="T29" s="307"/>
      <c r="U29" s="301">
        <f t="shared" si="9"/>
        <v>44619</v>
      </c>
      <c r="V29" s="302">
        <f t="shared" si="3"/>
        <v>0</v>
      </c>
      <c r="W29" s="303">
        <f t="shared" si="4"/>
        <v>0</v>
      </c>
    </row>
    <row r="30" ht="18.0" customHeight="1">
      <c r="A30" s="355">
        <v>44604.0</v>
      </c>
      <c r="B30" s="289"/>
      <c r="C30" s="290" t="s">
        <v>647</v>
      </c>
      <c r="D30" s="290" t="s">
        <v>648</v>
      </c>
      <c r="E30" s="356" t="s">
        <v>619</v>
      </c>
      <c r="F30" s="357" t="s">
        <v>649</v>
      </c>
      <c r="G30" s="293">
        <v>200.0</v>
      </c>
      <c r="H30" s="294">
        <v>-200.0</v>
      </c>
      <c r="I30" s="295">
        <f t="shared" si="1"/>
        <v>-1</v>
      </c>
      <c r="J30" s="295">
        <f t="shared" si="2"/>
        <v>-0.8366800535</v>
      </c>
      <c r="K30" s="295">
        <f t="shared" si="5"/>
        <v>-0.01673360107</v>
      </c>
      <c r="L30" s="295">
        <f t="shared" si="6"/>
        <v>0.09170013387</v>
      </c>
      <c r="M30" s="296">
        <f t="shared" si="7"/>
        <v>1096</v>
      </c>
      <c r="N30" s="296">
        <f t="shared" si="8"/>
        <v>13048</v>
      </c>
      <c r="O30" s="304"/>
      <c r="P30" s="307"/>
      <c r="T30" s="307"/>
      <c r="U30" s="301">
        <f t="shared" si="9"/>
        <v>44620</v>
      </c>
      <c r="V30" s="302">
        <f t="shared" si="3"/>
        <v>0</v>
      </c>
      <c r="W30" s="303">
        <f t="shared" si="4"/>
        <v>0</v>
      </c>
    </row>
    <row r="31" ht="18.0" customHeight="1">
      <c r="A31" s="355">
        <v>44604.0</v>
      </c>
      <c r="B31" s="289"/>
      <c r="C31" s="290" t="s">
        <v>650</v>
      </c>
      <c r="D31" s="290" t="s">
        <v>651</v>
      </c>
      <c r="E31" s="356" t="s">
        <v>619</v>
      </c>
      <c r="F31" s="357" t="s">
        <v>649</v>
      </c>
      <c r="G31" s="293">
        <v>200.0</v>
      </c>
      <c r="H31" s="294">
        <v>132.0</v>
      </c>
      <c r="I31" s="295">
        <f t="shared" si="1"/>
        <v>0.66</v>
      </c>
      <c r="J31" s="295">
        <f t="shared" si="2"/>
        <v>0.5522088353</v>
      </c>
      <c r="K31" s="295">
        <f t="shared" si="5"/>
        <v>0.01104417671</v>
      </c>
      <c r="L31" s="295">
        <f t="shared" si="6"/>
        <v>0.1027443106</v>
      </c>
      <c r="M31" s="296">
        <f t="shared" si="7"/>
        <v>1228</v>
      </c>
      <c r="N31" s="296">
        <f t="shared" si="8"/>
        <v>13180</v>
      </c>
      <c r="O31" s="304"/>
      <c r="P31" s="307"/>
      <c r="T31" s="307"/>
      <c r="U31" s="361"/>
    </row>
    <row r="32" ht="18.0" customHeight="1">
      <c r="A32" s="355">
        <v>44604.0</v>
      </c>
      <c r="B32" s="289"/>
      <c r="C32" s="290" t="s">
        <v>573</v>
      </c>
      <c r="D32" s="290" t="s">
        <v>652</v>
      </c>
      <c r="E32" s="356" t="s">
        <v>619</v>
      </c>
      <c r="F32" s="357" t="s">
        <v>572</v>
      </c>
      <c r="G32" s="293">
        <v>200.0</v>
      </c>
      <c r="H32" s="294">
        <v>120.0</v>
      </c>
      <c r="I32" s="295">
        <f t="shared" si="1"/>
        <v>0.6</v>
      </c>
      <c r="J32" s="295">
        <f t="shared" si="2"/>
        <v>0.5020080321</v>
      </c>
      <c r="K32" s="295">
        <f t="shared" si="5"/>
        <v>0.01004016064</v>
      </c>
      <c r="L32" s="295">
        <f t="shared" si="6"/>
        <v>0.1127844712</v>
      </c>
      <c r="M32" s="296">
        <f t="shared" si="7"/>
        <v>1348</v>
      </c>
      <c r="N32" s="296">
        <f t="shared" si="8"/>
        <v>13300</v>
      </c>
      <c r="O32" s="304"/>
      <c r="P32" s="307"/>
      <c r="T32" s="307"/>
    </row>
    <row r="33" ht="18.0" customHeight="1">
      <c r="A33" s="355">
        <v>44604.0</v>
      </c>
      <c r="B33" s="289"/>
      <c r="C33" s="290" t="s">
        <v>653</v>
      </c>
      <c r="D33" s="290" t="s">
        <v>654</v>
      </c>
      <c r="E33" s="356" t="s">
        <v>619</v>
      </c>
      <c r="F33" s="357" t="s">
        <v>536</v>
      </c>
      <c r="G33" s="293">
        <v>200.0</v>
      </c>
      <c r="H33" s="294">
        <v>150.0</v>
      </c>
      <c r="I33" s="295">
        <f t="shared" si="1"/>
        <v>0.75</v>
      </c>
      <c r="J33" s="295">
        <f t="shared" si="2"/>
        <v>0.6275100402</v>
      </c>
      <c r="K33" s="295">
        <f t="shared" si="5"/>
        <v>0.0125502008</v>
      </c>
      <c r="L33" s="295">
        <f t="shared" si="6"/>
        <v>0.125334672</v>
      </c>
      <c r="M33" s="296">
        <f t="shared" si="7"/>
        <v>1498</v>
      </c>
      <c r="N33" s="296">
        <f t="shared" si="8"/>
        <v>13450</v>
      </c>
      <c r="O33" s="304"/>
      <c r="P33" s="307"/>
      <c r="T33" s="307"/>
    </row>
    <row r="34" ht="18.0" customHeight="1">
      <c r="A34" s="355">
        <v>44605.0</v>
      </c>
      <c r="B34" s="289"/>
      <c r="C34" s="290" t="s">
        <v>655</v>
      </c>
      <c r="D34" s="290" t="s">
        <v>656</v>
      </c>
      <c r="E34" s="356" t="s">
        <v>619</v>
      </c>
      <c r="F34" s="360">
        <v>45109.0</v>
      </c>
      <c r="G34" s="293">
        <v>200.0</v>
      </c>
      <c r="H34" s="294">
        <v>-200.0</v>
      </c>
      <c r="I34" s="295">
        <f t="shared" si="1"/>
        <v>-1</v>
      </c>
      <c r="J34" s="295">
        <f t="shared" si="2"/>
        <v>-0.8366800535</v>
      </c>
      <c r="K34" s="295">
        <f t="shared" si="5"/>
        <v>-0.01673360107</v>
      </c>
      <c r="L34" s="295">
        <f t="shared" si="6"/>
        <v>0.108601071</v>
      </c>
      <c r="M34" s="296">
        <f t="shared" si="7"/>
        <v>1298</v>
      </c>
      <c r="N34" s="296">
        <f t="shared" si="8"/>
        <v>13250</v>
      </c>
      <c r="O34" s="304"/>
      <c r="P34" s="307"/>
      <c r="T34" s="307"/>
    </row>
    <row r="35" ht="18.0" customHeight="1">
      <c r="A35" s="355">
        <v>44605.0</v>
      </c>
      <c r="B35" s="289"/>
      <c r="C35" s="290" t="s">
        <v>657</v>
      </c>
      <c r="D35" s="290" t="s">
        <v>658</v>
      </c>
      <c r="E35" s="356" t="s">
        <v>619</v>
      </c>
      <c r="F35" s="357" t="s">
        <v>572</v>
      </c>
      <c r="G35" s="293">
        <v>200.0</v>
      </c>
      <c r="H35" s="294">
        <v>120.0</v>
      </c>
      <c r="I35" s="295">
        <f t="shared" si="1"/>
        <v>0.6</v>
      </c>
      <c r="J35" s="295">
        <f t="shared" si="2"/>
        <v>0.5020080321</v>
      </c>
      <c r="K35" s="295">
        <f t="shared" si="5"/>
        <v>0.01004016064</v>
      </c>
      <c r="L35" s="295">
        <f t="shared" si="6"/>
        <v>0.1186412316</v>
      </c>
      <c r="M35" s="296">
        <f t="shared" si="7"/>
        <v>1418</v>
      </c>
      <c r="N35" s="296">
        <f t="shared" si="8"/>
        <v>13370</v>
      </c>
      <c r="O35" s="304"/>
      <c r="P35" s="307"/>
      <c r="T35" s="307"/>
    </row>
    <row r="36" ht="18.0" customHeight="1">
      <c r="A36" s="355">
        <v>44605.0</v>
      </c>
      <c r="B36" s="289"/>
      <c r="C36" s="290" t="s">
        <v>659</v>
      </c>
      <c r="D36" s="290" t="s">
        <v>660</v>
      </c>
      <c r="E36" s="356" t="s">
        <v>619</v>
      </c>
      <c r="F36" s="357" t="s">
        <v>522</v>
      </c>
      <c r="G36" s="293">
        <v>200.0</v>
      </c>
      <c r="H36" s="294">
        <v>140.0</v>
      </c>
      <c r="I36" s="295">
        <f t="shared" si="1"/>
        <v>0.7</v>
      </c>
      <c r="J36" s="295">
        <f t="shared" si="2"/>
        <v>0.5856760375</v>
      </c>
      <c r="K36" s="295">
        <f t="shared" si="5"/>
        <v>0.01171352075</v>
      </c>
      <c r="L36" s="295">
        <f t="shared" si="6"/>
        <v>0.1303547523</v>
      </c>
      <c r="M36" s="296">
        <f t="shared" si="7"/>
        <v>1558</v>
      </c>
      <c r="N36" s="296">
        <f t="shared" si="8"/>
        <v>13510</v>
      </c>
      <c r="O36" s="304"/>
      <c r="P36" s="307"/>
      <c r="T36" s="307"/>
    </row>
    <row r="37" ht="18.0" customHeight="1">
      <c r="A37" s="355">
        <v>44606.0</v>
      </c>
      <c r="B37" s="289"/>
      <c r="C37" s="290" t="s">
        <v>661</v>
      </c>
      <c r="D37" s="290" t="s">
        <v>662</v>
      </c>
      <c r="E37" s="356" t="s">
        <v>619</v>
      </c>
      <c r="F37" s="357" t="s">
        <v>531</v>
      </c>
      <c r="G37" s="293">
        <v>200.0</v>
      </c>
      <c r="H37" s="294">
        <v>160.0</v>
      </c>
      <c r="I37" s="295">
        <f t="shared" si="1"/>
        <v>0.8</v>
      </c>
      <c r="J37" s="295">
        <f t="shared" si="2"/>
        <v>0.6693440428</v>
      </c>
      <c r="K37" s="295">
        <f t="shared" si="5"/>
        <v>0.01338688086</v>
      </c>
      <c r="L37" s="295">
        <f t="shared" si="6"/>
        <v>0.1437416332</v>
      </c>
      <c r="M37" s="296">
        <f t="shared" si="7"/>
        <v>1718</v>
      </c>
      <c r="N37" s="296">
        <f t="shared" si="8"/>
        <v>13670</v>
      </c>
      <c r="O37" s="304"/>
      <c r="P37" s="307"/>
      <c r="T37" s="307"/>
    </row>
    <row r="38" ht="18.0" customHeight="1">
      <c r="A38" s="288">
        <v>44972.0</v>
      </c>
      <c r="B38" s="289"/>
      <c r="C38" s="290" t="s">
        <v>432</v>
      </c>
      <c r="D38" s="290" t="s">
        <v>663</v>
      </c>
      <c r="E38" s="356" t="s">
        <v>619</v>
      </c>
      <c r="F38" s="292" t="s">
        <v>572</v>
      </c>
      <c r="G38" s="293">
        <v>200.0</v>
      </c>
      <c r="H38" s="294">
        <v>120.0</v>
      </c>
      <c r="I38" s="295">
        <f t="shared" si="1"/>
        <v>0.6</v>
      </c>
      <c r="J38" s="295">
        <f t="shared" si="2"/>
        <v>0.5020080321</v>
      </c>
      <c r="K38" s="295">
        <f t="shared" si="5"/>
        <v>0.01004016064</v>
      </c>
      <c r="L38" s="295">
        <f t="shared" si="6"/>
        <v>0.1537817938</v>
      </c>
      <c r="M38" s="296">
        <f t="shared" si="7"/>
        <v>1838</v>
      </c>
      <c r="N38" s="296">
        <f t="shared" si="8"/>
        <v>13790</v>
      </c>
      <c r="O38" s="304"/>
      <c r="P38" s="307"/>
      <c r="T38" s="307"/>
    </row>
    <row r="39" ht="18.0" customHeight="1">
      <c r="A39" s="355">
        <v>44973.0</v>
      </c>
      <c r="B39" s="362"/>
      <c r="C39" s="290" t="s">
        <v>664</v>
      </c>
      <c r="D39" s="290" t="s">
        <v>665</v>
      </c>
      <c r="E39" s="363" t="s">
        <v>619</v>
      </c>
      <c r="F39" s="364" t="s">
        <v>572</v>
      </c>
      <c r="G39" s="293">
        <v>200.0</v>
      </c>
      <c r="H39" s="294">
        <v>120.0</v>
      </c>
      <c r="I39" s="295">
        <f t="shared" si="1"/>
        <v>0.6</v>
      </c>
      <c r="J39" s="295">
        <f t="shared" si="2"/>
        <v>0.5020080321</v>
      </c>
      <c r="K39" s="295">
        <f t="shared" si="5"/>
        <v>0.01004016064</v>
      </c>
      <c r="L39" s="295">
        <f t="shared" si="6"/>
        <v>0.1638219545</v>
      </c>
      <c r="M39" s="296">
        <f t="shared" si="7"/>
        <v>1958</v>
      </c>
      <c r="N39" s="296">
        <f t="shared" si="8"/>
        <v>13910</v>
      </c>
      <c r="O39" s="304"/>
      <c r="P39" s="307"/>
      <c r="T39" s="307"/>
    </row>
    <row r="40" ht="18.0" customHeight="1">
      <c r="A40" s="355">
        <v>44974.0</v>
      </c>
      <c r="B40" s="362"/>
      <c r="C40" s="290" t="s">
        <v>666</v>
      </c>
      <c r="D40" s="290" t="s">
        <v>410</v>
      </c>
      <c r="E40" s="363" t="s">
        <v>619</v>
      </c>
      <c r="F40" s="357" t="s">
        <v>667</v>
      </c>
      <c r="G40" s="293">
        <v>200.0</v>
      </c>
      <c r="H40" s="294">
        <v>-200.0</v>
      </c>
      <c r="I40" s="295">
        <f t="shared" si="1"/>
        <v>-1</v>
      </c>
      <c r="J40" s="295">
        <f t="shared" si="2"/>
        <v>-0.8366800535</v>
      </c>
      <c r="K40" s="295">
        <f t="shared" si="5"/>
        <v>-0.01673360107</v>
      </c>
      <c r="L40" s="295">
        <f t="shared" si="6"/>
        <v>0.1470883534</v>
      </c>
      <c r="M40" s="296">
        <f t="shared" si="7"/>
        <v>1758</v>
      </c>
      <c r="N40" s="296">
        <f t="shared" si="8"/>
        <v>13710</v>
      </c>
      <c r="O40" s="304"/>
      <c r="P40" s="307"/>
      <c r="T40" s="307"/>
    </row>
    <row r="41" ht="18.0" customHeight="1">
      <c r="A41" s="355">
        <v>44610.0</v>
      </c>
      <c r="B41" s="362"/>
      <c r="C41" s="290" t="s">
        <v>668</v>
      </c>
      <c r="D41" s="290" t="s">
        <v>669</v>
      </c>
      <c r="E41" s="363" t="s">
        <v>619</v>
      </c>
      <c r="F41" s="357" t="s">
        <v>667</v>
      </c>
      <c r="G41" s="293">
        <v>200.0</v>
      </c>
      <c r="H41" s="294">
        <v>-200.0</v>
      </c>
      <c r="I41" s="295">
        <f t="shared" si="1"/>
        <v>-1</v>
      </c>
      <c r="J41" s="295">
        <f t="shared" si="2"/>
        <v>-0.8366800535</v>
      </c>
      <c r="K41" s="295">
        <f t="shared" si="5"/>
        <v>-0.01673360107</v>
      </c>
      <c r="L41" s="295">
        <f t="shared" si="6"/>
        <v>0.1303547523</v>
      </c>
      <c r="M41" s="296">
        <f t="shared" si="7"/>
        <v>1558</v>
      </c>
      <c r="N41" s="296">
        <f t="shared" si="8"/>
        <v>13510</v>
      </c>
      <c r="O41" s="304"/>
      <c r="P41" s="307"/>
      <c r="T41" s="307"/>
    </row>
    <row r="42" ht="18.0" customHeight="1">
      <c r="A42" s="355">
        <v>44610.0</v>
      </c>
      <c r="B42" s="362"/>
      <c r="C42" s="290" t="s">
        <v>670</v>
      </c>
      <c r="D42" s="290" t="s">
        <v>671</v>
      </c>
      <c r="E42" s="363" t="s">
        <v>619</v>
      </c>
      <c r="F42" s="357" t="s">
        <v>672</v>
      </c>
      <c r="G42" s="293">
        <v>200.0</v>
      </c>
      <c r="H42" s="294">
        <v>-200.0</v>
      </c>
      <c r="I42" s="295">
        <f t="shared" si="1"/>
        <v>-1</v>
      </c>
      <c r="J42" s="295">
        <f t="shared" si="2"/>
        <v>-0.8366800535</v>
      </c>
      <c r="K42" s="295">
        <f t="shared" si="5"/>
        <v>-0.01673360107</v>
      </c>
      <c r="L42" s="295">
        <f t="shared" si="6"/>
        <v>0.1136211513</v>
      </c>
      <c r="M42" s="296">
        <f t="shared" si="7"/>
        <v>1358</v>
      </c>
      <c r="N42" s="296">
        <f t="shared" si="8"/>
        <v>13310</v>
      </c>
      <c r="O42" s="304"/>
      <c r="P42" s="307"/>
      <c r="T42" s="307"/>
    </row>
    <row r="43" ht="18.0" customHeight="1">
      <c r="A43" s="355">
        <v>44610.0</v>
      </c>
      <c r="B43" s="362"/>
      <c r="C43" s="290" t="s">
        <v>673</v>
      </c>
      <c r="D43" s="290" t="s">
        <v>674</v>
      </c>
      <c r="E43" s="363" t="s">
        <v>619</v>
      </c>
      <c r="F43" s="357" t="s">
        <v>589</v>
      </c>
      <c r="G43" s="293">
        <v>200.0</v>
      </c>
      <c r="H43" s="294">
        <v>180.0</v>
      </c>
      <c r="I43" s="295">
        <f t="shared" si="1"/>
        <v>0.9</v>
      </c>
      <c r="J43" s="295">
        <f t="shared" si="2"/>
        <v>0.7530120482</v>
      </c>
      <c r="K43" s="295">
        <f t="shared" si="5"/>
        <v>0.01506024096</v>
      </c>
      <c r="L43" s="295">
        <f t="shared" si="6"/>
        <v>0.1286813922</v>
      </c>
      <c r="M43" s="296">
        <f t="shared" si="7"/>
        <v>1538</v>
      </c>
      <c r="N43" s="296">
        <f t="shared" si="8"/>
        <v>13490</v>
      </c>
      <c r="O43" s="304"/>
      <c r="P43" s="307"/>
      <c r="T43" s="307"/>
    </row>
    <row r="44" ht="18.0" customHeight="1">
      <c r="A44" s="355">
        <v>44610.0</v>
      </c>
      <c r="B44" s="362"/>
      <c r="C44" s="290" t="s">
        <v>675</v>
      </c>
      <c r="D44" s="290" t="s">
        <v>676</v>
      </c>
      <c r="E44" s="363" t="s">
        <v>619</v>
      </c>
      <c r="F44" s="357" t="s">
        <v>626</v>
      </c>
      <c r="G44" s="293">
        <v>200.0</v>
      </c>
      <c r="H44" s="294">
        <v>176.0</v>
      </c>
      <c r="I44" s="295">
        <f t="shared" si="1"/>
        <v>0.88</v>
      </c>
      <c r="J44" s="295">
        <f t="shared" si="2"/>
        <v>0.7362784471</v>
      </c>
      <c r="K44" s="295">
        <f t="shared" si="5"/>
        <v>0.01472556894</v>
      </c>
      <c r="L44" s="295">
        <f t="shared" si="6"/>
        <v>0.1434069612</v>
      </c>
      <c r="M44" s="296">
        <f t="shared" si="7"/>
        <v>1714</v>
      </c>
      <c r="N44" s="296">
        <f t="shared" si="8"/>
        <v>13666</v>
      </c>
      <c r="O44" s="304"/>
      <c r="P44" s="307"/>
      <c r="T44" s="307"/>
    </row>
    <row r="45" ht="18.0" customHeight="1">
      <c r="A45" s="355">
        <v>44610.0</v>
      </c>
      <c r="B45" s="362"/>
      <c r="C45" s="290" t="s">
        <v>677</v>
      </c>
      <c r="D45" s="290" t="s">
        <v>678</v>
      </c>
      <c r="E45" s="363" t="s">
        <v>619</v>
      </c>
      <c r="F45" s="357" t="s">
        <v>667</v>
      </c>
      <c r="G45" s="293">
        <v>200.0</v>
      </c>
      <c r="H45" s="294">
        <v>-200.0</v>
      </c>
      <c r="I45" s="295">
        <f t="shared" si="1"/>
        <v>-1</v>
      </c>
      <c r="J45" s="295">
        <f t="shared" si="2"/>
        <v>-0.8366800535</v>
      </c>
      <c r="K45" s="295">
        <f t="shared" si="5"/>
        <v>-0.01673360107</v>
      </c>
      <c r="L45" s="295">
        <f t="shared" si="6"/>
        <v>0.1266733601</v>
      </c>
      <c r="M45" s="296">
        <f t="shared" si="7"/>
        <v>1514</v>
      </c>
      <c r="N45" s="296">
        <f t="shared" si="8"/>
        <v>13466</v>
      </c>
      <c r="O45" s="304"/>
      <c r="P45" s="307"/>
      <c r="T45" s="307"/>
    </row>
    <row r="46" ht="18.0" customHeight="1">
      <c r="A46" s="355">
        <v>44610.0</v>
      </c>
      <c r="B46" s="362"/>
      <c r="C46" s="290" t="s">
        <v>679</v>
      </c>
      <c r="D46" s="290" t="s">
        <v>680</v>
      </c>
      <c r="E46" s="363" t="s">
        <v>619</v>
      </c>
      <c r="F46" s="357" t="s">
        <v>681</v>
      </c>
      <c r="G46" s="293">
        <v>200.0</v>
      </c>
      <c r="H46" s="294">
        <v>-200.0</v>
      </c>
      <c r="I46" s="295">
        <f t="shared" si="1"/>
        <v>-1</v>
      </c>
      <c r="J46" s="295">
        <f t="shared" si="2"/>
        <v>-0.8366800535</v>
      </c>
      <c r="K46" s="295">
        <f t="shared" si="5"/>
        <v>-0.01673360107</v>
      </c>
      <c r="L46" s="295">
        <f t="shared" si="6"/>
        <v>0.109939759</v>
      </c>
      <c r="M46" s="296">
        <f t="shared" si="7"/>
        <v>1314</v>
      </c>
      <c r="N46" s="296">
        <f t="shared" si="8"/>
        <v>13266</v>
      </c>
      <c r="O46" s="304"/>
      <c r="P46" s="307"/>
      <c r="T46" s="307"/>
    </row>
    <row r="47" ht="18.0" customHeight="1">
      <c r="A47" s="355">
        <v>44610.0</v>
      </c>
      <c r="B47" s="362"/>
      <c r="C47" s="290" t="s">
        <v>682</v>
      </c>
      <c r="D47" s="290" t="s">
        <v>683</v>
      </c>
      <c r="E47" s="363" t="s">
        <v>619</v>
      </c>
      <c r="F47" s="357" t="s">
        <v>589</v>
      </c>
      <c r="G47" s="293">
        <v>200.0</v>
      </c>
      <c r="H47" s="294">
        <v>-200.0</v>
      </c>
      <c r="I47" s="295">
        <f t="shared" si="1"/>
        <v>-1</v>
      </c>
      <c r="J47" s="295">
        <f t="shared" si="2"/>
        <v>-0.8366800535</v>
      </c>
      <c r="K47" s="295">
        <f t="shared" si="5"/>
        <v>-0.01673360107</v>
      </c>
      <c r="L47" s="295">
        <f t="shared" si="6"/>
        <v>0.09320615797</v>
      </c>
      <c r="M47" s="296">
        <f t="shared" si="7"/>
        <v>1114</v>
      </c>
      <c r="N47" s="296">
        <f t="shared" si="8"/>
        <v>13066</v>
      </c>
      <c r="O47" s="304"/>
      <c r="P47" s="307"/>
      <c r="T47" s="307"/>
    </row>
    <row r="48" ht="18.0" customHeight="1">
      <c r="A48" s="355">
        <v>44610.0</v>
      </c>
      <c r="B48" s="362"/>
      <c r="C48" s="290" t="s">
        <v>684</v>
      </c>
      <c r="D48" s="290" t="s">
        <v>685</v>
      </c>
      <c r="E48" s="363" t="s">
        <v>619</v>
      </c>
      <c r="F48" s="357" t="s">
        <v>589</v>
      </c>
      <c r="G48" s="293">
        <v>200.0</v>
      </c>
      <c r="H48" s="294">
        <v>180.0</v>
      </c>
      <c r="I48" s="295">
        <f t="shared" si="1"/>
        <v>0.9</v>
      </c>
      <c r="J48" s="295">
        <f t="shared" si="2"/>
        <v>0.7530120482</v>
      </c>
      <c r="K48" s="295">
        <f t="shared" si="5"/>
        <v>0.01506024096</v>
      </c>
      <c r="L48" s="295">
        <f t="shared" si="6"/>
        <v>0.1082663989</v>
      </c>
      <c r="M48" s="296">
        <f t="shared" si="7"/>
        <v>1294</v>
      </c>
      <c r="N48" s="296">
        <f t="shared" si="8"/>
        <v>13246</v>
      </c>
      <c r="O48" s="304"/>
      <c r="P48" s="307"/>
      <c r="T48" s="307"/>
    </row>
    <row r="49" ht="18.0" customHeight="1">
      <c r="A49" s="355">
        <v>44610.0</v>
      </c>
      <c r="B49" s="362"/>
      <c r="C49" s="290" t="s">
        <v>645</v>
      </c>
      <c r="D49" s="290" t="s">
        <v>686</v>
      </c>
      <c r="E49" s="363" t="s">
        <v>619</v>
      </c>
      <c r="F49" s="357" t="s">
        <v>589</v>
      </c>
      <c r="G49" s="293">
        <v>200.0</v>
      </c>
      <c r="H49" s="294">
        <v>-200.0</v>
      </c>
      <c r="I49" s="295">
        <f t="shared" si="1"/>
        <v>-1</v>
      </c>
      <c r="J49" s="295">
        <f t="shared" si="2"/>
        <v>-0.8366800535</v>
      </c>
      <c r="K49" s="295">
        <f t="shared" si="5"/>
        <v>-0.01673360107</v>
      </c>
      <c r="L49" s="295">
        <f t="shared" si="6"/>
        <v>0.09153279786</v>
      </c>
      <c r="M49" s="296">
        <f t="shared" si="7"/>
        <v>1094</v>
      </c>
      <c r="N49" s="296">
        <f t="shared" si="8"/>
        <v>13046</v>
      </c>
      <c r="O49" s="304"/>
      <c r="P49" s="307"/>
      <c r="T49" s="307"/>
    </row>
    <row r="50" ht="18.0" customHeight="1">
      <c r="A50" s="355">
        <v>44610.0</v>
      </c>
      <c r="B50" s="362"/>
      <c r="C50" s="290" t="s">
        <v>687</v>
      </c>
      <c r="D50" s="290" t="s">
        <v>688</v>
      </c>
      <c r="E50" s="363" t="s">
        <v>619</v>
      </c>
      <c r="F50" s="357" t="s">
        <v>635</v>
      </c>
      <c r="G50" s="293">
        <v>200.0</v>
      </c>
      <c r="H50" s="294">
        <v>135.0</v>
      </c>
      <c r="I50" s="295">
        <f t="shared" si="1"/>
        <v>0.675</v>
      </c>
      <c r="J50" s="295">
        <f t="shared" si="2"/>
        <v>0.5647590361</v>
      </c>
      <c r="K50" s="295">
        <f t="shared" si="5"/>
        <v>0.01129518072</v>
      </c>
      <c r="L50" s="295">
        <f t="shared" si="6"/>
        <v>0.1028279786</v>
      </c>
      <c r="M50" s="296">
        <f t="shared" si="7"/>
        <v>1229</v>
      </c>
      <c r="N50" s="296">
        <f t="shared" si="8"/>
        <v>13181</v>
      </c>
      <c r="O50" s="304"/>
      <c r="P50" s="307"/>
      <c r="T50" s="307"/>
    </row>
    <row r="51" ht="18.0" customHeight="1">
      <c r="A51" s="355">
        <v>44610.0</v>
      </c>
      <c r="B51" s="362"/>
      <c r="C51" s="290" t="s">
        <v>689</v>
      </c>
      <c r="D51" s="290" t="s">
        <v>690</v>
      </c>
      <c r="E51" s="363" t="s">
        <v>619</v>
      </c>
      <c r="F51" s="357" t="s">
        <v>572</v>
      </c>
      <c r="G51" s="293">
        <v>200.0</v>
      </c>
      <c r="H51" s="294">
        <v>120.0</v>
      </c>
      <c r="I51" s="295">
        <f t="shared" si="1"/>
        <v>0.6</v>
      </c>
      <c r="J51" s="295">
        <f t="shared" si="2"/>
        <v>0.5020080321</v>
      </c>
      <c r="K51" s="295">
        <f t="shared" si="5"/>
        <v>0.01004016064</v>
      </c>
      <c r="L51" s="295">
        <f t="shared" si="6"/>
        <v>0.1128681392</v>
      </c>
      <c r="M51" s="296">
        <f t="shared" si="7"/>
        <v>1349</v>
      </c>
      <c r="N51" s="296">
        <f t="shared" si="8"/>
        <v>13301</v>
      </c>
      <c r="O51" s="304"/>
      <c r="P51" s="307"/>
      <c r="T51" s="307"/>
    </row>
    <row r="52" ht="18.0" customHeight="1">
      <c r="A52" s="355">
        <v>44610.0</v>
      </c>
      <c r="B52" s="362"/>
      <c r="C52" s="338" t="s">
        <v>691</v>
      </c>
      <c r="D52" s="338" t="s">
        <v>692</v>
      </c>
      <c r="E52" s="363" t="s">
        <v>619</v>
      </c>
      <c r="F52" s="357" t="s">
        <v>693</v>
      </c>
      <c r="G52" s="347">
        <v>200.0</v>
      </c>
      <c r="H52" s="342">
        <v>280.0</v>
      </c>
      <c r="I52" s="343">
        <f t="shared" si="1"/>
        <v>1.4</v>
      </c>
      <c r="J52" s="343">
        <f t="shared" si="2"/>
        <v>1.171352075</v>
      </c>
      <c r="K52" s="343">
        <f t="shared" si="5"/>
        <v>0.0234270415</v>
      </c>
      <c r="L52" s="343">
        <f t="shared" si="6"/>
        <v>0.1362951807</v>
      </c>
      <c r="M52" s="344">
        <f t="shared" si="7"/>
        <v>1629</v>
      </c>
      <c r="N52" s="344">
        <f t="shared" si="8"/>
        <v>13581</v>
      </c>
      <c r="O52" s="72"/>
      <c r="P52" s="345"/>
      <c r="T52" s="345"/>
    </row>
    <row r="53" ht="18.0" customHeight="1">
      <c r="A53" s="355">
        <v>44611.0</v>
      </c>
      <c r="B53" s="362"/>
      <c r="C53" s="290" t="s">
        <v>694</v>
      </c>
      <c r="D53" s="290" t="s">
        <v>695</v>
      </c>
      <c r="E53" s="363" t="s">
        <v>619</v>
      </c>
      <c r="F53" s="357" t="s">
        <v>633</v>
      </c>
      <c r="G53" s="293">
        <v>200.0</v>
      </c>
      <c r="H53" s="294">
        <v>190.0</v>
      </c>
      <c r="I53" s="295">
        <f t="shared" si="1"/>
        <v>0.95</v>
      </c>
      <c r="J53" s="295">
        <f t="shared" si="2"/>
        <v>0.7948460509</v>
      </c>
      <c r="K53" s="295">
        <f t="shared" si="5"/>
        <v>0.01589692102</v>
      </c>
      <c r="L53" s="295">
        <f t="shared" si="6"/>
        <v>0.1521921017</v>
      </c>
      <c r="M53" s="296">
        <f t="shared" si="7"/>
        <v>1819</v>
      </c>
      <c r="N53" s="296">
        <f t="shared" si="8"/>
        <v>13771</v>
      </c>
      <c r="O53" s="304"/>
      <c r="P53" s="307"/>
      <c r="T53" s="307"/>
    </row>
    <row r="54" ht="18.0" customHeight="1">
      <c r="A54" s="355">
        <v>44611.0</v>
      </c>
      <c r="B54" s="362"/>
      <c r="C54" s="338" t="s">
        <v>696</v>
      </c>
      <c r="D54" s="338" t="s">
        <v>697</v>
      </c>
      <c r="E54" s="363" t="s">
        <v>619</v>
      </c>
      <c r="F54" s="357" t="s">
        <v>519</v>
      </c>
      <c r="G54" s="347">
        <v>200.0</v>
      </c>
      <c r="H54" s="342">
        <v>130.0</v>
      </c>
      <c r="I54" s="343">
        <f t="shared" si="1"/>
        <v>0.65</v>
      </c>
      <c r="J54" s="343">
        <f t="shared" si="2"/>
        <v>0.5438420348</v>
      </c>
      <c r="K54" s="343">
        <f t="shared" si="5"/>
        <v>0.0108768407</v>
      </c>
      <c r="L54" s="343">
        <f t="shared" si="6"/>
        <v>0.1630689424</v>
      </c>
      <c r="M54" s="344">
        <f t="shared" si="7"/>
        <v>1949</v>
      </c>
      <c r="N54" s="344">
        <f t="shared" si="8"/>
        <v>13901</v>
      </c>
      <c r="O54" s="72"/>
      <c r="P54" s="345"/>
      <c r="T54" s="345"/>
    </row>
    <row r="55" ht="18.0" customHeight="1">
      <c r="A55" s="355">
        <v>44611.0</v>
      </c>
      <c r="B55" s="362"/>
      <c r="C55" s="290" t="s">
        <v>698</v>
      </c>
      <c r="D55" s="290" t="s">
        <v>699</v>
      </c>
      <c r="E55" s="363" t="s">
        <v>619</v>
      </c>
      <c r="F55" s="357" t="s">
        <v>522</v>
      </c>
      <c r="G55" s="293">
        <v>200.0</v>
      </c>
      <c r="H55" s="294">
        <v>-200.0</v>
      </c>
      <c r="I55" s="295">
        <f t="shared" si="1"/>
        <v>-1</v>
      </c>
      <c r="J55" s="295">
        <f t="shared" si="2"/>
        <v>-0.8366800535</v>
      </c>
      <c r="K55" s="295">
        <f t="shared" si="5"/>
        <v>-0.01673360107</v>
      </c>
      <c r="L55" s="295">
        <f t="shared" si="6"/>
        <v>0.1463353414</v>
      </c>
      <c r="M55" s="296">
        <f t="shared" si="7"/>
        <v>1749</v>
      </c>
      <c r="N55" s="296">
        <f t="shared" si="8"/>
        <v>13701</v>
      </c>
      <c r="O55" s="304"/>
      <c r="P55" s="307"/>
      <c r="T55" s="307"/>
    </row>
    <row r="56" ht="18.0" customHeight="1">
      <c r="A56" s="355">
        <v>44611.0</v>
      </c>
      <c r="B56" s="362"/>
      <c r="C56" s="338" t="s">
        <v>700</v>
      </c>
      <c r="D56" s="338" t="s">
        <v>701</v>
      </c>
      <c r="E56" s="363" t="s">
        <v>619</v>
      </c>
      <c r="F56" s="357" t="s">
        <v>536</v>
      </c>
      <c r="G56" s="347">
        <v>200.0</v>
      </c>
      <c r="H56" s="342">
        <v>150.0</v>
      </c>
      <c r="I56" s="343">
        <f t="shared" si="1"/>
        <v>0.75</v>
      </c>
      <c r="J56" s="343">
        <f t="shared" si="2"/>
        <v>0.6275100402</v>
      </c>
      <c r="K56" s="343">
        <f t="shared" si="5"/>
        <v>0.0125502008</v>
      </c>
      <c r="L56" s="343">
        <f t="shared" si="6"/>
        <v>0.1588855422</v>
      </c>
      <c r="M56" s="344">
        <f t="shared" si="7"/>
        <v>1899</v>
      </c>
      <c r="N56" s="344">
        <f t="shared" si="8"/>
        <v>13851</v>
      </c>
      <c r="O56" s="72"/>
      <c r="P56" s="345"/>
      <c r="T56" s="345"/>
    </row>
    <row r="57" ht="18.0" customHeight="1">
      <c r="A57" s="355">
        <v>44611.0</v>
      </c>
      <c r="B57" s="362"/>
      <c r="C57" s="338" t="s">
        <v>702</v>
      </c>
      <c r="D57" s="338" t="s">
        <v>703</v>
      </c>
      <c r="E57" s="363" t="s">
        <v>619</v>
      </c>
      <c r="F57" s="357" t="s">
        <v>572</v>
      </c>
      <c r="G57" s="347">
        <v>200.0</v>
      </c>
      <c r="H57" s="342">
        <v>120.0</v>
      </c>
      <c r="I57" s="343">
        <f t="shared" si="1"/>
        <v>0.6</v>
      </c>
      <c r="J57" s="343">
        <f t="shared" si="2"/>
        <v>0.5020080321</v>
      </c>
      <c r="K57" s="343">
        <f t="shared" si="5"/>
        <v>0.01004016064</v>
      </c>
      <c r="L57" s="343">
        <f t="shared" si="6"/>
        <v>0.1689257028</v>
      </c>
      <c r="M57" s="344">
        <f t="shared" si="7"/>
        <v>2019</v>
      </c>
      <c r="N57" s="344">
        <f t="shared" si="8"/>
        <v>13971</v>
      </c>
      <c r="O57" s="72"/>
      <c r="P57" s="345"/>
      <c r="T57" s="345"/>
    </row>
    <row r="58" ht="18.0" customHeight="1">
      <c r="A58" s="355">
        <v>44611.0</v>
      </c>
      <c r="B58" s="362"/>
      <c r="C58" s="338" t="s">
        <v>704</v>
      </c>
      <c r="D58" s="338" t="s">
        <v>616</v>
      </c>
      <c r="E58" s="363" t="s">
        <v>619</v>
      </c>
      <c r="F58" s="357" t="s">
        <v>572</v>
      </c>
      <c r="G58" s="347">
        <v>200.0</v>
      </c>
      <c r="H58" s="342">
        <v>120.0</v>
      </c>
      <c r="I58" s="343">
        <f t="shared" si="1"/>
        <v>0.6</v>
      </c>
      <c r="J58" s="343">
        <f t="shared" si="2"/>
        <v>0.5020080321</v>
      </c>
      <c r="K58" s="343">
        <f t="shared" si="5"/>
        <v>0.01004016064</v>
      </c>
      <c r="L58" s="343">
        <f t="shared" si="6"/>
        <v>0.1789658635</v>
      </c>
      <c r="M58" s="344">
        <f t="shared" si="7"/>
        <v>2139</v>
      </c>
      <c r="N58" s="344">
        <f t="shared" si="8"/>
        <v>14091</v>
      </c>
      <c r="O58" s="72"/>
      <c r="P58" s="345"/>
      <c r="T58" s="345"/>
    </row>
    <row r="59" ht="18.0" customHeight="1">
      <c r="A59" s="355">
        <v>44616.0</v>
      </c>
      <c r="B59" s="362"/>
      <c r="C59" s="338" t="s">
        <v>705</v>
      </c>
      <c r="D59" s="338" t="s">
        <v>706</v>
      </c>
      <c r="E59" s="363" t="s">
        <v>619</v>
      </c>
      <c r="F59" s="357" t="s">
        <v>536</v>
      </c>
      <c r="G59" s="347">
        <v>200.0</v>
      </c>
      <c r="H59" s="342">
        <v>150.0</v>
      </c>
      <c r="I59" s="343">
        <f t="shared" si="1"/>
        <v>0.75</v>
      </c>
      <c r="J59" s="343">
        <f t="shared" si="2"/>
        <v>0.6275100402</v>
      </c>
      <c r="K59" s="343">
        <f t="shared" si="5"/>
        <v>0.0125502008</v>
      </c>
      <c r="L59" s="343">
        <f t="shared" si="6"/>
        <v>0.1915160643</v>
      </c>
      <c r="M59" s="344">
        <f t="shared" si="7"/>
        <v>2289</v>
      </c>
      <c r="N59" s="344">
        <f t="shared" si="8"/>
        <v>14241</v>
      </c>
      <c r="O59" s="72"/>
      <c r="P59" s="345"/>
      <c r="T59" s="345"/>
    </row>
    <row r="60" ht="18.0" customHeight="1">
      <c r="A60" s="355">
        <v>44616.0</v>
      </c>
      <c r="B60" s="362"/>
      <c r="C60" s="338" t="s">
        <v>707</v>
      </c>
      <c r="D60" s="338" t="s">
        <v>603</v>
      </c>
      <c r="E60" s="363" t="s">
        <v>619</v>
      </c>
      <c r="F60" s="357" t="s">
        <v>708</v>
      </c>
      <c r="G60" s="347">
        <v>200.0</v>
      </c>
      <c r="H60" s="342">
        <v>-200.0</v>
      </c>
      <c r="I60" s="343">
        <f t="shared" si="1"/>
        <v>-1</v>
      </c>
      <c r="J60" s="343">
        <f t="shared" si="2"/>
        <v>-0.8366800535</v>
      </c>
      <c r="K60" s="343">
        <f t="shared" si="5"/>
        <v>-0.01673360107</v>
      </c>
      <c r="L60" s="343">
        <f t="shared" si="6"/>
        <v>0.1747824632</v>
      </c>
      <c r="M60" s="344">
        <f t="shared" si="7"/>
        <v>2089</v>
      </c>
      <c r="N60" s="344">
        <f t="shared" si="8"/>
        <v>14041</v>
      </c>
      <c r="O60" s="72"/>
      <c r="P60" s="345"/>
      <c r="T60" s="345"/>
    </row>
    <row r="61" ht="18.0" customHeight="1">
      <c r="A61" s="355">
        <v>44616.0</v>
      </c>
      <c r="B61" s="362"/>
      <c r="C61" s="338" t="s">
        <v>709</v>
      </c>
      <c r="D61" s="338" t="s">
        <v>643</v>
      </c>
      <c r="E61" s="363" t="s">
        <v>619</v>
      </c>
      <c r="F61" s="357" t="s">
        <v>708</v>
      </c>
      <c r="G61" s="347">
        <v>200.0</v>
      </c>
      <c r="H61" s="342">
        <v>-200.0</v>
      </c>
      <c r="I61" s="343">
        <f t="shared" si="1"/>
        <v>-1</v>
      </c>
      <c r="J61" s="343">
        <f t="shared" si="2"/>
        <v>-0.8366800535</v>
      </c>
      <c r="K61" s="343">
        <f t="shared" si="5"/>
        <v>-0.01673360107</v>
      </c>
      <c r="L61" s="343">
        <f t="shared" si="6"/>
        <v>0.1580488621</v>
      </c>
      <c r="M61" s="344">
        <f t="shared" si="7"/>
        <v>1889</v>
      </c>
      <c r="N61" s="344">
        <f t="shared" si="8"/>
        <v>13841</v>
      </c>
      <c r="O61" s="72"/>
      <c r="P61" s="345"/>
      <c r="T61" s="345"/>
    </row>
    <row r="62" ht="18.0" customHeight="1">
      <c r="A62" s="355">
        <v>44617.0</v>
      </c>
      <c r="B62" s="362"/>
      <c r="C62" s="338" t="s">
        <v>710</v>
      </c>
      <c r="D62" s="338" t="s">
        <v>711</v>
      </c>
      <c r="E62" s="363" t="s">
        <v>619</v>
      </c>
      <c r="F62" s="357" t="s">
        <v>626</v>
      </c>
      <c r="G62" s="347">
        <v>200.0</v>
      </c>
      <c r="H62" s="342">
        <v>176.0</v>
      </c>
      <c r="I62" s="343">
        <f t="shared" si="1"/>
        <v>0.88</v>
      </c>
      <c r="J62" s="343">
        <f t="shared" si="2"/>
        <v>0.7362784471</v>
      </c>
      <c r="K62" s="343">
        <f t="shared" si="5"/>
        <v>0.01472556894</v>
      </c>
      <c r="L62" s="343">
        <f t="shared" si="6"/>
        <v>0.1727744311</v>
      </c>
      <c r="M62" s="344">
        <f t="shared" si="7"/>
        <v>2065</v>
      </c>
      <c r="N62" s="344">
        <f t="shared" si="8"/>
        <v>14017</v>
      </c>
      <c r="O62" s="72"/>
      <c r="P62" s="345"/>
      <c r="T62" s="345"/>
    </row>
    <row r="63" ht="18.0" customHeight="1">
      <c r="A63" s="355">
        <v>44616.0</v>
      </c>
      <c r="B63" s="362"/>
      <c r="C63" s="338" t="s">
        <v>712</v>
      </c>
      <c r="D63" s="338" t="s">
        <v>713</v>
      </c>
      <c r="E63" s="363" t="s">
        <v>619</v>
      </c>
      <c r="F63" s="357" t="s">
        <v>626</v>
      </c>
      <c r="G63" s="347">
        <v>200.0</v>
      </c>
      <c r="H63" s="342">
        <v>176.0</v>
      </c>
      <c r="I63" s="343">
        <f t="shared" si="1"/>
        <v>0.88</v>
      </c>
      <c r="J63" s="343">
        <f t="shared" si="2"/>
        <v>0.7362784471</v>
      </c>
      <c r="K63" s="343">
        <f t="shared" si="5"/>
        <v>0.01472556894</v>
      </c>
      <c r="L63" s="343">
        <f t="shared" si="6"/>
        <v>0.1875</v>
      </c>
      <c r="M63" s="344">
        <f t="shared" si="7"/>
        <v>2241</v>
      </c>
      <c r="N63" s="344">
        <f t="shared" si="8"/>
        <v>14193</v>
      </c>
      <c r="O63" s="72"/>
      <c r="P63" s="345"/>
      <c r="T63" s="345"/>
    </row>
    <row r="64" ht="18.0" customHeight="1">
      <c r="A64" s="355">
        <v>44612.0</v>
      </c>
      <c r="B64" s="362"/>
      <c r="C64" s="338" t="s">
        <v>338</v>
      </c>
      <c r="D64" s="338" t="s">
        <v>714</v>
      </c>
      <c r="E64" s="363" t="s">
        <v>619</v>
      </c>
      <c r="F64" s="357" t="s">
        <v>519</v>
      </c>
      <c r="G64" s="347">
        <v>200.0</v>
      </c>
      <c r="H64" s="342">
        <v>130.0</v>
      </c>
      <c r="I64" s="343">
        <f t="shared" si="1"/>
        <v>0.65</v>
      </c>
      <c r="J64" s="343">
        <f t="shared" si="2"/>
        <v>0.5438420348</v>
      </c>
      <c r="K64" s="343">
        <f t="shared" si="5"/>
        <v>0.0108768407</v>
      </c>
      <c r="L64" s="343">
        <f t="shared" si="6"/>
        <v>0.1983768407</v>
      </c>
      <c r="M64" s="344">
        <f t="shared" si="7"/>
        <v>2371</v>
      </c>
      <c r="N64" s="344">
        <f t="shared" si="8"/>
        <v>14323</v>
      </c>
      <c r="O64" s="72"/>
      <c r="P64" s="345"/>
      <c r="T64" s="345"/>
    </row>
    <row r="65" ht="18.0" customHeight="1">
      <c r="A65" s="355">
        <v>44617.0</v>
      </c>
      <c r="B65" s="362"/>
      <c r="C65" s="338" t="s">
        <v>715</v>
      </c>
      <c r="D65" s="338" t="s">
        <v>716</v>
      </c>
      <c r="E65" s="363" t="s">
        <v>619</v>
      </c>
      <c r="F65" s="357" t="s">
        <v>572</v>
      </c>
      <c r="G65" s="347">
        <v>200.0</v>
      </c>
      <c r="H65" s="342">
        <v>-200.0</v>
      </c>
      <c r="I65" s="343">
        <f t="shared" si="1"/>
        <v>-1</v>
      </c>
      <c r="J65" s="343">
        <f t="shared" si="2"/>
        <v>-0.8366800535</v>
      </c>
      <c r="K65" s="343">
        <f t="shared" si="5"/>
        <v>-0.01673360107</v>
      </c>
      <c r="L65" s="343">
        <f t="shared" si="6"/>
        <v>0.1816432396</v>
      </c>
      <c r="M65" s="344">
        <f t="shared" si="7"/>
        <v>2171</v>
      </c>
      <c r="N65" s="344">
        <f t="shared" si="8"/>
        <v>14123</v>
      </c>
      <c r="O65" s="72"/>
      <c r="P65" s="345"/>
      <c r="T65" s="345"/>
    </row>
    <row r="66" ht="18.0" customHeight="1">
      <c r="A66" s="355">
        <v>44617.0</v>
      </c>
      <c r="B66" s="362"/>
      <c r="C66" s="338" t="s">
        <v>717</v>
      </c>
      <c r="D66" s="338" t="s">
        <v>718</v>
      </c>
      <c r="E66" s="363" t="s">
        <v>619</v>
      </c>
      <c r="F66" s="357" t="s">
        <v>522</v>
      </c>
      <c r="G66" s="347">
        <v>200.0</v>
      </c>
      <c r="H66" s="342">
        <v>-200.0</v>
      </c>
      <c r="I66" s="343">
        <f t="shared" si="1"/>
        <v>-1</v>
      </c>
      <c r="J66" s="343">
        <f t="shared" si="2"/>
        <v>-0.8366800535</v>
      </c>
      <c r="K66" s="343">
        <f t="shared" si="5"/>
        <v>-0.01673360107</v>
      </c>
      <c r="L66" s="343">
        <f t="shared" si="6"/>
        <v>0.1649096386</v>
      </c>
      <c r="M66" s="344">
        <f t="shared" si="7"/>
        <v>1971</v>
      </c>
      <c r="N66" s="344">
        <f t="shared" si="8"/>
        <v>13923</v>
      </c>
      <c r="O66" s="72"/>
      <c r="P66" s="345"/>
      <c r="T66" s="345"/>
    </row>
    <row r="67" ht="18.0" customHeight="1">
      <c r="A67" s="355">
        <v>44617.0</v>
      </c>
      <c r="B67" s="362"/>
      <c r="C67" s="338" t="s">
        <v>719</v>
      </c>
      <c r="D67" s="338" t="s">
        <v>720</v>
      </c>
      <c r="E67" s="363" t="s">
        <v>619</v>
      </c>
      <c r="F67" s="360">
        <v>44959.0</v>
      </c>
      <c r="G67" s="347">
        <v>200.0</v>
      </c>
      <c r="H67" s="342">
        <v>204.0</v>
      </c>
      <c r="I67" s="343">
        <f t="shared" si="1"/>
        <v>1.02</v>
      </c>
      <c r="J67" s="343">
        <f t="shared" si="2"/>
        <v>0.8534136546</v>
      </c>
      <c r="K67" s="343">
        <f t="shared" si="5"/>
        <v>0.01706827309</v>
      </c>
      <c r="L67" s="343">
        <f t="shared" si="6"/>
        <v>0.1819779116</v>
      </c>
      <c r="M67" s="344">
        <f t="shared" si="7"/>
        <v>2175</v>
      </c>
      <c r="N67" s="344">
        <f t="shared" si="8"/>
        <v>14127</v>
      </c>
      <c r="O67" s="72"/>
      <c r="P67" s="345"/>
      <c r="T67" s="345"/>
    </row>
    <row r="68" ht="18.0" customHeight="1">
      <c r="A68" s="355">
        <v>44617.0</v>
      </c>
      <c r="B68" s="362"/>
      <c r="C68" s="338" t="s">
        <v>721</v>
      </c>
      <c r="D68" s="338" t="s">
        <v>722</v>
      </c>
      <c r="E68" s="363" t="s">
        <v>619</v>
      </c>
      <c r="F68" s="357" t="s">
        <v>723</v>
      </c>
      <c r="G68" s="347">
        <v>200.0</v>
      </c>
      <c r="H68" s="342">
        <v>172.0</v>
      </c>
      <c r="I68" s="343">
        <f t="shared" si="1"/>
        <v>0.86</v>
      </c>
      <c r="J68" s="343">
        <f t="shared" si="2"/>
        <v>0.7195448461</v>
      </c>
      <c r="K68" s="343">
        <f t="shared" si="5"/>
        <v>0.01439089692</v>
      </c>
      <c r="L68" s="343">
        <f t="shared" si="6"/>
        <v>0.1963688086</v>
      </c>
      <c r="M68" s="344">
        <f t="shared" si="7"/>
        <v>2347</v>
      </c>
      <c r="N68" s="344">
        <f t="shared" si="8"/>
        <v>14299</v>
      </c>
      <c r="O68" s="72"/>
      <c r="P68" s="345"/>
      <c r="T68" s="345"/>
    </row>
    <row r="69" ht="18.0" customHeight="1">
      <c r="A69" s="355">
        <v>44617.0</v>
      </c>
      <c r="B69" s="362"/>
      <c r="C69" s="338" t="s">
        <v>640</v>
      </c>
      <c r="D69" s="338" t="s">
        <v>724</v>
      </c>
      <c r="E69" s="363" t="s">
        <v>619</v>
      </c>
      <c r="F69" s="357" t="s">
        <v>522</v>
      </c>
      <c r="G69" s="347">
        <v>200.0</v>
      </c>
      <c r="H69" s="342">
        <v>-200.0</v>
      </c>
      <c r="I69" s="343">
        <f t="shared" si="1"/>
        <v>-1</v>
      </c>
      <c r="J69" s="343">
        <f t="shared" si="2"/>
        <v>-0.8366800535</v>
      </c>
      <c r="K69" s="343">
        <f t="shared" si="5"/>
        <v>-0.01673360107</v>
      </c>
      <c r="L69" s="343">
        <f t="shared" si="6"/>
        <v>0.1796352075</v>
      </c>
      <c r="M69" s="344">
        <f t="shared" si="7"/>
        <v>2147</v>
      </c>
      <c r="N69" s="344">
        <f t="shared" si="8"/>
        <v>14099</v>
      </c>
      <c r="O69" s="72"/>
      <c r="P69" s="345"/>
      <c r="T69" s="345"/>
    </row>
    <row r="70" ht="18.0" customHeight="1">
      <c r="A70" s="355">
        <v>44983.0</v>
      </c>
      <c r="B70" s="362"/>
      <c r="C70" s="338" t="s">
        <v>725</v>
      </c>
      <c r="D70" s="338" t="s">
        <v>726</v>
      </c>
      <c r="E70" s="363" t="s">
        <v>619</v>
      </c>
      <c r="F70" s="357" t="s">
        <v>626</v>
      </c>
      <c r="G70" s="347">
        <v>200.0</v>
      </c>
      <c r="H70" s="342">
        <v>-200.0</v>
      </c>
      <c r="I70" s="343">
        <f t="shared" si="1"/>
        <v>-1</v>
      </c>
      <c r="J70" s="343">
        <f t="shared" si="2"/>
        <v>-0.8366800535</v>
      </c>
      <c r="K70" s="343">
        <f t="shared" si="5"/>
        <v>-0.01673360107</v>
      </c>
      <c r="L70" s="343">
        <f t="shared" si="6"/>
        <v>0.1629016064</v>
      </c>
      <c r="M70" s="344">
        <f t="shared" si="7"/>
        <v>1947</v>
      </c>
      <c r="N70" s="344">
        <f t="shared" si="8"/>
        <v>13899</v>
      </c>
      <c r="O70" s="72"/>
      <c r="P70" s="345"/>
      <c r="T70" s="345"/>
    </row>
    <row r="71" ht="18.0" customHeight="1">
      <c r="A71" s="355">
        <v>44983.0</v>
      </c>
      <c r="B71" s="362"/>
      <c r="C71" s="338" t="s">
        <v>727</v>
      </c>
      <c r="D71" s="338" t="s">
        <v>728</v>
      </c>
      <c r="E71" s="363" t="s">
        <v>619</v>
      </c>
      <c r="F71" s="357" t="s">
        <v>626</v>
      </c>
      <c r="G71" s="347">
        <v>200.0</v>
      </c>
      <c r="H71" s="342">
        <v>176.0</v>
      </c>
      <c r="I71" s="343">
        <f t="shared" si="1"/>
        <v>0.88</v>
      </c>
      <c r="J71" s="343">
        <f t="shared" si="2"/>
        <v>0.7362784471</v>
      </c>
      <c r="K71" s="343">
        <f t="shared" si="5"/>
        <v>0.01472556894</v>
      </c>
      <c r="L71" s="343">
        <f t="shared" si="6"/>
        <v>0.1776271754</v>
      </c>
      <c r="M71" s="344">
        <f t="shared" si="7"/>
        <v>2123</v>
      </c>
      <c r="N71" s="344">
        <f t="shared" si="8"/>
        <v>14075</v>
      </c>
      <c r="O71" s="72"/>
      <c r="P71" s="345"/>
      <c r="T71" s="345"/>
    </row>
    <row r="72" ht="18.0" customHeight="1">
      <c r="A72" s="355">
        <v>44983.0</v>
      </c>
      <c r="B72" s="362"/>
      <c r="C72" s="338" t="s">
        <v>729</v>
      </c>
      <c r="D72" s="338" t="s">
        <v>730</v>
      </c>
      <c r="E72" s="363" t="s">
        <v>619</v>
      </c>
      <c r="F72" s="357" t="s">
        <v>584</v>
      </c>
      <c r="G72" s="347">
        <v>200.0</v>
      </c>
      <c r="H72" s="342">
        <v>170.0</v>
      </c>
      <c r="I72" s="343">
        <f t="shared" si="1"/>
        <v>0.85</v>
      </c>
      <c r="J72" s="343">
        <f t="shared" si="2"/>
        <v>0.7111780455</v>
      </c>
      <c r="K72" s="343">
        <f t="shared" si="5"/>
        <v>0.01422356091</v>
      </c>
      <c r="L72" s="343">
        <f t="shared" si="6"/>
        <v>0.1918507363</v>
      </c>
      <c r="M72" s="344">
        <f t="shared" si="7"/>
        <v>2293</v>
      </c>
      <c r="N72" s="344">
        <f t="shared" si="8"/>
        <v>14245</v>
      </c>
      <c r="O72" s="72"/>
      <c r="P72" s="345"/>
      <c r="T72" s="345"/>
    </row>
    <row r="73" ht="18.0" customHeight="1">
      <c r="A73" s="355">
        <v>44983.0</v>
      </c>
      <c r="B73" s="362"/>
      <c r="C73" s="338" t="s">
        <v>731</v>
      </c>
      <c r="D73" s="338" t="s">
        <v>732</v>
      </c>
      <c r="E73" s="363" t="s">
        <v>619</v>
      </c>
      <c r="F73" s="357" t="s">
        <v>572</v>
      </c>
      <c r="G73" s="347">
        <v>200.0</v>
      </c>
      <c r="H73" s="342">
        <v>-200.0</v>
      </c>
      <c r="I73" s="343">
        <f t="shared" si="1"/>
        <v>-1</v>
      </c>
      <c r="J73" s="343">
        <f t="shared" si="2"/>
        <v>-0.8366800535</v>
      </c>
      <c r="K73" s="343">
        <f t="shared" si="5"/>
        <v>-0.01673360107</v>
      </c>
      <c r="L73" s="343">
        <f t="shared" si="6"/>
        <v>0.1751171352</v>
      </c>
      <c r="M73" s="344">
        <f t="shared" si="7"/>
        <v>2093</v>
      </c>
      <c r="N73" s="344">
        <f t="shared" si="8"/>
        <v>14045</v>
      </c>
      <c r="O73" s="72"/>
      <c r="P73" s="345"/>
      <c r="T73" s="345"/>
    </row>
    <row r="74" ht="18.0" customHeight="1">
      <c r="A74" s="355">
        <v>44983.0</v>
      </c>
      <c r="B74" s="362"/>
      <c r="C74" s="338" t="s">
        <v>733</v>
      </c>
      <c r="D74" s="338" t="s">
        <v>555</v>
      </c>
      <c r="E74" s="363" t="s">
        <v>619</v>
      </c>
      <c r="F74" s="357" t="s">
        <v>522</v>
      </c>
      <c r="G74" s="347">
        <v>200.0</v>
      </c>
      <c r="H74" s="342">
        <v>-200.0</v>
      </c>
      <c r="I74" s="343">
        <f t="shared" si="1"/>
        <v>-1</v>
      </c>
      <c r="J74" s="343">
        <f t="shared" si="2"/>
        <v>-0.8366800535</v>
      </c>
      <c r="K74" s="343">
        <f t="shared" si="5"/>
        <v>-0.01673360107</v>
      </c>
      <c r="L74" s="343">
        <f t="shared" si="6"/>
        <v>0.1583835341</v>
      </c>
      <c r="M74" s="344">
        <f t="shared" si="7"/>
        <v>1893</v>
      </c>
      <c r="N74" s="344">
        <f t="shared" si="8"/>
        <v>13845</v>
      </c>
      <c r="O74" s="72"/>
      <c r="P74" s="345"/>
      <c r="T74" s="345"/>
    </row>
    <row r="75" ht="18.0" customHeight="1">
      <c r="A75" s="355">
        <v>44983.0</v>
      </c>
      <c r="B75" s="362"/>
      <c r="C75" s="338" t="s">
        <v>734</v>
      </c>
      <c r="D75" s="338" t="s">
        <v>735</v>
      </c>
      <c r="E75" s="363" t="s">
        <v>619</v>
      </c>
      <c r="F75" s="357" t="s">
        <v>572</v>
      </c>
      <c r="G75" s="347">
        <v>200.0</v>
      </c>
      <c r="H75" s="342">
        <v>120.0</v>
      </c>
      <c r="I75" s="343">
        <f t="shared" si="1"/>
        <v>0.6</v>
      </c>
      <c r="J75" s="343">
        <f t="shared" si="2"/>
        <v>0.5020080321</v>
      </c>
      <c r="K75" s="343">
        <f t="shared" si="5"/>
        <v>0.01004016064</v>
      </c>
      <c r="L75" s="343">
        <f t="shared" si="6"/>
        <v>0.1684236948</v>
      </c>
      <c r="M75" s="344">
        <f t="shared" si="7"/>
        <v>2013</v>
      </c>
      <c r="N75" s="344">
        <f t="shared" si="8"/>
        <v>13965</v>
      </c>
      <c r="O75" s="72"/>
      <c r="P75" s="345"/>
      <c r="T75" s="345"/>
    </row>
    <row r="76" ht="18.0" customHeight="1">
      <c r="A76" s="355">
        <v>44984.0</v>
      </c>
      <c r="B76" s="362"/>
      <c r="C76" s="338" t="s">
        <v>736</v>
      </c>
      <c r="D76" s="338" t="s">
        <v>581</v>
      </c>
      <c r="E76" s="363" t="s">
        <v>619</v>
      </c>
      <c r="F76" s="357" t="s">
        <v>519</v>
      </c>
      <c r="G76" s="347">
        <v>200.0</v>
      </c>
      <c r="H76" s="342">
        <v>-200.0</v>
      </c>
      <c r="I76" s="343">
        <f t="shared" si="1"/>
        <v>-1</v>
      </c>
      <c r="J76" s="343">
        <f t="shared" si="2"/>
        <v>-0.8366800535</v>
      </c>
      <c r="K76" s="343">
        <f t="shared" si="5"/>
        <v>-0.01673360107</v>
      </c>
      <c r="L76" s="343">
        <f t="shared" si="6"/>
        <v>0.1516900937</v>
      </c>
      <c r="M76" s="344">
        <f t="shared" si="7"/>
        <v>1813</v>
      </c>
      <c r="N76" s="344">
        <f t="shared" si="8"/>
        <v>13765</v>
      </c>
      <c r="O76" s="72"/>
      <c r="P76" s="345"/>
      <c r="T76" s="345"/>
    </row>
    <row r="77" ht="18.0" customHeight="1">
      <c r="A77" s="355">
        <v>44985.0</v>
      </c>
      <c r="B77" s="362"/>
      <c r="C77" s="338" t="s">
        <v>602</v>
      </c>
      <c r="D77" s="338" t="s">
        <v>737</v>
      </c>
      <c r="E77" s="363" t="s">
        <v>619</v>
      </c>
      <c r="F77" s="357" t="s">
        <v>667</v>
      </c>
      <c r="G77" s="347">
        <v>200.0</v>
      </c>
      <c r="H77" s="342">
        <v>160.0</v>
      </c>
      <c r="I77" s="343">
        <f t="shared" si="1"/>
        <v>0.8</v>
      </c>
      <c r="J77" s="343">
        <f t="shared" si="2"/>
        <v>0.6693440428</v>
      </c>
      <c r="K77" s="343">
        <f t="shared" si="5"/>
        <v>0.01338688086</v>
      </c>
      <c r="L77" s="343">
        <f t="shared" si="6"/>
        <v>0.1650769746</v>
      </c>
      <c r="M77" s="344">
        <f t="shared" si="7"/>
        <v>1973</v>
      </c>
      <c r="N77" s="344">
        <f t="shared" si="8"/>
        <v>13925</v>
      </c>
      <c r="O77" s="72"/>
      <c r="P77" s="345"/>
      <c r="T77" s="345"/>
    </row>
    <row r="78" ht="18.0" customHeight="1">
      <c r="A78" s="355">
        <v>44985.0</v>
      </c>
      <c r="B78" s="362"/>
      <c r="C78" s="365" t="s">
        <v>738</v>
      </c>
      <c r="D78" s="365" t="s">
        <v>739</v>
      </c>
      <c r="E78" s="363" t="s">
        <v>619</v>
      </c>
      <c r="F78" s="357" t="s">
        <v>531</v>
      </c>
      <c r="G78" s="347">
        <v>200.0</v>
      </c>
      <c r="H78" s="342">
        <v>-200.0</v>
      </c>
      <c r="I78" s="343">
        <f t="shared" si="1"/>
        <v>-1</v>
      </c>
      <c r="J78" s="343">
        <f t="shared" si="2"/>
        <v>-0.8366800535</v>
      </c>
      <c r="K78" s="343">
        <f t="shared" si="5"/>
        <v>-0.01673360107</v>
      </c>
      <c r="L78" s="343">
        <f t="shared" si="6"/>
        <v>0.1483433735</v>
      </c>
      <c r="M78" s="344">
        <f t="shared" si="7"/>
        <v>1773</v>
      </c>
      <c r="N78" s="344">
        <f t="shared" si="8"/>
        <v>13725</v>
      </c>
      <c r="O78" s="72"/>
      <c r="P78" s="345"/>
      <c r="T78" s="345"/>
    </row>
    <row r="79" ht="18.0" customHeight="1">
      <c r="A79" s="355">
        <v>44985.0</v>
      </c>
      <c r="B79" s="337"/>
      <c r="C79" s="366" t="s">
        <v>370</v>
      </c>
      <c r="D79" s="366" t="s">
        <v>740</v>
      </c>
      <c r="E79" s="363" t="s">
        <v>619</v>
      </c>
      <c r="F79" s="340" t="s">
        <v>519</v>
      </c>
      <c r="G79" s="347">
        <v>200.0</v>
      </c>
      <c r="H79" s="342">
        <v>-200.0</v>
      </c>
      <c r="I79" s="343">
        <f t="shared" si="1"/>
        <v>-1</v>
      </c>
      <c r="J79" s="343">
        <f t="shared" si="2"/>
        <v>-0.8366800535</v>
      </c>
      <c r="K79" s="343">
        <f t="shared" si="5"/>
        <v>-0.01673360107</v>
      </c>
      <c r="L79" s="343">
        <f t="shared" si="6"/>
        <v>0.1316097724</v>
      </c>
      <c r="M79" s="344">
        <f t="shared" si="7"/>
        <v>1573</v>
      </c>
      <c r="N79" s="344">
        <f t="shared" si="8"/>
        <v>13525</v>
      </c>
      <c r="O79" s="72"/>
      <c r="P79" s="345"/>
      <c r="T79" s="345"/>
    </row>
    <row r="80" ht="18.0" customHeight="1">
      <c r="A80" s="336"/>
      <c r="B80" s="337"/>
      <c r="C80" s="366"/>
      <c r="D80" s="366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1:W300"/>
  </mergeCells>
  <conditionalFormatting sqref="V3:W30">
    <cfRule type="cellIs" dxfId="0" priority="1" operator="greaterThan">
      <formula>0</formula>
    </cfRule>
  </conditionalFormatting>
  <conditionalFormatting sqref="V3:W30">
    <cfRule type="cellIs" dxfId="1" priority="2" operator="lessThan">
      <formula>0</formula>
    </cfRule>
  </conditionalFormatting>
  <conditionalFormatting sqref="H3:H6 I4:I34 J4:J45 K4:L300 H8:H300 I36:I55 J53:J267 I69:I96 J279:J292">
    <cfRule type="cellIs" dxfId="7" priority="3" operator="greaterThan">
      <formula>0</formula>
    </cfRule>
  </conditionalFormatting>
  <conditionalFormatting sqref="H3:H6 I4:I34 J4:J45 K4:L300 H8:H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6 H8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Fevereiro!$U$3:$U$33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741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44991.0</v>
      </c>
      <c r="B3" s="368"/>
      <c r="C3" s="369" t="s">
        <v>742</v>
      </c>
      <c r="D3" s="369" t="s">
        <v>743</v>
      </c>
      <c r="E3" s="370"/>
      <c r="F3" s="354" t="s">
        <v>522</v>
      </c>
      <c r="G3" s="371">
        <v>220.0</v>
      </c>
      <c r="H3" s="372">
        <v>-220.0</v>
      </c>
      <c r="I3" s="295">
        <f t="shared" ref="I3:I258" si="1">IF(H3="","",H3/G3)</f>
        <v>-1</v>
      </c>
      <c r="J3" s="295">
        <f t="shared" ref="J3:J299" si="2">IF(H3="","",H3/$R$13)</f>
        <v>-0.8133086876</v>
      </c>
      <c r="K3" s="295">
        <f>IF(H3="","",H3/P3)</f>
        <v>-0.01626617375</v>
      </c>
      <c r="L3" s="295">
        <f>IF(K3="","",K3)</f>
        <v>-0.01626617375</v>
      </c>
      <c r="M3" s="296">
        <f>IF(H3="","",H3)</f>
        <v>-220</v>
      </c>
      <c r="N3" s="296">
        <f>IF(H3="","",P3+H3)</f>
        <v>13305</v>
      </c>
      <c r="O3" s="297"/>
      <c r="P3" s="298">
        <f>Painel!B4</f>
        <v>13525</v>
      </c>
      <c r="Q3" s="299"/>
      <c r="R3" s="298">
        <f>P3+(SUM(H3:H299))</f>
        <v>14789</v>
      </c>
      <c r="S3" s="299"/>
      <c r="T3" s="300"/>
      <c r="U3" s="301">
        <v>44621.0</v>
      </c>
      <c r="V3" s="302">
        <f t="shared" ref="V3:V33" si="3">SUMIF($A$3:$A$299,U3,$H$3:$H$299)</f>
        <v>0</v>
      </c>
      <c r="W3" s="303">
        <f t="shared" ref="W3:W33" si="4">V3/$R$13</f>
        <v>0</v>
      </c>
    </row>
    <row r="4" ht="18.0" customHeight="1">
      <c r="A4" s="355">
        <v>44627.0</v>
      </c>
      <c r="B4" s="362"/>
      <c r="C4" s="369" t="s">
        <v>744</v>
      </c>
      <c r="D4" s="369" t="s">
        <v>745</v>
      </c>
      <c r="E4" s="373"/>
      <c r="F4" s="357" t="s">
        <v>522</v>
      </c>
      <c r="G4" s="374">
        <v>220.0</v>
      </c>
      <c r="H4" s="375">
        <v>154.0</v>
      </c>
      <c r="I4" s="295">
        <f t="shared" si="1"/>
        <v>0.7</v>
      </c>
      <c r="J4" s="295">
        <f t="shared" si="2"/>
        <v>0.5693160813</v>
      </c>
      <c r="K4" s="295">
        <f t="shared" ref="K4:K300" si="5">IF(H4="","",H4/$P$3)</f>
        <v>0.01138632163</v>
      </c>
      <c r="L4" s="295">
        <f t="shared" ref="L4:L300" si="6">IF(K4="","",L3+K4)</f>
        <v>-0.004879852126</v>
      </c>
      <c r="M4" s="296">
        <f t="shared" ref="M4:M299" si="7">IF(H4="","",H4+M3)</f>
        <v>-66</v>
      </c>
      <c r="N4" s="296">
        <f t="shared" ref="N4:N299" si="8">IF(H4="","",H4+N3)</f>
        <v>13459</v>
      </c>
      <c r="O4" s="304"/>
      <c r="P4" s="305"/>
      <c r="Q4" s="306"/>
      <c r="R4" s="305"/>
      <c r="S4" s="306"/>
      <c r="T4" s="307"/>
      <c r="U4" s="301">
        <f t="shared" ref="U4:U33" si="9">U3+1</f>
        <v>44622</v>
      </c>
      <c r="V4" s="302">
        <f t="shared" si="3"/>
        <v>0</v>
      </c>
      <c r="W4" s="303">
        <f t="shared" si="4"/>
        <v>0</v>
      </c>
    </row>
    <row r="5" ht="18.0" customHeight="1">
      <c r="A5" s="355">
        <v>44627.0</v>
      </c>
      <c r="B5" s="362"/>
      <c r="C5" s="369" t="s">
        <v>608</v>
      </c>
      <c r="D5" s="369" t="s">
        <v>746</v>
      </c>
      <c r="E5" s="376"/>
      <c r="F5" s="357" t="s">
        <v>747</v>
      </c>
      <c r="G5" s="374">
        <v>220.0</v>
      </c>
      <c r="H5" s="375">
        <v>140.0</v>
      </c>
      <c r="I5" s="295">
        <f t="shared" si="1"/>
        <v>0.6363636364</v>
      </c>
      <c r="J5" s="295">
        <f t="shared" si="2"/>
        <v>0.5175600739</v>
      </c>
      <c r="K5" s="295">
        <f t="shared" si="5"/>
        <v>0.01035120148</v>
      </c>
      <c r="L5" s="295">
        <f t="shared" si="6"/>
        <v>0.005471349353</v>
      </c>
      <c r="M5" s="296">
        <f t="shared" si="7"/>
        <v>74</v>
      </c>
      <c r="N5" s="296">
        <f t="shared" si="8"/>
        <v>13599</v>
      </c>
      <c r="O5" s="304"/>
      <c r="P5" s="308" t="s">
        <v>526</v>
      </c>
      <c r="Q5" s="309"/>
      <c r="R5" s="309"/>
      <c r="S5" s="310"/>
      <c r="T5" s="307"/>
      <c r="U5" s="301">
        <f t="shared" si="9"/>
        <v>44623</v>
      </c>
      <c r="V5" s="302">
        <f t="shared" si="3"/>
        <v>0</v>
      </c>
      <c r="W5" s="303">
        <f t="shared" si="4"/>
        <v>0</v>
      </c>
    </row>
    <row r="6" ht="18.0" customHeight="1">
      <c r="A6" s="355">
        <v>44994.0</v>
      </c>
      <c r="B6" s="362"/>
      <c r="C6" s="369" t="s">
        <v>748</v>
      </c>
      <c r="D6" s="369" t="s">
        <v>749</v>
      </c>
      <c r="E6" s="376"/>
      <c r="F6" s="357" t="s">
        <v>626</v>
      </c>
      <c r="G6" s="374">
        <v>220.0</v>
      </c>
      <c r="H6" s="375">
        <v>195.0</v>
      </c>
      <c r="I6" s="295">
        <f t="shared" si="1"/>
        <v>0.8863636364</v>
      </c>
      <c r="J6" s="295">
        <f t="shared" si="2"/>
        <v>0.7208872458</v>
      </c>
      <c r="K6" s="295">
        <f t="shared" si="5"/>
        <v>0.01441774492</v>
      </c>
      <c r="L6" s="295">
        <f t="shared" si="6"/>
        <v>0.01988909427</v>
      </c>
      <c r="M6" s="296">
        <f t="shared" si="7"/>
        <v>269</v>
      </c>
      <c r="N6" s="296">
        <f t="shared" si="8"/>
        <v>13794</v>
      </c>
      <c r="O6" s="304"/>
      <c r="P6" s="311">
        <f>SUM(R3-P3)</f>
        <v>1264</v>
      </c>
      <c r="T6" s="307"/>
      <c r="U6" s="301">
        <f t="shared" si="9"/>
        <v>44624</v>
      </c>
      <c r="V6" s="302">
        <f t="shared" si="3"/>
        <v>0</v>
      </c>
      <c r="W6" s="303">
        <f t="shared" si="4"/>
        <v>0</v>
      </c>
    </row>
    <row r="7" ht="18.0" customHeight="1">
      <c r="A7" s="355">
        <v>44995.0</v>
      </c>
      <c r="B7" s="362"/>
      <c r="C7" s="369" t="s">
        <v>750</v>
      </c>
      <c r="D7" s="369" t="s">
        <v>751</v>
      </c>
      <c r="E7" s="373"/>
      <c r="F7" s="357" t="s">
        <v>531</v>
      </c>
      <c r="G7" s="374">
        <v>220.0</v>
      </c>
      <c r="H7" s="377">
        <v>-220.0</v>
      </c>
      <c r="I7" s="295">
        <f t="shared" si="1"/>
        <v>-1</v>
      </c>
      <c r="J7" s="295">
        <f t="shared" si="2"/>
        <v>-0.8133086876</v>
      </c>
      <c r="K7" s="295">
        <f t="shared" si="5"/>
        <v>-0.01626617375</v>
      </c>
      <c r="L7" s="295">
        <f t="shared" si="6"/>
        <v>0.003622920518</v>
      </c>
      <c r="M7" s="296">
        <f t="shared" si="7"/>
        <v>49</v>
      </c>
      <c r="N7" s="296">
        <f t="shared" si="8"/>
        <v>13574</v>
      </c>
      <c r="O7" s="304"/>
      <c r="T7" s="307"/>
      <c r="U7" s="301">
        <f t="shared" si="9"/>
        <v>44625</v>
      </c>
      <c r="V7" s="302">
        <f t="shared" si="3"/>
        <v>0</v>
      </c>
      <c r="W7" s="303">
        <f t="shared" si="4"/>
        <v>0</v>
      </c>
    </row>
    <row r="8" ht="18.0" customHeight="1">
      <c r="A8" s="355">
        <v>44995.0</v>
      </c>
      <c r="B8" s="362"/>
      <c r="C8" s="369" t="s">
        <v>752</v>
      </c>
      <c r="D8" s="369" t="s">
        <v>618</v>
      </c>
      <c r="E8" s="373"/>
      <c r="F8" s="357" t="s">
        <v>626</v>
      </c>
      <c r="G8" s="374">
        <v>220.0</v>
      </c>
      <c r="H8" s="377">
        <v>-220.0</v>
      </c>
      <c r="I8" s="295">
        <f t="shared" si="1"/>
        <v>-1</v>
      </c>
      <c r="J8" s="295">
        <f t="shared" si="2"/>
        <v>-0.8133086876</v>
      </c>
      <c r="K8" s="295">
        <f t="shared" si="5"/>
        <v>-0.01626617375</v>
      </c>
      <c r="L8" s="295">
        <f t="shared" si="6"/>
        <v>-0.01264325323</v>
      </c>
      <c r="M8" s="296">
        <f t="shared" si="7"/>
        <v>-171</v>
      </c>
      <c r="N8" s="296">
        <f t="shared" si="8"/>
        <v>13354</v>
      </c>
      <c r="O8" s="304"/>
      <c r="T8" s="307"/>
      <c r="U8" s="301">
        <f t="shared" si="9"/>
        <v>44626</v>
      </c>
      <c r="V8" s="302">
        <f t="shared" si="3"/>
        <v>0</v>
      </c>
      <c r="W8" s="303">
        <f t="shared" si="4"/>
        <v>0</v>
      </c>
    </row>
    <row r="9" ht="18.0" customHeight="1">
      <c r="A9" s="355">
        <v>44995.0</v>
      </c>
      <c r="B9" s="362"/>
      <c r="C9" s="369" t="s">
        <v>753</v>
      </c>
      <c r="D9" s="369" t="s">
        <v>754</v>
      </c>
      <c r="E9" s="376"/>
      <c r="F9" s="357" t="s">
        <v>681</v>
      </c>
      <c r="G9" s="374">
        <v>220.0</v>
      </c>
      <c r="H9" s="375">
        <v>240.0</v>
      </c>
      <c r="I9" s="295">
        <f t="shared" si="1"/>
        <v>1.090909091</v>
      </c>
      <c r="J9" s="295">
        <f t="shared" si="2"/>
        <v>0.887245841</v>
      </c>
      <c r="K9" s="295">
        <f t="shared" si="5"/>
        <v>0.01774491682</v>
      </c>
      <c r="L9" s="295">
        <f t="shared" si="6"/>
        <v>0.005101663586</v>
      </c>
      <c r="M9" s="296">
        <f t="shared" si="7"/>
        <v>69</v>
      </c>
      <c r="N9" s="296">
        <f t="shared" si="8"/>
        <v>13594</v>
      </c>
      <c r="O9" s="304"/>
      <c r="P9" s="308" t="s">
        <v>516</v>
      </c>
      <c r="Q9" s="309"/>
      <c r="R9" s="309"/>
      <c r="S9" s="310"/>
      <c r="T9" s="307"/>
      <c r="U9" s="301">
        <f t="shared" si="9"/>
        <v>44627</v>
      </c>
      <c r="V9" s="302">
        <f t="shared" si="3"/>
        <v>294</v>
      </c>
      <c r="W9" s="303">
        <f t="shared" si="4"/>
        <v>1.086876155</v>
      </c>
    </row>
    <row r="10" ht="18.0" customHeight="1">
      <c r="A10" s="355">
        <v>44995.0</v>
      </c>
      <c r="B10" s="362"/>
      <c r="C10" s="369" t="s">
        <v>755</v>
      </c>
      <c r="D10" s="369" t="s">
        <v>711</v>
      </c>
      <c r="E10" s="376"/>
      <c r="F10" s="357" t="s">
        <v>667</v>
      </c>
      <c r="G10" s="374">
        <v>220.0</v>
      </c>
      <c r="H10" s="377">
        <v>-220.0</v>
      </c>
      <c r="I10" s="295">
        <f t="shared" si="1"/>
        <v>-1</v>
      </c>
      <c r="J10" s="295">
        <f t="shared" si="2"/>
        <v>-0.8133086876</v>
      </c>
      <c r="K10" s="295">
        <f t="shared" si="5"/>
        <v>-0.01626617375</v>
      </c>
      <c r="L10" s="295">
        <f t="shared" si="6"/>
        <v>-0.01116451017</v>
      </c>
      <c r="M10" s="296">
        <f t="shared" si="7"/>
        <v>-151</v>
      </c>
      <c r="N10" s="296">
        <f t="shared" si="8"/>
        <v>13374</v>
      </c>
      <c r="O10" s="304"/>
      <c r="P10" s="312">
        <f>P6/P3</f>
        <v>0.09345656192</v>
      </c>
      <c r="Q10" s="313"/>
      <c r="R10" s="312">
        <f>SUM((H3:H299))/SUM((G3:G299))</f>
        <v>0.1641558442</v>
      </c>
      <c r="S10" s="313"/>
      <c r="T10" s="307"/>
      <c r="U10" s="301">
        <f t="shared" si="9"/>
        <v>44628</v>
      </c>
      <c r="V10" s="302">
        <f t="shared" si="3"/>
        <v>0</v>
      </c>
      <c r="W10" s="303">
        <f t="shared" si="4"/>
        <v>0</v>
      </c>
    </row>
    <row r="11" ht="18.0" customHeight="1">
      <c r="A11" s="355">
        <v>44996.0</v>
      </c>
      <c r="B11" s="362"/>
      <c r="C11" s="369" t="s">
        <v>756</v>
      </c>
      <c r="D11" s="369" t="s">
        <v>757</v>
      </c>
      <c r="E11" s="376"/>
      <c r="F11" s="357" t="s">
        <v>533</v>
      </c>
      <c r="G11" s="374">
        <v>220.0</v>
      </c>
      <c r="H11" s="375">
        <v>166.0</v>
      </c>
      <c r="I11" s="295">
        <f t="shared" si="1"/>
        <v>0.7545454545</v>
      </c>
      <c r="J11" s="295">
        <f t="shared" si="2"/>
        <v>0.6136783734</v>
      </c>
      <c r="K11" s="295">
        <f t="shared" si="5"/>
        <v>0.01227356747</v>
      </c>
      <c r="L11" s="295">
        <f t="shared" si="6"/>
        <v>0.001109057301</v>
      </c>
      <c r="M11" s="296">
        <f t="shared" si="7"/>
        <v>15</v>
      </c>
      <c r="N11" s="296">
        <f t="shared" si="8"/>
        <v>13540</v>
      </c>
      <c r="O11" s="304"/>
      <c r="P11" s="305"/>
      <c r="Q11" s="306"/>
      <c r="R11" s="305"/>
      <c r="S11" s="306"/>
      <c r="T11" s="307"/>
      <c r="U11" s="301">
        <f t="shared" si="9"/>
        <v>44629</v>
      </c>
      <c r="V11" s="302">
        <f t="shared" si="3"/>
        <v>0</v>
      </c>
      <c r="W11" s="303">
        <f t="shared" si="4"/>
        <v>0</v>
      </c>
    </row>
    <row r="12" ht="18.0" customHeight="1">
      <c r="A12" s="355">
        <v>44996.0</v>
      </c>
      <c r="B12" s="362"/>
      <c r="C12" s="369" t="s">
        <v>758</v>
      </c>
      <c r="D12" s="369" t="s">
        <v>759</v>
      </c>
      <c r="E12" s="376"/>
      <c r="F12" s="357" t="s">
        <v>531</v>
      </c>
      <c r="G12" s="374">
        <v>220.0</v>
      </c>
      <c r="H12" s="375">
        <v>180.0</v>
      </c>
      <c r="I12" s="295">
        <f t="shared" si="1"/>
        <v>0.8181818182</v>
      </c>
      <c r="J12" s="295">
        <f t="shared" si="2"/>
        <v>0.6654343808</v>
      </c>
      <c r="K12" s="295">
        <f t="shared" si="5"/>
        <v>0.01330868762</v>
      </c>
      <c r="L12" s="295">
        <f t="shared" si="6"/>
        <v>0.01441774492</v>
      </c>
      <c r="M12" s="296">
        <f t="shared" si="7"/>
        <v>195</v>
      </c>
      <c r="N12" s="296">
        <f t="shared" si="8"/>
        <v>13720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44630</v>
      </c>
      <c r="V12" s="302">
        <f t="shared" si="3"/>
        <v>0</v>
      </c>
      <c r="W12" s="303">
        <f t="shared" si="4"/>
        <v>0</v>
      </c>
    </row>
    <row r="13" ht="18.0" customHeight="1">
      <c r="A13" s="355">
        <v>44996.0</v>
      </c>
      <c r="B13" s="362"/>
      <c r="C13" s="369" t="s">
        <v>760</v>
      </c>
      <c r="D13" s="369" t="s">
        <v>761</v>
      </c>
      <c r="E13" s="376"/>
      <c r="F13" s="357" t="s">
        <v>545</v>
      </c>
      <c r="G13" s="374">
        <v>220.0</v>
      </c>
      <c r="H13" s="377">
        <v>-220.0</v>
      </c>
      <c r="I13" s="295">
        <f t="shared" si="1"/>
        <v>-1</v>
      </c>
      <c r="J13" s="295">
        <f t="shared" si="2"/>
        <v>-0.8133086876</v>
      </c>
      <c r="K13" s="295">
        <f t="shared" si="5"/>
        <v>-0.01626617375</v>
      </c>
      <c r="L13" s="295">
        <f t="shared" si="6"/>
        <v>-0.001848428835</v>
      </c>
      <c r="M13" s="296">
        <f t="shared" si="7"/>
        <v>-25</v>
      </c>
      <c r="N13" s="296">
        <f t="shared" si="8"/>
        <v>13500</v>
      </c>
      <c r="O13" s="304"/>
      <c r="P13" s="314">
        <v>0.02</v>
      </c>
      <c r="Q13" s="313"/>
      <c r="R13" s="315">
        <f>P3*P13</f>
        <v>270.5</v>
      </c>
      <c r="S13" s="313"/>
      <c r="T13" s="307"/>
      <c r="U13" s="301">
        <f t="shared" si="9"/>
        <v>44631</v>
      </c>
      <c r="V13" s="302">
        <f t="shared" si="3"/>
        <v>0</v>
      </c>
      <c r="W13" s="303">
        <f t="shared" si="4"/>
        <v>0</v>
      </c>
    </row>
    <row r="14" ht="18.0" customHeight="1">
      <c r="A14" s="355">
        <v>44996.0</v>
      </c>
      <c r="B14" s="362"/>
      <c r="C14" s="369" t="s">
        <v>762</v>
      </c>
      <c r="D14" s="369" t="s">
        <v>763</v>
      </c>
      <c r="E14" s="376"/>
      <c r="F14" s="357" t="s">
        <v>626</v>
      </c>
      <c r="G14" s="374">
        <v>220.0</v>
      </c>
      <c r="H14" s="375">
        <v>195.0</v>
      </c>
      <c r="I14" s="295">
        <f t="shared" si="1"/>
        <v>0.8863636364</v>
      </c>
      <c r="J14" s="295">
        <f t="shared" si="2"/>
        <v>0.7208872458</v>
      </c>
      <c r="K14" s="295">
        <f t="shared" si="5"/>
        <v>0.01441774492</v>
      </c>
      <c r="L14" s="295">
        <f t="shared" si="6"/>
        <v>0.01256931608</v>
      </c>
      <c r="M14" s="296">
        <f t="shared" si="7"/>
        <v>170</v>
      </c>
      <c r="N14" s="296">
        <f t="shared" si="8"/>
        <v>13695</v>
      </c>
      <c r="O14" s="304"/>
      <c r="P14" s="305"/>
      <c r="Q14" s="306"/>
      <c r="R14" s="305"/>
      <c r="S14" s="306"/>
      <c r="T14" s="307"/>
      <c r="U14" s="301">
        <f t="shared" si="9"/>
        <v>44632</v>
      </c>
      <c r="V14" s="302">
        <f t="shared" si="3"/>
        <v>-220</v>
      </c>
      <c r="W14" s="303">
        <f t="shared" si="4"/>
        <v>-0.8133086876</v>
      </c>
    </row>
    <row r="15" ht="18.0" customHeight="1">
      <c r="A15" s="355">
        <v>44996.0</v>
      </c>
      <c r="B15" s="362"/>
      <c r="C15" s="369" t="s">
        <v>764</v>
      </c>
      <c r="D15" s="369" t="s">
        <v>606</v>
      </c>
      <c r="E15" s="376"/>
      <c r="F15" s="357" t="s">
        <v>765</v>
      </c>
      <c r="G15" s="374">
        <v>220.0</v>
      </c>
      <c r="H15" s="375">
        <v>260.0</v>
      </c>
      <c r="I15" s="295">
        <f t="shared" si="1"/>
        <v>1.181818182</v>
      </c>
      <c r="J15" s="295">
        <f t="shared" si="2"/>
        <v>0.9611829945</v>
      </c>
      <c r="K15" s="295">
        <f t="shared" si="5"/>
        <v>0.01922365989</v>
      </c>
      <c r="L15" s="295">
        <f t="shared" si="6"/>
        <v>0.03179297597</v>
      </c>
      <c r="M15" s="296">
        <f t="shared" si="7"/>
        <v>430</v>
      </c>
      <c r="N15" s="296">
        <f t="shared" si="8"/>
        <v>13955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44633</v>
      </c>
      <c r="V15" s="302">
        <f t="shared" si="3"/>
        <v>0</v>
      </c>
      <c r="W15" s="303">
        <f t="shared" si="4"/>
        <v>0</v>
      </c>
    </row>
    <row r="16" ht="18.0" customHeight="1">
      <c r="A16" s="355">
        <v>44996.0</v>
      </c>
      <c r="B16" s="362"/>
      <c r="C16" s="369" t="s">
        <v>659</v>
      </c>
      <c r="D16" s="369" t="s">
        <v>766</v>
      </c>
      <c r="E16" s="376"/>
      <c r="F16" s="357" t="s">
        <v>667</v>
      </c>
      <c r="G16" s="374">
        <v>220.0</v>
      </c>
      <c r="H16" s="375">
        <v>180.0</v>
      </c>
      <c r="I16" s="295">
        <f t="shared" si="1"/>
        <v>0.8181818182</v>
      </c>
      <c r="J16" s="295">
        <f t="shared" si="2"/>
        <v>0.6654343808</v>
      </c>
      <c r="K16" s="295">
        <f t="shared" si="5"/>
        <v>0.01330868762</v>
      </c>
      <c r="L16" s="295">
        <f t="shared" si="6"/>
        <v>0.04510166359</v>
      </c>
      <c r="M16" s="296">
        <f t="shared" si="7"/>
        <v>610</v>
      </c>
      <c r="N16" s="296">
        <f t="shared" si="8"/>
        <v>14135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44634</v>
      </c>
      <c r="V16" s="302">
        <f t="shared" si="3"/>
        <v>-220</v>
      </c>
      <c r="W16" s="303">
        <f t="shared" si="4"/>
        <v>-0.8133086876</v>
      </c>
    </row>
    <row r="17" ht="18.0" customHeight="1">
      <c r="A17" s="355">
        <v>44996.0</v>
      </c>
      <c r="B17" s="362"/>
      <c r="C17" s="369" t="s">
        <v>767</v>
      </c>
      <c r="D17" s="369" t="s">
        <v>768</v>
      </c>
      <c r="E17" s="376"/>
      <c r="F17" s="357" t="s">
        <v>589</v>
      </c>
      <c r="G17" s="374">
        <v>220.0</v>
      </c>
      <c r="H17" s="375">
        <v>200.0</v>
      </c>
      <c r="I17" s="295">
        <f t="shared" si="1"/>
        <v>0.9090909091</v>
      </c>
      <c r="J17" s="295">
        <f t="shared" si="2"/>
        <v>0.7393715342</v>
      </c>
      <c r="K17" s="295">
        <f t="shared" si="5"/>
        <v>0.01478743068</v>
      </c>
      <c r="L17" s="295">
        <f t="shared" si="6"/>
        <v>0.05988909427</v>
      </c>
      <c r="M17" s="296">
        <f t="shared" si="7"/>
        <v>810</v>
      </c>
      <c r="N17" s="296">
        <f t="shared" si="8"/>
        <v>14335</v>
      </c>
      <c r="O17" s="304"/>
      <c r="P17" s="320">
        <f>COUNTIF(V3:V35,"&gt;0")</f>
        <v>2</v>
      </c>
      <c r="Q17" s="321">
        <f>P17/(P17+R17)</f>
        <v>0.2857142857</v>
      </c>
      <c r="R17" s="322">
        <f>COUNTIF(V3:V36,"&lt;0")</f>
        <v>5</v>
      </c>
      <c r="S17" s="323">
        <f>R17/(P17+R17)</f>
        <v>0.7142857143</v>
      </c>
      <c r="T17" s="307"/>
      <c r="U17" s="301">
        <f t="shared" si="9"/>
        <v>44635</v>
      </c>
      <c r="V17" s="302">
        <f t="shared" si="3"/>
        <v>0</v>
      </c>
      <c r="W17" s="303">
        <f t="shared" si="4"/>
        <v>0</v>
      </c>
    </row>
    <row r="18" ht="18.0" customHeight="1">
      <c r="A18" s="355">
        <v>44996.0</v>
      </c>
      <c r="B18" s="362"/>
      <c r="C18" s="369" t="s">
        <v>769</v>
      </c>
      <c r="D18" s="369" t="s">
        <v>651</v>
      </c>
      <c r="E18" s="376"/>
      <c r="F18" s="357" t="s">
        <v>522</v>
      </c>
      <c r="G18" s="374">
        <v>220.0</v>
      </c>
      <c r="H18" s="377">
        <v>-220.0</v>
      </c>
      <c r="I18" s="295">
        <f t="shared" si="1"/>
        <v>-1</v>
      </c>
      <c r="J18" s="295">
        <f t="shared" si="2"/>
        <v>-0.8133086876</v>
      </c>
      <c r="K18" s="295">
        <f t="shared" si="5"/>
        <v>-0.01626617375</v>
      </c>
      <c r="L18" s="295">
        <f t="shared" si="6"/>
        <v>0.04362292052</v>
      </c>
      <c r="M18" s="296">
        <f t="shared" si="7"/>
        <v>590</v>
      </c>
      <c r="N18" s="296">
        <f t="shared" si="8"/>
        <v>14115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44636</v>
      </c>
      <c r="V18" s="302">
        <f t="shared" si="3"/>
        <v>-220</v>
      </c>
      <c r="W18" s="303">
        <f t="shared" si="4"/>
        <v>-0.8133086876</v>
      </c>
    </row>
    <row r="19" ht="18.0" customHeight="1">
      <c r="A19" s="355">
        <v>44632.0</v>
      </c>
      <c r="B19" s="362"/>
      <c r="C19" s="369" t="s">
        <v>770</v>
      </c>
      <c r="D19" s="369" t="s">
        <v>338</v>
      </c>
      <c r="E19" s="376"/>
      <c r="F19" s="357" t="s">
        <v>667</v>
      </c>
      <c r="G19" s="374">
        <v>220.0</v>
      </c>
      <c r="H19" s="377">
        <v>-220.0</v>
      </c>
      <c r="I19" s="295">
        <f t="shared" si="1"/>
        <v>-1</v>
      </c>
      <c r="J19" s="295">
        <f t="shared" si="2"/>
        <v>-0.8133086876</v>
      </c>
      <c r="K19" s="295">
        <f t="shared" si="5"/>
        <v>-0.01626617375</v>
      </c>
      <c r="L19" s="295">
        <f t="shared" si="6"/>
        <v>0.02735674677</v>
      </c>
      <c r="M19" s="296">
        <f t="shared" si="7"/>
        <v>370</v>
      </c>
      <c r="N19" s="296">
        <f t="shared" si="8"/>
        <v>13895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44637</v>
      </c>
      <c r="V19" s="302">
        <f t="shared" si="3"/>
        <v>0</v>
      </c>
      <c r="W19" s="303">
        <f t="shared" si="4"/>
        <v>0</v>
      </c>
    </row>
    <row r="20" ht="18.0" customHeight="1">
      <c r="A20" s="355">
        <v>44634.0</v>
      </c>
      <c r="B20" s="362"/>
      <c r="C20" s="369" t="s">
        <v>573</v>
      </c>
      <c r="D20" s="369" t="s">
        <v>431</v>
      </c>
      <c r="E20" s="376"/>
      <c r="F20" s="357" t="s">
        <v>667</v>
      </c>
      <c r="G20" s="374">
        <v>220.0</v>
      </c>
      <c r="H20" s="377">
        <v>-220.0</v>
      </c>
      <c r="I20" s="295">
        <f t="shared" si="1"/>
        <v>-1</v>
      </c>
      <c r="J20" s="295">
        <f t="shared" si="2"/>
        <v>-0.8133086876</v>
      </c>
      <c r="K20" s="295">
        <f t="shared" si="5"/>
        <v>-0.01626617375</v>
      </c>
      <c r="L20" s="295">
        <f t="shared" si="6"/>
        <v>0.01109057301</v>
      </c>
      <c r="M20" s="296">
        <f t="shared" si="7"/>
        <v>150</v>
      </c>
      <c r="N20" s="296">
        <f t="shared" si="8"/>
        <v>13675</v>
      </c>
      <c r="O20" s="304"/>
      <c r="P20" s="320">
        <f>COUNTIF(H3:H299,"&gt;0")</f>
        <v>22</v>
      </c>
      <c r="Q20" s="321">
        <f>P20/(P20+R20)</f>
        <v>0.6285714286</v>
      </c>
      <c r="R20" s="322">
        <f>COUNTIF(H2:H299,"&lt;0")</f>
        <v>13</v>
      </c>
      <c r="S20" s="323">
        <f>R20/(P20+R20)</f>
        <v>0.3714285714</v>
      </c>
      <c r="T20" s="307"/>
      <c r="U20" s="301">
        <f t="shared" si="9"/>
        <v>44638</v>
      </c>
      <c r="V20" s="302">
        <f t="shared" si="3"/>
        <v>-220</v>
      </c>
      <c r="W20" s="303">
        <f t="shared" si="4"/>
        <v>-0.8133086876</v>
      </c>
    </row>
    <row r="21" ht="18.0" customHeight="1">
      <c r="A21" s="355">
        <v>45000.0</v>
      </c>
      <c r="B21" s="362"/>
      <c r="C21" s="369" t="s">
        <v>771</v>
      </c>
      <c r="D21" s="369" t="s">
        <v>772</v>
      </c>
      <c r="E21" s="376"/>
      <c r="F21" s="357" t="s">
        <v>556</v>
      </c>
      <c r="G21" s="374">
        <v>220.0</v>
      </c>
      <c r="H21" s="375">
        <v>200.0</v>
      </c>
      <c r="I21" s="295">
        <f t="shared" si="1"/>
        <v>0.9090909091</v>
      </c>
      <c r="J21" s="295">
        <f t="shared" si="2"/>
        <v>0.7393715342</v>
      </c>
      <c r="K21" s="295">
        <f t="shared" si="5"/>
        <v>0.01478743068</v>
      </c>
      <c r="L21" s="295">
        <f t="shared" si="6"/>
        <v>0.0258780037</v>
      </c>
      <c r="M21" s="296">
        <f t="shared" si="7"/>
        <v>350</v>
      </c>
      <c r="N21" s="296">
        <f t="shared" si="8"/>
        <v>13875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44639</v>
      </c>
      <c r="V21" s="302">
        <f t="shared" si="3"/>
        <v>0</v>
      </c>
      <c r="W21" s="303">
        <f t="shared" si="4"/>
        <v>0</v>
      </c>
    </row>
    <row r="22" ht="18.0" customHeight="1">
      <c r="A22" s="355">
        <v>44636.0</v>
      </c>
      <c r="B22" s="362"/>
      <c r="C22" s="369" t="s">
        <v>773</v>
      </c>
      <c r="D22" s="369" t="s">
        <v>774</v>
      </c>
      <c r="E22" s="376"/>
      <c r="F22" s="357" t="s">
        <v>519</v>
      </c>
      <c r="G22" s="374">
        <v>220.0</v>
      </c>
      <c r="H22" s="377">
        <v>-220.0</v>
      </c>
      <c r="I22" s="295">
        <f t="shared" si="1"/>
        <v>-1</v>
      </c>
      <c r="J22" s="295">
        <f t="shared" si="2"/>
        <v>-0.8133086876</v>
      </c>
      <c r="K22" s="295">
        <f t="shared" si="5"/>
        <v>-0.01626617375</v>
      </c>
      <c r="L22" s="295">
        <f t="shared" si="6"/>
        <v>0.009611829945</v>
      </c>
      <c r="M22" s="296">
        <f t="shared" si="7"/>
        <v>130</v>
      </c>
      <c r="N22" s="296">
        <f t="shared" si="8"/>
        <v>13655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44640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45001.0</v>
      </c>
      <c r="B23" s="362"/>
      <c r="C23" s="369" t="s">
        <v>775</v>
      </c>
      <c r="D23" s="369" t="s">
        <v>565</v>
      </c>
      <c r="E23" s="376"/>
      <c r="F23" s="357" t="s">
        <v>531</v>
      </c>
      <c r="G23" s="374">
        <v>220.0</v>
      </c>
      <c r="H23" s="375">
        <v>181.0</v>
      </c>
      <c r="I23" s="295">
        <f t="shared" si="1"/>
        <v>0.8227272727</v>
      </c>
      <c r="J23" s="295">
        <f t="shared" si="2"/>
        <v>0.6691312384</v>
      </c>
      <c r="K23" s="295">
        <f t="shared" si="5"/>
        <v>0.01338262477</v>
      </c>
      <c r="L23" s="295">
        <f t="shared" si="6"/>
        <v>0.02299445471</v>
      </c>
      <c r="M23" s="296">
        <f t="shared" si="7"/>
        <v>311</v>
      </c>
      <c r="N23" s="296">
        <f t="shared" si="8"/>
        <v>13836</v>
      </c>
      <c r="O23" s="304"/>
      <c r="P23" s="328">
        <f>SUM(P20+R20)</f>
        <v>35</v>
      </c>
      <c r="Q23" s="310"/>
      <c r="R23" s="328">
        <f>COUNTA(V3:V33)-COUNTIFS(V3:V33,"=0")</f>
        <v>7</v>
      </c>
      <c r="S23" s="310"/>
      <c r="T23" s="307"/>
      <c r="U23" s="301">
        <f t="shared" si="9"/>
        <v>44641</v>
      </c>
      <c r="V23" s="302">
        <f t="shared" si="3"/>
        <v>0</v>
      </c>
      <c r="W23" s="303">
        <f t="shared" si="4"/>
        <v>0</v>
      </c>
    </row>
    <row r="24" ht="18.0" customHeight="1">
      <c r="A24" s="355">
        <v>44638.0</v>
      </c>
      <c r="B24" s="362"/>
      <c r="C24" s="369" t="s">
        <v>776</v>
      </c>
      <c r="D24" s="369" t="s">
        <v>431</v>
      </c>
      <c r="E24" s="376"/>
      <c r="F24" s="357" t="s">
        <v>589</v>
      </c>
      <c r="G24" s="374">
        <v>220.0</v>
      </c>
      <c r="H24" s="377">
        <v>-220.0</v>
      </c>
      <c r="I24" s="295">
        <f t="shared" si="1"/>
        <v>-1</v>
      </c>
      <c r="J24" s="295">
        <f t="shared" si="2"/>
        <v>-0.8133086876</v>
      </c>
      <c r="K24" s="295">
        <f t="shared" si="5"/>
        <v>-0.01626617375</v>
      </c>
      <c r="L24" s="295">
        <f t="shared" si="6"/>
        <v>0.006728280961</v>
      </c>
      <c r="M24" s="296">
        <f t="shared" si="7"/>
        <v>91</v>
      </c>
      <c r="N24" s="296">
        <f t="shared" si="8"/>
        <v>13616</v>
      </c>
      <c r="O24" s="304"/>
      <c r="P24" s="331"/>
      <c r="Q24" s="332"/>
      <c r="R24" s="332"/>
      <c r="S24" s="332"/>
      <c r="T24" s="307"/>
      <c r="U24" s="301">
        <f t="shared" si="9"/>
        <v>44642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45003.0</v>
      </c>
      <c r="B25" s="362"/>
      <c r="C25" s="369" t="s">
        <v>777</v>
      </c>
      <c r="D25" s="369" t="s">
        <v>713</v>
      </c>
      <c r="E25" s="376"/>
      <c r="F25" s="357" t="s">
        <v>542</v>
      </c>
      <c r="G25" s="374">
        <v>220.0</v>
      </c>
      <c r="H25" s="375">
        <v>190.0</v>
      </c>
      <c r="I25" s="295">
        <f t="shared" si="1"/>
        <v>0.8636363636</v>
      </c>
      <c r="J25" s="295">
        <f t="shared" si="2"/>
        <v>0.7024029575</v>
      </c>
      <c r="K25" s="295">
        <f t="shared" si="5"/>
        <v>0.01404805915</v>
      </c>
      <c r="L25" s="295">
        <f t="shared" si="6"/>
        <v>0.02077634011</v>
      </c>
      <c r="M25" s="296">
        <f t="shared" si="7"/>
        <v>281</v>
      </c>
      <c r="N25" s="296">
        <f t="shared" si="8"/>
        <v>13806</v>
      </c>
      <c r="O25" s="304"/>
      <c r="P25" s="307"/>
      <c r="T25" s="307"/>
      <c r="U25" s="301">
        <f t="shared" si="9"/>
        <v>44643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45003.0</v>
      </c>
      <c r="B26" s="362"/>
      <c r="C26" s="369" t="s">
        <v>778</v>
      </c>
      <c r="D26" s="369" t="s">
        <v>779</v>
      </c>
      <c r="E26" s="376"/>
      <c r="F26" s="357" t="s">
        <v>542</v>
      </c>
      <c r="G26" s="374">
        <v>220.0</v>
      </c>
      <c r="H26" s="375">
        <v>190.0</v>
      </c>
      <c r="I26" s="295">
        <f t="shared" si="1"/>
        <v>0.8636363636</v>
      </c>
      <c r="J26" s="295">
        <f t="shared" si="2"/>
        <v>0.7024029575</v>
      </c>
      <c r="K26" s="295">
        <f t="shared" si="5"/>
        <v>0.01404805915</v>
      </c>
      <c r="L26" s="295">
        <f t="shared" si="6"/>
        <v>0.03482439926</v>
      </c>
      <c r="M26" s="296">
        <f t="shared" si="7"/>
        <v>471</v>
      </c>
      <c r="N26" s="296">
        <f t="shared" si="8"/>
        <v>13996</v>
      </c>
      <c r="O26" s="304"/>
      <c r="P26" s="307"/>
      <c r="T26" s="307"/>
      <c r="U26" s="301">
        <f t="shared" si="9"/>
        <v>44644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45003.0</v>
      </c>
      <c r="B27" s="362"/>
      <c r="C27" s="369" t="s">
        <v>780</v>
      </c>
      <c r="D27" s="369" t="s">
        <v>781</v>
      </c>
      <c r="E27" s="376"/>
      <c r="F27" s="357">
        <v>2.0</v>
      </c>
      <c r="G27" s="374">
        <v>220.0</v>
      </c>
      <c r="H27" s="375">
        <v>220.0</v>
      </c>
      <c r="I27" s="295">
        <f t="shared" si="1"/>
        <v>1</v>
      </c>
      <c r="J27" s="295">
        <f t="shared" si="2"/>
        <v>0.8133086876</v>
      </c>
      <c r="K27" s="295">
        <f t="shared" si="5"/>
        <v>0.01626617375</v>
      </c>
      <c r="L27" s="295">
        <f t="shared" si="6"/>
        <v>0.05109057301</v>
      </c>
      <c r="M27" s="296">
        <f t="shared" si="7"/>
        <v>691</v>
      </c>
      <c r="N27" s="296">
        <f t="shared" si="8"/>
        <v>14216</v>
      </c>
      <c r="O27" s="304"/>
      <c r="P27" s="307"/>
      <c r="T27" s="307"/>
      <c r="U27" s="301">
        <f t="shared" si="9"/>
        <v>44645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45003.0</v>
      </c>
      <c r="B28" s="362"/>
      <c r="C28" s="369" t="s">
        <v>782</v>
      </c>
      <c r="D28" s="369" t="s">
        <v>783</v>
      </c>
      <c r="E28" s="376"/>
      <c r="F28" s="357" t="s">
        <v>747</v>
      </c>
      <c r="G28" s="374">
        <v>220.0</v>
      </c>
      <c r="H28" s="375">
        <v>140.0</v>
      </c>
      <c r="I28" s="295">
        <f t="shared" si="1"/>
        <v>0.6363636364</v>
      </c>
      <c r="J28" s="295">
        <f t="shared" si="2"/>
        <v>0.5175600739</v>
      </c>
      <c r="K28" s="295">
        <f t="shared" si="5"/>
        <v>0.01035120148</v>
      </c>
      <c r="L28" s="295">
        <f t="shared" si="6"/>
        <v>0.06144177449</v>
      </c>
      <c r="M28" s="296">
        <f t="shared" si="7"/>
        <v>831</v>
      </c>
      <c r="N28" s="296">
        <f t="shared" si="8"/>
        <v>14356</v>
      </c>
      <c r="O28" s="304"/>
      <c r="P28" s="307"/>
      <c r="T28" s="307"/>
      <c r="U28" s="301">
        <f t="shared" si="9"/>
        <v>44646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45004.0</v>
      </c>
      <c r="B29" s="362"/>
      <c r="C29" s="369" t="s">
        <v>784</v>
      </c>
      <c r="D29" s="369" t="s">
        <v>615</v>
      </c>
      <c r="E29" s="376"/>
      <c r="F29" s="357" t="s">
        <v>765</v>
      </c>
      <c r="G29" s="374">
        <v>220.0</v>
      </c>
      <c r="H29" s="375">
        <v>250.0</v>
      </c>
      <c r="I29" s="295">
        <f t="shared" si="1"/>
        <v>1.136363636</v>
      </c>
      <c r="J29" s="295">
        <f t="shared" si="2"/>
        <v>0.9242144177</v>
      </c>
      <c r="K29" s="295">
        <f t="shared" si="5"/>
        <v>0.01848428835</v>
      </c>
      <c r="L29" s="295">
        <f t="shared" si="6"/>
        <v>0.07992606285</v>
      </c>
      <c r="M29" s="296">
        <f t="shared" si="7"/>
        <v>1081</v>
      </c>
      <c r="N29" s="296">
        <f t="shared" si="8"/>
        <v>14606</v>
      </c>
      <c r="O29" s="304"/>
      <c r="P29" s="307"/>
      <c r="T29" s="307"/>
      <c r="U29" s="301">
        <f t="shared" si="9"/>
        <v>44647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45004.0</v>
      </c>
      <c r="B30" s="362"/>
      <c r="C30" s="369" t="s">
        <v>785</v>
      </c>
      <c r="D30" s="369" t="s">
        <v>786</v>
      </c>
      <c r="E30" s="376"/>
      <c r="F30" s="357" t="s">
        <v>747</v>
      </c>
      <c r="G30" s="374">
        <v>220.0</v>
      </c>
      <c r="H30" s="377">
        <v>-220.0</v>
      </c>
      <c r="I30" s="295">
        <f t="shared" si="1"/>
        <v>-1</v>
      </c>
      <c r="J30" s="295">
        <f t="shared" si="2"/>
        <v>-0.8133086876</v>
      </c>
      <c r="K30" s="295">
        <f t="shared" si="5"/>
        <v>-0.01626617375</v>
      </c>
      <c r="L30" s="295">
        <f t="shared" si="6"/>
        <v>0.06365988909</v>
      </c>
      <c r="M30" s="296">
        <f t="shared" si="7"/>
        <v>861</v>
      </c>
      <c r="N30" s="296">
        <f t="shared" si="8"/>
        <v>14386</v>
      </c>
      <c r="O30" s="304"/>
      <c r="P30" s="307"/>
      <c r="T30" s="307"/>
      <c r="U30" s="301">
        <f t="shared" si="9"/>
        <v>44648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45004.0</v>
      </c>
      <c r="B31" s="362"/>
      <c r="C31" s="369" t="s">
        <v>787</v>
      </c>
      <c r="D31" s="369" t="s">
        <v>788</v>
      </c>
      <c r="E31" s="376"/>
      <c r="F31" s="357" t="s">
        <v>747</v>
      </c>
      <c r="G31" s="374">
        <v>220.0</v>
      </c>
      <c r="H31" s="375">
        <v>138.0</v>
      </c>
      <c r="I31" s="295">
        <f t="shared" si="1"/>
        <v>0.6272727273</v>
      </c>
      <c r="J31" s="295">
        <f t="shared" si="2"/>
        <v>0.5101663586</v>
      </c>
      <c r="K31" s="295">
        <f t="shared" si="5"/>
        <v>0.01020332717</v>
      </c>
      <c r="L31" s="295">
        <f t="shared" si="6"/>
        <v>0.07386321627</v>
      </c>
      <c r="M31" s="296">
        <f t="shared" si="7"/>
        <v>999</v>
      </c>
      <c r="N31" s="296">
        <f t="shared" si="8"/>
        <v>14524</v>
      </c>
      <c r="O31" s="304"/>
      <c r="P31" s="307"/>
      <c r="T31" s="307"/>
      <c r="U31" s="301">
        <f t="shared" si="9"/>
        <v>44649</v>
      </c>
      <c r="V31" s="302">
        <f t="shared" si="3"/>
        <v>-220</v>
      </c>
      <c r="W31" s="303">
        <f t="shared" si="4"/>
        <v>-0.8133086876</v>
      </c>
    </row>
    <row r="32" ht="18.0" customHeight="1">
      <c r="A32" s="355">
        <v>44649.0</v>
      </c>
      <c r="B32" s="362"/>
      <c r="C32" s="369" t="s">
        <v>345</v>
      </c>
      <c r="D32" s="369" t="s">
        <v>789</v>
      </c>
      <c r="E32" s="376"/>
      <c r="F32" s="357" t="s">
        <v>626</v>
      </c>
      <c r="G32" s="374">
        <v>220.0</v>
      </c>
      <c r="H32" s="377">
        <v>-220.0</v>
      </c>
      <c r="I32" s="295">
        <f t="shared" si="1"/>
        <v>-1</v>
      </c>
      <c r="J32" s="295">
        <f t="shared" si="2"/>
        <v>-0.8133086876</v>
      </c>
      <c r="K32" s="295">
        <f t="shared" si="5"/>
        <v>-0.01626617375</v>
      </c>
      <c r="L32" s="295">
        <f t="shared" si="6"/>
        <v>0.05759704251</v>
      </c>
      <c r="M32" s="296">
        <f t="shared" si="7"/>
        <v>779</v>
      </c>
      <c r="N32" s="296">
        <f t="shared" si="8"/>
        <v>14304</v>
      </c>
      <c r="O32" s="304"/>
      <c r="P32" s="307"/>
      <c r="T32" s="307"/>
      <c r="U32" s="301">
        <f t="shared" si="9"/>
        <v>44650</v>
      </c>
      <c r="V32" s="302">
        <f t="shared" si="3"/>
        <v>0</v>
      </c>
      <c r="W32" s="303">
        <f t="shared" si="4"/>
        <v>0</v>
      </c>
    </row>
    <row r="33" ht="18.0" customHeight="1">
      <c r="A33" s="355">
        <v>44651.0</v>
      </c>
      <c r="B33" s="362"/>
      <c r="C33" s="369" t="s">
        <v>790</v>
      </c>
      <c r="D33" s="369" t="s">
        <v>791</v>
      </c>
      <c r="E33" s="376"/>
      <c r="F33" s="357">
        <v>2.07</v>
      </c>
      <c r="G33" s="374">
        <v>220.0</v>
      </c>
      <c r="H33" s="375">
        <v>230.0</v>
      </c>
      <c r="I33" s="295">
        <f t="shared" si="1"/>
        <v>1.045454545</v>
      </c>
      <c r="J33" s="295">
        <f t="shared" si="2"/>
        <v>0.8502772643</v>
      </c>
      <c r="K33" s="295">
        <f t="shared" si="5"/>
        <v>0.01700554529</v>
      </c>
      <c r="L33" s="295">
        <f t="shared" si="6"/>
        <v>0.0746025878</v>
      </c>
      <c r="M33" s="296">
        <f t="shared" si="7"/>
        <v>1009</v>
      </c>
      <c r="N33" s="296">
        <f t="shared" si="8"/>
        <v>14534</v>
      </c>
      <c r="O33" s="304"/>
      <c r="P33" s="307"/>
      <c r="T33" s="307"/>
      <c r="U33" s="301">
        <f t="shared" si="9"/>
        <v>44651</v>
      </c>
      <c r="V33" s="302">
        <f t="shared" si="3"/>
        <v>230</v>
      </c>
      <c r="W33" s="303">
        <f t="shared" si="4"/>
        <v>0.8502772643</v>
      </c>
    </row>
    <row r="34" ht="18.0" customHeight="1">
      <c r="A34" s="355">
        <v>45017.0</v>
      </c>
      <c r="B34" s="362"/>
      <c r="C34" s="378" t="s">
        <v>792</v>
      </c>
      <c r="D34" s="369" t="s">
        <v>793</v>
      </c>
      <c r="E34" s="376"/>
      <c r="F34" s="357" t="s">
        <v>519</v>
      </c>
      <c r="G34" s="374">
        <v>220.0</v>
      </c>
      <c r="H34" s="375">
        <v>145.0</v>
      </c>
      <c r="I34" s="295">
        <f t="shared" si="1"/>
        <v>0.6590909091</v>
      </c>
      <c r="J34" s="295">
        <f t="shared" si="2"/>
        <v>0.5360443623</v>
      </c>
      <c r="K34" s="295">
        <f t="shared" si="5"/>
        <v>0.01072088725</v>
      </c>
      <c r="L34" s="295">
        <f t="shared" si="6"/>
        <v>0.08532347505</v>
      </c>
      <c r="M34" s="296">
        <f t="shared" si="7"/>
        <v>1154</v>
      </c>
      <c r="N34" s="296">
        <f t="shared" si="8"/>
        <v>14679</v>
      </c>
      <c r="O34" s="304"/>
      <c r="P34" s="307"/>
      <c r="T34" s="307"/>
      <c r="U34" s="334"/>
    </row>
    <row r="35" ht="18.0" customHeight="1">
      <c r="A35" s="355">
        <v>45017.0</v>
      </c>
      <c r="B35" s="362"/>
      <c r="C35" s="378" t="s">
        <v>659</v>
      </c>
      <c r="D35" s="369" t="s">
        <v>794</v>
      </c>
      <c r="E35" s="376"/>
      <c r="F35" s="357" t="s">
        <v>533</v>
      </c>
      <c r="G35" s="374">
        <v>220.0</v>
      </c>
      <c r="H35" s="375">
        <v>175.0</v>
      </c>
      <c r="I35" s="295">
        <f t="shared" si="1"/>
        <v>0.7954545455</v>
      </c>
      <c r="J35" s="295">
        <f t="shared" si="2"/>
        <v>0.6469500924</v>
      </c>
      <c r="K35" s="295">
        <f t="shared" si="5"/>
        <v>0.01293900185</v>
      </c>
      <c r="L35" s="295">
        <f t="shared" si="6"/>
        <v>0.09826247689</v>
      </c>
      <c r="M35" s="296">
        <f t="shared" si="7"/>
        <v>1329</v>
      </c>
      <c r="N35" s="296">
        <f t="shared" si="8"/>
        <v>14854</v>
      </c>
      <c r="O35" s="304"/>
      <c r="P35" s="307"/>
      <c r="T35" s="307"/>
    </row>
    <row r="36" ht="18.0" customHeight="1">
      <c r="A36" s="355">
        <v>45017.0</v>
      </c>
      <c r="B36" s="362"/>
      <c r="C36" s="369" t="s">
        <v>795</v>
      </c>
      <c r="D36" s="369" t="s">
        <v>796</v>
      </c>
      <c r="E36" s="376"/>
      <c r="F36" s="357" t="s">
        <v>519</v>
      </c>
      <c r="G36" s="374">
        <v>220.0</v>
      </c>
      <c r="H36" s="377">
        <v>-220.0</v>
      </c>
      <c r="I36" s="295">
        <f t="shared" si="1"/>
        <v>-1</v>
      </c>
      <c r="J36" s="295">
        <f t="shared" si="2"/>
        <v>-0.8133086876</v>
      </c>
      <c r="K36" s="295">
        <f t="shared" si="5"/>
        <v>-0.01626617375</v>
      </c>
      <c r="L36" s="295">
        <f t="shared" si="6"/>
        <v>0.08199630314</v>
      </c>
      <c r="M36" s="296">
        <f t="shared" si="7"/>
        <v>1109</v>
      </c>
      <c r="N36" s="296">
        <f t="shared" si="8"/>
        <v>14634</v>
      </c>
      <c r="O36" s="304"/>
      <c r="P36" s="307"/>
      <c r="T36" s="307"/>
    </row>
    <row r="37" ht="18.0" customHeight="1">
      <c r="A37" s="355">
        <v>45018.0</v>
      </c>
      <c r="B37" s="362"/>
      <c r="C37" s="379" t="s">
        <v>657</v>
      </c>
      <c r="D37" s="380" t="s">
        <v>596</v>
      </c>
      <c r="E37" s="376"/>
      <c r="F37" s="357" t="s">
        <v>522</v>
      </c>
      <c r="G37" s="374">
        <v>220.0</v>
      </c>
      <c r="H37" s="375">
        <v>155.0</v>
      </c>
      <c r="I37" s="295">
        <f t="shared" si="1"/>
        <v>0.7045454545</v>
      </c>
      <c r="J37" s="295">
        <f t="shared" si="2"/>
        <v>0.573012939</v>
      </c>
      <c r="K37" s="295">
        <f t="shared" si="5"/>
        <v>0.01146025878</v>
      </c>
      <c r="L37" s="295">
        <f t="shared" si="6"/>
        <v>0.09345656192</v>
      </c>
      <c r="M37" s="296">
        <f t="shared" si="7"/>
        <v>1264</v>
      </c>
      <c r="N37" s="296">
        <f t="shared" si="8"/>
        <v>14789</v>
      </c>
      <c r="O37" s="304"/>
      <c r="P37" s="307"/>
      <c r="T37" s="307"/>
    </row>
    <row r="38" ht="18.0" customHeight="1">
      <c r="A38" s="288"/>
      <c r="B38" s="289"/>
      <c r="C38" s="290"/>
      <c r="D38" s="290"/>
      <c r="E38" s="335"/>
      <c r="F38" s="292"/>
      <c r="G38" s="293"/>
      <c r="H38" s="294"/>
      <c r="I38" s="295" t="str">
        <f t="shared" si="1"/>
        <v/>
      </c>
      <c r="J38" s="295" t="str">
        <f t="shared" si="2"/>
        <v/>
      </c>
      <c r="K38" s="295" t="str">
        <f t="shared" si="5"/>
        <v/>
      </c>
      <c r="L38" s="295" t="str">
        <f t="shared" si="6"/>
        <v/>
      </c>
      <c r="M38" s="296" t="str">
        <f t="shared" si="7"/>
        <v/>
      </c>
      <c r="N38" s="296" t="str">
        <f t="shared" si="8"/>
        <v/>
      </c>
      <c r="O38" s="304"/>
      <c r="P38" s="307"/>
      <c r="T38" s="307"/>
    </row>
    <row r="39" ht="18.0" customHeight="1">
      <c r="A39" s="288"/>
      <c r="B39" s="289"/>
      <c r="C39" s="290"/>
      <c r="D39" s="290"/>
      <c r="E39" s="335"/>
      <c r="F39" s="292"/>
      <c r="G39" s="293"/>
      <c r="H39" s="294"/>
      <c r="I39" s="295" t="str">
        <f t="shared" si="1"/>
        <v/>
      </c>
      <c r="J39" s="295" t="str">
        <f t="shared" si="2"/>
        <v/>
      </c>
      <c r="K39" s="295" t="str">
        <f t="shared" si="5"/>
        <v/>
      </c>
      <c r="L39" s="295" t="str">
        <f t="shared" si="6"/>
        <v/>
      </c>
      <c r="M39" s="296" t="str">
        <f t="shared" si="7"/>
        <v/>
      </c>
      <c r="N39" s="296" t="str">
        <f t="shared" si="8"/>
        <v/>
      </c>
      <c r="O39" s="304"/>
      <c r="P39" s="307"/>
      <c r="T39" s="307"/>
    </row>
    <row r="40" ht="18.0" customHeight="1">
      <c r="A40" s="288"/>
      <c r="B40" s="289"/>
      <c r="C40" s="290"/>
      <c r="D40" s="290"/>
      <c r="E40" s="335"/>
      <c r="F40" s="292"/>
      <c r="G40" s="293"/>
      <c r="H40" s="294"/>
      <c r="I40" s="295" t="str">
        <f t="shared" si="1"/>
        <v/>
      </c>
      <c r="J40" s="295" t="str">
        <f t="shared" si="2"/>
        <v/>
      </c>
      <c r="K40" s="295" t="str">
        <f t="shared" si="5"/>
        <v/>
      </c>
      <c r="L40" s="295" t="str">
        <f t="shared" si="6"/>
        <v/>
      </c>
      <c r="M40" s="296" t="str">
        <f t="shared" si="7"/>
        <v/>
      </c>
      <c r="N40" s="296" t="str">
        <f t="shared" si="8"/>
        <v/>
      </c>
      <c r="O40" s="304"/>
      <c r="P40" s="307"/>
      <c r="T40" s="307"/>
    </row>
    <row r="41" ht="18.0" customHeight="1">
      <c r="A41" s="288"/>
      <c r="B41" s="289"/>
      <c r="C41" s="290"/>
      <c r="D41" s="290"/>
      <c r="E41" s="335"/>
      <c r="F41" s="292"/>
      <c r="G41" s="293"/>
      <c r="H41" s="294"/>
      <c r="I41" s="295" t="str">
        <f t="shared" si="1"/>
        <v/>
      </c>
      <c r="J41" s="295" t="str">
        <f t="shared" si="2"/>
        <v/>
      </c>
      <c r="K41" s="295" t="str">
        <f t="shared" si="5"/>
        <v/>
      </c>
      <c r="L41" s="295" t="str">
        <f t="shared" si="6"/>
        <v/>
      </c>
      <c r="M41" s="296" t="str">
        <f t="shared" si="7"/>
        <v/>
      </c>
      <c r="N41" s="296" t="str">
        <f t="shared" si="8"/>
        <v/>
      </c>
      <c r="O41" s="304"/>
      <c r="P41" s="307"/>
      <c r="T41" s="307"/>
    </row>
    <row r="42" ht="18.0" customHeight="1">
      <c r="A42" s="288"/>
      <c r="B42" s="289"/>
      <c r="C42" s="290"/>
      <c r="D42" s="290"/>
      <c r="E42" s="335"/>
      <c r="F42" s="292"/>
      <c r="G42" s="293"/>
      <c r="H42" s="294"/>
      <c r="I42" s="295" t="str">
        <f t="shared" si="1"/>
        <v/>
      </c>
      <c r="J42" s="295" t="str">
        <f t="shared" si="2"/>
        <v/>
      </c>
      <c r="K42" s="295" t="str">
        <f t="shared" si="5"/>
        <v/>
      </c>
      <c r="L42" s="295" t="str">
        <f t="shared" si="6"/>
        <v/>
      </c>
      <c r="M42" s="296" t="str">
        <f t="shared" si="7"/>
        <v/>
      </c>
      <c r="N42" s="296" t="str">
        <f t="shared" si="8"/>
        <v/>
      </c>
      <c r="O42" s="304"/>
      <c r="P42" s="307"/>
      <c r="T42" s="307"/>
    </row>
    <row r="43" ht="18.0" customHeight="1">
      <c r="A43" s="288"/>
      <c r="B43" s="289"/>
      <c r="C43" s="290"/>
      <c r="D43" s="290"/>
      <c r="E43" s="335"/>
      <c r="F43" s="292"/>
      <c r="G43" s="293"/>
      <c r="H43" s="294"/>
      <c r="I43" s="295" t="str">
        <f t="shared" si="1"/>
        <v/>
      </c>
      <c r="J43" s="295" t="str">
        <f t="shared" si="2"/>
        <v/>
      </c>
      <c r="K43" s="295" t="str">
        <f t="shared" si="5"/>
        <v/>
      </c>
      <c r="L43" s="295" t="str">
        <f t="shared" si="6"/>
        <v/>
      </c>
      <c r="M43" s="296" t="str">
        <f t="shared" si="7"/>
        <v/>
      </c>
      <c r="N43" s="296" t="str">
        <f t="shared" si="8"/>
        <v/>
      </c>
      <c r="O43" s="304"/>
      <c r="P43" s="307"/>
      <c r="T43" s="307"/>
    </row>
    <row r="44" ht="18.0" customHeight="1">
      <c r="A44" s="288"/>
      <c r="B44" s="289"/>
      <c r="C44" s="290"/>
      <c r="D44" s="290"/>
      <c r="E44" s="335"/>
      <c r="F44" s="292"/>
      <c r="G44" s="293"/>
      <c r="H44" s="294"/>
      <c r="I44" s="295" t="str">
        <f t="shared" si="1"/>
        <v/>
      </c>
      <c r="J44" s="295" t="str">
        <f t="shared" si="2"/>
        <v/>
      </c>
      <c r="K44" s="295" t="str">
        <f t="shared" si="5"/>
        <v/>
      </c>
      <c r="L44" s="295" t="str">
        <f t="shared" si="6"/>
        <v/>
      </c>
      <c r="M44" s="296" t="str">
        <f t="shared" si="7"/>
        <v/>
      </c>
      <c r="N44" s="296" t="str">
        <f t="shared" si="8"/>
        <v/>
      </c>
      <c r="O44" s="304"/>
      <c r="P44" s="307"/>
      <c r="T44" s="307"/>
    </row>
    <row r="45" ht="18.0" customHeight="1">
      <c r="A45" s="288"/>
      <c r="B45" s="289"/>
      <c r="C45" s="290"/>
      <c r="D45" s="290"/>
      <c r="E45" s="335"/>
      <c r="F45" s="292"/>
      <c r="G45" s="293"/>
      <c r="H45" s="294"/>
      <c r="I45" s="295" t="str">
        <f t="shared" si="1"/>
        <v/>
      </c>
      <c r="J45" s="295" t="str">
        <f t="shared" si="2"/>
        <v/>
      </c>
      <c r="K45" s="295" t="str">
        <f t="shared" si="5"/>
        <v/>
      </c>
      <c r="L45" s="295" t="str">
        <f t="shared" si="6"/>
        <v/>
      </c>
      <c r="M45" s="296" t="str">
        <f t="shared" si="7"/>
        <v/>
      </c>
      <c r="N45" s="296" t="str">
        <f t="shared" si="8"/>
        <v/>
      </c>
      <c r="O45" s="304"/>
      <c r="P45" s="307"/>
      <c r="T45" s="307"/>
    </row>
    <row r="46" ht="18.0" customHeight="1">
      <c r="A46" s="288"/>
      <c r="B46" s="289"/>
      <c r="C46" s="290"/>
      <c r="D46" s="290"/>
      <c r="E46" s="335"/>
      <c r="F46" s="292"/>
      <c r="G46" s="293"/>
      <c r="H46" s="294"/>
      <c r="I46" s="295" t="str">
        <f t="shared" si="1"/>
        <v/>
      </c>
      <c r="J46" s="295" t="str">
        <f t="shared" si="2"/>
        <v/>
      </c>
      <c r="K46" s="295" t="str">
        <f t="shared" si="5"/>
        <v/>
      </c>
      <c r="L46" s="295" t="str">
        <f t="shared" si="6"/>
        <v/>
      </c>
      <c r="M46" s="296" t="str">
        <f t="shared" si="7"/>
        <v/>
      </c>
      <c r="N46" s="296" t="str">
        <f t="shared" si="8"/>
        <v/>
      </c>
      <c r="O46" s="304"/>
      <c r="P46" s="307"/>
      <c r="T46" s="307"/>
    </row>
    <row r="47" ht="18.0" customHeight="1">
      <c r="A47" s="288"/>
      <c r="B47" s="289"/>
      <c r="C47" s="290"/>
      <c r="D47" s="290"/>
      <c r="E47" s="335"/>
      <c r="F47" s="292"/>
      <c r="G47" s="293"/>
      <c r="H47" s="294"/>
      <c r="I47" s="295" t="str">
        <f t="shared" si="1"/>
        <v/>
      </c>
      <c r="J47" s="295" t="str">
        <f t="shared" si="2"/>
        <v/>
      </c>
      <c r="K47" s="295" t="str">
        <f t="shared" si="5"/>
        <v/>
      </c>
      <c r="L47" s="295" t="str">
        <f t="shared" si="6"/>
        <v/>
      </c>
      <c r="M47" s="296" t="str">
        <f t="shared" si="7"/>
        <v/>
      </c>
      <c r="N47" s="296" t="str">
        <f t="shared" si="8"/>
        <v/>
      </c>
      <c r="O47" s="304"/>
      <c r="P47" s="307"/>
      <c r="T47" s="307"/>
    </row>
    <row r="48" ht="18.0" customHeight="1">
      <c r="A48" s="288"/>
      <c r="B48" s="289"/>
      <c r="C48" s="290"/>
      <c r="D48" s="290"/>
      <c r="E48" s="335"/>
      <c r="F48" s="292"/>
      <c r="G48" s="293"/>
      <c r="H48" s="294"/>
      <c r="I48" s="295" t="str">
        <f t="shared" si="1"/>
        <v/>
      </c>
      <c r="J48" s="295" t="str">
        <f t="shared" si="2"/>
        <v/>
      </c>
      <c r="K48" s="295" t="str">
        <f t="shared" si="5"/>
        <v/>
      </c>
      <c r="L48" s="295" t="str">
        <f t="shared" si="6"/>
        <v/>
      </c>
      <c r="M48" s="296" t="str">
        <f t="shared" si="7"/>
        <v/>
      </c>
      <c r="N48" s="296" t="str">
        <f t="shared" si="8"/>
        <v/>
      </c>
      <c r="O48" s="304"/>
      <c r="P48" s="307"/>
      <c r="T48" s="307"/>
    </row>
    <row r="49" ht="18.0" customHeight="1">
      <c r="A49" s="288"/>
      <c r="B49" s="289"/>
      <c r="C49" s="290"/>
      <c r="D49" s="290"/>
      <c r="E49" s="335"/>
      <c r="F49" s="292"/>
      <c r="G49" s="293"/>
      <c r="H49" s="294"/>
      <c r="I49" s="295" t="str">
        <f t="shared" si="1"/>
        <v/>
      </c>
      <c r="J49" s="295" t="str">
        <f t="shared" si="2"/>
        <v/>
      </c>
      <c r="K49" s="295" t="str">
        <f t="shared" si="5"/>
        <v/>
      </c>
      <c r="L49" s="295" t="str">
        <f t="shared" si="6"/>
        <v/>
      </c>
      <c r="M49" s="296" t="str">
        <f t="shared" si="7"/>
        <v/>
      </c>
      <c r="N49" s="296" t="str">
        <f t="shared" si="8"/>
        <v/>
      </c>
      <c r="O49" s="304"/>
      <c r="P49" s="307"/>
      <c r="T49" s="307"/>
    </row>
    <row r="50" ht="18.0" customHeight="1">
      <c r="A50" s="288"/>
      <c r="B50" s="289"/>
      <c r="C50" s="290"/>
      <c r="D50" s="290"/>
      <c r="E50" s="335"/>
      <c r="F50" s="292"/>
      <c r="G50" s="293"/>
      <c r="H50" s="294"/>
      <c r="I50" s="295" t="str">
        <f t="shared" si="1"/>
        <v/>
      </c>
      <c r="J50" s="295" t="str">
        <f t="shared" si="2"/>
        <v/>
      </c>
      <c r="K50" s="295" t="str">
        <f t="shared" si="5"/>
        <v/>
      </c>
      <c r="L50" s="295" t="str">
        <f t="shared" si="6"/>
        <v/>
      </c>
      <c r="M50" s="296" t="str">
        <f t="shared" si="7"/>
        <v/>
      </c>
      <c r="N50" s="296" t="str">
        <f t="shared" si="8"/>
        <v/>
      </c>
      <c r="O50" s="304"/>
      <c r="P50" s="307"/>
      <c r="T50" s="307"/>
    </row>
    <row r="51" ht="18.0" customHeight="1">
      <c r="A51" s="288"/>
      <c r="B51" s="289"/>
      <c r="C51" s="290"/>
      <c r="D51" s="290"/>
      <c r="E51" s="335"/>
      <c r="F51" s="292"/>
      <c r="G51" s="293"/>
      <c r="H51" s="294"/>
      <c r="I51" s="295" t="str">
        <f t="shared" si="1"/>
        <v/>
      </c>
      <c r="J51" s="295" t="str">
        <f t="shared" si="2"/>
        <v/>
      </c>
      <c r="K51" s="295" t="str">
        <f t="shared" si="5"/>
        <v/>
      </c>
      <c r="L51" s="295" t="str">
        <f t="shared" si="6"/>
        <v/>
      </c>
      <c r="M51" s="296" t="str">
        <f t="shared" si="7"/>
        <v/>
      </c>
      <c r="N51" s="296" t="str">
        <f t="shared" si="8"/>
        <v/>
      </c>
      <c r="O51" s="304"/>
      <c r="P51" s="307"/>
      <c r="T51" s="307"/>
    </row>
    <row r="52" ht="18.0" customHeight="1">
      <c r="A52" s="336"/>
      <c r="B52" s="337"/>
      <c r="C52" s="338"/>
      <c r="D52" s="338"/>
      <c r="E52" s="339"/>
      <c r="F52" s="340"/>
      <c r="G52" s="341"/>
      <c r="H52" s="342"/>
      <c r="I52" s="343" t="str">
        <f t="shared" si="1"/>
        <v/>
      </c>
      <c r="J52" s="343" t="str">
        <f t="shared" si="2"/>
        <v/>
      </c>
      <c r="K52" s="343" t="str">
        <f t="shared" si="5"/>
        <v/>
      </c>
      <c r="L52" s="343" t="str">
        <f t="shared" si="6"/>
        <v/>
      </c>
      <c r="M52" s="344" t="str">
        <f t="shared" si="7"/>
        <v/>
      </c>
      <c r="N52" s="344" t="str">
        <f t="shared" si="8"/>
        <v/>
      </c>
      <c r="O52" s="72"/>
      <c r="P52" s="345"/>
      <c r="T52" s="345"/>
    </row>
    <row r="53" ht="18.0" customHeight="1">
      <c r="A53" s="288"/>
      <c r="B53" s="289"/>
      <c r="C53" s="290"/>
      <c r="D53" s="290"/>
      <c r="E53" s="335"/>
      <c r="F53" s="292"/>
      <c r="G53" s="293"/>
      <c r="H53" s="294"/>
      <c r="I53" s="295" t="str">
        <f t="shared" si="1"/>
        <v/>
      </c>
      <c r="J53" s="295" t="str">
        <f t="shared" si="2"/>
        <v/>
      </c>
      <c r="K53" s="295" t="str">
        <f t="shared" si="5"/>
        <v/>
      </c>
      <c r="L53" s="295" t="str">
        <f t="shared" si="6"/>
        <v/>
      </c>
      <c r="M53" s="296" t="str">
        <f t="shared" si="7"/>
        <v/>
      </c>
      <c r="N53" s="296" t="str">
        <f t="shared" si="8"/>
        <v/>
      </c>
      <c r="O53" s="304"/>
      <c r="P53" s="307"/>
      <c r="T53" s="307"/>
    </row>
    <row r="54" ht="18.0" customHeight="1">
      <c r="A54" s="336"/>
      <c r="B54" s="337"/>
      <c r="C54" s="338"/>
      <c r="D54" s="338"/>
      <c r="E54" s="339"/>
      <c r="F54" s="340"/>
      <c r="G54" s="341"/>
      <c r="H54" s="342"/>
      <c r="I54" s="343" t="str">
        <f t="shared" si="1"/>
        <v/>
      </c>
      <c r="J54" s="343" t="str">
        <f t="shared" si="2"/>
        <v/>
      </c>
      <c r="K54" s="343" t="str">
        <f t="shared" si="5"/>
        <v/>
      </c>
      <c r="L54" s="343" t="str">
        <f t="shared" si="6"/>
        <v/>
      </c>
      <c r="M54" s="344" t="str">
        <f t="shared" si="7"/>
        <v/>
      </c>
      <c r="N54" s="344" t="str">
        <f t="shared" si="8"/>
        <v/>
      </c>
      <c r="O54" s="72"/>
      <c r="P54" s="345"/>
      <c r="T54" s="345"/>
    </row>
    <row r="55" ht="18.0" customHeight="1">
      <c r="A55" s="288"/>
      <c r="B55" s="289"/>
      <c r="C55" s="290"/>
      <c r="D55" s="290"/>
      <c r="E55" s="335"/>
      <c r="F55" s="292"/>
      <c r="G55" s="293"/>
      <c r="H55" s="294"/>
      <c r="I55" s="295" t="str">
        <f t="shared" si="1"/>
        <v/>
      </c>
      <c r="J55" s="295" t="str">
        <f t="shared" si="2"/>
        <v/>
      </c>
      <c r="K55" s="295" t="str">
        <f t="shared" si="5"/>
        <v/>
      </c>
      <c r="L55" s="295" t="str">
        <f t="shared" si="6"/>
        <v/>
      </c>
      <c r="M55" s="296" t="str">
        <f t="shared" si="7"/>
        <v/>
      </c>
      <c r="N55" s="296" t="str">
        <f t="shared" si="8"/>
        <v/>
      </c>
      <c r="O55" s="304"/>
      <c r="P55" s="307"/>
      <c r="T55" s="307"/>
    </row>
    <row r="56" ht="18.0" customHeight="1">
      <c r="A56" s="336"/>
      <c r="B56" s="337"/>
      <c r="C56" s="338"/>
      <c r="D56" s="338"/>
      <c r="E56" s="339"/>
      <c r="F56" s="340"/>
      <c r="G56" s="341"/>
      <c r="H56" s="342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336"/>
      <c r="B57" s="337"/>
      <c r="C57" s="346"/>
      <c r="D57" s="346"/>
      <c r="E57" s="339"/>
      <c r="F57" s="340"/>
      <c r="G57" s="341"/>
      <c r="H57" s="342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336"/>
      <c r="B58" s="337"/>
      <c r="C58" s="346"/>
      <c r="D58" s="346"/>
      <c r="E58" s="339"/>
      <c r="F58" s="340"/>
      <c r="G58" s="341"/>
      <c r="H58" s="342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336"/>
      <c r="B59" s="337"/>
      <c r="C59" s="346"/>
      <c r="D59" s="346"/>
      <c r="E59" s="339"/>
      <c r="F59" s="340"/>
      <c r="G59" s="341"/>
      <c r="H59" s="342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4:W300"/>
  </mergeCells>
  <conditionalFormatting sqref="V3:W33">
    <cfRule type="cellIs" dxfId="0" priority="1" operator="greaterThan">
      <formula>0</formula>
    </cfRule>
  </conditionalFormatting>
  <conditionalFormatting sqref="V3:W33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  <dataValidation type="list" allowBlank="1" sqref="A3:A300">
      <formula1>'Março'!$U$3:$U$33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5"/>
    <col customWidth="1" min="2" max="2" width="20.13"/>
    <col customWidth="1" min="3" max="4" width="15.75"/>
    <col customWidth="1" min="5" max="5" width="23.63"/>
    <col customWidth="1" min="6" max="6" width="11.0"/>
    <col customWidth="1" min="7" max="7" width="11.5"/>
    <col customWidth="1" min="8" max="8" width="12.88"/>
    <col customWidth="1" min="9" max="9" width="10.0"/>
    <col customWidth="1" min="10" max="12" width="9.0"/>
    <col customWidth="1" hidden="1" min="13" max="13" width="11.75"/>
    <col customWidth="1" hidden="1" min="14" max="14" width="12.38"/>
    <col customWidth="1" min="15" max="15" width="1.5"/>
    <col customWidth="1" min="16" max="19" width="6.75"/>
    <col customWidth="1" min="20" max="20" width="1.5"/>
    <col customWidth="1" min="21" max="21" width="8.25"/>
    <col customWidth="1" min="22" max="22" width="9.88"/>
    <col customWidth="1" min="23" max="23" width="9.63"/>
  </cols>
  <sheetData>
    <row r="1" ht="20.25" customHeight="1">
      <c r="A1" s="265" t="s">
        <v>797</v>
      </c>
      <c r="B1" s="266"/>
      <c r="C1" s="266"/>
      <c r="D1" s="266"/>
      <c r="E1" s="266"/>
      <c r="F1" s="266"/>
      <c r="G1" s="266"/>
      <c r="H1" s="267"/>
      <c r="I1" s="268" t="s">
        <v>497</v>
      </c>
      <c r="J1" s="269"/>
      <c r="K1" s="269"/>
      <c r="L1" s="269"/>
      <c r="M1" s="270"/>
      <c r="N1" s="271"/>
      <c r="O1" s="272"/>
      <c r="P1" s="273" t="s">
        <v>498</v>
      </c>
      <c r="Q1" s="269"/>
      <c r="R1" s="269"/>
      <c r="S1" s="274"/>
      <c r="T1" s="272"/>
      <c r="U1" s="275" t="s">
        <v>499</v>
      </c>
      <c r="V1" s="266"/>
      <c r="W1" s="267"/>
    </row>
    <row r="2" ht="20.25" customHeight="1">
      <c r="A2" s="276" t="s">
        <v>500</v>
      </c>
      <c r="B2" s="277" t="s">
        <v>501</v>
      </c>
      <c r="C2" s="278" t="s">
        <v>502</v>
      </c>
      <c r="D2" s="278" t="s">
        <v>503</v>
      </c>
      <c r="E2" s="277" t="s">
        <v>504</v>
      </c>
      <c r="F2" s="278" t="s">
        <v>505</v>
      </c>
      <c r="G2" s="279" t="s">
        <v>506</v>
      </c>
      <c r="H2" s="279" t="s">
        <v>507</v>
      </c>
      <c r="I2" s="280" t="s">
        <v>508</v>
      </c>
      <c r="J2" s="281" t="s">
        <v>509</v>
      </c>
      <c r="K2" s="280" t="s">
        <v>510</v>
      </c>
      <c r="L2" s="280" t="s">
        <v>511</v>
      </c>
      <c r="M2" s="282" t="s">
        <v>512</v>
      </c>
      <c r="N2" s="282" t="s">
        <v>513</v>
      </c>
      <c r="O2" s="283"/>
      <c r="P2" s="275" t="s">
        <v>1</v>
      </c>
      <c r="Q2" s="284"/>
      <c r="R2" s="275" t="s">
        <v>514</v>
      </c>
      <c r="S2" s="284"/>
      <c r="T2" s="283"/>
      <c r="U2" s="285" t="s">
        <v>500</v>
      </c>
      <c r="V2" s="286" t="s">
        <v>515</v>
      </c>
      <c r="W2" s="287" t="s">
        <v>516</v>
      </c>
    </row>
    <row r="3" ht="18.0" customHeight="1">
      <c r="A3" s="367">
        <v>45021.0</v>
      </c>
      <c r="B3" s="368"/>
      <c r="C3" s="369" t="s">
        <v>798</v>
      </c>
      <c r="D3" s="369" t="s">
        <v>799</v>
      </c>
      <c r="E3" s="381" t="s">
        <v>518</v>
      </c>
      <c r="F3" s="354" t="s">
        <v>519</v>
      </c>
      <c r="G3" s="371">
        <v>250.0</v>
      </c>
      <c r="H3" s="372">
        <v>-250.0</v>
      </c>
      <c r="I3" s="295">
        <f t="shared" ref="I3:I258" si="1">IF(H3="","",H3/G3)</f>
        <v>-1</v>
      </c>
      <c r="J3" s="295">
        <f t="shared" ref="J3:J299" si="2">IF(H3="","",H3/$R$13)</f>
        <v>-0.8452228007</v>
      </c>
      <c r="K3" s="295">
        <f>IF(H3="","",H3/P3)</f>
        <v>-0.01690445601</v>
      </c>
      <c r="L3" s="295">
        <f>IF(K3="","",K3)</f>
        <v>-0.01690445601</v>
      </c>
      <c r="M3" s="296">
        <f>IF(H3="","",H3)</f>
        <v>-250</v>
      </c>
      <c r="N3" s="296">
        <f>IF(H3="","",P3+H3)</f>
        <v>14539</v>
      </c>
      <c r="O3" s="297"/>
      <c r="P3" s="298">
        <f>Painel!B5</f>
        <v>14789</v>
      </c>
      <c r="Q3" s="299"/>
      <c r="R3" s="298">
        <f>P3+(SUM(H3:H299))</f>
        <v>16902</v>
      </c>
      <c r="S3" s="299"/>
      <c r="T3" s="300"/>
      <c r="U3" s="301">
        <v>44652.0</v>
      </c>
      <c r="V3" s="302">
        <f t="shared" ref="V3:V32" si="3">SUMIF($A$3:$A$299,U3,$H$3:$H$299)</f>
        <v>0</v>
      </c>
      <c r="W3" s="303">
        <f t="shared" ref="W3:W32" si="4">V3/$R$13</f>
        <v>0</v>
      </c>
    </row>
    <row r="4" ht="18.0" customHeight="1">
      <c r="A4" s="355">
        <v>45021.0</v>
      </c>
      <c r="B4" s="362"/>
      <c r="C4" s="369" t="s">
        <v>800</v>
      </c>
      <c r="D4" s="369" t="s">
        <v>801</v>
      </c>
      <c r="E4" s="356" t="s">
        <v>518</v>
      </c>
      <c r="F4" s="357" t="s">
        <v>802</v>
      </c>
      <c r="G4" s="374">
        <v>250.0</v>
      </c>
      <c r="H4" s="375">
        <v>130.0</v>
      </c>
      <c r="I4" s="295">
        <f t="shared" si="1"/>
        <v>0.52</v>
      </c>
      <c r="J4" s="295">
        <f t="shared" si="2"/>
        <v>0.4395158564</v>
      </c>
      <c r="K4" s="295">
        <f t="shared" ref="K4:K300" si="5">IF(H4="","",H4/$P$3)</f>
        <v>0.008790317128</v>
      </c>
      <c r="L4" s="295">
        <f t="shared" ref="L4:L300" si="6">IF(K4="","",L3+K4)</f>
        <v>-0.008114138887</v>
      </c>
      <c r="M4" s="296">
        <f t="shared" ref="M4:M299" si="7">IF(H4="","",H4+M3)</f>
        <v>-120</v>
      </c>
      <c r="N4" s="296">
        <f t="shared" ref="N4:N299" si="8">IF(H4="","",H4+N3)</f>
        <v>14669</v>
      </c>
      <c r="O4" s="304"/>
      <c r="P4" s="305"/>
      <c r="Q4" s="306"/>
      <c r="R4" s="305"/>
      <c r="S4" s="306"/>
      <c r="T4" s="307"/>
      <c r="U4" s="301">
        <f t="shared" ref="U4:U32" si="9">U3+1</f>
        <v>44653</v>
      </c>
      <c r="V4" s="302">
        <f t="shared" si="3"/>
        <v>0</v>
      </c>
      <c r="W4" s="303">
        <f t="shared" si="4"/>
        <v>0</v>
      </c>
    </row>
    <row r="5" ht="18.0" customHeight="1">
      <c r="A5" s="355">
        <v>45022.0</v>
      </c>
      <c r="B5" s="362"/>
      <c r="C5" s="369" t="s">
        <v>803</v>
      </c>
      <c r="D5" s="369" t="s">
        <v>804</v>
      </c>
      <c r="E5" s="356" t="s">
        <v>518</v>
      </c>
      <c r="F5" s="357" t="s">
        <v>519</v>
      </c>
      <c r="G5" s="374">
        <v>250.0</v>
      </c>
      <c r="H5" s="375">
        <v>160.0</v>
      </c>
      <c r="I5" s="295">
        <f t="shared" si="1"/>
        <v>0.64</v>
      </c>
      <c r="J5" s="295">
        <f t="shared" si="2"/>
        <v>0.5409425925</v>
      </c>
      <c r="K5" s="295">
        <f t="shared" si="5"/>
        <v>0.01081885185</v>
      </c>
      <c r="L5" s="295">
        <f t="shared" si="6"/>
        <v>0.002704712962</v>
      </c>
      <c r="M5" s="296">
        <f t="shared" si="7"/>
        <v>40</v>
      </c>
      <c r="N5" s="296">
        <f t="shared" si="8"/>
        <v>14829</v>
      </c>
      <c r="O5" s="304"/>
      <c r="P5" s="308" t="s">
        <v>526</v>
      </c>
      <c r="Q5" s="309"/>
      <c r="R5" s="309"/>
      <c r="S5" s="310"/>
      <c r="T5" s="307"/>
      <c r="U5" s="301">
        <f t="shared" si="9"/>
        <v>44654</v>
      </c>
      <c r="V5" s="302">
        <f t="shared" si="3"/>
        <v>0</v>
      </c>
      <c r="W5" s="303">
        <f t="shared" si="4"/>
        <v>0</v>
      </c>
    </row>
    <row r="6" ht="18.0" customHeight="1">
      <c r="A6" s="355">
        <v>45023.0</v>
      </c>
      <c r="B6" s="362"/>
      <c r="C6" s="369" t="s">
        <v>805</v>
      </c>
      <c r="D6" s="369" t="s">
        <v>757</v>
      </c>
      <c r="E6" s="356" t="s">
        <v>518</v>
      </c>
      <c r="F6" s="357" t="s">
        <v>536</v>
      </c>
      <c r="G6" s="374">
        <v>250.0</v>
      </c>
      <c r="H6" s="377">
        <v>-250.0</v>
      </c>
      <c r="I6" s="295">
        <f t="shared" si="1"/>
        <v>-1</v>
      </c>
      <c r="J6" s="295">
        <f t="shared" si="2"/>
        <v>-0.8452228007</v>
      </c>
      <c r="K6" s="295">
        <f t="shared" si="5"/>
        <v>-0.01690445601</v>
      </c>
      <c r="L6" s="295">
        <f t="shared" si="6"/>
        <v>-0.01419974305</v>
      </c>
      <c r="M6" s="296">
        <f t="shared" si="7"/>
        <v>-210</v>
      </c>
      <c r="N6" s="296">
        <f t="shared" si="8"/>
        <v>14579</v>
      </c>
      <c r="O6" s="304"/>
      <c r="P6" s="311">
        <f>SUM(R3-P3)</f>
        <v>2113</v>
      </c>
      <c r="T6" s="307"/>
      <c r="U6" s="301">
        <f t="shared" si="9"/>
        <v>44655</v>
      </c>
      <c r="V6" s="302">
        <f t="shared" si="3"/>
        <v>0</v>
      </c>
      <c r="W6" s="303">
        <f t="shared" si="4"/>
        <v>0</v>
      </c>
    </row>
    <row r="7" ht="18.0" customHeight="1">
      <c r="A7" s="355">
        <v>45023.0</v>
      </c>
      <c r="B7" s="362"/>
      <c r="C7" s="369" t="s">
        <v>806</v>
      </c>
      <c r="D7" s="369" t="s">
        <v>410</v>
      </c>
      <c r="E7" s="356" t="s">
        <v>518</v>
      </c>
      <c r="F7" s="357" t="s">
        <v>536</v>
      </c>
      <c r="G7" s="374">
        <v>250.0</v>
      </c>
      <c r="H7" s="375">
        <v>150.0</v>
      </c>
      <c r="I7" s="295">
        <f t="shared" si="1"/>
        <v>0.6</v>
      </c>
      <c r="J7" s="295">
        <f t="shared" si="2"/>
        <v>0.5071336804</v>
      </c>
      <c r="K7" s="295">
        <f t="shared" si="5"/>
        <v>0.01014267361</v>
      </c>
      <c r="L7" s="295">
        <f t="shared" si="6"/>
        <v>-0.004057069444</v>
      </c>
      <c r="M7" s="296">
        <f t="shared" si="7"/>
        <v>-60</v>
      </c>
      <c r="N7" s="296">
        <f t="shared" si="8"/>
        <v>14729</v>
      </c>
      <c r="O7" s="304"/>
      <c r="T7" s="307"/>
      <c r="U7" s="301">
        <f t="shared" si="9"/>
        <v>44656</v>
      </c>
      <c r="V7" s="302">
        <f t="shared" si="3"/>
        <v>0</v>
      </c>
      <c r="W7" s="303">
        <f t="shared" si="4"/>
        <v>0</v>
      </c>
    </row>
    <row r="8" ht="18.0" customHeight="1">
      <c r="A8" s="355">
        <v>45023.0</v>
      </c>
      <c r="B8" s="362"/>
      <c r="C8" s="290" t="s">
        <v>807</v>
      </c>
      <c r="D8" s="290" t="s">
        <v>808</v>
      </c>
      <c r="E8" s="356" t="s">
        <v>518</v>
      </c>
      <c r="F8" s="357" t="s">
        <v>723</v>
      </c>
      <c r="G8" s="374">
        <v>250.0</v>
      </c>
      <c r="H8" s="375">
        <v>206.0</v>
      </c>
      <c r="I8" s="295">
        <f t="shared" si="1"/>
        <v>0.824</v>
      </c>
      <c r="J8" s="295">
        <f t="shared" si="2"/>
        <v>0.6964635878</v>
      </c>
      <c r="K8" s="295">
        <f t="shared" si="5"/>
        <v>0.01392927176</v>
      </c>
      <c r="L8" s="295">
        <f t="shared" si="6"/>
        <v>0.009872202313</v>
      </c>
      <c r="M8" s="296">
        <f t="shared" si="7"/>
        <v>146</v>
      </c>
      <c r="N8" s="296">
        <f t="shared" si="8"/>
        <v>14935</v>
      </c>
      <c r="O8" s="304"/>
      <c r="T8" s="307"/>
      <c r="U8" s="301">
        <f t="shared" si="9"/>
        <v>44657</v>
      </c>
      <c r="V8" s="302">
        <f t="shared" si="3"/>
        <v>0</v>
      </c>
      <c r="W8" s="303">
        <f t="shared" si="4"/>
        <v>0</v>
      </c>
    </row>
    <row r="9" ht="18.0" customHeight="1">
      <c r="A9" s="355">
        <v>45024.0</v>
      </c>
      <c r="B9" s="362"/>
      <c r="C9" s="290" t="s">
        <v>809</v>
      </c>
      <c r="D9" s="290" t="s">
        <v>555</v>
      </c>
      <c r="E9" s="356" t="s">
        <v>518</v>
      </c>
      <c r="F9" s="357" t="s">
        <v>747</v>
      </c>
      <c r="G9" s="374">
        <v>250.0</v>
      </c>
      <c r="H9" s="375">
        <v>155.0</v>
      </c>
      <c r="I9" s="295">
        <f t="shared" si="1"/>
        <v>0.62</v>
      </c>
      <c r="J9" s="295">
        <f t="shared" si="2"/>
        <v>0.5240381365</v>
      </c>
      <c r="K9" s="295">
        <f t="shared" si="5"/>
        <v>0.01048076273</v>
      </c>
      <c r="L9" s="295">
        <f t="shared" si="6"/>
        <v>0.02035296504</v>
      </c>
      <c r="M9" s="296">
        <f t="shared" si="7"/>
        <v>301</v>
      </c>
      <c r="N9" s="296">
        <f t="shared" si="8"/>
        <v>15090</v>
      </c>
      <c r="O9" s="304"/>
      <c r="P9" s="308" t="s">
        <v>516</v>
      </c>
      <c r="Q9" s="309"/>
      <c r="R9" s="309"/>
      <c r="S9" s="310"/>
      <c r="T9" s="307"/>
      <c r="U9" s="301">
        <f t="shared" si="9"/>
        <v>44658</v>
      </c>
      <c r="V9" s="302">
        <f t="shared" si="3"/>
        <v>0</v>
      </c>
      <c r="W9" s="303">
        <f t="shared" si="4"/>
        <v>0</v>
      </c>
    </row>
    <row r="10" ht="18.0" customHeight="1">
      <c r="A10" s="355">
        <v>45024.0</v>
      </c>
      <c r="B10" s="362"/>
      <c r="C10" s="290" t="s">
        <v>810</v>
      </c>
      <c r="D10" s="290" t="s">
        <v>811</v>
      </c>
      <c r="E10" s="356" t="s">
        <v>518</v>
      </c>
      <c r="F10" s="357" t="s">
        <v>589</v>
      </c>
      <c r="G10" s="374">
        <v>250.0</v>
      </c>
      <c r="H10" s="375">
        <v>225.0</v>
      </c>
      <c r="I10" s="295">
        <f t="shared" si="1"/>
        <v>0.9</v>
      </c>
      <c r="J10" s="295">
        <f t="shared" si="2"/>
        <v>0.7607005207</v>
      </c>
      <c r="K10" s="295">
        <f t="shared" si="5"/>
        <v>0.01521401041</v>
      </c>
      <c r="L10" s="295">
        <f t="shared" si="6"/>
        <v>0.03556697545</v>
      </c>
      <c r="M10" s="296">
        <f t="shared" si="7"/>
        <v>526</v>
      </c>
      <c r="N10" s="296">
        <f t="shared" si="8"/>
        <v>15315</v>
      </c>
      <c r="O10" s="304"/>
      <c r="P10" s="312">
        <f>P6/P3</f>
        <v>0.1428764622</v>
      </c>
      <c r="Q10" s="313"/>
      <c r="R10" s="312">
        <f>SUM((H3:H299))/SUM((G3:G299))</f>
        <v>0.1594716981</v>
      </c>
      <c r="S10" s="313"/>
      <c r="T10" s="307"/>
      <c r="U10" s="301">
        <f t="shared" si="9"/>
        <v>44659</v>
      </c>
      <c r="V10" s="302">
        <f t="shared" si="3"/>
        <v>0</v>
      </c>
      <c r="W10" s="303">
        <f t="shared" si="4"/>
        <v>0</v>
      </c>
    </row>
    <row r="11" ht="18.0" customHeight="1">
      <c r="A11" s="355">
        <v>45024.0</v>
      </c>
      <c r="B11" s="362"/>
      <c r="C11" s="369" t="s">
        <v>812</v>
      </c>
      <c r="D11" s="369" t="s">
        <v>813</v>
      </c>
      <c r="E11" s="356" t="s">
        <v>518</v>
      </c>
      <c r="F11" s="357" t="s">
        <v>531</v>
      </c>
      <c r="G11" s="374">
        <v>250.0</v>
      </c>
      <c r="H11" s="375">
        <v>206.0</v>
      </c>
      <c r="I11" s="295">
        <f t="shared" si="1"/>
        <v>0.824</v>
      </c>
      <c r="J11" s="295">
        <f t="shared" si="2"/>
        <v>0.6964635878</v>
      </c>
      <c r="K11" s="295">
        <f t="shared" si="5"/>
        <v>0.01392927176</v>
      </c>
      <c r="L11" s="295">
        <f t="shared" si="6"/>
        <v>0.04949624721</v>
      </c>
      <c r="M11" s="296">
        <f t="shared" si="7"/>
        <v>732</v>
      </c>
      <c r="N11" s="296">
        <f t="shared" si="8"/>
        <v>15521</v>
      </c>
      <c r="O11" s="304"/>
      <c r="P11" s="305"/>
      <c r="Q11" s="306"/>
      <c r="R11" s="305"/>
      <c r="S11" s="306"/>
      <c r="T11" s="307"/>
      <c r="U11" s="301">
        <f t="shared" si="9"/>
        <v>44660</v>
      </c>
      <c r="V11" s="302">
        <f t="shared" si="3"/>
        <v>140</v>
      </c>
      <c r="W11" s="303">
        <f t="shared" si="4"/>
        <v>0.4733247684</v>
      </c>
    </row>
    <row r="12" ht="18.0" customHeight="1">
      <c r="A12" s="355">
        <v>45024.0</v>
      </c>
      <c r="B12" s="362"/>
      <c r="C12" s="369" t="s">
        <v>814</v>
      </c>
      <c r="D12" s="369" t="s">
        <v>763</v>
      </c>
      <c r="E12" s="356" t="s">
        <v>518</v>
      </c>
      <c r="F12" s="357" t="s">
        <v>747</v>
      </c>
      <c r="G12" s="374">
        <v>250.0</v>
      </c>
      <c r="H12" s="375">
        <v>154.0</v>
      </c>
      <c r="I12" s="295">
        <f t="shared" si="1"/>
        <v>0.616</v>
      </c>
      <c r="J12" s="295">
        <f t="shared" si="2"/>
        <v>0.5206572452</v>
      </c>
      <c r="K12" s="295">
        <f t="shared" si="5"/>
        <v>0.0104131449</v>
      </c>
      <c r="L12" s="295">
        <f t="shared" si="6"/>
        <v>0.05990939212</v>
      </c>
      <c r="M12" s="296">
        <f t="shared" si="7"/>
        <v>886</v>
      </c>
      <c r="N12" s="296">
        <f t="shared" si="8"/>
        <v>15675</v>
      </c>
      <c r="O12" s="304"/>
      <c r="P12" s="308" t="s">
        <v>543</v>
      </c>
      <c r="Q12" s="310"/>
      <c r="R12" s="308" t="s">
        <v>466</v>
      </c>
      <c r="S12" s="310"/>
      <c r="T12" s="307"/>
      <c r="U12" s="301">
        <f t="shared" si="9"/>
        <v>44661</v>
      </c>
      <c r="V12" s="302">
        <f t="shared" si="3"/>
        <v>0</v>
      </c>
      <c r="W12" s="303">
        <f t="shared" si="4"/>
        <v>0</v>
      </c>
    </row>
    <row r="13" ht="18.0" customHeight="1">
      <c r="A13" s="355">
        <v>44660.0</v>
      </c>
      <c r="B13" s="362"/>
      <c r="C13" s="369" t="s">
        <v>815</v>
      </c>
      <c r="D13" s="369" t="s">
        <v>816</v>
      </c>
      <c r="E13" s="356" t="s">
        <v>518</v>
      </c>
      <c r="F13" s="357" t="s">
        <v>817</v>
      </c>
      <c r="G13" s="374">
        <v>250.0</v>
      </c>
      <c r="H13" s="375">
        <v>140.0</v>
      </c>
      <c r="I13" s="295">
        <f t="shared" si="1"/>
        <v>0.56</v>
      </c>
      <c r="J13" s="295">
        <f t="shared" si="2"/>
        <v>0.4733247684</v>
      </c>
      <c r="K13" s="295">
        <f t="shared" si="5"/>
        <v>0.009466495368</v>
      </c>
      <c r="L13" s="295">
        <f t="shared" si="6"/>
        <v>0.06937588748</v>
      </c>
      <c r="M13" s="296">
        <f t="shared" si="7"/>
        <v>1026</v>
      </c>
      <c r="N13" s="296">
        <f t="shared" si="8"/>
        <v>15815</v>
      </c>
      <c r="O13" s="304"/>
      <c r="P13" s="314">
        <v>0.02</v>
      </c>
      <c r="Q13" s="313"/>
      <c r="R13" s="315">
        <f>P3*P13</f>
        <v>295.78</v>
      </c>
      <c r="S13" s="313"/>
      <c r="T13" s="307"/>
      <c r="U13" s="301">
        <f t="shared" si="9"/>
        <v>44662</v>
      </c>
      <c r="V13" s="302">
        <f t="shared" si="3"/>
        <v>0</v>
      </c>
      <c r="W13" s="303">
        <f t="shared" si="4"/>
        <v>0</v>
      </c>
    </row>
    <row r="14" ht="18.0" customHeight="1">
      <c r="A14" s="382">
        <v>45026.0</v>
      </c>
      <c r="B14" s="362"/>
      <c r="C14" s="369" t="s">
        <v>818</v>
      </c>
      <c r="D14" s="369" t="s">
        <v>791</v>
      </c>
      <c r="E14" s="356" t="s">
        <v>518</v>
      </c>
      <c r="F14" s="357" t="s">
        <v>522</v>
      </c>
      <c r="G14" s="374">
        <v>250.0</v>
      </c>
      <c r="H14" s="377">
        <v>-250.0</v>
      </c>
      <c r="I14" s="295">
        <f t="shared" si="1"/>
        <v>-1</v>
      </c>
      <c r="J14" s="295">
        <f t="shared" si="2"/>
        <v>-0.8452228007</v>
      </c>
      <c r="K14" s="295">
        <f t="shared" si="5"/>
        <v>-0.01690445601</v>
      </c>
      <c r="L14" s="295">
        <f t="shared" si="6"/>
        <v>0.05247143147</v>
      </c>
      <c r="M14" s="296">
        <f t="shared" si="7"/>
        <v>776</v>
      </c>
      <c r="N14" s="296">
        <f t="shared" si="8"/>
        <v>15565</v>
      </c>
      <c r="O14" s="304"/>
      <c r="P14" s="305"/>
      <c r="Q14" s="306"/>
      <c r="R14" s="305"/>
      <c r="S14" s="306"/>
      <c r="T14" s="307"/>
      <c r="U14" s="301">
        <f t="shared" si="9"/>
        <v>44663</v>
      </c>
      <c r="V14" s="302">
        <f t="shared" si="3"/>
        <v>0</v>
      </c>
      <c r="W14" s="303">
        <f t="shared" si="4"/>
        <v>0</v>
      </c>
    </row>
    <row r="15" ht="18.0" customHeight="1">
      <c r="A15" s="355">
        <v>45029.0</v>
      </c>
      <c r="B15" s="362"/>
      <c r="C15" s="369" t="s">
        <v>819</v>
      </c>
      <c r="D15" s="369" t="s">
        <v>820</v>
      </c>
      <c r="E15" s="356" t="s">
        <v>518</v>
      </c>
      <c r="F15" s="357" t="s">
        <v>589</v>
      </c>
      <c r="G15" s="374">
        <v>250.0</v>
      </c>
      <c r="H15" s="377">
        <v>-250.0</v>
      </c>
      <c r="I15" s="295">
        <f t="shared" si="1"/>
        <v>-1</v>
      </c>
      <c r="J15" s="295">
        <f t="shared" si="2"/>
        <v>-0.8452228007</v>
      </c>
      <c r="K15" s="295">
        <f t="shared" si="5"/>
        <v>-0.01690445601</v>
      </c>
      <c r="L15" s="295">
        <f t="shared" si="6"/>
        <v>0.03556697545</v>
      </c>
      <c r="M15" s="296">
        <f t="shared" si="7"/>
        <v>526</v>
      </c>
      <c r="N15" s="296">
        <f t="shared" si="8"/>
        <v>15315</v>
      </c>
      <c r="O15" s="304"/>
      <c r="P15" s="308" t="s">
        <v>499</v>
      </c>
      <c r="Q15" s="309"/>
      <c r="R15" s="309"/>
      <c r="S15" s="310"/>
      <c r="T15" s="307"/>
      <c r="U15" s="301">
        <f t="shared" si="9"/>
        <v>44664</v>
      </c>
      <c r="V15" s="302">
        <f t="shared" si="3"/>
        <v>0</v>
      </c>
      <c r="W15" s="303">
        <f t="shared" si="4"/>
        <v>0</v>
      </c>
    </row>
    <row r="16" ht="18.0" customHeight="1">
      <c r="A16" s="355">
        <v>45031.0</v>
      </c>
      <c r="B16" s="362"/>
      <c r="C16" s="290" t="s">
        <v>821</v>
      </c>
      <c r="D16" s="290" t="s">
        <v>378</v>
      </c>
      <c r="E16" s="356" t="s">
        <v>518</v>
      </c>
      <c r="F16" s="357" t="s">
        <v>531</v>
      </c>
      <c r="G16" s="374">
        <v>250.0</v>
      </c>
      <c r="H16" s="375">
        <v>200.0</v>
      </c>
      <c r="I16" s="295">
        <f t="shared" si="1"/>
        <v>0.8</v>
      </c>
      <c r="J16" s="295">
        <f t="shared" si="2"/>
        <v>0.6761782406</v>
      </c>
      <c r="K16" s="295">
        <f t="shared" si="5"/>
        <v>0.01352356481</v>
      </c>
      <c r="L16" s="295">
        <f t="shared" si="6"/>
        <v>0.04909054027</v>
      </c>
      <c r="M16" s="296">
        <f t="shared" si="7"/>
        <v>726</v>
      </c>
      <c r="N16" s="296">
        <f t="shared" si="8"/>
        <v>15515</v>
      </c>
      <c r="O16" s="304"/>
      <c r="P16" s="317" t="s">
        <v>29</v>
      </c>
      <c r="Q16" s="310"/>
      <c r="R16" s="318" t="s">
        <v>30</v>
      </c>
      <c r="S16" s="310"/>
      <c r="T16" s="307"/>
      <c r="U16" s="301">
        <f t="shared" si="9"/>
        <v>44665</v>
      </c>
      <c r="V16" s="302">
        <f t="shared" si="3"/>
        <v>0</v>
      </c>
      <c r="W16" s="303">
        <f t="shared" si="4"/>
        <v>0</v>
      </c>
    </row>
    <row r="17" ht="18.0" customHeight="1">
      <c r="A17" s="355">
        <v>45032.0</v>
      </c>
      <c r="B17" s="362"/>
      <c r="C17" s="290" t="s">
        <v>620</v>
      </c>
      <c r="D17" s="290" t="s">
        <v>822</v>
      </c>
      <c r="E17" s="356" t="s">
        <v>518</v>
      </c>
      <c r="F17" s="357" t="s">
        <v>604</v>
      </c>
      <c r="G17" s="374">
        <v>250.0</v>
      </c>
      <c r="H17" s="375">
        <v>245.0</v>
      </c>
      <c r="I17" s="295">
        <f t="shared" si="1"/>
        <v>0.98</v>
      </c>
      <c r="J17" s="295">
        <f t="shared" si="2"/>
        <v>0.8283183447</v>
      </c>
      <c r="K17" s="295">
        <f t="shared" si="5"/>
        <v>0.01656636689</v>
      </c>
      <c r="L17" s="295">
        <f t="shared" si="6"/>
        <v>0.06565690716</v>
      </c>
      <c r="M17" s="296">
        <f t="shared" si="7"/>
        <v>971</v>
      </c>
      <c r="N17" s="296">
        <f t="shared" si="8"/>
        <v>15760</v>
      </c>
      <c r="O17" s="304"/>
      <c r="P17" s="320">
        <f>COUNTIF(V3:V35,"&gt;0")</f>
        <v>1</v>
      </c>
      <c r="Q17" s="321">
        <f>P17/(P17+R17)</f>
        <v>1</v>
      </c>
      <c r="R17" s="322">
        <f>COUNTIF(V3:V36,"&lt;0")</f>
        <v>0</v>
      </c>
      <c r="S17" s="323">
        <f>R17/(P17+R17)</f>
        <v>0</v>
      </c>
      <c r="T17" s="307"/>
      <c r="U17" s="301">
        <f t="shared" si="9"/>
        <v>44666</v>
      </c>
      <c r="V17" s="302">
        <f t="shared" si="3"/>
        <v>0</v>
      </c>
      <c r="W17" s="303">
        <f t="shared" si="4"/>
        <v>0</v>
      </c>
    </row>
    <row r="18" ht="18.0" customHeight="1">
      <c r="A18" s="355">
        <v>45032.0</v>
      </c>
      <c r="B18" s="362"/>
      <c r="C18" s="290" t="s">
        <v>823</v>
      </c>
      <c r="D18" s="290" t="s">
        <v>824</v>
      </c>
      <c r="E18" s="356" t="s">
        <v>518</v>
      </c>
      <c r="F18" s="357" t="s">
        <v>542</v>
      </c>
      <c r="G18" s="374">
        <v>250.0</v>
      </c>
      <c r="H18" s="375">
        <v>220.0</v>
      </c>
      <c r="I18" s="295">
        <f t="shared" si="1"/>
        <v>0.88</v>
      </c>
      <c r="J18" s="295">
        <f t="shared" si="2"/>
        <v>0.7437960646</v>
      </c>
      <c r="K18" s="295">
        <f t="shared" si="5"/>
        <v>0.01487592129</v>
      </c>
      <c r="L18" s="295">
        <f t="shared" si="6"/>
        <v>0.08053282845</v>
      </c>
      <c r="M18" s="296">
        <f t="shared" si="7"/>
        <v>1191</v>
      </c>
      <c r="N18" s="296">
        <f t="shared" si="8"/>
        <v>15980</v>
      </c>
      <c r="O18" s="304"/>
      <c r="P18" s="308" t="s">
        <v>28</v>
      </c>
      <c r="Q18" s="309"/>
      <c r="R18" s="309"/>
      <c r="S18" s="310"/>
      <c r="T18" s="307"/>
      <c r="U18" s="301">
        <f t="shared" si="9"/>
        <v>44667</v>
      </c>
      <c r="V18" s="302">
        <f t="shared" si="3"/>
        <v>0</v>
      </c>
      <c r="W18" s="303">
        <f t="shared" si="4"/>
        <v>0</v>
      </c>
    </row>
    <row r="19" ht="18.0" customHeight="1">
      <c r="A19" s="355">
        <v>45032.0</v>
      </c>
      <c r="B19" s="362"/>
      <c r="C19" s="369" t="s">
        <v>825</v>
      </c>
      <c r="D19" s="369" t="s">
        <v>353</v>
      </c>
      <c r="E19" s="356" t="s">
        <v>518</v>
      </c>
      <c r="F19" s="357" t="s">
        <v>589</v>
      </c>
      <c r="G19" s="374">
        <v>250.0</v>
      </c>
      <c r="H19" s="377">
        <v>-250.0</v>
      </c>
      <c r="I19" s="295">
        <f t="shared" si="1"/>
        <v>-1</v>
      </c>
      <c r="J19" s="295">
        <f t="shared" si="2"/>
        <v>-0.8452228007</v>
      </c>
      <c r="K19" s="295">
        <f t="shared" si="5"/>
        <v>-0.01690445601</v>
      </c>
      <c r="L19" s="295">
        <f t="shared" si="6"/>
        <v>0.06362837244</v>
      </c>
      <c r="M19" s="296">
        <f t="shared" si="7"/>
        <v>941</v>
      </c>
      <c r="N19" s="296">
        <f t="shared" si="8"/>
        <v>15730</v>
      </c>
      <c r="O19" s="304"/>
      <c r="P19" s="317" t="s">
        <v>29</v>
      </c>
      <c r="Q19" s="310"/>
      <c r="R19" s="318" t="s">
        <v>30</v>
      </c>
      <c r="S19" s="310"/>
      <c r="T19" s="307"/>
      <c r="U19" s="301">
        <f t="shared" si="9"/>
        <v>44668</v>
      </c>
      <c r="V19" s="302">
        <f t="shared" si="3"/>
        <v>0</v>
      </c>
      <c r="W19" s="303">
        <f t="shared" si="4"/>
        <v>0</v>
      </c>
    </row>
    <row r="20" ht="18.0" customHeight="1">
      <c r="A20" s="355">
        <v>45032.0</v>
      </c>
      <c r="B20" s="362"/>
      <c r="C20" s="369" t="s">
        <v>826</v>
      </c>
      <c r="D20" s="369" t="s">
        <v>440</v>
      </c>
      <c r="E20" s="356" t="s">
        <v>518</v>
      </c>
      <c r="F20" s="357" t="s">
        <v>667</v>
      </c>
      <c r="G20" s="374">
        <v>250.0</v>
      </c>
      <c r="H20" s="375">
        <v>200.0</v>
      </c>
      <c r="I20" s="295">
        <f t="shared" si="1"/>
        <v>0.8</v>
      </c>
      <c r="J20" s="295">
        <f t="shared" si="2"/>
        <v>0.6761782406</v>
      </c>
      <c r="K20" s="295">
        <f t="shared" si="5"/>
        <v>0.01352356481</v>
      </c>
      <c r="L20" s="295">
        <f t="shared" si="6"/>
        <v>0.07715193725</v>
      </c>
      <c r="M20" s="296">
        <f t="shared" si="7"/>
        <v>1141</v>
      </c>
      <c r="N20" s="296">
        <f t="shared" si="8"/>
        <v>15930</v>
      </c>
      <c r="O20" s="304"/>
      <c r="P20" s="320">
        <f>COUNTIF(H3:H299,"&gt;0")</f>
        <v>34</v>
      </c>
      <c r="Q20" s="321">
        <f>P20/(P20+R20)</f>
        <v>0.641509434</v>
      </c>
      <c r="R20" s="322">
        <f>COUNTIF(H2:H299,"&lt;0")</f>
        <v>19</v>
      </c>
      <c r="S20" s="323">
        <f>R20/(P20+R20)</f>
        <v>0.358490566</v>
      </c>
      <c r="T20" s="307"/>
      <c r="U20" s="301">
        <f t="shared" si="9"/>
        <v>44669</v>
      </c>
      <c r="V20" s="302">
        <f t="shared" si="3"/>
        <v>0</v>
      </c>
      <c r="W20" s="303">
        <f t="shared" si="4"/>
        <v>0</v>
      </c>
    </row>
    <row r="21" ht="18.0" customHeight="1">
      <c r="A21" s="355">
        <v>45032.0</v>
      </c>
      <c r="B21" s="362"/>
      <c r="C21" s="369" t="s">
        <v>827</v>
      </c>
      <c r="D21" s="369" t="s">
        <v>828</v>
      </c>
      <c r="E21" s="356" t="s">
        <v>518</v>
      </c>
      <c r="F21" s="357" t="s">
        <v>536</v>
      </c>
      <c r="G21" s="374">
        <v>250.0</v>
      </c>
      <c r="H21" s="375">
        <v>190.0</v>
      </c>
      <c r="I21" s="295">
        <f t="shared" si="1"/>
        <v>0.76</v>
      </c>
      <c r="J21" s="295">
        <f t="shared" si="2"/>
        <v>0.6423693286</v>
      </c>
      <c r="K21" s="295">
        <f t="shared" si="5"/>
        <v>0.01284738657</v>
      </c>
      <c r="L21" s="295">
        <f t="shared" si="6"/>
        <v>0.08999932382</v>
      </c>
      <c r="M21" s="296">
        <f t="shared" si="7"/>
        <v>1331</v>
      </c>
      <c r="N21" s="296">
        <f t="shared" si="8"/>
        <v>16120</v>
      </c>
      <c r="O21" s="304"/>
      <c r="P21" s="308" t="s">
        <v>558</v>
      </c>
      <c r="Q21" s="309"/>
      <c r="R21" s="309"/>
      <c r="S21" s="310"/>
      <c r="T21" s="307"/>
      <c r="U21" s="301">
        <f t="shared" si="9"/>
        <v>44670</v>
      </c>
      <c r="V21" s="302">
        <f t="shared" si="3"/>
        <v>0</v>
      </c>
      <c r="W21" s="303">
        <f t="shared" si="4"/>
        <v>0</v>
      </c>
    </row>
    <row r="22" ht="18.0" customHeight="1">
      <c r="A22" s="355">
        <v>45034.0</v>
      </c>
      <c r="B22" s="362"/>
      <c r="C22" s="369" t="s">
        <v>829</v>
      </c>
      <c r="D22" s="369" t="s">
        <v>830</v>
      </c>
      <c r="E22" s="356" t="s">
        <v>518</v>
      </c>
      <c r="F22" s="357" t="s">
        <v>519</v>
      </c>
      <c r="G22" s="374">
        <v>250.0</v>
      </c>
      <c r="H22" s="375">
        <v>165.0</v>
      </c>
      <c r="I22" s="295">
        <f t="shared" si="1"/>
        <v>0.66</v>
      </c>
      <c r="J22" s="295">
        <f t="shared" si="2"/>
        <v>0.5578470485</v>
      </c>
      <c r="K22" s="295">
        <f t="shared" si="5"/>
        <v>0.01115694097</v>
      </c>
      <c r="L22" s="295">
        <f t="shared" si="6"/>
        <v>0.1011562648</v>
      </c>
      <c r="M22" s="296">
        <f t="shared" si="7"/>
        <v>1496</v>
      </c>
      <c r="N22" s="296">
        <f t="shared" si="8"/>
        <v>16285</v>
      </c>
      <c r="O22" s="304"/>
      <c r="P22" s="326" t="s">
        <v>559</v>
      </c>
      <c r="Q22" s="310"/>
      <c r="R22" s="326" t="s">
        <v>560</v>
      </c>
      <c r="S22" s="310"/>
      <c r="T22" s="307"/>
      <c r="U22" s="301">
        <f t="shared" si="9"/>
        <v>44671</v>
      </c>
      <c r="V22" s="302">
        <f t="shared" si="3"/>
        <v>0</v>
      </c>
      <c r="W22" s="303">
        <f t="shared" si="4"/>
        <v>0</v>
      </c>
    </row>
    <row r="23" ht="18.0" customHeight="1">
      <c r="A23" s="355">
        <v>45034.0</v>
      </c>
      <c r="B23" s="362"/>
      <c r="C23" s="369" t="s">
        <v>831</v>
      </c>
      <c r="D23" s="369" t="s">
        <v>832</v>
      </c>
      <c r="E23" s="356" t="s">
        <v>518</v>
      </c>
      <c r="F23" s="357" t="s">
        <v>572</v>
      </c>
      <c r="G23" s="374">
        <v>250.0</v>
      </c>
      <c r="H23" s="375">
        <v>150.0</v>
      </c>
      <c r="I23" s="295">
        <f t="shared" si="1"/>
        <v>0.6</v>
      </c>
      <c r="J23" s="295">
        <f t="shared" si="2"/>
        <v>0.5071336804</v>
      </c>
      <c r="K23" s="295">
        <f t="shared" si="5"/>
        <v>0.01014267361</v>
      </c>
      <c r="L23" s="295">
        <f t="shared" si="6"/>
        <v>0.1112989384</v>
      </c>
      <c r="M23" s="296">
        <f t="shared" si="7"/>
        <v>1646</v>
      </c>
      <c r="N23" s="296">
        <f t="shared" si="8"/>
        <v>16435</v>
      </c>
      <c r="O23" s="304"/>
      <c r="P23" s="328">
        <f>SUM(P20+R20)</f>
        <v>53</v>
      </c>
      <c r="Q23" s="310"/>
      <c r="R23" s="328">
        <f>COUNTA(V3:V33)-COUNTIFS(V3:V33,"=0")</f>
        <v>1</v>
      </c>
      <c r="S23" s="310"/>
      <c r="T23" s="307"/>
      <c r="U23" s="301">
        <f t="shared" si="9"/>
        <v>44672</v>
      </c>
      <c r="V23" s="302">
        <f t="shared" si="3"/>
        <v>0</v>
      </c>
      <c r="W23" s="303">
        <f t="shared" si="4"/>
        <v>0</v>
      </c>
    </row>
    <row r="24" ht="18.0" customHeight="1">
      <c r="A24" s="355">
        <v>45034.0</v>
      </c>
      <c r="B24" s="362"/>
      <c r="C24" s="290" t="s">
        <v>833</v>
      </c>
      <c r="D24" s="290" t="s">
        <v>834</v>
      </c>
      <c r="E24" s="356" t="s">
        <v>518</v>
      </c>
      <c r="F24" s="357" t="s">
        <v>802</v>
      </c>
      <c r="G24" s="374">
        <v>250.0</v>
      </c>
      <c r="H24" s="375">
        <v>136.0</v>
      </c>
      <c r="I24" s="295">
        <f t="shared" si="1"/>
        <v>0.544</v>
      </c>
      <c r="J24" s="295">
        <f t="shared" si="2"/>
        <v>0.4598012036</v>
      </c>
      <c r="K24" s="295">
        <f t="shared" si="5"/>
        <v>0.009196024072</v>
      </c>
      <c r="L24" s="295">
        <f t="shared" si="6"/>
        <v>0.1204949625</v>
      </c>
      <c r="M24" s="296">
        <f t="shared" si="7"/>
        <v>1782</v>
      </c>
      <c r="N24" s="296">
        <f t="shared" si="8"/>
        <v>16571</v>
      </c>
      <c r="O24" s="304"/>
      <c r="P24" s="331"/>
      <c r="Q24" s="332"/>
      <c r="R24" s="332"/>
      <c r="S24" s="332"/>
      <c r="T24" s="307"/>
      <c r="U24" s="301">
        <f t="shared" si="9"/>
        <v>44673</v>
      </c>
      <c r="V24" s="302">
        <f t="shared" si="3"/>
        <v>0</v>
      </c>
      <c r="W24" s="303">
        <f t="shared" si="4"/>
        <v>0</v>
      </c>
    </row>
    <row r="25" ht="18.0" customHeight="1">
      <c r="A25" s="355">
        <v>45034.0</v>
      </c>
      <c r="B25" s="362"/>
      <c r="C25" s="290" t="s">
        <v>835</v>
      </c>
      <c r="D25" s="290" t="s">
        <v>836</v>
      </c>
      <c r="E25" s="356" t="s">
        <v>518</v>
      </c>
      <c r="F25" s="357" t="s">
        <v>522</v>
      </c>
      <c r="G25" s="374">
        <v>250.0</v>
      </c>
      <c r="H25" s="377">
        <v>-250.0</v>
      </c>
      <c r="I25" s="295">
        <f t="shared" si="1"/>
        <v>-1</v>
      </c>
      <c r="J25" s="295">
        <f t="shared" si="2"/>
        <v>-0.8452228007</v>
      </c>
      <c r="K25" s="295">
        <f t="shared" si="5"/>
        <v>-0.01690445601</v>
      </c>
      <c r="L25" s="295">
        <f t="shared" si="6"/>
        <v>0.1035905065</v>
      </c>
      <c r="M25" s="296">
        <f t="shared" si="7"/>
        <v>1532</v>
      </c>
      <c r="N25" s="296">
        <f t="shared" si="8"/>
        <v>16321</v>
      </c>
      <c r="O25" s="304"/>
      <c r="P25" s="307"/>
      <c r="T25" s="307"/>
      <c r="U25" s="301">
        <f t="shared" si="9"/>
        <v>44674</v>
      </c>
      <c r="V25" s="302">
        <f t="shared" si="3"/>
        <v>0</v>
      </c>
      <c r="W25" s="303">
        <f t="shared" si="4"/>
        <v>0</v>
      </c>
    </row>
    <row r="26" ht="18.0" customHeight="1">
      <c r="A26" s="355">
        <v>45037.0</v>
      </c>
      <c r="B26" s="362"/>
      <c r="C26" s="290" t="s">
        <v>837</v>
      </c>
      <c r="D26" s="290" t="s">
        <v>674</v>
      </c>
      <c r="E26" s="356" t="s">
        <v>518</v>
      </c>
      <c r="F26" s="357" t="s">
        <v>747</v>
      </c>
      <c r="G26" s="374">
        <v>250.0</v>
      </c>
      <c r="H26" s="375">
        <v>158.0</v>
      </c>
      <c r="I26" s="295">
        <f t="shared" si="1"/>
        <v>0.632</v>
      </c>
      <c r="J26" s="295">
        <f t="shared" si="2"/>
        <v>0.5341808101</v>
      </c>
      <c r="K26" s="295">
        <f t="shared" si="5"/>
        <v>0.0106836162</v>
      </c>
      <c r="L26" s="295">
        <f t="shared" si="6"/>
        <v>0.1142741227</v>
      </c>
      <c r="M26" s="296">
        <f t="shared" si="7"/>
        <v>1690</v>
      </c>
      <c r="N26" s="296">
        <f t="shared" si="8"/>
        <v>16479</v>
      </c>
      <c r="O26" s="304"/>
      <c r="P26" s="307"/>
      <c r="T26" s="307"/>
      <c r="U26" s="301">
        <f t="shared" si="9"/>
        <v>44675</v>
      </c>
      <c r="V26" s="302">
        <f t="shared" si="3"/>
        <v>0</v>
      </c>
      <c r="W26" s="303">
        <f t="shared" si="4"/>
        <v>0</v>
      </c>
    </row>
    <row r="27" ht="18.0" customHeight="1">
      <c r="A27" s="355">
        <v>45038.0</v>
      </c>
      <c r="B27" s="362"/>
      <c r="C27" s="369" t="s">
        <v>756</v>
      </c>
      <c r="D27" s="369" t="s">
        <v>671</v>
      </c>
      <c r="E27" s="356" t="s">
        <v>518</v>
      </c>
      <c r="F27" s="357" t="s">
        <v>545</v>
      </c>
      <c r="G27" s="374">
        <v>250.0</v>
      </c>
      <c r="H27" s="375">
        <v>185.0</v>
      </c>
      <c r="I27" s="295">
        <f t="shared" si="1"/>
        <v>0.74</v>
      </c>
      <c r="J27" s="295">
        <f t="shared" si="2"/>
        <v>0.6254648725</v>
      </c>
      <c r="K27" s="295">
        <f t="shared" si="5"/>
        <v>0.01250929745</v>
      </c>
      <c r="L27" s="295">
        <f t="shared" si="6"/>
        <v>0.1267834201</v>
      </c>
      <c r="M27" s="296">
        <f t="shared" si="7"/>
        <v>1875</v>
      </c>
      <c r="N27" s="296">
        <f t="shared" si="8"/>
        <v>16664</v>
      </c>
      <c r="O27" s="304"/>
      <c r="P27" s="307"/>
      <c r="T27" s="307"/>
      <c r="U27" s="301">
        <f t="shared" si="9"/>
        <v>44676</v>
      </c>
      <c r="V27" s="302">
        <f t="shared" si="3"/>
        <v>0</v>
      </c>
      <c r="W27" s="303">
        <f t="shared" si="4"/>
        <v>0</v>
      </c>
    </row>
    <row r="28" ht="18.0" customHeight="1">
      <c r="A28" s="355">
        <v>45038.0</v>
      </c>
      <c r="B28" s="362"/>
      <c r="C28" s="369" t="s">
        <v>838</v>
      </c>
      <c r="D28" s="369" t="s">
        <v>583</v>
      </c>
      <c r="E28" s="356" t="s">
        <v>518</v>
      </c>
      <c r="F28" s="357" t="s">
        <v>533</v>
      </c>
      <c r="G28" s="374">
        <v>250.0</v>
      </c>
      <c r="H28" s="377">
        <v>-250.0</v>
      </c>
      <c r="I28" s="295">
        <f t="shared" si="1"/>
        <v>-1</v>
      </c>
      <c r="J28" s="295">
        <f t="shared" si="2"/>
        <v>-0.8452228007</v>
      </c>
      <c r="K28" s="295">
        <f t="shared" si="5"/>
        <v>-0.01690445601</v>
      </c>
      <c r="L28" s="295">
        <f t="shared" si="6"/>
        <v>0.1098789641</v>
      </c>
      <c r="M28" s="296">
        <f t="shared" si="7"/>
        <v>1625</v>
      </c>
      <c r="N28" s="296">
        <f t="shared" si="8"/>
        <v>16414</v>
      </c>
      <c r="O28" s="304"/>
      <c r="P28" s="307"/>
      <c r="T28" s="307"/>
      <c r="U28" s="301">
        <f t="shared" si="9"/>
        <v>44677</v>
      </c>
      <c r="V28" s="302">
        <f t="shared" si="3"/>
        <v>0</v>
      </c>
      <c r="W28" s="303">
        <f t="shared" si="4"/>
        <v>0</v>
      </c>
    </row>
    <row r="29" ht="18.0" customHeight="1">
      <c r="A29" s="355">
        <v>45038.0</v>
      </c>
      <c r="B29" s="362"/>
      <c r="C29" s="369" t="s">
        <v>839</v>
      </c>
      <c r="D29" s="369" t="s">
        <v>840</v>
      </c>
      <c r="E29" s="356" t="s">
        <v>518</v>
      </c>
      <c r="F29" s="357" t="s">
        <v>604</v>
      </c>
      <c r="G29" s="374">
        <v>250.0</v>
      </c>
      <c r="H29" s="375">
        <v>245.0</v>
      </c>
      <c r="I29" s="295">
        <f t="shared" si="1"/>
        <v>0.98</v>
      </c>
      <c r="J29" s="295">
        <f t="shared" si="2"/>
        <v>0.8283183447</v>
      </c>
      <c r="K29" s="295">
        <f t="shared" si="5"/>
        <v>0.01656636689</v>
      </c>
      <c r="L29" s="295">
        <f t="shared" si="6"/>
        <v>0.126445331</v>
      </c>
      <c r="M29" s="296">
        <f t="shared" si="7"/>
        <v>1870</v>
      </c>
      <c r="N29" s="296">
        <f t="shared" si="8"/>
        <v>16659</v>
      </c>
      <c r="O29" s="304"/>
      <c r="P29" s="307"/>
      <c r="T29" s="307"/>
      <c r="U29" s="301">
        <f t="shared" si="9"/>
        <v>44678</v>
      </c>
      <c r="V29" s="302">
        <f t="shared" si="3"/>
        <v>0</v>
      </c>
      <c r="W29" s="303">
        <f t="shared" si="4"/>
        <v>0</v>
      </c>
    </row>
    <row r="30" ht="18.0" customHeight="1">
      <c r="A30" s="355">
        <v>45038.0</v>
      </c>
      <c r="B30" s="362"/>
      <c r="C30" s="369" t="s">
        <v>841</v>
      </c>
      <c r="D30" s="369" t="s">
        <v>842</v>
      </c>
      <c r="E30" s="356" t="s">
        <v>518</v>
      </c>
      <c r="F30" s="357" t="s">
        <v>536</v>
      </c>
      <c r="G30" s="374">
        <v>250.0</v>
      </c>
      <c r="H30" s="377">
        <v>-250.0</v>
      </c>
      <c r="I30" s="295">
        <f t="shared" si="1"/>
        <v>-1</v>
      </c>
      <c r="J30" s="295">
        <f t="shared" si="2"/>
        <v>-0.8452228007</v>
      </c>
      <c r="K30" s="295">
        <f t="shared" si="5"/>
        <v>-0.01690445601</v>
      </c>
      <c r="L30" s="295">
        <f t="shared" si="6"/>
        <v>0.109540875</v>
      </c>
      <c r="M30" s="296">
        <f t="shared" si="7"/>
        <v>1620</v>
      </c>
      <c r="N30" s="296">
        <f t="shared" si="8"/>
        <v>16409</v>
      </c>
      <c r="O30" s="304"/>
      <c r="P30" s="307"/>
      <c r="T30" s="307"/>
      <c r="U30" s="301">
        <f t="shared" si="9"/>
        <v>44679</v>
      </c>
      <c r="V30" s="302">
        <f t="shared" si="3"/>
        <v>0</v>
      </c>
      <c r="W30" s="303">
        <f t="shared" si="4"/>
        <v>0</v>
      </c>
    </row>
    <row r="31" ht="18.0" customHeight="1">
      <c r="A31" s="355">
        <v>45038.0</v>
      </c>
      <c r="B31" s="362"/>
      <c r="C31" s="369" t="s">
        <v>812</v>
      </c>
      <c r="D31" s="369" t="s">
        <v>843</v>
      </c>
      <c r="E31" s="356" t="s">
        <v>518</v>
      </c>
      <c r="F31" s="357" t="s">
        <v>531</v>
      </c>
      <c r="G31" s="374">
        <v>250.0</v>
      </c>
      <c r="H31" s="375">
        <v>205.0</v>
      </c>
      <c r="I31" s="295">
        <f t="shared" si="1"/>
        <v>0.82</v>
      </c>
      <c r="J31" s="295">
        <f t="shared" si="2"/>
        <v>0.6930826966</v>
      </c>
      <c r="K31" s="295">
        <f t="shared" si="5"/>
        <v>0.01386165393</v>
      </c>
      <c r="L31" s="295">
        <f t="shared" si="6"/>
        <v>0.1234025289</v>
      </c>
      <c r="M31" s="296">
        <f t="shared" si="7"/>
        <v>1825</v>
      </c>
      <c r="N31" s="296">
        <f t="shared" si="8"/>
        <v>16614</v>
      </c>
      <c r="O31" s="304"/>
      <c r="P31" s="307"/>
      <c r="T31" s="307"/>
      <c r="U31" s="301">
        <f t="shared" si="9"/>
        <v>44680</v>
      </c>
      <c r="V31" s="302">
        <f t="shared" si="3"/>
        <v>0</v>
      </c>
      <c r="W31" s="303">
        <f t="shared" si="4"/>
        <v>0</v>
      </c>
    </row>
    <row r="32" ht="18.0" customHeight="1">
      <c r="A32" s="355">
        <v>45038.0</v>
      </c>
      <c r="B32" s="362"/>
      <c r="C32" s="290" t="s">
        <v>844</v>
      </c>
      <c r="D32" s="290" t="s">
        <v>845</v>
      </c>
      <c r="E32" s="356" t="s">
        <v>518</v>
      </c>
      <c r="F32" s="357" t="s">
        <v>747</v>
      </c>
      <c r="G32" s="374">
        <v>250.0</v>
      </c>
      <c r="H32" s="377">
        <v>-250.0</v>
      </c>
      <c r="I32" s="295">
        <f t="shared" si="1"/>
        <v>-1</v>
      </c>
      <c r="J32" s="295">
        <f t="shared" si="2"/>
        <v>-0.8452228007</v>
      </c>
      <c r="K32" s="295">
        <f t="shared" si="5"/>
        <v>-0.01690445601</v>
      </c>
      <c r="L32" s="295">
        <f t="shared" si="6"/>
        <v>0.1064980729</v>
      </c>
      <c r="M32" s="296">
        <f t="shared" si="7"/>
        <v>1575</v>
      </c>
      <c r="N32" s="296">
        <f t="shared" si="8"/>
        <v>16364</v>
      </c>
      <c r="O32" s="304"/>
      <c r="P32" s="307"/>
      <c r="T32" s="307"/>
      <c r="U32" s="301">
        <f t="shared" si="9"/>
        <v>44681</v>
      </c>
      <c r="V32" s="302">
        <f t="shared" si="3"/>
        <v>0</v>
      </c>
      <c r="W32" s="303">
        <f t="shared" si="4"/>
        <v>0</v>
      </c>
    </row>
    <row r="33" ht="18.0" customHeight="1">
      <c r="A33" s="355">
        <v>45039.0</v>
      </c>
      <c r="B33" s="362"/>
      <c r="C33" s="290" t="s">
        <v>846</v>
      </c>
      <c r="D33" s="290" t="s">
        <v>565</v>
      </c>
      <c r="E33" s="356" t="s">
        <v>518</v>
      </c>
      <c r="F33" s="357" t="s">
        <v>592</v>
      </c>
      <c r="G33" s="374">
        <v>250.0</v>
      </c>
      <c r="H33" s="375">
        <v>240.0</v>
      </c>
      <c r="I33" s="295">
        <f t="shared" si="1"/>
        <v>0.96</v>
      </c>
      <c r="J33" s="295">
        <f t="shared" si="2"/>
        <v>0.8114138887</v>
      </c>
      <c r="K33" s="295">
        <f t="shared" si="5"/>
        <v>0.01622827777</v>
      </c>
      <c r="L33" s="295">
        <f t="shared" si="6"/>
        <v>0.1227263507</v>
      </c>
      <c r="M33" s="296">
        <f t="shared" si="7"/>
        <v>1815</v>
      </c>
      <c r="N33" s="296">
        <f t="shared" si="8"/>
        <v>16604</v>
      </c>
      <c r="O33" s="304"/>
      <c r="P33" s="307"/>
      <c r="T33" s="307"/>
      <c r="U33" s="361"/>
    </row>
    <row r="34" ht="18.0" customHeight="1">
      <c r="A34" s="355">
        <v>45039.0</v>
      </c>
      <c r="B34" s="362"/>
      <c r="C34" s="290" t="s">
        <v>815</v>
      </c>
      <c r="D34" s="290" t="s">
        <v>749</v>
      </c>
      <c r="E34" s="356" t="s">
        <v>518</v>
      </c>
      <c r="F34" s="357" t="s">
        <v>747</v>
      </c>
      <c r="G34" s="374">
        <v>250.0</v>
      </c>
      <c r="H34" s="377">
        <v>-250.0</v>
      </c>
      <c r="I34" s="295">
        <f t="shared" si="1"/>
        <v>-1</v>
      </c>
      <c r="J34" s="295">
        <f t="shared" si="2"/>
        <v>-0.8452228007</v>
      </c>
      <c r="K34" s="295">
        <f t="shared" si="5"/>
        <v>-0.01690445601</v>
      </c>
      <c r="L34" s="295">
        <f t="shared" si="6"/>
        <v>0.1058218947</v>
      </c>
      <c r="M34" s="296">
        <f t="shared" si="7"/>
        <v>1565</v>
      </c>
      <c r="N34" s="296">
        <f t="shared" si="8"/>
        <v>16354</v>
      </c>
      <c r="O34" s="304"/>
      <c r="P34" s="307"/>
      <c r="T34" s="307"/>
    </row>
    <row r="35" ht="18.0" customHeight="1">
      <c r="A35" s="355">
        <v>45039.0</v>
      </c>
      <c r="B35" s="362"/>
      <c r="C35" s="369" t="s">
        <v>790</v>
      </c>
      <c r="D35" s="369" t="s">
        <v>847</v>
      </c>
      <c r="E35" s="356" t="s">
        <v>518</v>
      </c>
      <c r="F35" s="357" t="s">
        <v>522</v>
      </c>
      <c r="G35" s="374">
        <v>250.0</v>
      </c>
      <c r="H35" s="375">
        <v>178.0</v>
      </c>
      <c r="I35" s="295">
        <f t="shared" si="1"/>
        <v>0.712</v>
      </c>
      <c r="J35" s="295">
        <f t="shared" si="2"/>
        <v>0.6017986341</v>
      </c>
      <c r="K35" s="295">
        <f t="shared" si="5"/>
        <v>0.01203597268</v>
      </c>
      <c r="L35" s="295">
        <f t="shared" si="6"/>
        <v>0.1178578673</v>
      </c>
      <c r="M35" s="296">
        <f t="shared" si="7"/>
        <v>1743</v>
      </c>
      <c r="N35" s="296">
        <f t="shared" si="8"/>
        <v>16532</v>
      </c>
      <c r="O35" s="304"/>
      <c r="P35" s="307"/>
      <c r="T35" s="307"/>
    </row>
    <row r="36" ht="18.0" customHeight="1">
      <c r="A36" s="355">
        <v>45040.0</v>
      </c>
      <c r="B36" s="362"/>
      <c r="C36" s="369" t="s">
        <v>848</v>
      </c>
      <c r="D36" s="369" t="s">
        <v>660</v>
      </c>
      <c r="E36" s="356" t="s">
        <v>518</v>
      </c>
      <c r="F36" s="357" t="s">
        <v>545</v>
      </c>
      <c r="G36" s="374">
        <v>250.0</v>
      </c>
      <c r="H36" s="377">
        <v>-250.0</v>
      </c>
      <c r="I36" s="295">
        <f t="shared" si="1"/>
        <v>-1</v>
      </c>
      <c r="J36" s="295">
        <f t="shared" si="2"/>
        <v>-0.8452228007</v>
      </c>
      <c r="K36" s="295">
        <f t="shared" si="5"/>
        <v>-0.01690445601</v>
      </c>
      <c r="L36" s="295">
        <f t="shared" si="6"/>
        <v>0.1009534113</v>
      </c>
      <c r="M36" s="296">
        <f t="shared" si="7"/>
        <v>1493</v>
      </c>
      <c r="N36" s="296">
        <f t="shared" si="8"/>
        <v>16282</v>
      </c>
      <c r="O36" s="304"/>
      <c r="P36" s="307"/>
      <c r="T36" s="307"/>
    </row>
    <row r="37" ht="18.0" customHeight="1">
      <c r="A37" s="355">
        <v>45040.0</v>
      </c>
      <c r="B37" s="362"/>
      <c r="C37" s="369" t="s">
        <v>849</v>
      </c>
      <c r="D37" s="369" t="s">
        <v>850</v>
      </c>
      <c r="E37" s="356" t="s">
        <v>518</v>
      </c>
      <c r="F37" s="357" t="s">
        <v>626</v>
      </c>
      <c r="G37" s="374">
        <v>250.0</v>
      </c>
      <c r="H37" s="375">
        <v>220.0</v>
      </c>
      <c r="I37" s="295">
        <f t="shared" si="1"/>
        <v>0.88</v>
      </c>
      <c r="J37" s="295">
        <f t="shared" si="2"/>
        <v>0.7437960646</v>
      </c>
      <c r="K37" s="295">
        <f t="shared" si="5"/>
        <v>0.01487592129</v>
      </c>
      <c r="L37" s="295">
        <f t="shared" si="6"/>
        <v>0.1158293326</v>
      </c>
      <c r="M37" s="296">
        <f t="shared" si="7"/>
        <v>1713</v>
      </c>
      <c r="N37" s="296">
        <f t="shared" si="8"/>
        <v>16502</v>
      </c>
      <c r="O37" s="304"/>
      <c r="P37" s="307"/>
      <c r="T37" s="307"/>
    </row>
    <row r="38" ht="18.0" customHeight="1">
      <c r="A38" s="355">
        <v>45042.0</v>
      </c>
      <c r="B38" s="362"/>
      <c r="C38" s="324" t="s">
        <v>851</v>
      </c>
      <c r="D38" s="324" t="s">
        <v>663</v>
      </c>
      <c r="E38" s="356" t="s">
        <v>518</v>
      </c>
      <c r="F38" s="357" t="s">
        <v>572</v>
      </c>
      <c r="G38" s="374">
        <v>250.0</v>
      </c>
      <c r="H38" s="377">
        <v>-250.0</v>
      </c>
      <c r="I38" s="295">
        <f t="shared" si="1"/>
        <v>-1</v>
      </c>
      <c r="J38" s="295">
        <f t="shared" si="2"/>
        <v>-0.8452228007</v>
      </c>
      <c r="K38" s="295">
        <f t="shared" si="5"/>
        <v>-0.01690445601</v>
      </c>
      <c r="L38" s="295">
        <f t="shared" si="6"/>
        <v>0.0989248766</v>
      </c>
      <c r="M38" s="296">
        <f t="shared" si="7"/>
        <v>1463</v>
      </c>
      <c r="N38" s="296">
        <f t="shared" si="8"/>
        <v>16252</v>
      </c>
      <c r="O38" s="304"/>
      <c r="P38" s="307"/>
      <c r="T38" s="307"/>
    </row>
    <row r="39" ht="18.0" customHeight="1">
      <c r="A39" s="355">
        <v>45042.0</v>
      </c>
      <c r="B39" s="362"/>
      <c r="C39" s="324" t="s">
        <v>852</v>
      </c>
      <c r="D39" s="324" t="s">
        <v>853</v>
      </c>
      <c r="E39" s="356" t="s">
        <v>518</v>
      </c>
      <c r="F39" s="357" t="s">
        <v>584</v>
      </c>
      <c r="G39" s="374">
        <v>250.0</v>
      </c>
      <c r="H39" s="375">
        <v>215.0</v>
      </c>
      <c r="I39" s="295">
        <f t="shared" si="1"/>
        <v>0.86</v>
      </c>
      <c r="J39" s="295">
        <f t="shared" si="2"/>
        <v>0.7268916086</v>
      </c>
      <c r="K39" s="295">
        <f t="shared" si="5"/>
        <v>0.01453783217</v>
      </c>
      <c r="L39" s="295">
        <f t="shared" si="6"/>
        <v>0.1134627088</v>
      </c>
      <c r="M39" s="296">
        <f t="shared" si="7"/>
        <v>1678</v>
      </c>
      <c r="N39" s="296">
        <f t="shared" si="8"/>
        <v>16467</v>
      </c>
      <c r="O39" s="304"/>
      <c r="P39" s="307"/>
      <c r="T39" s="307"/>
    </row>
    <row r="40" ht="18.0" customHeight="1">
      <c r="A40" s="355">
        <v>45042.0</v>
      </c>
      <c r="B40" s="362"/>
      <c r="C40" s="383" t="s">
        <v>854</v>
      </c>
      <c r="D40" s="290" t="s">
        <v>855</v>
      </c>
      <c r="E40" s="356" t="s">
        <v>518</v>
      </c>
      <c r="F40" s="357" t="s">
        <v>536</v>
      </c>
      <c r="G40" s="374">
        <v>250.0</v>
      </c>
      <c r="H40" s="377">
        <v>-250.0</v>
      </c>
      <c r="I40" s="295">
        <f t="shared" si="1"/>
        <v>-1</v>
      </c>
      <c r="J40" s="295">
        <f t="shared" si="2"/>
        <v>-0.8452228007</v>
      </c>
      <c r="K40" s="295">
        <f t="shared" si="5"/>
        <v>-0.01690445601</v>
      </c>
      <c r="L40" s="295">
        <f t="shared" si="6"/>
        <v>0.09655825276</v>
      </c>
      <c r="M40" s="296">
        <f t="shared" si="7"/>
        <v>1428</v>
      </c>
      <c r="N40" s="296">
        <f t="shared" si="8"/>
        <v>16217</v>
      </c>
      <c r="O40" s="304"/>
      <c r="P40" s="307"/>
      <c r="T40" s="307"/>
    </row>
    <row r="41" ht="18.0" customHeight="1">
      <c r="A41" s="355">
        <v>45043.0</v>
      </c>
      <c r="B41" s="362"/>
      <c r="C41" s="290" t="s">
        <v>856</v>
      </c>
      <c r="D41" s="290" t="s">
        <v>857</v>
      </c>
      <c r="E41" s="356" t="s">
        <v>518</v>
      </c>
      <c r="F41" s="357" t="s">
        <v>667</v>
      </c>
      <c r="G41" s="374">
        <v>250.0</v>
      </c>
      <c r="H41" s="377">
        <v>-250.0</v>
      </c>
      <c r="I41" s="295">
        <f t="shared" si="1"/>
        <v>-1</v>
      </c>
      <c r="J41" s="295">
        <f t="shared" si="2"/>
        <v>-0.8452228007</v>
      </c>
      <c r="K41" s="295">
        <f t="shared" si="5"/>
        <v>-0.01690445601</v>
      </c>
      <c r="L41" s="295">
        <f t="shared" si="6"/>
        <v>0.07965379674</v>
      </c>
      <c r="M41" s="296">
        <f t="shared" si="7"/>
        <v>1178</v>
      </c>
      <c r="N41" s="296">
        <f t="shared" si="8"/>
        <v>15967</v>
      </c>
      <c r="O41" s="304"/>
      <c r="P41" s="307"/>
      <c r="T41" s="307"/>
    </row>
    <row r="42" ht="18.0" customHeight="1">
      <c r="A42" s="355">
        <v>45044.0</v>
      </c>
      <c r="B42" s="362"/>
      <c r="C42" s="290" t="s">
        <v>858</v>
      </c>
      <c r="D42" s="290" t="s">
        <v>859</v>
      </c>
      <c r="E42" s="356" t="s">
        <v>518</v>
      </c>
      <c r="F42" s="357" t="s">
        <v>860</v>
      </c>
      <c r="G42" s="374">
        <v>250.0</v>
      </c>
      <c r="H42" s="377">
        <v>-250.0</v>
      </c>
      <c r="I42" s="295">
        <f t="shared" si="1"/>
        <v>-1</v>
      </c>
      <c r="J42" s="295">
        <f t="shared" si="2"/>
        <v>-0.8452228007</v>
      </c>
      <c r="K42" s="295">
        <f t="shared" si="5"/>
        <v>-0.01690445601</v>
      </c>
      <c r="L42" s="295">
        <f t="shared" si="6"/>
        <v>0.06274934073</v>
      </c>
      <c r="M42" s="296">
        <f t="shared" si="7"/>
        <v>928</v>
      </c>
      <c r="N42" s="296">
        <f t="shared" si="8"/>
        <v>15717</v>
      </c>
      <c r="O42" s="304"/>
      <c r="P42" s="307"/>
      <c r="T42" s="307"/>
    </row>
    <row r="43" ht="18.0" customHeight="1">
      <c r="A43" s="355">
        <v>45046.0</v>
      </c>
      <c r="B43" s="362"/>
      <c r="C43" s="369" t="s">
        <v>861</v>
      </c>
      <c r="D43" s="369" t="s">
        <v>458</v>
      </c>
      <c r="E43" s="356" t="s">
        <v>518</v>
      </c>
      <c r="F43" s="357">
        <v>2.0</v>
      </c>
      <c r="G43" s="374">
        <v>250.0</v>
      </c>
      <c r="H43" s="375">
        <v>250.0</v>
      </c>
      <c r="I43" s="295">
        <f t="shared" si="1"/>
        <v>1</v>
      </c>
      <c r="J43" s="295">
        <f t="shared" si="2"/>
        <v>0.8452228007</v>
      </c>
      <c r="K43" s="295">
        <f t="shared" si="5"/>
        <v>0.01690445601</v>
      </c>
      <c r="L43" s="295">
        <f t="shared" si="6"/>
        <v>0.07965379674</v>
      </c>
      <c r="M43" s="296">
        <f t="shared" si="7"/>
        <v>1178</v>
      </c>
      <c r="N43" s="296">
        <f t="shared" si="8"/>
        <v>15967</v>
      </c>
      <c r="O43" s="304"/>
      <c r="P43" s="307"/>
      <c r="T43" s="307"/>
    </row>
    <row r="44" ht="18.0" customHeight="1">
      <c r="A44" s="355">
        <v>45046.0</v>
      </c>
      <c r="B44" s="362"/>
      <c r="C44" s="369" t="s">
        <v>809</v>
      </c>
      <c r="D44" s="369" t="s">
        <v>581</v>
      </c>
      <c r="E44" s="356" t="s">
        <v>518</v>
      </c>
      <c r="F44" s="357" t="s">
        <v>572</v>
      </c>
      <c r="G44" s="374">
        <v>250.0</v>
      </c>
      <c r="H44" s="377">
        <v>-250.0</v>
      </c>
      <c r="I44" s="295">
        <f t="shared" si="1"/>
        <v>-1</v>
      </c>
      <c r="J44" s="295">
        <f t="shared" si="2"/>
        <v>-0.8452228007</v>
      </c>
      <c r="K44" s="295">
        <f t="shared" si="5"/>
        <v>-0.01690445601</v>
      </c>
      <c r="L44" s="295">
        <f t="shared" si="6"/>
        <v>0.06274934073</v>
      </c>
      <c r="M44" s="296">
        <f t="shared" si="7"/>
        <v>928</v>
      </c>
      <c r="N44" s="296">
        <f t="shared" si="8"/>
        <v>15717</v>
      </c>
      <c r="O44" s="304"/>
      <c r="P44" s="307"/>
      <c r="T44" s="307"/>
    </row>
    <row r="45" ht="18.0" customHeight="1">
      <c r="A45" s="355">
        <v>45046.0</v>
      </c>
      <c r="B45" s="362"/>
      <c r="C45" s="369" t="s">
        <v>764</v>
      </c>
      <c r="D45" s="369" t="s">
        <v>862</v>
      </c>
      <c r="E45" s="356" t="s">
        <v>518</v>
      </c>
      <c r="F45" s="357" t="s">
        <v>589</v>
      </c>
      <c r="G45" s="374">
        <v>250.0</v>
      </c>
      <c r="H45" s="375">
        <v>225.0</v>
      </c>
      <c r="I45" s="295">
        <f t="shared" si="1"/>
        <v>0.9</v>
      </c>
      <c r="J45" s="295">
        <f t="shared" si="2"/>
        <v>0.7607005207</v>
      </c>
      <c r="K45" s="295">
        <f t="shared" si="5"/>
        <v>0.01521401041</v>
      </c>
      <c r="L45" s="295">
        <f t="shared" si="6"/>
        <v>0.07796335114</v>
      </c>
      <c r="M45" s="296">
        <f t="shared" si="7"/>
        <v>1153</v>
      </c>
      <c r="N45" s="296">
        <f t="shared" si="8"/>
        <v>15942</v>
      </c>
      <c r="O45" s="304"/>
      <c r="P45" s="307"/>
      <c r="T45" s="307"/>
    </row>
    <row r="46" ht="18.0" customHeight="1">
      <c r="A46" s="355">
        <v>45046.0</v>
      </c>
      <c r="B46" s="362"/>
      <c r="C46" s="369" t="s">
        <v>863</v>
      </c>
      <c r="D46" s="369" t="s">
        <v>864</v>
      </c>
      <c r="E46" s="356" t="s">
        <v>518</v>
      </c>
      <c r="F46" s="357" t="s">
        <v>584</v>
      </c>
      <c r="G46" s="374">
        <v>250.0</v>
      </c>
      <c r="H46" s="375">
        <v>220.0</v>
      </c>
      <c r="I46" s="295">
        <f t="shared" si="1"/>
        <v>0.88</v>
      </c>
      <c r="J46" s="295">
        <f t="shared" si="2"/>
        <v>0.7437960646</v>
      </c>
      <c r="K46" s="295">
        <f t="shared" si="5"/>
        <v>0.01487592129</v>
      </c>
      <c r="L46" s="295">
        <f t="shared" si="6"/>
        <v>0.09283927243</v>
      </c>
      <c r="M46" s="296">
        <f t="shared" si="7"/>
        <v>1373</v>
      </c>
      <c r="N46" s="296">
        <f t="shared" si="8"/>
        <v>16162</v>
      </c>
      <c r="O46" s="304"/>
      <c r="P46" s="307"/>
      <c r="T46" s="307"/>
    </row>
    <row r="47" ht="18.0" customHeight="1">
      <c r="A47" s="355">
        <v>45048.0</v>
      </c>
      <c r="B47" s="362"/>
      <c r="C47" s="369" t="s">
        <v>570</v>
      </c>
      <c r="D47" s="369" t="s">
        <v>865</v>
      </c>
      <c r="E47" s="356" t="s">
        <v>518</v>
      </c>
      <c r="F47" s="357">
        <v>2.0</v>
      </c>
      <c r="G47" s="374">
        <v>250.0</v>
      </c>
      <c r="H47" s="375">
        <v>250.0</v>
      </c>
      <c r="I47" s="295">
        <f t="shared" si="1"/>
        <v>1</v>
      </c>
      <c r="J47" s="295">
        <f t="shared" si="2"/>
        <v>0.8452228007</v>
      </c>
      <c r="K47" s="295">
        <f t="shared" si="5"/>
        <v>0.01690445601</v>
      </c>
      <c r="L47" s="295">
        <f t="shared" si="6"/>
        <v>0.1097437284</v>
      </c>
      <c r="M47" s="296">
        <f t="shared" si="7"/>
        <v>1623</v>
      </c>
      <c r="N47" s="296">
        <f t="shared" si="8"/>
        <v>16412</v>
      </c>
      <c r="O47" s="304"/>
      <c r="P47" s="307"/>
      <c r="T47" s="307"/>
    </row>
    <row r="48" ht="18.0" customHeight="1">
      <c r="A48" s="355">
        <v>45049.0</v>
      </c>
      <c r="B48" s="362"/>
      <c r="C48" s="290" t="s">
        <v>837</v>
      </c>
      <c r="D48" s="290" t="s">
        <v>347</v>
      </c>
      <c r="E48" s="356" t="s">
        <v>518</v>
      </c>
      <c r="F48" s="357" t="s">
        <v>667</v>
      </c>
      <c r="G48" s="374">
        <v>250.0</v>
      </c>
      <c r="H48" s="375">
        <v>205.0</v>
      </c>
      <c r="I48" s="295">
        <f t="shared" si="1"/>
        <v>0.82</v>
      </c>
      <c r="J48" s="295">
        <f t="shared" si="2"/>
        <v>0.6930826966</v>
      </c>
      <c r="K48" s="295">
        <f t="shared" si="5"/>
        <v>0.01386165393</v>
      </c>
      <c r="L48" s="295">
        <f t="shared" si="6"/>
        <v>0.1236053824</v>
      </c>
      <c r="M48" s="296">
        <f t="shared" si="7"/>
        <v>1828</v>
      </c>
      <c r="N48" s="296">
        <f t="shared" si="8"/>
        <v>16617</v>
      </c>
      <c r="O48" s="304"/>
      <c r="P48" s="307"/>
      <c r="T48" s="307"/>
    </row>
    <row r="49" ht="18.0" customHeight="1">
      <c r="A49" s="355">
        <v>45050.0</v>
      </c>
      <c r="B49" s="362"/>
      <c r="C49" s="290" t="s">
        <v>866</v>
      </c>
      <c r="D49" s="290" t="s">
        <v>867</v>
      </c>
      <c r="E49" s="356" t="s">
        <v>518</v>
      </c>
      <c r="F49" s="357" t="s">
        <v>536</v>
      </c>
      <c r="G49" s="374">
        <v>250.0</v>
      </c>
      <c r="H49" s="377">
        <v>-250.0</v>
      </c>
      <c r="I49" s="295">
        <f t="shared" si="1"/>
        <v>-1</v>
      </c>
      <c r="J49" s="295">
        <f t="shared" si="2"/>
        <v>-0.8452228007</v>
      </c>
      <c r="K49" s="295">
        <f t="shared" si="5"/>
        <v>-0.01690445601</v>
      </c>
      <c r="L49" s="295">
        <f t="shared" si="6"/>
        <v>0.1067009264</v>
      </c>
      <c r="M49" s="296">
        <f t="shared" si="7"/>
        <v>1578</v>
      </c>
      <c r="N49" s="296">
        <f t="shared" si="8"/>
        <v>16367</v>
      </c>
      <c r="O49" s="304"/>
      <c r="P49" s="307"/>
      <c r="T49" s="307"/>
    </row>
    <row r="50" ht="18.0" customHeight="1">
      <c r="A50" s="355">
        <v>45052.0</v>
      </c>
      <c r="B50" s="362"/>
      <c r="C50" s="290" t="s">
        <v>868</v>
      </c>
      <c r="D50" s="290" t="s">
        <v>869</v>
      </c>
      <c r="E50" s="356" t="s">
        <v>518</v>
      </c>
      <c r="F50" s="357">
        <v>2.0</v>
      </c>
      <c r="G50" s="374">
        <v>250.0</v>
      </c>
      <c r="H50" s="375">
        <v>255.0</v>
      </c>
      <c r="I50" s="295">
        <f t="shared" si="1"/>
        <v>1.02</v>
      </c>
      <c r="J50" s="295">
        <f t="shared" si="2"/>
        <v>0.8621272567</v>
      </c>
      <c r="K50" s="295">
        <f t="shared" si="5"/>
        <v>0.01724254513</v>
      </c>
      <c r="L50" s="295">
        <f t="shared" si="6"/>
        <v>0.1239434715</v>
      </c>
      <c r="M50" s="296">
        <f t="shared" si="7"/>
        <v>1833</v>
      </c>
      <c r="N50" s="296">
        <f t="shared" si="8"/>
        <v>16622</v>
      </c>
      <c r="O50" s="304"/>
      <c r="P50" s="307"/>
      <c r="T50" s="307"/>
    </row>
    <row r="51" ht="18.0" customHeight="1">
      <c r="A51" s="355">
        <v>45054.0</v>
      </c>
      <c r="B51" s="362"/>
      <c r="C51" s="369" t="s">
        <v>870</v>
      </c>
      <c r="D51" s="369" t="s">
        <v>871</v>
      </c>
      <c r="E51" s="356" t="s">
        <v>518</v>
      </c>
      <c r="F51" s="357" t="s">
        <v>584</v>
      </c>
      <c r="G51" s="374">
        <v>250.0</v>
      </c>
      <c r="H51" s="377">
        <v>-250.0</v>
      </c>
      <c r="I51" s="295">
        <f t="shared" si="1"/>
        <v>-1</v>
      </c>
      <c r="J51" s="295">
        <f t="shared" si="2"/>
        <v>-0.8452228007</v>
      </c>
      <c r="K51" s="295">
        <f t="shared" si="5"/>
        <v>-0.01690445601</v>
      </c>
      <c r="L51" s="295">
        <f t="shared" si="6"/>
        <v>0.1070390155</v>
      </c>
      <c r="M51" s="296">
        <f t="shared" si="7"/>
        <v>1583</v>
      </c>
      <c r="N51" s="296">
        <f t="shared" si="8"/>
        <v>16372</v>
      </c>
      <c r="O51" s="304"/>
      <c r="P51" s="307"/>
      <c r="T51" s="307"/>
    </row>
    <row r="52" ht="18.0" customHeight="1">
      <c r="A52" s="355">
        <v>45054.0</v>
      </c>
      <c r="B52" s="362"/>
      <c r="C52" s="369" t="s">
        <v>872</v>
      </c>
      <c r="D52" s="369" t="s">
        <v>873</v>
      </c>
      <c r="E52" s="356" t="s">
        <v>518</v>
      </c>
      <c r="F52" s="357" t="s">
        <v>572</v>
      </c>
      <c r="G52" s="374">
        <v>250.0</v>
      </c>
      <c r="H52" s="377">
        <v>-250.0</v>
      </c>
      <c r="I52" s="343">
        <f t="shared" si="1"/>
        <v>-1</v>
      </c>
      <c r="J52" s="343">
        <f t="shared" si="2"/>
        <v>-0.8452228007</v>
      </c>
      <c r="K52" s="343">
        <f t="shared" si="5"/>
        <v>-0.01690445601</v>
      </c>
      <c r="L52" s="343">
        <f t="shared" si="6"/>
        <v>0.09013455947</v>
      </c>
      <c r="M52" s="344">
        <f t="shared" si="7"/>
        <v>1333</v>
      </c>
      <c r="N52" s="344">
        <f t="shared" si="8"/>
        <v>16122</v>
      </c>
      <c r="O52" s="72"/>
      <c r="P52" s="345"/>
      <c r="T52" s="345"/>
    </row>
    <row r="53" ht="18.0" customHeight="1">
      <c r="A53" s="355">
        <v>45054.0</v>
      </c>
      <c r="B53" s="362"/>
      <c r="C53" s="369" t="s">
        <v>874</v>
      </c>
      <c r="D53" s="369" t="s">
        <v>875</v>
      </c>
      <c r="E53" s="356" t="s">
        <v>518</v>
      </c>
      <c r="F53" s="357" t="s">
        <v>589</v>
      </c>
      <c r="G53" s="374">
        <v>250.0</v>
      </c>
      <c r="H53" s="375">
        <v>225.0</v>
      </c>
      <c r="I53" s="295">
        <f t="shared" si="1"/>
        <v>0.9</v>
      </c>
      <c r="J53" s="295">
        <f t="shared" si="2"/>
        <v>0.7607005207</v>
      </c>
      <c r="K53" s="295">
        <f t="shared" si="5"/>
        <v>0.01521401041</v>
      </c>
      <c r="L53" s="295">
        <f t="shared" si="6"/>
        <v>0.1053485699</v>
      </c>
      <c r="M53" s="296">
        <f t="shared" si="7"/>
        <v>1558</v>
      </c>
      <c r="N53" s="296">
        <f t="shared" si="8"/>
        <v>16347</v>
      </c>
      <c r="O53" s="304"/>
      <c r="P53" s="307"/>
      <c r="T53" s="307"/>
    </row>
    <row r="54" ht="18.0" customHeight="1">
      <c r="A54" s="355">
        <v>45054.0</v>
      </c>
      <c r="B54" s="362"/>
      <c r="C54" s="369" t="s">
        <v>394</v>
      </c>
      <c r="D54" s="369" t="s">
        <v>876</v>
      </c>
      <c r="E54" s="356" t="s">
        <v>518</v>
      </c>
      <c r="F54" s="357" t="s">
        <v>572</v>
      </c>
      <c r="G54" s="374">
        <v>250.0</v>
      </c>
      <c r="H54" s="375">
        <v>150.0</v>
      </c>
      <c r="I54" s="343">
        <f t="shared" si="1"/>
        <v>0.6</v>
      </c>
      <c r="J54" s="343">
        <f t="shared" si="2"/>
        <v>0.5071336804</v>
      </c>
      <c r="K54" s="343">
        <f t="shared" si="5"/>
        <v>0.01014267361</v>
      </c>
      <c r="L54" s="343">
        <f t="shared" si="6"/>
        <v>0.1154912435</v>
      </c>
      <c r="M54" s="344">
        <f t="shared" si="7"/>
        <v>1708</v>
      </c>
      <c r="N54" s="344">
        <f t="shared" si="8"/>
        <v>16497</v>
      </c>
      <c r="O54" s="72"/>
      <c r="P54" s="345"/>
      <c r="T54" s="345"/>
    </row>
    <row r="55" ht="18.0" customHeight="1">
      <c r="A55" s="355">
        <v>45054.0</v>
      </c>
      <c r="B55" s="362"/>
      <c r="C55" s="369" t="s">
        <v>877</v>
      </c>
      <c r="D55" s="369" t="s">
        <v>878</v>
      </c>
      <c r="E55" s="356" t="s">
        <v>518</v>
      </c>
      <c r="F55" s="357" t="s">
        <v>572</v>
      </c>
      <c r="G55" s="374">
        <v>250.0</v>
      </c>
      <c r="H55" s="375">
        <v>405.0</v>
      </c>
      <c r="I55" s="295">
        <f t="shared" si="1"/>
        <v>1.62</v>
      </c>
      <c r="J55" s="295">
        <f t="shared" si="2"/>
        <v>1.369260937</v>
      </c>
      <c r="K55" s="295">
        <f t="shared" si="5"/>
        <v>0.02738521874</v>
      </c>
      <c r="L55" s="295">
        <f t="shared" si="6"/>
        <v>0.1428764622</v>
      </c>
      <c r="M55" s="296">
        <f t="shared" si="7"/>
        <v>2113</v>
      </c>
      <c r="N55" s="296">
        <f t="shared" si="8"/>
        <v>16902</v>
      </c>
      <c r="O55" s="304"/>
      <c r="P55" s="307"/>
      <c r="T55" s="307"/>
    </row>
    <row r="56" ht="18.0" customHeight="1">
      <c r="A56" s="336"/>
      <c r="B56" s="337"/>
      <c r="C56" s="338"/>
      <c r="D56" s="338"/>
      <c r="E56" s="339"/>
      <c r="F56" s="340"/>
      <c r="G56" s="341"/>
      <c r="H56" s="342"/>
      <c r="I56" s="343" t="str">
        <f t="shared" si="1"/>
        <v/>
      </c>
      <c r="J56" s="343" t="str">
        <f t="shared" si="2"/>
        <v/>
      </c>
      <c r="K56" s="343" t="str">
        <f t="shared" si="5"/>
        <v/>
      </c>
      <c r="L56" s="343" t="str">
        <f t="shared" si="6"/>
        <v/>
      </c>
      <c r="M56" s="344" t="str">
        <f t="shared" si="7"/>
        <v/>
      </c>
      <c r="N56" s="344" t="str">
        <f t="shared" si="8"/>
        <v/>
      </c>
      <c r="O56" s="72"/>
      <c r="P56" s="345"/>
      <c r="T56" s="345"/>
    </row>
    <row r="57" ht="18.0" customHeight="1">
      <c r="A57" s="336"/>
      <c r="B57" s="337"/>
      <c r="C57" s="346"/>
      <c r="D57" s="346"/>
      <c r="E57" s="339"/>
      <c r="F57" s="340"/>
      <c r="G57" s="341"/>
      <c r="H57" s="342"/>
      <c r="I57" s="343" t="str">
        <f t="shared" si="1"/>
        <v/>
      </c>
      <c r="J57" s="343" t="str">
        <f t="shared" si="2"/>
        <v/>
      </c>
      <c r="K57" s="343" t="str">
        <f t="shared" si="5"/>
        <v/>
      </c>
      <c r="L57" s="343" t="str">
        <f t="shared" si="6"/>
        <v/>
      </c>
      <c r="M57" s="344" t="str">
        <f t="shared" si="7"/>
        <v/>
      </c>
      <c r="N57" s="344" t="str">
        <f t="shared" si="8"/>
        <v/>
      </c>
      <c r="O57" s="72"/>
      <c r="P57" s="345"/>
      <c r="T57" s="345"/>
    </row>
    <row r="58" ht="18.0" customHeight="1">
      <c r="A58" s="336"/>
      <c r="B58" s="337"/>
      <c r="C58" s="346"/>
      <c r="D58" s="346"/>
      <c r="E58" s="339"/>
      <c r="F58" s="340"/>
      <c r="G58" s="341"/>
      <c r="H58" s="342"/>
      <c r="I58" s="343" t="str">
        <f t="shared" si="1"/>
        <v/>
      </c>
      <c r="J58" s="343" t="str">
        <f t="shared" si="2"/>
        <v/>
      </c>
      <c r="K58" s="343" t="str">
        <f t="shared" si="5"/>
        <v/>
      </c>
      <c r="L58" s="343" t="str">
        <f t="shared" si="6"/>
        <v/>
      </c>
      <c r="M58" s="344" t="str">
        <f t="shared" si="7"/>
        <v/>
      </c>
      <c r="N58" s="344" t="str">
        <f t="shared" si="8"/>
        <v/>
      </c>
      <c r="O58" s="72"/>
      <c r="P58" s="345"/>
      <c r="T58" s="345"/>
    </row>
    <row r="59" ht="18.0" customHeight="1">
      <c r="A59" s="336"/>
      <c r="B59" s="337"/>
      <c r="C59" s="346"/>
      <c r="D59" s="346"/>
      <c r="E59" s="339"/>
      <c r="F59" s="340"/>
      <c r="G59" s="341"/>
      <c r="H59" s="342"/>
      <c r="I59" s="343" t="str">
        <f t="shared" si="1"/>
        <v/>
      </c>
      <c r="J59" s="343" t="str">
        <f t="shared" si="2"/>
        <v/>
      </c>
      <c r="K59" s="343" t="str">
        <f t="shared" si="5"/>
        <v/>
      </c>
      <c r="L59" s="343" t="str">
        <f t="shared" si="6"/>
        <v/>
      </c>
      <c r="M59" s="344" t="str">
        <f t="shared" si="7"/>
        <v/>
      </c>
      <c r="N59" s="344" t="str">
        <f t="shared" si="8"/>
        <v/>
      </c>
      <c r="O59" s="72"/>
      <c r="P59" s="345"/>
      <c r="T59" s="345"/>
    </row>
    <row r="60" ht="18.0" customHeight="1">
      <c r="A60" s="336"/>
      <c r="B60" s="337"/>
      <c r="C60" s="346"/>
      <c r="D60" s="346"/>
      <c r="E60" s="339"/>
      <c r="F60" s="340"/>
      <c r="G60" s="347"/>
      <c r="H60" s="342"/>
      <c r="I60" s="343" t="str">
        <f t="shared" si="1"/>
        <v/>
      </c>
      <c r="J60" s="343" t="str">
        <f t="shared" si="2"/>
        <v/>
      </c>
      <c r="K60" s="343" t="str">
        <f t="shared" si="5"/>
        <v/>
      </c>
      <c r="L60" s="343" t="str">
        <f t="shared" si="6"/>
        <v/>
      </c>
      <c r="M60" s="344" t="str">
        <f t="shared" si="7"/>
        <v/>
      </c>
      <c r="N60" s="344" t="str">
        <f t="shared" si="8"/>
        <v/>
      </c>
      <c r="O60" s="72"/>
      <c r="P60" s="345"/>
      <c r="T60" s="345"/>
    </row>
    <row r="61" ht="18.0" customHeight="1">
      <c r="A61" s="336"/>
      <c r="B61" s="337"/>
      <c r="C61" s="346"/>
      <c r="D61" s="346"/>
      <c r="E61" s="339"/>
      <c r="F61" s="340"/>
      <c r="G61" s="347"/>
      <c r="H61" s="342"/>
      <c r="I61" s="343" t="str">
        <f t="shared" si="1"/>
        <v/>
      </c>
      <c r="J61" s="343" t="str">
        <f t="shared" si="2"/>
        <v/>
      </c>
      <c r="K61" s="343" t="str">
        <f t="shared" si="5"/>
        <v/>
      </c>
      <c r="L61" s="343" t="str">
        <f t="shared" si="6"/>
        <v/>
      </c>
      <c r="M61" s="344" t="str">
        <f t="shared" si="7"/>
        <v/>
      </c>
      <c r="N61" s="344" t="str">
        <f t="shared" si="8"/>
        <v/>
      </c>
      <c r="O61" s="72"/>
      <c r="P61" s="345"/>
      <c r="T61" s="345"/>
    </row>
    <row r="62" ht="18.0" customHeight="1">
      <c r="A62" s="336"/>
      <c r="B62" s="337"/>
      <c r="C62" s="346"/>
      <c r="D62" s="346"/>
      <c r="E62" s="339"/>
      <c r="F62" s="340"/>
      <c r="G62" s="347"/>
      <c r="H62" s="342"/>
      <c r="I62" s="343" t="str">
        <f t="shared" si="1"/>
        <v/>
      </c>
      <c r="J62" s="343" t="str">
        <f t="shared" si="2"/>
        <v/>
      </c>
      <c r="K62" s="343" t="str">
        <f t="shared" si="5"/>
        <v/>
      </c>
      <c r="L62" s="343" t="str">
        <f t="shared" si="6"/>
        <v/>
      </c>
      <c r="M62" s="344" t="str">
        <f t="shared" si="7"/>
        <v/>
      </c>
      <c r="N62" s="344" t="str">
        <f t="shared" si="8"/>
        <v/>
      </c>
      <c r="O62" s="72"/>
      <c r="P62" s="345"/>
      <c r="T62" s="345"/>
    </row>
    <row r="63" ht="18.0" customHeight="1">
      <c r="A63" s="336"/>
      <c r="B63" s="337"/>
      <c r="C63" s="346"/>
      <c r="D63" s="346"/>
      <c r="E63" s="339"/>
      <c r="F63" s="340"/>
      <c r="G63" s="347"/>
      <c r="H63" s="342"/>
      <c r="I63" s="343" t="str">
        <f t="shared" si="1"/>
        <v/>
      </c>
      <c r="J63" s="343" t="str">
        <f t="shared" si="2"/>
        <v/>
      </c>
      <c r="K63" s="343" t="str">
        <f t="shared" si="5"/>
        <v/>
      </c>
      <c r="L63" s="343" t="str">
        <f t="shared" si="6"/>
        <v/>
      </c>
      <c r="M63" s="344" t="str">
        <f t="shared" si="7"/>
        <v/>
      </c>
      <c r="N63" s="344" t="str">
        <f t="shared" si="8"/>
        <v/>
      </c>
      <c r="O63" s="72"/>
      <c r="P63" s="345"/>
      <c r="T63" s="345"/>
    </row>
    <row r="64" ht="18.0" customHeight="1">
      <c r="A64" s="336"/>
      <c r="B64" s="337"/>
      <c r="C64" s="346"/>
      <c r="D64" s="346"/>
      <c r="E64" s="339"/>
      <c r="F64" s="340"/>
      <c r="G64" s="347"/>
      <c r="H64" s="342"/>
      <c r="I64" s="343" t="str">
        <f t="shared" si="1"/>
        <v/>
      </c>
      <c r="J64" s="343" t="str">
        <f t="shared" si="2"/>
        <v/>
      </c>
      <c r="K64" s="343" t="str">
        <f t="shared" si="5"/>
        <v/>
      </c>
      <c r="L64" s="343" t="str">
        <f t="shared" si="6"/>
        <v/>
      </c>
      <c r="M64" s="344" t="str">
        <f t="shared" si="7"/>
        <v/>
      </c>
      <c r="N64" s="344" t="str">
        <f t="shared" si="8"/>
        <v/>
      </c>
      <c r="O64" s="72"/>
      <c r="P64" s="345"/>
      <c r="T64" s="345"/>
    </row>
    <row r="65" ht="18.0" customHeight="1">
      <c r="A65" s="336"/>
      <c r="B65" s="337"/>
      <c r="C65" s="346"/>
      <c r="D65" s="346"/>
      <c r="E65" s="339"/>
      <c r="F65" s="340"/>
      <c r="G65" s="341"/>
      <c r="H65" s="342"/>
      <c r="I65" s="343" t="str">
        <f t="shared" si="1"/>
        <v/>
      </c>
      <c r="J65" s="343" t="str">
        <f t="shared" si="2"/>
        <v/>
      </c>
      <c r="K65" s="343" t="str">
        <f t="shared" si="5"/>
        <v/>
      </c>
      <c r="L65" s="343" t="str">
        <f t="shared" si="6"/>
        <v/>
      </c>
      <c r="M65" s="344" t="str">
        <f t="shared" si="7"/>
        <v/>
      </c>
      <c r="N65" s="344" t="str">
        <f t="shared" si="8"/>
        <v/>
      </c>
      <c r="O65" s="72"/>
      <c r="P65" s="345"/>
      <c r="T65" s="345"/>
    </row>
    <row r="66" ht="18.0" customHeight="1">
      <c r="A66" s="336"/>
      <c r="B66" s="337"/>
      <c r="C66" s="346"/>
      <c r="D66" s="346"/>
      <c r="E66" s="339"/>
      <c r="F66" s="340"/>
      <c r="G66" s="341"/>
      <c r="H66" s="342"/>
      <c r="I66" s="343" t="str">
        <f t="shared" si="1"/>
        <v/>
      </c>
      <c r="J66" s="343" t="str">
        <f t="shared" si="2"/>
        <v/>
      </c>
      <c r="K66" s="343" t="str">
        <f t="shared" si="5"/>
        <v/>
      </c>
      <c r="L66" s="343" t="str">
        <f t="shared" si="6"/>
        <v/>
      </c>
      <c r="M66" s="344" t="str">
        <f t="shared" si="7"/>
        <v/>
      </c>
      <c r="N66" s="344" t="str">
        <f t="shared" si="8"/>
        <v/>
      </c>
      <c r="O66" s="72"/>
      <c r="P66" s="345"/>
      <c r="T66" s="345"/>
    </row>
    <row r="67" ht="18.0" customHeight="1">
      <c r="A67" s="336"/>
      <c r="B67" s="337"/>
      <c r="C67" s="346"/>
      <c r="D67" s="346"/>
      <c r="E67" s="339"/>
      <c r="F67" s="340"/>
      <c r="G67" s="341"/>
      <c r="H67" s="342"/>
      <c r="I67" s="343" t="str">
        <f t="shared" si="1"/>
        <v/>
      </c>
      <c r="J67" s="343" t="str">
        <f t="shared" si="2"/>
        <v/>
      </c>
      <c r="K67" s="343" t="str">
        <f t="shared" si="5"/>
        <v/>
      </c>
      <c r="L67" s="343" t="str">
        <f t="shared" si="6"/>
        <v/>
      </c>
      <c r="M67" s="344" t="str">
        <f t="shared" si="7"/>
        <v/>
      </c>
      <c r="N67" s="344" t="str">
        <f t="shared" si="8"/>
        <v/>
      </c>
      <c r="O67" s="72"/>
      <c r="P67" s="345"/>
      <c r="T67" s="345"/>
    </row>
    <row r="68" ht="18.0" customHeight="1">
      <c r="A68" s="336"/>
      <c r="B68" s="337"/>
      <c r="C68" s="346"/>
      <c r="D68" s="346"/>
      <c r="E68" s="339"/>
      <c r="F68" s="340"/>
      <c r="G68" s="341"/>
      <c r="H68" s="342"/>
      <c r="I68" s="343" t="str">
        <f t="shared" si="1"/>
        <v/>
      </c>
      <c r="J68" s="343" t="str">
        <f t="shared" si="2"/>
        <v/>
      </c>
      <c r="K68" s="343" t="str">
        <f t="shared" si="5"/>
        <v/>
      </c>
      <c r="L68" s="343" t="str">
        <f t="shared" si="6"/>
        <v/>
      </c>
      <c r="M68" s="344" t="str">
        <f t="shared" si="7"/>
        <v/>
      </c>
      <c r="N68" s="344" t="str">
        <f t="shared" si="8"/>
        <v/>
      </c>
      <c r="O68" s="72"/>
      <c r="P68" s="345"/>
      <c r="T68" s="345"/>
    </row>
    <row r="69" ht="18.0" customHeight="1">
      <c r="A69" s="336"/>
      <c r="B69" s="337"/>
      <c r="C69" s="346"/>
      <c r="D69" s="346"/>
      <c r="E69" s="339"/>
      <c r="F69" s="340"/>
      <c r="G69" s="341"/>
      <c r="H69" s="342"/>
      <c r="I69" s="343" t="str">
        <f t="shared" si="1"/>
        <v/>
      </c>
      <c r="J69" s="343" t="str">
        <f t="shared" si="2"/>
        <v/>
      </c>
      <c r="K69" s="343" t="str">
        <f t="shared" si="5"/>
        <v/>
      </c>
      <c r="L69" s="343" t="str">
        <f t="shared" si="6"/>
        <v/>
      </c>
      <c r="M69" s="344" t="str">
        <f t="shared" si="7"/>
        <v/>
      </c>
      <c r="N69" s="344" t="str">
        <f t="shared" si="8"/>
        <v/>
      </c>
      <c r="O69" s="72"/>
      <c r="P69" s="345"/>
      <c r="T69" s="345"/>
    </row>
    <row r="70" ht="18.0" customHeight="1">
      <c r="A70" s="336"/>
      <c r="B70" s="337"/>
      <c r="C70" s="346"/>
      <c r="D70" s="346"/>
      <c r="E70" s="339"/>
      <c r="F70" s="340"/>
      <c r="G70" s="341"/>
      <c r="H70" s="342"/>
      <c r="I70" s="343" t="str">
        <f t="shared" si="1"/>
        <v/>
      </c>
      <c r="J70" s="343" t="str">
        <f t="shared" si="2"/>
        <v/>
      </c>
      <c r="K70" s="343" t="str">
        <f t="shared" si="5"/>
        <v/>
      </c>
      <c r="L70" s="343" t="str">
        <f t="shared" si="6"/>
        <v/>
      </c>
      <c r="M70" s="344" t="str">
        <f t="shared" si="7"/>
        <v/>
      </c>
      <c r="N70" s="344" t="str">
        <f t="shared" si="8"/>
        <v/>
      </c>
      <c r="O70" s="72"/>
      <c r="P70" s="345"/>
      <c r="T70" s="345"/>
    </row>
    <row r="71" ht="18.0" customHeight="1">
      <c r="A71" s="336"/>
      <c r="B71" s="337"/>
      <c r="C71" s="346"/>
      <c r="D71" s="346"/>
      <c r="E71" s="339"/>
      <c r="F71" s="340"/>
      <c r="G71" s="341"/>
      <c r="H71" s="342"/>
      <c r="I71" s="343" t="str">
        <f t="shared" si="1"/>
        <v/>
      </c>
      <c r="J71" s="343" t="str">
        <f t="shared" si="2"/>
        <v/>
      </c>
      <c r="K71" s="343" t="str">
        <f t="shared" si="5"/>
        <v/>
      </c>
      <c r="L71" s="343" t="str">
        <f t="shared" si="6"/>
        <v/>
      </c>
      <c r="M71" s="344" t="str">
        <f t="shared" si="7"/>
        <v/>
      </c>
      <c r="N71" s="344" t="str">
        <f t="shared" si="8"/>
        <v/>
      </c>
      <c r="O71" s="72"/>
      <c r="P71" s="345"/>
      <c r="T71" s="345"/>
    </row>
    <row r="72" ht="18.0" customHeight="1">
      <c r="A72" s="336"/>
      <c r="B72" s="337"/>
      <c r="C72" s="346"/>
      <c r="D72" s="346"/>
      <c r="E72" s="339"/>
      <c r="F72" s="340"/>
      <c r="G72" s="341"/>
      <c r="H72" s="342"/>
      <c r="I72" s="343" t="str">
        <f t="shared" si="1"/>
        <v/>
      </c>
      <c r="J72" s="343" t="str">
        <f t="shared" si="2"/>
        <v/>
      </c>
      <c r="K72" s="343" t="str">
        <f t="shared" si="5"/>
        <v/>
      </c>
      <c r="L72" s="343" t="str">
        <f t="shared" si="6"/>
        <v/>
      </c>
      <c r="M72" s="344" t="str">
        <f t="shared" si="7"/>
        <v/>
      </c>
      <c r="N72" s="344" t="str">
        <f t="shared" si="8"/>
        <v/>
      </c>
      <c r="O72" s="72"/>
      <c r="P72" s="345"/>
      <c r="T72" s="345"/>
    </row>
    <row r="73" ht="18.0" customHeight="1">
      <c r="A73" s="336"/>
      <c r="B73" s="337"/>
      <c r="C73" s="346"/>
      <c r="D73" s="346"/>
      <c r="E73" s="339"/>
      <c r="F73" s="340"/>
      <c r="G73" s="341"/>
      <c r="H73" s="342"/>
      <c r="I73" s="343" t="str">
        <f t="shared" si="1"/>
        <v/>
      </c>
      <c r="J73" s="343" t="str">
        <f t="shared" si="2"/>
        <v/>
      </c>
      <c r="K73" s="343" t="str">
        <f t="shared" si="5"/>
        <v/>
      </c>
      <c r="L73" s="343" t="str">
        <f t="shared" si="6"/>
        <v/>
      </c>
      <c r="M73" s="344" t="str">
        <f t="shared" si="7"/>
        <v/>
      </c>
      <c r="N73" s="344" t="str">
        <f t="shared" si="8"/>
        <v/>
      </c>
      <c r="O73" s="72"/>
      <c r="P73" s="345"/>
      <c r="T73" s="345"/>
    </row>
    <row r="74" ht="18.0" customHeight="1">
      <c r="A74" s="336"/>
      <c r="B74" s="337"/>
      <c r="C74" s="346"/>
      <c r="D74" s="346"/>
      <c r="E74" s="339"/>
      <c r="F74" s="340"/>
      <c r="G74" s="341"/>
      <c r="H74" s="342"/>
      <c r="I74" s="343" t="str">
        <f t="shared" si="1"/>
        <v/>
      </c>
      <c r="J74" s="343" t="str">
        <f t="shared" si="2"/>
        <v/>
      </c>
      <c r="K74" s="343" t="str">
        <f t="shared" si="5"/>
        <v/>
      </c>
      <c r="L74" s="343" t="str">
        <f t="shared" si="6"/>
        <v/>
      </c>
      <c r="M74" s="344" t="str">
        <f t="shared" si="7"/>
        <v/>
      </c>
      <c r="N74" s="344" t="str">
        <f t="shared" si="8"/>
        <v/>
      </c>
      <c r="O74" s="72"/>
      <c r="P74" s="345"/>
      <c r="T74" s="345"/>
    </row>
    <row r="75" ht="18.0" customHeight="1">
      <c r="A75" s="336"/>
      <c r="B75" s="337"/>
      <c r="C75" s="346"/>
      <c r="D75" s="346"/>
      <c r="E75" s="339"/>
      <c r="F75" s="340"/>
      <c r="G75" s="341"/>
      <c r="H75" s="342"/>
      <c r="I75" s="343" t="str">
        <f t="shared" si="1"/>
        <v/>
      </c>
      <c r="J75" s="343" t="str">
        <f t="shared" si="2"/>
        <v/>
      </c>
      <c r="K75" s="343" t="str">
        <f t="shared" si="5"/>
        <v/>
      </c>
      <c r="L75" s="343" t="str">
        <f t="shared" si="6"/>
        <v/>
      </c>
      <c r="M75" s="344" t="str">
        <f t="shared" si="7"/>
        <v/>
      </c>
      <c r="N75" s="344" t="str">
        <f t="shared" si="8"/>
        <v/>
      </c>
      <c r="O75" s="72"/>
      <c r="P75" s="345"/>
      <c r="T75" s="345"/>
    </row>
    <row r="76" ht="18.0" customHeight="1">
      <c r="A76" s="336"/>
      <c r="B76" s="337"/>
      <c r="C76" s="346"/>
      <c r="D76" s="346"/>
      <c r="E76" s="339"/>
      <c r="F76" s="340"/>
      <c r="G76" s="341"/>
      <c r="H76" s="342"/>
      <c r="I76" s="343" t="str">
        <f t="shared" si="1"/>
        <v/>
      </c>
      <c r="J76" s="343" t="str">
        <f t="shared" si="2"/>
        <v/>
      </c>
      <c r="K76" s="343" t="str">
        <f t="shared" si="5"/>
        <v/>
      </c>
      <c r="L76" s="343" t="str">
        <f t="shared" si="6"/>
        <v/>
      </c>
      <c r="M76" s="344" t="str">
        <f t="shared" si="7"/>
        <v/>
      </c>
      <c r="N76" s="344" t="str">
        <f t="shared" si="8"/>
        <v/>
      </c>
      <c r="O76" s="72"/>
      <c r="P76" s="345"/>
      <c r="T76" s="345"/>
    </row>
    <row r="77" ht="18.0" customHeight="1">
      <c r="A77" s="336"/>
      <c r="B77" s="337"/>
      <c r="C77" s="346"/>
      <c r="D77" s="346"/>
      <c r="E77" s="339"/>
      <c r="F77" s="340"/>
      <c r="G77" s="341"/>
      <c r="H77" s="342"/>
      <c r="I77" s="343" t="str">
        <f t="shared" si="1"/>
        <v/>
      </c>
      <c r="J77" s="343" t="str">
        <f t="shared" si="2"/>
        <v/>
      </c>
      <c r="K77" s="343" t="str">
        <f t="shared" si="5"/>
        <v/>
      </c>
      <c r="L77" s="343" t="str">
        <f t="shared" si="6"/>
        <v/>
      </c>
      <c r="M77" s="344" t="str">
        <f t="shared" si="7"/>
        <v/>
      </c>
      <c r="N77" s="344" t="str">
        <f t="shared" si="8"/>
        <v/>
      </c>
      <c r="O77" s="72"/>
      <c r="P77" s="345"/>
      <c r="T77" s="345"/>
    </row>
    <row r="78" ht="18.0" customHeight="1">
      <c r="A78" s="336"/>
      <c r="B78" s="337"/>
      <c r="C78" s="346"/>
      <c r="D78" s="338"/>
      <c r="E78" s="339"/>
      <c r="F78" s="340"/>
      <c r="G78" s="341"/>
      <c r="H78" s="342"/>
      <c r="I78" s="343" t="str">
        <f t="shared" si="1"/>
        <v/>
      </c>
      <c r="J78" s="343" t="str">
        <f t="shared" si="2"/>
        <v/>
      </c>
      <c r="K78" s="343" t="str">
        <f t="shared" si="5"/>
        <v/>
      </c>
      <c r="L78" s="343" t="str">
        <f t="shared" si="6"/>
        <v/>
      </c>
      <c r="M78" s="344" t="str">
        <f t="shared" si="7"/>
        <v/>
      </c>
      <c r="N78" s="344" t="str">
        <f t="shared" si="8"/>
        <v/>
      </c>
      <c r="O78" s="72"/>
      <c r="P78" s="345"/>
      <c r="T78" s="345"/>
    </row>
    <row r="79" ht="18.0" customHeight="1">
      <c r="A79" s="336"/>
      <c r="B79" s="337"/>
      <c r="C79" s="346"/>
      <c r="D79" s="338"/>
      <c r="E79" s="339"/>
      <c r="F79" s="340"/>
      <c r="G79" s="341"/>
      <c r="H79" s="342"/>
      <c r="I79" s="343" t="str">
        <f t="shared" si="1"/>
        <v/>
      </c>
      <c r="J79" s="343" t="str">
        <f t="shared" si="2"/>
        <v/>
      </c>
      <c r="K79" s="343" t="str">
        <f t="shared" si="5"/>
        <v/>
      </c>
      <c r="L79" s="343" t="str">
        <f t="shared" si="6"/>
        <v/>
      </c>
      <c r="M79" s="344" t="str">
        <f t="shared" si="7"/>
        <v/>
      </c>
      <c r="N79" s="344" t="str">
        <f t="shared" si="8"/>
        <v/>
      </c>
      <c r="O79" s="72"/>
      <c r="P79" s="345"/>
      <c r="T79" s="345"/>
    </row>
    <row r="80" ht="18.0" customHeight="1">
      <c r="A80" s="336"/>
      <c r="B80" s="337"/>
      <c r="C80" s="346"/>
      <c r="D80" s="338"/>
      <c r="E80" s="339"/>
      <c r="F80" s="340"/>
      <c r="G80" s="341"/>
      <c r="H80" s="342"/>
      <c r="I80" s="343" t="str">
        <f t="shared" si="1"/>
        <v/>
      </c>
      <c r="J80" s="343" t="str">
        <f t="shared" si="2"/>
        <v/>
      </c>
      <c r="K80" s="343" t="str">
        <f t="shared" si="5"/>
        <v/>
      </c>
      <c r="L80" s="343" t="str">
        <f t="shared" si="6"/>
        <v/>
      </c>
      <c r="M80" s="344" t="str">
        <f t="shared" si="7"/>
        <v/>
      </c>
      <c r="N80" s="344" t="str">
        <f t="shared" si="8"/>
        <v/>
      </c>
      <c r="O80" s="72"/>
      <c r="P80" s="345"/>
      <c r="T80" s="345"/>
    </row>
    <row r="81" ht="18.0" customHeight="1">
      <c r="A81" s="336"/>
      <c r="B81" s="337"/>
      <c r="C81" s="346"/>
      <c r="D81" s="338"/>
      <c r="E81" s="339"/>
      <c r="F81" s="340"/>
      <c r="G81" s="341"/>
      <c r="H81" s="342"/>
      <c r="I81" s="343" t="str">
        <f t="shared" si="1"/>
        <v/>
      </c>
      <c r="J81" s="343" t="str">
        <f t="shared" si="2"/>
        <v/>
      </c>
      <c r="K81" s="343" t="str">
        <f t="shared" si="5"/>
        <v/>
      </c>
      <c r="L81" s="343" t="str">
        <f t="shared" si="6"/>
        <v/>
      </c>
      <c r="M81" s="344" t="str">
        <f t="shared" si="7"/>
        <v/>
      </c>
      <c r="N81" s="344" t="str">
        <f t="shared" si="8"/>
        <v/>
      </c>
      <c r="O81" s="72"/>
      <c r="P81" s="345"/>
      <c r="T81" s="345"/>
    </row>
    <row r="82" ht="18.0" customHeight="1">
      <c r="A82" s="336"/>
      <c r="B82" s="337"/>
      <c r="C82" s="346"/>
      <c r="D82" s="338"/>
      <c r="E82" s="339"/>
      <c r="F82" s="340"/>
      <c r="G82" s="341"/>
      <c r="H82" s="342"/>
      <c r="I82" s="343" t="str">
        <f t="shared" si="1"/>
        <v/>
      </c>
      <c r="J82" s="343" t="str">
        <f t="shared" si="2"/>
        <v/>
      </c>
      <c r="K82" s="343" t="str">
        <f t="shared" si="5"/>
        <v/>
      </c>
      <c r="L82" s="343" t="str">
        <f t="shared" si="6"/>
        <v/>
      </c>
      <c r="M82" s="344" t="str">
        <f t="shared" si="7"/>
        <v/>
      </c>
      <c r="N82" s="344" t="str">
        <f t="shared" si="8"/>
        <v/>
      </c>
      <c r="O82" s="72"/>
      <c r="P82" s="345"/>
      <c r="T82" s="345"/>
    </row>
    <row r="83" ht="18.0" customHeight="1">
      <c r="A83" s="336"/>
      <c r="B83" s="337"/>
      <c r="C83" s="346"/>
      <c r="D83" s="338"/>
      <c r="E83" s="339"/>
      <c r="F83" s="340"/>
      <c r="G83" s="341"/>
      <c r="H83" s="342"/>
      <c r="I83" s="343" t="str">
        <f t="shared" si="1"/>
        <v/>
      </c>
      <c r="J83" s="343" t="str">
        <f t="shared" si="2"/>
        <v/>
      </c>
      <c r="K83" s="343" t="str">
        <f t="shared" si="5"/>
        <v/>
      </c>
      <c r="L83" s="343" t="str">
        <f t="shared" si="6"/>
        <v/>
      </c>
      <c r="M83" s="344" t="str">
        <f t="shared" si="7"/>
        <v/>
      </c>
      <c r="N83" s="344" t="str">
        <f t="shared" si="8"/>
        <v/>
      </c>
      <c r="O83" s="72"/>
      <c r="P83" s="345"/>
      <c r="T83" s="345"/>
    </row>
    <row r="84" ht="18.0" customHeight="1">
      <c r="A84" s="336"/>
      <c r="B84" s="337"/>
      <c r="C84" s="346"/>
      <c r="D84" s="346"/>
      <c r="E84" s="339"/>
      <c r="F84" s="340"/>
      <c r="G84" s="341"/>
      <c r="H84" s="342"/>
      <c r="I84" s="343" t="str">
        <f t="shared" si="1"/>
        <v/>
      </c>
      <c r="J84" s="343" t="str">
        <f t="shared" si="2"/>
        <v/>
      </c>
      <c r="K84" s="343" t="str">
        <f t="shared" si="5"/>
        <v/>
      </c>
      <c r="L84" s="343" t="str">
        <f t="shared" si="6"/>
        <v/>
      </c>
      <c r="M84" s="344" t="str">
        <f t="shared" si="7"/>
        <v/>
      </c>
      <c r="N84" s="344" t="str">
        <f t="shared" si="8"/>
        <v/>
      </c>
      <c r="O84" s="72"/>
      <c r="P84" s="345"/>
      <c r="T84" s="345"/>
    </row>
    <row r="85" ht="18.0" customHeight="1">
      <c r="A85" s="336"/>
      <c r="B85" s="337"/>
      <c r="C85" s="346"/>
      <c r="D85" s="346"/>
      <c r="E85" s="339"/>
      <c r="F85" s="340"/>
      <c r="G85" s="341"/>
      <c r="H85" s="342"/>
      <c r="I85" s="343" t="str">
        <f t="shared" si="1"/>
        <v/>
      </c>
      <c r="J85" s="343" t="str">
        <f t="shared" si="2"/>
        <v/>
      </c>
      <c r="K85" s="343" t="str">
        <f t="shared" si="5"/>
        <v/>
      </c>
      <c r="L85" s="343" t="str">
        <f t="shared" si="6"/>
        <v/>
      </c>
      <c r="M85" s="344" t="str">
        <f t="shared" si="7"/>
        <v/>
      </c>
      <c r="N85" s="344" t="str">
        <f t="shared" si="8"/>
        <v/>
      </c>
      <c r="O85" s="72"/>
      <c r="P85" s="345"/>
      <c r="T85" s="345"/>
    </row>
    <row r="86" ht="18.0" customHeight="1">
      <c r="A86" s="336"/>
      <c r="B86" s="337"/>
      <c r="C86" s="346"/>
      <c r="D86" s="346"/>
      <c r="E86" s="339"/>
      <c r="F86" s="340"/>
      <c r="G86" s="341"/>
      <c r="H86" s="342"/>
      <c r="I86" s="343" t="str">
        <f t="shared" si="1"/>
        <v/>
      </c>
      <c r="J86" s="343" t="str">
        <f t="shared" si="2"/>
        <v/>
      </c>
      <c r="K86" s="343" t="str">
        <f t="shared" si="5"/>
        <v/>
      </c>
      <c r="L86" s="343" t="str">
        <f t="shared" si="6"/>
        <v/>
      </c>
      <c r="M86" s="344" t="str">
        <f t="shared" si="7"/>
        <v/>
      </c>
      <c r="N86" s="344" t="str">
        <f t="shared" si="8"/>
        <v/>
      </c>
      <c r="O86" s="72"/>
      <c r="P86" s="345"/>
      <c r="T86" s="345"/>
    </row>
    <row r="87" ht="18.0" customHeight="1">
      <c r="A87" s="336"/>
      <c r="B87" s="337"/>
      <c r="C87" s="346"/>
      <c r="D87" s="346"/>
      <c r="E87" s="339"/>
      <c r="F87" s="340"/>
      <c r="G87" s="341"/>
      <c r="H87" s="342"/>
      <c r="I87" s="343" t="str">
        <f t="shared" si="1"/>
        <v/>
      </c>
      <c r="J87" s="343" t="str">
        <f t="shared" si="2"/>
        <v/>
      </c>
      <c r="K87" s="343" t="str">
        <f t="shared" si="5"/>
        <v/>
      </c>
      <c r="L87" s="343" t="str">
        <f t="shared" si="6"/>
        <v/>
      </c>
      <c r="M87" s="344" t="str">
        <f t="shared" si="7"/>
        <v/>
      </c>
      <c r="N87" s="344" t="str">
        <f t="shared" si="8"/>
        <v/>
      </c>
      <c r="O87" s="72"/>
      <c r="P87" s="345"/>
      <c r="T87" s="345"/>
    </row>
    <row r="88" ht="18.0" customHeight="1">
      <c r="A88" s="336"/>
      <c r="B88" s="337"/>
      <c r="C88" s="346"/>
      <c r="D88" s="346"/>
      <c r="E88" s="339"/>
      <c r="F88" s="340"/>
      <c r="G88" s="341"/>
      <c r="H88" s="342"/>
      <c r="I88" s="343" t="str">
        <f t="shared" si="1"/>
        <v/>
      </c>
      <c r="J88" s="343" t="str">
        <f t="shared" si="2"/>
        <v/>
      </c>
      <c r="K88" s="343" t="str">
        <f t="shared" si="5"/>
        <v/>
      </c>
      <c r="L88" s="343" t="str">
        <f t="shared" si="6"/>
        <v/>
      </c>
      <c r="M88" s="344" t="str">
        <f t="shared" si="7"/>
        <v/>
      </c>
      <c r="N88" s="344" t="str">
        <f t="shared" si="8"/>
        <v/>
      </c>
      <c r="O88" s="72"/>
      <c r="P88" s="345"/>
      <c r="T88" s="345"/>
    </row>
    <row r="89" ht="18.0" customHeight="1">
      <c r="A89" s="336"/>
      <c r="B89" s="337"/>
      <c r="C89" s="346"/>
      <c r="D89" s="346"/>
      <c r="E89" s="339"/>
      <c r="F89" s="340"/>
      <c r="G89" s="341"/>
      <c r="H89" s="342"/>
      <c r="I89" s="343" t="str">
        <f t="shared" si="1"/>
        <v/>
      </c>
      <c r="J89" s="343" t="str">
        <f t="shared" si="2"/>
        <v/>
      </c>
      <c r="K89" s="343" t="str">
        <f t="shared" si="5"/>
        <v/>
      </c>
      <c r="L89" s="343" t="str">
        <f t="shared" si="6"/>
        <v/>
      </c>
      <c r="M89" s="344" t="str">
        <f t="shared" si="7"/>
        <v/>
      </c>
      <c r="N89" s="344" t="str">
        <f t="shared" si="8"/>
        <v/>
      </c>
      <c r="O89" s="72"/>
      <c r="P89" s="345"/>
      <c r="T89" s="345"/>
    </row>
    <row r="90" ht="18.0" customHeight="1">
      <c r="A90" s="336"/>
      <c r="B90" s="337"/>
      <c r="C90" s="346"/>
      <c r="D90" s="346"/>
      <c r="E90" s="339"/>
      <c r="F90" s="340"/>
      <c r="G90" s="341"/>
      <c r="H90" s="342"/>
      <c r="I90" s="343" t="str">
        <f t="shared" si="1"/>
        <v/>
      </c>
      <c r="J90" s="343" t="str">
        <f t="shared" si="2"/>
        <v/>
      </c>
      <c r="K90" s="343" t="str">
        <f t="shared" si="5"/>
        <v/>
      </c>
      <c r="L90" s="343" t="str">
        <f t="shared" si="6"/>
        <v/>
      </c>
      <c r="M90" s="344" t="str">
        <f t="shared" si="7"/>
        <v/>
      </c>
      <c r="N90" s="344" t="str">
        <f t="shared" si="8"/>
        <v/>
      </c>
      <c r="O90" s="72"/>
      <c r="P90" s="345"/>
      <c r="T90" s="345"/>
    </row>
    <row r="91" ht="18.0" customHeight="1">
      <c r="A91" s="336"/>
      <c r="B91" s="337"/>
      <c r="C91" s="346"/>
      <c r="D91" s="346"/>
      <c r="E91" s="339"/>
      <c r="F91" s="340"/>
      <c r="G91" s="341"/>
      <c r="H91" s="342"/>
      <c r="I91" s="343" t="str">
        <f t="shared" si="1"/>
        <v/>
      </c>
      <c r="J91" s="343" t="str">
        <f t="shared" si="2"/>
        <v/>
      </c>
      <c r="K91" s="343" t="str">
        <f t="shared" si="5"/>
        <v/>
      </c>
      <c r="L91" s="343" t="str">
        <f t="shared" si="6"/>
        <v/>
      </c>
      <c r="M91" s="344" t="str">
        <f t="shared" si="7"/>
        <v/>
      </c>
      <c r="N91" s="344" t="str">
        <f t="shared" si="8"/>
        <v/>
      </c>
      <c r="O91" s="72"/>
      <c r="P91" s="345"/>
      <c r="T91" s="345"/>
    </row>
    <row r="92" ht="18.0" customHeight="1">
      <c r="A92" s="336"/>
      <c r="B92" s="337"/>
      <c r="C92" s="346"/>
      <c r="D92" s="346"/>
      <c r="E92" s="339"/>
      <c r="F92" s="340"/>
      <c r="G92" s="341"/>
      <c r="H92" s="342"/>
      <c r="I92" s="343" t="str">
        <f t="shared" si="1"/>
        <v/>
      </c>
      <c r="J92" s="343" t="str">
        <f t="shared" si="2"/>
        <v/>
      </c>
      <c r="K92" s="343" t="str">
        <f t="shared" si="5"/>
        <v/>
      </c>
      <c r="L92" s="343" t="str">
        <f t="shared" si="6"/>
        <v/>
      </c>
      <c r="M92" s="344" t="str">
        <f t="shared" si="7"/>
        <v/>
      </c>
      <c r="N92" s="344" t="str">
        <f t="shared" si="8"/>
        <v/>
      </c>
      <c r="O92" s="72"/>
      <c r="P92" s="345"/>
      <c r="T92" s="345"/>
    </row>
    <row r="93" ht="18.0" customHeight="1">
      <c r="A93" s="336"/>
      <c r="B93" s="337"/>
      <c r="C93" s="346"/>
      <c r="D93" s="346"/>
      <c r="E93" s="339"/>
      <c r="F93" s="340"/>
      <c r="G93" s="341"/>
      <c r="H93" s="342"/>
      <c r="I93" s="343" t="str">
        <f t="shared" si="1"/>
        <v/>
      </c>
      <c r="J93" s="343" t="str">
        <f t="shared" si="2"/>
        <v/>
      </c>
      <c r="K93" s="343" t="str">
        <f t="shared" si="5"/>
        <v/>
      </c>
      <c r="L93" s="343" t="str">
        <f t="shared" si="6"/>
        <v/>
      </c>
      <c r="M93" s="344" t="str">
        <f t="shared" si="7"/>
        <v/>
      </c>
      <c r="N93" s="344" t="str">
        <f t="shared" si="8"/>
        <v/>
      </c>
      <c r="O93" s="72"/>
      <c r="P93" s="345"/>
      <c r="T93" s="345"/>
    </row>
    <row r="94" ht="18.0" customHeight="1">
      <c r="A94" s="336"/>
      <c r="B94" s="337"/>
      <c r="C94" s="346"/>
      <c r="D94" s="346"/>
      <c r="E94" s="339"/>
      <c r="F94" s="340"/>
      <c r="G94" s="341"/>
      <c r="H94" s="342"/>
      <c r="I94" s="343" t="str">
        <f t="shared" si="1"/>
        <v/>
      </c>
      <c r="J94" s="343" t="str">
        <f t="shared" si="2"/>
        <v/>
      </c>
      <c r="K94" s="343" t="str">
        <f t="shared" si="5"/>
        <v/>
      </c>
      <c r="L94" s="343" t="str">
        <f t="shared" si="6"/>
        <v/>
      </c>
      <c r="M94" s="344" t="str">
        <f t="shared" si="7"/>
        <v/>
      </c>
      <c r="N94" s="344" t="str">
        <f t="shared" si="8"/>
        <v/>
      </c>
      <c r="O94" s="72"/>
      <c r="P94" s="345"/>
      <c r="T94" s="345"/>
    </row>
    <row r="95" ht="18.0" customHeight="1">
      <c r="A95" s="336"/>
      <c r="B95" s="337"/>
      <c r="C95" s="346"/>
      <c r="D95" s="346"/>
      <c r="E95" s="339"/>
      <c r="F95" s="340"/>
      <c r="G95" s="341"/>
      <c r="H95" s="342"/>
      <c r="I95" s="343" t="str">
        <f t="shared" si="1"/>
        <v/>
      </c>
      <c r="J95" s="343" t="str">
        <f t="shared" si="2"/>
        <v/>
      </c>
      <c r="K95" s="343" t="str">
        <f t="shared" si="5"/>
        <v/>
      </c>
      <c r="L95" s="343" t="str">
        <f t="shared" si="6"/>
        <v/>
      </c>
      <c r="M95" s="344" t="str">
        <f t="shared" si="7"/>
        <v/>
      </c>
      <c r="N95" s="344" t="str">
        <f t="shared" si="8"/>
        <v/>
      </c>
      <c r="O95" s="72"/>
      <c r="P95" s="345"/>
      <c r="T95" s="345"/>
    </row>
    <row r="96" ht="18.0" customHeight="1">
      <c r="A96" s="336"/>
      <c r="B96" s="337"/>
      <c r="C96" s="346"/>
      <c r="D96" s="346"/>
      <c r="E96" s="339"/>
      <c r="F96" s="340"/>
      <c r="G96" s="341"/>
      <c r="H96" s="342"/>
      <c r="I96" s="343" t="str">
        <f t="shared" si="1"/>
        <v/>
      </c>
      <c r="J96" s="343" t="str">
        <f t="shared" si="2"/>
        <v/>
      </c>
      <c r="K96" s="343" t="str">
        <f t="shared" si="5"/>
        <v/>
      </c>
      <c r="L96" s="343" t="str">
        <f t="shared" si="6"/>
        <v/>
      </c>
      <c r="M96" s="344" t="str">
        <f t="shared" si="7"/>
        <v/>
      </c>
      <c r="N96" s="344" t="str">
        <f t="shared" si="8"/>
        <v/>
      </c>
      <c r="O96" s="72"/>
      <c r="P96" s="345"/>
      <c r="T96" s="345"/>
    </row>
    <row r="97" ht="18.0" customHeight="1">
      <c r="A97" s="336"/>
      <c r="B97" s="337"/>
      <c r="C97" s="346"/>
      <c r="D97" s="346"/>
      <c r="E97" s="339"/>
      <c r="F97" s="340"/>
      <c r="G97" s="341"/>
      <c r="H97" s="342"/>
      <c r="I97" s="343" t="str">
        <f t="shared" si="1"/>
        <v/>
      </c>
      <c r="J97" s="343" t="str">
        <f t="shared" si="2"/>
        <v/>
      </c>
      <c r="K97" s="343" t="str">
        <f t="shared" si="5"/>
        <v/>
      </c>
      <c r="L97" s="343" t="str">
        <f t="shared" si="6"/>
        <v/>
      </c>
      <c r="M97" s="344" t="str">
        <f t="shared" si="7"/>
        <v/>
      </c>
      <c r="N97" s="344" t="str">
        <f t="shared" si="8"/>
        <v/>
      </c>
      <c r="O97" s="72"/>
      <c r="P97" s="345"/>
      <c r="T97" s="345"/>
    </row>
    <row r="98" ht="18.0" customHeight="1">
      <c r="A98" s="336"/>
      <c r="B98" s="337"/>
      <c r="C98" s="346"/>
      <c r="D98" s="346"/>
      <c r="E98" s="339"/>
      <c r="F98" s="340"/>
      <c r="G98" s="341"/>
      <c r="H98" s="342"/>
      <c r="I98" s="343" t="str">
        <f t="shared" si="1"/>
        <v/>
      </c>
      <c r="J98" s="343" t="str">
        <f t="shared" si="2"/>
        <v/>
      </c>
      <c r="K98" s="343" t="str">
        <f t="shared" si="5"/>
        <v/>
      </c>
      <c r="L98" s="343" t="str">
        <f t="shared" si="6"/>
        <v/>
      </c>
      <c r="M98" s="344" t="str">
        <f t="shared" si="7"/>
        <v/>
      </c>
      <c r="N98" s="344" t="str">
        <f t="shared" si="8"/>
        <v/>
      </c>
      <c r="O98" s="72"/>
      <c r="P98" s="345"/>
      <c r="T98" s="345"/>
    </row>
    <row r="99" ht="18.0" customHeight="1">
      <c r="A99" s="336"/>
      <c r="B99" s="337"/>
      <c r="C99" s="346"/>
      <c r="D99" s="346"/>
      <c r="E99" s="339"/>
      <c r="F99" s="340"/>
      <c r="G99" s="341"/>
      <c r="H99" s="342"/>
      <c r="I99" s="343" t="str">
        <f t="shared" si="1"/>
        <v/>
      </c>
      <c r="J99" s="343" t="str">
        <f t="shared" si="2"/>
        <v/>
      </c>
      <c r="K99" s="343" t="str">
        <f t="shared" si="5"/>
        <v/>
      </c>
      <c r="L99" s="343" t="str">
        <f t="shared" si="6"/>
        <v/>
      </c>
      <c r="M99" s="344" t="str">
        <f t="shared" si="7"/>
        <v/>
      </c>
      <c r="N99" s="344" t="str">
        <f t="shared" si="8"/>
        <v/>
      </c>
      <c r="O99" s="72"/>
      <c r="P99" s="345"/>
      <c r="T99" s="345"/>
    </row>
    <row r="100" ht="18.0" customHeight="1">
      <c r="A100" s="336"/>
      <c r="B100" s="337"/>
      <c r="C100" s="346"/>
      <c r="D100" s="346"/>
      <c r="E100" s="339"/>
      <c r="F100" s="340"/>
      <c r="G100" s="341"/>
      <c r="H100" s="342"/>
      <c r="I100" s="343" t="str">
        <f t="shared" si="1"/>
        <v/>
      </c>
      <c r="J100" s="343" t="str">
        <f t="shared" si="2"/>
        <v/>
      </c>
      <c r="K100" s="343" t="str">
        <f t="shared" si="5"/>
        <v/>
      </c>
      <c r="L100" s="343" t="str">
        <f t="shared" si="6"/>
        <v/>
      </c>
      <c r="M100" s="344" t="str">
        <f t="shared" si="7"/>
        <v/>
      </c>
      <c r="N100" s="344" t="str">
        <f t="shared" si="8"/>
        <v/>
      </c>
      <c r="O100" s="72"/>
      <c r="P100" s="345"/>
      <c r="T100" s="345"/>
    </row>
    <row r="101" ht="18.0" customHeight="1">
      <c r="A101" s="336"/>
      <c r="B101" s="337"/>
      <c r="C101" s="346"/>
      <c r="D101" s="346"/>
      <c r="E101" s="339"/>
      <c r="F101" s="340"/>
      <c r="G101" s="341"/>
      <c r="H101" s="342"/>
      <c r="I101" s="343" t="str">
        <f t="shared" si="1"/>
        <v/>
      </c>
      <c r="J101" s="343" t="str">
        <f t="shared" si="2"/>
        <v/>
      </c>
      <c r="K101" s="343" t="str">
        <f t="shared" si="5"/>
        <v/>
      </c>
      <c r="L101" s="343" t="str">
        <f t="shared" si="6"/>
        <v/>
      </c>
      <c r="M101" s="344" t="str">
        <f t="shared" si="7"/>
        <v/>
      </c>
      <c r="N101" s="344" t="str">
        <f t="shared" si="8"/>
        <v/>
      </c>
      <c r="O101" s="72"/>
      <c r="P101" s="345"/>
      <c r="T101" s="345"/>
    </row>
    <row r="102" ht="18.0" customHeight="1">
      <c r="A102" s="336"/>
      <c r="B102" s="337"/>
      <c r="C102" s="346"/>
      <c r="D102" s="346"/>
      <c r="E102" s="339"/>
      <c r="F102" s="340"/>
      <c r="G102" s="341"/>
      <c r="H102" s="342"/>
      <c r="I102" s="343" t="str">
        <f t="shared" si="1"/>
        <v/>
      </c>
      <c r="J102" s="343" t="str">
        <f t="shared" si="2"/>
        <v/>
      </c>
      <c r="K102" s="343" t="str">
        <f t="shared" si="5"/>
        <v/>
      </c>
      <c r="L102" s="343" t="str">
        <f t="shared" si="6"/>
        <v/>
      </c>
      <c r="M102" s="344" t="str">
        <f t="shared" si="7"/>
        <v/>
      </c>
      <c r="N102" s="344" t="str">
        <f t="shared" si="8"/>
        <v/>
      </c>
      <c r="O102" s="72"/>
      <c r="P102" s="345"/>
      <c r="T102" s="345"/>
    </row>
    <row r="103" ht="18.0" customHeight="1">
      <c r="A103" s="336"/>
      <c r="B103" s="337"/>
      <c r="C103" s="346"/>
      <c r="D103" s="346"/>
      <c r="E103" s="339"/>
      <c r="F103" s="340"/>
      <c r="G103" s="341"/>
      <c r="H103" s="342"/>
      <c r="I103" s="343" t="str">
        <f t="shared" si="1"/>
        <v/>
      </c>
      <c r="J103" s="343" t="str">
        <f t="shared" si="2"/>
        <v/>
      </c>
      <c r="K103" s="343" t="str">
        <f t="shared" si="5"/>
        <v/>
      </c>
      <c r="L103" s="343" t="str">
        <f t="shared" si="6"/>
        <v/>
      </c>
      <c r="M103" s="344" t="str">
        <f t="shared" si="7"/>
        <v/>
      </c>
      <c r="N103" s="344" t="str">
        <f t="shared" si="8"/>
        <v/>
      </c>
      <c r="O103" s="72"/>
      <c r="P103" s="345"/>
      <c r="T103" s="345"/>
    </row>
    <row r="104" ht="18.0" customHeight="1">
      <c r="A104" s="336"/>
      <c r="B104" s="337"/>
      <c r="C104" s="346"/>
      <c r="D104" s="346"/>
      <c r="E104" s="339"/>
      <c r="F104" s="340"/>
      <c r="G104" s="341"/>
      <c r="H104" s="342"/>
      <c r="I104" s="343" t="str">
        <f t="shared" si="1"/>
        <v/>
      </c>
      <c r="J104" s="343" t="str">
        <f t="shared" si="2"/>
        <v/>
      </c>
      <c r="K104" s="343" t="str">
        <f t="shared" si="5"/>
        <v/>
      </c>
      <c r="L104" s="343" t="str">
        <f t="shared" si="6"/>
        <v/>
      </c>
      <c r="M104" s="344" t="str">
        <f t="shared" si="7"/>
        <v/>
      </c>
      <c r="N104" s="344" t="str">
        <f t="shared" si="8"/>
        <v/>
      </c>
      <c r="O104" s="72"/>
      <c r="P104" s="345"/>
      <c r="T104" s="345"/>
    </row>
    <row r="105" ht="18.0" customHeight="1">
      <c r="A105" s="336"/>
      <c r="B105" s="337"/>
      <c r="C105" s="346"/>
      <c r="D105" s="346"/>
      <c r="E105" s="339"/>
      <c r="F105" s="340"/>
      <c r="G105" s="341"/>
      <c r="H105" s="342"/>
      <c r="I105" s="343" t="str">
        <f t="shared" si="1"/>
        <v/>
      </c>
      <c r="J105" s="343" t="str">
        <f t="shared" si="2"/>
        <v/>
      </c>
      <c r="K105" s="343" t="str">
        <f t="shared" si="5"/>
        <v/>
      </c>
      <c r="L105" s="343" t="str">
        <f t="shared" si="6"/>
        <v/>
      </c>
      <c r="M105" s="344" t="str">
        <f t="shared" si="7"/>
        <v/>
      </c>
      <c r="N105" s="344" t="str">
        <f t="shared" si="8"/>
        <v/>
      </c>
      <c r="O105" s="72"/>
      <c r="P105" s="345"/>
      <c r="T105" s="345"/>
    </row>
    <row r="106" ht="18.0" customHeight="1">
      <c r="A106" s="336"/>
      <c r="B106" s="337"/>
      <c r="C106" s="346"/>
      <c r="D106" s="346"/>
      <c r="E106" s="339"/>
      <c r="F106" s="340"/>
      <c r="G106" s="341"/>
      <c r="H106" s="342"/>
      <c r="I106" s="343" t="str">
        <f t="shared" si="1"/>
        <v/>
      </c>
      <c r="J106" s="343" t="str">
        <f t="shared" si="2"/>
        <v/>
      </c>
      <c r="K106" s="343" t="str">
        <f t="shared" si="5"/>
        <v/>
      </c>
      <c r="L106" s="343" t="str">
        <f t="shared" si="6"/>
        <v/>
      </c>
      <c r="M106" s="344" t="str">
        <f t="shared" si="7"/>
        <v/>
      </c>
      <c r="N106" s="344" t="str">
        <f t="shared" si="8"/>
        <v/>
      </c>
      <c r="O106" s="72"/>
      <c r="P106" s="345"/>
      <c r="T106" s="345"/>
    </row>
    <row r="107" ht="18.0" customHeight="1">
      <c r="A107" s="336"/>
      <c r="B107" s="337"/>
      <c r="C107" s="346"/>
      <c r="D107" s="346"/>
      <c r="E107" s="339"/>
      <c r="F107" s="340"/>
      <c r="G107" s="341"/>
      <c r="H107" s="342"/>
      <c r="I107" s="343" t="str">
        <f t="shared" si="1"/>
        <v/>
      </c>
      <c r="J107" s="343" t="str">
        <f t="shared" si="2"/>
        <v/>
      </c>
      <c r="K107" s="343" t="str">
        <f t="shared" si="5"/>
        <v/>
      </c>
      <c r="L107" s="343" t="str">
        <f t="shared" si="6"/>
        <v/>
      </c>
      <c r="M107" s="344" t="str">
        <f t="shared" si="7"/>
        <v/>
      </c>
      <c r="N107" s="344" t="str">
        <f t="shared" si="8"/>
        <v/>
      </c>
      <c r="O107" s="72"/>
      <c r="P107" s="345"/>
      <c r="T107" s="345"/>
    </row>
    <row r="108" ht="18.0" customHeight="1">
      <c r="A108" s="336"/>
      <c r="B108" s="337"/>
      <c r="C108" s="346"/>
      <c r="D108" s="346"/>
      <c r="E108" s="339"/>
      <c r="F108" s="340"/>
      <c r="G108" s="341"/>
      <c r="H108" s="342"/>
      <c r="I108" s="343" t="str">
        <f t="shared" si="1"/>
        <v/>
      </c>
      <c r="J108" s="343" t="str">
        <f t="shared" si="2"/>
        <v/>
      </c>
      <c r="K108" s="343" t="str">
        <f t="shared" si="5"/>
        <v/>
      </c>
      <c r="L108" s="343" t="str">
        <f t="shared" si="6"/>
        <v/>
      </c>
      <c r="M108" s="344" t="str">
        <f t="shared" si="7"/>
        <v/>
      </c>
      <c r="N108" s="344" t="str">
        <f t="shared" si="8"/>
        <v/>
      </c>
      <c r="O108" s="72"/>
      <c r="P108" s="345"/>
      <c r="T108" s="345"/>
    </row>
    <row r="109" ht="18.0" customHeight="1">
      <c r="A109" s="336"/>
      <c r="B109" s="337"/>
      <c r="C109" s="346"/>
      <c r="D109" s="346"/>
      <c r="E109" s="339"/>
      <c r="F109" s="340"/>
      <c r="G109" s="341"/>
      <c r="H109" s="342"/>
      <c r="I109" s="343" t="str">
        <f t="shared" si="1"/>
        <v/>
      </c>
      <c r="J109" s="343" t="str">
        <f t="shared" si="2"/>
        <v/>
      </c>
      <c r="K109" s="343" t="str">
        <f t="shared" si="5"/>
        <v/>
      </c>
      <c r="L109" s="343" t="str">
        <f t="shared" si="6"/>
        <v/>
      </c>
      <c r="M109" s="344" t="str">
        <f t="shared" si="7"/>
        <v/>
      </c>
      <c r="N109" s="344" t="str">
        <f t="shared" si="8"/>
        <v/>
      </c>
      <c r="O109" s="72"/>
      <c r="P109" s="345"/>
      <c r="T109" s="345"/>
    </row>
    <row r="110" ht="18.0" customHeight="1">
      <c r="A110" s="336"/>
      <c r="B110" s="337"/>
      <c r="C110" s="346"/>
      <c r="D110" s="346"/>
      <c r="E110" s="339"/>
      <c r="F110" s="340"/>
      <c r="G110" s="341"/>
      <c r="H110" s="342"/>
      <c r="I110" s="343" t="str">
        <f t="shared" si="1"/>
        <v/>
      </c>
      <c r="J110" s="343" t="str">
        <f t="shared" si="2"/>
        <v/>
      </c>
      <c r="K110" s="343" t="str">
        <f t="shared" si="5"/>
        <v/>
      </c>
      <c r="L110" s="343" t="str">
        <f t="shared" si="6"/>
        <v/>
      </c>
      <c r="M110" s="344" t="str">
        <f t="shared" si="7"/>
        <v/>
      </c>
      <c r="N110" s="344" t="str">
        <f t="shared" si="8"/>
        <v/>
      </c>
      <c r="O110" s="72"/>
      <c r="P110" s="345"/>
      <c r="T110" s="345"/>
    </row>
    <row r="111" ht="18.0" customHeight="1">
      <c r="A111" s="336"/>
      <c r="B111" s="337"/>
      <c r="C111" s="346"/>
      <c r="D111" s="338"/>
      <c r="E111" s="339"/>
      <c r="F111" s="340"/>
      <c r="G111" s="341"/>
      <c r="H111" s="342"/>
      <c r="I111" s="343" t="str">
        <f t="shared" si="1"/>
        <v/>
      </c>
      <c r="J111" s="343" t="str">
        <f t="shared" si="2"/>
        <v/>
      </c>
      <c r="K111" s="343" t="str">
        <f t="shared" si="5"/>
        <v/>
      </c>
      <c r="L111" s="343" t="str">
        <f t="shared" si="6"/>
        <v/>
      </c>
      <c r="M111" s="344" t="str">
        <f t="shared" si="7"/>
        <v/>
      </c>
      <c r="N111" s="344" t="str">
        <f t="shared" si="8"/>
        <v/>
      </c>
      <c r="O111" s="72"/>
      <c r="P111" s="345"/>
      <c r="T111" s="345"/>
    </row>
    <row r="112" ht="18.0" customHeight="1">
      <c r="A112" s="336"/>
      <c r="B112" s="337"/>
      <c r="C112" s="346"/>
      <c r="D112" s="346"/>
      <c r="E112" s="339"/>
      <c r="F112" s="340"/>
      <c r="G112" s="341"/>
      <c r="H112" s="342"/>
      <c r="I112" s="343" t="str">
        <f t="shared" si="1"/>
        <v/>
      </c>
      <c r="J112" s="343" t="str">
        <f t="shared" si="2"/>
        <v/>
      </c>
      <c r="K112" s="343" t="str">
        <f t="shared" si="5"/>
        <v/>
      </c>
      <c r="L112" s="343" t="str">
        <f t="shared" si="6"/>
        <v/>
      </c>
      <c r="M112" s="344" t="str">
        <f t="shared" si="7"/>
        <v/>
      </c>
      <c r="N112" s="344" t="str">
        <f t="shared" si="8"/>
        <v/>
      </c>
      <c r="O112" s="72"/>
      <c r="P112" s="345"/>
      <c r="T112" s="345"/>
    </row>
    <row r="113" ht="18.0" customHeight="1">
      <c r="A113" s="336"/>
      <c r="B113" s="337"/>
      <c r="C113" s="346"/>
      <c r="D113" s="346"/>
      <c r="E113" s="339"/>
      <c r="F113" s="340"/>
      <c r="G113" s="341"/>
      <c r="H113" s="342"/>
      <c r="I113" s="343" t="str">
        <f t="shared" si="1"/>
        <v/>
      </c>
      <c r="J113" s="343" t="str">
        <f t="shared" si="2"/>
        <v/>
      </c>
      <c r="K113" s="343" t="str">
        <f t="shared" si="5"/>
        <v/>
      </c>
      <c r="L113" s="343" t="str">
        <f t="shared" si="6"/>
        <v/>
      </c>
      <c r="M113" s="344" t="str">
        <f t="shared" si="7"/>
        <v/>
      </c>
      <c r="N113" s="344" t="str">
        <f t="shared" si="8"/>
        <v/>
      </c>
      <c r="O113" s="72"/>
      <c r="P113" s="345"/>
      <c r="T113" s="345"/>
    </row>
    <row r="114" ht="18.0" customHeight="1">
      <c r="A114" s="336"/>
      <c r="B114" s="337"/>
      <c r="C114" s="346"/>
      <c r="D114" s="346"/>
      <c r="E114" s="339"/>
      <c r="F114" s="340"/>
      <c r="G114" s="341"/>
      <c r="H114" s="342"/>
      <c r="I114" s="343" t="str">
        <f t="shared" si="1"/>
        <v/>
      </c>
      <c r="J114" s="343" t="str">
        <f t="shared" si="2"/>
        <v/>
      </c>
      <c r="K114" s="343" t="str">
        <f t="shared" si="5"/>
        <v/>
      </c>
      <c r="L114" s="343" t="str">
        <f t="shared" si="6"/>
        <v/>
      </c>
      <c r="M114" s="344" t="str">
        <f t="shared" si="7"/>
        <v/>
      </c>
      <c r="N114" s="344" t="str">
        <f t="shared" si="8"/>
        <v/>
      </c>
      <c r="O114" s="72"/>
      <c r="P114" s="345"/>
      <c r="T114" s="345"/>
    </row>
    <row r="115" ht="18.0" customHeight="1">
      <c r="A115" s="336"/>
      <c r="B115" s="337"/>
      <c r="C115" s="346"/>
      <c r="D115" s="346"/>
      <c r="E115" s="339"/>
      <c r="F115" s="340"/>
      <c r="G115" s="341"/>
      <c r="H115" s="342"/>
      <c r="I115" s="343" t="str">
        <f t="shared" si="1"/>
        <v/>
      </c>
      <c r="J115" s="343" t="str">
        <f t="shared" si="2"/>
        <v/>
      </c>
      <c r="K115" s="343" t="str">
        <f t="shared" si="5"/>
        <v/>
      </c>
      <c r="L115" s="343" t="str">
        <f t="shared" si="6"/>
        <v/>
      </c>
      <c r="M115" s="344" t="str">
        <f t="shared" si="7"/>
        <v/>
      </c>
      <c r="N115" s="344" t="str">
        <f t="shared" si="8"/>
        <v/>
      </c>
      <c r="O115" s="72"/>
      <c r="P115" s="345"/>
      <c r="T115" s="345"/>
    </row>
    <row r="116" ht="18.0" customHeight="1">
      <c r="A116" s="336"/>
      <c r="B116" s="337"/>
      <c r="C116" s="346"/>
      <c r="D116" s="346"/>
      <c r="E116" s="339"/>
      <c r="F116" s="340"/>
      <c r="G116" s="341"/>
      <c r="H116" s="342"/>
      <c r="I116" s="343" t="str">
        <f t="shared" si="1"/>
        <v/>
      </c>
      <c r="J116" s="343" t="str">
        <f t="shared" si="2"/>
        <v/>
      </c>
      <c r="K116" s="343" t="str">
        <f t="shared" si="5"/>
        <v/>
      </c>
      <c r="L116" s="343" t="str">
        <f t="shared" si="6"/>
        <v/>
      </c>
      <c r="M116" s="344" t="str">
        <f t="shared" si="7"/>
        <v/>
      </c>
      <c r="N116" s="344" t="str">
        <f t="shared" si="8"/>
        <v/>
      </c>
      <c r="O116" s="72"/>
      <c r="P116" s="345"/>
      <c r="T116" s="345"/>
    </row>
    <row r="117" ht="18.0" customHeight="1">
      <c r="A117" s="336"/>
      <c r="B117" s="337"/>
      <c r="C117" s="346"/>
      <c r="D117" s="346"/>
      <c r="E117" s="339"/>
      <c r="F117" s="340"/>
      <c r="G117" s="341"/>
      <c r="H117" s="342"/>
      <c r="I117" s="343" t="str">
        <f t="shared" si="1"/>
        <v/>
      </c>
      <c r="J117" s="343" t="str">
        <f t="shared" si="2"/>
        <v/>
      </c>
      <c r="K117" s="343" t="str">
        <f t="shared" si="5"/>
        <v/>
      </c>
      <c r="L117" s="343" t="str">
        <f t="shared" si="6"/>
        <v/>
      </c>
      <c r="M117" s="344" t="str">
        <f t="shared" si="7"/>
        <v/>
      </c>
      <c r="N117" s="344" t="str">
        <f t="shared" si="8"/>
        <v/>
      </c>
      <c r="O117" s="72"/>
      <c r="P117" s="345"/>
      <c r="T117" s="345"/>
    </row>
    <row r="118" ht="18.0" customHeight="1">
      <c r="A118" s="336"/>
      <c r="B118" s="337"/>
      <c r="C118" s="346"/>
      <c r="D118" s="346"/>
      <c r="E118" s="339"/>
      <c r="F118" s="340"/>
      <c r="G118" s="341"/>
      <c r="H118" s="342"/>
      <c r="I118" s="343" t="str">
        <f t="shared" si="1"/>
        <v/>
      </c>
      <c r="J118" s="343" t="str">
        <f t="shared" si="2"/>
        <v/>
      </c>
      <c r="K118" s="343" t="str">
        <f t="shared" si="5"/>
        <v/>
      </c>
      <c r="L118" s="343" t="str">
        <f t="shared" si="6"/>
        <v/>
      </c>
      <c r="M118" s="344" t="str">
        <f t="shared" si="7"/>
        <v/>
      </c>
      <c r="N118" s="344" t="str">
        <f t="shared" si="8"/>
        <v/>
      </c>
      <c r="O118" s="72"/>
      <c r="P118" s="345"/>
      <c r="T118" s="345"/>
    </row>
    <row r="119" ht="18.0" customHeight="1">
      <c r="A119" s="336"/>
      <c r="B119" s="337"/>
      <c r="C119" s="346"/>
      <c r="D119" s="346"/>
      <c r="E119" s="339"/>
      <c r="F119" s="340"/>
      <c r="G119" s="341"/>
      <c r="H119" s="342"/>
      <c r="I119" s="343" t="str">
        <f t="shared" si="1"/>
        <v/>
      </c>
      <c r="J119" s="343" t="str">
        <f t="shared" si="2"/>
        <v/>
      </c>
      <c r="K119" s="343" t="str">
        <f t="shared" si="5"/>
        <v/>
      </c>
      <c r="L119" s="343" t="str">
        <f t="shared" si="6"/>
        <v/>
      </c>
      <c r="M119" s="344" t="str">
        <f t="shared" si="7"/>
        <v/>
      </c>
      <c r="N119" s="344" t="str">
        <f t="shared" si="8"/>
        <v/>
      </c>
      <c r="O119" s="72"/>
      <c r="P119" s="345"/>
      <c r="T119" s="345"/>
    </row>
    <row r="120" ht="18.0" customHeight="1">
      <c r="A120" s="336"/>
      <c r="B120" s="337"/>
      <c r="C120" s="346"/>
      <c r="D120" s="346"/>
      <c r="E120" s="339"/>
      <c r="F120" s="340"/>
      <c r="G120" s="341"/>
      <c r="H120" s="342"/>
      <c r="I120" s="343" t="str">
        <f t="shared" si="1"/>
        <v/>
      </c>
      <c r="J120" s="343" t="str">
        <f t="shared" si="2"/>
        <v/>
      </c>
      <c r="K120" s="343" t="str">
        <f t="shared" si="5"/>
        <v/>
      </c>
      <c r="L120" s="343" t="str">
        <f t="shared" si="6"/>
        <v/>
      </c>
      <c r="M120" s="344" t="str">
        <f t="shared" si="7"/>
        <v/>
      </c>
      <c r="N120" s="344" t="str">
        <f t="shared" si="8"/>
        <v/>
      </c>
      <c r="O120" s="72"/>
      <c r="P120" s="345"/>
      <c r="T120" s="345"/>
    </row>
    <row r="121" ht="18.0" customHeight="1">
      <c r="A121" s="336"/>
      <c r="B121" s="337"/>
      <c r="C121" s="346"/>
      <c r="D121" s="346"/>
      <c r="E121" s="339"/>
      <c r="F121" s="340"/>
      <c r="G121" s="341"/>
      <c r="H121" s="342"/>
      <c r="I121" s="343" t="str">
        <f t="shared" si="1"/>
        <v/>
      </c>
      <c r="J121" s="343" t="str">
        <f t="shared" si="2"/>
        <v/>
      </c>
      <c r="K121" s="343" t="str">
        <f t="shared" si="5"/>
        <v/>
      </c>
      <c r="L121" s="343" t="str">
        <f t="shared" si="6"/>
        <v/>
      </c>
      <c r="M121" s="344" t="str">
        <f t="shared" si="7"/>
        <v/>
      </c>
      <c r="N121" s="344" t="str">
        <f t="shared" si="8"/>
        <v/>
      </c>
      <c r="O121" s="72"/>
      <c r="P121" s="345"/>
      <c r="T121" s="345"/>
    </row>
    <row r="122" ht="18.0" customHeight="1">
      <c r="A122" s="336"/>
      <c r="B122" s="337"/>
      <c r="C122" s="346"/>
      <c r="D122" s="346"/>
      <c r="E122" s="339"/>
      <c r="F122" s="340"/>
      <c r="G122" s="341"/>
      <c r="H122" s="342"/>
      <c r="I122" s="343" t="str">
        <f t="shared" si="1"/>
        <v/>
      </c>
      <c r="J122" s="343" t="str">
        <f t="shared" si="2"/>
        <v/>
      </c>
      <c r="K122" s="343" t="str">
        <f t="shared" si="5"/>
        <v/>
      </c>
      <c r="L122" s="343" t="str">
        <f t="shared" si="6"/>
        <v/>
      </c>
      <c r="M122" s="344" t="str">
        <f t="shared" si="7"/>
        <v/>
      </c>
      <c r="N122" s="344" t="str">
        <f t="shared" si="8"/>
        <v/>
      </c>
      <c r="O122" s="72"/>
      <c r="P122" s="345"/>
      <c r="T122" s="345"/>
    </row>
    <row r="123" ht="18.0" customHeight="1">
      <c r="A123" s="336"/>
      <c r="B123" s="337"/>
      <c r="C123" s="346"/>
      <c r="D123" s="346"/>
      <c r="E123" s="339"/>
      <c r="F123" s="340"/>
      <c r="G123" s="341"/>
      <c r="H123" s="342"/>
      <c r="I123" s="343" t="str">
        <f t="shared" si="1"/>
        <v/>
      </c>
      <c r="J123" s="343" t="str">
        <f t="shared" si="2"/>
        <v/>
      </c>
      <c r="K123" s="343" t="str">
        <f t="shared" si="5"/>
        <v/>
      </c>
      <c r="L123" s="343" t="str">
        <f t="shared" si="6"/>
        <v/>
      </c>
      <c r="M123" s="344" t="str">
        <f t="shared" si="7"/>
        <v/>
      </c>
      <c r="N123" s="344" t="str">
        <f t="shared" si="8"/>
        <v/>
      </c>
      <c r="O123" s="72"/>
      <c r="P123" s="345"/>
      <c r="T123" s="345"/>
    </row>
    <row r="124" ht="18.0" customHeight="1">
      <c r="A124" s="336"/>
      <c r="B124" s="337"/>
      <c r="C124" s="346"/>
      <c r="D124" s="346"/>
      <c r="E124" s="339"/>
      <c r="F124" s="340"/>
      <c r="G124" s="341"/>
      <c r="H124" s="342"/>
      <c r="I124" s="343" t="str">
        <f t="shared" si="1"/>
        <v/>
      </c>
      <c r="J124" s="343" t="str">
        <f t="shared" si="2"/>
        <v/>
      </c>
      <c r="K124" s="343" t="str">
        <f t="shared" si="5"/>
        <v/>
      </c>
      <c r="L124" s="343" t="str">
        <f t="shared" si="6"/>
        <v/>
      </c>
      <c r="M124" s="344" t="str">
        <f t="shared" si="7"/>
        <v/>
      </c>
      <c r="N124" s="344" t="str">
        <f t="shared" si="8"/>
        <v/>
      </c>
      <c r="O124" s="72"/>
      <c r="P124" s="345"/>
      <c r="T124" s="345"/>
    </row>
    <row r="125" ht="18.0" customHeight="1">
      <c r="A125" s="336"/>
      <c r="B125" s="337"/>
      <c r="C125" s="346"/>
      <c r="D125" s="346"/>
      <c r="E125" s="339"/>
      <c r="F125" s="340"/>
      <c r="G125" s="341"/>
      <c r="H125" s="342"/>
      <c r="I125" s="343" t="str">
        <f t="shared" si="1"/>
        <v/>
      </c>
      <c r="J125" s="343" t="str">
        <f t="shared" si="2"/>
        <v/>
      </c>
      <c r="K125" s="343" t="str">
        <f t="shared" si="5"/>
        <v/>
      </c>
      <c r="L125" s="343" t="str">
        <f t="shared" si="6"/>
        <v/>
      </c>
      <c r="M125" s="344" t="str">
        <f t="shared" si="7"/>
        <v/>
      </c>
      <c r="N125" s="344" t="str">
        <f t="shared" si="8"/>
        <v/>
      </c>
      <c r="O125" s="72"/>
      <c r="P125" s="345"/>
      <c r="T125" s="345"/>
    </row>
    <row r="126" ht="18.0" customHeight="1">
      <c r="A126" s="336"/>
      <c r="B126" s="337"/>
      <c r="C126" s="346"/>
      <c r="D126" s="346"/>
      <c r="E126" s="339"/>
      <c r="F126" s="340"/>
      <c r="G126" s="341"/>
      <c r="H126" s="342"/>
      <c r="I126" s="343" t="str">
        <f t="shared" si="1"/>
        <v/>
      </c>
      <c r="J126" s="343" t="str">
        <f t="shared" si="2"/>
        <v/>
      </c>
      <c r="K126" s="343" t="str">
        <f t="shared" si="5"/>
        <v/>
      </c>
      <c r="L126" s="343" t="str">
        <f t="shared" si="6"/>
        <v/>
      </c>
      <c r="M126" s="344" t="str">
        <f t="shared" si="7"/>
        <v/>
      </c>
      <c r="N126" s="344" t="str">
        <f t="shared" si="8"/>
        <v/>
      </c>
      <c r="O126" s="72"/>
      <c r="P126" s="345"/>
      <c r="T126" s="345"/>
    </row>
    <row r="127" ht="18.0" customHeight="1">
      <c r="A127" s="336"/>
      <c r="B127" s="337"/>
      <c r="C127" s="346"/>
      <c r="D127" s="346"/>
      <c r="E127" s="339"/>
      <c r="F127" s="340"/>
      <c r="G127" s="341"/>
      <c r="H127" s="342"/>
      <c r="I127" s="343" t="str">
        <f t="shared" si="1"/>
        <v/>
      </c>
      <c r="J127" s="343" t="str">
        <f t="shared" si="2"/>
        <v/>
      </c>
      <c r="K127" s="343" t="str">
        <f t="shared" si="5"/>
        <v/>
      </c>
      <c r="L127" s="343" t="str">
        <f t="shared" si="6"/>
        <v/>
      </c>
      <c r="M127" s="344" t="str">
        <f t="shared" si="7"/>
        <v/>
      </c>
      <c r="N127" s="344" t="str">
        <f t="shared" si="8"/>
        <v/>
      </c>
      <c r="O127" s="72"/>
      <c r="P127" s="345"/>
      <c r="T127" s="345"/>
    </row>
    <row r="128" ht="18.0" customHeight="1">
      <c r="A128" s="336"/>
      <c r="B128" s="337"/>
      <c r="C128" s="346"/>
      <c r="D128" s="346"/>
      <c r="E128" s="339"/>
      <c r="F128" s="340"/>
      <c r="G128" s="341"/>
      <c r="H128" s="342"/>
      <c r="I128" s="343" t="str">
        <f t="shared" si="1"/>
        <v/>
      </c>
      <c r="J128" s="343" t="str">
        <f t="shared" si="2"/>
        <v/>
      </c>
      <c r="K128" s="343" t="str">
        <f t="shared" si="5"/>
        <v/>
      </c>
      <c r="L128" s="343" t="str">
        <f t="shared" si="6"/>
        <v/>
      </c>
      <c r="M128" s="344" t="str">
        <f t="shared" si="7"/>
        <v/>
      </c>
      <c r="N128" s="344" t="str">
        <f t="shared" si="8"/>
        <v/>
      </c>
      <c r="O128" s="72"/>
      <c r="P128" s="345"/>
      <c r="T128" s="345"/>
    </row>
    <row r="129" ht="18.0" customHeight="1">
      <c r="A129" s="336"/>
      <c r="B129" s="337"/>
      <c r="C129" s="346"/>
      <c r="D129" s="346"/>
      <c r="E129" s="339"/>
      <c r="F129" s="340"/>
      <c r="G129" s="341"/>
      <c r="H129" s="342"/>
      <c r="I129" s="343" t="str">
        <f t="shared" si="1"/>
        <v/>
      </c>
      <c r="J129" s="343" t="str">
        <f t="shared" si="2"/>
        <v/>
      </c>
      <c r="K129" s="343" t="str">
        <f t="shared" si="5"/>
        <v/>
      </c>
      <c r="L129" s="343" t="str">
        <f t="shared" si="6"/>
        <v/>
      </c>
      <c r="M129" s="344" t="str">
        <f t="shared" si="7"/>
        <v/>
      </c>
      <c r="N129" s="344" t="str">
        <f t="shared" si="8"/>
        <v/>
      </c>
      <c r="O129" s="72"/>
      <c r="P129" s="345"/>
      <c r="T129" s="345"/>
    </row>
    <row r="130" ht="18.0" customHeight="1">
      <c r="A130" s="336"/>
      <c r="B130" s="337"/>
      <c r="C130" s="346"/>
      <c r="D130" s="346"/>
      <c r="E130" s="339"/>
      <c r="F130" s="340"/>
      <c r="G130" s="341"/>
      <c r="H130" s="342"/>
      <c r="I130" s="343" t="str">
        <f t="shared" si="1"/>
        <v/>
      </c>
      <c r="J130" s="343" t="str">
        <f t="shared" si="2"/>
        <v/>
      </c>
      <c r="K130" s="343" t="str">
        <f t="shared" si="5"/>
        <v/>
      </c>
      <c r="L130" s="343" t="str">
        <f t="shared" si="6"/>
        <v/>
      </c>
      <c r="M130" s="344" t="str">
        <f t="shared" si="7"/>
        <v/>
      </c>
      <c r="N130" s="344" t="str">
        <f t="shared" si="8"/>
        <v/>
      </c>
      <c r="O130" s="72"/>
      <c r="P130" s="345"/>
      <c r="T130" s="345"/>
    </row>
    <row r="131" ht="18.0" customHeight="1">
      <c r="A131" s="336"/>
      <c r="B131" s="337"/>
      <c r="C131" s="346"/>
      <c r="D131" s="346"/>
      <c r="E131" s="339"/>
      <c r="F131" s="340"/>
      <c r="G131" s="341"/>
      <c r="H131" s="342"/>
      <c r="I131" s="343" t="str">
        <f t="shared" si="1"/>
        <v/>
      </c>
      <c r="J131" s="343" t="str">
        <f t="shared" si="2"/>
        <v/>
      </c>
      <c r="K131" s="343" t="str">
        <f t="shared" si="5"/>
        <v/>
      </c>
      <c r="L131" s="343" t="str">
        <f t="shared" si="6"/>
        <v/>
      </c>
      <c r="M131" s="344" t="str">
        <f t="shared" si="7"/>
        <v/>
      </c>
      <c r="N131" s="344" t="str">
        <f t="shared" si="8"/>
        <v/>
      </c>
      <c r="O131" s="72"/>
      <c r="P131" s="345"/>
      <c r="T131" s="345"/>
    </row>
    <row r="132" ht="18.0" customHeight="1">
      <c r="A132" s="336"/>
      <c r="B132" s="337"/>
      <c r="C132" s="346"/>
      <c r="D132" s="346"/>
      <c r="E132" s="339"/>
      <c r="F132" s="340"/>
      <c r="G132" s="341"/>
      <c r="H132" s="342"/>
      <c r="I132" s="343" t="str">
        <f t="shared" si="1"/>
        <v/>
      </c>
      <c r="J132" s="343" t="str">
        <f t="shared" si="2"/>
        <v/>
      </c>
      <c r="K132" s="343" t="str">
        <f t="shared" si="5"/>
        <v/>
      </c>
      <c r="L132" s="343" t="str">
        <f t="shared" si="6"/>
        <v/>
      </c>
      <c r="M132" s="344" t="str">
        <f t="shared" si="7"/>
        <v/>
      </c>
      <c r="N132" s="344" t="str">
        <f t="shared" si="8"/>
        <v/>
      </c>
      <c r="O132" s="72"/>
      <c r="P132" s="345"/>
      <c r="T132" s="345"/>
    </row>
    <row r="133" ht="18.0" customHeight="1">
      <c r="A133" s="336"/>
      <c r="B133" s="337"/>
      <c r="C133" s="346"/>
      <c r="D133" s="346"/>
      <c r="E133" s="339"/>
      <c r="F133" s="340"/>
      <c r="G133" s="341"/>
      <c r="H133" s="342"/>
      <c r="I133" s="343" t="str">
        <f t="shared" si="1"/>
        <v/>
      </c>
      <c r="J133" s="343" t="str">
        <f t="shared" si="2"/>
        <v/>
      </c>
      <c r="K133" s="343" t="str">
        <f t="shared" si="5"/>
        <v/>
      </c>
      <c r="L133" s="343" t="str">
        <f t="shared" si="6"/>
        <v/>
      </c>
      <c r="M133" s="344" t="str">
        <f t="shared" si="7"/>
        <v/>
      </c>
      <c r="N133" s="344" t="str">
        <f t="shared" si="8"/>
        <v/>
      </c>
      <c r="O133" s="72"/>
      <c r="P133" s="345"/>
      <c r="T133" s="345"/>
    </row>
    <row r="134" ht="18.0" customHeight="1">
      <c r="A134" s="348"/>
      <c r="B134" s="337"/>
      <c r="C134" s="346"/>
      <c r="D134" s="346"/>
      <c r="E134" s="339"/>
      <c r="F134" s="340"/>
      <c r="G134" s="341"/>
      <c r="H134" s="342"/>
      <c r="I134" s="343" t="str">
        <f t="shared" si="1"/>
        <v/>
      </c>
      <c r="J134" s="343" t="str">
        <f t="shared" si="2"/>
        <v/>
      </c>
      <c r="K134" s="343" t="str">
        <f t="shared" si="5"/>
        <v/>
      </c>
      <c r="L134" s="343" t="str">
        <f t="shared" si="6"/>
        <v/>
      </c>
      <c r="M134" s="344" t="str">
        <f t="shared" si="7"/>
        <v/>
      </c>
      <c r="N134" s="344" t="str">
        <f t="shared" si="8"/>
        <v/>
      </c>
      <c r="O134" s="72"/>
      <c r="P134" s="345"/>
      <c r="T134" s="345"/>
    </row>
    <row r="135" ht="18.0" customHeight="1">
      <c r="A135" s="336"/>
      <c r="B135" s="337"/>
      <c r="C135" s="346"/>
      <c r="D135" s="346"/>
      <c r="E135" s="339"/>
      <c r="F135" s="340"/>
      <c r="G135" s="341"/>
      <c r="H135" s="342"/>
      <c r="I135" s="343" t="str">
        <f t="shared" si="1"/>
        <v/>
      </c>
      <c r="J135" s="343" t="str">
        <f t="shared" si="2"/>
        <v/>
      </c>
      <c r="K135" s="343" t="str">
        <f t="shared" si="5"/>
        <v/>
      </c>
      <c r="L135" s="343" t="str">
        <f t="shared" si="6"/>
        <v/>
      </c>
      <c r="M135" s="344" t="str">
        <f t="shared" si="7"/>
        <v/>
      </c>
      <c r="N135" s="344" t="str">
        <f t="shared" si="8"/>
        <v/>
      </c>
      <c r="O135" s="72"/>
      <c r="P135" s="345"/>
      <c r="T135" s="345"/>
    </row>
    <row r="136" ht="18.0" customHeight="1">
      <c r="A136" s="336"/>
      <c r="B136" s="337"/>
      <c r="C136" s="346"/>
      <c r="D136" s="346"/>
      <c r="E136" s="339"/>
      <c r="F136" s="340"/>
      <c r="G136" s="341"/>
      <c r="H136" s="342"/>
      <c r="I136" s="343" t="str">
        <f t="shared" si="1"/>
        <v/>
      </c>
      <c r="J136" s="343" t="str">
        <f t="shared" si="2"/>
        <v/>
      </c>
      <c r="K136" s="343" t="str">
        <f t="shared" si="5"/>
        <v/>
      </c>
      <c r="L136" s="343" t="str">
        <f t="shared" si="6"/>
        <v/>
      </c>
      <c r="M136" s="344" t="str">
        <f t="shared" si="7"/>
        <v/>
      </c>
      <c r="N136" s="344" t="str">
        <f t="shared" si="8"/>
        <v/>
      </c>
      <c r="O136" s="72"/>
      <c r="P136" s="345"/>
      <c r="T136" s="345"/>
    </row>
    <row r="137" ht="18.0" customHeight="1">
      <c r="A137" s="336"/>
      <c r="B137" s="337"/>
      <c r="C137" s="346"/>
      <c r="D137" s="346"/>
      <c r="E137" s="339"/>
      <c r="F137" s="340"/>
      <c r="G137" s="341"/>
      <c r="H137" s="342"/>
      <c r="I137" s="343" t="str">
        <f t="shared" si="1"/>
        <v/>
      </c>
      <c r="J137" s="343" t="str">
        <f t="shared" si="2"/>
        <v/>
      </c>
      <c r="K137" s="343" t="str">
        <f t="shared" si="5"/>
        <v/>
      </c>
      <c r="L137" s="343" t="str">
        <f t="shared" si="6"/>
        <v/>
      </c>
      <c r="M137" s="344" t="str">
        <f t="shared" si="7"/>
        <v/>
      </c>
      <c r="N137" s="344" t="str">
        <f t="shared" si="8"/>
        <v/>
      </c>
      <c r="O137" s="72"/>
      <c r="P137" s="345"/>
      <c r="T137" s="345"/>
    </row>
    <row r="138" ht="18.0" customHeight="1">
      <c r="A138" s="336"/>
      <c r="B138" s="337"/>
      <c r="C138" s="346"/>
      <c r="D138" s="346"/>
      <c r="E138" s="339"/>
      <c r="F138" s="340"/>
      <c r="G138" s="341"/>
      <c r="H138" s="342"/>
      <c r="I138" s="343" t="str">
        <f t="shared" si="1"/>
        <v/>
      </c>
      <c r="J138" s="343" t="str">
        <f t="shared" si="2"/>
        <v/>
      </c>
      <c r="K138" s="343" t="str">
        <f t="shared" si="5"/>
        <v/>
      </c>
      <c r="L138" s="343" t="str">
        <f t="shared" si="6"/>
        <v/>
      </c>
      <c r="M138" s="344" t="str">
        <f t="shared" si="7"/>
        <v/>
      </c>
      <c r="N138" s="344" t="str">
        <f t="shared" si="8"/>
        <v/>
      </c>
      <c r="O138" s="72"/>
      <c r="P138" s="345"/>
      <c r="T138" s="345"/>
    </row>
    <row r="139" ht="18.0" customHeight="1">
      <c r="A139" s="336"/>
      <c r="B139" s="337"/>
      <c r="C139" s="346"/>
      <c r="D139" s="346"/>
      <c r="E139" s="339"/>
      <c r="F139" s="340"/>
      <c r="G139" s="341"/>
      <c r="H139" s="342"/>
      <c r="I139" s="343" t="str">
        <f t="shared" si="1"/>
        <v/>
      </c>
      <c r="J139" s="343" t="str">
        <f t="shared" si="2"/>
        <v/>
      </c>
      <c r="K139" s="343" t="str">
        <f t="shared" si="5"/>
        <v/>
      </c>
      <c r="L139" s="343" t="str">
        <f t="shared" si="6"/>
        <v/>
      </c>
      <c r="M139" s="344" t="str">
        <f t="shared" si="7"/>
        <v/>
      </c>
      <c r="N139" s="344" t="str">
        <f t="shared" si="8"/>
        <v/>
      </c>
      <c r="O139" s="72"/>
      <c r="P139" s="345"/>
      <c r="T139" s="345"/>
    </row>
    <row r="140" ht="18.0" customHeight="1">
      <c r="A140" s="336"/>
      <c r="B140" s="337"/>
      <c r="C140" s="346"/>
      <c r="D140" s="346"/>
      <c r="E140" s="339"/>
      <c r="F140" s="340"/>
      <c r="G140" s="341"/>
      <c r="H140" s="342"/>
      <c r="I140" s="343" t="str">
        <f t="shared" si="1"/>
        <v/>
      </c>
      <c r="J140" s="343" t="str">
        <f t="shared" si="2"/>
        <v/>
      </c>
      <c r="K140" s="343" t="str">
        <f t="shared" si="5"/>
        <v/>
      </c>
      <c r="L140" s="343" t="str">
        <f t="shared" si="6"/>
        <v/>
      </c>
      <c r="M140" s="344" t="str">
        <f t="shared" si="7"/>
        <v/>
      </c>
      <c r="N140" s="344" t="str">
        <f t="shared" si="8"/>
        <v/>
      </c>
      <c r="O140" s="72"/>
      <c r="P140" s="345"/>
      <c r="T140" s="345"/>
    </row>
    <row r="141" ht="18.0" customHeight="1">
      <c r="A141" s="336"/>
      <c r="B141" s="337"/>
      <c r="C141" s="346"/>
      <c r="D141" s="346"/>
      <c r="E141" s="339"/>
      <c r="F141" s="340"/>
      <c r="G141" s="341"/>
      <c r="H141" s="342"/>
      <c r="I141" s="343" t="str">
        <f t="shared" si="1"/>
        <v/>
      </c>
      <c r="J141" s="343" t="str">
        <f t="shared" si="2"/>
        <v/>
      </c>
      <c r="K141" s="343" t="str">
        <f t="shared" si="5"/>
        <v/>
      </c>
      <c r="L141" s="343" t="str">
        <f t="shared" si="6"/>
        <v/>
      </c>
      <c r="M141" s="344" t="str">
        <f t="shared" si="7"/>
        <v/>
      </c>
      <c r="N141" s="344" t="str">
        <f t="shared" si="8"/>
        <v/>
      </c>
      <c r="O141" s="72"/>
      <c r="P141" s="345"/>
      <c r="T141" s="345"/>
    </row>
    <row r="142" ht="18.0" customHeight="1">
      <c r="A142" s="336"/>
      <c r="B142" s="337"/>
      <c r="C142" s="346"/>
      <c r="D142" s="346"/>
      <c r="E142" s="339"/>
      <c r="F142" s="340"/>
      <c r="G142" s="341"/>
      <c r="H142" s="342"/>
      <c r="I142" s="343" t="str">
        <f t="shared" si="1"/>
        <v/>
      </c>
      <c r="J142" s="343" t="str">
        <f t="shared" si="2"/>
        <v/>
      </c>
      <c r="K142" s="343" t="str">
        <f t="shared" si="5"/>
        <v/>
      </c>
      <c r="L142" s="343" t="str">
        <f t="shared" si="6"/>
        <v/>
      </c>
      <c r="M142" s="344" t="str">
        <f t="shared" si="7"/>
        <v/>
      </c>
      <c r="N142" s="344" t="str">
        <f t="shared" si="8"/>
        <v/>
      </c>
      <c r="O142" s="72"/>
      <c r="P142" s="345"/>
      <c r="T142" s="345"/>
    </row>
    <row r="143" ht="18.0" customHeight="1">
      <c r="A143" s="336"/>
      <c r="B143" s="337"/>
      <c r="C143" s="346"/>
      <c r="D143" s="346"/>
      <c r="E143" s="339"/>
      <c r="F143" s="340"/>
      <c r="G143" s="341"/>
      <c r="H143" s="342"/>
      <c r="I143" s="343" t="str">
        <f t="shared" si="1"/>
        <v/>
      </c>
      <c r="J143" s="343" t="str">
        <f t="shared" si="2"/>
        <v/>
      </c>
      <c r="K143" s="343" t="str">
        <f t="shared" si="5"/>
        <v/>
      </c>
      <c r="L143" s="343" t="str">
        <f t="shared" si="6"/>
        <v/>
      </c>
      <c r="M143" s="344" t="str">
        <f t="shared" si="7"/>
        <v/>
      </c>
      <c r="N143" s="344" t="str">
        <f t="shared" si="8"/>
        <v/>
      </c>
      <c r="O143" s="72"/>
      <c r="P143" s="345"/>
      <c r="T143" s="345"/>
    </row>
    <row r="144" ht="18.0" customHeight="1">
      <c r="A144" s="336"/>
      <c r="B144" s="337"/>
      <c r="C144" s="346"/>
      <c r="D144" s="346"/>
      <c r="E144" s="339"/>
      <c r="F144" s="340"/>
      <c r="G144" s="341"/>
      <c r="H144" s="342"/>
      <c r="I144" s="343" t="str">
        <f t="shared" si="1"/>
        <v/>
      </c>
      <c r="J144" s="343" t="str">
        <f t="shared" si="2"/>
        <v/>
      </c>
      <c r="K144" s="343" t="str">
        <f t="shared" si="5"/>
        <v/>
      </c>
      <c r="L144" s="343" t="str">
        <f t="shared" si="6"/>
        <v/>
      </c>
      <c r="M144" s="344" t="str">
        <f t="shared" si="7"/>
        <v/>
      </c>
      <c r="N144" s="344" t="str">
        <f t="shared" si="8"/>
        <v/>
      </c>
      <c r="O144" s="72"/>
      <c r="P144" s="345"/>
      <c r="T144" s="345"/>
    </row>
    <row r="145" ht="18.0" customHeight="1">
      <c r="A145" s="348"/>
      <c r="B145" s="337"/>
      <c r="C145" s="346"/>
      <c r="D145" s="346"/>
      <c r="E145" s="339"/>
      <c r="F145" s="340"/>
      <c r="G145" s="341"/>
      <c r="H145" s="342"/>
      <c r="I145" s="343" t="str">
        <f t="shared" si="1"/>
        <v/>
      </c>
      <c r="J145" s="343" t="str">
        <f t="shared" si="2"/>
        <v/>
      </c>
      <c r="K145" s="343" t="str">
        <f t="shared" si="5"/>
        <v/>
      </c>
      <c r="L145" s="343" t="str">
        <f t="shared" si="6"/>
        <v/>
      </c>
      <c r="M145" s="344" t="str">
        <f t="shared" si="7"/>
        <v/>
      </c>
      <c r="N145" s="344" t="str">
        <f t="shared" si="8"/>
        <v/>
      </c>
      <c r="O145" s="72"/>
      <c r="P145" s="345"/>
      <c r="T145" s="345"/>
    </row>
    <row r="146" ht="18.0" customHeight="1">
      <c r="A146" s="349"/>
      <c r="B146" s="337"/>
      <c r="C146" s="346"/>
      <c r="D146" s="346"/>
      <c r="E146" s="339"/>
      <c r="F146" s="340"/>
      <c r="G146" s="341"/>
      <c r="H146" s="342"/>
      <c r="I146" s="343" t="str">
        <f t="shared" si="1"/>
        <v/>
      </c>
      <c r="J146" s="343" t="str">
        <f t="shared" si="2"/>
        <v/>
      </c>
      <c r="K146" s="343" t="str">
        <f t="shared" si="5"/>
        <v/>
      </c>
      <c r="L146" s="343" t="str">
        <f t="shared" si="6"/>
        <v/>
      </c>
      <c r="M146" s="344" t="str">
        <f t="shared" si="7"/>
        <v/>
      </c>
      <c r="N146" s="344" t="str">
        <f t="shared" si="8"/>
        <v/>
      </c>
      <c r="O146" s="72"/>
      <c r="P146" s="345"/>
      <c r="T146" s="345"/>
    </row>
    <row r="147" ht="18.0" customHeight="1">
      <c r="A147" s="349"/>
      <c r="B147" s="337"/>
      <c r="C147" s="346"/>
      <c r="D147" s="346"/>
      <c r="E147" s="339"/>
      <c r="F147" s="340"/>
      <c r="G147" s="341"/>
      <c r="H147" s="342"/>
      <c r="I147" s="343" t="str">
        <f t="shared" si="1"/>
        <v/>
      </c>
      <c r="J147" s="343" t="str">
        <f t="shared" si="2"/>
        <v/>
      </c>
      <c r="K147" s="343" t="str">
        <f t="shared" si="5"/>
        <v/>
      </c>
      <c r="L147" s="343" t="str">
        <f t="shared" si="6"/>
        <v/>
      </c>
      <c r="M147" s="344" t="str">
        <f t="shared" si="7"/>
        <v/>
      </c>
      <c r="N147" s="344" t="str">
        <f t="shared" si="8"/>
        <v/>
      </c>
      <c r="O147" s="72"/>
      <c r="P147" s="345"/>
      <c r="T147" s="345"/>
    </row>
    <row r="148" ht="18.0" customHeight="1">
      <c r="A148" s="349"/>
      <c r="B148" s="337"/>
      <c r="C148" s="346"/>
      <c r="D148" s="346"/>
      <c r="E148" s="339"/>
      <c r="F148" s="340"/>
      <c r="G148" s="341"/>
      <c r="H148" s="342"/>
      <c r="I148" s="343" t="str">
        <f t="shared" si="1"/>
        <v/>
      </c>
      <c r="J148" s="343" t="str">
        <f t="shared" si="2"/>
        <v/>
      </c>
      <c r="K148" s="343" t="str">
        <f t="shared" si="5"/>
        <v/>
      </c>
      <c r="L148" s="343" t="str">
        <f t="shared" si="6"/>
        <v/>
      </c>
      <c r="M148" s="344" t="str">
        <f t="shared" si="7"/>
        <v/>
      </c>
      <c r="N148" s="344" t="str">
        <f t="shared" si="8"/>
        <v/>
      </c>
      <c r="O148" s="72"/>
      <c r="P148" s="345"/>
      <c r="T148" s="345"/>
    </row>
    <row r="149" ht="18.0" customHeight="1">
      <c r="A149" s="349"/>
      <c r="B149" s="337"/>
      <c r="C149" s="346"/>
      <c r="D149" s="346"/>
      <c r="E149" s="339"/>
      <c r="F149" s="340"/>
      <c r="G149" s="341"/>
      <c r="H149" s="342"/>
      <c r="I149" s="343" t="str">
        <f t="shared" si="1"/>
        <v/>
      </c>
      <c r="J149" s="343" t="str">
        <f t="shared" si="2"/>
        <v/>
      </c>
      <c r="K149" s="343" t="str">
        <f t="shared" si="5"/>
        <v/>
      </c>
      <c r="L149" s="343" t="str">
        <f t="shared" si="6"/>
        <v/>
      </c>
      <c r="M149" s="344" t="str">
        <f t="shared" si="7"/>
        <v/>
      </c>
      <c r="N149" s="344" t="str">
        <f t="shared" si="8"/>
        <v/>
      </c>
      <c r="O149" s="72"/>
      <c r="P149" s="345"/>
      <c r="T149" s="345"/>
    </row>
    <row r="150" ht="18.0" customHeight="1">
      <c r="A150" s="349"/>
      <c r="B150" s="337"/>
      <c r="C150" s="346"/>
      <c r="D150" s="346"/>
      <c r="E150" s="339"/>
      <c r="F150" s="340"/>
      <c r="G150" s="341"/>
      <c r="H150" s="342"/>
      <c r="I150" s="343" t="str">
        <f t="shared" si="1"/>
        <v/>
      </c>
      <c r="J150" s="343" t="str">
        <f t="shared" si="2"/>
        <v/>
      </c>
      <c r="K150" s="343" t="str">
        <f t="shared" si="5"/>
        <v/>
      </c>
      <c r="L150" s="343" t="str">
        <f t="shared" si="6"/>
        <v/>
      </c>
      <c r="M150" s="344" t="str">
        <f t="shared" si="7"/>
        <v/>
      </c>
      <c r="N150" s="344" t="str">
        <f t="shared" si="8"/>
        <v/>
      </c>
      <c r="O150" s="72"/>
      <c r="P150" s="345"/>
      <c r="T150" s="345"/>
    </row>
    <row r="151" ht="18.0" customHeight="1">
      <c r="A151" s="349"/>
      <c r="B151" s="337"/>
      <c r="C151" s="346"/>
      <c r="D151" s="346"/>
      <c r="E151" s="339"/>
      <c r="F151" s="340"/>
      <c r="G151" s="341"/>
      <c r="H151" s="342"/>
      <c r="I151" s="343" t="str">
        <f t="shared" si="1"/>
        <v/>
      </c>
      <c r="J151" s="343" t="str">
        <f t="shared" si="2"/>
        <v/>
      </c>
      <c r="K151" s="343" t="str">
        <f t="shared" si="5"/>
        <v/>
      </c>
      <c r="L151" s="343" t="str">
        <f t="shared" si="6"/>
        <v/>
      </c>
      <c r="M151" s="344" t="str">
        <f t="shared" si="7"/>
        <v/>
      </c>
      <c r="N151" s="344" t="str">
        <f t="shared" si="8"/>
        <v/>
      </c>
      <c r="O151" s="72"/>
      <c r="P151" s="345"/>
      <c r="T151" s="345"/>
    </row>
    <row r="152" ht="18.0" customHeight="1">
      <c r="A152" s="349"/>
      <c r="B152" s="337"/>
      <c r="C152" s="346"/>
      <c r="D152" s="346"/>
      <c r="E152" s="339"/>
      <c r="F152" s="340"/>
      <c r="G152" s="341"/>
      <c r="H152" s="342"/>
      <c r="I152" s="343" t="str">
        <f t="shared" si="1"/>
        <v/>
      </c>
      <c r="J152" s="343" t="str">
        <f t="shared" si="2"/>
        <v/>
      </c>
      <c r="K152" s="343" t="str">
        <f t="shared" si="5"/>
        <v/>
      </c>
      <c r="L152" s="343" t="str">
        <f t="shared" si="6"/>
        <v/>
      </c>
      <c r="M152" s="344" t="str">
        <f t="shared" si="7"/>
        <v/>
      </c>
      <c r="N152" s="344" t="str">
        <f t="shared" si="8"/>
        <v/>
      </c>
      <c r="O152" s="72"/>
      <c r="P152" s="345"/>
      <c r="T152" s="345"/>
    </row>
    <row r="153" ht="18.0" customHeight="1">
      <c r="A153" s="349"/>
      <c r="B153" s="337"/>
      <c r="C153" s="346"/>
      <c r="D153" s="346"/>
      <c r="E153" s="339"/>
      <c r="F153" s="340"/>
      <c r="G153" s="341"/>
      <c r="H153" s="342"/>
      <c r="I153" s="343" t="str">
        <f t="shared" si="1"/>
        <v/>
      </c>
      <c r="J153" s="343" t="str">
        <f t="shared" si="2"/>
        <v/>
      </c>
      <c r="K153" s="343" t="str">
        <f t="shared" si="5"/>
        <v/>
      </c>
      <c r="L153" s="343" t="str">
        <f t="shared" si="6"/>
        <v/>
      </c>
      <c r="M153" s="344" t="str">
        <f t="shared" si="7"/>
        <v/>
      </c>
      <c r="N153" s="344" t="str">
        <f t="shared" si="8"/>
        <v/>
      </c>
      <c r="O153" s="72"/>
      <c r="P153" s="345"/>
      <c r="T153" s="345"/>
    </row>
    <row r="154" ht="18.0" customHeight="1">
      <c r="A154" s="349"/>
      <c r="B154" s="337"/>
      <c r="C154" s="346"/>
      <c r="D154" s="346"/>
      <c r="E154" s="339"/>
      <c r="F154" s="340"/>
      <c r="G154" s="341"/>
      <c r="H154" s="342"/>
      <c r="I154" s="343" t="str">
        <f t="shared" si="1"/>
        <v/>
      </c>
      <c r="J154" s="343" t="str">
        <f t="shared" si="2"/>
        <v/>
      </c>
      <c r="K154" s="343" t="str">
        <f t="shared" si="5"/>
        <v/>
      </c>
      <c r="L154" s="343" t="str">
        <f t="shared" si="6"/>
        <v/>
      </c>
      <c r="M154" s="344" t="str">
        <f t="shared" si="7"/>
        <v/>
      </c>
      <c r="N154" s="344" t="str">
        <f t="shared" si="8"/>
        <v/>
      </c>
      <c r="O154" s="72"/>
      <c r="P154" s="345"/>
      <c r="T154" s="345"/>
    </row>
    <row r="155" ht="18.0" customHeight="1">
      <c r="A155" s="349"/>
      <c r="B155" s="337"/>
      <c r="C155" s="346"/>
      <c r="D155" s="346"/>
      <c r="E155" s="339"/>
      <c r="F155" s="340"/>
      <c r="G155" s="341"/>
      <c r="H155" s="342"/>
      <c r="I155" s="343" t="str">
        <f t="shared" si="1"/>
        <v/>
      </c>
      <c r="J155" s="343" t="str">
        <f t="shared" si="2"/>
        <v/>
      </c>
      <c r="K155" s="343" t="str">
        <f t="shared" si="5"/>
        <v/>
      </c>
      <c r="L155" s="343" t="str">
        <f t="shared" si="6"/>
        <v/>
      </c>
      <c r="M155" s="344" t="str">
        <f t="shared" si="7"/>
        <v/>
      </c>
      <c r="N155" s="344" t="str">
        <f t="shared" si="8"/>
        <v/>
      </c>
      <c r="O155" s="72"/>
      <c r="P155" s="345"/>
      <c r="T155" s="345"/>
    </row>
    <row r="156" ht="18.0" customHeight="1">
      <c r="A156" s="349"/>
      <c r="B156" s="337"/>
      <c r="C156" s="346"/>
      <c r="D156" s="346"/>
      <c r="E156" s="339"/>
      <c r="F156" s="340"/>
      <c r="G156" s="341"/>
      <c r="H156" s="342"/>
      <c r="I156" s="343" t="str">
        <f t="shared" si="1"/>
        <v/>
      </c>
      <c r="J156" s="343" t="str">
        <f t="shared" si="2"/>
        <v/>
      </c>
      <c r="K156" s="343" t="str">
        <f t="shared" si="5"/>
        <v/>
      </c>
      <c r="L156" s="343" t="str">
        <f t="shared" si="6"/>
        <v/>
      </c>
      <c r="M156" s="344" t="str">
        <f t="shared" si="7"/>
        <v/>
      </c>
      <c r="N156" s="344" t="str">
        <f t="shared" si="8"/>
        <v/>
      </c>
      <c r="O156" s="72"/>
      <c r="P156" s="345"/>
      <c r="T156" s="345"/>
    </row>
    <row r="157" ht="18.0" customHeight="1">
      <c r="A157" s="349"/>
      <c r="B157" s="337"/>
      <c r="C157" s="346"/>
      <c r="D157" s="346"/>
      <c r="E157" s="339"/>
      <c r="F157" s="340"/>
      <c r="G157" s="341"/>
      <c r="H157" s="342"/>
      <c r="I157" s="343" t="str">
        <f t="shared" si="1"/>
        <v/>
      </c>
      <c r="J157" s="343" t="str">
        <f t="shared" si="2"/>
        <v/>
      </c>
      <c r="K157" s="343" t="str">
        <f t="shared" si="5"/>
        <v/>
      </c>
      <c r="L157" s="343" t="str">
        <f t="shared" si="6"/>
        <v/>
      </c>
      <c r="M157" s="344" t="str">
        <f t="shared" si="7"/>
        <v/>
      </c>
      <c r="N157" s="344" t="str">
        <f t="shared" si="8"/>
        <v/>
      </c>
      <c r="O157" s="72"/>
      <c r="P157" s="345"/>
      <c r="T157" s="345"/>
    </row>
    <row r="158" ht="18.0" customHeight="1">
      <c r="A158" s="349"/>
      <c r="B158" s="337"/>
      <c r="C158" s="346"/>
      <c r="D158" s="346"/>
      <c r="E158" s="339"/>
      <c r="F158" s="340"/>
      <c r="G158" s="341"/>
      <c r="H158" s="342"/>
      <c r="I158" s="343" t="str">
        <f t="shared" si="1"/>
        <v/>
      </c>
      <c r="J158" s="343" t="str">
        <f t="shared" si="2"/>
        <v/>
      </c>
      <c r="K158" s="343" t="str">
        <f t="shared" si="5"/>
        <v/>
      </c>
      <c r="L158" s="343" t="str">
        <f t="shared" si="6"/>
        <v/>
      </c>
      <c r="M158" s="344" t="str">
        <f t="shared" si="7"/>
        <v/>
      </c>
      <c r="N158" s="344" t="str">
        <f t="shared" si="8"/>
        <v/>
      </c>
      <c r="O158" s="72"/>
      <c r="P158" s="345"/>
      <c r="T158" s="345"/>
    </row>
    <row r="159" ht="18.0" customHeight="1">
      <c r="A159" s="349"/>
      <c r="B159" s="337"/>
      <c r="C159" s="346"/>
      <c r="D159" s="346"/>
      <c r="E159" s="339"/>
      <c r="F159" s="340"/>
      <c r="G159" s="341"/>
      <c r="H159" s="342"/>
      <c r="I159" s="343" t="str">
        <f t="shared" si="1"/>
        <v/>
      </c>
      <c r="J159" s="343" t="str">
        <f t="shared" si="2"/>
        <v/>
      </c>
      <c r="K159" s="343" t="str">
        <f t="shared" si="5"/>
        <v/>
      </c>
      <c r="L159" s="343" t="str">
        <f t="shared" si="6"/>
        <v/>
      </c>
      <c r="M159" s="344" t="str">
        <f t="shared" si="7"/>
        <v/>
      </c>
      <c r="N159" s="344" t="str">
        <f t="shared" si="8"/>
        <v/>
      </c>
      <c r="O159" s="72"/>
      <c r="P159" s="345"/>
      <c r="T159" s="345"/>
    </row>
    <row r="160" ht="18.0" customHeight="1">
      <c r="A160" s="349"/>
      <c r="B160" s="337"/>
      <c r="C160" s="346"/>
      <c r="D160" s="346"/>
      <c r="E160" s="339"/>
      <c r="F160" s="340"/>
      <c r="G160" s="341"/>
      <c r="H160" s="342"/>
      <c r="I160" s="343" t="str">
        <f t="shared" si="1"/>
        <v/>
      </c>
      <c r="J160" s="343" t="str">
        <f t="shared" si="2"/>
        <v/>
      </c>
      <c r="K160" s="343" t="str">
        <f t="shared" si="5"/>
        <v/>
      </c>
      <c r="L160" s="343" t="str">
        <f t="shared" si="6"/>
        <v/>
      </c>
      <c r="M160" s="344" t="str">
        <f t="shared" si="7"/>
        <v/>
      </c>
      <c r="N160" s="344" t="str">
        <f t="shared" si="8"/>
        <v/>
      </c>
      <c r="O160" s="72"/>
      <c r="P160" s="345"/>
      <c r="T160" s="345"/>
    </row>
    <row r="161" ht="18.0" customHeight="1">
      <c r="A161" s="349"/>
      <c r="B161" s="337"/>
      <c r="C161" s="346"/>
      <c r="D161" s="346"/>
      <c r="E161" s="339"/>
      <c r="F161" s="340"/>
      <c r="G161" s="341"/>
      <c r="H161" s="342"/>
      <c r="I161" s="343" t="str">
        <f t="shared" si="1"/>
        <v/>
      </c>
      <c r="J161" s="343" t="str">
        <f t="shared" si="2"/>
        <v/>
      </c>
      <c r="K161" s="343" t="str">
        <f t="shared" si="5"/>
        <v/>
      </c>
      <c r="L161" s="343" t="str">
        <f t="shared" si="6"/>
        <v/>
      </c>
      <c r="M161" s="344" t="str">
        <f t="shared" si="7"/>
        <v/>
      </c>
      <c r="N161" s="344" t="str">
        <f t="shared" si="8"/>
        <v/>
      </c>
      <c r="O161" s="72"/>
      <c r="P161" s="345"/>
      <c r="T161" s="345"/>
    </row>
    <row r="162" ht="18.0" customHeight="1">
      <c r="A162" s="349"/>
      <c r="B162" s="337"/>
      <c r="C162" s="346"/>
      <c r="D162" s="346"/>
      <c r="E162" s="339"/>
      <c r="F162" s="340"/>
      <c r="G162" s="341"/>
      <c r="H162" s="342"/>
      <c r="I162" s="343" t="str">
        <f t="shared" si="1"/>
        <v/>
      </c>
      <c r="J162" s="343" t="str">
        <f t="shared" si="2"/>
        <v/>
      </c>
      <c r="K162" s="343" t="str">
        <f t="shared" si="5"/>
        <v/>
      </c>
      <c r="L162" s="343" t="str">
        <f t="shared" si="6"/>
        <v/>
      </c>
      <c r="M162" s="344" t="str">
        <f t="shared" si="7"/>
        <v/>
      </c>
      <c r="N162" s="344" t="str">
        <f t="shared" si="8"/>
        <v/>
      </c>
      <c r="O162" s="72"/>
      <c r="P162" s="345"/>
      <c r="T162" s="345"/>
    </row>
    <row r="163" ht="18.0" customHeight="1">
      <c r="A163" s="349"/>
      <c r="B163" s="337"/>
      <c r="C163" s="346"/>
      <c r="D163" s="346"/>
      <c r="E163" s="339"/>
      <c r="F163" s="340"/>
      <c r="G163" s="341"/>
      <c r="H163" s="342"/>
      <c r="I163" s="343" t="str">
        <f t="shared" si="1"/>
        <v/>
      </c>
      <c r="J163" s="343" t="str">
        <f t="shared" si="2"/>
        <v/>
      </c>
      <c r="K163" s="343" t="str">
        <f t="shared" si="5"/>
        <v/>
      </c>
      <c r="L163" s="343" t="str">
        <f t="shared" si="6"/>
        <v/>
      </c>
      <c r="M163" s="344" t="str">
        <f t="shared" si="7"/>
        <v/>
      </c>
      <c r="N163" s="344" t="str">
        <f t="shared" si="8"/>
        <v/>
      </c>
      <c r="O163" s="72"/>
      <c r="P163" s="345"/>
      <c r="T163" s="345"/>
    </row>
    <row r="164" ht="18.0" customHeight="1">
      <c r="A164" s="349"/>
      <c r="B164" s="337"/>
      <c r="C164" s="346"/>
      <c r="D164" s="346"/>
      <c r="E164" s="339"/>
      <c r="F164" s="340"/>
      <c r="G164" s="341"/>
      <c r="H164" s="342"/>
      <c r="I164" s="343" t="str">
        <f t="shared" si="1"/>
        <v/>
      </c>
      <c r="J164" s="343" t="str">
        <f t="shared" si="2"/>
        <v/>
      </c>
      <c r="K164" s="343" t="str">
        <f t="shared" si="5"/>
        <v/>
      </c>
      <c r="L164" s="343" t="str">
        <f t="shared" si="6"/>
        <v/>
      </c>
      <c r="M164" s="344" t="str">
        <f t="shared" si="7"/>
        <v/>
      </c>
      <c r="N164" s="344" t="str">
        <f t="shared" si="8"/>
        <v/>
      </c>
      <c r="O164" s="72"/>
      <c r="P164" s="345"/>
      <c r="T164" s="345"/>
    </row>
    <row r="165" ht="18.0" customHeight="1">
      <c r="A165" s="349"/>
      <c r="B165" s="337"/>
      <c r="C165" s="346"/>
      <c r="D165" s="346"/>
      <c r="E165" s="339"/>
      <c r="F165" s="340"/>
      <c r="G165" s="341"/>
      <c r="H165" s="342"/>
      <c r="I165" s="343" t="str">
        <f t="shared" si="1"/>
        <v/>
      </c>
      <c r="J165" s="343" t="str">
        <f t="shared" si="2"/>
        <v/>
      </c>
      <c r="K165" s="343" t="str">
        <f t="shared" si="5"/>
        <v/>
      </c>
      <c r="L165" s="343" t="str">
        <f t="shared" si="6"/>
        <v/>
      </c>
      <c r="M165" s="344" t="str">
        <f t="shared" si="7"/>
        <v/>
      </c>
      <c r="N165" s="344" t="str">
        <f t="shared" si="8"/>
        <v/>
      </c>
      <c r="O165" s="72"/>
      <c r="P165" s="345"/>
      <c r="T165" s="345"/>
    </row>
    <row r="166" ht="18.0" customHeight="1">
      <c r="A166" s="349"/>
      <c r="B166" s="337"/>
      <c r="C166" s="346"/>
      <c r="D166" s="346"/>
      <c r="E166" s="339"/>
      <c r="F166" s="340"/>
      <c r="G166" s="341"/>
      <c r="H166" s="342"/>
      <c r="I166" s="343" t="str">
        <f t="shared" si="1"/>
        <v/>
      </c>
      <c r="J166" s="343" t="str">
        <f t="shared" si="2"/>
        <v/>
      </c>
      <c r="K166" s="343" t="str">
        <f t="shared" si="5"/>
        <v/>
      </c>
      <c r="L166" s="343" t="str">
        <f t="shared" si="6"/>
        <v/>
      </c>
      <c r="M166" s="344" t="str">
        <f t="shared" si="7"/>
        <v/>
      </c>
      <c r="N166" s="344" t="str">
        <f t="shared" si="8"/>
        <v/>
      </c>
      <c r="O166" s="72"/>
      <c r="P166" s="345"/>
      <c r="T166" s="345"/>
    </row>
    <row r="167" ht="18.0" customHeight="1">
      <c r="A167" s="349"/>
      <c r="B167" s="337"/>
      <c r="C167" s="346"/>
      <c r="D167" s="346"/>
      <c r="E167" s="339"/>
      <c r="F167" s="340"/>
      <c r="G167" s="341"/>
      <c r="H167" s="342"/>
      <c r="I167" s="343" t="str">
        <f t="shared" si="1"/>
        <v/>
      </c>
      <c r="J167" s="343" t="str">
        <f t="shared" si="2"/>
        <v/>
      </c>
      <c r="K167" s="343" t="str">
        <f t="shared" si="5"/>
        <v/>
      </c>
      <c r="L167" s="343" t="str">
        <f t="shared" si="6"/>
        <v/>
      </c>
      <c r="M167" s="344" t="str">
        <f t="shared" si="7"/>
        <v/>
      </c>
      <c r="N167" s="344" t="str">
        <f t="shared" si="8"/>
        <v/>
      </c>
      <c r="O167" s="72"/>
      <c r="P167" s="345"/>
      <c r="T167" s="345"/>
    </row>
    <row r="168" ht="18.0" customHeight="1">
      <c r="A168" s="349"/>
      <c r="B168" s="337"/>
      <c r="C168" s="346"/>
      <c r="D168" s="346"/>
      <c r="E168" s="339"/>
      <c r="F168" s="340"/>
      <c r="G168" s="341"/>
      <c r="H168" s="342"/>
      <c r="I168" s="343" t="str">
        <f t="shared" si="1"/>
        <v/>
      </c>
      <c r="J168" s="343" t="str">
        <f t="shared" si="2"/>
        <v/>
      </c>
      <c r="K168" s="343" t="str">
        <f t="shared" si="5"/>
        <v/>
      </c>
      <c r="L168" s="343" t="str">
        <f t="shared" si="6"/>
        <v/>
      </c>
      <c r="M168" s="344" t="str">
        <f t="shared" si="7"/>
        <v/>
      </c>
      <c r="N168" s="344" t="str">
        <f t="shared" si="8"/>
        <v/>
      </c>
      <c r="O168" s="72"/>
      <c r="P168" s="345"/>
      <c r="T168" s="345"/>
    </row>
    <row r="169" ht="18.0" customHeight="1">
      <c r="A169" s="349"/>
      <c r="B169" s="337"/>
      <c r="C169" s="346"/>
      <c r="D169" s="346"/>
      <c r="E169" s="339"/>
      <c r="F169" s="340"/>
      <c r="G169" s="341"/>
      <c r="H169" s="342"/>
      <c r="I169" s="343" t="str">
        <f t="shared" si="1"/>
        <v/>
      </c>
      <c r="J169" s="343" t="str">
        <f t="shared" si="2"/>
        <v/>
      </c>
      <c r="K169" s="343" t="str">
        <f t="shared" si="5"/>
        <v/>
      </c>
      <c r="L169" s="343" t="str">
        <f t="shared" si="6"/>
        <v/>
      </c>
      <c r="M169" s="344" t="str">
        <f t="shared" si="7"/>
        <v/>
      </c>
      <c r="N169" s="344" t="str">
        <f t="shared" si="8"/>
        <v/>
      </c>
      <c r="O169" s="72"/>
      <c r="P169" s="345"/>
      <c r="T169" s="345"/>
    </row>
    <row r="170" ht="18.0" customHeight="1">
      <c r="A170" s="349"/>
      <c r="B170" s="337"/>
      <c r="C170" s="346"/>
      <c r="D170" s="346"/>
      <c r="E170" s="339"/>
      <c r="F170" s="340"/>
      <c r="G170" s="341"/>
      <c r="H170" s="342"/>
      <c r="I170" s="343" t="str">
        <f t="shared" si="1"/>
        <v/>
      </c>
      <c r="J170" s="343" t="str">
        <f t="shared" si="2"/>
        <v/>
      </c>
      <c r="K170" s="343" t="str">
        <f t="shared" si="5"/>
        <v/>
      </c>
      <c r="L170" s="343" t="str">
        <f t="shared" si="6"/>
        <v/>
      </c>
      <c r="M170" s="344" t="str">
        <f t="shared" si="7"/>
        <v/>
      </c>
      <c r="N170" s="344" t="str">
        <f t="shared" si="8"/>
        <v/>
      </c>
      <c r="O170" s="72"/>
      <c r="P170" s="345"/>
      <c r="T170" s="345"/>
    </row>
    <row r="171" ht="18.0" customHeight="1">
      <c r="A171" s="349"/>
      <c r="B171" s="337"/>
      <c r="C171" s="346"/>
      <c r="D171" s="346"/>
      <c r="E171" s="339"/>
      <c r="F171" s="340"/>
      <c r="G171" s="341"/>
      <c r="H171" s="342"/>
      <c r="I171" s="343" t="str">
        <f t="shared" si="1"/>
        <v/>
      </c>
      <c r="J171" s="343" t="str">
        <f t="shared" si="2"/>
        <v/>
      </c>
      <c r="K171" s="343" t="str">
        <f t="shared" si="5"/>
        <v/>
      </c>
      <c r="L171" s="343" t="str">
        <f t="shared" si="6"/>
        <v/>
      </c>
      <c r="M171" s="344" t="str">
        <f t="shared" si="7"/>
        <v/>
      </c>
      <c r="N171" s="344" t="str">
        <f t="shared" si="8"/>
        <v/>
      </c>
      <c r="O171" s="72"/>
      <c r="P171" s="345"/>
      <c r="T171" s="345"/>
    </row>
    <row r="172" ht="18.0" customHeight="1">
      <c r="A172" s="349"/>
      <c r="B172" s="337"/>
      <c r="C172" s="346"/>
      <c r="D172" s="346"/>
      <c r="E172" s="339"/>
      <c r="F172" s="340"/>
      <c r="G172" s="341"/>
      <c r="H172" s="342"/>
      <c r="I172" s="343" t="str">
        <f t="shared" si="1"/>
        <v/>
      </c>
      <c r="J172" s="343" t="str">
        <f t="shared" si="2"/>
        <v/>
      </c>
      <c r="K172" s="343" t="str">
        <f t="shared" si="5"/>
        <v/>
      </c>
      <c r="L172" s="343" t="str">
        <f t="shared" si="6"/>
        <v/>
      </c>
      <c r="M172" s="344" t="str">
        <f t="shared" si="7"/>
        <v/>
      </c>
      <c r="N172" s="344" t="str">
        <f t="shared" si="8"/>
        <v/>
      </c>
      <c r="O172" s="72"/>
      <c r="P172" s="345"/>
      <c r="T172" s="345"/>
    </row>
    <row r="173" ht="18.0" customHeight="1">
      <c r="A173" s="349"/>
      <c r="B173" s="337"/>
      <c r="C173" s="346"/>
      <c r="D173" s="346"/>
      <c r="E173" s="339"/>
      <c r="F173" s="340"/>
      <c r="G173" s="341"/>
      <c r="H173" s="342"/>
      <c r="I173" s="343" t="str">
        <f t="shared" si="1"/>
        <v/>
      </c>
      <c r="J173" s="343" t="str">
        <f t="shared" si="2"/>
        <v/>
      </c>
      <c r="K173" s="343" t="str">
        <f t="shared" si="5"/>
        <v/>
      </c>
      <c r="L173" s="343" t="str">
        <f t="shared" si="6"/>
        <v/>
      </c>
      <c r="M173" s="344" t="str">
        <f t="shared" si="7"/>
        <v/>
      </c>
      <c r="N173" s="344" t="str">
        <f t="shared" si="8"/>
        <v/>
      </c>
      <c r="O173" s="72"/>
      <c r="P173" s="345"/>
      <c r="T173" s="345"/>
    </row>
    <row r="174" ht="18.0" customHeight="1">
      <c r="A174" s="336"/>
      <c r="B174" s="337"/>
      <c r="C174" s="346"/>
      <c r="D174" s="346"/>
      <c r="E174" s="339"/>
      <c r="F174" s="340"/>
      <c r="G174" s="341"/>
      <c r="H174" s="342"/>
      <c r="I174" s="343" t="str">
        <f t="shared" si="1"/>
        <v/>
      </c>
      <c r="J174" s="343" t="str">
        <f t="shared" si="2"/>
        <v/>
      </c>
      <c r="K174" s="343" t="str">
        <f t="shared" si="5"/>
        <v/>
      </c>
      <c r="L174" s="343" t="str">
        <f t="shared" si="6"/>
        <v/>
      </c>
      <c r="M174" s="344" t="str">
        <f t="shared" si="7"/>
        <v/>
      </c>
      <c r="N174" s="344" t="str">
        <f t="shared" si="8"/>
        <v/>
      </c>
      <c r="O174" s="72"/>
      <c r="P174" s="345"/>
      <c r="T174" s="345"/>
    </row>
    <row r="175" ht="18.0" customHeight="1">
      <c r="A175" s="336"/>
      <c r="B175" s="337"/>
      <c r="C175" s="346"/>
      <c r="D175" s="346"/>
      <c r="E175" s="339"/>
      <c r="F175" s="340"/>
      <c r="G175" s="341"/>
      <c r="H175" s="342"/>
      <c r="I175" s="343" t="str">
        <f t="shared" si="1"/>
        <v/>
      </c>
      <c r="J175" s="343" t="str">
        <f t="shared" si="2"/>
        <v/>
      </c>
      <c r="K175" s="343" t="str">
        <f t="shared" si="5"/>
        <v/>
      </c>
      <c r="L175" s="343" t="str">
        <f t="shared" si="6"/>
        <v/>
      </c>
      <c r="M175" s="344" t="str">
        <f t="shared" si="7"/>
        <v/>
      </c>
      <c r="N175" s="344" t="str">
        <f t="shared" si="8"/>
        <v/>
      </c>
      <c r="O175" s="72"/>
      <c r="P175" s="345"/>
      <c r="T175" s="345"/>
    </row>
    <row r="176" ht="18.0" customHeight="1">
      <c r="A176" s="336"/>
      <c r="B176" s="337"/>
      <c r="C176" s="346"/>
      <c r="D176" s="346"/>
      <c r="E176" s="339"/>
      <c r="F176" s="340"/>
      <c r="G176" s="341"/>
      <c r="H176" s="342"/>
      <c r="I176" s="343" t="str">
        <f t="shared" si="1"/>
        <v/>
      </c>
      <c r="J176" s="343" t="str">
        <f t="shared" si="2"/>
        <v/>
      </c>
      <c r="K176" s="343" t="str">
        <f t="shared" si="5"/>
        <v/>
      </c>
      <c r="L176" s="343" t="str">
        <f t="shared" si="6"/>
        <v/>
      </c>
      <c r="M176" s="344" t="str">
        <f t="shared" si="7"/>
        <v/>
      </c>
      <c r="N176" s="344" t="str">
        <f t="shared" si="8"/>
        <v/>
      </c>
      <c r="O176" s="72"/>
      <c r="P176" s="345"/>
      <c r="T176" s="345"/>
    </row>
    <row r="177" ht="18.0" customHeight="1">
      <c r="A177" s="336"/>
      <c r="B177" s="337"/>
      <c r="C177" s="346"/>
      <c r="D177" s="346"/>
      <c r="E177" s="339"/>
      <c r="F177" s="340"/>
      <c r="G177" s="341"/>
      <c r="H177" s="342"/>
      <c r="I177" s="343" t="str">
        <f t="shared" si="1"/>
        <v/>
      </c>
      <c r="J177" s="343" t="str">
        <f t="shared" si="2"/>
        <v/>
      </c>
      <c r="K177" s="343" t="str">
        <f t="shared" si="5"/>
        <v/>
      </c>
      <c r="L177" s="343" t="str">
        <f t="shared" si="6"/>
        <v/>
      </c>
      <c r="M177" s="344" t="str">
        <f t="shared" si="7"/>
        <v/>
      </c>
      <c r="N177" s="344" t="str">
        <f t="shared" si="8"/>
        <v/>
      </c>
      <c r="O177" s="72"/>
      <c r="P177" s="345"/>
      <c r="T177" s="345"/>
    </row>
    <row r="178" ht="18.0" customHeight="1">
      <c r="A178" s="336"/>
      <c r="B178" s="337"/>
      <c r="C178" s="346"/>
      <c r="D178" s="346"/>
      <c r="E178" s="339"/>
      <c r="F178" s="340"/>
      <c r="G178" s="341"/>
      <c r="H178" s="342"/>
      <c r="I178" s="343" t="str">
        <f t="shared" si="1"/>
        <v/>
      </c>
      <c r="J178" s="343" t="str">
        <f t="shared" si="2"/>
        <v/>
      </c>
      <c r="K178" s="343" t="str">
        <f t="shared" si="5"/>
        <v/>
      </c>
      <c r="L178" s="343" t="str">
        <f t="shared" si="6"/>
        <v/>
      </c>
      <c r="M178" s="344" t="str">
        <f t="shared" si="7"/>
        <v/>
      </c>
      <c r="N178" s="344" t="str">
        <f t="shared" si="8"/>
        <v/>
      </c>
      <c r="O178" s="72"/>
      <c r="P178" s="345"/>
      <c r="T178" s="345"/>
    </row>
    <row r="179" ht="18.0" customHeight="1">
      <c r="A179" s="336"/>
      <c r="B179" s="337"/>
      <c r="C179" s="346"/>
      <c r="D179" s="346"/>
      <c r="E179" s="339"/>
      <c r="F179" s="340"/>
      <c r="G179" s="341"/>
      <c r="H179" s="342"/>
      <c r="I179" s="343" t="str">
        <f t="shared" si="1"/>
        <v/>
      </c>
      <c r="J179" s="343" t="str">
        <f t="shared" si="2"/>
        <v/>
      </c>
      <c r="K179" s="343" t="str">
        <f t="shared" si="5"/>
        <v/>
      </c>
      <c r="L179" s="343" t="str">
        <f t="shared" si="6"/>
        <v/>
      </c>
      <c r="M179" s="344" t="str">
        <f t="shared" si="7"/>
        <v/>
      </c>
      <c r="N179" s="344" t="str">
        <f t="shared" si="8"/>
        <v/>
      </c>
      <c r="O179" s="72"/>
      <c r="P179" s="345"/>
      <c r="T179" s="345"/>
    </row>
    <row r="180" ht="18.0" customHeight="1">
      <c r="A180" s="336"/>
      <c r="B180" s="337"/>
      <c r="C180" s="346"/>
      <c r="D180" s="346"/>
      <c r="E180" s="339"/>
      <c r="F180" s="340"/>
      <c r="G180" s="341"/>
      <c r="H180" s="342"/>
      <c r="I180" s="343" t="str">
        <f t="shared" si="1"/>
        <v/>
      </c>
      <c r="J180" s="343" t="str">
        <f t="shared" si="2"/>
        <v/>
      </c>
      <c r="K180" s="343" t="str">
        <f t="shared" si="5"/>
        <v/>
      </c>
      <c r="L180" s="343" t="str">
        <f t="shared" si="6"/>
        <v/>
      </c>
      <c r="M180" s="344" t="str">
        <f t="shared" si="7"/>
        <v/>
      </c>
      <c r="N180" s="344" t="str">
        <f t="shared" si="8"/>
        <v/>
      </c>
      <c r="O180" s="72"/>
      <c r="P180" s="345"/>
      <c r="T180" s="345"/>
    </row>
    <row r="181" ht="18.0" customHeight="1">
      <c r="A181" s="336"/>
      <c r="B181" s="337"/>
      <c r="C181" s="346"/>
      <c r="D181" s="346"/>
      <c r="E181" s="339"/>
      <c r="F181" s="340"/>
      <c r="G181" s="341"/>
      <c r="H181" s="342"/>
      <c r="I181" s="343" t="str">
        <f t="shared" si="1"/>
        <v/>
      </c>
      <c r="J181" s="343" t="str">
        <f t="shared" si="2"/>
        <v/>
      </c>
      <c r="K181" s="343" t="str">
        <f t="shared" si="5"/>
        <v/>
      </c>
      <c r="L181" s="343" t="str">
        <f t="shared" si="6"/>
        <v/>
      </c>
      <c r="M181" s="344" t="str">
        <f t="shared" si="7"/>
        <v/>
      </c>
      <c r="N181" s="344" t="str">
        <f t="shared" si="8"/>
        <v/>
      </c>
      <c r="O181" s="72"/>
      <c r="P181" s="345"/>
      <c r="T181" s="345"/>
    </row>
    <row r="182" ht="18.0" customHeight="1">
      <c r="A182" s="336"/>
      <c r="B182" s="337"/>
      <c r="C182" s="346"/>
      <c r="D182" s="346"/>
      <c r="E182" s="339"/>
      <c r="F182" s="340"/>
      <c r="G182" s="341"/>
      <c r="H182" s="342"/>
      <c r="I182" s="343" t="str">
        <f t="shared" si="1"/>
        <v/>
      </c>
      <c r="J182" s="343" t="str">
        <f t="shared" si="2"/>
        <v/>
      </c>
      <c r="K182" s="343" t="str">
        <f t="shared" si="5"/>
        <v/>
      </c>
      <c r="L182" s="343" t="str">
        <f t="shared" si="6"/>
        <v/>
      </c>
      <c r="M182" s="344" t="str">
        <f t="shared" si="7"/>
        <v/>
      </c>
      <c r="N182" s="344" t="str">
        <f t="shared" si="8"/>
        <v/>
      </c>
      <c r="O182" s="72"/>
      <c r="P182" s="345"/>
      <c r="T182" s="345"/>
    </row>
    <row r="183" ht="18.0" customHeight="1">
      <c r="A183" s="336"/>
      <c r="B183" s="337"/>
      <c r="C183" s="346"/>
      <c r="D183" s="346"/>
      <c r="E183" s="339"/>
      <c r="F183" s="340"/>
      <c r="G183" s="341"/>
      <c r="H183" s="342"/>
      <c r="I183" s="343" t="str">
        <f t="shared" si="1"/>
        <v/>
      </c>
      <c r="J183" s="343" t="str">
        <f t="shared" si="2"/>
        <v/>
      </c>
      <c r="K183" s="343" t="str">
        <f t="shared" si="5"/>
        <v/>
      </c>
      <c r="L183" s="343" t="str">
        <f t="shared" si="6"/>
        <v/>
      </c>
      <c r="M183" s="344" t="str">
        <f t="shared" si="7"/>
        <v/>
      </c>
      <c r="N183" s="344" t="str">
        <f t="shared" si="8"/>
        <v/>
      </c>
      <c r="O183" s="72"/>
      <c r="P183" s="345"/>
      <c r="T183" s="345"/>
    </row>
    <row r="184" ht="18.0" customHeight="1">
      <c r="A184" s="336"/>
      <c r="B184" s="337"/>
      <c r="C184" s="346"/>
      <c r="D184" s="346"/>
      <c r="E184" s="339"/>
      <c r="F184" s="340"/>
      <c r="G184" s="341"/>
      <c r="H184" s="342"/>
      <c r="I184" s="343" t="str">
        <f t="shared" si="1"/>
        <v/>
      </c>
      <c r="J184" s="343" t="str">
        <f t="shared" si="2"/>
        <v/>
      </c>
      <c r="K184" s="343" t="str">
        <f t="shared" si="5"/>
        <v/>
      </c>
      <c r="L184" s="343" t="str">
        <f t="shared" si="6"/>
        <v/>
      </c>
      <c r="M184" s="344" t="str">
        <f t="shared" si="7"/>
        <v/>
      </c>
      <c r="N184" s="344" t="str">
        <f t="shared" si="8"/>
        <v/>
      </c>
      <c r="O184" s="72"/>
      <c r="P184" s="345"/>
      <c r="T184" s="345"/>
    </row>
    <row r="185" ht="18.0" customHeight="1">
      <c r="A185" s="336"/>
      <c r="B185" s="337"/>
      <c r="C185" s="346"/>
      <c r="D185" s="346"/>
      <c r="E185" s="339"/>
      <c r="F185" s="340"/>
      <c r="G185" s="341"/>
      <c r="H185" s="342"/>
      <c r="I185" s="343" t="str">
        <f t="shared" si="1"/>
        <v/>
      </c>
      <c r="J185" s="343" t="str">
        <f t="shared" si="2"/>
        <v/>
      </c>
      <c r="K185" s="343" t="str">
        <f t="shared" si="5"/>
        <v/>
      </c>
      <c r="L185" s="343" t="str">
        <f t="shared" si="6"/>
        <v/>
      </c>
      <c r="M185" s="344" t="str">
        <f t="shared" si="7"/>
        <v/>
      </c>
      <c r="N185" s="344" t="str">
        <f t="shared" si="8"/>
        <v/>
      </c>
      <c r="O185" s="72"/>
      <c r="P185" s="345"/>
      <c r="T185" s="345"/>
    </row>
    <row r="186" ht="18.0" customHeight="1">
      <c r="A186" s="336"/>
      <c r="B186" s="337"/>
      <c r="C186" s="346"/>
      <c r="D186" s="346"/>
      <c r="E186" s="339"/>
      <c r="F186" s="340"/>
      <c r="G186" s="341"/>
      <c r="H186" s="342"/>
      <c r="I186" s="343" t="str">
        <f t="shared" si="1"/>
        <v/>
      </c>
      <c r="J186" s="343" t="str">
        <f t="shared" si="2"/>
        <v/>
      </c>
      <c r="K186" s="343" t="str">
        <f t="shared" si="5"/>
        <v/>
      </c>
      <c r="L186" s="343" t="str">
        <f t="shared" si="6"/>
        <v/>
      </c>
      <c r="M186" s="344" t="str">
        <f t="shared" si="7"/>
        <v/>
      </c>
      <c r="N186" s="344" t="str">
        <f t="shared" si="8"/>
        <v/>
      </c>
      <c r="O186" s="72"/>
      <c r="P186" s="345"/>
      <c r="T186" s="345"/>
    </row>
    <row r="187" ht="18.0" customHeight="1">
      <c r="A187" s="336"/>
      <c r="B187" s="337"/>
      <c r="C187" s="346"/>
      <c r="D187" s="346"/>
      <c r="E187" s="339"/>
      <c r="F187" s="340"/>
      <c r="G187" s="341"/>
      <c r="H187" s="342"/>
      <c r="I187" s="343" t="str">
        <f t="shared" si="1"/>
        <v/>
      </c>
      <c r="J187" s="343" t="str">
        <f t="shared" si="2"/>
        <v/>
      </c>
      <c r="K187" s="343" t="str">
        <f t="shared" si="5"/>
        <v/>
      </c>
      <c r="L187" s="343" t="str">
        <f t="shared" si="6"/>
        <v/>
      </c>
      <c r="M187" s="344" t="str">
        <f t="shared" si="7"/>
        <v/>
      </c>
      <c r="N187" s="344" t="str">
        <f t="shared" si="8"/>
        <v/>
      </c>
      <c r="O187" s="72"/>
      <c r="P187" s="345"/>
      <c r="T187" s="345"/>
    </row>
    <row r="188" ht="18.0" customHeight="1">
      <c r="A188" s="336"/>
      <c r="B188" s="337"/>
      <c r="C188" s="346"/>
      <c r="D188" s="346"/>
      <c r="E188" s="339"/>
      <c r="F188" s="340"/>
      <c r="G188" s="341"/>
      <c r="H188" s="342"/>
      <c r="I188" s="343" t="str">
        <f t="shared" si="1"/>
        <v/>
      </c>
      <c r="J188" s="343" t="str">
        <f t="shared" si="2"/>
        <v/>
      </c>
      <c r="K188" s="343" t="str">
        <f t="shared" si="5"/>
        <v/>
      </c>
      <c r="L188" s="343" t="str">
        <f t="shared" si="6"/>
        <v/>
      </c>
      <c r="M188" s="344" t="str">
        <f t="shared" si="7"/>
        <v/>
      </c>
      <c r="N188" s="344" t="str">
        <f t="shared" si="8"/>
        <v/>
      </c>
      <c r="O188" s="72"/>
      <c r="P188" s="345"/>
      <c r="T188" s="345"/>
    </row>
    <row r="189" ht="18.0" customHeight="1">
      <c r="A189" s="336"/>
      <c r="B189" s="337"/>
      <c r="C189" s="346"/>
      <c r="D189" s="346"/>
      <c r="E189" s="339"/>
      <c r="F189" s="340"/>
      <c r="G189" s="341"/>
      <c r="H189" s="342"/>
      <c r="I189" s="343" t="str">
        <f t="shared" si="1"/>
        <v/>
      </c>
      <c r="J189" s="343" t="str">
        <f t="shared" si="2"/>
        <v/>
      </c>
      <c r="K189" s="343" t="str">
        <f t="shared" si="5"/>
        <v/>
      </c>
      <c r="L189" s="343" t="str">
        <f t="shared" si="6"/>
        <v/>
      </c>
      <c r="M189" s="344" t="str">
        <f t="shared" si="7"/>
        <v/>
      </c>
      <c r="N189" s="344" t="str">
        <f t="shared" si="8"/>
        <v/>
      </c>
      <c r="O189" s="72"/>
      <c r="P189" s="345"/>
      <c r="T189" s="345"/>
    </row>
    <row r="190" ht="18.0" customHeight="1">
      <c r="A190" s="336"/>
      <c r="B190" s="337"/>
      <c r="C190" s="346"/>
      <c r="D190" s="346"/>
      <c r="E190" s="339"/>
      <c r="F190" s="350"/>
      <c r="G190" s="341"/>
      <c r="H190" s="342"/>
      <c r="I190" s="343" t="str">
        <f t="shared" si="1"/>
        <v/>
      </c>
      <c r="J190" s="343" t="str">
        <f t="shared" si="2"/>
        <v/>
      </c>
      <c r="K190" s="343" t="str">
        <f t="shared" si="5"/>
        <v/>
      </c>
      <c r="L190" s="343" t="str">
        <f t="shared" si="6"/>
        <v/>
      </c>
      <c r="M190" s="344" t="str">
        <f t="shared" si="7"/>
        <v/>
      </c>
      <c r="N190" s="344" t="str">
        <f t="shared" si="8"/>
        <v/>
      </c>
      <c r="O190" s="72"/>
      <c r="P190" s="345"/>
      <c r="T190" s="345"/>
    </row>
    <row r="191" ht="18.0" customHeight="1">
      <c r="A191" s="336"/>
      <c r="B191" s="337"/>
      <c r="C191" s="338"/>
      <c r="D191" s="338"/>
      <c r="E191" s="339"/>
      <c r="F191" s="350"/>
      <c r="G191" s="341"/>
      <c r="H191" s="342"/>
      <c r="I191" s="343" t="str">
        <f t="shared" si="1"/>
        <v/>
      </c>
      <c r="J191" s="343" t="str">
        <f t="shared" si="2"/>
        <v/>
      </c>
      <c r="K191" s="343" t="str">
        <f t="shared" si="5"/>
        <v/>
      </c>
      <c r="L191" s="343" t="str">
        <f t="shared" si="6"/>
        <v/>
      </c>
      <c r="M191" s="344" t="str">
        <f t="shared" si="7"/>
        <v/>
      </c>
      <c r="N191" s="344" t="str">
        <f t="shared" si="8"/>
        <v/>
      </c>
      <c r="O191" s="72"/>
      <c r="P191" s="345"/>
      <c r="T191" s="345"/>
    </row>
    <row r="192" ht="18.0" customHeight="1">
      <c r="A192" s="336"/>
      <c r="B192" s="337"/>
      <c r="C192" s="338"/>
      <c r="D192" s="338"/>
      <c r="E192" s="339"/>
      <c r="F192" s="350"/>
      <c r="G192" s="341"/>
      <c r="H192" s="342"/>
      <c r="I192" s="343" t="str">
        <f t="shared" si="1"/>
        <v/>
      </c>
      <c r="J192" s="343" t="str">
        <f t="shared" si="2"/>
        <v/>
      </c>
      <c r="K192" s="343" t="str">
        <f t="shared" si="5"/>
        <v/>
      </c>
      <c r="L192" s="343" t="str">
        <f t="shared" si="6"/>
        <v/>
      </c>
      <c r="M192" s="344" t="str">
        <f t="shared" si="7"/>
        <v/>
      </c>
      <c r="N192" s="344" t="str">
        <f t="shared" si="8"/>
        <v/>
      </c>
      <c r="O192" s="72"/>
      <c r="P192" s="345"/>
      <c r="T192" s="345"/>
    </row>
    <row r="193" ht="18.0" customHeight="1">
      <c r="A193" s="336"/>
      <c r="B193" s="337"/>
      <c r="C193" s="338"/>
      <c r="D193" s="338"/>
      <c r="E193" s="339"/>
      <c r="F193" s="350"/>
      <c r="G193" s="341"/>
      <c r="H193" s="342"/>
      <c r="I193" s="343" t="str">
        <f t="shared" si="1"/>
        <v/>
      </c>
      <c r="J193" s="343" t="str">
        <f t="shared" si="2"/>
        <v/>
      </c>
      <c r="K193" s="343" t="str">
        <f t="shared" si="5"/>
        <v/>
      </c>
      <c r="L193" s="343" t="str">
        <f t="shared" si="6"/>
        <v/>
      </c>
      <c r="M193" s="344" t="str">
        <f t="shared" si="7"/>
        <v/>
      </c>
      <c r="N193" s="344" t="str">
        <f t="shared" si="8"/>
        <v/>
      </c>
      <c r="O193" s="72"/>
      <c r="P193" s="345"/>
      <c r="T193" s="345"/>
    </row>
    <row r="194" ht="18.0" customHeight="1">
      <c r="A194" s="336"/>
      <c r="B194" s="337"/>
      <c r="C194" s="338"/>
      <c r="D194" s="338"/>
      <c r="E194" s="339"/>
      <c r="F194" s="350"/>
      <c r="G194" s="347"/>
      <c r="H194" s="342"/>
      <c r="I194" s="343" t="str">
        <f t="shared" si="1"/>
        <v/>
      </c>
      <c r="J194" s="343" t="str">
        <f t="shared" si="2"/>
        <v/>
      </c>
      <c r="K194" s="343" t="str">
        <f t="shared" si="5"/>
        <v/>
      </c>
      <c r="L194" s="343" t="str">
        <f t="shared" si="6"/>
        <v/>
      </c>
      <c r="M194" s="344" t="str">
        <f t="shared" si="7"/>
        <v/>
      </c>
      <c r="N194" s="344" t="str">
        <f t="shared" si="8"/>
        <v/>
      </c>
      <c r="O194" s="72"/>
      <c r="P194" s="345"/>
      <c r="T194" s="345"/>
    </row>
    <row r="195" ht="18.0" customHeight="1">
      <c r="A195" s="336"/>
      <c r="B195" s="337"/>
      <c r="C195" s="338"/>
      <c r="D195" s="338"/>
      <c r="E195" s="339"/>
      <c r="F195" s="350"/>
      <c r="G195" s="347"/>
      <c r="H195" s="342"/>
      <c r="I195" s="343" t="str">
        <f t="shared" si="1"/>
        <v/>
      </c>
      <c r="J195" s="343" t="str">
        <f t="shared" si="2"/>
        <v/>
      </c>
      <c r="K195" s="343" t="str">
        <f t="shared" si="5"/>
        <v/>
      </c>
      <c r="L195" s="343" t="str">
        <f t="shared" si="6"/>
        <v/>
      </c>
      <c r="M195" s="344" t="str">
        <f t="shared" si="7"/>
        <v/>
      </c>
      <c r="N195" s="344" t="str">
        <f t="shared" si="8"/>
        <v/>
      </c>
      <c r="O195" s="72"/>
      <c r="P195" s="345"/>
      <c r="T195" s="345"/>
    </row>
    <row r="196" ht="18.0" customHeight="1">
      <c r="A196" s="336"/>
      <c r="B196" s="337"/>
      <c r="C196" s="338"/>
      <c r="D196" s="338"/>
      <c r="E196" s="339"/>
      <c r="F196" s="350"/>
      <c r="G196" s="341"/>
      <c r="H196" s="342"/>
      <c r="I196" s="343" t="str">
        <f t="shared" si="1"/>
        <v/>
      </c>
      <c r="J196" s="343" t="str">
        <f t="shared" si="2"/>
        <v/>
      </c>
      <c r="K196" s="343" t="str">
        <f t="shared" si="5"/>
        <v/>
      </c>
      <c r="L196" s="343" t="str">
        <f t="shared" si="6"/>
        <v/>
      </c>
      <c r="M196" s="344" t="str">
        <f t="shared" si="7"/>
        <v/>
      </c>
      <c r="N196" s="344" t="str">
        <f t="shared" si="8"/>
        <v/>
      </c>
      <c r="O196" s="72"/>
      <c r="P196" s="345"/>
      <c r="T196" s="345"/>
    </row>
    <row r="197" ht="18.0" customHeight="1">
      <c r="A197" s="336"/>
      <c r="B197" s="337"/>
      <c r="C197" s="337"/>
      <c r="D197" s="338"/>
      <c r="E197" s="339"/>
      <c r="F197" s="350"/>
      <c r="G197" s="341"/>
      <c r="H197" s="342"/>
      <c r="I197" s="343" t="str">
        <f t="shared" si="1"/>
        <v/>
      </c>
      <c r="J197" s="343" t="str">
        <f t="shared" si="2"/>
        <v/>
      </c>
      <c r="K197" s="343" t="str">
        <f t="shared" si="5"/>
        <v/>
      </c>
      <c r="L197" s="343" t="str">
        <f t="shared" si="6"/>
        <v/>
      </c>
      <c r="M197" s="344" t="str">
        <f t="shared" si="7"/>
        <v/>
      </c>
      <c r="N197" s="344" t="str">
        <f t="shared" si="8"/>
        <v/>
      </c>
      <c r="O197" s="72"/>
      <c r="P197" s="345"/>
      <c r="T197" s="345"/>
    </row>
    <row r="198" ht="18.0" customHeight="1">
      <c r="A198" s="336"/>
      <c r="B198" s="337"/>
      <c r="C198" s="337"/>
      <c r="D198" s="338"/>
      <c r="E198" s="339"/>
      <c r="F198" s="350"/>
      <c r="G198" s="347"/>
      <c r="H198" s="342"/>
      <c r="I198" s="343" t="str">
        <f t="shared" si="1"/>
        <v/>
      </c>
      <c r="J198" s="343" t="str">
        <f t="shared" si="2"/>
        <v/>
      </c>
      <c r="K198" s="343" t="str">
        <f t="shared" si="5"/>
        <v/>
      </c>
      <c r="L198" s="343" t="str">
        <f t="shared" si="6"/>
        <v/>
      </c>
      <c r="M198" s="344" t="str">
        <f t="shared" si="7"/>
        <v/>
      </c>
      <c r="N198" s="344" t="str">
        <f t="shared" si="8"/>
        <v/>
      </c>
      <c r="O198" s="72"/>
      <c r="P198" s="345"/>
      <c r="T198" s="345"/>
    </row>
    <row r="199" ht="18.0" customHeight="1">
      <c r="A199" s="336"/>
      <c r="B199" s="337"/>
      <c r="C199" s="338"/>
      <c r="D199" s="338"/>
      <c r="E199" s="339"/>
      <c r="F199" s="350"/>
      <c r="G199" s="347"/>
      <c r="H199" s="342"/>
      <c r="I199" s="343" t="str">
        <f t="shared" si="1"/>
        <v/>
      </c>
      <c r="J199" s="343" t="str">
        <f t="shared" si="2"/>
        <v/>
      </c>
      <c r="K199" s="343" t="str">
        <f t="shared" si="5"/>
        <v/>
      </c>
      <c r="L199" s="343" t="str">
        <f t="shared" si="6"/>
        <v/>
      </c>
      <c r="M199" s="344" t="str">
        <f t="shared" si="7"/>
        <v/>
      </c>
      <c r="N199" s="344" t="str">
        <f t="shared" si="8"/>
        <v/>
      </c>
      <c r="O199" s="72"/>
      <c r="P199" s="345"/>
      <c r="T199" s="345"/>
    </row>
    <row r="200" ht="18.0" customHeight="1">
      <c r="A200" s="336"/>
      <c r="B200" s="337"/>
      <c r="C200" s="338"/>
      <c r="D200" s="338"/>
      <c r="E200" s="339"/>
      <c r="F200" s="350"/>
      <c r="G200" s="347"/>
      <c r="H200" s="342"/>
      <c r="I200" s="343" t="str">
        <f t="shared" si="1"/>
        <v/>
      </c>
      <c r="J200" s="343" t="str">
        <f t="shared" si="2"/>
        <v/>
      </c>
      <c r="K200" s="343" t="str">
        <f t="shared" si="5"/>
        <v/>
      </c>
      <c r="L200" s="343" t="str">
        <f t="shared" si="6"/>
        <v/>
      </c>
      <c r="M200" s="344" t="str">
        <f t="shared" si="7"/>
        <v/>
      </c>
      <c r="N200" s="344" t="str">
        <f t="shared" si="8"/>
        <v/>
      </c>
      <c r="O200" s="72"/>
      <c r="P200" s="345"/>
      <c r="T200" s="345"/>
    </row>
    <row r="201" ht="18.0" customHeight="1">
      <c r="A201" s="336"/>
      <c r="B201" s="337"/>
      <c r="C201" s="338"/>
      <c r="D201" s="338"/>
      <c r="E201" s="339"/>
      <c r="F201" s="350"/>
      <c r="G201" s="347"/>
      <c r="H201" s="342"/>
      <c r="I201" s="343" t="str">
        <f t="shared" si="1"/>
        <v/>
      </c>
      <c r="J201" s="343" t="str">
        <f t="shared" si="2"/>
        <v/>
      </c>
      <c r="K201" s="343" t="str">
        <f t="shared" si="5"/>
        <v/>
      </c>
      <c r="L201" s="343" t="str">
        <f t="shared" si="6"/>
        <v/>
      </c>
      <c r="M201" s="344" t="str">
        <f t="shared" si="7"/>
        <v/>
      </c>
      <c r="N201" s="344" t="str">
        <f t="shared" si="8"/>
        <v/>
      </c>
      <c r="O201" s="72"/>
      <c r="P201" s="345"/>
      <c r="T201" s="345"/>
    </row>
    <row r="202" ht="18.0" customHeight="1">
      <c r="A202" s="336"/>
      <c r="B202" s="337"/>
      <c r="C202" s="338"/>
      <c r="D202" s="338"/>
      <c r="E202" s="339"/>
      <c r="F202" s="350"/>
      <c r="G202" s="347"/>
      <c r="H202" s="342"/>
      <c r="I202" s="343" t="str">
        <f t="shared" si="1"/>
        <v/>
      </c>
      <c r="J202" s="343" t="str">
        <f t="shared" si="2"/>
        <v/>
      </c>
      <c r="K202" s="343" t="str">
        <f t="shared" si="5"/>
        <v/>
      </c>
      <c r="L202" s="343" t="str">
        <f t="shared" si="6"/>
        <v/>
      </c>
      <c r="M202" s="344" t="str">
        <f t="shared" si="7"/>
        <v/>
      </c>
      <c r="N202" s="344" t="str">
        <f t="shared" si="8"/>
        <v/>
      </c>
      <c r="O202" s="72"/>
      <c r="P202" s="345"/>
      <c r="T202" s="345"/>
    </row>
    <row r="203" ht="18.0" customHeight="1">
      <c r="A203" s="336"/>
      <c r="B203" s="337"/>
      <c r="C203" s="338"/>
      <c r="D203" s="338"/>
      <c r="E203" s="339"/>
      <c r="F203" s="350"/>
      <c r="G203" s="347"/>
      <c r="H203" s="342"/>
      <c r="I203" s="343" t="str">
        <f t="shared" si="1"/>
        <v/>
      </c>
      <c r="J203" s="343" t="str">
        <f t="shared" si="2"/>
        <v/>
      </c>
      <c r="K203" s="343" t="str">
        <f t="shared" si="5"/>
        <v/>
      </c>
      <c r="L203" s="343" t="str">
        <f t="shared" si="6"/>
        <v/>
      </c>
      <c r="M203" s="344" t="str">
        <f t="shared" si="7"/>
        <v/>
      </c>
      <c r="N203" s="344" t="str">
        <f t="shared" si="8"/>
        <v/>
      </c>
      <c r="O203" s="72"/>
      <c r="P203" s="345"/>
      <c r="T203" s="345"/>
    </row>
    <row r="204" ht="18.0" customHeight="1">
      <c r="A204" s="336"/>
      <c r="B204" s="337"/>
      <c r="C204" s="338"/>
      <c r="D204" s="338"/>
      <c r="E204" s="339"/>
      <c r="F204" s="350"/>
      <c r="G204" s="347"/>
      <c r="H204" s="342"/>
      <c r="I204" s="343" t="str">
        <f t="shared" si="1"/>
        <v/>
      </c>
      <c r="J204" s="343" t="str">
        <f t="shared" si="2"/>
        <v/>
      </c>
      <c r="K204" s="343" t="str">
        <f t="shared" si="5"/>
        <v/>
      </c>
      <c r="L204" s="343" t="str">
        <f t="shared" si="6"/>
        <v/>
      </c>
      <c r="M204" s="344" t="str">
        <f t="shared" si="7"/>
        <v/>
      </c>
      <c r="N204" s="344" t="str">
        <f t="shared" si="8"/>
        <v/>
      </c>
      <c r="O204" s="72"/>
      <c r="P204" s="345"/>
      <c r="T204" s="345"/>
    </row>
    <row r="205" ht="18.0" customHeight="1">
      <c r="A205" s="336"/>
      <c r="B205" s="337"/>
      <c r="C205" s="338"/>
      <c r="D205" s="338"/>
      <c r="E205" s="339"/>
      <c r="F205" s="350"/>
      <c r="G205" s="347"/>
      <c r="H205" s="342"/>
      <c r="I205" s="343" t="str">
        <f t="shared" si="1"/>
        <v/>
      </c>
      <c r="J205" s="343" t="str">
        <f t="shared" si="2"/>
        <v/>
      </c>
      <c r="K205" s="343" t="str">
        <f t="shared" si="5"/>
        <v/>
      </c>
      <c r="L205" s="343" t="str">
        <f t="shared" si="6"/>
        <v/>
      </c>
      <c r="M205" s="344" t="str">
        <f t="shared" si="7"/>
        <v/>
      </c>
      <c r="N205" s="344" t="str">
        <f t="shared" si="8"/>
        <v/>
      </c>
      <c r="O205" s="72"/>
      <c r="P205" s="345"/>
      <c r="T205" s="345"/>
    </row>
    <row r="206" ht="18.0" customHeight="1">
      <c r="A206" s="336"/>
      <c r="B206" s="337"/>
      <c r="C206" s="338"/>
      <c r="D206" s="338"/>
      <c r="E206" s="339"/>
      <c r="F206" s="350"/>
      <c r="G206" s="347"/>
      <c r="H206" s="342"/>
      <c r="I206" s="343" t="str">
        <f t="shared" si="1"/>
        <v/>
      </c>
      <c r="J206" s="343" t="str">
        <f t="shared" si="2"/>
        <v/>
      </c>
      <c r="K206" s="343" t="str">
        <f t="shared" si="5"/>
        <v/>
      </c>
      <c r="L206" s="343" t="str">
        <f t="shared" si="6"/>
        <v/>
      </c>
      <c r="M206" s="344" t="str">
        <f t="shared" si="7"/>
        <v/>
      </c>
      <c r="N206" s="344" t="str">
        <f t="shared" si="8"/>
        <v/>
      </c>
      <c r="O206" s="72"/>
      <c r="P206" s="345"/>
      <c r="T206" s="345"/>
    </row>
    <row r="207" ht="18.0" customHeight="1">
      <c r="A207" s="336"/>
      <c r="B207" s="337"/>
      <c r="C207" s="338"/>
      <c r="D207" s="338"/>
      <c r="E207" s="339"/>
      <c r="F207" s="350"/>
      <c r="G207" s="347"/>
      <c r="H207" s="342"/>
      <c r="I207" s="343" t="str">
        <f t="shared" si="1"/>
        <v/>
      </c>
      <c r="J207" s="343" t="str">
        <f t="shared" si="2"/>
        <v/>
      </c>
      <c r="K207" s="343" t="str">
        <f t="shared" si="5"/>
        <v/>
      </c>
      <c r="L207" s="343" t="str">
        <f t="shared" si="6"/>
        <v/>
      </c>
      <c r="M207" s="344" t="str">
        <f t="shared" si="7"/>
        <v/>
      </c>
      <c r="N207" s="344" t="str">
        <f t="shared" si="8"/>
        <v/>
      </c>
      <c r="O207" s="72"/>
      <c r="P207" s="345"/>
      <c r="T207" s="345"/>
    </row>
    <row r="208" ht="18.0" customHeight="1">
      <c r="A208" s="336"/>
      <c r="B208" s="337"/>
      <c r="C208" s="338"/>
      <c r="D208" s="338"/>
      <c r="E208" s="339"/>
      <c r="F208" s="350"/>
      <c r="G208" s="347"/>
      <c r="H208" s="342"/>
      <c r="I208" s="343" t="str">
        <f t="shared" si="1"/>
        <v/>
      </c>
      <c r="J208" s="343" t="str">
        <f t="shared" si="2"/>
        <v/>
      </c>
      <c r="K208" s="343" t="str">
        <f t="shared" si="5"/>
        <v/>
      </c>
      <c r="L208" s="343" t="str">
        <f t="shared" si="6"/>
        <v/>
      </c>
      <c r="M208" s="344" t="str">
        <f t="shared" si="7"/>
        <v/>
      </c>
      <c r="N208" s="344" t="str">
        <f t="shared" si="8"/>
        <v/>
      </c>
      <c r="O208" s="72"/>
      <c r="P208" s="345"/>
      <c r="T208" s="345"/>
    </row>
    <row r="209" ht="18.0" customHeight="1">
      <c r="A209" s="336"/>
      <c r="B209" s="337"/>
      <c r="C209" s="338"/>
      <c r="D209" s="338"/>
      <c r="E209" s="339"/>
      <c r="F209" s="350"/>
      <c r="G209" s="347"/>
      <c r="H209" s="342"/>
      <c r="I209" s="343" t="str">
        <f t="shared" si="1"/>
        <v/>
      </c>
      <c r="J209" s="343" t="str">
        <f t="shared" si="2"/>
        <v/>
      </c>
      <c r="K209" s="343" t="str">
        <f t="shared" si="5"/>
        <v/>
      </c>
      <c r="L209" s="343" t="str">
        <f t="shared" si="6"/>
        <v/>
      </c>
      <c r="M209" s="344" t="str">
        <f t="shared" si="7"/>
        <v/>
      </c>
      <c r="N209" s="344" t="str">
        <f t="shared" si="8"/>
        <v/>
      </c>
      <c r="O209" s="72"/>
      <c r="P209" s="345"/>
      <c r="T209" s="345"/>
    </row>
    <row r="210" ht="18.0" customHeight="1">
      <c r="A210" s="336"/>
      <c r="B210" s="337"/>
      <c r="C210" s="338"/>
      <c r="D210" s="338"/>
      <c r="E210" s="339"/>
      <c r="F210" s="350"/>
      <c r="G210" s="347"/>
      <c r="H210" s="342"/>
      <c r="I210" s="343" t="str">
        <f t="shared" si="1"/>
        <v/>
      </c>
      <c r="J210" s="343" t="str">
        <f t="shared" si="2"/>
        <v/>
      </c>
      <c r="K210" s="343" t="str">
        <f t="shared" si="5"/>
        <v/>
      </c>
      <c r="L210" s="343" t="str">
        <f t="shared" si="6"/>
        <v/>
      </c>
      <c r="M210" s="344" t="str">
        <f t="shared" si="7"/>
        <v/>
      </c>
      <c r="N210" s="344" t="str">
        <f t="shared" si="8"/>
        <v/>
      </c>
      <c r="O210" s="72"/>
      <c r="P210" s="345"/>
      <c r="T210" s="345"/>
    </row>
    <row r="211" ht="18.0" customHeight="1">
      <c r="A211" s="336"/>
      <c r="B211" s="337"/>
      <c r="C211" s="338"/>
      <c r="D211" s="338"/>
      <c r="E211" s="339"/>
      <c r="F211" s="350"/>
      <c r="G211" s="347"/>
      <c r="H211" s="342"/>
      <c r="I211" s="343" t="str">
        <f t="shared" si="1"/>
        <v/>
      </c>
      <c r="J211" s="343" t="str">
        <f t="shared" si="2"/>
        <v/>
      </c>
      <c r="K211" s="343" t="str">
        <f t="shared" si="5"/>
        <v/>
      </c>
      <c r="L211" s="343" t="str">
        <f t="shared" si="6"/>
        <v/>
      </c>
      <c r="M211" s="344" t="str">
        <f t="shared" si="7"/>
        <v/>
      </c>
      <c r="N211" s="344" t="str">
        <f t="shared" si="8"/>
        <v/>
      </c>
      <c r="O211" s="72"/>
      <c r="P211" s="345"/>
      <c r="T211" s="345"/>
    </row>
    <row r="212" ht="18.0" customHeight="1">
      <c r="A212" s="336"/>
      <c r="B212" s="337"/>
      <c r="C212" s="338"/>
      <c r="D212" s="338"/>
      <c r="E212" s="339"/>
      <c r="F212" s="350"/>
      <c r="G212" s="347"/>
      <c r="H212" s="342"/>
      <c r="I212" s="343" t="str">
        <f t="shared" si="1"/>
        <v/>
      </c>
      <c r="J212" s="343" t="str">
        <f t="shared" si="2"/>
        <v/>
      </c>
      <c r="K212" s="343" t="str">
        <f t="shared" si="5"/>
        <v/>
      </c>
      <c r="L212" s="343" t="str">
        <f t="shared" si="6"/>
        <v/>
      </c>
      <c r="M212" s="344" t="str">
        <f t="shared" si="7"/>
        <v/>
      </c>
      <c r="N212" s="344" t="str">
        <f t="shared" si="8"/>
        <v/>
      </c>
      <c r="O212" s="72"/>
      <c r="P212" s="345"/>
      <c r="T212" s="345"/>
    </row>
    <row r="213" ht="18.0" customHeight="1">
      <c r="A213" s="336"/>
      <c r="B213" s="337"/>
      <c r="C213" s="338"/>
      <c r="D213" s="338"/>
      <c r="E213" s="339"/>
      <c r="F213" s="350"/>
      <c r="G213" s="347"/>
      <c r="H213" s="342"/>
      <c r="I213" s="343" t="str">
        <f t="shared" si="1"/>
        <v/>
      </c>
      <c r="J213" s="343" t="str">
        <f t="shared" si="2"/>
        <v/>
      </c>
      <c r="K213" s="343" t="str">
        <f t="shared" si="5"/>
        <v/>
      </c>
      <c r="L213" s="343" t="str">
        <f t="shared" si="6"/>
        <v/>
      </c>
      <c r="M213" s="344" t="str">
        <f t="shared" si="7"/>
        <v/>
      </c>
      <c r="N213" s="344" t="str">
        <f t="shared" si="8"/>
        <v/>
      </c>
      <c r="O213" s="72"/>
      <c r="P213" s="345"/>
      <c r="T213" s="345"/>
    </row>
    <row r="214" ht="18.0" customHeight="1">
      <c r="A214" s="336"/>
      <c r="B214" s="337"/>
      <c r="C214" s="338"/>
      <c r="D214" s="338"/>
      <c r="E214" s="339"/>
      <c r="F214" s="350"/>
      <c r="G214" s="347"/>
      <c r="H214" s="342"/>
      <c r="I214" s="343" t="str">
        <f t="shared" si="1"/>
        <v/>
      </c>
      <c r="J214" s="343" t="str">
        <f t="shared" si="2"/>
        <v/>
      </c>
      <c r="K214" s="343" t="str">
        <f t="shared" si="5"/>
        <v/>
      </c>
      <c r="L214" s="343" t="str">
        <f t="shared" si="6"/>
        <v/>
      </c>
      <c r="M214" s="344" t="str">
        <f t="shared" si="7"/>
        <v/>
      </c>
      <c r="N214" s="344" t="str">
        <f t="shared" si="8"/>
        <v/>
      </c>
      <c r="O214" s="72"/>
      <c r="P214" s="345"/>
      <c r="T214" s="345"/>
    </row>
    <row r="215" ht="18.0" customHeight="1">
      <c r="A215" s="336"/>
      <c r="B215" s="337"/>
      <c r="C215" s="338"/>
      <c r="D215" s="338"/>
      <c r="E215" s="339"/>
      <c r="F215" s="350"/>
      <c r="G215" s="347"/>
      <c r="H215" s="342"/>
      <c r="I215" s="343" t="str">
        <f t="shared" si="1"/>
        <v/>
      </c>
      <c r="J215" s="343" t="str">
        <f t="shared" si="2"/>
        <v/>
      </c>
      <c r="K215" s="343" t="str">
        <f t="shared" si="5"/>
        <v/>
      </c>
      <c r="L215" s="343" t="str">
        <f t="shared" si="6"/>
        <v/>
      </c>
      <c r="M215" s="344" t="str">
        <f t="shared" si="7"/>
        <v/>
      </c>
      <c r="N215" s="344" t="str">
        <f t="shared" si="8"/>
        <v/>
      </c>
      <c r="O215" s="72"/>
      <c r="P215" s="345"/>
      <c r="T215" s="345"/>
    </row>
    <row r="216" ht="18.0" customHeight="1">
      <c r="A216" s="336"/>
      <c r="B216" s="337"/>
      <c r="C216" s="338"/>
      <c r="D216" s="338"/>
      <c r="E216" s="339"/>
      <c r="F216" s="350"/>
      <c r="G216" s="347"/>
      <c r="H216" s="342"/>
      <c r="I216" s="343" t="str">
        <f t="shared" si="1"/>
        <v/>
      </c>
      <c r="J216" s="343" t="str">
        <f t="shared" si="2"/>
        <v/>
      </c>
      <c r="K216" s="343" t="str">
        <f t="shared" si="5"/>
        <v/>
      </c>
      <c r="L216" s="343" t="str">
        <f t="shared" si="6"/>
        <v/>
      </c>
      <c r="M216" s="344" t="str">
        <f t="shared" si="7"/>
        <v/>
      </c>
      <c r="N216" s="344" t="str">
        <f t="shared" si="8"/>
        <v/>
      </c>
      <c r="O216" s="72"/>
      <c r="P216" s="345"/>
      <c r="T216" s="345"/>
    </row>
    <row r="217" ht="18.0" customHeight="1">
      <c r="A217" s="336"/>
      <c r="B217" s="337"/>
      <c r="C217" s="338"/>
      <c r="D217" s="338"/>
      <c r="E217" s="339"/>
      <c r="F217" s="350"/>
      <c r="G217" s="347"/>
      <c r="H217" s="342"/>
      <c r="I217" s="343" t="str">
        <f t="shared" si="1"/>
        <v/>
      </c>
      <c r="J217" s="343" t="str">
        <f t="shared" si="2"/>
        <v/>
      </c>
      <c r="K217" s="343" t="str">
        <f t="shared" si="5"/>
        <v/>
      </c>
      <c r="L217" s="343" t="str">
        <f t="shared" si="6"/>
        <v/>
      </c>
      <c r="M217" s="344" t="str">
        <f t="shared" si="7"/>
        <v/>
      </c>
      <c r="N217" s="344" t="str">
        <f t="shared" si="8"/>
        <v/>
      </c>
      <c r="O217" s="72"/>
      <c r="P217" s="345"/>
      <c r="T217" s="345"/>
    </row>
    <row r="218" ht="18.0" customHeight="1">
      <c r="A218" s="336"/>
      <c r="B218" s="337"/>
      <c r="C218" s="338"/>
      <c r="D218" s="338"/>
      <c r="E218" s="339"/>
      <c r="F218" s="350"/>
      <c r="G218" s="347"/>
      <c r="H218" s="342"/>
      <c r="I218" s="343" t="str">
        <f t="shared" si="1"/>
        <v/>
      </c>
      <c r="J218" s="343" t="str">
        <f t="shared" si="2"/>
        <v/>
      </c>
      <c r="K218" s="343" t="str">
        <f t="shared" si="5"/>
        <v/>
      </c>
      <c r="L218" s="343" t="str">
        <f t="shared" si="6"/>
        <v/>
      </c>
      <c r="M218" s="344" t="str">
        <f t="shared" si="7"/>
        <v/>
      </c>
      <c r="N218" s="344" t="str">
        <f t="shared" si="8"/>
        <v/>
      </c>
      <c r="O218" s="72"/>
      <c r="P218" s="345"/>
      <c r="T218" s="345"/>
    </row>
    <row r="219" ht="18.0" customHeight="1">
      <c r="A219" s="336"/>
      <c r="B219" s="337"/>
      <c r="C219" s="338"/>
      <c r="D219" s="338"/>
      <c r="E219" s="339"/>
      <c r="F219" s="350"/>
      <c r="G219" s="347"/>
      <c r="H219" s="342"/>
      <c r="I219" s="343" t="str">
        <f t="shared" si="1"/>
        <v/>
      </c>
      <c r="J219" s="343" t="str">
        <f t="shared" si="2"/>
        <v/>
      </c>
      <c r="K219" s="343" t="str">
        <f t="shared" si="5"/>
        <v/>
      </c>
      <c r="L219" s="343" t="str">
        <f t="shared" si="6"/>
        <v/>
      </c>
      <c r="M219" s="344" t="str">
        <f t="shared" si="7"/>
        <v/>
      </c>
      <c r="N219" s="344" t="str">
        <f t="shared" si="8"/>
        <v/>
      </c>
      <c r="O219" s="72"/>
      <c r="P219" s="345"/>
      <c r="T219" s="345"/>
    </row>
    <row r="220" ht="18.0" customHeight="1">
      <c r="A220" s="336"/>
      <c r="B220" s="337"/>
      <c r="C220" s="338"/>
      <c r="D220" s="338"/>
      <c r="E220" s="339"/>
      <c r="F220" s="350"/>
      <c r="G220" s="347"/>
      <c r="H220" s="342"/>
      <c r="I220" s="343" t="str">
        <f t="shared" si="1"/>
        <v/>
      </c>
      <c r="J220" s="343" t="str">
        <f t="shared" si="2"/>
        <v/>
      </c>
      <c r="K220" s="343" t="str">
        <f t="shared" si="5"/>
        <v/>
      </c>
      <c r="L220" s="343" t="str">
        <f t="shared" si="6"/>
        <v/>
      </c>
      <c r="M220" s="344" t="str">
        <f t="shared" si="7"/>
        <v/>
      </c>
      <c r="N220" s="344" t="str">
        <f t="shared" si="8"/>
        <v/>
      </c>
      <c r="O220" s="72"/>
      <c r="P220" s="345"/>
      <c r="T220" s="345"/>
    </row>
    <row r="221" ht="18.0" customHeight="1">
      <c r="A221" s="336"/>
      <c r="B221" s="337"/>
      <c r="C221" s="338"/>
      <c r="D221" s="338"/>
      <c r="E221" s="339"/>
      <c r="F221" s="350"/>
      <c r="G221" s="347"/>
      <c r="H221" s="342"/>
      <c r="I221" s="343" t="str">
        <f t="shared" si="1"/>
        <v/>
      </c>
      <c r="J221" s="343" t="str">
        <f t="shared" si="2"/>
        <v/>
      </c>
      <c r="K221" s="343" t="str">
        <f t="shared" si="5"/>
        <v/>
      </c>
      <c r="L221" s="343" t="str">
        <f t="shared" si="6"/>
        <v/>
      </c>
      <c r="M221" s="344" t="str">
        <f t="shared" si="7"/>
        <v/>
      </c>
      <c r="N221" s="344" t="str">
        <f t="shared" si="8"/>
        <v/>
      </c>
      <c r="O221" s="72"/>
      <c r="P221" s="345"/>
      <c r="T221" s="345"/>
    </row>
    <row r="222" ht="18.0" customHeight="1">
      <c r="A222" s="336"/>
      <c r="B222" s="337"/>
      <c r="C222" s="338"/>
      <c r="D222" s="338"/>
      <c r="E222" s="339"/>
      <c r="F222" s="350"/>
      <c r="G222" s="347"/>
      <c r="H222" s="342"/>
      <c r="I222" s="343" t="str">
        <f t="shared" si="1"/>
        <v/>
      </c>
      <c r="J222" s="343" t="str">
        <f t="shared" si="2"/>
        <v/>
      </c>
      <c r="K222" s="343" t="str">
        <f t="shared" si="5"/>
        <v/>
      </c>
      <c r="L222" s="343" t="str">
        <f t="shared" si="6"/>
        <v/>
      </c>
      <c r="M222" s="344" t="str">
        <f t="shared" si="7"/>
        <v/>
      </c>
      <c r="N222" s="344" t="str">
        <f t="shared" si="8"/>
        <v/>
      </c>
      <c r="O222" s="72"/>
      <c r="P222" s="345"/>
      <c r="T222" s="345"/>
    </row>
    <row r="223" ht="18.0" customHeight="1">
      <c r="A223" s="336"/>
      <c r="B223" s="337"/>
      <c r="C223" s="338"/>
      <c r="D223" s="338"/>
      <c r="E223" s="339"/>
      <c r="F223" s="350"/>
      <c r="G223" s="347"/>
      <c r="H223" s="342"/>
      <c r="I223" s="343" t="str">
        <f t="shared" si="1"/>
        <v/>
      </c>
      <c r="J223" s="343" t="str">
        <f t="shared" si="2"/>
        <v/>
      </c>
      <c r="K223" s="343" t="str">
        <f t="shared" si="5"/>
        <v/>
      </c>
      <c r="L223" s="343" t="str">
        <f t="shared" si="6"/>
        <v/>
      </c>
      <c r="M223" s="344" t="str">
        <f t="shared" si="7"/>
        <v/>
      </c>
      <c r="N223" s="344" t="str">
        <f t="shared" si="8"/>
        <v/>
      </c>
      <c r="O223" s="72"/>
      <c r="P223" s="345"/>
      <c r="T223" s="345"/>
    </row>
    <row r="224" ht="18.0" customHeight="1">
      <c r="A224" s="336"/>
      <c r="B224" s="337"/>
      <c r="C224" s="338"/>
      <c r="D224" s="338"/>
      <c r="E224" s="339"/>
      <c r="F224" s="350"/>
      <c r="G224" s="347"/>
      <c r="H224" s="342"/>
      <c r="I224" s="343" t="str">
        <f t="shared" si="1"/>
        <v/>
      </c>
      <c r="J224" s="343" t="str">
        <f t="shared" si="2"/>
        <v/>
      </c>
      <c r="K224" s="343" t="str">
        <f t="shared" si="5"/>
        <v/>
      </c>
      <c r="L224" s="343" t="str">
        <f t="shared" si="6"/>
        <v/>
      </c>
      <c r="M224" s="344" t="str">
        <f t="shared" si="7"/>
        <v/>
      </c>
      <c r="N224" s="344" t="str">
        <f t="shared" si="8"/>
        <v/>
      </c>
      <c r="O224" s="72"/>
      <c r="P224" s="345"/>
      <c r="T224" s="345"/>
    </row>
    <row r="225" ht="18.0" customHeight="1">
      <c r="A225" s="336"/>
      <c r="B225" s="337"/>
      <c r="C225" s="338"/>
      <c r="D225" s="338"/>
      <c r="E225" s="339"/>
      <c r="F225" s="350"/>
      <c r="G225" s="347"/>
      <c r="H225" s="342"/>
      <c r="I225" s="343" t="str">
        <f t="shared" si="1"/>
        <v/>
      </c>
      <c r="J225" s="343" t="str">
        <f t="shared" si="2"/>
        <v/>
      </c>
      <c r="K225" s="343" t="str">
        <f t="shared" si="5"/>
        <v/>
      </c>
      <c r="L225" s="343" t="str">
        <f t="shared" si="6"/>
        <v/>
      </c>
      <c r="M225" s="344" t="str">
        <f t="shared" si="7"/>
        <v/>
      </c>
      <c r="N225" s="344" t="str">
        <f t="shared" si="8"/>
        <v/>
      </c>
      <c r="O225" s="72"/>
      <c r="P225" s="345"/>
      <c r="T225" s="345"/>
    </row>
    <row r="226" ht="18.0" customHeight="1">
      <c r="A226" s="336"/>
      <c r="B226" s="337"/>
      <c r="C226" s="338"/>
      <c r="D226" s="338"/>
      <c r="E226" s="339"/>
      <c r="F226" s="350"/>
      <c r="G226" s="347"/>
      <c r="H226" s="342"/>
      <c r="I226" s="343" t="str">
        <f t="shared" si="1"/>
        <v/>
      </c>
      <c r="J226" s="343" t="str">
        <f t="shared" si="2"/>
        <v/>
      </c>
      <c r="K226" s="343" t="str">
        <f t="shared" si="5"/>
        <v/>
      </c>
      <c r="L226" s="343" t="str">
        <f t="shared" si="6"/>
        <v/>
      </c>
      <c r="M226" s="344" t="str">
        <f t="shared" si="7"/>
        <v/>
      </c>
      <c r="N226" s="344" t="str">
        <f t="shared" si="8"/>
        <v/>
      </c>
      <c r="O226" s="72"/>
      <c r="P226" s="345"/>
      <c r="T226" s="345"/>
    </row>
    <row r="227" ht="18.0" customHeight="1">
      <c r="A227" s="336"/>
      <c r="B227" s="337"/>
      <c r="C227" s="338"/>
      <c r="D227" s="338"/>
      <c r="E227" s="339"/>
      <c r="F227" s="350"/>
      <c r="G227" s="347"/>
      <c r="H227" s="342"/>
      <c r="I227" s="343" t="str">
        <f t="shared" si="1"/>
        <v/>
      </c>
      <c r="J227" s="343" t="str">
        <f t="shared" si="2"/>
        <v/>
      </c>
      <c r="K227" s="343" t="str">
        <f t="shared" si="5"/>
        <v/>
      </c>
      <c r="L227" s="343" t="str">
        <f t="shared" si="6"/>
        <v/>
      </c>
      <c r="M227" s="344" t="str">
        <f t="shared" si="7"/>
        <v/>
      </c>
      <c r="N227" s="344" t="str">
        <f t="shared" si="8"/>
        <v/>
      </c>
      <c r="O227" s="72"/>
      <c r="P227" s="345"/>
      <c r="T227" s="345"/>
    </row>
    <row r="228" ht="18.0" customHeight="1">
      <c r="A228" s="336"/>
      <c r="B228" s="337"/>
      <c r="C228" s="338"/>
      <c r="D228" s="338"/>
      <c r="E228" s="339"/>
      <c r="F228" s="350"/>
      <c r="G228" s="347"/>
      <c r="H228" s="342"/>
      <c r="I228" s="343" t="str">
        <f t="shared" si="1"/>
        <v/>
      </c>
      <c r="J228" s="343" t="str">
        <f t="shared" si="2"/>
        <v/>
      </c>
      <c r="K228" s="343" t="str">
        <f t="shared" si="5"/>
        <v/>
      </c>
      <c r="L228" s="343" t="str">
        <f t="shared" si="6"/>
        <v/>
      </c>
      <c r="M228" s="344" t="str">
        <f t="shared" si="7"/>
        <v/>
      </c>
      <c r="N228" s="344" t="str">
        <f t="shared" si="8"/>
        <v/>
      </c>
      <c r="O228" s="72"/>
      <c r="P228" s="345"/>
      <c r="T228" s="345"/>
    </row>
    <row r="229" ht="18.0" customHeight="1">
      <c r="A229" s="336"/>
      <c r="B229" s="337"/>
      <c r="C229" s="338"/>
      <c r="D229" s="338"/>
      <c r="E229" s="339"/>
      <c r="F229" s="350"/>
      <c r="G229" s="347"/>
      <c r="H229" s="342"/>
      <c r="I229" s="343" t="str">
        <f t="shared" si="1"/>
        <v/>
      </c>
      <c r="J229" s="343" t="str">
        <f t="shared" si="2"/>
        <v/>
      </c>
      <c r="K229" s="343" t="str">
        <f t="shared" si="5"/>
        <v/>
      </c>
      <c r="L229" s="343" t="str">
        <f t="shared" si="6"/>
        <v/>
      </c>
      <c r="M229" s="344" t="str">
        <f t="shared" si="7"/>
        <v/>
      </c>
      <c r="N229" s="344" t="str">
        <f t="shared" si="8"/>
        <v/>
      </c>
      <c r="O229" s="72"/>
      <c r="P229" s="345"/>
      <c r="T229" s="345"/>
    </row>
    <row r="230" ht="18.0" customHeight="1">
      <c r="A230" s="336"/>
      <c r="B230" s="337"/>
      <c r="C230" s="338"/>
      <c r="D230" s="338"/>
      <c r="E230" s="339"/>
      <c r="F230" s="350"/>
      <c r="G230" s="347"/>
      <c r="H230" s="342"/>
      <c r="I230" s="343" t="str">
        <f t="shared" si="1"/>
        <v/>
      </c>
      <c r="J230" s="343" t="str">
        <f t="shared" si="2"/>
        <v/>
      </c>
      <c r="K230" s="343" t="str">
        <f t="shared" si="5"/>
        <v/>
      </c>
      <c r="L230" s="343" t="str">
        <f t="shared" si="6"/>
        <v/>
      </c>
      <c r="M230" s="344" t="str">
        <f t="shared" si="7"/>
        <v/>
      </c>
      <c r="N230" s="344" t="str">
        <f t="shared" si="8"/>
        <v/>
      </c>
      <c r="O230" s="72"/>
      <c r="P230" s="345"/>
      <c r="T230" s="345"/>
    </row>
    <row r="231" ht="18.0" customHeight="1">
      <c r="A231" s="336"/>
      <c r="B231" s="337"/>
      <c r="C231" s="338"/>
      <c r="D231" s="338"/>
      <c r="E231" s="339"/>
      <c r="F231" s="350"/>
      <c r="G231" s="347"/>
      <c r="H231" s="342"/>
      <c r="I231" s="343" t="str">
        <f t="shared" si="1"/>
        <v/>
      </c>
      <c r="J231" s="343" t="str">
        <f t="shared" si="2"/>
        <v/>
      </c>
      <c r="K231" s="343" t="str">
        <f t="shared" si="5"/>
        <v/>
      </c>
      <c r="L231" s="343" t="str">
        <f t="shared" si="6"/>
        <v/>
      </c>
      <c r="M231" s="344" t="str">
        <f t="shared" si="7"/>
        <v/>
      </c>
      <c r="N231" s="344" t="str">
        <f t="shared" si="8"/>
        <v/>
      </c>
      <c r="O231" s="72"/>
      <c r="P231" s="345"/>
      <c r="T231" s="345"/>
    </row>
    <row r="232" ht="18.0" customHeight="1">
      <c r="A232" s="336"/>
      <c r="B232" s="337"/>
      <c r="C232" s="338"/>
      <c r="D232" s="338"/>
      <c r="E232" s="339"/>
      <c r="F232" s="350"/>
      <c r="G232" s="347"/>
      <c r="H232" s="342"/>
      <c r="I232" s="343" t="str">
        <f t="shared" si="1"/>
        <v/>
      </c>
      <c r="J232" s="343" t="str">
        <f t="shared" si="2"/>
        <v/>
      </c>
      <c r="K232" s="343" t="str">
        <f t="shared" si="5"/>
        <v/>
      </c>
      <c r="L232" s="343" t="str">
        <f t="shared" si="6"/>
        <v/>
      </c>
      <c r="M232" s="344" t="str">
        <f t="shared" si="7"/>
        <v/>
      </c>
      <c r="N232" s="344" t="str">
        <f t="shared" si="8"/>
        <v/>
      </c>
      <c r="O232" s="72"/>
      <c r="P232" s="345"/>
      <c r="T232" s="345"/>
    </row>
    <row r="233" ht="18.0" customHeight="1">
      <c r="A233" s="336"/>
      <c r="B233" s="337"/>
      <c r="C233" s="338"/>
      <c r="D233" s="338"/>
      <c r="E233" s="339"/>
      <c r="F233" s="350"/>
      <c r="G233" s="347"/>
      <c r="H233" s="342"/>
      <c r="I233" s="343" t="str">
        <f t="shared" si="1"/>
        <v/>
      </c>
      <c r="J233" s="343" t="str">
        <f t="shared" si="2"/>
        <v/>
      </c>
      <c r="K233" s="343" t="str">
        <f t="shared" si="5"/>
        <v/>
      </c>
      <c r="L233" s="343" t="str">
        <f t="shared" si="6"/>
        <v/>
      </c>
      <c r="M233" s="344" t="str">
        <f t="shared" si="7"/>
        <v/>
      </c>
      <c r="N233" s="344" t="str">
        <f t="shared" si="8"/>
        <v/>
      </c>
      <c r="O233" s="72"/>
      <c r="P233" s="345"/>
      <c r="T233" s="345"/>
    </row>
    <row r="234" ht="18.0" customHeight="1">
      <c r="A234" s="336"/>
      <c r="B234" s="337"/>
      <c r="C234" s="338"/>
      <c r="D234" s="338"/>
      <c r="E234" s="339"/>
      <c r="F234" s="350"/>
      <c r="G234" s="347"/>
      <c r="H234" s="342"/>
      <c r="I234" s="343" t="str">
        <f t="shared" si="1"/>
        <v/>
      </c>
      <c r="J234" s="343" t="str">
        <f t="shared" si="2"/>
        <v/>
      </c>
      <c r="K234" s="343" t="str">
        <f t="shared" si="5"/>
        <v/>
      </c>
      <c r="L234" s="343" t="str">
        <f t="shared" si="6"/>
        <v/>
      </c>
      <c r="M234" s="344" t="str">
        <f t="shared" si="7"/>
        <v/>
      </c>
      <c r="N234" s="344" t="str">
        <f t="shared" si="8"/>
        <v/>
      </c>
      <c r="O234" s="72"/>
      <c r="P234" s="345"/>
      <c r="T234" s="345"/>
    </row>
    <row r="235" ht="18.0" customHeight="1">
      <c r="A235" s="336"/>
      <c r="B235" s="337"/>
      <c r="C235" s="338"/>
      <c r="D235" s="338"/>
      <c r="E235" s="339"/>
      <c r="F235" s="350"/>
      <c r="G235" s="347"/>
      <c r="H235" s="342"/>
      <c r="I235" s="343" t="str">
        <f t="shared" si="1"/>
        <v/>
      </c>
      <c r="J235" s="343" t="str">
        <f t="shared" si="2"/>
        <v/>
      </c>
      <c r="K235" s="343" t="str">
        <f t="shared" si="5"/>
        <v/>
      </c>
      <c r="L235" s="343" t="str">
        <f t="shared" si="6"/>
        <v/>
      </c>
      <c r="M235" s="344" t="str">
        <f t="shared" si="7"/>
        <v/>
      </c>
      <c r="N235" s="344" t="str">
        <f t="shared" si="8"/>
        <v/>
      </c>
      <c r="O235" s="72"/>
      <c r="P235" s="345"/>
      <c r="T235" s="345"/>
    </row>
    <row r="236" ht="18.0" customHeight="1">
      <c r="A236" s="336"/>
      <c r="B236" s="337"/>
      <c r="C236" s="338"/>
      <c r="D236" s="338"/>
      <c r="E236" s="339"/>
      <c r="F236" s="350"/>
      <c r="G236" s="347"/>
      <c r="H236" s="342"/>
      <c r="I236" s="343" t="str">
        <f t="shared" si="1"/>
        <v/>
      </c>
      <c r="J236" s="343" t="str">
        <f t="shared" si="2"/>
        <v/>
      </c>
      <c r="K236" s="343" t="str">
        <f t="shared" si="5"/>
        <v/>
      </c>
      <c r="L236" s="343" t="str">
        <f t="shared" si="6"/>
        <v/>
      </c>
      <c r="M236" s="344" t="str">
        <f t="shared" si="7"/>
        <v/>
      </c>
      <c r="N236" s="344" t="str">
        <f t="shared" si="8"/>
        <v/>
      </c>
      <c r="O236" s="72"/>
      <c r="P236" s="345"/>
      <c r="T236" s="345"/>
    </row>
    <row r="237" ht="18.0" customHeight="1">
      <c r="A237" s="336"/>
      <c r="B237" s="337"/>
      <c r="C237" s="338"/>
      <c r="D237" s="338"/>
      <c r="E237" s="339"/>
      <c r="F237" s="350"/>
      <c r="G237" s="347"/>
      <c r="H237" s="342"/>
      <c r="I237" s="343" t="str">
        <f t="shared" si="1"/>
        <v/>
      </c>
      <c r="J237" s="343" t="str">
        <f t="shared" si="2"/>
        <v/>
      </c>
      <c r="K237" s="343" t="str">
        <f t="shared" si="5"/>
        <v/>
      </c>
      <c r="L237" s="343" t="str">
        <f t="shared" si="6"/>
        <v/>
      </c>
      <c r="M237" s="344" t="str">
        <f t="shared" si="7"/>
        <v/>
      </c>
      <c r="N237" s="344" t="str">
        <f t="shared" si="8"/>
        <v/>
      </c>
      <c r="O237" s="72"/>
      <c r="P237" s="345"/>
      <c r="T237" s="345"/>
    </row>
    <row r="238" ht="18.0" customHeight="1">
      <c r="A238" s="336"/>
      <c r="B238" s="337"/>
      <c r="C238" s="338"/>
      <c r="D238" s="338"/>
      <c r="E238" s="339"/>
      <c r="F238" s="350"/>
      <c r="G238" s="347"/>
      <c r="H238" s="342"/>
      <c r="I238" s="343" t="str">
        <f t="shared" si="1"/>
        <v/>
      </c>
      <c r="J238" s="343" t="str">
        <f t="shared" si="2"/>
        <v/>
      </c>
      <c r="K238" s="343" t="str">
        <f t="shared" si="5"/>
        <v/>
      </c>
      <c r="L238" s="343" t="str">
        <f t="shared" si="6"/>
        <v/>
      </c>
      <c r="M238" s="344" t="str">
        <f t="shared" si="7"/>
        <v/>
      </c>
      <c r="N238" s="344" t="str">
        <f t="shared" si="8"/>
        <v/>
      </c>
      <c r="O238" s="72"/>
      <c r="P238" s="345"/>
      <c r="T238" s="345"/>
    </row>
    <row r="239" ht="18.0" customHeight="1">
      <c r="A239" s="336"/>
      <c r="B239" s="337"/>
      <c r="C239" s="338"/>
      <c r="D239" s="338"/>
      <c r="E239" s="339"/>
      <c r="F239" s="350"/>
      <c r="G239" s="347"/>
      <c r="H239" s="342"/>
      <c r="I239" s="343" t="str">
        <f t="shared" si="1"/>
        <v/>
      </c>
      <c r="J239" s="343" t="str">
        <f t="shared" si="2"/>
        <v/>
      </c>
      <c r="K239" s="343" t="str">
        <f t="shared" si="5"/>
        <v/>
      </c>
      <c r="L239" s="343" t="str">
        <f t="shared" si="6"/>
        <v/>
      </c>
      <c r="M239" s="344" t="str">
        <f t="shared" si="7"/>
        <v/>
      </c>
      <c r="N239" s="344" t="str">
        <f t="shared" si="8"/>
        <v/>
      </c>
      <c r="O239" s="72"/>
      <c r="P239" s="345"/>
      <c r="T239" s="345"/>
    </row>
    <row r="240" ht="18.0" customHeight="1">
      <c r="A240" s="336"/>
      <c r="B240" s="337"/>
      <c r="C240" s="338"/>
      <c r="D240" s="338"/>
      <c r="E240" s="339"/>
      <c r="F240" s="350"/>
      <c r="G240" s="347"/>
      <c r="H240" s="342"/>
      <c r="I240" s="343" t="str">
        <f t="shared" si="1"/>
        <v/>
      </c>
      <c r="J240" s="343" t="str">
        <f t="shared" si="2"/>
        <v/>
      </c>
      <c r="K240" s="343" t="str">
        <f t="shared" si="5"/>
        <v/>
      </c>
      <c r="L240" s="343" t="str">
        <f t="shared" si="6"/>
        <v/>
      </c>
      <c r="M240" s="344" t="str">
        <f t="shared" si="7"/>
        <v/>
      </c>
      <c r="N240" s="344" t="str">
        <f t="shared" si="8"/>
        <v/>
      </c>
      <c r="O240" s="72"/>
      <c r="P240" s="345"/>
      <c r="T240" s="345"/>
    </row>
    <row r="241" ht="18.0" customHeight="1">
      <c r="A241" s="336"/>
      <c r="B241" s="337"/>
      <c r="C241" s="338"/>
      <c r="D241" s="338"/>
      <c r="E241" s="339"/>
      <c r="F241" s="350"/>
      <c r="G241" s="347"/>
      <c r="H241" s="342"/>
      <c r="I241" s="343" t="str">
        <f t="shared" si="1"/>
        <v/>
      </c>
      <c r="J241" s="343" t="str">
        <f t="shared" si="2"/>
        <v/>
      </c>
      <c r="K241" s="343" t="str">
        <f t="shared" si="5"/>
        <v/>
      </c>
      <c r="L241" s="343" t="str">
        <f t="shared" si="6"/>
        <v/>
      </c>
      <c r="M241" s="344" t="str">
        <f t="shared" si="7"/>
        <v/>
      </c>
      <c r="N241" s="344" t="str">
        <f t="shared" si="8"/>
        <v/>
      </c>
      <c r="O241" s="72"/>
      <c r="P241" s="345"/>
      <c r="T241" s="345"/>
    </row>
    <row r="242" ht="18.0" customHeight="1">
      <c r="A242" s="336"/>
      <c r="B242" s="337"/>
      <c r="C242" s="338"/>
      <c r="D242" s="338"/>
      <c r="E242" s="339"/>
      <c r="F242" s="350"/>
      <c r="G242" s="347"/>
      <c r="H242" s="342"/>
      <c r="I242" s="343" t="str">
        <f t="shared" si="1"/>
        <v/>
      </c>
      <c r="J242" s="343" t="str">
        <f t="shared" si="2"/>
        <v/>
      </c>
      <c r="K242" s="343" t="str">
        <f t="shared" si="5"/>
        <v/>
      </c>
      <c r="L242" s="343" t="str">
        <f t="shared" si="6"/>
        <v/>
      </c>
      <c r="M242" s="344" t="str">
        <f t="shared" si="7"/>
        <v/>
      </c>
      <c r="N242" s="344" t="str">
        <f t="shared" si="8"/>
        <v/>
      </c>
      <c r="O242" s="72"/>
      <c r="P242" s="345"/>
      <c r="T242" s="345"/>
    </row>
    <row r="243" ht="18.0" customHeight="1">
      <c r="A243" s="336"/>
      <c r="B243" s="337"/>
      <c r="C243" s="338"/>
      <c r="D243" s="338"/>
      <c r="E243" s="339"/>
      <c r="F243" s="350"/>
      <c r="G243" s="347"/>
      <c r="H243" s="342"/>
      <c r="I243" s="343" t="str">
        <f t="shared" si="1"/>
        <v/>
      </c>
      <c r="J243" s="343" t="str">
        <f t="shared" si="2"/>
        <v/>
      </c>
      <c r="K243" s="343" t="str">
        <f t="shared" si="5"/>
        <v/>
      </c>
      <c r="L243" s="343" t="str">
        <f t="shared" si="6"/>
        <v/>
      </c>
      <c r="M243" s="344" t="str">
        <f t="shared" si="7"/>
        <v/>
      </c>
      <c r="N243" s="344" t="str">
        <f t="shared" si="8"/>
        <v/>
      </c>
      <c r="O243" s="72"/>
      <c r="P243" s="345"/>
      <c r="T243" s="345"/>
    </row>
    <row r="244" ht="18.0" customHeight="1">
      <c r="A244" s="336"/>
      <c r="B244" s="337"/>
      <c r="C244" s="338"/>
      <c r="D244" s="338"/>
      <c r="E244" s="339"/>
      <c r="F244" s="350"/>
      <c r="G244" s="347"/>
      <c r="H244" s="342"/>
      <c r="I244" s="343" t="str">
        <f t="shared" si="1"/>
        <v/>
      </c>
      <c r="J244" s="343" t="str">
        <f t="shared" si="2"/>
        <v/>
      </c>
      <c r="K244" s="343" t="str">
        <f t="shared" si="5"/>
        <v/>
      </c>
      <c r="L244" s="343" t="str">
        <f t="shared" si="6"/>
        <v/>
      </c>
      <c r="M244" s="344" t="str">
        <f t="shared" si="7"/>
        <v/>
      </c>
      <c r="N244" s="344" t="str">
        <f t="shared" si="8"/>
        <v/>
      </c>
      <c r="O244" s="72"/>
      <c r="P244" s="345"/>
      <c r="T244" s="345"/>
    </row>
    <row r="245" ht="18.0" customHeight="1">
      <c r="A245" s="336"/>
      <c r="B245" s="337"/>
      <c r="C245" s="338"/>
      <c r="D245" s="338"/>
      <c r="E245" s="339"/>
      <c r="F245" s="350"/>
      <c r="G245" s="347"/>
      <c r="H245" s="342"/>
      <c r="I245" s="343" t="str">
        <f t="shared" si="1"/>
        <v/>
      </c>
      <c r="J245" s="343" t="str">
        <f t="shared" si="2"/>
        <v/>
      </c>
      <c r="K245" s="343" t="str">
        <f t="shared" si="5"/>
        <v/>
      </c>
      <c r="L245" s="343" t="str">
        <f t="shared" si="6"/>
        <v/>
      </c>
      <c r="M245" s="344" t="str">
        <f t="shared" si="7"/>
        <v/>
      </c>
      <c r="N245" s="344" t="str">
        <f t="shared" si="8"/>
        <v/>
      </c>
      <c r="O245" s="72"/>
      <c r="P245" s="345"/>
      <c r="T245" s="345"/>
    </row>
    <row r="246" ht="18.0" customHeight="1">
      <c r="A246" s="336"/>
      <c r="B246" s="337"/>
      <c r="C246" s="338"/>
      <c r="D246" s="338"/>
      <c r="E246" s="339"/>
      <c r="F246" s="350"/>
      <c r="G246" s="347"/>
      <c r="H246" s="342"/>
      <c r="I246" s="343" t="str">
        <f t="shared" si="1"/>
        <v/>
      </c>
      <c r="J246" s="343" t="str">
        <f t="shared" si="2"/>
        <v/>
      </c>
      <c r="K246" s="343" t="str">
        <f t="shared" si="5"/>
        <v/>
      </c>
      <c r="L246" s="343" t="str">
        <f t="shared" si="6"/>
        <v/>
      </c>
      <c r="M246" s="344" t="str">
        <f t="shared" si="7"/>
        <v/>
      </c>
      <c r="N246" s="344" t="str">
        <f t="shared" si="8"/>
        <v/>
      </c>
      <c r="O246" s="72"/>
      <c r="P246" s="345"/>
      <c r="T246" s="345"/>
    </row>
    <row r="247" ht="18.0" customHeight="1">
      <c r="A247" s="336"/>
      <c r="B247" s="337"/>
      <c r="C247" s="338"/>
      <c r="D247" s="338"/>
      <c r="E247" s="339"/>
      <c r="F247" s="350"/>
      <c r="G247" s="347"/>
      <c r="H247" s="342"/>
      <c r="I247" s="343" t="str">
        <f t="shared" si="1"/>
        <v/>
      </c>
      <c r="J247" s="343" t="str">
        <f t="shared" si="2"/>
        <v/>
      </c>
      <c r="K247" s="343" t="str">
        <f t="shared" si="5"/>
        <v/>
      </c>
      <c r="L247" s="343" t="str">
        <f t="shared" si="6"/>
        <v/>
      </c>
      <c r="M247" s="344" t="str">
        <f t="shared" si="7"/>
        <v/>
      </c>
      <c r="N247" s="344" t="str">
        <f t="shared" si="8"/>
        <v/>
      </c>
      <c r="O247" s="72"/>
      <c r="P247" s="345"/>
      <c r="T247" s="345"/>
    </row>
    <row r="248" ht="18.0" customHeight="1">
      <c r="A248" s="336"/>
      <c r="B248" s="337"/>
      <c r="C248" s="338"/>
      <c r="D248" s="338"/>
      <c r="E248" s="339"/>
      <c r="F248" s="350"/>
      <c r="G248" s="347"/>
      <c r="H248" s="342"/>
      <c r="I248" s="343" t="str">
        <f t="shared" si="1"/>
        <v/>
      </c>
      <c r="J248" s="343" t="str">
        <f t="shared" si="2"/>
        <v/>
      </c>
      <c r="K248" s="343" t="str">
        <f t="shared" si="5"/>
        <v/>
      </c>
      <c r="L248" s="343" t="str">
        <f t="shared" si="6"/>
        <v/>
      </c>
      <c r="M248" s="344" t="str">
        <f t="shared" si="7"/>
        <v/>
      </c>
      <c r="N248" s="344" t="str">
        <f t="shared" si="8"/>
        <v/>
      </c>
      <c r="O248" s="72"/>
      <c r="P248" s="345"/>
      <c r="T248" s="345"/>
    </row>
    <row r="249" ht="18.0" customHeight="1">
      <c r="A249" s="336"/>
      <c r="B249" s="337"/>
      <c r="C249" s="338"/>
      <c r="D249" s="338"/>
      <c r="E249" s="339"/>
      <c r="F249" s="350"/>
      <c r="G249" s="347"/>
      <c r="H249" s="342"/>
      <c r="I249" s="343" t="str">
        <f t="shared" si="1"/>
        <v/>
      </c>
      <c r="J249" s="343" t="str">
        <f t="shared" si="2"/>
        <v/>
      </c>
      <c r="K249" s="343" t="str">
        <f t="shared" si="5"/>
        <v/>
      </c>
      <c r="L249" s="343" t="str">
        <f t="shared" si="6"/>
        <v/>
      </c>
      <c r="M249" s="344" t="str">
        <f t="shared" si="7"/>
        <v/>
      </c>
      <c r="N249" s="344" t="str">
        <f t="shared" si="8"/>
        <v/>
      </c>
      <c r="O249" s="72"/>
      <c r="P249" s="345"/>
      <c r="T249" s="345"/>
    </row>
    <row r="250" ht="18.0" customHeight="1">
      <c r="A250" s="336"/>
      <c r="B250" s="337"/>
      <c r="C250" s="338"/>
      <c r="D250" s="338"/>
      <c r="E250" s="339"/>
      <c r="F250" s="350"/>
      <c r="G250" s="347"/>
      <c r="H250" s="342"/>
      <c r="I250" s="343" t="str">
        <f t="shared" si="1"/>
        <v/>
      </c>
      <c r="J250" s="343" t="str">
        <f t="shared" si="2"/>
        <v/>
      </c>
      <c r="K250" s="343" t="str">
        <f t="shared" si="5"/>
        <v/>
      </c>
      <c r="L250" s="343" t="str">
        <f t="shared" si="6"/>
        <v/>
      </c>
      <c r="M250" s="344" t="str">
        <f t="shared" si="7"/>
        <v/>
      </c>
      <c r="N250" s="344" t="str">
        <f t="shared" si="8"/>
        <v/>
      </c>
      <c r="O250" s="72"/>
      <c r="P250" s="345"/>
      <c r="T250" s="345"/>
    </row>
    <row r="251" ht="18.0" customHeight="1">
      <c r="A251" s="336"/>
      <c r="B251" s="337"/>
      <c r="C251" s="338"/>
      <c r="D251" s="338"/>
      <c r="E251" s="339"/>
      <c r="F251" s="350"/>
      <c r="G251" s="347"/>
      <c r="H251" s="342"/>
      <c r="I251" s="343" t="str">
        <f t="shared" si="1"/>
        <v/>
      </c>
      <c r="J251" s="343" t="str">
        <f t="shared" si="2"/>
        <v/>
      </c>
      <c r="K251" s="343" t="str">
        <f t="shared" si="5"/>
        <v/>
      </c>
      <c r="L251" s="343" t="str">
        <f t="shared" si="6"/>
        <v/>
      </c>
      <c r="M251" s="344" t="str">
        <f t="shared" si="7"/>
        <v/>
      </c>
      <c r="N251" s="344" t="str">
        <f t="shared" si="8"/>
        <v/>
      </c>
      <c r="O251" s="72"/>
      <c r="P251" s="345"/>
      <c r="T251" s="345"/>
    </row>
    <row r="252" ht="18.0" customHeight="1">
      <c r="A252" s="336"/>
      <c r="B252" s="337"/>
      <c r="C252" s="338"/>
      <c r="D252" s="338"/>
      <c r="E252" s="339"/>
      <c r="F252" s="350"/>
      <c r="G252" s="347"/>
      <c r="H252" s="342"/>
      <c r="I252" s="343" t="str">
        <f t="shared" si="1"/>
        <v/>
      </c>
      <c r="J252" s="343" t="str">
        <f t="shared" si="2"/>
        <v/>
      </c>
      <c r="K252" s="343" t="str">
        <f t="shared" si="5"/>
        <v/>
      </c>
      <c r="L252" s="343" t="str">
        <f t="shared" si="6"/>
        <v/>
      </c>
      <c r="M252" s="344" t="str">
        <f t="shared" si="7"/>
        <v/>
      </c>
      <c r="N252" s="344" t="str">
        <f t="shared" si="8"/>
        <v/>
      </c>
      <c r="O252" s="72"/>
      <c r="P252" s="345"/>
      <c r="T252" s="345"/>
    </row>
    <row r="253" ht="18.0" customHeight="1">
      <c r="A253" s="336"/>
      <c r="B253" s="337"/>
      <c r="C253" s="338"/>
      <c r="D253" s="338"/>
      <c r="E253" s="339"/>
      <c r="F253" s="350"/>
      <c r="G253" s="347"/>
      <c r="H253" s="342"/>
      <c r="I253" s="343" t="str">
        <f t="shared" si="1"/>
        <v/>
      </c>
      <c r="J253" s="343" t="str">
        <f t="shared" si="2"/>
        <v/>
      </c>
      <c r="K253" s="343" t="str">
        <f t="shared" si="5"/>
        <v/>
      </c>
      <c r="L253" s="343" t="str">
        <f t="shared" si="6"/>
        <v/>
      </c>
      <c r="M253" s="344" t="str">
        <f t="shared" si="7"/>
        <v/>
      </c>
      <c r="N253" s="344" t="str">
        <f t="shared" si="8"/>
        <v/>
      </c>
      <c r="O253" s="72"/>
      <c r="P253" s="345"/>
      <c r="T253" s="345"/>
    </row>
    <row r="254" ht="18.0" customHeight="1">
      <c r="A254" s="336"/>
      <c r="B254" s="337"/>
      <c r="C254" s="338"/>
      <c r="D254" s="338"/>
      <c r="E254" s="339"/>
      <c r="F254" s="350"/>
      <c r="G254" s="347"/>
      <c r="H254" s="342"/>
      <c r="I254" s="343" t="str">
        <f t="shared" si="1"/>
        <v/>
      </c>
      <c r="J254" s="343" t="str">
        <f t="shared" si="2"/>
        <v/>
      </c>
      <c r="K254" s="343" t="str">
        <f t="shared" si="5"/>
        <v/>
      </c>
      <c r="L254" s="343" t="str">
        <f t="shared" si="6"/>
        <v/>
      </c>
      <c r="M254" s="344" t="str">
        <f t="shared" si="7"/>
        <v/>
      </c>
      <c r="N254" s="344" t="str">
        <f t="shared" si="8"/>
        <v/>
      </c>
      <c r="O254" s="72"/>
      <c r="P254" s="345"/>
      <c r="T254" s="345"/>
    </row>
    <row r="255" ht="18.0" customHeight="1">
      <c r="A255" s="336"/>
      <c r="B255" s="337"/>
      <c r="C255" s="338"/>
      <c r="D255" s="338"/>
      <c r="E255" s="339"/>
      <c r="F255" s="350"/>
      <c r="G255" s="347"/>
      <c r="H255" s="342"/>
      <c r="I255" s="343" t="str">
        <f t="shared" si="1"/>
        <v/>
      </c>
      <c r="J255" s="343" t="str">
        <f t="shared" si="2"/>
        <v/>
      </c>
      <c r="K255" s="343" t="str">
        <f t="shared" si="5"/>
        <v/>
      </c>
      <c r="L255" s="343" t="str">
        <f t="shared" si="6"/>
        <v/>
      </c>
      <c r="M255" s="344" t="str">
        <f t="shared" si="7"/>
        <v/>
      </c>
      <c r="N255" s="344" t="str">
        <f t="shared" si="8"/>
        <v/>
      </c>
      <c r="O255" s="72"/>
      <c r="P255" s="345"/>
      <c r="T255" s="345"/>
    </row>
    <row r="256" ht="18.0" customHeight="1">
      <c r="A256" s="336"/>
      <c r="B256" s="337"/>
      <c r="C256" s="338"/>
      <c r="D256" s="338"/>
      <c r="E256" s="339"/>
      <c r="F256" s="350"/>
      <c r="G256" s="347"/>
      <c r="H256" s="342"/>
      <c r="I256" s="343" t="str">
        <f t="shared" si="1"/>
        <v/>
      </c>
      <c r="J256" s="343" t="str">
        <f t="shared" si="2"/>
        <v/>
      </c>
      <c r="K256" s="343" t="str">
        <f t="shared" si="5"/>
        <v/>
      </c>
      <c r="L256" s="343" t="str">
        <f t="shared" si="6"/>
        <v/>
      </c>
      <c r="M256" s="344" t="str">
        <f t="shared" si="7"/>
        <v/>
      </c>
      <c r="N256" s="344" t="str">
        <f t="shared" si="8"/>
        <v/>
      </c>
      <c r="O256" s="72"/>
      <c r="P256" s="345"/>
      <c r="T256" s="345"/>
    </row>
    <row r="257" ht="18.0" customHeight="1">
      <c r="A257" s="336"/>
      <c r="B257" s="337"/>
      <c r="C257" s="338"/>
      <c r="D257" s="338"/>
      <c r="E257" s="339"/>
      <c r="F257" s="350"/>
      <c r="G257" s="347"/>
      <c r="H257" s="342"/>
      <c r="I257" s="343" t="str">
        <f t="shared" si="1"/>
        <v/>
      </c>
      <c r="J257" s="343" t="str">
        <f t="shared" si="2"/>
        <v/>
      </c>
      <c r="K257" s="343" t="str">
        <f t="shared" si="5"/>
        <v/>
      </c>
      <c r="L257" s="343" t="str">
        <f t="shared" si="6"/>
        <v/>
      </c>
      <c r="M257" s="344" t="str">
        <f t="shared" si="7"/>
        <v/>
      </c>
      <c r="N257" s="344" t="str">
        <f t="shared" si="8"/>
        <v/>
      </c>
      <c r="O257" s="72"/>
      <c r="P257" s="345"/>
      <c r="T257" s="345"/>
    </row>
    <row r="258" ht="18.0" customHeight="1">
      <c r="A258" s="336"/>
      <c r="B258" s="337"/>
      <c r="C258" s="338"/>
      <c r="D258" s="338"/>
      <c r="E258" s="339"/>
      <c r="F258" s="350"/>
      <c r="G258" s="347"/>
      <c r="H258" s="342"/>
      <c r="I258" s="343" t="str">
        <f t="shared" si="1"/>
        <v/>
      </c>
      <c r="J258" s="343" t="str">
        <f t="shared" si="2"/>
        <v/>
      </c>
      <c r="K258" s="343" t="str">
        <f t="shared" si="5"/>
        <v/>
      </c>
      <c r="L258" s="343" t="str">
        <f t="shared" si="6"/>
        <v/>
      </c>
      <c r="M258" s="344" t="str">
        <f t="shared" si="7"/>
        <v/>
      </c>
      <c r="N258" s="344" t="str">
        <f t="shared" si="8"/>
        <v/>
      </c>
      <c r="O258" s="72"/>
      <c r="P258" s="345"/>
      <c r="T258" s="345"/>
    </row>
    <row r="259" ht="18.0" customHeight="1">
      <c r="A259" s="336"/>
      <c r="B259" s="337"/>
      <c r="C259" s="338"/>
      <c r="D259" s="338"/>
      <c r="E259" s="339"/>
      <c r="F259" s="350"/>
      <c r="G259" s="347"/>
      <c r="H259" s="342"/>
      <c r="I259" s="343"/>
      <c r="J259" s="343" t="str">
        <f t="shared" si="2"/>
        <v/>
      </c>
      <c r="K259" s="343" t="str">
        <f t="shared" si="5"/>
        <v/>
      </c>
      <c r="L259" s="343" t="str">
        <f t="shared" si="6"/>
        <v/>
      </c>
      <c r="M259" s="344" t="str">
        <f t="shared" si="7"/>
        <v/>
      </c>
      <c r="N259" s="344" t="str">
        <f t="shared" si="8"/>
        <v/>
      </c>
      <c r="O259" s="72"/>
      <c r="P259" s="345"/>
      <c r="T259" s="345"/>
    </row>
    <row r="260" ht="18.0" customHeight="1">
      <c r="A260" s="336"/>
      <c r="B260" s="337"/>
      <c r="C260" s="338"/>
      <c r="D260" s="338"/>
      <c r="E260" s="339"/>
      <c r="F260" s="350"/>
      <c r="G260" s="347"/>
      <c r="H260" s="342"/>
      <c r="I260" s="343"/>
      <c r="J260" s="343" t="str">
        <f t="shared" si="2"/>
        <v/>
      </c>
      <c r="K260" s="343" t="str">
        <f t="shared" si="5"/>
        <v/>
      </c>
      <c r="L260" s="343" t="str">
        <f t="shared" si="6"/>
        <v/>
      </c>
      <c r="M260" s="344" t="str">
        <f t="shared" si="7"/>
        <v/>
      </c>
      <c r="N260" s="344" t="str">
        <f t="shared" si="8"/>
        <v/>
      </c>
      <c r="O260" s="72"/>
      <c r="P260" s="345"/>
      <c r="T260" s="345"/>
    </row>
    <row r="261" ht="18.0" customHeight="1">
      <c r="A261" s="336"/>
      <c r="B261" s="337"/>
      <c r="C261" s="338"/>
      <c r="D261" s="338"/>
      <c r="E261" s="339"/>
      <c r="F261" s="350"/>
      <c r="G261" s="347"/>
      <c r="H261" s="342"/>
      <c r="I261" s="343"/>
      <c r="J261" s="343" t="str">
        <f t="shared" si="2"/>
        <v/>
      </c>
      <c r="K261" s="343" t="str">
        <f t="shared" si="5"/>
        <v/>
      </c>
      <c r="L261" s="343" t="str">
        <f t="shared" si="6"/>
        <v/>
      </c>
      <c r="M261" s="344" t="str">
        <f t="shared" si="7"/>
        <v/>
      </c>
      <c r="N261" s="344" t="str">
        <f t="shared" si="8"/>
        <v/>
      </c>
      <c r="O261" s="72"/>
      <c r="P261" s="345"/>
      <c r="T261" s="345"/>
    </row>
    <row r="262" ht="18.0" customHeight="1">
      <c r="A262" s="336"/>
      <c r="B262" s="337"/>
      <c r="C262" s="338"/>
      <c r="D262" s="338"/>
      <c r="E262" s="339"/>
      <c r="F262" s="350"/>
      <c r="G262" s="347"/>
      <c r="H262" s="342"/>
      <c r="I262" s="343"/>
      <c r="J262" s="343" t="str">
        <f t="shared" si="2"/>
        <v/>
      </c>
      <c r="K262" s="343" t="str">
        <f t="shared" si="5"/>
        <v/>
      </c>
      <c r="L262" s="343" t="str">
        <f t="shared" si="6"/>
        <v/>
      </c>
      <c r="M262" s="344" t="str">
        <f t="shared" si="7"/>
        <v/>
      </c>
      <c r="N262" s="344" t="str">
        <f t="shared" si="8"/>
        <v/>
      </c>
      <c r="O262" s="72"/>
      <c r="P262" s="345"/>
      <c r="T262" s="345"/>
    </row>
    <row r="263" ht="18.0" customHeight="1">
      <c r="A263" s="336"/>
      <c r="B263" s="337"/>
      <c r="C263" s="338"/>
      <c r="D263" s="338"/>
      <c r="E263" s="339"/>
      <c r="F263" s="350"/>
      <c r="G263" s="347"/>
      <c r="H263" s="342"/>
      <c r="I263" s="343"/>
      <c r="J263" s="343" t="str">
        <f t="shared" si="2"/>
        <v/>
      </c>
      <c r="K263" s="343" t="str">
        <f t="shared" si="5"/>
        <v/>
      </c>
      <c r="L263" s="343" t="str">
        <f t="shared" si="6"/>
        <v/>
      </c>
      <c r="M263" s="344" t="str">
        <f t="shared" si="7"/>
        <v/>
      </c>
      <c r="N263" s="344" t="str">
        <f t="shared" si="8"/>
        <v/>
      </c>
      <c r="O263" s="72"/>
      <c r="P263" s="345"/>
      <c r="T263" s="345"/>
    </row>
    <row r="264" ht="18.0" customHeight="1">
      <c r="A264" s="336"/>
      <c r="B264" s="337"/>
      <c r="C264" s="338"/>
      <c r="D264" s="338"/>
      <c r="E264" s="339"/>
      <c r="F264" s="350"/>
      <c r="G264" s="347"/>
      <c r="H264" s="342"/>
      <c r="I264" s="343"/>
      <c r="J264" s="343" t="str">
        <f t="shared" si="2"/>
        <v/>
      </c>
      <c r="K264" s="343" t="str">
        <f t="shared" si="5"/>
        <v/>
      </c>
      <c r="L264" s="343" t="str">
        <f t="shared" si="6"/>
        <v/>
      </c>
      <c r="M264" s="344" t="str">
        <f t="shared" si="7"/>
        <v/>
      </c>
      <c r="N264" s="344" t="str">
        <f t="shared" si="8"/>
        <v/>
      </c>
      <c r="O264" s="72"/>
      <c r="P264" s="345"/>
      <c r="T264" s="345"/>
    </row>
    <row r="265" ht="18.0" customHeight="1">
      <c r="A265" s="336"/>
      <c r="B265" s="337"/>
      <c r="C265" s="338"/>
      <c r="D265" s="338"/>
      <c r="E265" s="339"/>
      <c r="F265" s="350"/>
      <c r="G265" s="347"/>
      <c r="H265" s="342"/>
      <c r="I265" s="343"/>
      <c r="J265" s="343" t="str">
        <f t="shared" si="2"/>
        <v/>
      </c>
      <c r="K265" s="343" t="str">
        <f t="shared" si="5"/>
        <v/>
      </c>
      <c r="L265" s="343" t="str">
        <f t="shared" si="6"/>
        <v/>
      </c>
      <c r="M265" s="344" t="str">
        <f t="shared" si="7"/>
        <v/>
      </c>
      <c r="N265" s="344" t="str">
        <f t="shared" si="8"/>
        <v/>
      </c>
      <c r="O265" s="72"/>
      <c r="P265" s="345"/>
      <c r="T265" s="345"/>
    </row>
    <row r="266" ht="18.0" customHeight="1">
      <c r="A266" s="336"/>
      <c r="B266" s="337"/>
      <c r="C266" s="338"/>
      <c r="D266" s="338"/>
      <c r="E266" s="339"/>
      <c r="F266" s="350"/>
      <c r="G266" s="347"/>
      <c r="H266" s="342"/>
      <c r="I266" s="343"/>
      <c r="J266" s="343" t="str">
        <f t="shared" si="2"/>
        <v/>
      </c>
      <c r="K266" s="343" t="str">
        <f t="shared" si="5"/>
        <v/>
      </c>
      <c r="L266" s="343" t="str">
        <f t="shared" si="6"/>
        <v/>
      </c>
      <c r="M266" s="344" t="str">
        <f t="shared" si="7"/>
        <v/>
      </c>
      <c r="N266" s="344" t="str">
        <f t="shared" si="8"/>
        <v/>
      </c>
      <c r="O266" s="72"/>
      <c r="P266" s="345"/>
      <c r="T266" s="345"/>
    </row>
    <row r="267" ht="18.0" customHeight="1">
      <c r="A267" s="336"/>
      <c r="B267" s="337"/>
      <c r="C267" s="338"/>
      <c r="D267" s="338"/>
      <c r="E267" s="339"/>
      <c r="F267" s="350"/>
      <c r="G267" s="347"/>
      <c r="H267" s="342"/>
      <c r="I267" s="343"/>
      <c r="J267" s="343" t="str">
        <f t="shared" si="2"/>
        <v/>
      </c>
      <c r="K267" s="343" t="str">
        <f t="shared" si="5"/>
        <v/>
      </c>
      <c r="L267" s="343" t="str">
        <f t="shared" si="6"/>
        <v/>
      </c>
      <c r="M267" s="344" t="str">
        <f t="shared" si="7"/>
        <v/>
      </c>
      <c r="N267" s="344" t="str">
        <f t="shared" si="8"/>
        <v/>
      </c>
      <c r="O267" s="72"/>
      <c r="P267" s="345"/>
      <c r="T267" s="345"/>
    </row>
    <row r="268" ht="18.0" customHeight="1">
      <c r="A268" s="336"/>
      <c r="B268" s="337"/>
      <c r="C268" s="338"/>
      <c r="D268" s="338"/>
      <c r="E268" s="339"/>
      <c r="F268" s="350"/>
      <c r="G268" s="347"/>
      <c r="H268" s="342"/>
      <c r="I268" s="343"/>
      <c r="J268" s="343" t="str">
        <f t="shared" si="2"/>
        <v/>
      </c>
      <c r="K268" s="343" t="str">
        <f t="shared" si="5"/>
        <v/>
      </c>
      <c r="L268" s="343" t="str">
        <f t="shared" si="6"/>
        <v/>
      </c>
      <c r="M268" s="344" t="str">
        <f t="shared" si="7"/>
        <v/>
      </c>
      <c r="N268" s="344" t="str">
        <f t="shared" si="8"/>
        <v/>
      </c>
      <c r="O268" s="72"/>
      <c r="P268" s="345"/>
      <c r="T268" s="345"/>
    </row>
    <row r="269" ht="18.0" customHeight="1">
      <c r="A269" s="336"/>
      <c r="B269" s="337"/>
      <c r="C269" s="338"/>
      <c r="D269" s="338"/>
      <c r="E269" s="339"/>
      <c r="F269" s="350"/>
      <c r="G269" s="347"/>
      <c r="H269" s="342"/>
      <c r="I269" s="343"/>
      <c r="J269" s="343" t="str">
        <f t="shared" si="2"/>
        <v/>
      </c>
      <c r="K269" s="343" t="str">
        <f t="shared" si="5"/>
        <v/>
      </c>
      <c r="L269" s="343" t="str">
        <f t="shared" si="6"/>
        <v/>
      </c>
      <c r="M269" s="344" t="str">
        <f t="shared" si="7"/>
        <v/>
      </c>
      <c r="N269" s="344" t="str">
        <f t="shared" si="8"/>
        <v/>
      </c>
      <c r="O269" s="72"/>
      <c r="P269" s="345"/>
      <c r="T269" s="345"/>
    </row>
    <row r="270" ht="18.0" customHeight="1">
      <c r="A270" s="336"/>
      <c r="B270" s="337"/>
      <c r="C270" s="338"/>
      <c r="D270" s="338"/>
      <c r="E270" s="339"/>
      <c r="F270" s="350"/>
      <c r="G270" s="347"/>
      <c r="H270" s="342"/>
      <c r="I270" s="343"/>
      <c r="J270" s="343" t="str">
        <f t="shared" si="2"/>
        <v/>
      </c>
      <c r="K270" s="343" t="str">
        <f t="shared" si="5"/>
        <v/>
      </c>
      <c r="L270" s="343" t="str">
        <f t="shared" si="6"/>
        <v/>
      </c>
      <c r="M270" s="344" t="str">
        <f t="shared" si="7"/>
        <v/>
      </c>
      <c r="N270" s="344" t="str">
        <f t="shared" si="8"/>
        <v/>
      </c>
      <c r="O270" s="72"/>
      <c r="P270" s="345"/>
      <c r="T270" s="345"/>
    </row>
    <row r="271" ht="18.0" customHeight="1">
      <c r="A271" s="336"/>
      <c r="B271" s="337"/>
      <c r="C271" s="338"/>
      <c r="D271" s="338"/>
      <c r="E271" s="339"/>
      <c r="F271" s="350"/>
      <c r="G271" s="347"/>
      <c r="H271" s="342"/>
      <c r="I271" s="343"/>
      <c r="J271" s="343" t="str">
        <f t="shared" si="2"/>
        <v/>
      </c>
      <c r="K271" s="343" t="str">
        <f t="shared" si="5"/>
        <v/>
      </c>
      <c r="L271" s="343" t="str">
        <f t="shared" si="6"/>
        <v/>
      </c>
      <c r="M271" s="344" t="str">
        <f t="shared" si="7"/>
        <v/>
      </c>
      <c r="N271" s="344" t="str">
        <f t="shared" si="8"/>
        <v/>
      </c>
      <c r="O271" s="72"/>
      <c r="P271" s="345"/>
      <c r="T271" s="345"/>
    </row>
    <row r="272" ht="18.0" customHeight="1">
      <c r="A272" s="336"/>
      <c r="B272" s="337"/>
      <c r="C272" s="338"/>
      <c r="D272" s="338"/>
      <c r="E272" s="339"/>
      <c r="F272" s="350"/>
      <c r="G272" s="347"/>
      <c r="H272" s="342"/>
      <c r="I272" s="343"/>
      <c r="J272" s="343" t="str">
        <f t="shared" si="2"/>
        <v/>
      </c>
      <c r="K272" s="343" t="str">
        <f t="shared" si="5"/>
        <v/>
      </c>
      <c r="L272" s="343" t="str">
        <f t="shared" si="6"/>
        <v/>
      </c>
      <c r="M272" s="344" t="str">
        <f t="shared" si="7"/>
        <v/>
      </c>
      <c r="N272" s="344" t="str">
        <f t="shared" si="8"/>
        <v/>
      </c>
      <c r="O272" s="72"/>
      <c r="P272" s="345"/>
      <c r="T272" s="345"/>
    </row>
    <row r="273" ht="18.0" customHeight="1">
      <c r="A273" s="336"/>
      <c r="B273" s="337"/>
      <c r="C273" s="338"/>
      <c r="D273" s="338"/>
      <c r="E273" s="339"/>
      <c r="F273" s="350"/>
      <c r="G273" s="347"/>
      <c r="H273" s="342"/>
      <c r="I273" s="343"/>
      <c r="J273" s="343" t="str">
        <f t="shared" si="2"/>
        <v/>
      </c>
      <c r="K273" s="343" t="str">
        <f t="shared" si="5"/>
        <v/>
      </c>
      <c r="L273" s="343" t="str">
        <f t="shared" si="6"/>
        <v/>
      </c>
      <c r="M273" s="344" t="str">
        <f t="shared" si="7"/>
        <v/>
      </c>
      <c r="N273" s="344" t="str">
        <f t="shared" si="8"/>
        <v/>
      </c>
      <c r="O273" s="72"/>
      <c r="P273" s="345"/>
      <c r="T273" s="345"/>
    </row>
    <row r="274" ht="18.0" customHeight="1">
      <c r="A274" s="336"/>
      <c r="B274" s="337"/>
      <c r="C274" s="338"/>
      <c r="D274" s="338"/>
      <c r="E274" s="339"/>
      <c r="F274" s="350"/>
      <c r="G274" s="347"/>
      <c r="H274" s="342"/>
      <c r="I274" s="343"/>
      <c r="J274" s="343" t="str">
        <f t="shared" si="2"/>
        <v/>
      </c>
      <c r="K274" s="343" t="str">
        <f t="shared" si="5"/>
        <v/>
      </c>
      <c r="L274" s="343" t="str">
        <f t="shared" si="6"/>
        <v/>
      </c>
      <c r="M274" s="344" t="str">
        <f t="shared" si="7"/>
        <v/>
      </c>
      <c r="N274" s="344" t="str">
        <f t="shared" si="8"/>
        <v/>
      </c>
      <c r="O274" s="72"/>
      <c r="P274" s="345"/>
      <c r="T274" s="345"/>
    </row>
    <row r="275" ht="18.0" customHeight="1">
      <c r="A275" s="336"/>
      <c r="B275" s="337"/>
      <c r="C275" s="338"/>
      <c r="D275" s="338"/>
      <c r="E275" s="339"/>
      <c r="F275" s="350"/>
      <c r="G275" s="347"/>
      <c r="H275" s="342"/>
      <c r="I275" s="343"/>
      <c r="J275" s="343" t="str">
        <f t="shared" si="2"/>
        <v/>
      </c>
      <c r="K275" s="343" t="str">
        <f t="shared" si="5"/>
        <v/>
      </c>
      <c r="L275" s="343" t="str">
        <f t="shared" si="6"/>
        <v/>
      </c>
      <c r="M275" s="344" t="str">
        <f t="shared" si="7"/>
        <v/>
      </c>
      <c r="N275" s="344" t="str">
        <f t="shared" si="8"/>
        <v/>
      </c>
      <c r="O275" s="72"/>
      <c r="P275" s="345"/>
      <c r="T275" s="345"/>
    </row>
    <row r="276" ht="18.0" customHeight="1">
      <c r="A276" s="336"/>
      <c r="B276" s="337"/>
      <c r="C276" s="338"/>
      <c r="D276" s="338"/>
      <c r="E276" s="339"/>
      <c r="F276" s="350"/>
      <c r="G276" s="347"/>
      <c r="H276" s="342"/>
      <c r="I276" s="343"/>
      <c r="J276" s="343" t="str">
        <f t="shared" si="2"/>
        <v/>
      </c>
      <c r="K276" s="343" t="str">
        <f t="shared" si="5"/>
        <v/>
      </c>
      <c r="L276" s="343" t="str">
        <f t="shared" si="6"/>
        <v/>
      </c>
      <c r="M276" s="344" t="str">
        <f t="shared" si="7"/>
        <v/>
      </c>
      <c r="N276" s="344" t="str">
        <f t="shared" si="8"/>
        <v/>
      </c>
      <c r="O276" s="72"/>
      <c r="P276" s="345"/>
      <c r="T276" s="345"/>
    </row>
    <row r="277" ht="18.0" customHeight="1">
      <c r="A277" s="336"/>
      <c r="B277" s="337"/>
      <c r="C277" s="338"/>
      <c r="D277" s="338"/>
      <c r="E277" s="339"/>
      <c r="F277" s="350"/>
      <c r="G277" s="347"/>
      <c r="H277" s="342"/>
      <c r="I277" s="343"/>
      <c r="J277" s="343" t="str">
        <f t="shared" si="2"/>
        <v/>
      </c>
      <c r="K277" s="343" t="str">
        <f t="shared" si="5"/>
        <v/>
      </c>
      <c r="L277" s="343" t="str">
        <f t="shared" si="6"/>
        <v/>
      </c>
      <c r="M277" s="344" t="str">
        <f t="shared" si="7"/>
        <v/>
      </c>
      <c r="N277" s="344" t="str">
        <f t="shared" si="8"/>
        <v/>
      </c>
      <c r="O277" s="72"/>
      <c r="P277" s="345"/>
      <c r="T277" s="345"/>
    </row>
    <row r="278" ht="18.0" customHeight="1">
      <c r="A278" s="336"/>
      <c r="B278" s="337"/>
      <c r="C278" s="338"/>
      <c r="D278" s="338"/>
      <c r="E278" s="339"/>
      <c r="F278" s="350"/>
      <c r="G278" s="347"/>
      <c r="H278" s="342"/>
      <c r="I278" s="343"/>
      <c r="J278" s="343" t="str">
        <f t="shared" si="2"/>
        <v/>
      </c>
      <c r="K278" s="343" t="str">
        <f t="shared" si="5"/>
        <v/>
      </c>
      <c r="L278" s="343" t="str">
        <f t="shared" si="6"/>
        <v/>
      </c>
      <c r="M278" s="344" t="str">
        <f t="shared" si="7"/>
        <v/>
      </c>
      <c r="N278" s="344" t="str">
        <f t="shared" si="8"/>
        <v/>
      </c>
      <c r="O278" s="72"/>
      <c r="P278" s="345"/>
      <c r="T278" s="345"/>
    </row>
    <row r="279" ht="18.0" customHeight="1">
      <c r="A279" s="336"/>
      <c r="B279" s="337"/>
      <c r="C279" s="338"/>
      <c r="D279" s="338"/>
      <c r="E279" s="339"/>
      <c r="F279" s="350"/>
      <c r="G279" s="347"/>
      <c r="H279" s="342"/>
      <c r="I279" s="343"/>
      <c r="J279" s="343" t="str">
        <f t="shared" si="2"/>
        <v/>
      </c>
      <c r="K279" s="343" t="str">
        <f t="shared" si="5"/>
        <v/>
      </c>
      <c r="L279" s="343" t="str">
        <f t="shared" si="6"/>
        <v/>
      </c>
      <c r="M279" s="344" t="str">
        <f t="shared" si="7"/>
        <v/>
      </c>
      <c r="N279" s="344" t="str">
        <f t="shared" si="8"/>
        <v/>
      </c>
      <c r="O279" s="72"/>
      <c r="P279" s="345"/>
      <c r="T279" s="345"/>
    </row>
    <row r="280" ht="18.0" customHeight="1">
      <c r="A280" s="336"/>
      <c r="B280" s="337"/>
      <c r="C280" s="338"/>
      <c r="D280" s="338"/>
      <c r="E280" s="339"/>
      <c r="F280" s="350"/>
      <c r="G280" s="347"/>
      <c r="H280" s="342"/>
      <c r="I280" s="343"/>
      <c r="J280" s="343" t="str">
        <f t="shared" si="2"/>
        <v/>
      </c>
      <c r="K280" s="343" t="str">
        <f t="shared" si="5"/>
        <v/>
      </c>
      <c r="L280" s="343" t="str">
        <f t="shared" si="6"/>
        <v/>
      </c>
      <c r="M280" s="344" t="str">
        <f t="shared" si="7"/>
        <v/>
      </c>
      <c r="N280" s="344" t="str">
        <f t="shared" si="8"/>
        <v/>
      </c>
      <c r="O280" s="72"/>
      <c r="P280" s="345"/>
      <c r="T280" s="345"/>
    </row>
    <row r="281" ht="18.0" customHeight="1">
      <c r="A281" s="336"/>
      <c r="B281" s="337"/>
      <c r="C281" s="338"/>
      <c r="D281" s="338"/>
      <c r="E281" s="339"/>
      <c r="F281" s="350"/>
      <c r="G281" s="347"/>
      <c r="H281" s="342"/>
      <c r="I281" s="343"/>
      <c r="J281" s="343" t="str">
        <f t="shared" si="2"/>
        <v/>
      </c>
      <c r="K281" s="343" t="str">
        <f t="shared" si="5"/>
        <v/>
      </c>
      <c r="L281" s="343" t="str">
        <f t="shared" si="6"/>
        <v/>
      </c>
      <c r="M281" s="344" t="str">
        <f t="shared" si="7"/>
        <v/>
      </c>
      <c r="N281" s="344" t="str">
        <f t="shared" si="8"/>
        <v/>
      </c>
      <c r="O281" s="72"/>
      <c r="P281" s="345"/>
      <c r="T281" s="345"/>
    </row>
    <row r="282" ht="18.0" customHeight="1">
      <c r="A282" s="336"/>
      <c r="B282" s="337"/>
      <c r="C282" s="338"/>
      <c r="D282" s="338"/>
      <c r="E282" s="339"/>
      <c r="F282" s="350"/>
      <c r="G282" s="347"/>
      <c r="H282" s="342"/>
      <c r="I282" s="343"/>
      <c r="J282" s="343" t="str">
        <f t="shared" si="2"/>
        <v/>
      </c>
      <c r="K282" s="343" t="str">
        <f t="shared" si="5"/>
        <v/>
      </c>
      <c r="L282" s="343" t="str">
        <f t="shared" si="6"/>
        <v/>
      </c>
      <c r="M282" s="344" t="str">
        <f t="shared" si="7"/>
        <v/>
      </c>
      <c r="N282" s="344" t="str">
        <f t="shared" si="8"/>
        <v/>
      </c>
      <c r="O282" s="72"/>
      <c r="P282" s="345"/>
      <c r="T282" s="345"/>
    </row>
    <row r="283" ht="18.0" customHeight="1">
      <c r="A283" s="336"/>
      <c r="B283" s="337"/>
      <c r="C283" s="338"/>
      <c r="D283" s="338"/>
      <c r="E283" s="339"/>
      <c r="F283" s="350"/>
      <c r="G283" s="347"/>
      <c r="H283" s="342"/>
      <c r="I283" s="343"/>
      <c r="J283" s="343" t="str">
        <f t="shared" si="2"/>
        <v/>
      </c>
      <c r="K283" s="343" t="str">
        <f t="shared" si="5"/>
        <v/>
      </c>
      <c r="L283" s="343" t="str">
        <f t="shared" si="6"/>
        <v/>
      </c>
      <c r="M283" s="344" t="str">
        <f t="shared" si="7"/>
        <v/>
      </c>
      <c r="N283" s="344" t="str">
        <f t="shared" si="8"/>
        <v/>
      </c>
      <c r="O283" s="72"/>
      <c r="P283" s="345"/>
      <c r="T283" s="345"/>
    </row>
    <row r="284" ht="18.0" customHeight="1">
      <c r="A284" s="336"/>
      <c r="B284" s="337"/>
      <c r="C284" s="338"/>
      <c r="D284" s="338"/>
      <c r="E284" s="339"/>
      <c r="F284" s="350"/>
      <c r="G284" s="347"/>
      <c r="H284" s="342"/>
      <c r="I284" s="343"/>
      <c r="J284" s="343" t="str">
        <f t="shared" si="2"/>
        <v/>
      </c>
      <c r="K284" s="343" t="str">
        <f t="shared" si="5"/>
        <v/>
      </c>
      <c r="L284" s="343" t="str">
        <f t="shared" si="6"/>
        <v/>
      </c>
      <c r="M284" s="344" t="str">
        <f t="shared" si="7"/>
        <v/>
      </c>
      <c r="N284" s="344" t="str">
        <f t="shared" si="8"/>
        <v/>
      </c>
      <c r="O284" s="72"/>
      <c r="P284" s="345"/>
      <c r="T284" s="345"/>
    </row>
    <row r="285" ht="18.0" customHeight="1">
      <c r="A285" s="336"/>
      <c r="B285" s="337"/>
      <c r="C285" s="338"/>
      <c r="D285" s="338"/>
      <c r="E285" s="339"/>
      <c r="F285" s="350"/>
      <c r="G285" s="347"/>
      <c r="H285" s="342"/>
      <c r="I285" s="343"/>
      <c r="J285" s="343" t="str">
        <f t="shared" si="2"/>
        <v/>
      </c>
      <c r="K285" s="343" t="str">
        <f t="shared" si="5"/>
        <v/>
      </c>
      <c r="L285" s="343" t="str">
        <f t="shared" si="6"/>
        <v/>
      </c>
      <c r="M285" s="344" t="str">
        <f t="shared" si="7"/>
        <v/>
      </c>
      <c r="N285" s="344" t="str">
        <f t="shared" si="8"/>
        <v/>
      </c>
      <c r="O285" s="72"/>
      <c r="P285" s="345"/>
      <c r="T285" s="345"/>
    </row>
    <row r="286" ht="18.0" customHeight="1">
      <c r="A286" s="336"/>
      <c r="B286" s="337"/>
      <c r="C286" s="338"/>
      <c r="D286" s="338"/>
      <c r="E286" s="339"/>
      <c r="F286" s="350"/>
      <c r="G286" s="347"/>
      <c r="H286" s="342"/>
      <c r="I286" s="343"/>
      <c r="J286" s="343" t="str">
        <f t="shared" si="2"/>
        <v/>
      </c>
      <c r="K286" s="343" t="str">
        <f t="shared" si="5"/>
        <v/>
      </c>
      <c r="L286" s="343" t="str">
        <f t="shared" si="6"/>
        <v/>
      </c>
      <c r="M286" s="344" t="str">
        <f t="shared" si="7"/>
        <v/>
      </c>
      <c r="N286" s="344" t="str">
        <f t="shared" si="8"/>
        <v/>
      </c>
      <c r="O286" s="72"/>
      <c r="P286" s="345"/>
      <c r="T286" s="345"/>
    </row>
    <row r="287" ht="18.0" customHeight="1">
      <c r="A287" s="336"/>
      <c r="B287" s="337"/>
      <c r="C287" s="338"/>
      <c r="D287" s="338"/>
      <c r="E287" s="339"/>
      <c r="F287" s="350"/>
      <c r="G287" s="347"/>
      <c r="H287" s="342"/>
      <c r="I287" s="343"/>
      <c r="J287" s="343" t="str">
        <f t="shared" si="2"/>
        <v/>
      </c>
      <c r="K287" s="343" t="str">
        <f t="shared" si="5"/>
        <v/>
      </c>
      <c r="L287" s="343" t="str">
        <f t="shared" si="6"/>
        <v/>
      </c>
      <c r="M287" s="344" t="str">
        <f t="shared" si="7"/>
        <v/>
      </c>
      <c r="N287" s="344" t="str">
        <f t="shared" si="8"/>
        <v/>
      </c>
      <c r="O287" s="72"/>
      <c r="P287" s="345"/>
      <c r="T287" s="345"/>
    </row>
    <row r="288" ht="18.0" customHeight="1">
      <c r="A288" s="336"/>
      <c r="B288" s="337"/>
      <c r="C288" s="338"/>
      <c r="D288" s="338"/>
      <c r="E288" s="339"/>
      <c r="F288" s="350"/>
      <c r="G288" s="347"/>
      <c r="H288" s="342"/>
      <c r="I288" s="343"/>
      <c r="J288" s="343" t="str">
        <f t="shared" si="2"/>
        <v/>
      </c>
      <c r="K288" s="343" t="str">
        <f t="shared" si="5"/>
        <v/>
      </c>
      <c r="L288" s="343" t="str">
        <f t="shared" si="6"/>
        <v/>
      </c>
      <c r="M288" s="344" t="str">
        <f t="shared" si="7"/>
        <v/>
      </c>
      <c r="N288" s="344" t="str">
        <f t="shared" si="8"/>
        <v/>
      </c>
      <c r="O288" s="72"/>
      <c r="P288" s="345"/>
      <c r="T288" s="345"/>
    </row>
    <row r="289" ht="18.0" customHeight="1">
      <c r="A289" s="336"/>
      <c r="B289" s="337"/>
      <c r="C289" s="338"/>
      <c r="D289" s="338"/>
      <c r="E289" s="339"/>
      <c r="F289" s="350"/>
      <c r="G289" s="347"/>
      <c r="H289" s="342"/>
      <c r="I289" s="343"/>
      <c r="J289" s="343" t="str">
        <f t="shared" si="2"/>
        <v/>
      </c>
      <c r="K289" s="343" t="str">
        <f t="shared" si="5"/>
        <v/>
      </c>
      <c r="L289" s="343" t="str">
        <f t="shared" si="6"/>
        <v/>
      </c>
      <c r="M289" s="344" t="str">
        <f t="shared" si="7"/>
        <v/>
      </c>
      <c r="N289" s="344" t="str">
        <f t="shared" si="8"/>
        <v/>
      </c>
      <c r="O289" s="72"/>
      <c r="P289" s="345"/>
      <c r="T289" s="345"/>
    </row>
    <row r="290" ht="18.0" customHeight="1">
      <c r="A290" s="336"/>
      <c r="B290" s="337"/>
      <c r="C290" s="338"/>
      <c r="D290" s="338"/>
      <c r="E290" s="339"/>
      <c r="F290" s="350"/>
      <c r="G290" s="347"/>
      <c r="H290" s="342"/>
      <c r="I290" s="343"/>
      <c r="J290" s="343" t="str">
        <f t="shared" si="2"/>
        <v/>
      </c>
      <c r="K290" s="343" t="str">
        <f t="shared" si="5"/>
        <v/>
      </c>
      <c r="L290" s="343" t="str">
        <f t="shared" si="6"/>
        <v/>
      </c>
      <c r="M290" s="344" t="str">
        <f t="shared" si="7"/>
        <v/>
      </c>
      <c r="N290" s="344" t="str">
        <f t="shared" si="8"/>
        <v/>
      </c>
      <c r="O290" s="72"/>
      <c r="P290" s="345"/>
      <c r="T290" s="345"/>
    </row>
    <row r="291" ht="18.0" customHeight="1">
      <c r="A291" s="336"/>
      <c r="B291" s="337"/>
      <c r="C291" s="338"/>
      <c r="D291" s="338"/>
      <c r="E291" s="339"/>
      <c r="F291" s="350"/>
      <c r="G291" s="347"/>
      <c r="H291" s="342"/>
      <c r="I291" s="343"/>
      <c r="J291" s="343" t="str">
        <f t="shared" si="2"/>
        <v/>
      </c>
      <c r="K291" s="343" t="str">
        <f t="shared" si="5"/>
        <v/>
      </c>
      <c r="L291" s="343" t="str">
        <f t="shared" si="6"/>
        <v/>
      </c>
      <c r="M291" s="344" t="str">
        <f t="shared" si="7"/>
        <v/>
      </c>
      <c r="N291" s="344" t="str">
        <f t="shared" si="8"/>
        <v/>
      </c>
      <c r="O291" s="72"/>
      <c r="P291" s="345"/>
      <c r="T291" s="345"/>
    </row>
    <row r="292" ht="18.0" customHeight="1">
      <c r="A292" s="336"/>
      <c r="B292" s="337"/>
      <c r="C292" s="338"/>
      <c r="D292" s="338"/>
      <c r="E292" s="339"/>
      <c r="F292" s="350"/>
      <c r="G292" s="347"/>
      <c r="H292" s="342"/>
      <c r="I292" s="343"/>
      <c r="J292" s="343" t="str">
        <f t="shared" si="2"/>
        <v/>
      </c>
      <c r="K292" s="343" t="str">
        <f t="shared" si="5"/>
        <v/>
      </c>
      <c r="L292" s="343" t="str">
        <f t="shared" si="6"/>
        <v/>
      </c>
      <c r="M292" s="344" t="str">
        <f t="shared" si="7"/>
        <v/>
      </c>
      <c r="N292" s="344" t="str">
        <f t="shared" si="8"/>
        <v/>
      </c>
      <c r="O292" s="72"/>
      <c r="P292" s="345"/>
      <c r="T292" s="345"/>
    </row>
    <row r="293" ht="18.0" customHeight="1">
      <c r="A293" s="336"/>
      <c r="B293" s="337"/>
      <c r="C293" s="338"/>
      <c r="D293" s="338"/>
      <c r="E293" s="339"/>
      <c r="F293" s="350"/>
      <c r="G293" s="347"/>
      <c r="H293" s="342"/>
      <c r="I293" s="343"/>
      <c r="J293" s="343" t="str">
        <f t="shared" si="2"/>
        <v/>
      </c>
      <c r="K293" s="343" t="str">
        <f t="shared" si="5"/>
        <v/>
      </c>
      <c r="L293" s="343" t="str">
        <f t="shared" si="6"/>
        <v/>
      </c>
      <c r="M293" s="344" t="str">
        <f t="shared" si="7"/>
        <v/>
      </c>
      <c r="N293" s="344" t="str">
        <f t="shared" si="8"/>
        <v/>
      </c>
      <c r="O293" s="72"/>
      <c r="P293" s="345"/>
      <c r="T293" s="345"/>
    </row>
    <row r="294" ht="18.0" customHeight="1">
      <c r="A294" s="336"/>
      <c r="B294" s="337"/>
      <c r="C294" s="338"/>
      <c r="D294" s="338"/>
      <c r="E294" s="339"/>
      <c r="F294" s="350"/>
      <c r="G294" s="347"/>
      <c r="H294" s="342"/>
      <c r="I294" s="343"/>
      <c r="J294" s="343" t="str">
        <f t="shared" si="2"/>
        <v/>
      </c>
      <c r="K294" s="343" t="str">
        <f t="shared" si="5"/>
        <v/>
      </c>
      <c r="L294" s="343" t="str">
        <f t="shared" si="6"/>
        <v/>
      </c>
      <c r="M294" s="344" t="str">
        <f t="shared" si="7"/>
        <v/>
      </c>
      <c r="N294" s="344" t="str">
        <f t="shared" si="8"/>
        <v/>
      </c>
      <c r="O294" s="72"/>
      <c r="P294" s="345"/>
      <c r="T294" s="345"/>
    </row>
    <row r="295" ht="18.0" customHeight="1">
      <c r="A295" s="336"/>
      <c r="B295" s="337"/>
      <c r="C295" s="338"/>
      <c r="D295" s="338"/>
      <c r="E295" s="339"/>
      <c r="F295" s="350"/>
      <c r="G295" s="347"/>
      <c r="H295" s="342"/>
      <c r="I295" s="343"/>
      <c r="J295" s="343" t="str">
        <f t="shared" si="2"/>
        <v/>
      </c>
      <c r="K295" s="343" t="str">
        <f t="shared" si="5"/>
        <v/>
      </c>
      <c r="L295" s="343" t="str">
        <f t="shared" si="6"/>
        <v/>
      </c>
      <c r="M295" s="344" t="str">
        <f t="shared" si="7"/>
        <v/>
      </c>
      <c r="N295" s="344" t="str">
        <f t="shared" si="8"/>
        <v/>
      </c>
      <c r="O295" s="72"/>
      <c r="P295" s="345"/>
      <c r="T295" s="345"/>
    </row>
    <row r="296" ht="18.0" customHeight="1">
      <c r="A296" s="336"/>
      <c r="B296" s="337"/>
      <c r="C296" s="338"/>
      <c r="D296" s="338"/>
      <c r="E296" s="339"/>
      <c r="F296" s="350"/>
      <c r="G296" s="347"/>
      <c r="H296" s="342"/>
      <c r="I296" s="343"/>
      <c r="J296" s="343" t="str">
        <f t="shared" si="2"/>
        <v/>
      </c>
      <c r="K296" s="343" t="str">
        <f t="shared" si="5"/>
        <v/>
      </c>
      <c r="L296" s="343" t="str">
        <f t="shared" si="6"/>
        <v/>
      </c>
      <c r="M296" s="344" t="str">
        <f t="shared" si="7"/>
        <v/>
      </c>
      <c r="N296" s="344" t="str">
        <f t="shared" si="8"/>
        <v/>
      </c>
      <c r="O296" s="72"/>
      <c r="P296" s="345"/>
      <c r="T296" s="345"/>
    </row>
    <row r="297" ht="18.0" customHeight="1">
      <c r="A297" s="336"/>
      <c r="B297" s="337"/>
      <c r="C297" s="338"/>
      <c r="D297" s="338"/>
      <c r="E297" s="339"/>
      <c r="F297" s="350"/>
      <c r="G297" s="347"/>
      <c r="H297" s="342"/>
      <c r="I297" s="343"/>
      <c r="J297" s="343" t="str">
        <f t="shared" si="2"/>
        <v/>
      </c>
      <c r="K297" s="343" t="str">
        <f t="shared" si="5"/>
        <v/>
      </c>
      <c r="L297" s="343" t="str">
        <f t="shared" si="6"/>
        <v/>
      </c>
      <c r="M297" s="344" t="str">
        <f t="shared" si="7"/>
        <v/>
      </c>
      <c r="N297" s="344" t="str">
        <f t="shared" si="8"/>
        <v/>
      </c>
      <c r="O297" s="72"/>
      <c r="P297" s="345"/>
      <c r="T297" s="345"/>
    </row>
    <row r="298" ht="18.0" customHeight="1">
      <c r="A298" s="336"/>
      <c r="B298" s="337"/>
      <c r="C298" s="338"/>
      <c r="D298" s="338"/>
      <c r="E298" s="339"/>
      <c r="F298" s="350"/>
      <c r="G298" s="347"/>
      <c r="H298" s="342"/>
      <c r="I298" s="343"/>
      <c r="J298" s="343" t="str">
        <f t="shared" si="2"/>
        <v/>
      </c>
      <c r="K298" s="343" t="str">
        <f t="shared" si="5"/>
        <v/>
      </c>
      <c r="L298" s="343" t="str">
        <f t="shared" si="6"/>
        <v/>
      </c>
      <c r="M298" s="344" t="str">
        <f t="shared" si="7"/>
        <v/>
      </c>
      <c r="N298" s="344" t="str">
        <f t="shared" si="8"/>
        <v/>
      </c>
      <c r="O298" s="72"/>
      <c r="P298" s="345"/>
      <c r="T298" s="345"/>
    </row>
    <row r="299" ht="18.0" customHeight="1">
      <c r="A299" s="336"/>
      <c r="B299" s="337"/>
      <c r="C299" s="338"/>
      <c r="D299" s="338"/>
      <c r="E299" s="339"/>
      <c r="F299" s="350"/>
      <c r="G299" s="347"/>
      <c r="H299" s="342"/>
      <c r="I299" s="343"/>
      <c r="J299" s="343" t="str">
        <f t="shared" si="2"/>
        <v/>
      </c>
      <c r="K299" s="343" t="str">
        <f t="shared" si="5"/>
        <v/>
      </c>
      <c r="L299" s="343" t="str">
        <f t="shared" si="6"/>
        <v/>
      </c>
      <c r="M299" s="344" t="str">
        <f t="shared" si="7"/>
        <v/>
      </c>
      <c r="N299" s="344" t="str">
        <f t="shared" si="8"/>
        <v/>
      </c>
      <c r="O299" s="72"/>
      <c r="P299" s="345"/>
      <c r="T299" s="345"/>
    </row>
    <row r="300" ht="18.0" customHeight="1">
      <c r="A300" s="336"/>
      <c r="B300" s="337"/>
      <c r="C300" s="338"/>
      <c r="D300" s="338"/>
      <c r="E300" s="339"/>
      <c r="F300" s="350"/>
      <c r="G300" s="347"/>
      <c r="H300" s="342"/>
      <c r="I300" s="343"/>
      <c r="J300" s="343"/>
      <c r="K300" s="343" t="str">
        <f t="shared" si="5"/>
        <v/>
      </c>
      <c r="L300" s="343" t="str">
        <f t="shared" si="6"/>
        <v/>
      </c>
      <c r="M300" s="344"/>
      <c r="N300" s="344"/>
      <c r="O300" s="76"/>
      <c r="P300" s="345"/>
      <c r="T300" s="351"/>
    </row>
  </sheetData>
  <mergeCells count="34">
    <mergeCell ref="R12:S12"/>
    <mergeCell ref="P13:Q14"/>
    <mergeCell ref="R13:S14"/>
    <mergeCell ref="P3:Q4"/>
    <mergeCell ref="R3:S4"/>
    <mergeCell ref="T3:T300"/>
    <mergeCell ref="P5:S5"/>
    <mergeCell ref="P6:S8"/>
    <mergeCell ref="P9:S9"/>
    <mergeCell ref="R10:S11"/>
    <mergeCell ref="P24:S300"/>
    <mergeCell ref="O1:O2"/>
    <mergeCell ref="O3:O300"/>
    <mergeCell ref="A1:H1"/>
    <mergeCell ref="I1:L1"/>
    <mergeCell ref="P1:S1"/>
    <mergeCell ref="T1:T2"/>
    <mergeCell ref="U1:W1"/>
    <mergeCell ref="P2:Q2"/>
    <mergeCell ref="R2:S2"/>
    <mergeCell ref="P10:Q11"/>
    <mergeCell ref="P12:Q12"/>
    <mergeCell ref="P15:S15"/>
    <mergeCell ref="P16:Q16"/>
    <mergeCell ref="R16:S16"/>
    <mergeCell ref="P18:S18"/>
    <mergeCell ref="P19:Q19"/>
    <mergeCell ref="R19:S19"/>
    <mergeCell ref="P21:S21"/>
    <mergeCell ref="P22:Q22"/>
    <mergeCell ref="R22:S22"/>
    <mergeCell ref="P23:Q23"/>
    <mergeCell ref="R23:S23"/>
    <mergeCell ref="U33:W300"/>
  </mergeCells>
  <conditionalFormatting sqref="V3:W32">
    <cfRule type="cellIs" dxfId="0" priority="1" operator="greaterThan">
      <formula>0</formula>
    </cfRule>
  </conditionalFormatting>
  <conditionalFormatting sqref="V3:W32">
    <cfRule type="cellIs" dxfId="1" priority="2" operator="lessThan">
      <formula>0</formula>
    </cfRule>
  </conditionalFormatting>
  <conditionalFormatting sqref="H3:H300 I4:I34 J4:J45 K4:L300 I36:I55 J53:J267 I69:I96 J279:J292">
    <cfRule type="cellIs" dxfId="7" priority="3" operator="greaterThan">
      <formula>0</formula>
    </cfRule>
  </conditionalFormatting>
  <conditionalFormatting sqref="H3:H300 I4:I34 J4:J45 K4:L300 I36:I55 J53:J267 I69:I96 J279:J292">
    <cfRule type="cellIs" dxfId="8" priority="4" operator="lessThan">
      <formula>0</formula>
    </cfRule>
  </conditionalFormatting>
  <conditionalFormatting sqref="P10:Q11 R10 P13:S14">
    <cfRule type="cellIs" dxfId="8" priority="5" operator="lessThan">
      <formula>0</formula>
    </cfRule>
  </conditionalFormatting>
  <conditionalFormatting sqref="I3:J300 K3:L3 K6:L300">
    <cfRule type="cellIs" dxfId="7" priority="6" operator="greaterThan">
      <formula>0</formula>
    </cfRule>
  </conditionalFormatting>
  <conditionalFormatting sqref="I3:J300 K3:L3 K6:L300">
    <cfRule type="cellIs" dxfId="8" priority="7" operator="lessThan">
      <formula>0</formula>
    </cfRule>
  </conditionalFormatting>
  <conditionalFormatting sqref="P6:S8">
    <cfRule type="cellIs" dxfId="0" priority="8" operator="greaterThan">
      <formula>0</formula>
    </cfRule>
  </conditionalFormatting>
  <conditionalFormatting sqref="P6:S8">
    <cfRule type="cellIs" dxfId="1" priority="9" operator="lessThan">
      <formula>0</formula>
    </cfRule>
  </conditionalFormatting>
  <conditionalFormatting sqref="H2:H300">
    <cfRule type="cellIs" dxfId="9" priority="10" operator="equal">
      <formula>0</formula>
    </cfRule>
  </conditionalFormatting>
  <dataValidations>
    <dataValidation type="list" allowBlank="1" showDropDown="1" sqref="C3:D300">
      <formula1>Equipes!$C$2:$C$400</formula1>
    </dataValidation>
    <dataValidation type="list" allowBlank="1" sqref="A3:A300">
      <formula1>Abril!$U$3:$U$33</formula1>
    </dataValidation>
    <dataValidation type="list" allowBlank="1" showDropDown="1" sqref="B3:B300">
      <formula1>'Competições'!$B$2:$B$161</formula1>
    </dataValidation>
    <dataValidation type="list" allowBlank="1" showDropDown="1" sqref="E3:E300">
      <formula1>'Métodos'!$A$2:$A$31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