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_anstett/Dropbox/a_Resurrection/Planning/"/>
    </mc:Choice>
  </mc:AlternateContent>
  <bookViews>
    <workbookView xWindow="900" yWindow="460" windowWidth="28040" windowHeight="17040" xr2:uid="{F1D61210-C1C7-864B-A14C-FEA3DD137487}"/>
  </bookViews>
  <sheets>
    <sheet name="Sheet1" sheetId="1" r:id="rId1"/>
    <sheet name="Missin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D53" i="1"/>
  <c r="E14" i="2" l="1"/>
  <c r="D14" i="2"/>
  <c r="E11" i="2"/>
  <c r="D11" i="2"/>
  <c r="E9" i="2"/>
  <c r="D9" i="2"/>
  <c r="E6" i="2"/>
  <c r="D6" i="2"/>
  <c r="E5" i="2"/>
  <c r="D5" i="2"/>
  <c r="E4" i="2"/>
  <c r="D4" i="2"/>
  <c r="E21" i="1" l="1"/>
  <c r="D21" i="1"/>
  <c r="E22" i="1"/>
  <c r="D22" i="1"/>
</calcChain>
</file>

<file path=xl/sharedStrings.xml><?xml version="1.0" encoding="utf-8"?>
<sst xmlns="http://schemas.openxmlformats.org/spreadsheetml/2006/main" count="86" uniqueCount="86">
  <si>
    <t>Name</t>
  </si>
  <si>
    <t>Lat</t>
  </si>
  <si>
    <t>Long</t>
  </si>
  <si>
    <t>Carlon</t>
  </si>
  <si>
    <t>Leaf 66</t>
  </si>
  <si>
    <t>Sweetwater River</t>
  </si>
  <si>
    <t>West Fork Mojave River</t>
  </si>
  <si>
    <t>Redwood Creek</t>
  </si>
  <si>
    <t>Paradise Creek</t>
  </si>
  <si>
    <t>North Fork Middle Fork Tule</t>
  </si>
  <si>
    <t>Mill Creek</t>
  </si>
  <si>
    <t>Whitewater Canyon</t>
  </si>
  <si>
    <t>Hauser Creek</t>
  </si>
  <si>
    <t>Kitchen Creek</t>
  </si>
  <si>
    <t>Rock Creek</t>
  </si>
  <si>
    <t>O'Neil Creek</t>
  </si>
  <si>
    <t>Deep Creek</t>
  </si>
  <si>
    <t>Little Jameson Creek</t>
  </si>
  <si>
    <t>Fiddle Creek</t>
  </si>
  <si>
    <t>Little North Fork Middle Fork Feather</t>
  </si>
  <si>
    <t>Oregon Creek</t>
  </si>
  <si>
    <t>Wawona</t>
  </si>
  <si>
    <t>Seed9/L57</t>
  </si>
  <si>
    <t>Deer Creek</t>
  </si>
  <si>
    <t>Extra (2008)</t>
  </si>
  <si>
    <t>Baseline</t>
  </si>
  <si>
    <t>Year</t>
  </si>
  <si>
    <t>2010 Collections</t>
  </si>
  <si>
    <t>Demography</t>
  </si>
  <si>
    <t>ID</t>
  </si>
  <si>
    <t>Coast Fork Willamette</t>
  </si>
  <si>
    <t>Cow Creek - Oregon</t>
  </si>
  <si>
    <t>Shasta Costa Creek</t>
  </si>
  <si>
    <t>Carberry Creek</t>
  </si>
  <si>
    <t>Total Refresh</t>
  </si>
  <si>
    <t>Salmon River 2 (Nordheimer Creek)</t>
  </si>
  <si>
    <t>Klamath 1 (Aikens Creek)</t>
  </si>
  <si>
    <t>Slate Creek</t>
  </si>
  <si>
    <t>Bear Creek</t>
  </si>
  <si>
    <t>South Fork (at Fox Creek, Angelo Coast Range Reserve)</t>
  </si>
  <si>
    <t>Trinity</t>
  </si>
  <si>
    <t>North Fork</t>
  </si>
  <si>
    <t>Little Cow Creek #1</t>
  </si>
  <si>
    <t>Little Cow Creek #2</t>
  </si>
  <si>
    <t>North Feather (Chip's Creek)</t>
  </si>
  <si>
    <t>Creek to Rubicon (M.F.)</t>
  </si>
  <si>
    <t>Duncan Creek (American MF)</t>
  </si>
  <si>
    <t>Camp Creek 2</t>
  </si>
  <si>
    <t>Wrights Road (S.F.)</t>
  </si>
  <si>
    <t>Fivemile Creek @ confluence with SF Stanislaus</t>
  </si>
  <si>
    <t>Deer Flat Creek, Mitchel Canyon (Mt Diablo SP)</t>
  </si>
  <si>
    <t>Nicasio Creek</t>
  </si>
  <si>
    <t>Tenaya Creek - Yosemite</t>
  </si>
  <si>
    <t>Unknown Creek (seep feeding Chiquito Creek)</t>
  </si>
  <si>
    <t>Roadside seep near Fin Gold Creek</t>
  </si>
  <si>
    <t>Clear Creek at Havilah Fire Station</t>
  </si>
  <si>
    <t>Sepsie Creek</t>
  </si>
  <si>
    <t>Tar Creek</t>
  </si>
  <si>
    <t>maybe seeds</t>
  </si>
  <si>
    <t>Aliso Canyon</t>
  </si>
  <si>
    <t>Trabuco Creek</t>
  </si>
  <si>
    <t>Unnamed Creek Off S6-S7</t>
  </si>
  <si>
    <t>Malibu Creek</t>
  </si>
  <si>
    <t>Santa Ynez Creek</t>
  </si>
  <si>
    <t>Eaton Canyon</t>
  </si>
  <si>
    <t>Hurkey Creek</t>
  </si>
  <si>
    <t>Smith River</t>
  </si>
  <si>
    <t>Middle Fork</t>
  </si>
  <si>
    <t>Cottonwood Creek</t>
  </si>
  <si>
    <t>Chariot Canyon</t>
  </si>
  <si>
    <t>Arroyo Sequit</t>
  </si>
  <si>
    <t>Trib to W Fork Mojave River</t>
  </si>
  <si>
    <t>Manzana Creek</t>
  </si>
  <si>
    <t>Baker Creek</t>
  </si>
  <si>
    <t>NF Stanislaus @ Sourgrass Rec Area</t>
  </si>
  <si>
    <t>Cherokee Creek</t>
  </si>
  <si>
    <t>Canton Creek</t>
  </si>
  <si>
    <t>Susan Creek</t>
  </si>
  <si>
    <t>FS road just past Hemet Lake</t>
  </si>
  <si>
    <t>Buck Meadows</t>
  </si>
  <si>
    <t>Rainbow Pool</t>
  </si>
  <si>
    <t>Box</t>
  </si>
  <si>
    <t>Narrows Co. Park, North Fork Umpqua</t>
  </si>
  <si>
    <t>Saginaw Creek</t>
  </si>
  <si>
    <t>French Creek - Palomar Mountain SP</t>
  </si>
  <si>
    <t>Grade Road - to Palomar Mountain 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</si>
</sst>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0" xfId="0" applyNumberFormat="1" applyFont="1" applyFill="1" applyAlignment="1">
      <alignment horizontal="left"/>
    </xf>
    <xf numFmtId="0" fontId="0" fillId="0" borderId="0" xfId="0" applyNumberForma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3" borderId="0" xfId="0" applyFont="1" applyFill="1"/>
    <xf numFmtId="0" fontId="0" fillId="3" borderId="0" xfId="0" applyNumberFormat="1" applyFill="1" applyAlignment="1">
      <alignment vertical="center"/>
    </xf>
    <xf numFmtId="0" fontId="0" fillId="5" borderId="0" xfId="0" applyFill="1"/>
    <xf numFmtId="0" fontId="0" fillId="0" borderId="0" xfId="0" applyFont="1" applyFill="1"/>
    <xf numFmtId="0" fontId="1" fillId="0" borderId="1" xfId="0" applyFont="1" applyBorder="1"/>
    <xf numFmtId="0" fontId="5" fillId="2" borderId="0" xfId="0" applyNumberFormat="1" applyFont="1" applyFill="1" applyAlignment="1">
      <alignment horizontal="right"/>
    </xf>
    <xf numFmtId="0" fontId="5" fillId="0" borderId="0" xfId="0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right"/>
    </xf>
    <xf numFmtId="0" fontId="3" fillId="0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1" fillId="0" borderId="1" xfId="0" applyFont="1" applyBorder="1" applyAlignment="1"/>
    <xf numFmtId="0" fontId="0" fillId="0" borderId="0" xfId="0" applyAlignment="1"/>
    <xf numFmtId="0" fontId="6" fillId="0" borderId="0" xfId="0" applyFont="1" applyFill="1" applyAlignment="1">
      <alignment horizontal="left"/>
    </xf>
    <xf numFmtId="0" fontId="6" fillId="4" borderId="0" xfId="0" applyFont="1" applyFill="1" applyAlignment="1">
      <alignment horizontal="right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right"/>
    </xf>
    <xf numFmtId="49" fontId="5" fillId="0" borderId="0" xfId="0" applyNumberFormat="1" applyFont="1" applyFill="1" applyAlignment="1">
      <alignment horizontal="left"/>
    </xf>
    <xf numFmtId="0" fontId="5" fillId="4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0" fontId="1" fillId="0" borderId="1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3" fillId="2" borderId="0" xfId="0" applyNumberFormat="1" applyFont="1" applyFill="1" applyAlignment="1">
      <alignment horizontal="right"/>
    </xf>
    <xf numFmtId="0" fontId="3" fillId="4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3" fillId="6" borderId="0" xfId="0" applyNumberFormat="1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9256E-CAC5-884D-9652-ED3F0C922410}">
  <dimension ref="A1:R65"/>
  <sheetViews>
    <sheetView tabSelected="1" topLeftCell="A33" zoomScale="140" zoomScaleNormal="140" workbookViewId="0">
      <selection activeCell="H56" sqref="H56"/>
    </sheetView>
  </sheetViews>
  <sheetFormatPr baseColWidth="10" defaultRowHeight="16" x14ac:dyDescent="0.2"/>
  <cols>
    <col min="1" max="1" width="11.83203125" bestFit="1" customWidth="1"/>
    <col min="3" max="3" width="33" bestFit="1" customWidth="1"/>
    <col min="7" max="7" width="10.83203125" style="18"/>
    <col min="8" max="8" width="10.83203125" style="22"/>
    <col min="9" max="9" width="12.33203125" style="22" bestFit="1" customWidth="1"/>
    <col min="11" max="11" width="14.5" bestFit="1" customWidth="1"/>
  </cols>
  <sheetData>
    <row r="1" spans="1:18" x14ac:dyDescent="0.2">
      <c r="A1" s="32" t="s">
        <v>28</v>
      </c>
      <c r="B1" s="13" t="s">
        <v>29</v>
      </c>
      <c r="C1" s="1" t="s">
        <v>0</v>
      </c>
      <c r="D1" s="1" t="s">
        <v>1</v>
      </c>
      <c r="E1" s="1" t="s">
        <v>2</v>
      </c>
      <c r="F1" s="1" t="s">
        <v>81</v>
      </c>
      <c r="G1" s="32" t="s">
        <v>26</v>
      </c>
      <c r="H1" s="1" t="s">
        <v>25</v>
      </c>
      <c r="I1" s="21" t="s">
        <v>34</v>
      </c>
      <c r="J1" s="1" t="s">
        <v>24</v>
      </c>
      <c r="K1" s="1" t="s">
        <v>27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</row>
    <row r="2" spans="1:18" x14ac:dyDescent="0.2">
      <c r="A2" s="18"/>
      <c r="B2" s="8">
        <v>5</v>
      </c>
      <c r="C2" s="15" t="s">
        <v>51</v>
      </c>
      <c r="D2" s="15">
        <v>38.069499999999998</v>
      </c>
      <c r="E2" s="15">
        <v>-122.76317</v>
      </c>
      <c r="F2" s="15"/>
      <c r="G2" s="27">
        <v>2008</v>
      </c>
      <c r="H2" s="14">
        <v>7</v>
      </c>
      <c r="I2" s="20"/>
    </row>
    <row r="3" spans="1:18" x14ac:dyDescent="0.2">
      <c r="A3" s="18"/>
      <c r="B3">
        <v>6</v>
      </c>
      <c r="C3" s="15" t="s">
        <v>67</v>
      </c>
      <c r="D3" s="15">
        <v>38.566949999999999</v>
      </c>
      <c r="E3" s="15">
        <v>-120.44067</v>
      </c>
      <c r="F3" s="15"/>
      <c r="G3" s="30">
        <v>2008</v>
      </c>
      <c r="H3" s="14">
        <v>6</v>
      </c>
      <c r="I3" s="18"/>
    </row>
    <row r="4" spans="1:18" x14ac:dyDescent="0.2">
      <c r="A4" s="18"/>
      <c r="B4" s="8">
        <v>8</v>
      </c>
      <c r="C4" s="15" t="s">
        <v>40</v>
      </c>
      <c r="D4" s="15">
        <v>40.658270000000002</v>
      </c>
      <c r="E4" s="15">
        <v>-122.91334000000001</v>
      </c>
      <c r="F4" s="15"/>
      <c r="G4" s="27">
        <v>2008</v>
      </c>
      <c r="H4" s="14">
        <v>2</v>
      </c>
      <c r="I4" s="20"/>
    </row>
    <row r="5" spans="1:18" x14ac:dyDescent="0.2">
      <c r="A5" s="18"/>
      <c r="B5" s="8">
        <v>10</v>
      </c>
      <c r="C5" s="15" t="s">
        <v>41</v>
      </c>
      <c r="D5" s="15">
        <v>40.769959999999998</v>
      </c>
      <c r="E5" s="15">
        <v>-123.12745</v>
      </c>
      <c r="F5" s="15"/>
      <c r="G5" s="27">
        <v>2008</v>
      </c>
      <c r="H5" s="14">
        <v>1</v>
      </c>
      <c r="I5" s="20"/>
    </row>
    <row r="6" spans="1:18" x14ac:dyDescent="0.2">
      <c r="A6" s="18"/>
      <c r="B6" s="8">
        <v>11</v>
      </c>
      <c r="C6" s="15" t="s">
        <v>36</v>
      </c>
      <c r="D6" s="15">
        <v>41.228470000000002</v>
      </c>
      <c r="E6" s="15">
        <v>-123.65159</v>
      </c>
      <c r="F6" s="15"/>
      <c r="G6" s="20">
        <v>2008</v>
      </c>
      <c r="H6" s="14">
        <v>2</v>
      </c>
      <c r="I6" s="18"/>
    </row>
    <row r="7" spans="1:18" x14ac:dyDescent="0.2">
      <c r="A7" s="18"/>
      <c r="B7" s="8">
        <v>12</v>
      </c>
      <c r="C7" s="15" t="s">
        <v>37</v>
      </c>
      <c r="D7" s="15">
        <v>41.250239999999998</v>
      </c>
      <c r="E7" s="15">
        <v>-123.64343</v>
      </c>
      <c r="F7" s="15"/>
      <c r="G7" s="16">
        <v>2008</v>
      </c>
      <c r="H7" s="14">
        <v>4</v>
      </c>
      <c r="I7" s="18"/>
    </row>
    <row r="8" spans="1:18" x14ac:dyDescent="0.2">
      <c r="A8" s="18"/>
      <c r="B8" s="8">
        <v>14</v>
      </c>
      <c r="C8" s="15" t="s">
        <v>32</v>
      </c>
      <c r="D8" s="15">
        <v>42.572809999999997</v>
      </c>
      <c r="E8" s="15">
        <v>-124.04742</v>
      </c>
      <c r="F8" s="15"/>
      <c r="G8" s="16">
        <v>2008</v>
      </c>
      <c r="H8" s="14">
        <v>9</v>
      </c>
      <c r="I8" s="18"/>
    </row>
    <row r="9" spans="1:18" x14ac:dyDescent="0.2">
      <c r="A9" s="18"/>
      <c r="B9" s="8">
        <v>15</v>
      </c>
      <c r="C9" s="15" t="s">
        <v>31</v>
      </c>
      <c r="D9" s="15">
        <v>42.92653</v>
      </c>
      <c r="E9" s="15">
        <v>-123.48479</v>
      </c>
      <c r="F9" s="15"/>
      <c r="G9" s="16">
        <v>2008</v>
      </c>
      <c r="H9" s="14">
        <v>1</v>
      </c>
      <c r="I9" s="18"/>
    </row>
    <row r="10" spans="1:18" x14ac:dyDescent="0.2">
      <c r="A10" s="18"/>
      <c r="B10" s="8">
        <v>26</v>
      </c>
      <c r="C10" s="15" t="s">
        <v>53</v>
      </c>
      <c r="D10" s="15">
        <v>37.359200000000001</v>
      </c>
      <c r="E10" s="15">
        <v>-119.34498000000001</v>
      </c>
      <c r="F10" s="15"/>
      <c r="G10" s="20">
        <v>2009</v>
      </c>
      <c r="H10" s="14">
        <v>11</v>
      </c>
      <c r="I10" s="16">
        <v>21</v>
      </c>
    </row>
    <row r="11" spans="1:18" x14ac:dyDescent="0.2">
      <c r="A11" s="18"/>
      <c r="B11" s="8">
        <v>29</v>
      </c>
      <c r="C11" s="15" t="s">
        <v>52</v>
      </c>
      <c r="D11" s="15">
        <v>37.743000000000002</v>
      </c>
      <c r="E11" s="15">
        <v>-119.562</v>
      </c>
      <c r="F11" s="15"/>
      <c r="G11" s="20">
        <v>2009</v>
      </c>
      <c r="H11" s="14">
        <v>5</v>
      </c>
      <c r="I11" s="16">
        <v>41</v>
      </c>
    </row>
    <row r="12" spans="1:18" x14ac:dyDescent="0.2">
      <c r="A12" s="18"/>
      <c r="B12" s="8">
        <v>35</v>
      </c>
      <c r="C12" s="15" t="s">
        <v>47</v>
      </c>
      <c r="D12" s="15">
        <v>38.679879999999997</v>
      </c>
      <c r="E12" s="15">
        <v>-120.41679000000001</v>
      </c>
      <c r="F12" s="15"/>
      <c r="G12" s="20">
        <v>2009</v>
      </c>
      <c r="H12" s="14">
        <v>13</v>
      </c>
      <c r="I12" s="16">
        <v>27</v>
      </c>
    </row>
    <row r="13" spans="1:18" x14ac:dyDescent="0.2">
      <c r="A13" s="18"/>
      <c r="B13" s="8">
        <v>39</v>
      </c>
      <c r="C13" s="15" t="s">
        <v>48</v>
      </c>
      <c r="D13" s="15">
        <v>38.785400000000003</v>
      </c>
      <c r="E13" s="15">
        <v>-120.21366</v>
      </c>
      <c r="F13" s="15"/>
      <c r="G13" s="20">
        <v>2009</v>
      </c>
      <c r="H13" s="14">
        <v>11</v>
      </c>
      <c r="I13" s="16">
        <v>14</v>
      </c>
    </row>
    <row r="14" spans="1:18" x14ac:dyDescent="0.2">
      <c r="A14" s="18"/>
      <c r="B14" s="8">
        <v>40</v>
      </c>
      <c r="C14" s="28" t="s">
        <v>45</v>
      </c>
      <c r="D14" s="15">
        <v>38.928809999999999</v>
      </c>
      <c r="E14" s="15">
        <v>-120.49947</v>
      </c>
      <c r="F14" s="15"/>
      <c r="G14" s="20">
        <v>2009</v>
      </c>
      <c r="H14" s="14">
        <v>16</v>
      </c>
      <c r="I14" s="20">
        <v>29</v>
      </c>
    </row>
    <row r="15" spans="1:18" x14ac:dyDescent="0.2">
      <c r="A15" s="18"/>
      <c r="B15" s="8">
        <v>46</v>
      </c>
      <c r="C15" s="28" t="s">
        <v>46</v>
      </c>
      <c r="D15" s="15">
        <v>39.122050000000002</v>
      </c>
      <c r="E15" s="15">
        <v>-120.49242</v>
      </c>
      <c r="F15" s="15"/>
      <c r="G15" s="20">
        <v>2009</v>
      </c>
      <c r="H15" s="14">
        <v>15</v>
      </c>
      <c r="I15" s="20">
        <v>29</v>
      </c>
    </row>
    <row r="16" spans="1:18" x14ac:dyDescent="0.2">
      <c r="A16" s="18"/>
      <c r="B16" s="8">
        <v>50</v>
      </c>
      <c r="C16" s="15" t="s">
        <v>39</v>
      </c>
      <c r="D16" s="15">
        <v>39.740009999999998</v>
      </c>
      <c r="E16" s="15">
        <v>-123.63227999999999</v>
      </c>
      <c r="F16" s="15"/>
      <c r="G16" s="20">
        <v>2009</v>
      </c>
      <c r="H16" s="14">
        <v>9</v>
      </c>
      <c r="I16" s="16">
        <v>10</v>
      </c>
    </row>
    <row r="17" spans="1:18" x14ac:dyDescent="0.2">
      <c r="A17" s="18"/>
      <c r="B17" s="8">
        <v>51</v>
      </c>
      <c r="C17" s="15" t="s">
        <v>44</v>
      </c>
      <c r="D17" s="15">
        <v>39.99982</v>
      </c>
      <c r="E17" s="15">
        <v>-121.26988</v>
      </c>
      <c r="F17" s="15"/>
      <c r="G17" s="20">
        <v>2009</v>
      </c>
      <c r="H17" s="14">
        <v>13</v>
      </c>
      <c r="I17" s="16">
        <v>23</v>
      </c>
    </row>
    <row r="18" spans="1:18" x14ac:dyDescent="0.2">
      <c r="A18" s="18"/>
      <c r="B18" s="8">
        <v>52</v>
      </c>
      <c r="C18" s="15" t="s">
        <v>38</v>
      </c>
      <c r="D18" s="15">
        <v>40.43141</v>
      </c>
      <c r="E18" s="15">
        <v>-123.98378</v>
      </c>
      <c r="F18" s="15"/>
      <c r="G18" s="20">
        <v>2009</v>
      </c>
      <c r="H18" s="14">
        <v>5</v>
      </c>
      <c r="I18" s="16">
        <v>9</v>
      </c>
    </row>
    <row r="19" spans="1:18" x14ac:dyDescent="0.2">
      <c r="A19" s="18"/>
      <c r="B19" s="8">
        <v>54</v>
      </c>
      <c r="C19" s="15" t="s">
        <v>35</v>
      </c>
      <c r="D19" s="15">
        <v>41.296900000000001</v>
      </c>
      <c r="E19" s="15">
        <v>-123.36033999999999</v>
      </c>
      <c r="F19" s="15"/>
      <c r="G19" s="16">
        <v>2009</v>
      </c>
      <c r="H19" s="14">
        <v>7</v>
      </c>
      <c r="I19" s="16">
        <v>9</v>
      </c>
    </row>
    <row r="20" spans="1:18" x14ac:dyDescent="0.2">
      <c r="A20" s="18"/>
      <c r="B20">
        <v>56</v>
      </c>
      <c r="C20" s="15" t="s">
        <v>66</v>
      </c>
      <c r="D20" s="15">
        <v>41.87876</v>
      </c>
      <c r="E20" s="15">
        <v>-123.82774000000001</v>
      </c>
      <c r="F20" s="15"/>
      <c r="G20" s="30">
        <v>2009</v>
      </c>
      <c r="H20" s="14">
        <v>5</v>
      </c>
      <c r="I20" s="16">
        <v>10</v>
      </c>
    </row>
    <row r="21" spans="1:18" x14ac:dyDescent="0.2">
      <c r="A21" s="18"/>
      <c r="B21" s="8">
        <v>57</v>
      </c>
      <c r="C21" s="15" t="s">
        <v>33</v>
      </c>
      <c r="D21" s="15">
        <f>42+(3.23/60)</f>
        <v>42.05383333333333</v>
      </c>
      <c r="E21" s="15">
        <f>-(123+(9.774/60))</f>
        <v>-123.16289999999999</v>
      </c>
      <c r="F21" s="15"/>
      <c r="G21" s="20">
        <v>2009</v>
      </c>
      <c r="H21" s="19">
        <v>7</v>
      </c>
      <c r="I21" s="18">
        <v>14</v>
      </c>
    </row>
    <row r="22" spans="1:18" x14ac:dyDescent="0.2">
      <c r="A22" s="18"/>
      <c r="B22" s="8">
        <v>60</v>
      </c>
      <c r="C22" s="15" t="s">
        <v>30</v>
      </c>
      <c r="D22" s="15">
        <f>43+(39.6/60)</f>
        <v>43.66</v>
      </c>
      <c r="E22" s="15">
        <f>-(123+(4.798/60))</f>
        <v>-123.07996666666666</v>
      </c>
      <c r="F22" s="15"/>
      <c r="G22" s="20">
        <v>2009</v>
      </c>
      <c r="H22" s="19">
        <v>26</v>
      </c>
      <c r="I22" s="18">
        <v>50</v>
      </c>
      <c r="K22" s="3"/>
    </row>
    <row r="23" spans="1:18" x14ac:dyDescent="0.2">
      <c r="A23" s="18"/>
      <c r="B23" s="8">
        <v>68</v>
      </c>
      <c r="C23" s="15" t="s">
        <v>50</v>
      </c>
      <c r="D23" s="15">
        <v>37.89761</v>
      </c>
      <c r="E23" s="15">
        <v>-121.94553000000001</v>
      </c>
      <c r="F23" s="15"/>
      <c r="G23" s="27">
        <v>2010</v>
      </c>
      <c r="H23" s="14">
        <v>3</v>
      </c>
      <c r="I23" s="20"/>
    </row>
    <row r="24" spans="1:18" x14ac:dyDescent="0.2">
      <c r="A24" s="18"/>
      <c r="B24" s="8">
        <v>69</v>
      </c>
      <c r="C24" s="15" t="s">
        <v>49</v>
      </c>
      <c r="D24" s="15">
        <v>38.066380000000002</v>
      </c>
      <c r="E24" s="15">
        <v>-120.35368</v>
      </c>
      <c r="F24" s="15"/>
      <c r="G24" s="27">
        <v>2010</v>
      </c>
      <c r="H24" s="14">
        <v>1</v>
      </c>
      <c r="I24" s="20"/>
    </row>
    <row r="25" spans="1:18" x14ac:dyDescent="0.2">
      <c r="A25" s="33">
        <v>13</v>
      </c>
      <c r="B25">
        <v>85</v>
      </c>
      <c r="C25" s="25" t="s">
        <v>12</v>
      </c>
      <c r="D25" s="15">
        <v>32.65822</v>
      </c>
      <c r="E25" s="15">
        <v>-116.53234999999999</v>
      </c>
      <c r="F25" s="15"/>
      <c r="G25" s="27">
        <v>2010</v>
      </c>
      <c r="H25" s="14">
        <v>10</v>
      </c>
    </row>
    <row r="26" spans="1:18" x14ac:dyDescent="0.2">
      <c r="A26" s="33">
        <v>14</v>
      </c>
      <c r="B26">
        <v>86</v>
      </c>
      <c r="C26" s="25" t="s">
        <v>13</v>
      </c>
      <c r="D26" s="15">
        <v>32.75206</v>
      </c>
      <c r="E26" s="15">
        <v>-116.45220999999999</v>
      </c>
      <c r="F26" s="15"/>
      <c r="G26" s="27">
        <v>2010</v>
      </c>
      <c r="H26" s="14">
        <v>10</v>
      </c>
    </row>
    <row r="27" spans="1:18" x14ac:dyDescent="0.2">
      <c r="A27" s="27"/>
      <c r="B27" s="8">
        <v>87</v>
      </c>
      <c r="C27" s="23" t="s">
        <v>68</v>
      </c>
      <c r="D27" s="15">
        <v>32.801220000000001</v>
      </c>
      <c r="E27" s="15">
        <v>-116.50194</v>
      </c>
      <c r="F27" s="15"/>
      <c r="G27" s="27">
        <v>2010</v>
      </c>
      <c r="H27" s="14">
        <v>38</v>
      </c>
    </row>
    <row r="28" spans="1:18" x14ac:dyDescent="0.2">
      <c r="A28" s="27">
        <v>2</v>
      </c>
      <c r="B28" s="8">
        <v>88</v>
      </c>
      <c r="C28" s="15" t="s">
        <v>5</v>
      </c>
      <c r="D28" s="15">
        <v>32.89913</v>
      </c>
      <c r="E28" s="15">
        <v>-116.58647000000001</v>
      </c>
      <c r="F28" s="15"/>
      <c r="G28" s="27">
        <v>2010</v>
      </c>
      <c r="H28" s="35">
        <v>8</v>
      </c>
      <c r="I28" s="18"/>
      <c r="J28" s="5"/>
      <c r="K28" s="5">
        <v>16</v>
      </c>
      <c r="L28" s="6">
        <v>8</v>
      </c>
      <c r="M28" s="7">
        <v>7</v>
      </c>
      <c r="N28" s="7">
        <v>6</v>
      </c>
      <c r="O28" s="7">
        <v>6</v>
      </c>
      <c r="P28" s="7">
        <v>10</v>
      </c>
    </row>
    <row r="29" spans="1:18" x14ac:dyDescent="0.2">
      <c r="A29" s="27"/>
      <c r="B29" s="8">
        <v>89</v>
      </c>
      <c r="C29" s="15" t="s">
        <v>69</v>
      </c>
      <c r="D29" s="15">
        <v>33.035960000000003</v>
      </c>
      <c r="E29" s="15">
        <v>-116.53623</v>
      </c>
      <c r="F29" s="15"/>
      <c r="G29" s="18">
        <v>2010</v>
      </c>
      <c r="H29" s="14">
        <v>7</v>
      </c>
    </row>
    <row r="30" spans="1:18" x14ac:dyDescent="0.2">
      <c r="A30" s="27">
        <v>12</v>
      </c>
      <c r="B30" s="8">
        <v>90</v>
      </c>
      <c r="C30" s="15" t="s">
        <v>11</v>
      </c>
      <c r="D30" s="15">
        <v>33.993290000000002</v>
      </c>
      <c r="E30" s="15">
        <v>-116.66267000000001</v>
      </c>
      <c r="F30" s="15"/>
      <c r="G30" s="17">
        <v>2010</v>
      </c>
      <c r="H30" s="36">
        <v>8</v>
      </c>
      <c r="I30" s="18"/>
      <c r="J30" s="3"/>
      <c r="K30" s="3">
        <v>30</v>
      </c>
    </row>
    <row r="31" spans="1:18" x14ac:dyDescent="0.2">
      <c r="A31" s="27"/>
      <c r="B31" s="8">
        <v>91</v>
      </c>
      <c r="C31" s="15" t="s">
        <v>70</v>
      </c>
      <c r="D31" s="15">
        <v>34.065109999999997</v>
      </c>
      <c r="E31" s="15">
        <v>-118.93279</v>
      </c>
      <c r="F31" s="15"/>
      <c r="G31" s="17">
        <v>2010</v>
      </c>
      <c r="H31" s="14">
        <v>5</v>
      </c>
    </row>
    <row r="32" spans="1:18" x14ac:dyDescent="0.2">
      <c r="A32" s="27">
        <v>11</v>
      </c>
      <c r="B32" s="8">
        <v>92</v>
      </c>
      <c r="C32" s="15" t="s">
        <v>10</v>
      </c>
      <c r="D32" s="15">
        <v>34.07808</v>
      </c>
      <c r="E32" s="15">
        <v>-116.87558</v>
      </c>
      <c r="F32" s="15"/>
      <c r="G32" s="17">
        <v>2010</v>
      </c>
      <c r="H32" s="36">
        <v>7</v>
      </c>
      <c r="I32" s="18"/>
      <c r="J32" s="3"/>
      <c r="K32" s="3">
        <v>30</v>
      </c>
      <c r="L32" s="6">
        <v>7</v>
      </c>
      <c r="M32" s="7">
        <v>7</v>
      </c>
      <c r="O32" s="7">
        <v>6</v>
      </c>
      <c r="Q32" s="7">
        <v>5</v>
      </c>
      <c r="R32" s="7">
        <v>4</v>
      </c>
    </row>
    <row r="33" spans="1:18" x14ac:dyDescent="0.2">
      <c r="A33" s="34">
        <v>7</v>
      </c>
      <c r="B33" s="8">
        <v>93</v>
      </c>
      <c r="C33" s="3" t="s">
        <v>6</v>
      </c>
      <c r="D33" s="3">
        <v>34.28425</v>
      </c>
      <c r="E33" s="3">
        <v>-117.37539</v>
      </c>
      <c r="F33" s="3"/>
      <c r="G33" s="17">
        <v>2010</v>
      </c>
      <c r="H33" s="36">
        <v>4</v>
      </c>
      <c r="I33" s="18"/>
      <c r="J33" s="3"/>
      <c r="K33" s="3">
        <v>18</v>
      </c>
      <c r="L33" s="6">
        <v>4</v>
      </c>
      <c r="M33" s="7">
        <v>6</v>
      </c>
      <c r="N33" s="8"/>
      <c r="O33" s="8"/>
      <c r="P33" s="7">
        <v>10</v>
      </c>
      <c r="Q33" s="7">
        <v>7</v>
      </c>
      <c r="R33" s="7">
        <v>3</v>
      </c>
    </row>
    <row r="34" spans="1:18" x14ac:dyDescent="0.2">
      <c r="A34" s="27"/>
      <c r="B34" s="8">
        <v>94</v>
      </c>
      <c r="C34" s="15" t="s">
        <v>71</v>
      </c>
      <c r="D34" s="15">
        <v>34.284970000000001</v>
      </c>
      <c r="E34" s="15">
        <v>-117.37862</v>
      </c>
      <c r="F34" s="15"/>
      <c r="G34" s="18">
        <v>2010</v>
      </c>
      <c r="H34" s="36">
        <v>5</v>
      </c>
    </row>
    <row r="35" spans="1:18" x14ac:dyDescent="0.2">
      <c r="A35" s="27"/>
      <c r="B35" s="8">
        <v>95</v>
      </c>
      <c r="C35" s="15" t="s">
        <v>72</v>
      </c>
      <c r="D35" s="15">
        <v>34.771709999999999</v>
      </c>
      <c r="E35" s="15">
        <v>-119.94363</v>
      </c>
      <c r="F35" s="15"/>
      <c r="G35" s="18">
        <v>2010</v>
      </c>
      <c r="H35" s="36">
        <v>2</v>
      </c>
    </row>
    <row r="36" spans="1:18" x14ac:dyDescent="0.2">
      <c r="A36" s="27">
        <v>10</v>
      </c>
      <c r="B36" s="8">
        <v>96</v>
      </c>
      <c r="C36" s="15" t="s">
        <v>9</v>
      </c>
      <c r="D36" s="15">
        <v>36.200809999999997</v>
      </c>
      <c r="E36" s="15">
        <v>-118.65092</v>
      </c>
      <c r="F36" s="15"/>
      <c r="G36" s="17">
        <v>2010</v>
      </c>
      <c r="H36" s="36">
        <v>2</v>
      </c>
      <c r="I36" s="18"/>
      <c r="J36" s="3"/>
      <c r="K36" s="3">
        <v>10</v>
      </c>
      <c r="L36" s="6">
        <v>2</v>
      </c>
      <c r="M36" s="7">
        <v>2</v>
      </c>
      <c r="N36" s="7">
        <v>3</v>
      </c>
      <c r="O36" s="7">
        <v>5</v>
      </c>
      <c r="P36" s="7">
        <v>8</v>
      </c>
      <c r="Q36" s="7">
        <v>9</v>
      </c>
      <c r="R36" s="7">
        <v>4</v>
      </c>
    </row>
    <row r="37" spans="1:18" x14ac:dyDescent="0.2">
      <c r="A37" s="27">
        <v>8</v>
      </c>
      <c r="B37" s="8">
        <v>98</v>
      </c>
      <c r="C37" s="15" t="s">
        <v>7</v>
      </c>
      <c r="D37" s="15">
        <v>36.690959999999997</v>
      </c>
      <c r="E37" s="15">
        <v>-118.90961</v>
      </c>
      <c r="F37" s="15"/>
      <c r="G37" s="17">
        <v>2011</v>
      </c>
      <c r="H37" s="36">
        <v>2</v>
      </c>
      <c r="I37" s="18"/>
      <c r="J37" s="3"/>
      <c r="K37" s="3">
        <v>14</v>
      </c>
      <c r="L37" s="12"/>
      <c r="M37" s="9">
        <v>2</v>
      </c>
      <c r="N37" s="7">
        <v>10</v>
      </c>
      <c r="O37" s="7">
        <v>5</v>
      </c>
      <c r="P37" s="7">
        <v>1</v>
      </c>
    </row>
    <row r="38" spans="1:18" x14ac:dyDescent="0.2">
      <c r="A38" s="27"/>
      <c r="B38" s="8">
        <v>99</v>
      </c>
      <c r="C38" s="15" t="s">
        <v>73</v>
      </c>
      <c r="D38" s="15">
        <v>37.157609999999998</v>
      </c>
      <c r="E38" s="15">
        <v>-118.3334</v>
      </c>
      <c r="F38" s="15"/>
      <c r="G38" s="18">
        <v>2010</v>
      </c>
      <c r="H38" s="36">
        <v>6</v>
      </c>
    </row>
    <row r="39" spans="1:18" x14ac:dyDescent="0.2">
      <c r="A39" s="27">
        <v>32</v>
      </c>
      <c r="B39" s="8">
        <v>100</v>
      </c>
      <c r="C39" s="15" t="s">
        <v>21</v>
      </c>
      <c r="D39" s="15">
        <v>37.539000000000001</v>
      </c>
      <c r="E39" s="15">
        <v>-119.654</v>
      </c>
      <c r="F39" s="15"/>
      <c r="G39" s="17">
        <v>2010</v>
      </c>
      <c r="H39" s="36">
        <v>7</v>
      </c>
      <c r="I39" s="18"/>
      <c r="J39" s="40" t="s">
        <v>22</v>
      </c>
      <c r="K39" s="3">
        <v>11</v>
      </c>
      <c r="L39" s="11">
        <v>7</v>
      </c>
      <c r="N39" s="7">
        <v>10</v>
      </c>
      <c r="P39" s="7">
        <v>6</v>
      </c>
      <c r="Q39" s="7">
        <v>6</v>
      </c>
      <c r="R39" s="7">
        <v>6</v>
      </c>
    </row>
    <row r="40" spans="1:18" x14ac:dyDescent="0.2">
      <c r="A40" s="27">
        <v>1</v>
      </c>
      <c r="B40" s="8">
        <v>101</v>
      </c>
      <c r="C40" s="26" t="s">
        <v>3</v>
      </c>
      <c r="D40" s="15">
        <v>37.8100666666667</v>
      </c>
      <c r="E40" s="15">
        <v>-119.85680000000001</v>
      </c>
      <c r="F40" s="15"/>
      <c r="G40" s="18">
        <v>2010</v>
      </c>
      <c r="H40" s="36">
        <v>1</v>
      </c>
      <c r="I40" s="18"/>
      <c r="J40" s="40" t="s">
        <v>4</v>
      </c>
      <c r="K40" s="3">
        <v>7</v>
      </c>
    </row>
    <row r="41" spans="1:18" x14ac:dyDescent="0.2">
      <c r="A41" s="27"/>
      <c r="B41" s="8">
        <v>102</v>
      </c>
      <c r="C41" s="15" t="s">
        <v>74</v>
      </c>
      <c r="D41" s="15">
        <v>38.3872</v>
      </c>
      <c r="E41" s="15">
        <v>-120.21048999999999</v>
      </c>
      <c r="F41" s="15"/>
      <c r="G41" s="18">
        <v>2010</v>
      </c>
      <c r="H41" s="36">
        <v>16</v>
      </c>
    </row>
    <row r="42" spans="1:18" x14ac:dyDescent="0.2">
      <c r="A42" s="27">
        <v>29</v>
      </c>
      <c r="B42" s="8">
        <v>103</v>
      </c>
      <c r="C42" s="15" t="s">
        <v>20</v>
      </c>
      <c r="D42" s="15">
        <v>39.396639999999998</v>
      </c>
      <c r="E42" s="15">
        <v>-121.08234</v>
      </c>
      <c r="F42" s="15"/>
      <c r="G42" s="17">
        <v>2010</v>
      </c>
      <c r="H42" s="36">
        <v>8</v>
      </c>
      <c r="I42" s="18"/>
      <c r="J42" s="40">
        <v>11</v>
      </c>
      <c r="K42" s="3">
        <v>30</v>
      </c>
      <c r="L42" s="6">
        <v>8</v>
      </c>
      <c r="O42" s="7">
        <v>2</v>
      </c>
      <c r="P42" s="7">
        <v>8</v>
      </c>
      <c r="Q42" s="7">
        <v>2</v>
      </c>
      <c r="R42" s="7">
        <v>1</v>
      </c>
    </row>
    <row r="43" spans="1:18" x14ac:dyDescent="0.2">
      <c r="A43" s="27">
        <v>20</v>
      </c>
      <c r="B43" s="8">
        <v>104</v>
      </c>
      <c r="C43" s="15" t="s">
        <v>18</v>
      </c>
      <c r="D43" s="15">
        <v>39.520400000000002</v>
      </c>
      <c r="E43" s="15">
        <v>-120.99815</v>
      </c>
      <c r="F43" s="15"/>
      <c r="G43" s="17">
        <v>2010</v>
      </c>
      <c r="H43" s="36">
        <v>2</v>
      </c>
      <c r="I43" s="18"/>
      <c r="J43" s="3"/>
      <c r="K43" s="3">
        <v>3</v>
      </c>
    </row>
    <row r="44" spans="1:18" x14ac:dyDescent="0.2">
      <c r="A44" s="27"/>
      <c r="B44" s="8">
        <v>105</v>
      </c>
      <c r="C44" s="15" t="s">
        <v>75</v>
      </c>
      <c r="D44" s="15">
        <v>39.553840000000001</v>
      </c>
      <c r="E44" s="15">
        <v>-120.98784999999999</v>
      </c>
      <c r="F44" s="15"/>
      <c r="G44" s="18">
        <v>2009</v>
      </c>
      <c r="H44" s="36">
        <v>24</v>
      </c>
      <c r="I44" s="15">
        <v>24</v>
      </c>
    </row>
    <row r="45" spans="1:18" x14ac:dyDescent="0.2">
      <c r="A45" s="27">
        <v>21</v>
      </c>
      <c r="B45" s="8">
        <v>106</v>
      </c>
      <c r="C45" s="15" t="s">
        <v>19</v>
      </c>
      <c r="D45" s="15">
        <v>39.712090000000003</v>
      </c>
      <c r="E45" s="15">
        <v>-121.27485</v>
      </c>
      <c r="F45" s="15"/>
      <c r="G45" s="17">
        <v>2010</v>
      </c>
      <c r="H45" s="36">
        <v>2</v>
      </c>
      <c r="I45" s="18"/>
      <c r="J45" s="3"/>
      <c r="K45" s="3">
        <v>7</v>
      </c>
    </row>
    <row r="46" spans="1:18" x14ac:dyDescent="0.2">
      <c r="A46" s="27">
        <v>18</v>
      </c>
      <c r="B46" s="8">
        <v>107</v>
      </c>
      <c r="C46" s="15" t="s">
        <v>17</v>
      </c>
      <c r="D46" s="15">
        <v>39.742980000000003</v>
      </c>
      <c r="E46" s="15">
        <v>-120.70401</v>
      </c>
      <c r="F46" s="15"/>
      <c r="G46" s="17">
        <v>2010</v>
      </c>
      <c r="H46" s="36">
        <v>8</v>
      </c>
      <c r="I46" s="18"/>
      <c r="J46" s="3"/>
      <c r="K46" s="3">
        <v>8</v>
      </c>
      <c r="L46" s="6">
        <v>8</v>
      </c>
      <c r="N46" s="7">
        <v>8</v>
      </c>
      <c r="O46" s="7">
        <v>10</v>
      </c>
      <c r="P46" s="7">
        <v>9</v>
      </c>
      <c r="R46" s="7">
        <v>9</v>
      </c>
    </row>
    <row r="47" spans="1:18" x14ac:dyDescent="0.2">
      <c r="A47" s="27">
        <v>17</v>
      </c>
      <c r="B47" s="8">
        <v>108</v>
      </c>
      <c r="C47" s="15" t="s">
        <v>16</v>
      </c>
      <c r="D47" s="15">
        <v>41.665460000000003</v>
      </c>
      <c r="E47" s="15">
        <v>-123.11341</v>
      </c>
      <c r="F47" s="15"/>
      <c r="G47" s="17">
        <v>2011</v>
      </c>
      <c r="H47" s="36">
        <v>4</v>
      </c>
      <c r="I47" s="18"/>
      <c r="J47" s="3"/>
      <c r="K47" s="3">
        <v>10</v>
      </c>
      <c r="L47" s="4"/>
      <c r="M47" s="10">
        <v>4</v>
      </c>
      <c r="N47" s="4"/>
      <c r="O47" s="4"/>
      <c r="P47" s="7">
        <v>1</v>
      </c>
      <c r="Q47" s="7">
        <v>5</v>
      </c>
      <c r="R47" s="7">
        <v>9</v>
      </c>
    </row>
    <row r="48" spans="1:18" x14ac:dyDescent="0.2">
      <c r="A48" s="27">
        <v>16</v>
      </c>
      <c r="B48" s="8">
        <v>109</v>
      </c>
      <c r="C48" s="15" t="s">
        <v>15</v>
      </c>
      <c r="D48" s="15">
        <v>41.80979</v>
      </c>
      <c r="E48" s="15">
        <v>-123.11887</v>
      </c>
      <c r="F48" s="15"/>
      <c r="G48" s="17">
        <v>2010</v>
      </c>
      <c r="H48" s="36">
        <v>8</v>
      </c>
      <c r="I48" s="18"/>
      <c r="J48" s="3"/>
      <c r="K48" s="3">
        <v>6</v>
      </c>
      <c r="L48" s="6">
        <v>8</v>
      </c>
      <c r="N48" s="7">
        <v>4</v>
      </c>
      <c r="O48" s="7">
        <v>4</v>
      </c>
      <c r="P48" s="7">
        <v>5</v>
      </c>
      <c r="Q48" s="7">
        <v>7</v>
      </c>
      <c r="R48" s="7">
        <v>10</v>
      </c>
    </row>
    <row r="49" spans="1:18" x14ac:dyDescent="0.2">
      <c r="A49" s="27">
        <v>15</v>
      </c>
      <c r="B49" s="8">
        <v>110</v>
      </c>
      <c r="C49" s="15" t="s">
        <v>14</v>
      </c>
      <c r="D49" s="15">
        <v>43.37876</v>
      </c>
      <c r="E49" s="15">
        <v>-122.95207000000001</v>
      </c>
      <c r="F49" s="15"/>
      <c r="G49" s="17">
        <v>2010</v>
      </c>
      <c r="H49" s="36">
        <v>9</v>
      </c>
      <c r="I49" s="18"/>
      <c r="J49" s="3"/>
      <c r="K49" s="3">
        <v>22</v>
      </c>
      <c r="L49" s="6">
        <v>9</v>
      </c>
      <c r="N49" s="7">
        <v>2</v>
      </c>
      <c r="P49" s="7">
        <v>5</v>
      </c>
      <c r="Q49" s="7">
        <v>9</v>
      </c>
      <c r="R49" s="7">
        <v>10</v>
      </c>
    </row>
    <row r="50" spans="1:18" x14ac:dyDescent="0.2">
      <c r="A50" s="27">
        <v>2</v>
      </c>
      <c r="B50" s="8">
        <v>114</v>
      </c>
      <c r="C50" s="26" t="s">
        <v>79</v>
      </c>
      <c r="D50" s="15">
        <v>37.776899999999998</v>
      </c>
      <c r="E50" s="15">
        <v>-120.063</v>
      </c>
      <c r="F50" s="15"/>
      <c r="G50" s="18">
        <v>2010</v>
      </c>
      <c r="H50" s="36">
        <v>2</v>
      </c>
    </row>
    <row r="51" spans="1:18" x14ac:dyDescent="0.2">
      <c r="A51" s="27"/>
      <c r="B51" s="8">
        <v>115</v>
      </c>
      <c r="C51" s="26" t="s">
        <v>80</v>
      </c>
      <c r="D51" s="15">
        <v>37.818800000000003</v>
      </c>
      <c r="E51" s="15">
        <v>-120.007433333333</v>
      </c>
      <c r="F51" s="15"/>
      <c r="G51" s="18">
        <v>2009</v>
      </c>
      <c r="H51" s="36">
        <v>6</v>
      </c>
    </row>
    <row r="52" spans="1:18" x14ac:dyDescent="0.2">
      <c r="A52" s="20">
        <v>36</v>
      </c>
      <c r="B52" s="8">
        <v>116</v>
      </c>
      <c r="C52" s="15" t="s">
        <v>23</v>
      </c>
      <c r="D52" s="5">
        <v>42.27411</v>
      </c>
      <c r="E52" s="5">
        <v>-123.63617000000001</v>
      </c>
      <c r="F52" s="5"/>
      <c r="G52" s="17">
        <v>2010</v>
      </c>
      <c r="H52" s="35">
        <v>10</v>
      </c>
      <c r="I52" s="18"/>
      <c r="J52" s="5"/>
      <c r="K52" s="5"/>
      <c r="L52" s="11">
        <v>10</v>
      </c>
      <c r="N52" s="7">
        <v>9</v>
      </c>
      <c r="P52" s="7">
        <v>8</v>
      </c>
      <c r="Q52" s="7">
        <v>9</v>
      </c>
      <c r="R52" s="7">
        <v>9</v>
      </c>
    </row>
    <row r="53" spans="1:18" x14ac:dyDescent="0.2">
      <c r="B53" s="8">
        <v>117</v>
      </c>
      <c r="C53" t="s">
        <v>82</v>
      </c>
      <c r="D53" s="41">
        <f>43+(19.689/60)</f>
        <v>43.328150000000001</v>
      </c>
      <c r="E53" s="41">
        <f>-(123+(0.925/60))</f>
        <v>-123.01541666666667</v>
      </c>
      <c r="G53" s="18">
        <v>2007</v>
      </c>
      <c r="H53" s="36">
        <v>3</v>
      </c>
    </row>
    <row r="54" spans="1:18" x14ac:dyDescent="0.2">
      <c r="B54" s="8">
        <v>118</v>
      </c>
      <c r="C54" t="s">
        <v>83</v>
      </c>
      <c r="D54" s="15">
        <v>37.203299999999999</v>
      </c>
      <c r="E54" s="15">
        <v>-119.41370000000001</v>
      </c>
      <c r="G54" s="18">
        <v>2008</v>
      </c>
      <c r="H54" s="36">
        <v>5</v>
      </c>
    </row>
    <row r="55" spans="1:18" x14ac:dyDescent="0.2">
      <c r="B55" s="8">
        <v>119</v>
      </c>
      <c r="C55" t="s">
        <v>84</v>
      </c>
      <c r="D55" s="15">
        <v>33.352290000000004</v>
      </c>
      <c r="E55" s="15">
        <v>-116.91394</v>
      </c>
      <c r="G55" s="18">
        <v>2009</v>
      </c>
      <c r="H55" s="42">
        <v>7</v>
      </c>
    </row>
    <row r="56" spans="1:18" x14ac:dyDescent="0.2">
      <c r="B56" s="8">
        <v>120</v>
      </c>
      <c r="C56" s="15" t="s">
        <v>85</v>
      </c>
      <c r="D56" s="15">
        <v>33.313920000000003</v>
      </c>
      <c r="E56" s="15">
        <v>-116.87129</v>
      </c>
      <c r="G56" s="18">
        <v>2009</v>
      </c>
      <c r="H56" s="36">
        <v>11</v>
      </c>
    </row>
    <row r="62" spans="1:18" x14ac:dyDescent="0.2">
      <c r="G62" s="38"/>
      <c r="H62" s="39"/>
    </row>
    <row r="63" spans="1:18" x14ac:dyDescent="0.2">
      <c r="G63" s="38"/>
      <c r="H63" s="39"/>
    </row>
    <row r="64" spans="1:18" x14ac:dyDescent="0.2">
      <c r="G64" s="38"/>
      <c r="H64" s="39"/>
    </row>
    <row r="65" spans="7:8" x14ac:dyDescent="0.2">
      <c r="G65" s="38"/>
      <c r="H65" s="39"/>
    </row>
  </sheetData>
  <sortState ref="A2:R66">
    <sortCondition ref="B2:B66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F48B-3E53-D145-8888-7B94ADF01FB7}">
  <dimension ref="A2:K18"/>
  <sheetViews>
    <sheetView workbookViewId="0">
      <selection activeCell="B2" sqref="B2"/>
    </sheetView>
  </sheetViews>
  <sheetFormatPr baseColWidth="10" defaultRowHeight="16" x14ac:dyDescent="0.2"/>
  <sheetData>
    <row r="2" spans="1:9" x14ac:dyDescent="0.2">
      <c r="A2" s="18"/>
      <c r="B2" s="8">
        <v>74</v>
      </c>
      <c r="C2" s="15" t="s">
        <v>59</v>
      </c>
      <c r="D2" s="26">
        <v>34.463590000000003</v>
      </c>
      <c r="E2" s="26">
        <v>-118.15752999999999</v>
      </c>
      <c r="F2" s="26"/>
      <c r="G2" s="27">
        <v>2011</v>
      </c>
      <c r="H2" s="29">
        <v>18</v>
      </c>
      <c r="I2" s="18"/>
    </row>
    <row r="3" spans="1:9" x14ac:dyDescent="0.2">
      <c r="A3" s="18"/>
      <c r="B3" s="8">
        <v>75</v>
      </c>
      <c r="C3" s="15" t="s">
        <v>55</v>
      </c>
      <c r="D3" s="26">
        <v>35.510809999999999</v>
      </c>
      <c r="E3" s="26">
        <v>-118.51819999999999</v>
      </c>
      <c r="F3" s="26"/>
      <c r="G3" s="27">
        <v>2011</v>
      </c>
      <c r="H3" s="29">
        <v>20</v>
      </c>
      <c r="I3" s="18"/>
    </row>
    <row r="4" spans="1:9" x14ac:dyDescent="0.2">
      <c r="A4" s="18"/>
      <c r="B4" s="8">
        <v>77</v>
      </c>
      <c r="C4" s="15" t="s">
        <v>64</v>
      </c>
      <c r="D4" s="23">
        <f>34 +10.633/60</f>
        <v>34.177216666666666</v>
      </c>
      <c r="E4" s="23">
        <f>-(118+ 5.739/60)</f>
        <v>-118.09565000000001</v>
      </c>
      <c r="F4" s="23"/>
      <c r="G4" s="27">
        <v>2011</v>
      </c>
      <c r="H4" s="14">
        <v>9</v>
      </c>
      <c r="I4" s="18"/>
    </row>
    <row r="5" spans="1:9" x14ac:dyDescent="0.2">
      <c r="A5" s="27"/>
      <c r="B5" s="8">
        <v>113</v>
      </c>
      <c r="C5" s="15" t="s">
        <v>78</v>
      </c>
      <c r="D5" s="23">
        <f>33+ 58.961/60</f>
        <v>33.982683333333334</v>
      </c>
      <c r="E5" s="23">
        <f>-(116 +39.17/60)</f>
        <v>-116.65283333333333</v>
      </c>
      <c r="F5" s="23"/>
      <c r="G5" s="18">
        <v>2010</v>
      </c>
      <c r="H5" s="37">
        <v>31</v>
      </c>
      <c r="I5" s="22"/>
    </row>
    <row r="6" spans="1:9" x14ac:dyDescent="0.2">
      <c r="A6" s="18"/>
      <c r="B6" s="8">
        <v>71</v>
      </c>
      <c r="C6" s="15" t="s">
        <v>65</v>
      </c>
      <c r="D6" s="23">
        <f>33 +(40.93/60)</f>
        <v>33.682166666666667</v>
      </c>
      <c r="E6" s="23">
        <f>-(116 + 40.931/60)</f>
        <v>-116.68218333333333</v>
      </c>
      <c r="F6" s="23"/>
      <c r="G6" s="27">
        <v>2010</v>
      </c>
      <c r="H6" s="31">
        <v>11</v>
      </c>
      <c r="I6" s="18"/>
    </row>
    <row r="7" spans="1:9" x14ac:dyDescent="0.2">
      <c r="A7" s="18"/>
      <c r="B7" s="8">
        <v>9</v>
      </c>
      <c r="C7" s="15" t="s">
        <v>42</v>
      </c>
      <c r="D7" s="15">
        <v>40.734311111111097</v>
      </c>
      <c r="E7" s="15">
        <v>-122.073358333333</v>
      </c>
      <c r="F7" s="15"/>
      <c r="G7" s="27">
        <v>2008</v>
      </c>
      <c r="H7" s="29">
        <v>7</v>
      </c>
      <c r="I7" s="20"/>
    </row>
    <row r="8" spans="1:9" x14ac:dyDescent="0.2">
      <c r="A8" s="18"/>
      <c r="B8" s="8">
        <v>53</v>
      </c>
      <c r="C8" s="15" t="s">
        <v>43</v>
      </c>
      <c r="D8" s="15">
        <v>40.748927777777801</v>
      </c>
      <c r="E8" s="15">
        <v>-121.944236111111</v>
      </c>
      <c r="F8" s="15"/>
      <c r="G8" s="27">
        <v>2009</v>
      </c>
      <c r="H8" s="29">
        <v>6</v>
      </c>
      <c r="I8" s="20"/>
    </row>
    <row r="9" spans="1:9" x14ac:dyDescent="0.2">
      <c r="A9" s="18"/>
      <c r="B9" s="8">
        <v>79</v>
      </c>
      <c r="C9" s="15" t="s">
        <v>62</v>
      </c>
      <c r="D9" s="23">
        <f>34 +4.72/60</f>
        <v>34.078666666666663</v>
      </c>
      <c r="E9" s="23">
        <f>-(118+ 41.98/60)</f>
        <v>-118.69966666666667</v>
      </c>
      <c r="F9" s="23"/>
      <c r="G9" s="27">
        <v>2011</v>
      </c>
      <c r="H9" s="24">
        <v>2</v>
      </c>
      <c r="I9" s="30"/>
    </row>
    <row r="10" spans="1:9" x14ac:dyDescent="0.2">
      <c r="A10" s="18"/>
      <c r="B10" s="8">
        <v>76</v>
      </c>
      <c r="C10" s="15" t="s">
        <v>54</v>
      </c>
      <c r="D10" s="26">
        <v>37.17324</v>
      </c>
      <c r="E10" s="26">
        <v>-119.63356</v>
      </c>
      <c r="F10" s="26"/>
      <c r="G10" s="27">
        <v>2011</v>
      </c>
      <c r="H10" s="29">
        <v>20</v>
      </c>
      <c r="I10" s="18"/>
    </row>
    <row r="11" spans="1:9" x14ac:dyDescent="0.2">
      <c r="A11" s="18"/>
      <c r="B11" s="8">
        <v>80</v>
      </c>
      <c r="C11" s="15" t="s">
        <v>63</v>
      </c>
      <c r="D11" s="23">
        <f>34 +5.116/60</f>
        <v>34.085266666666669</v>
      </c>
      <c r="E11" s="23">
        <f>-(118 +34.437/60)</f>
        <v>-118.57395</v>
      </c>
      <c r="F11" s="23"/>
      <c r="G11" s="27">
        <v>2011</v>
      </c>
      <c r="H11" s="29">
        <v>4</v>
      </c>
      <c r="I11" s="18"/>
    </row>
    <row r="12" spans="1:9" x14ac:dyDescent="0.2">
      <c r="A12" s="18"/>
      <c r="B12" s="8">
        <v>66</v>
      </c>
      <c r="C12" s="15" t="s">
        <v>56</v>
      </c>
      <c r="D12" s="26">
        <v>34.458019999999998</v>
      </c>
      <c r="E12" s="26">
        <v>-118.90468</v>
      </c>
      <c r="F12" s="26"/>
      <c r="G12" s="27">
        <v>2010</v>
      </c>
      <c r="H12" s="29">
        <v>2</v>
      </c>
      <c r="I12" s="18" t="s">
        <v>58</v>
      </c>
    </row>
    <row r="13" spans="1:9" x14ac:dyDescent="0.2">
      <c r="A13" s="18"/>
      <c r="B13" s="8">
        <v>67</v>
      </c>
      <c r="C13" s="15" t="s">
        <v>57</v>
      </c>
      <c r="D13" s="26">
        <v>34.490049999999997</v>
      </c>
      <c r="E13" s="26">
        <v>-118.9302</v>
      </c>
      <c r="F13" s="26"/>
      <c r="G13" s="27">
        <v>2010</v>
      </c>
      <c r="H13" s="29">
        <v>6</v>
      </c>
      <c r="I13" s="18"/>
    </row>
    <row r="14" spans="1:9" x14ac:dyDescent="0.2">
      <c r="A14" s="18"/>
      <c r="B14" s="8">
        <v>83</v>
      </c>
      <c r="C14" s="15" t="s">
        <v>60</v>
      </c>
      <c r="D14" s="23">
        <f>33+ 40.46/60</f>
        <v>33.674333333333337</v>
      </c>
      <c r="E14" s="23">
        <f>-(117 +32.654/60)</f>
        <v>-117.54423333333334</v>
      </c>
      <c r="F14" s="23"/>
      <c r="G14" s="27">
        <v>2011</v>
      </c>
      <c r="H14" s="14">
        <v>20</v>
      </c>
      <c r="I14" s="18"/>
    </row>
    <row r="15" spans="1:9" x14ac:dyDescent="0.2">
      <c r="A15" s="18"/>
      <c r="B15" s="8">
        <v>62</v>
      </c>
      <c r="C15" s="15" t="s">
        <v>61</v>
      </c>
      <c r="D15" s="26">
        <v>33.29533</v>
      </c>
      <c r="E15" s="26">
        <v>-116.88874800000001</v>
      </c>
      <c r="F15" s="26"/>
      <c r="G15" s="27">
        <v>2010</v>
      </c>
      <c r="H15" s="29">
        <v>28</v>
      </c>
      <c r="I15" s="18"/>
    </row>
    <row r="16" spans="1:9" x14ac:dyDescent="0.2">
      <c r="A16" s="27"/>
      <c r="B16" s="8">
        <v>112</v>
      </c>
      <c r="C16" s="15" t="s">
        <v>77</v>
      </c>
      <c r="D16" s="15">
        <v>43.413699999999999</v>
      </c>
      <c r="E16" s="15">
        <v>-122.78043</v>
      </c>
      <c r="F16" s="15"/>
      <c r="G16" s="18">
        <v>2008</v>
      </c>
      <c r="H16" s="36">
        <v>2</v>
      </c>
      <c r="I16" s="22"/>
    </row>
    <row r="17" spans="1:11" x14ac:dyDescent="0.2">
      <c r="A17" s="27"/>
      <c r="B17" s="8">
        <v>111</v>
      </c>
      <c r="C17" s="15" t="s">
        <v>76</v>
      </c>
      <c r="D17" s="15">
        <v>43.413699999999999</v>
      </c>
      <c r="E17" s="15">
        <v>-122.78043</v>
      </c>
      <c r="F17" s="15"/>
      <c r="G17" s="18">
        <v>2008</v>
      </c>
      <c r="H17" s="36">
        <v>1</v>
      </c>
      <c r="I17" s="22"/>
    </row>
    <row r="18" spans="1:11" x14ac:dyDescent="0.2">
      <c r="A18" s="27">
        <v>9</v>
      </c>
      <c r="B18" s="8">
        <v>97</v>
      </c>
      <c r="C18" s="15" t="s">
        <v>8</v>
      </c>
      <c r="D18" s="15">
        <v>36.517760000000003</v>
      </c>
      <c r="E18" s="15">
        <v>-118.75877</v>
      </c>
      <c r="F18" s="15"/>
      <c r="G18" s="17">
        <v>2011</v>
      </c>
      <c r="H18" s="36">
        <v>1</v>
      </c>
      <c r="I18" s="18"/>
      <c r="J18" s="3"/>
      <c r="K18" s="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Missing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2018-04-16T17:04:14Z</dcterms:created>
  <dcterms:modified xsi:type="dcterms:W3CDTF">2018-05-02T21:37:30Z</dcterms:modified>
</cp:coreProperties>
</file>