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bachelor thesis code\"/>
    </mc:Choice>
  </mc:AlternateContent>
  <xr:revisionPtr revIDLastSave="0" documentId="13_ncr:1_{776C785A-32E1-40EA-8069-751E9378E71B}" xr6:coauthVersionLast="45" xr6:coauthVersionMax="45" xr10:uidLastSave="{00000000-0000-0000-0000-000000000000}"/>
  <bookViews>
    <workbookView xWindow="-120" yWindow="-120" windowWidth="38640" windowHeight="21240" activeTab="1" xr2:uid="{14BB6998-17D8-4FDB-ACFD-262F652BC277}"/>
  </bookViews>
  <sheets>
    <sheet name="Sheet1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2" l="1"/>
  <c r="P14" i="2"/>
  <c r="Q15" i="2" l="1"/>
  <c r="U15" i="2" s="1"/>
  <c r="Q14" i="2"/>
  <c r="T14" i="2" s="1"/>
  <c r="Q15" i="1"/>
  <c r="U15" i="1" s="1"/>
  <c r="Q16" i="1"/>
  <c r="U16" i="1" s="1"/>
  <c r="Q17" i="1"/>
  <c r="U17" i="1" s="1"/>
  <c r="Q18" i="1"/>
  <c r="U18" i="1" s="1"/>
  <c r="P15" i="1"/>
  <c r="P16" i="1"/>
  <c r="P17" i="1"/>
  <c r="P18" i="1"/>
  <c r="P14" i="1"/>
  <c r="Q14" i="1" s="1"/>
  <c r="U14" i="1" s="1"/>
  <c r="T15" i="2" l="1"/>
  <c r="T19" i="2" s="1"/>
  <c r="U14" i="2"/>
  <c r="U19" i="2" s="1"/>
  <c r="T18" i="1"/>
  <c r="T17" i="1"/>
  <c r="T16" i="1"/>
  <c r="U19" i="1"/>
  <c r="T15" i="1"/>
  <c r="T14" i="1"/>
  <c r="W11" i="2" l="1"/>
  <c r="T19" i="1"/>
  <c r="W11" i="1" s="1"/>
</calcChain>
</file>

<file path=xl/sharedStrings.xml><?xml version="1.0" encoding="utf-8"?>
<sst xmlns="http://schemas.openxmlformats.org/spreadsheetml/2006/main" count="116" uniqueCount="29">
  <si>
    <t>Starting RD</t>
  </si>
  <si>
    <t>Name</t>
  </si>
  <si>
    <t>Team</t>
  </si>
  <si>
    <t>Finished</t>
  </si>
  <si>
    <t>Combined r’</t>
  </si>
  <si>
    <t>Individual r’</t>
  </si>
  <si>
    <t>Team r’</t>
  </si>
  <si>
    <t>GERRANS Simon</t>
  </si>
  <si>
    <t>Orica</t>
  </si>
  <si>
    <t>PORTE Richie</t>
  </si>
  <si>
    <t>BMC</t>
  </si>
  <si>
    <t>HENAO Sergio</t>
  </si>
  <si>
    <t>Sky</t>
  </si>
  <si>
    <t>ROHAN Dennis</t>
  </si>
  <si>
    <t>GERAINT Thomas</t>
  </si>
  <si>
    <t>IMPEY Daryl</t>
  </si>
  <si>
    <t>Starting combined</t>
  </si>
  <si>
    <t>team finished</t>
  </si>
  <si>
    <t>-</t>
  </si>
  <si>
    <t>Opponent</t>
  </si>
  <si>
    <t>Rj</t>
  </si>
  <si>
    <t>Rdj</t>
  </si>
  <si>
    <t>G(rd)j</t>
  </si>
  <si>
    <t>Actual outcome</t>
  </si>
  <si>
    <t>d part</t>
  </si>
  <si>
    <t>r' part</t>
  </si>
  <si>
    <t>d2</t>
  </si>
  <si>
    <t>their rank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</si>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</sst>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12</xdr:row>
      <xdr:rowOff>0</xdr:rowOff>
    </xdr:from>
    <xdr:to>
      <xdr:col>17</xdr:col>
      <xdr:colOff>285750</xdr:colOff>
      <xdr:row>12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75DBCA-CD5B-4B09-8FF1-296EC984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775" y="4991100"/>
          <a:ext cx="895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12</xdr:row>
      <xdr:rowOff>0</xdr:rowOff>
    </xdr:from>
    <xdr:to>
      <xdr:col>17</xdr:col>
      <xdr:colOff>285750</xdr:colOff>
      <xdr:row>12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408CF-3DC2-4145-8701-9EDAAD3C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5391150"/>
          <a:ext cx="150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6355-C062-479F-A965-865631625AB5}">
  <dimension ref="B2:X20"/>
  <sheetViews>
    <sheetView workbookViewId="0">
      <selection activeCell="Q14" sqref="Q14"/>
    </sheetView>
  </sheetViews>
  <sheetFormatPr defaultRowHeight="15" x14ac:dyDescent="0.25"/>
  <cols>
    <col min="10" max="10" width="14" customWidth="1"/>
    <col min="11" max="11" width="13.85546875" customWidth="1"/>
    <col min="16" max="16" width="16.28515625" customWidth="1"/>
    <col min="17" max="17" width="18.28515625" customWidth="1"/>
    <col min="21" max="21" width="12" bestFit="1" customWidth="1"/>
  </cols>
  <sheetData>
    <row r="2" spans="2:24" ht="47.25" x14ac:dyDescent="0.25">
      <c r="B2" s="1"/>
      <c r="C2" s="1"/>
      <c r="D2" s="1" t="s">
        <v>16</v>
      </c>
      <c r="E2" s="1" t="s">
        <v>0</v>
      </c>
      <c r="F2" s="1" t="s">
        <v>1</v>
      </c>
      <c r="G2" s="1" t="s">
        <v>2</v>
      </c>
      <c r="H2" s="1" t="s">
        <v>17</v>
      </c>
      <c r="I2" s="1" t="s">
        <v>3</v>
      </c>
      <c r="J2" s="1" t="s">
        <v>4</v>
      </c>
      <c r="K2" s="1" t="s">
        <v>5</v>
      </c>
      <c r="L2" s="1" t="s">
        <v>6</v>
      </c>
    </row>
    <row r="3" spans="2:24" ht="31.5" x14ac:dyDescent="0.25">
      <c r="B3" s="1"/>
      <c r="C3" s="1"/>
      <c r="D3" s="2">
        <v>1564</v>
      </c>
      <c r="E3" s="1">
        <v>99</v>
      </c>
      <c r="F3" s="1" t="s">
        <v>9</v>
      </c>
      <c r="G3" s="1" t="s">
        <v>10</v>
      </c>
      <c r="H3" s="1">
        <v>1</v>
      </c>
      <c r="I3" s="1">
        <v>1</v>
      </c>
      <c r="J3" s="1"/>
      <c r="K3" s="1"/>
      <c r="L3" s="1"/>
    </row>
    <row r="4" spans="2:24" ht="47.25" x14ac:dyDescent="0.25">
      <c r="B4" s="1"/>
      <c r="C4" s="1"/>
      <c r="D4" s="2">
        <v>1649</v>
      </c>
      <c r="E4" s="1">
        <v>99</v>
      </c>
      <c r="F4" s="1" t="s">
        <v>7</v>
      </c>
      <c r="G4" s="1" t="s">
        <v>8</v>
      </c>
      <c r="H4" s="1">
        <v>2</v>
      </c>
      <c r="I4" s="1">
        <v>2</v>
      </c>
      <c r="J4" s="1"/>
      <c r="K4" s="1"/>
      <c r="L4" s="1"/>
    </row>
    <row r="5" spans="2:24" ht="31.5" x14ac:dyDescent="0.25">
      <c r="B5" s="1"/>
      <c r="C5" s="1"/>
      <c r="D5" s="2">
        <v>1479</v>
      </c>
      <c r="E5" s="1">
        <v>99</v>
      </c>
      <c r="F5" s="1" t="s">
        <v>11</v>
      </c>
      <c r="G5" s="1" t="s">
        <v>12</v>
      </c>
      <c r="H5" s="1">
        <v>3</v>
      </c>
      <c r="I5" s="1">
        <v>3</v>
      </c>
      <c r="J5" s="1"/>
      <c r="K5" s="1"/>
      <c r="L5" s="1"/>
    </row>
    <row r="6" spans="2:24" ht="31.5" x14ac:dyDescent="0.25">
      <c r="B6" s="1"/>
      <c r="C6" s="1"/>
      <c r="D6" s="2">
        <v>1478.5</v>
      </c>
      <c r="E6" s="1">
        <v>99</v>
      </c>
      <c r="F6" s="1" t="s">
        <v>13</v>
      </c>
      <c r="G6" s="1" t="s">
        <v>10</v>
      </c>
      <c r="H6" s="1">
        <v>1</v>
      </c>
      <c r="I6" s="1">
        <v>4</v>
      </c>
      <c r="J6" s="1"/>
      <c r="K6" s="1"/>
      <c r="L6" s="1"/>
    </row>
    <row r="7" spans="2:24" ht="31.5" x14ac:dyDescent="0.25">
      <c r="B7" s="1"/>
      <c r="C7" s="1"/>
      <c r="D7" s="2">
        <v>1436</v>
      </c>
      <c r="E7" s="1">
        <v>99</v>
      </c>
      <c r="F7" s="1" t="s">
        <v>15</v>
      </c>
      <c r="G7" s="1" t="s">
        <v>8</v>
      </c>
      <c r="H7" s="1">
        <v>2</v>
      </c>
      <c r="I7" s="1">
        <v>5</v>
      </c>
      <c r="J7" s="1"/>
      <c r="K7" s="1"/>
      <c r="L7" s="1"/>
    </row>
    <row r="8" spans="2:24" ht="47.25" x14ac:dyDescent="0.25">
      <c r="B8" s="1"/>
      <c r="C8" s="1"/>
      <c r="D8" s="2">
        <v>1393.5</v>
      </c>
      <c r="E8" s="1">
        <v>99</v>
      </c>
      <c r="F8" s="1" t="s">
        <v>14</v>
      </c>
      <c r="G8" s="1" t="s">
        <v>12</v>
      </c>
      <c r="H8" s="1">
        <v>3</v>
      </c>
      <c r="I8" s="1">
        <v>6</v>
      </c>
      <c r="J8" s="1"/>
      <c r="K8" s="1"/>
      <c r="L8" s="1"/>
    </row>
    <row r="9" spans="2:24" ht="15.75" x14ac:dyDescent="0.25">
      <c r="B9" s="1"/>
      <c r="C9" s="1"/>
      <c r="J9" s="1"/>
      <c r="K9" s="1"/>
      <c r="L9" s="1"/>
    </row>
    <row r="10" spans="2:24" ht="31.5" x14ac:dyDescent="0.25">
      <c r="N10" s="1"/>
      <c r="O10" s="1"/>
      <c r="P10" s="1" t="s">
        <v>16</v>
      </c>
      <c r="Q10" s="1" t="s">
        <v>0</v>
      </c>
      <c r="R10" s="1" t="s">
        <v>1</v>
      </c>
      <c r="S10" s="1" t="s">
        <v>2</v>
      </c>
      <c r="T10" s="1" t="s">
        <v>17</v>
      </c>
      <c r="U10" s="1" t="s">
        <v>3</v>
      </c>
      <c r="V10" s="1" t="s">
        <v>4</v>
      </c>
      <c r="W10" s="1" t="s">
        <v>5</v>
      </c>
      <c r="X10" s="1" t="s">
        <v>6</v>
      </c>
    </row>
    <row r="11" spans="2:24" ht="47.25" x14ac:dyDescent="0.25">
      <c r="N11" s="1"/>
      <c r="O11" s="1"/>
      <c r="P11" s="2">
        <v>1393.5</v>
      </c>
      <c r="Q11" s="1">
        <v>99</v>
      </c>
      <c r="R11" s="1" t="s">
        <v>14</v>
      </c>
      <c r="S11" s="1" t="s">
        <v>10</v>
      </c>
      <c r="T11" s="1">
        <v>2</v>
      </c>
      <c r="U11" s="1">
        <v>2</v>
      </c>
      <c r="W11">
        <f>P11+(0.0057565/((1/10800)+(1/U19)))*T19</f>
        <v>1316.3010476002833</v>
      </c>
    </row>
    <row r="12" spans="2:24" ht="47.25" x14ac:dyDescent="0.25">
      <c r="E12" s="1" t="s">
        <v>7</v>
      </c>
      <c r="F12" s="1" t="s">
        <v>9</v>
      </c>
      <c r="G12" s="1" t="s">
        <v>11</v>
      </c>
      <c r="H12" s="1" t="s">
        <v>13</v>
      </c>
      <c r="I12" s="1" t="s">
        <v>14</v>
      </c>
      <c r="J12" s="1" t="s">
        <v>15</v>
      </c>
      <c r="M12" s="4" t="s">
        <v>11</v>
      </c>
    </row>
    <row r="13" spans="2:24" ht="47.25" x14ac:dyDescent="0.25">
      <c r="D13" s="1" t="s">
        <v>7</v>
      </c>
      <c r="E13" t="s">
        <v>18</v>
      </c>
      <c r="F13">
        <v>0</v>
      </c>
      <c r="G13">
        <v>1</v>
      </c>
      <c r="H13">
        <v>1</v>
      </c>
      <c r="I13">
        <v>1</v>
      </c>
      <c r="J13">
        <v>1</v>
      </c>
      <c r="M13" s="1" t="s">
        <v>19</v>
      </c>
      <c r="N13" s="1" t="s">
        <v>20</v>
      </c>
      <c r="O13" s="1" t="s">
        <v>21</v>
      </c>
      <c r="P13" s="1" t="s">
        <v>22</v>
      </c>
      <c r="Q13" s="3"/>
      <c r="R13" s="1" t="s">
        <v>23</v>
      </c>
      <c r="T13" s="4" t="s">
        <v>25</v>
      </c>
      <c r="U13" t="s">
        <v>24</v>
      </c>
    </row>
    <row r="14" spans="2:24" ht="47.25" x14ac:dyDescent="0.25">
      <c r="D14" s="1" t="s">
        <v>9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1</v>
      </c>
      <c r="M14" s="1" t="s">
        <v>7</v>
      </c>
      <c r="N14" s="2">
        <v>1649</v>
      </c>
      <c r="O14" s="1">
        <v>99</v>
      </c>
      <c r="P14" s="1">
        <f>1/(SQRT(1+((3*((LN11/400)^2)*O14*O14)/3.14*3.14)))</f>
        <v>1</v>
      </c>
      <c r="Q14" s="1">
        <f>1/(1+10^((-P14*(S14-N14)/400)))</f>
        <v>0.18682465978294718</v>
      </c>
      <c r="R14" s="1">
        <v>0</v>
      </c>
      <c r="S14" s="2">
        <v>1393.5</v>
      </c>
      <c r="T14">
        <f>P14*(R14-Q14)</f>
        <v>-0.18682465978294718</v>
      </c>
      <c r="U14">
        <f>P14*P14*Q14*(1-Q14)</f>
        <v>0.15192120627993322</v>
      </c>
    </row>
    <row r="15" spans="2:24" ht="31.5" x14ac:dyDescent="0.25">
      <c r="D15" s="1" t="s">
        <v>11</v>
      </c>
      <c r="E15">
        <v>0</v>
      </c>
      <c r="F15">
        <v>0</v>
      </c>
      <c r="G15" t="s">
        <v>18</v>
      </c>
      <c r="H15">
        <v>1</v>
      </c>
      <c r="I15">
        <v>1</v>
      </c>
      <c r="J15">
        <v>1</v>
      </c>
      <c r="M15" s="1" t="s">
        <v>9</v>
      </c>
      <c r="N15" s="2">
        <v>1564</v>
      </c>
      <c r="O15" s="1">
        <v>99</v>
      </c>
      <c r="P15" s="1">
        <f t="shared" ref="P15:P18" si="0">1/(SQRT(1+((3*((LN12/400)^2)*O15*O15)/3.14*3.14)))</f>
        <v>1</v>
      </c>
      <c r="Q15" s="1">
        <f t="shared" ref="Q15:Q18" si="1">1/(1+10^((-P15*(S15-N15)/400)))</f>
        <v>0.27259883354562303</v>
      </c>
      <c r="R15" s="1">
        <v>0</v>
      </c>
      <c r="S15" s="2">
        <v>1393.5</v>
      </c>
      <c r="T15">
        <f t="shared" ref="T15:T18" si="2">P15*(R15-Q15)</f>
        <v>-0.27259883354562303</v>
      </c>
      <c r="U15">
        <f t="shared" ref="U15:U18" si="3">P15*P15*Q15*(1-Q15)</f>
        <v>0.19828870949518873</v>
      </c>
    </row>
    <row r="16" spans="2:24" ht="31.5" x14ac:dyDescent="0.25">
      <c r="D16" s="1" t="s">
        <v>13</v>
      </c>
      <c r="E16">
        <v>0</v>
      </c>
      <c r="F16">
        <v>0</v>
      </c>
      <c r="G16">
        <v>0</v>
      </c>
      <c r="H16" t="s">
        <v>18</v>
      </c>
      <c r="I16">
        <v>1</v>
      </c>
      <c r="J16">
        <v>1</v>
      </c>
      <c r="M16" s="1" t="s">
        <v>11</v>
      </c>
      <c r="N16" s="2">
        <v>1479</v>
      </c>
      <c r="O16" s="1">
        <v>99</v>
      </c>
      <c r="P16" s="1">
        <f t="shared" si="0"/>
        <v>1</v>
      </c>
      <c r="Q16" s="1">
        <f t="shared" si="1"/>
        <v>0.37938072364567493</v>
      </c>
      <c r="R16" s="1">
        <v>0</v>
      </c>
      <c r="S16" s="2">
        <v>1393.5</v>
      </c>
      <c r="T16">
        <f t="shared" si="2"/>
        <v>-0.37938072364567493</v>
      </c>
      <c r="U16">
        <f t="shared" si="3"/>
        <v>0.23545099017175894</v>
      </c>
    </row>
    <row r="17" spans="4:21" ht="47.25" x14ac:dyDescent="0.25">
      <c r="D17" s="1" t="s">
        <v>14</v>
      </c>
      <c r="E17">
        <v>0</v>
      </c>
      <c r="F17">
        <v>0</v>
      </c>
      <c r="G17">
        <v>0</v>
      </c>
      <c r="H17">
        <v>0</v>
      </c>
      <c r="I17" t="s">
        <v>18</v>
      </c>
      <c r="J17">
        <v>0</v>
      </c>
      <c r="M17" s="1" t="s">
        <v>15</v>
      </c>
      <c r="N17" s="2">
        <v>1436</v>
      </c>
      <c r="O17" s="1">
        <v>99</v>
      </c>
      <c r="P17" s="1">
        <f t="shared" si="0"/>
        <v>1</v>
      </c>
      <c r="Q17" s="1">
        <f t="shared" si="1"/>
        <v>0.4391408337221423</v>
      </c>
      <c r="R17" s="1">
        <v>0</v>
      </c>
      <c r="S17" s="2">
        <v>1393.5</v>
      </c>
      <c r="T17">
        <f t="shared" si="2"/>
        <v>-0.4391408337221423</v>
      </c>
      <c r="U17">
        <f t="shared" si="3"/>
        <v>0.24629616187996406</v>
      </c>
    </row>
    <row r="18" spans="4:21" ht="31.5" x14ac:dyDescent="0.25">
      <c r="D18" s="1" t="s">
        <v>15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18</v>
      </c>
      <c r="M18" s="1" t="s">
        <v>13</v>
      </c>
      <c r="N18" s="2">
        <v>1478.5</v>
      </c>
      <c r="O18" s="1">
        <v>99</v>
      </c>
      <c r="P18" s="1">
        <f t="shared" si="0"/>
        <v>1</v>
      </c>
      <c r="Q18" s="1">
        <f t="shared" si="1"/>
        <v>0.3800586409554767</v>
      </c>
      <c r="R18" s="1">
        <v>0</v>
      </c>
      <c r="S18" s="2">
        <v>1393.5</v>
      </c>
      <c r="T18">
        <f t="shared" si="2"/>
        <v>-0.3800586409554767</v>
      </c>
      <c r="U18">
        <f t="shared" si="3"/>
        <v>0.23561407039055274</v>
      </c>
    </row>
    <row r="19" spans="4:21" x14ac:dyDescent="0.25">
      <c r="T19">
        <f>SUM(T14:T18)</f>
        <v>-1.6580036916518641</v>
      </c>
      <c r="U19">
        <f>1/(0.0057565^2)*SUM(U14:U18)</f>
        <v>32216.60750562375</v>
      </c>
    </row>
    <row r="20" spans="4:21" x14ac:dyDescent="0.25">
      <c r="U20" t="s">
        <v>26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5460-B34E-4804-9893-595F7558B841}">
  <dimension ref="B2:X20"/>
  <sheetViews>
    <sheetView tabSelected="1" topLeftCell="D1" workbookViewId="0">
      <selection activeCell="O12" sqref="O12"/>
    </sheetView>
  </sheetViews>
  <sheetFormatPr defaultRowHeight="15" x14ac:dyDescent="0.25"/>
  <cols>
    <col min="10" max="10" width="14" customWidth="1"/>
    <col min="11" max="11" width="13.85546875" customWidth="1"/>
    <col min="16" max="16" width="16.28515625" customWidth="1"/>
    <col min="17" max="17" width="18.28515625" customWidth="1"/>
    <col min="21" max="21" width="12" bestFit="1" customWidth="1"/>
  </cols>
  <sheetData>
    <row r="2" spans="2:24" ht="47.25" x14ac:dyDescent="0.25">
      <c r="B2" s="1"/>
      <c r="C2" s="1"/>
      <c r="D2" s="1" t="s">
        <v>16</v>
      </c>
      <c r="E2" s="1" t="s">
        <v>0</v>
      </c>
      <c r="F2" s="1" t="s">
        <v>1</v>
      </c>
      <c r="G2" s="1" t="s">
        <v>2</v>
      </c>
      <c r="H2" s="1" t="s">
        <v>17</v>
      </c>
      <c r="I2" s="1" t="s">
        <v>3</v>
      </c>
      <c r="J2" s="1" t="s">
        <v>4</v>
      </c>
      <c r="K2" s="1" t="s">
        <v>5</v>
      </c>
      <c r="L2" s="1" t="s">
        <v>6</v>
      </c>
    </row>
    <row r="3" spans="2:24" ht="15.75" x14ac:dyDescent="0.25">
      <c r="B3" s="1"/>
      <c r="C3" s="1"/>
      <c r="D3" s="2">
        <v>1500</v>
      </c>
      <c r="E3" s="1">
        <v>99</v>
      </c>
      <c r="F3" s="1"/>
      <c r="G3" s="1" t="s">
        <v>10</v>
      </c>
      <c r="H3" s="1">
        <v>1</v>
      </c>
      <c r="I3" s="1">
        <v>1</v>
      </c>
      <c r="J3" s="1"/>
      <c r="K3" s="1"/>
      <c r="L3" s="1"/>
    </row>
    <row r="4" spans="2:24" ht="15.75" x14ac:dyDescent="0.25">
      <c r="B4" s="1"/>
      <c r="C4" s="1"/>
      <c r="D4" s="2">
        <v>1585</v>
      </c>
      <c r="E4" s="1">
        <v>99</v>
      </c>
      <c r="F4" s="1"/>
      <c r="G4" s="1" t="s">
        <v>8</v>
      </c>
      <c r="H4" s="1">
        <v>2</v>
      </c>
      <c r="I4" s="1">
        <v>2</v>
      </c>
      <c r="J4" s="1"/>
      <c r="K4" s="1"/>
      <c r="L4" s="1"/>
    </row>
    <row r="5" spans="2:24" ht="15.75" x14ac:dyDescent="0.25">
      <c r="B5" s="1"/>
      <c r="C5" s="1"/>
      <c r="D5" s="2">
        <v>1415</v>
      </c>
      <c r="E5" s="1">
        <v>99</v>
      </c>
      <c r="F5" s="1"/>
      <c r="G5" s="1" t="s">
        <v>12</v>
      </c>
      <c r="H5" s="1">
        <v>3</v>
      </c>
      <c r="I5" s="1">
        <v>3</v>
      </c>
      <c r="J5" s="1"/>
      <c r="K5" s="1"/>
      <c r="L5" s="1"/>
    </row>
    <row r="6" spans="2:24" ht="15.75" x14ac:dyDescent="0.25">
      <c r="B6" s="1"/>
      <c r="C6" s="1"/>
      <c r="D6" s="2"/>
      <c r="E6" s="1"/>
      <c r="F6" s="1"/>
      <c r="G6" s="1"/>
      <c r="H6" s="1"/>
      <c r="I6" s="1"/>
      <c r="J6" s="1"/>
      <c r="K6" s="1"/>
      <c r="L6" s="1"/>
    </row>
    <row r="7" spans="2:24" ht="15.75" x14ac:dyDescent="0.25">
      <c r="B7" s="1"/>
      <c r="C7" s="1"/>
      <c r="D7" s="2"/>
      <c r="E7" s="1"/>
      <c r="F7" s="1"/>
      <c r="G7" s="1"/>
      <c r="H7" s="1"/>
      <c r="I7" s="1"/>
      <c r="J7" s="1"/>
      <c r="K7" s="1"/>
      <c r="L7" s="1"/>
    </row>
    <row r="8" spans="2:24" ht="15.75" x14ac:dyDescent="0.25">
      <c r="B8" s="1"/>
      <c r="C8" s="1"/>
      <c r="D8" s="2"/>
      <c r="E8" s="1"/>
      <c r="F8" s="1"/>
      <c r="G8" s="1"/>
      <c r="H8" s="1"/>
      <c r="I8" s="1"/>
      <c r="J8" s="1"/>
      <c r="K8" s="1"/>
      <c r="L8" s="1"/>
    </row>
    <row r="9" spans="2:24" ht="15.75" x14ac:dyDescent="0.25">
      <c r="B9" s="1"/>
      <c r="C9" s="1"/>
      <c r="J9" s="1"/>
      <c r="K9" s="1"/>
      <c r="L9" s="1"/>
    </row>
    <row r="10" spans="2:24" ht="31.5" x14ac:dyDescent="0.25">
      <c r="N10" s="1"/>
      <c r="O10" s="1"/>
      <c r="P10" s="1" t="s">
        <v>16</v>
      </c>
      <c r="Q10" s="1" t="s">
        <v>0</v>
      </c>
      <c r="R10" s="1" t="s">
        <v>1</v>
      </c>
      <c r="S10" s="1" t="s">
        <v>2</v>
      </c>
      <c r="T10" s="1" t="s">
        <v>17</v>
      </c>
      <c r="U10" s="1" t="s">
        <v>3</v>
      </c>
      <c r="V10" s="1" t="s">
        <v>4</v>
      </c>
      <c r="W10" s="1" t="s">
        <v>5</v>
      </c>
      <c r="X10" s="1" t="s">
        <v>6</v>
      </c>
    </row>
    <row r="11" spans="2:24" ht="15.75" x14ac:dyDescent="0.25">
      <c r="N11" s="1"/>
      <c r="O11" s="1"/>
      <c r="P11" s="2">
        <v>1500</v>
      </c>
      <c r="Q11" s="1">
        <v>99</v>
      </c>
      <c r="R11" s="1"/>
      <c r="S11" s="1" t="s">
        <v>10</v>
      </c>
      <c r="T11" s="1">
        <v>1</v>
      </c>
      <c r="U11" s="1">
        <v>1</v>
      </c>
      <c r="W11">
        <f>P11+(0.0057565/((1/10800)+(1/U19)))*T19</f>
        <v>1535.3346553050112</v>
      </c>
    </row>
    <row r="12" spans="2:24" ht="47.25" x14ac:dyDescent="0.25">
      <c r="E12" s="1" t="s">
        <v>7</v>
      </c>
      <c r="F12" s="1" t="s">
        <v>9</v>
      </c>
      <c r="G12" s="1" t="s">
        <v>11</v>
      </c>
      <c r="H12" s="1" t="s">
        <v>13</v>
      </c>
      <c r="I12" s="1" t="s">
        <v>14</v>
      </c>
      <c r="J12" s="1" t="s">
        <v>15</v>
      </c>
      <c r="M12" s="1" t="s">
        <v>28</v>
      </c>
    </row>
    <row r="13" spans="2:24" ht="47.25" x14ac:dyDescent="0.25">
      <c r="D13" s="1" t="s">
        <v>7</v>
      </c>
      <c r="E13" t="s">
        <v>18</v>
      </c>
      <c r="F13">
        <v>0</v>
      </c>
      <c r="G13">
        <v>1</v>
      </c>
      <c r="H13">
        <v>1</v>
      </c>
      <c r="I13">
        <v>1</v>
      </c>
      <c r="J13">
        <v>1</v>
      </c>
      <c r="M13" s="1" t="s">
        <v>19</v>
      </c>
      <c r="N13" s="1" t="s">
        <v>20</v>
      </c>
      <c r="O13" s="1" t="s">
        <v>21</v>
      </c>
      <c r="P13" s="1" t="s">
        <v>22</v>
      </c>
      <c r="Q13" s="3"/>
      <c r="R13" s="1" t="s">
        <v>23</v>
      </c>
      <c r="S13" s="4" t="s">
        <v>27</v>
      </c>
      <c r="T13" s="4" t="s">
        <v>25</v>
      </c>
      <c r="U13" t="s">
        <v>24</v>
      </c>
    </row>
    <row r="14" spans="2:24" ht="31.5" x14ac:dyDescent="0.25">
      <c r="D14" s="1" t="s">
        <v>9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1</v>
      </c>
      <c r="M14" s="1" t="s">
        <v>8</v>
      </c>
      <c r="N14" s="2">
        <v>1585</v>
      </c>
      <c r="O14" s="1">
        <v>99</v>
      </c>
      <c r="P14" s="1">
        <f>1/(SQRT(1+((3*((LN11/400)^2)*O14*O14)/3.14*3.14)))</f>
        <v>1</v>
      </c>
      <c r="Q14" s="1">
        <f>1/(1+10^((-P14*(S14-N14)/400)))</f>
        <v>0.3800586409554767</v>
      </c>
      <c r="R14" s="1">
        <v>1</v>
      </c>
      <c r="S14" s="2">
        <v>1500</v>
      </c>
      <c r="T14">
        <f>P14*(R14-Q14)</f>
        <v>0.6199413590445233</v>
      </c>
      <c r="U14">
        <f>P14*P14*Q14*(1-Q14)</f>
        <v>0.23561407039055274</v>
      </c>
    </row>
    <row r="15" spans="2:24" ht="31.5" x14ac:dyDescent="0.25">
      <c r="D15" s="1" t="s">
        <v>11</v>
      </c>
      <c r="E15">
        <v>0</v>
      </c>
      <c r="F15">
        <v>0</v>
      </c>
      <c r="G15" t="s">
        <v>18</v>
      </c>
      <c r="H15">
        <v>1</v>
      </c>
      <c r="I15">
        <v>1</v>
      </c>
      <c r="J15">
        <v>1</v>
      </c>
      <c r="M15" s="1" t="s">
        <v>12</v>
      </c>
      <c r="N15" s="2">
        <v>1415</v>
      </c>
      <c r="O15" s="1">
        <v>99</v>
      </c>
      <c r="P15" s="1">
        <f t="shared" ref="P15:P18" si="0">1/(SQRT(1+((3*((LN12/400)^2)*O15*O15)/3.14*3.14)))</f>
        <v>1</v>
      </c>
      <c r="Q15" s="1">
        <f t="shared" ref="Q15:Q18" si="1">1/(1+10^((-P15*(S15-N15)/400)))</f>
        <v>0.61994135904452341</v>
      </c>
      <c r="R15" s="1">
        <v>1</v>
      </c>
      <c r="S15" s="2">
        <v>1500</v>
      </c>
      <c r="T15">
        <f t="shared" ref="T15:T18" si="2">P15*(R15-Q15)</f>
        <v>0.38005864095547659</v>
      </c>
      <c r="U15">
        <f t="shared" ref="U15:U18" si="3">P15*P15*Q15*(1-Q15)</f>
        <v>0.23561407039055271</v>
      </c>
    </row>
    <row r="16" spans="2:24" ht="31.5" x14ac:dyDescent="0.25">
      <c r="D16" s="1" t="s">
        <v>13</v>
      </c>
      <c r="E16">
        <v>0</v>
      </c>
      <c r="F16">
        <v>0</v>
      </c>
      <c r="G16">
        <v>0</v>
      </c>
      <c r="H16" t="s">
        <v>18</v>
      </c>
      <c r="I16">
        <v>1</v>
      </c>
      <c r="J16">
        <v>1</v>
      </c>
      <c r="M16" s="1"/>
      <c r="N16" s="2"/>
      <c r="O16" s="1"/>
      <c r="P16" s="1"/>
      <c r="Q16" s="1"/>
      <c r="R16" s="1"/>
      <c r="S16" s="2"/>
    </row>
    <row r="17" spans="4:21" ht="47.25" x14ac:dyDescent="0.25">
      <c r="D17" s="1" t="s">
        <v>14</v>
      </c>
      <c r="E17">
        <v>0</v>
      </c>
      <c r="F17">
        <v>0</v>
      </c>
      <c r="G17">
        <v>0</v>
      </c>
      <c r="H17">
        <v>0</v>
      </c>
      <c r="I17" t="s">
        <v>18</v>
      </c>
      <c r="J17">
        <v>0</v>
      </c>
      <c r="M17" s="1"/>
      <c r="N17" s="2"/>
      <c r="O17" s="1"/>
      <c r="P17" s="1"/>
      <c r="Q17" s="1"/>
      <c r="R17" s="1"/>
      <c r="S17" s="2"/>
    </row>
    <row r="18" spans="4:21" ht="31.5" x14ac:dyDescent="0.25">
      <c r="D18" s="1" t="s">
        <v>15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18</v>
      </c>
      <c r="M18" s="1"/>
      <c r="N18" s="2"/>
      <c r="O18" s="1"/>
      <c r="P18" s="1"/>
      <c r="Q18" s="1"/>
      <c r="R18" s="1"/>
      <c r="S18" s="2"/>
    </row>
    <row r="19" spans="4:21" x14ac:dyDescent="0.25">
      <c r="T19">
        <f>SUM(T14:T18)</f>
        <v>0.99999999999999989</v>
      </c>
      <c r="U19">
        <f>1/(0.0057565^2)*SUM(U14:U18)</f>
        <v>14220.478161763667</v>
      </c>
    </row>
    <row r="20" spans="4:21" x14ac:dyDescent="0.25">
      <c r="U20" t="s">
        <v>26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2021-04-28T11:33:39Z</dcterms:created>
  <dcterms:modified xsi:type="dcterms:W3CDTF">2021-04-29T10:03:12Z</dcterms:modified>
</cp:coreProperties>
</file>