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F6D4587-8D03-4269-9B68-9860A46D1F3A}" xr6:coauthVersionLast="47" xr6:coauthVersionMax="47" xr10:uidLastSave="{00000000-0000-0000-0000-000000000000}"/>
  <bookViews>
    <workbookView xWindow="-108" yWindow="-108" windowWidth="23256" windowHeight="12576" xr2:uid="{07D530EB-ED3E-4FE7-ACCA-598769C814C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I29" i="2"/>
  <c r="H29" i="2"/>
  <c r="G29" i="2"/>
  <c r="F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J34" i="2"/>
  <c r="J33" i="2"/>
  <c r="J32" i="2"/>
  <c r="J31" i="2"/>
  <c r="J30" i="2"/>
  <c r="J29" i="2"/>
  <c r="J28" i="2"/>
  <c r="J27" i="2"/>
  <c r="J26" i="2"/>
  <c r="E18" i="2"/>
  <c r="E9" i="2"/>
  <c r="E5" i="2"/>
  <c r="F18" i="2"/>
  <c r="F9" i="2"/>
  <c r="F5" i="2"/>
  <c r="G18" i="2"/>
  <c r="G9" i="2"/>
  <c r="G5" i="2"/>
  <c r="H18" i="2"/>
  <c r="H9" i="2"/>
  <c r="H5" i="2"/>
  <c r="I18" i="2"/>
  <c r="I9" i="2"/>
  <c r="I5" i="2"/>
  <c r="J24" i="2"/>
  <c r="J22" i="2"/>
  <c r="J18" i="2"/>
  <c r="J9" i="2"/>
  <c r="J5" i="2"/>
  <c r="J10" i="2" s="1"/>
  <c r="D9" i="1"/>
  <c r="D8" i="1"/>
  <c r="D7" i="1"/>
  <c r="D6" i="1"/>
  <c r="D5" i="1"/>
  <c r="F3" i="1"/>
  <c r="E10" i="2" l="1"/>
  <c r="E19" i="2" s="1"/>
  <c r="E22" i="2" s="1"/>
  <c r="E24" i="2" s="1"/>
  <c r="F10" i="2"/>
  <c r="F19" i="2" s="1"/>
  <c r="F22" i="2" s="1"/>
  <c r="F24" i="2" s="1"/>
  <c r="G10" i="2"/>
  <c r="G19" i="2" s="1"/>
  <c r="G22" i="2" s="1"/>
  <c r="G24" i="2" s="1"/>
  <c r="H10" i="2"/>
  <c r="H19" i="2" s="1"/>
  <c r="H22" i="2" s="1"/>
  <c r="H24" i="2" s="1"/>
  <c r="I10" i="2"/>
  <c r="I19" i="2" s="1"/>
  <c r="I22" i="2" s="1"/>
  <c r="I24" i="2" s="1"/>
  <c r="J19" i="2"/>
</calcChain>
</file>

<file path=xl/sharedStrings.xml><?xml version="1.0" encoding="utf-8"?>
<sst xmlns="http://schemas.openxmlformats.org/spreadsheetml/2006/main" count="45" uniqueCount="40">
  <si>
    <t>AIR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</si>
  <si>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</si>
  <si>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</si>
  <si>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</si>
  <si>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</si>
  <si>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</si>
  <si>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</si>
  <si>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</si>
  <si>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</si>
  <si>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</si>
  <si>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</si>
  <si>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Q424</t>
  </si>
  <si>
    <t>Revenue</t>
  </si>
  <si>
    <t>Cost of sales</t>
  </si>
  <si>
    <t>Gross profit</t>
  </si>
  <si>
    <t>S&amp;M</t>
  </si>
  <si>
    <t>G&amp;A</t>
  </si>
  <si>
    <t>R&amp;D</t>
  </si>
  <si>
    <t>Other income</t>
  </si>
  <si>
    <t>Other expense</t>
  </si>
  <si>
    <t>Equity income</t>
  </si>
  <si>
    <t>Investment income</t>
  </si>
  <si>
    <t>Interest income</t>
  </si>
  <si>
    <t>Interest expense</t>
  </si>
  <si>
    <t>Total operating expense</t>
  </si>
  <si>
    <t>Total other expense</t>
  </si>
  <si>
    <t>Operating profit</t>
  </si>
  <si>
    <t>Pretax profit</t>
  </si>
  <si>
    <t>Taxes</t>
  </si>
  <si>
    <t>MI</t>
  </si>
  <si>
    <t>Net profit</t>
  </si>
  <si>
    <t>EPS</t>
  </si>
  <si>
    <t>Other finance income</t>
  </si>
  <si>
    <t>Revenue y/y</t>
  </si>
  <si>
    <t>Gross Margin</t>
  </si>
  <si>
    <t>S&amp;M Margin</t>
  </si>
  <si>
    <t>G&amp;A y/y</t>
  </si>
  <si>
    <t>R&amp;D y/y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</si>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</sst>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84]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D14-BF81-40A4-9801-3D66E3303BD3}">
  <dimension ref="B2:G9"/>
  <sheetViews>
    <sheetView tabSelected="1" workbookViewId="0">
      <selection activeCell="D4" sqref="D4"/>
    </sheetView>
  </sheetViews>
  <sheetFormatPr defaultRowHeight="14.4" x14ac:dyDescent="0.3"/>
  <cols>
    <col min="1" max="4" width="8.88671875" style="1"/>
    <col min="5" max="7" width="12.21875" style="3" customWidth="1"/>
    <col min="8" max="16384" width="8.88671875" style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2" t="s">
        <v>0</v>
      </c>
      <c r="C3" s="1" t="s">
        <v>1</v>
      </c>
      <c r="D3" s="4">
        <v>137.16</v>
      </c>
      <c r="E3" s="5">
        <v>45771</v>
      </c>
      <c r="F3" s="5">
        <f ca="1">TODAY()</f>
        <v>45771</v>
      </c>
      <c r="G3" s="5">
        <v>45777</v>
      </c>
    </row>
    <row r="4" spans="2:7" x14ac:dyDescent="0.3">
      <c r="C4" s="1" t="s">
        <v>2</v>
      </c>
      <c r="D4" s="6">
        <v>790</v>
      </c>
      <c r="E4" s="3" t="s">
        <v>11</v>
      </c>
    </row>
    <row r="5" spans="2:7" x14ac:dyDescent="0.3">
      <c r="C5" s="1" t="s">
        <v>3</v>
      </c>
      <c r="D5" s="6">
        <f>D3*D4</f>
        <v>108356.4</v>
      </c>
    </row>
    <row r="6" spans="2:7" x14ac:dyDescent="0.3">
      <c r="C6" s="1" t="s">
        <v>4</v>
      </c>
      <c r="D6" s="6">
        <f>15003</f>
        <v>15003</v>
      </c>
      <c r="E6" s="3" t="s">
        <v>11</v>
      </c>
    </row>
    <row r="7" spans="2:7" x14ac:dyDescent="0.3">
      <c r="C7" s="1" t="s">
        <v>5</v>
      </c>
      <c r="D7" s="6">
        <f>3924+10355</f>
        <v>14279</v>
      </c>
      <c r="E7" s="3" t="s">
        <v>11</v>
      </c>
    </row>
    <row r="8" spans="2:7" x14ac:dyDescent="0.3">
      <c r="C8" s="1" t="s">
        <v>6</v>
      </c>
      <c r="D8" s="6">
        <f>D6-D7</f>
        <v>724</v>
      </c>
    </row>
    <row r="9" spans="2:7" x14ac:dyDescent="0.3">
      <c r="C9" s="1" t="s">
        <v>7</v>
      </c>
      <c r="D9" s="6">
        <f>D5-D8</f>
        <v>107632.4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CCF-DE88-4637-A6DE-75C4B7BD6D1F}">
  <dimension ref="B2:U34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4.4" x14ac:dyDescent="0.3"/>
  <cols>
    <col min="1" max="1" width="8.88671875" style="1"/>
    <col min="2" max="2" width="20.77734375" style="1" bestFit="1" customWidth="1"/>
    <col min="3" max="16384" width="8.88671875" style="1"/>
  </cols>
  <sheetData>
    <row r="2" spans="2:21" x14ac:dyDescent="0.3">
      <c r="E2" s="1">
        <v>2019</v>
      </c>
      <c r="F2" s="1">
        <v>2020</v>
      </c>
      <c r="G2" s="1">
        <v>2021</v>
      </c>
      <c r="H2" s="1">
        <v>2022</v>
      </c>
      <c r="I2" s="1">
        <v>2023</v>
      </c>
      <c r="J2" s="1">
        <v>2024</v>
      </c>
      <c r="K2" s="1">
        <v>2025</v>
      </c>
      <c r="L2" s="1">
        <v>2026</v>
      </c>
      <c r="M2" s="1">
        <v>2027</v>
      </c>
      <c r="N2" s="1">
        <v>2028</v>
      </c>
      <c r="O2" s="1">
        <v>2029</v>
      </c>
      <c r="P2" s="1">
        <v>2030</v>
      </c>
      <c r="Q2" s="1">
        <v>2031</v>
      </c>
      <c r="R2" s="1">
        <v>2032</v>
      </c>
      <c r="S2" s="1">
        <v>2033</v>
      </c>
      <c r="T2" s="1">
        <v>2034</v>
      </c>
      <c r="U2" s="1">
        <v>2035</v>
      </c>
    </row>
    <row r="3" spans="2:21" s="2" customFormat="1" x14ac:dyDescent="0.3">
      <c r="B3" s="2" t="s">
        <v>12</v>
      </c>
      <c r="E3" s="8">
        <v>70478</v>
      </c>
      <c r="F3" s="8">
        <v>49912</v>
      </c>
      <c r="G3" s="8">
        <v>52149</v>
      </c>
      <c r="H3" s="8">
        <v>58763</v>
      </c>
      <c r="I3" s="8">
        <v>65446</v>
      </c>
      <c r="J3" s="8">
        <v>69230</v>
      </c>
    </row>
    <row r="4" spans="2:21" x14ac:dyDescent="0.3">
      <c r="B4" s="1" t="s">
        <v>13</v>
      </c>
      <c r="E4" s="6">
        <v>59973</v>
      </c>
      <c r="F4" s="6">
        <v>44250</v>
      </c>
      <c r="G4" s="6">
        <v>42518</v>
      </c>
      <c r="H4" s="6">
        <v>48192</v>
      </c>
      <c r="I4" s="6">
        <v>55402</v>
      </c>
      <c r="J4" s="6">
        <v>58555</v>
      </c>
    </row>
    <row r="5" spans="2:21" s="2" customFormat="1" x14ac:dyDescent="0.3">
      <c r="B5" s="2" t="s">
        <v>14</v>
      </c>
      <c r="E5" s="8">
        <f>E3-E4</f>
        <v>10505</v>
      </c>
      <c r="F5" s="8">
        <f>F3-F4</f>
        <v>5662</v>
      </c>
      <c r="G5" s="8">
        <f>G3-G4</f>
        <v>9631</v>
      </c>
      <c r="H5" s="8">
        <f>H3-H4</f>
        <v>10571</v>
      </c>
      <c r="I5" s="8">
        <f>I3-I4</f>
        <v>10044</v>
      </c>
      <c r="J5" s="8">
        <f>J3-J4</f>
        <v>10675</v>
      </c>
    </row>
    <row r="6" spans="2:21" x14ac:dyDescent="0.3">
      <c r="B6" s="1" t="s">
        <v>15</v>
      </c>
      <c r="E6" s="6">
        <v>908</v>
      </c>
      <c r="F6" s="6">
        <v>717</v>
      </c>
      <c r="G6" s="6">
        <v>713</v>
      </c>
      <c r="H6" s="6">
        <v>788</v>
      </c>
      <c r="I6" s="6">
        <v>867</v>
      </c>
      <c r="J6" s="6">
        <v>877</v>
      </c>
    </row>
    <row r="7" spans="2:21" x14ac:dyDescent="0.3">
      <c r="B7" s="1" t="s">
        <v>16</v>
      </c>
      <c r="E7" s="6">
        <v>5217</v>
      </c>
      <c r="F7" s="6">
        <v>1423</v>
      </c>
      <c r="G7" s="6">
        <v>1339</v>
      </c>
      <c r="H7" s="6">
        <v>1452</v>
      </c>
      <c r="I7" s="6">
        <v>1654</v>
      </c>
      <c r="J7" s="6">
        <v>1744</v>
      </c>
    </row>
    <row r="8" spans="2:21" x14ac:dyDescent="0.3">
      <c r="B8" s="1" t="s">
        <v>17</v>
      </c>
      <c r="E8" s="6">
        <v>3358</v>
      </c>
      <c r="F8" s="6">
        <v>2858</v>
      </c>
      <c r="G8" s="6">
        <v>2746</v>
      </c>
      <c r="H8" s="6">
        <v>3079</v>
      </c>
      <c r="I8" s="6">
        <v>3257</v>
      </c>
      <c r="J8" s="6">
        <v>3250</v>
      </c>
    </row>
    <row r="9" spans="2:21" x14ac:dyDescent="0.3">
      <c r="B9" s="1" t="s">
        <v>24</v>
      </c>
      <c r="E9" s="6">
        <f>SUM(E6:E8)</f>
        <v>9483</v>
      </c>
      <c r="F9" s="6">
        <f>SUM(F6:F8)</f>
        <v>4998</v>
      </c>
      <c r="G9" s="6">
        <f>SUM(G6:G8)</f>
        <v>4798</v>
      </c>
      <c r="H9" s="6">
        <f>SUM(H6:H8)</f>
        <v>5319</v>
      </c>
      <c r="I9" s="6">
        <f>SUM(I6:I8)</f>
        <v>5778</v>
      </c>
      <c r="J9" s="6">
        <f>SUM(J6:J8)</f>
        <v>5871</v>
      </c>
    </row>
    <row r="10" spans="2:21" s="2" customFormat="1" x14ac:dyDescent="0.3">
      <c r="B10" s="2" t="s">
        <v>26</v>
      </c>
      <c r="E10" s="8">
        <f>E5-E9</f>
        <v>1022</v>
      </c>
      <c r="F10" s="8">
        <f>F5-F9</f>
        <v>664</v>
      </c>
      <c r="G10" s="8">
        <f>G5-G9</f>
        <v>4833</v>
      </c>
      <c r="H10" s="8">
        <f>H5-H9</f>
        <v>5252</v>
      </c>
      <c r="I10" s="8">
        <f>I5-I9</f>
        <v>4266</v>
      </c>
      <c r="J10" s="8">
        <f>J5-J9</f>
        <v>4804</v>
      </c>
    </row>
    <row r="11" spans="2:21" x14ac:dyDescent="0.3">
      <c r="B11" s="1" t="s">
        <v>18</v>
      </c>
      <c r="E11" s="6">
        <v>-370</v>
      </c>
      <c r="F11" s="6">
        <v>-132</v>
      </c>
      <c r="G11" s="6">
        <v>-594</v>
      </c>
      <c r="H11" s="6">
        <v>-471</v>
      </c>
      <c r="I11" s="6">
        <v>-243</v>
      </c>
      <c r="J11" s="6">
        <v>-303</v>
      </c>
    </row>
    <row r="12" spans="2:21" x14ac:dyDescent="0.3">
      <c r="B12" s="1" t="s">
        <v>19</v>
      </c>
      <c r="E12" s="6">
        <v>356</v>
      </c>
      <c r="F12" s="6">
        <v>1458</v>
      </c>
      <c r="G12" s="6">
        <v>201</v>
      </c>
      <c r="H12" s="6">
        <v>590</v>
      </c>
      <c r="I12" s="6">
        <v>209</v>
      </c>
      <c r="J12" s="6">
        <v>197</v>
      </c>
    </row>
    <row r="13" spans="2:21" x14ac:dyDescent="0.3">
      <c r="B13" s="1" t="s">
        <v>20</v>
      </c>
      <c r="E13" s="6">
        <v>-299</v>
      </c>
      <c r="F13" s="6">
        <v>-39</v>
      </c>
      <c r="G13" s="6">
        <v>-40</v>
      </c>
      <c r="H13" s="6">
        <v>-134</v>
      </c>
      <c r="I13" s="6">
        <v>-267</v>
      </c>
      <c r="J13" s="6">
        <v>-350</v>
      </c>
    </row>
    <row r="14" spans="2:21" x14ac:dyDescent="0.3">
      <c r="B14" s="1" t="s">
        <v>21</v>
      </c>
      <c r="E14" s="6">
        <v>-4</v>
      </c>
      <c r="F14" s="6">
        <v>-113</v>
      </c>
      <c r="G14" s="6">
        <v>-76</v>
      </c>
      <c r="H14" s="6">
        <v>-58</v>
      </c>
      <c r="I14" s="6">
        <v>-36</v>
      </c>
      <c r="J14" s="6">
        <v>-44</v>
      </c>
    </row>
    <row r="15" spans="2:21" x14ac:dyDescent="0.3">
      <c r="B15" s="1" t="s">
        <v>22</v>
      </c>
      <c r="E15" s="6">
        <v>-228</v>
      </c>
      <c r="F15" s="6">
        <v>-140</v>
      </c>
      <c r="G15" s="6">
        <v>-88</v>
      </c>
      <c r="H15" s="6">
        <v>-180</v>
      </c>
      <c r="I15" s="6">
        <v>-728</v>
      </c>
      <c r="J15" s="6">
        <v>-802</v>
      </c>
    </row>
    <row r="16" spans="2:21" x14ac:dyDescent="0.3">
      <c r="B16" s="1" t="s">
        <v>23</v>
      </c>
      <c r="E16" s="6">
        <v>339</v>
      </c>
      <c r="F16" s="6">
        <v>411</v>
      </c>
      <c r="G16" s="6">
        <v>334</v>
      </c>
      <c r="H16" s="6">
        <v>412</v>
      </c>
      <c r="I16" s="6">
        <v>753</v>
      </c>
      <c r="J16" s="6">
        <v>900</v>
      </c>
    </row>
    <row r="17" spans="2:10" x14ac:dyDescent="0.3">
      <c r="B17" s="1" t="s">
        <v>32</v>
      </c>
      <c r="E17" s="6">
        <v>164</v>
      </c>
      <c r="F17" s="6">
        <v>349</v>
      </c>
      <c r="G17" s="6">
        <v>69</v>
      </c>
      <c r="H17" s="6">
        <v>18</v>
      </c>
      <c r="I17" s="6">
        <v>-191</v>
      </c>
      <c r="J17" s="6">
        <v>-219</v>
      </c>
    </row>
    <row r="18" spans="2:10" x14ac:dyDescent="0.3">
      <c r="B18" s="1" t="s">
        <v>25</v>
      </c>
      <c r="E18" s="6">
        <f>SUM(E11:E17)</f>
        <v>-42</v>
      </c>
      <c r="F18" s="6">
        <f>SUM(F11:F17)</f>
        <v>1794</v>
      </c>
      <c r="G18" s="6">
        <f>SUM(G11:G17)</f>
        <v>-194</v>
      </c>
      <c r="H18" s="6">
        <f>SUM(H11:H17)</f>
        <v>177</v>
      </c>
      <c r="I18" s="6">
        <f>SUM(I11:I17)</f>
        <v>-503</v>
      </c>
      <c r="J18" s="6">
        <f>SUM(J11:J17)</f>
        <v>-621</v>
      </c>
    </row>
    <row r="19" spans="2:10" s="2" customFormat="1" x14ac:dyDescent="0.3">
      <c r="B19" s="2" t="s">
        <v>27</v>
      </c>
      <c r="E19" s="8">
        <f>E10-E18</f>
        <v>1064</v>
      </c>
      <c r="F19" s="8">
        <f>F10-F18</f>
        <v>-1130</v>
      </c>
      <c r="G19" s="8">
        <f>G10-G18</f>
        <v>5027</v>
      </c>
      <c r="H19" s="8">
        <f>H10-H18</f>
        <v>5075</v>
      </c>
      <c r="I19" s="8">
        <f>I10-I18</f>
        <v>4769</v>
      </c>
      <c r="J19" s="8">
        <f>J10-J18</f>
        <v>5425</v>
      </c>
    </row>
    <row r="20" spans="2:10" x14ac:dyDescent="0.3">
      <c r="B20" s="1" t="s">
        <v>28</v>
      </c>
      <c r="E20" s="6">
        <v>2389</v>
      </c>
      <c r="F20" s="6">
        <v>39</v>
      </c>
      <c r="G20" s="6">
        <v>853</v>
      </c>
      <c r="H20" s="6">
        <v>939</v>
      </c>
      <c r="I20" s="6">
        <v>1156</v>
      </c>
      <c r="J20" s="6">
        <v>1347</v>
      </c>
    </row>
    <row r="21" spans="2:10" x14ac:dyDescent="0.3">
      <c r="B21" s="1" t="s">
        <v>29</v>
      </c>
      <c r="E21" s="6">
        <v>37</v>
      </c>
      <c r="F21" s="6">
        <v>-36</v>
      </c>
      <c r="G21" s="6">
        <v>-39</v>
      </c>
      <c r="H21" s="6">
        <v>-111</v>
      </c>
      <c r="I21" s="6">
        <v>-176</v>
      </c>
      <c r="J21" s="6">
        <v>-154</v>
      </c>
    </row>
    <row r="22" spans="2:10" s="2" customFormat="1" x14ac:dyDescent="0.3">
      <c r="B22" s="2" t="s">
        <v>30</v>
      </c>
      <c r="E22" s="8">
        <f>E19-E20-E21</f>
        <v>-1362</v>
      </c>
      <c r="F22" s="8">
        <f>F19-F20-F21</f>
        <v>-1133</v>
      </c>
      <c r="G22" s="8">
        <f>G19-G20-G21</f>
        <v>4213</v>
      </c>
      <c r="H22" s="8">
        <f>H19-H20-H21</f>
        <v>4247</v>
      </c>
      <c r="I22" s="8">
        <f>I19-I20-I21</f>
        <v>3789</v>
      </c>
      <c r="J22" s="8">
        <f>J19-J20-J21</f>
        <v>4232</v>
      </c>
    </row>
    <row r="23" spans="2:10" x14ac:dyDescent="0.3">
      <c r="B23" s="1" t="s">
        <v>2</v>
      </c>
      <c r="E23" s="6">
        <v>790</v>
      </c>
      <c r="F23" s="6">
        <v>790</v>
      </c>
      <c r="G23" s="6">
        <v>790</v>
      </c>
      <c r="H23" s="6">
        <v>790</v>
      </c>
      <c r="I23" s="6">
        <v>790</v>
      </c>
      <c r="J23" s="6">
        <v>790</v>
      </c>
    </row>
    <row r="24" spans="2:10" x14ac:dyDescent="0.3">
      <c r="B24" s="1" t="s">
        <v>31</v>
      </c>
      <c r="E24" s="7">
        <f>E22/E23</f>
        <v>-1.7240506329113925</v>
      </c>
      <c r="F24" s="7">
        <f>F22/F23</f>
        <v>-1.4341772151898735</v>
      </c>
      <c r="G24" s="7">
        <f>G22/G23</f>
        <v>5.3329113924050633</v>
      </c>
      <c r="H24" s="7">
        <f>H22/H23</f>
        <v>5.3759493670886078</v>
      </c>
      <c r="I24" s="7">
        <f>I22/I23</f>
        <v>4.7962025316455694</v>
      </c>
      <c r="J24" s="7">
        <f>J22/J23</f>
        <v>5.3569620253164558</v>
      </c>
    </row>
    <row r="26" spans="2:10" x14ac:dyDescent="0.3">
      <c r="B26" s="1" t="s">
        <v>33</v>
      </c>
      <c r="E26" s="9"/>
      <c r="F26" s="9">
        <f t="shared" ref="E26:J26" si="0">F3/E3-1</f>
        <v>-0.29180737251340849</v>
      </c>
      <c r="G26" s="9">
        <f t="shared" si="0"/>
        <v>4.4818881230966445E-2</v>
      </c>
      <c r="H26" s="9">
        <f t="shared" si="0"/>
        <v>0.12682889413028064</v>
      </c>
      <c r="I26" s="9">
        <f t="shared" si="0"/>
        <v>0.11372802613889688</v>
      </c>
      <c r="J26" s="9">
        <f>J3/I3-1</f>
        <v>5.7818659658344318E-2</v>
      </c>
    </row>
    <row r="27" spans="2:10" x14ac:dyDescent="0.3">
      <c r="B27" s="1" t="s">
        <v>34</v>
      </c>
      <c r="E27" s="9">
        <f t="shared" ref="E27:J27" si="1">E5/E3</f>
        <v>0.14905360538040238</v>
      </c>
      <c r="F27" s="9">
        <f t="shared" si="1"/>
        <v>0.11343965379067159</v>
      </c>
      <c r="G27" s="9">
        <f t="shared" si="1"/>
        <v>0.18468235248998063</v>
      </c>
      <c r="H27" s="9">
        <f t="shared" si="1"/>
        <v>0.17989210898014057</v>
      </c>
      <c r="I27" s="9">
        <f t="shared" si="1"/>
        <v>0.15347003636585888</v>
      </c>
      <c r="J27" s="9">
        <f>J5/J3</f>
        <v>0.15419615773508594</v>
      </c>
    </row>
    <row r="28" spans="2:10" x14ac:dyDescent="0.3">
      <c r="B28" s="1" t="s">
        <v>35</v>
      </c>
      <c r="E28" s="9">
        <f t="shared" ref="E28:J28" si="2">E6/E3</f>
        <v>1.2883452992423168E-2</v>
      </c>
      <c r="F28" s="9">
        <f t="shared" si="2"/>
        <v>1.4365282897900305E-2</v>
      </c>
      <c r="G28" s="9">
        <f t="shared" si="2"/>
        <v>1.3672361886133962E-2</v>
      </c>
      <c r="H28" s="9">
        <f t="shared" si="2"/>
        <v>1.3409798682844648E-2</v>
      </c>
      <c r="I28" s="9">
        <f t="shared" si="2"/>
        <v>1.3247562876264401E-2</v>
      </c>
      <c r="J28" s="9">
        <f>J6/J3</f>
        <v>1.2667918532428138E-2</v>
      </c>
    </row>
    <row r="29" spans="2:10" x14ac:dyDescent="0.3">
      <c r="B29" s="1" t="s">
        <v>36</v>
      </c>
      <c r="E29" s="9"/>
      <c r="F29" s="9">
        <f t="shared" ref="E29:J29" si="3">F7/E7-1</f>
        <v>-0.72723787617404634</v>
      </c>
      <c r="G29" s="9">
        <f t="shared" si="3"/>
        <v>-5.9030217849613487E-2</v>
      </c>
      <c r="H29" s="9">
        <f t="shared" si="3"/>
        <v>8.4391336818521179E-2</v>
      </c>
      <c r="I29" s="9">
        <f t="shared" si="3"/>
        <v>0.1391184573002755</v>
      </c>
      <c r="J29" s="9">
        <f>J7/I7-1</f>
        <v>5.4413542926239344E-2</v>
      </c>
    </row>
    <row r="30" spans="2:10" x14ac:dyDescent="0.3">
      <c r="B30" s="1" t="s">
        <v>37</v>
      </c>
      <c r="E30" s="9"/>
      <c r="F30" s="9">
        <f t="shared" ref="E30:J30" si="4">F8/E8-1</f>
        <v>-0.14889815366289461</v>
      </c>
      <c r="G30" s="9">
        <f t="shared" si="4"/>
        <v>-3.9188243526941946E-2</v>
      </c>
      <c r="H30" s="9">
        <f t="shared" si="4"/>
        <v>0.12126729788783686</v>
      </c>
      <c r="I30" s="9">
        <f t="shared" si="4"/>
        <v>5.7810977590126766E-2</v>
      </c>
      <c r="J30" s="9">
        <f>J8/I8-1</f>
        <v>-2.149217070924192E-3</v>
      </c>
    </row>
    <row r="31" spans="2:10" x14ac:dyDescent="0.3">
      <c r="B31" s="1" t="s">
        <v>38</v>
      </c>
      <c r="E31" s="9">
        <f t="shared" ref="E31:J31" si="5">E10/E3</f>
        <v>1.4500979028916824E-2</v>
      </c>
      <c r="F31" s="9">
        <f t="shared" si="5"/>
        <v>1.3303414008655234E-2</v>
      </c>
      <c r="G31" s="9">
        <f t="shared" si="5"/>
        <v>9.2676753149628949E-2</v>
      </c>
      <c r="H31" s="9">
        <f t="shared" si="5"/>
        <v>8.9375967870939196E-2</v>
      </c>
      <c r="I31" s="9">
        <f t="shared" si="5"/>
        <v>6.5183510069370162E-2</v>
      </c>
      <c r="J31" s="9">
        <f>J10/J3</f>
        <v>6.9391882132023686E-2</v>
      </c>
    </row>
    <row r="32" spans="2:10" x14ac:dyDescent="0.3">
      <c r="B32" s="1" t="s">
        <v>28</v>
      </c>
      <c r="E32" s="9">
        <f t="shared" ref="E32:J32" si="6">E20/E19</f>
        <v>2.2453007518796992</v>
      </c>
      <c r="F32" s="9">
        <f t="shared" si="6"/>
        <v>-3.4513274336283185E-2</v>
      </c>
      <c r="G32" s="9">
        <f t="shared" si="6"/>
        <v>0.16968370797692461</v>
      </c>
      <c r="H32" s="9">
        <f t="shared" si="6"/>
        <v>0.18502463054187193</v>
      </c>
      <c r="I32" s="9">
        <f t="shared" si="6"/>
        <v>0.24239882574963303</v>
      </c>
      <c r="J32" s="9">
        <f>J20/J19</f>
        <v>0.24829493087557603</v>
      </c>
    </row>
    <row r="33" spans="2:10" x14ac:dyDescent="0.3">
      <c r="B33" s="1" t="s">
        <v>29</v>
      </c>
      <c r="E33" s="9">
        <f t="shared" ref="E33:J33" si="7">E21/E19</f>
        <v>3.4774436090225562E-2</v>
      </c>
      <c r="F33" s="9">
        <f t="shared" si="7"/>
        <v>3.1858407079646017E-2</v>
      </c>
      <c r="G33" s="9">
        <f t="shared" si="7"/>
        <v>-7.7581062263775615E-3</v>
      </c>
      <c r="H33" s="9">
        <f t="shared" si="7"/>
        <v>-2.187192118226601E-2</v>
      </c>
      <c r="I33" s="9">
        <f t="shared" si="7"/>
        <v>-3.6905011532816105E-2</v>
      </c>
      <c r="J33" s="9">
        <f>J21/J19</f>
        <v>-2.838709677419355E-2</v>
      </c>
    </row>
    <row r="34" spans="2:10" x14ac:dyDescent="0.3">
      <c r="B34" s="1" t="s">
        <v>39</v>
      </c>
      <c r="E34" s="9">
        <f t="shared" ref="E34:J34" si="8">E22/E3</f>
        <v>-1.9325179488634752E-2</v>
      </c>
      <c r="F34" s="9">
        <f t="shared" si="8"/>
        <v>-2.2699951915371053E-2</v>
      </c>
      <c r="G34" s="9">
        <f t="shared" si="8"/>
        <v>8.078774281386028E-2</v>
      </c>
      <c r="H34" s="9">
        <f t="shared" si="8"/>
        <v>7.2273369297006618E-2</v>
      </c>
      <c r="I34" s="9">
        <f t="shared" si="8"/>
        <v>5.7895058521529201E-2</v>
      </c>
      <c r="J34" s="9">
        <f>J22/J3</f>
        <v>6.1129568106312294E-2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2025-04-24T09:29:17Z</dcterms:created>
  <dcterms:modified xsi:type="dcterms:W3CDTF">2025-04-24T10:15:12Z</dcterms:modified>
</cp:coreProperties>
</file>