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E500714B-5B54-4AB0-8DDE-BCA0108AF210}" xr6:coauthVersionLast="47" xr6:coauthVersionMax="47" xr10:uidLastSave="{00000000-0000-0000-0000-000000000000}"/>
  <bookViews>
    <workbookView xWindow="-108" yWindow="-108" windowWidth="23256" windowHeight="12576" xr2:uid="{ADB93E99-8582-4CC2-91C5-631F33C446C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 s="1"/>
  <c r="D9" i="1" s="1"/>
  <c r="D6" i="1"/>
  <c r="N20" i="2"/>
  <c r="N16" i="2"/>
  <c r="N10" i="2"/>
  <c r="N5" i="2"/>
  <c r="O20" i="2"/>
  <c r="O16" i="2"/>
  <c r="O10" i="2"/>
  <c r="O5" i="2"/>
  <c r="D4" i="1"/>
  <c r="D5" i="1"/>
  <c r="F3" i="1"/>
  <c r="O11" i="2" l="1"/>
  <c r="O17" i="2" s="1"/>
  <c r="O19" i="2" s="1"/>
  <c r="O21" i="2" s="1"/>
  <c r="N11" i="2"/>
  <c r="N17" i="2" s="1"/>
  <c r="N19" i="2" s="1"/>
  <c r="N21" i="2" s="1"/>
</calcChain>
</file>

<file path=xl/sharedStrings.xml><?xml version="1.0" encoding="utf-8"?>
<sst xmlns="http://schemas.openxmlformats.org/spreadsheetml/2006/main" count="41" uniqueCount="38">
  <si>
    <t>P911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</si>
  <si>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</si>
  <si>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</si>
  <si>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</si>
  <si>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</si>
  <si>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</si>
  <si>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</si>
  <si>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</si>
  <si>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</si>
  <si>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</si>
  <si>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</si>
  <si>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Q424</t>
  </si>
  <si>
    <t>Revenue</t>
  </si>
  <si>
    <t>Other operating income</t>
  </si>
  <si>
    <t>Cost of sales</t>
  </si>
  <si>
    <t>Gross profit</t>
  </si>
  <si>
    <t>G&amp;A</t>
  </si>
  <si>
    <t>Operating profit</t>
  </si>
  <si>
    <t>Investment income</t>
  </si>
  <si>
    <t>Interest expense</t>
  </si>
  <si>
    <t>Pretax profit</t>
  </si>
  <si>
    <t>Taxes</t>
  </si>
  <si>
    <t>Net profit</t>
  </si>
  <si>
    <t>EPS</t>
  </si>
  <si>
    <t>Other operating expense</t>
  </si>
  <si>
    <t>S&amp;M</t>
  </si>
  <si>
    <t>Total operating expense</t>
  </si>
  <si>
    <t>Interest income</t>
  </si>
  <si>
    <t>Finance income</t>
  </si>
  <si>
    <t>Total other expense</t>
  </si>
  <si>
    <t>Q123</t>
  </si>
  <si>
    <t>Q223</t>
  </si>
  <si>
    <t>Q323</t>
  </si>
  <si>
    <t>Q423</t>
  </si>
  <si>
    <t>Q124</t>
  </si>
  <si>
    <t>Q224</t>
  </si>
  <si>
    <t>Q324</t>
  </si>
  <si>
    <t>Q424?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</si>
</sst>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/>
    <xf numFmtId="0" fontId="1" fillId="2" borderId="1" xfId="0" applyFont="1" applyFill="1" applyBorder="1"/>
    <xf numFmtId="0" fontId="3" fillId="2" borderId="1" xfId="0" applyFont="1" applyFill="1" applyBorder="1" applyAlignment="1">
      <alignment horizontal="right"/>
    </xf>
    <xf numFmtId="14" fontId="3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/>
    <xf numFmtId="3" fontId="2" fillId="2" borderId="1" xfId="0" applyNumberFormat="1" applyFont="1" applyFill="1" applyBorder="1"/>
    <xf numFmtId="4" fontId="2" fillId="2" borderId="1" xfId="0" applyNumberFormat="1" applyFont="1" applyFill="1" applyBorder="1"/>
    <xf numFmtId="3" fontId="1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</xdr:colOff>
      <xdr:row>0</xdr:row>
      <xdr:rowOff>7620</xdr:rowOff>
    </xdr:from>
    <xdr:to>
      <xdr:col>15</xdr:col>
      <xdr:colOff>22860</xdr:colOff>
      <xdr:row>31</xdr:row>
      <xdr:rowOff>45720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7B4A640-405E-BFB6-89C8-C98455C648A6}"/>
            </a:ext>
          </a:extLst>
        </xdr:cNvPr>
        <xdr:cNvCxnSpPr/>
      </xdr:nvCxnSpPr>
      <xdr:spPr>
        <a:xfrm>
          <a:off x="10020300" y="7620"/>
          <a:ext cx="0" cy="5707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987C-45FD-45DD-9FD9-8B621E194241}">
  <dimension ref="B2:G9"/>
  <sheetViews>
    <sheetView tabSelected="1" workbookViewId="0">
      <selection activeCell="E4" sqref="E4"/>
    </sheetView>
  </sheetViews>
  <sheetFormatPr defaultRowHeight="14.4" x14ac:dyDescent="0.3"/>
  <cols>
    <col min="1" max="4" width="8.88671875" style="1"/>
    <col min="5" max="7" width="13.33203125" style="3" customWidth="1"/>
    <col min="8" max="16384" width="8.88671875" style="1"/>
  </cols>
  <sheetData>
    <row r="2" spans="2:7" x14ac:dyDescent="0.3">
      <c r="E2" s="3" t="s">
        <v>8</v>
      </c>
      <c r="F2" s="3" t="s">
        <v>9</v>
      </c>
      <c r="G2" s="3" t="s">
        <v>10</v>
      </c>
    </row>
    <row r="3" spans="2:7" x14ac:dyDescent="0.3">
      <c r="B3" s="2" t="s">
        <v>0</v>
      </c>
      <c r="C3" s="1" t="s">
        <v>1</v>
      </c>
      <c r="D3" s="5">
        <v>46.72</v>
      </c>
      <c r="E3" s="4">
        <v>45771</v>
      </c>
      <c r="F3" s="4">
        <f ca="1">TODAY()</f>
        <v>45771</v>
      </c>
      <c r="G3" s="4">
        <v>45776</v>
      </c>
    </row>
    <row r="4" spans="2:7" x14ac:dyDescent="0.3">
      <c r="C4" s="1" t="s">
        <v>2</v>
      </c>
      <c r="D4" s="6">
        <f>455.5+455.5</f>
        <v>911</v>
      </c>
      <c r="E4" s="3" t="s">
        <v>37</v>
      </c>
    </row>
    <row r="5" spans="2:7" x14ac:dyDescent="0.3">
      <c r="C5" s="1" t="s">
        <v>3</v>
      </c>
      <c r="D5" s="6">
        <f>D3*D4</f>
        <v>42561.919999999998</v>
      </c>
    </row>
    <row r="6" spans="2:7" x14ac:dyDescent="0.3">
      <c r="C6" s="1" t="s">
        <v>4</v>
      </c>
      <c r="D6" s="6">
        <f>6384</f>
        <v>6384</v>
      </c>
      <c r="E6" s="3" t="s">
        <v>11</v>
      </c>
    </row>
    <row r="7" spans="2:7" x14ac:dyDescent="0.3">
      <c r="C7" s="1" t="s">
        <v>5</v>
      </c>
      <c r="D7" s="6">
        <f>4253+7160</f>
        <v>11413</v>
      </c>
      <c r="E7" s="3" t="s">
        <v>11</v>
      </c>
    </row>
    <row r="8" spans="2:7" x14ac:dyDescent="0.3">
      <c r="C8" s="1" t="s">
        <v>6</v>
      </c>
      <c r="D8" s="6">
        <f>D6-D7</f>
        <v>-5029</v>
      </c>
    </row>
    <row r="9" spans="2:7" x14ac:dyDescent="0.3">
      <c r="C9" s="1" t="s">
        <v>7</v>
      </c>
      <c r="D9" s="6">
        <f>D5-D8</f>
        <v>47590.92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A458-A045-4CDD-AB9F-50D0E0A9F456}">
  <dimension ref="B2:Z21"/>
  <sheetViews>
    <sheetView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Q22" sqref="Q22"/>
    </sheetView>
  </sheetViews>
  <sheetFormatPr defaultRowHeight="14.4" x14ac:dyDescent="0.3"/>
  <cols>
    <col min="1" max="1" width="8.88671875" style="1"/>
    <col min="2" max="2" width="21.33203125" style="1" bestFit="1" customWidth="1"/>
    <col min="3" max="16384" width="8.88671875" style="1"/>
  </cols>
  <sheetData>
    <row r="2" spans="2:26" x14ac:dyDescent="0.3">
      <c r="C2" s="9" t="s">
        <v>30</v>
      </c>
      <c r="D2" s="9" t="s">
        <v>31</v>
      </c>
      <c r="E2" s="9" t="s">
        <v>32</v>
      </c>
      <c r="F2" s="9" t="s">
        <v>33</v>
      </c>
      <c r="G2" s="9" t="s">
        <v>34</v>
      </c>
      <c r="H2" s="9" t="s">
        <v>35</v>
      </c>
      <c r="I2" s="9" t="s">
        <v>36</v>
      </c>
      <c r="J2" s="9" t="s">
        <v>11</v>
      </c>
      <c r="L2" s="1">
        <v>2021</v>
      </c>
      <c r="M2" s="1">
        <v>2022</v>
      </c>
      <c r="N2" s="1">
        <v>2023</v>
      </c>
      <c r="O2" s="1">
        <v>2024</v>
      </c>
      <c r="P2" s="1">
        <v>2025</v>
      </c>
      <c r="Q2" s="1">
        <v>2026</v>
      </c>
      <c r="R2" s="1">
        <v>2027</v>
      </c>
      <c r="S2" s="1">
        <v>2028</v>
      </c>
      <c r="T2" s="1">
        <v>2029</v>
      </c>
      <c r="U2" s="1">
        <v>2030</v>
      </c>
      <c r="V2" s="1">
        <v>2031</v>
      </c>
      <c r="W2" s="1">
        <v>2032</v>
      </c>
      <c r="X2" s="1">
        <v>2033</v>
      </c>
      <c r="Y2" s="1">
        <v>2034</v>
      </c>
      <c r="Z2" s="1">
        <v>2035</v>
      </c>
    </row>
    <row r="3" spans="2:26" s="2" customFormat="1" x14ac:dyDescent="0.3">
      <c r="B3" s="2" t="s">
        <v>12</v>
      </c>
      <c r="I3" s="8"/>
      <c r="N3" s="8">
        <v>40530</v>
      </c>
      <c r="O3" s="8">
        <v>40083</v>
      </c>
    </row>
    <row r="4" spans="2:26" x14ac:dyDescent="0.3">
      <c r="B4" s="1" t="s">
        <v>14</v>
      </c>
      <c r="I4" s="6"/>
      <c r="N4" s="6">
        <v>28924</v>
      </c>
      <c r="O4" s="6">
        <v>29756</v>
      </c>
    </row>
    <row r="5" spans="2:26" s="2" customFormat="1" x14ac:dyDescent="0.3">
      <c r="B5" s="2" t="s">
        <v>15</v>
      </c>
      <c r="I5" s="8"/>
      <c r="N5" s="8">
        <f>N3-N4</f>
        <v>11606</v>
      </c>
      <c r="O5" s="8">
        <f>O3-O4</f>
        <v>10327</v>
      </c>
    </row>
    <row r="6" spans="2:26" x14ac:dyDescent="0.3">
      <c r="B6" s="1" t="s">
        <v>25</v>
      </c>
      <c r="I6" s="6"/>
      <c r="N6" s="6">
        <v>2869</v>
      </c>
      <c r="O6" s="6">
        <v>3099</v>
      </c>
    </row>
    <row r="7" spans="2:26" x14ac:dyDescent="0.3">
      <c r="B7" s="1" t="s">
        <v>16</v>
      </c>
      <c r="I7" s="6"/>
      <c r="N7" s="6">
        <v>1787</v>
      </c>
      <c r="O7" s="6">
        <v>1859</v>
      </c>
    </row>
    <row r="8" spans="2:26" x14ac:dyDescent="0.3">
      <c r="B8" s="1" t="s">
        <v>13</v>
      </c>
      <c r="I8" s="6"/>
      <c r="N8" s="6">
        <v>-1496</v>
      </c>
      <c r="O8" s="6">
        <v>-1375</v>
      </c>
    </row>
    <row r="9" spans="2:26" x14ac:dyDescent="0.3">
      <c r="B9" s="1" t="s">
        <v>24</v>
      </c>
      <c r="I9" s="6"/>
      <c r="N9" s="6">
        <v>1162</v>
      </c>
      <c r="O9" s="6">
        <v>1107</v>
      </c>
    </row>
    <row r="10" spans="2:26" x14ac:dyDescent="0.3">
      <c r="B10" s="1" t="s">
        <v>26</v>
      </c>
      <c r="I10" s="6"/>
      <c r="N10" s="6">
        <f>SUM(N6:N9)</f>
        <v>4322</v>
      </c>
      <c r="O10" s="6">
        <f>SUM(O6:O9)</f>
        <v>4690</v>
      </c>
    </row>
    <row r="11" spans="2:26" s="2" customFormat="1" x14ac:dyDescent="0.3">
      <c r="B11" s="2" t="s">
        <v>17</v>
      </c>
      <c r="I11" s="8"/>
      <c r="N11" s="8">
        <f>N5-N10</f>
        <v>7284</v>
      </c>
      <c r="O11" s="8">
        <f>O5-O10</f>
        <v>5637</v>
      </c>
    </row>
    <row r="12" spans="2:26" x14ac:dyDescent="0.3">
      <c r="B12" s="1" t="s">
        <v>18</v>
      </c>
      <c r="I12" s="6"/>
      <c r="N12" s="6">
        <v>9</v>
      </c>
      <c r="O12" s="6">
        <v>155</v>
      </c>
    </row>
    <row r="13" spans="2:26" x14ac:dyDescent="0.3">
      <c r="B13" s="1" t="s">
        <v>27</v>
      </c>
      <c r="I13" s="6"/>
      <c r="N13" s="6">
        <v>-264</v>
      </c>
      <c r="O13" s="6">
        <v>-278</v>
      </c>
    </row>
    <row r="14" spans="2:26" x14ac:dyDescent="0.3">
      <c r="B14" s="1" t="s">
        <v>19</v>
      </c>
      <c r="I14" s="6"/>
      <c r="N14" s="6">
        <v>184</v>
      </c>
      <c r="O14" s="6">
        <v>223</v>
      </c>
    </row>
    <row r="15" spans="2:26" x14ac:dyDescent="0.3">
      <c r="B15" s="1" t="s">
        <v>28</v>
      </c>
      <c r="I15" s="6"/>
      <c r="N15" s="6">
        <v>-19</v>
      </c>
      <c r="O15" s="6">
        <v>309</v>
      </c>
    </row>
    <row r="16" spans="2:26" x14ac:dyDescent="0.3">
      <c r="B16" s="1" t="s">
        <v>29</v>
      </c>
      <c r="I16" s="6"/>
      <c r="N16" s="6">
        <f>SUM(N12:N15)</f>
        <v>-90</v>
      </c>
      <c r="O16" s="6">
        <f>SUM(O12:O15)</f>
        <v>409</v>
      </c>
    </row>
    <row r="17" spans="2:15" s="2" customFormat="1" x14ac:dyDescent="0.3">
      <c r="B17" s="2" t="s">
        <v>20</v>
      </c>
      <c r="I17" s="8"/>
      <c r="N17" s="8">
        <f>N11-N16</f>
        <v>7374</v>
      </c>
      <c r="O17" s="8">
        <f>O11-O16</f>
        <v>5228</v>
      </c>
    </row>
    <row r="18" spans="2:15" x14ac:dyDescent="0.3">
      <c r="B18" s="1" t="s">
        <v>21</v>
      </c>
      <c r="I18" s="6"/>
      <c r="N18" s="6">
        <v>2218</v>
      </c>
      <c r="O18" s="6">
        <v>1632</v>
      </c>
    </row>
    <row r="19" spans="2:15" s="2" customFormat="1" x14ac:dyDescent="0.3">
      <c r="B19" s="2" t="s">
        <v>22</v>
      </c>
      <c r="I19" s="8"/>
      <c r="N19" s="8">
        <f>N17-N18</f>
        <v>5156</v>
      </c>
      <c r="O19" s="8">
        <f>O17-O18</f>
        <v>3596</v>
      </c>
    </row>
    <row r="20" spans="2:15" x14ac:dyDescent="0.3">
      <c r="B20" s="1" t="s">
        <v>2</v>
      </c>
      <c r="I20" s="6"/>
      <c r="N20" s="6">
        <f>455.5+455.5</f>
        <v>911</v>
      </c>
      <c r="O20" s="6">
        <f>455.5+455.5</f>
        <v>911</v>
      </c>
    </row>
    <row r="21" spans="2:15" x14ac:dyDescent="0.3">
      <c r="B21" s="1" t="s">
        <v>23</v>
      </c>
      <c r="I21" s="7"/>
      <c r="N21" s="7">
        <f>N19/N20</f>
        <v>5.6597145993413829</v>
      </c>
      <c r="O21" s="7">
        <f>O19/O20</f>
        <v>3.9473106476399562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2025-04-24T17:56:29Z</dcterms:created>
  <dcterms:modified xsi:type="dcterms:W3CDTF">2025-04-24T18:35:47Z</dcterms:modified>
</cp:coreProperties>
</file>