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5D77AD0A-5153-4D98-8050-BC25D70B0A1A}" xr6:coauthVersionLast="46" xr6:coauthVersionMax="46" xr10:uidLastSave="{00000000-0000-0000-0000-000000000000}"/>
  <bookViews>
    <workbookView xWindow="-108" yWindow="-108" windowWidth="23256" windowHeight="12576" activeTab="1" xr2:uid="{7DE50776-F4CA-447E-BA1E-BC9E3423717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F11" i="2"/>
  <c r="F19" i="2"/>
  <c r="F4" i="2"/>
  <c r="F5" i="2" s="1"/>
  <c r="F9" i="2"/>
  <c r="F10" i="2" l="1"/>
  <c r="F13" i="2" l="1"/>
  <c r="F20" i="2"/>
  <c r="F15" i="2" l="1"/>
  <c r="F22" i="2"/>
  <c r="F17" i="2" l="1"/>
  <c r="F21" i="2"/>
  <c r="J11" i="2" l="1"/>
  <c r="J9" i="2"/>
  <c r="J4" i="2"/>
  <c r="J5" i="2" s="1"/>
  <c r="J10" i="2" s="1"/>
  <c r="J20" i="2" l="1"/>
  <c r="J13" i="2"/>
  <c r="J19" i="2"/>
  <c r="D8" i="1"/>
  <c r="D7" i="1"/>
  <c r="D6" i="1"/>
  <c r="D5" i="1"/>
  <c r="D9" i="1" s="1"/>
  <c r="F3" i="1"/>
  <c r="J15" i="2" l="1"/>
  <c r="J22" i="2"/>
  <c r="J17" i="2" l="1"/>
  <c r="J21" i="2"/>
</calcChain>
</file>

<file path=xl/sharedStrings.xml><?xml version="1.0" encoding="utf-8"?>
<sst xmlns="http://schemas.openxmlformats.org/spreadsheetml/2006/main" count="39" uniqueCount="37">
  <si>
    <t>SBUX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</si>
  <si>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</si>
  <si>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</si>
  <si>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</si>
  <si>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</si>
  <si>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</si>
  <si>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</si>
  <si>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</si>
  <si>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</si>
  <si>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</si>
  <si>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</si>
  <si>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</si>
  <si>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</si>
  <si>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</si>
  <si>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</si>
  <si>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</si>
  <si>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</si>
  <si>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</si>
  <si>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</si>
  <si>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</si>
  <si>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</si>
  <si>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Net profit</t>
  </si>
  <si>
    <t>Gross profit</t>
  </si>
  <si>
    <t>SG&amp;A</t>
  </si>
  <si>
    <t>D&amp;A</t>
  </si>
  <si>
    <t>Total operating expenses</t>
  </si>
  <si>
    <t>Operating profit</t>
  </si>
  <si>
    <t>Interest income</t>
  </si>
  <si>
    <t>Interest expense</t>
  </si>
  <si>
    <t>Pretax profit</t>
  </si>
  <si>
    <t>Taxes</t>
  </si>
  <si>
    <t>EPS</t>
  </si>
  <si>
    <t>Impairment &amp; restructuring</t>
  </si>
  <si>
    <t>Gross Margin</t>
  </si>
  <si>
    <t>Operating Margin</t>
  </si>
  <si>
    <t>Net Margin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</si>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</sst>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CCC-F565-431B-B573-18EE341104CF}">
  <dimension ref="B2:G9"/>
  <sheetViews>
    <sheetView workbookViewId="0">
      <selection activeCell="D7" sqref="D7"/>
    </sheetView>
  </sheetViews>
  <sheetFormatPr defaultRowHeight="14.4" x14ac:dyDescent="0.3"/>
  <cols>
    <col min="4" max="4" width="11" bestFit="1" customWidth="1"/>
    <col min="5" max="7" width="15.7773437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2">
        <v>96.81</v>
      </c>
      <c r="E3" s="5">
        <v>44227</v>
      </c>
      <c r="F3" s="5">
        <f ca="1">TODAY()</f>
        <v>44227</v>
      </c>
      <c r="G3" s="5">
        <v>44312</v>
      </c>
    </row>
    <row r="4" spans="2:7" x14ac:dyDescent="0.3">
      <c r="C4" t="s">
        <v>2</v>
      </c>
      <c r="D4" s="3">
        <v>1177.3</v>
      </c>
    </row>
    <row r="5" spans="2:7" x14ac:dyDescent="0.3">
      <c r="C5" t="s">
        <v>3</v>
      </c>
      <c r="D5" s="3">
        <f>D3*D4</f>
        <v>113974.413</v>
      </c>
    </row>
    <row r="6" spans="2:7" x14ac:dyDescent="0.3">
      <c r="C6" t="s">
        <v>4</v>
      </c>
      <c r="D6" s="3">
        <f>5028.1+235.5+190.9+496</f>
        <v>5950.5</v>
      </c>
    </row>
    <row r="7" spans="2:7" x14ac:dyDescent="0.3">
      <c r="C7" t="s">
        <v>5</v>
      </c>
      <c r="D7" s="3">
        <f>492.6+750+14673.5</f>
        <v>15916.1</v>
      </c>
    </row>
    <row r="8" spans="2:7" x14ac:dyDescent="0.3">
      <c r="C8" t="s">
        <v>6</v>
      </c>
      <c r="D8" s="3">
        <f>D6-D7</f>
        <v>-9965.6</v>
      </c>
    </row>
    <row r="9" spans="2:7" x14ac:dyDescent="0.3">
      <c r="C9" t="s">
        <v>7</v>
      </c>
      <c r="D9" s="3">
        <f>D5-D8</f>
        <v>123940.01300000001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70A8-3B6F-4D79-A96F-D1E155024928}">
  <dimension ref="B2:L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9" sqref="I19"/>
    </sheetView>
  </sheetViews>
  <sheetFormatPr defaultRowHeight="14.4" x14ac:dyDescent="0.3"/>
  <cols>
    <col min="2" max="2" width="23.33203125" bestFit="1" customWidth="1"/>
  </cols>
  <sheetData>
    <row r="2" spans="2:12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2:12" s="1" customFormat="1" x14ac:dyDescent="0.3">
      <c r="B3" s="1" t="s">
        <v>11</v>
      </c>
      <c r="F3" s="7">
        <v>7091.7</v>
      </c>
      <c r="J3" s="7">
        <v>6749.4</v>
      </c>
    </row>
    <row r="4" spans="2:12" x14ac:dyDescent="0.3">
      <c r="B4" t="s">
        <v>20</v>
      </c>
      <c r="F4" s="3">
        <f>2236.4+2821.5+101.8</f>
        <v>5159.7</v>
      </c>
      <c r="J4" s="3">
        <f>2049.1+2867.3+91.8</f>
        <v>5008.2</v>
      </c>
    </row>
    <row r="5" spans="2:12" s="1" customFormat="1" x14ac:dyDescent="0.3">
      <c r="B5" s="1" t="s">
        <v>22</v>
      </c>
      <c r="F5" s="7">
        <f>F3-F4</f>
        <v>1932</v>
      </c>
      <c r="J5" s="7">
        <f>J3-J4</f>
        <v>1741.1999999999998</v>
      </c>
    </row>
    <row r="6" spans="2:12" x14ac:dyDescent="0.3">
      <c r="B6" t="s">
        <v>23</v>
      </c>
      <c r="F6" s="3">
        <v>434.2</v>
      </c>
      <c r="J6" s="3">
        <v>472.1</v>
      </c>
    </row>
    <row r="7" spans="2:12" x14ac:dyDescent="0.3">
      <c r="B7" t="s">
        <v>24</v>
      </c>
      <c r="F7" s="3">
        <v>351</v>
      </c>
      <c r="J7" s="3">
        <v>366.1</v>
      </c>
    </row>
    <row r="8" spans="2:12" x14ac:dyDescent="0.3">
      <c r="B8" t="s">
        <v>32</v>
      </c>
      <c r="F8" s="3">
        <v>6.3</v>
      </c>
      <c r="J8" s="3">
        <v>72</v>
      </c>
    </row>
    <row r="9" spans="2:12" x14ac:dyDescent="0.3">
      <c r="B9" t="s">
        <v>25</v>
      </c>
      <c r="F9" s="3">
        <f>F6+F7+F8</f>
        <v>791.5</v>
      </c>
      <c r="J9" s="3">
        <f>J6+J7+J8</f>
        <v>910.2</v>
      </c>
    </row>
    <row r="10" spans="2:12" s="1" customFormat="1" x14ac:dyDescent="0.3">
      <c r="B10" s="1" t="s">
        <v>26</v>
      </c>
      <c r="F10" s="7">
        <f>F5-F9</f>
        <v>1140.5</v>
      </c>
      <c r="J10" s="7">
        <f>J5-J9</f>
        <v>830.99999999999977</v>
      </c>
    </row>
    <row r="11" spans="2:12" x14ac:dyDescent="0.3">
      <c r="B11" t="s">
        <v>27</v>
      </c>
      <c r="F11" s="3">
        <f>-15.9-73.9</f>
        <v>-89.800000000000011</v>
      </c>
      <c r="J11" s="3">
        <f>-15.5-82.7</f>
        <v>-98.2</v>
      </c>
    </row>
    <row r="12" spans="2:12" x14ac:dyDescent="0.3">
      <c r="B12" t="s">
        <v>28</v>
      </c>
      <c r="F12" s="3">
        <v>91.9</v>
      </c>
      <c r="J12" s="3">
        <v>120.7</v>
      </c>
      <c r="K12" s="3"/>
      <c r="L12" s="9"/>
    </row>
    <row r="13" spans="2:12" s="1" customFormat="1" x14ac:dyDescent="0.3">
      <c r="B13" s="1" t="s">
        <v>29</v>
      </c>
      <c r="F13" s="7">
        <f>F10-F11-F12</f>
        <v>1138.3999999999999</v>
      </c>
      <c r="J13" s="7">
        <f>J10-J11-J12</f>
        <v>808.49999999999977</v>
      </c>
    </row>
    <row r="14" spans="2:12" x14ac:dyDescent="0.3">
      <c r="B14" t="s">
        <v>30</v>
      </c>
      <c r="F14" s="3">
        <v>258.8</v>
      </c>
      <c r="J14" s="3">
        <v>186.1</v>
      </c>
    </row>
    <row r="15" spans="2:12" s="1" customFormat="1" x14ac:dyDescent="0.3">
      <c r="B15" s="1" t="s">
        <v>21</v>
      </c>
      <c r="F15" s="7">
        <f>F13-F14</f>
        <v>879.59999999999991</v>
      </c>
      <c r="J15" s="7">
        <f>J13-J14</f>
        <v>622.39999999999975</v>
      </c>
    </row>
    <row r="16" spans="2:12" x14ac:dyDescent="0.3">
      <c r="B16" t="s">
        <v>2</v>
      </c>
      <c r="F16" s="3">
        <v>1177.3</v>
      </c>
      <c r="J16" s="3">
        <v>1177.3</v>
      </c>
    </row>
    <row r="17" spans="2:10" s="1" customFormat="1" x14ac:dyDescent="0.3">
      <c r="B17" s="1" t="s">
        <v>31</v>
      </c>
      <c r="F17" s="8">
        <f>F15/F16</f>
        <v>0.74713327104391403</v>
      </c>
      <c r="J17" s="8">
        <f>J15/J16</f>
        <v>0.5286672895608594</v>
      </c>
    </row>
    <row r="19" spans="2:10" s="1" customFormat="1" x14ac:dyDescent="0.3">
      <c r="B19" s="1" t="s">
        <v>33</v>
      </c>
      <c r="F19" s="10">
        <f>F5/F3</f>
        <v>0.2724311519099793</v>
      </c>
      <c r="J19" s="10">
        <f>J5/J3</f>
        <v>0.25797848697662012</v>
      </c>
    </row>
    <row r="20" spans="2:10" x14ac:dyDescent="0.3">
      <c r="B20" t="s">
        <v>34</v>
      </c>
      <c r="F20" s="9">
        <f>F10/F3</f>
        <v>0.16082180577294583</v>
      </c>
      <c r="J20" s="9">
        <f>J10/J3</f>
        <v>0.12312205529380386</v>
      </c>
    </row>
    <row r="21" spans="2:10" s="1" customFormat="1" x14ac:dyDescent="0.3">
      <c r="B21" s="1" t="s">
        <v>35</v>
      </c>
      <c r="F21" s="10">
        <f>F15/F3</f>
        <v>0.12403231947205888</v>
      </c>
      <c r="J21" s="10">
        <f>J15/J3</f>
        <v>9.2215604350016273E-2</v>
      </c>
    </row>
    <row r="22" spans="2:10" x14ac:dyDescent="0.3">
      <c r="B22" t="s">
        <v>30</v>
      </c>
      <c r="F22" s="9">
        <f>F14/F13</f>
        <v>0.22733661278988057</v>
      </c>
      <c r="J22" s="9">
        <f>J14/J13</f>
        <v>0.2301793444650588</v>
      </c>
    </row>
    <row r="23" spans="2:10" s="1" customFormat="1" x14ac:dyDescent="0.3">
      <c r="B23" s="1" t="s">
        <v>36</v>
      </c>
      <c r="J23" s="10">
        <f>J3/F3-1</f>
        <v>-4.8267693218833285E-2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2021-01-31T13:42:32Z</dcterms:created>
  <dcterms:modified xsi:type="dcterms:W3CDTF">2021-01-31T14:54:29Z</dcterms:modified>
</cp:coreProperties>
</file>