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68" windowHeight="12888"/>
  </bookViews>
  <sheets>
    <sheet name="Sheet1" sheetId="1" r:id="rId1"/>
  </sheets>
  <definedNames>
    <definedName name="单位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1" name="ID_F30DDC7D537947F4BAE9905A0A8C0E8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45655" y="737235"/>
          <a:ext cx="5762625" cy="11620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2" name="ID_8B0D3E154CCE463D918A6B754BDE80D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145655" y="1179195"/>
          <a:ext cx="5876925" cy="13239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4" name="ID_EE3C3700D55947208426E54390F3B29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145655" y="2505075"/>
          <a:ext cx="5876925" cy="12382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5" name="ID_3D62FF74ED64414888F32AC91180FFE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145655" y="2947035"/>
          <a:ext cx="5943600" cy="12192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6" name="ID_F6F344BF5B464863AC43FE94093CC29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145655" y="3396615"/>
          <a:ext cx="5915025" cy="13335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7" name="ID_A2CB149D019C4AB29669064B79B3C5D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7145655" y="3830955"/>
          <a:ext cx="5943600" cy="13811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8" name="ID_4477A8D5127242539B20EBAD8990196A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145655" y="4250055"/>
          <a:ext cx="5924550" cy="12954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9" name="ID_0D7D1331BE1E4B7FA3E4765643F8FA4A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7145655" y="4669155"/>
          <a:ext cx="6134100" cy="13811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0" name="ID_3BB9316D591745199AFCEB55EA78C73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145655" y="5095875"/>
          <a:ext cx="6229350" cy="12573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1" name="ID_3EF6C32E9268451F9E2B2C28B976A1E8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7145655" y="5522595"/>
          <a:ext cx="6000750" cy="12668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2" name="ID_BE62D8DB6DDB46B385E3519C7CAB37A6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7145655" y="5949315"/>
          <a:ext cx="5962650" cy="12954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3" name="ID_A6C1ED3964644E9C8F6AD8B1F987F00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7145655" y="6376035"/>
          <a:ext cx="6038850" cy="12096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5" name="ID_752ABEF71A3C4457934C7B5C5D347EE7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7145655" y="7557135"/>
          <a:ext cx="5953125" cy="12382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3" name="ID_F51466F975EA4189BC218596CA256447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7145655" y="12464415"/>
          <a:ext cx="7696200" cy="18002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F34BEDC7FAAB4E029C26E063471F7568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7145655" y="15238095"/>
          <a:ext cx="7886700" cy="19240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" name="ID_72A3BAE1297947FE8F4B7105E580A8AE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7145655" y="8235315"/>
          <a:ext cx="14563725" cy="726757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<sst xmlns="http://schemas.openxmlformats.org/spreadsheetml/2006/main" count="78" uniqueCount="62">
  <si>
    <r>
      <t xml:space="preserve">采购价格仅供参考，具体不同店价格不一样。
整体元器件成本大概是100~120之间。如果要买其他电烙铁等工具，总成本在300左右。
如果没时间做，可以加微信: </t>
    </r>
    <r>
      <rPr>
        <b/>
        <sz val="16"/>
        <color rgb="FFFF0000"/>
        <rFont val="等线"/>
        <charset val="134"/>
        <scheme val="minor"/>
      </rPr>
      <t>mayijun0226</t>
    </r>
    <r>
      <rPr>
        <sz val="16"/>
        <color theme="1"/>
        <rFont val="等线"/>
        <charset val="134"/>
        <scheme val="minor"/>
      </rPr>
      <t xml:space="preserve">
可以帮忙代工，保姆级详细教程正在做，有疑问可以加微信询问。</t>
    </r>
    <r>
      <rPr>
        <b/>
        <sz val="16"/>
        <color theme="1"/>
        <rFont val="等线"/>
        <charset val="134"/>
        <scheme val="minor"/>
      </rPr>
      <t xml:space="preserve">
</t>
    </r>
  </si>
  <si>
    <t>器件</t>
  </si>
  <si>
    <t>数量</t>
  </si>
  <si>
    <t>备注</t>
  </si>
  <si>
    <t>淘宝店家</t>
  </si>
  <si>
    <t>价格</t>
  </si>
  <si>
    <t>9V充电锂电池500mA</t>
  </si>
  <si>
    <t>不要用碳性电池或碱性电池！！</t>
  </si>
  <si>
    <t>何维克电池</t>
  </si>
  <si>
    <t>9V电池扣I型硬扣</t>
  </si>
  <si>
    <t>zave</t>
  </si>
  <si>
    <t>3362电位器10K</t>
  </si>
  <si>
    <t>NPN三极管s8050</t>
  </si>
  <si>
    <t>简易牛角插座2.54mm 2*8p直针</t>
  </si>
  <si>
    <t>铝电解电容直插 2200uf</t>
  </si>
  <si>
    <t>XH2.54mm直针插座2P</t>
  </si>
  <si>
    <t>XH2.54mm排线2p30cm公头</t>
  </si>
  <si>
    <t>实际用下来30cm有点长了，可以买15cm的</t>
  </si>
  <si>
    <t>有源蜂鸣器5v D=12mm</t>
  </si>
  <si>
    <t>HK-4100F-DC5V汇科继电器</t>
  </si>
  <si>
    <t>KF310-4P接线柱 十字 蓝色 可拼接</t>
  </si>
  <si>
    <t>排针2.54mm 1*9P 针长19~23mm均可</t>
  </si>
  <si>
    <t>建议针长19~23mm，主包是21的刚刚好</t>
  </si>
  <si>
    <t>5mm圆头LED直插红色</t>
  </si>
  <si>
    <t>220欧姆金属膜电阻 （用于led限流）</t>
  </si>
  <si>
    <t>risym 旗舰店</t>
  </si>
  <si>
    <t>10k欧姆金属膜电阻（用于三极管下拉)</t>
  </si>
  <si>
    <t>跟上面那个电阻在同一个链接，你可以替换成贴片的，改原理图和pcb即可</t>
  </si>
  <si>
    <t>8Ω1W或8Ω2W喇叭（直径最好&lt;30mm）</t>
  </si>
  <si>
    <t>LED显示屏排线 16P 30cm</t>
  </si>
  <si>
    <t>欣薇电子科技</t>
  </si>
  <si>
    <t>电缆0.5平方纯铜（红黑黄）</t>
  </si>
  <si>
    <t>利民达电线电缆</t>
  </si>
  <si>
    <t>STM32F103C8T6开发板</t>
  </si>
  <si>
    <t>注意焊接的左右方向</t>
  </si>
  <si>
    <t>贝科姆旗舰店</t>
  </si>
  <si>
    <t>ST-LINK</t>
  </si>
  <si>
    <t>深圳市轩特佳电子</t>
  </si>
  <si>
    <t>单片机矩阵键盘3*4</t>
  </si>
  <si>
    <t>任意5v稳压模块</t>
  </si>
  <si>
    <t>mini mp3 player模块</t>
  </si>
  <si>
    <t>捷兴泰电子</t>
  </si>
  <si>
    <t>钮子开关 开关+大红盖</t>
  </si>
  <si>
    <t>深圳市辉泰电器</t>
  </si>
  <si>
    <t>LCD1601a(黄绿色)</t>
  </si>
  <si>
    <t>不要买错成1602</t>
  </si>
  <si>
    <t>上海斯迈诺</t>
  </si>
  <si>
    <t>银灰色PVC警示胶带</t>
  </si>
  <si>
    <t xml:space="preserve"> 品尚美塑旗舰店</t>
  </si>
  <si>
    <t>黑色PVC胶布</t>
  </si>
  <si>
    <t>A4牛皮纸浅色</t>
  </si>
  <si>
    <t>浅色，A4，裁切尺寸见表的最下面附录</t>
  </si>
  <si>
    <t>书昶办公用品专营店</t>
  </si>
  <si>
    <t>热熔胶枪</t>
  </si>
  <si>
    <t>随便买便宜的就行</t>
  </si>
  <si>
    <t>买便宜的，附赠胶棒最好多于5根，我用掉了五根</t>
  </si>
  <si>
    <t>小容量TF卡</t>
  </si>
  <si>
    <t>森秀</t>
  </si>
  <si>
    <t>各类焊接工具：电烙铁、焊锡丝、等等</t>
  </si>
  <si>
    <t>德力西</t>
  </si>
  <si>
    <t>仅元器件消耗品成本（不包括工具电烙铁等）</t>
  </si>
  <si>
    <t>总计（包含工具）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</si>
</sst>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4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6"/>
      <color rgb="FFFF0000"/>
      <name val="等线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0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/>
      </right>
      <top style="thin">
        <color theme="4"/>
      </top>
      <bottom style="thin">
        <color theme="4" tint="0.399975585192419"/>
      </bottom>
      <diagonal/>
    </border>
    <border>
      <left style="thin">
        <color theme="4"/>
      </left>
      <right style="thin">
        <color theme="4"/>
      </right>
      <top style="thin">
        <color theme="0"/>
      </top>
      <bottom style="thin">
        <color theme="0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/>
      </left>
      <right style="thin">
        <color theme="4"/>
      </right>
      <top style="thin">
        <color theme="0"/>
      </top>
      <bottom/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/>
      <diagonal/>
    </border>
    <border>
      <left style="thin">
        <color theme="4" tint="0.399975585192419"/>
      </left>
      <right style="thin">
        <color theme="4"/>
      </right>
      <top style="thin">
        <color theme="4" tint="0.39997558519241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14" applyNumberFormat="0" applyAlignment="0" applyProtection="0">
      <alignment vertical="center"/>
    </xf>
    <xf numFmtId="0" fontId="14" fillId="7" borderId="15" applyNumberFormat="0" applyAlignment="0" applyProtection="0">
      <alignment vertical="center"/>
    </xf>
    <xf numFmtId="0" fontId="15" fillId="7" borderId="14" applyNumberFormat="0" applyAlignment="0" applyProtection="0">
      <alignment vertical="center"/>
    </xf>
    <xf numFmtId="0" fontId="16" fillId="8" borderId="16" applyNumberFormat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35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vertical="center"/>
    </xf>
    <xf numFmtId="0" fontId="0" fillId="0" borderId="10" xfId="0" applyFont="1" applyFill="1" applyBorder="1"/>
    <xf numFmtId="0" fontId="0" fillId="0" borderId="10" xfId="0" applyFont="1" applyFill="1" applyBorder="1" applyAlignment="1">
      <alignment wrapText="1"/>
    </xf>
    <xf numFmtId="0" fontId="4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center"/>
    </xf>
    <xf numFmtId="0" fontId="0" fillId="0" borderId="10" xfId="0" applyFill="1" applyBorder="1"/>
    <xf numFmtId="0" fontId="0" fillId="0" borderId="10" xfId="0" applyFill="1" applyBorder="1" applyAlignment="1">
      <alignment horizontal="right" wrapText="1"/>
    </xf>
    <xf numFmtId="0" fontId="4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/>
    <xf numFmtId="0" fontId="0" fillId="0" borderId="0" xfId="0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22.png"/><Relationship Id="rId8" Type="http://schemas.openxmlformats.org/officeDocument/2006/relationships/image" Target="media/image21.png"/><Relationship Id="rId7" Type="http://schemas.openxmlformats.org/officeDocument/2006/relationships/image" Target="media/image20.png"/><Relationship Id="rId6" Type="http://schemas.openxmlformats.org/officeDocument/2006/relationships/image" Target="media/image19.png"/><Relationship Id="rId5" Type="http://schemas.openxmlformats.org/officeDocument/2006/relationships/image" Target="media/image18.png"/><Relationship Id="rId4" Type="http://schemas.openxmlformats.org/officeDocument/2006/relationships/image" Target="media/image17.png"/><Relationship Id="rId3" Type="http://schemas.openxmlformats.org/officeDocument/2006/relationships/image" Target="media/image16.png"/><Relationship Id="rId2" Type="http://schemas.openxmlformats.org/officeDocument/2006/relationships/image" Target="media/image15.png"/><Relationship Id="rId16" Type="http://schemas.openxmlformats.org/officeDocument/2006/relationships/image" Target="media/image29.png"/><Relationship Id="rId15" Type="http://schemas.openxmlformats.org/officeDocument/2006/relationships/image" Target="media/image28.png"/><Relationship Id="rId14" Type="http://schemas.openxmlformats.org/officeDocument/2006/relationships/image" Target="media/image27.png"/><Relationship Id="rId13" Type="http://schemas.openxmlformats.org/officeDocument/2006/relationships/image" Target="media/image26.png"/><Relationship Id="rId12" Type="http://schemas.openxmlformats.org/officeDocument/2006/relationships/image" Target="media/image25.png"/><Relationship Id="rId11" Type="http://schemas.openxmlformats.org/officeDocument/2006/relationships/image" Target="media/image24.png"/><Relationship Id="rId10" Type="http://schemas.openxmlformats.org/officeDocument/2006/relationships/image" Target="media/image23.png"/><Relationship Id="rId1" Type="http://schemas.openxmlformats.org/officeDocument/2006/relationships/image" Target="media/image14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60960</xdr:colOff>
      <xdr:row>3</xdr:row>
      <xdr:rowOff>30480</xdr:rowOff>
    </xdr:from>
    <xdr:to>
      <xdr:col>2</xdr:col>
      <xdr:colOff>1356360</xdr:colOff>
      <xdr:row>3</xdr:row>
      <xdr:rowOff>431165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611880" y="1282700"/>
          <a:ext cx="1295400" cy="4006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1402080</xdr:colOff>
      <xdr:row>17</xdr:row>
      <xdr:rowOff>350520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550920" y="7233920"/>
          <a:ext cx="1402080" cy="35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1341120</xdr:colOff>
      <xdr:row>16</xdr:row>
      <xdr:rowOff>379730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550920" y="6837680"/>
          <a:ext cx="1341120" cy="379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22860</xdr:colOff>
      <xdr:row>20</xdr:row>
      <xdr:rowOff>12065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550920" y="8026400"/>
          <a:ext cx="1501140" cy="408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374015</xdr:colOff>
      <xdr:row>20</xdr:row>
      <xdr:rowOff>337820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550920" y="8422640"/>
          <a:ext cx="374015" cy="337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1296035</xdr:colOff>
      <xdr:row>21</xdr:row>
      <xdr:rowOff>395605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550920" y="8811260"/>
          <a:ext cx="1296035" cy="395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3</xdr:col>
      <xdr:colOff>15875</xdr:colOff>
      <xdr:row>23</xdr:row>
      <xdr:rowOff>2540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550920" y="9207500"/>
          <a:ext cx="1494155" cy="421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3</xdr:col>
      <xdr:colOff>76835</xdr:colOff>
      <xdr:row>24</xdr:row>
      <xdr:rowOff>26670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3550920" y="9626600"/>
          <a:ext cx="1555115" cy="415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5715</xdr:colOff>
      <xdr:row>24</xdr:row>
      <xdr:rowOff>411480</xdr:rowOff>
    </xdr:to>
    <xdr:pic>
      <xdr:nvPicPr>
        <xdr:cNvPr id="12" name="图片 1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550920" y="10015220"/>
          <a:ext cx="1483995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3</xdr:col>
      <xdr:colOff>151765</xdr:colOff>
      <xdr:row>25</xdr:row>
      <xdr:rowOff>388620</xdr:rowOff>
    </xdr:to>
    <xdr:pic>
      <xdr:nvPicPr>
        <xdr:cNvPr id="13" name="图片 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3550920" y="10441940"/>
          <a:ext cx="1630045" cy="388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1228090</xdr:colOff>
      <xdr:row>26</xdr:row>
      <xdr:rowOff>389255</xdr:rowOff>
    </xdr:to>
    <xdr:pic>
      <xdr:nvPicPr>
        <xdr:cNvPr id="14" name="图片 1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3550920" y="10853420"/>
          <a:ext cx="1228090" cy="3892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716280</xdr:colOff>
      <xdr:row>29</xdr:row>
      <xdr:rowOff>0</xdr:rowOff>
    </xdr:to>
    <xdr:pic>
      <xdr:nvPicPr>
        <xdr:cNvPr id="15" name="图片 1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3550920" y="11676380"/>
          <a:ext cx="716280" cy="396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1419225</xdr:colOff>
      <xdr:row>30</xdr:row>
      <xdr:rowOff>365760</xdr:rowOff>
    </xdr:to>
    <xdr:pic>
      <xdr:nvPicPr>
        <xdr:cNvPr id="16" name="图片 1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3550920" y="12484100"/>
          <a:ext cx="1419225" cy="365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tabSelected="1" workbookViewId="0">
      <selection activeCell="E38" sqref="E38"/>
    </sheetView>
  </sheetViews>
  <sheetFormatPr defaultColWidth="9" defaultRowHeight="13.8" outlineLevelCol="7"/>
  <cols>
    <col min="1" max="1" width="40.6666666666667" customWidth="1"/>
    <col min="2" max="2" width="11.1111111111111" customWidth="1"/>
    <col min="3" max="3" width="21.5555555555556" customWidth="1"/>
    <col min="4" max="4" width="31.2222222222222" style="1" customWidth="1"/>
    <col min="5" max="5" width="59.8796296296296" customWidth="1"/>
    <col min="6" max="6" width="12.1111111111111" customWidth="1"/>
    <col min="7" max="7" width="8.33333333333333" customWidth="1"/>
    <col min="8" max="8" width="60" customWidth="1"/>
  </cols>
  <sheetData>
    <row r="1" spans="1:6">
      <c r="A1" s="2" t="s">
        <v>0</v>
      </c>
      <c r="B1" s="3"/>
      <c r="C1" s="3"/>
      <c r="D1" s="3"/>
      <c r="E1" s="3"/>
      <c r="F1" s="3"/>
    </row>
    <row r="2" ht="71" customHeight="1" spans="1:6">
      <c r="A2" s="3"/>
      <c r="B2" s="3"/>
      <c r="C2" s="3"/>
      <c r="D2" s="3"/>
      <c r="E2" s="3"/>
      <c r="F2" s="3"/>
    </row>
    <row r="3" spans="1:6">
      <c r="A3" s="4" t="s">
        <v>1</v>
      </c>
      <c r="B3" s="5" t="s">
        <v>2</v>
      </c>
      <c r="C3" s="5"/>
      <c r="D3" s="6" t="s">
        <v>3</v>
      </c>
      <c r="E3" s="5" t="s">
        <v>4</v>
      </c>
      <c r="F3" s="7" t="s">
        <v>5</v>
      </c>
    </row>
    <row r="4" ht="34.8" customHeight="1" spans="1:6">
      <c r="A4" s="8" t="s">
        <v>6</v>
      </c>
      <c r="B4" s="9">
        <v>1</v>
      </c>
      <c r="C4" s="10"/>
      <c r="D4" s="11" t="s">
        <v>7</v>
      </c>
      <c r="E4" s="10" t="s">
        <v>8</v>
      </c>
      <c r="F4" s="12">
        <v>6.9</v>
      </c>
    </row>
    <row r="5" ht="34.8" customHeight="1" spans="1:6">
      <c r="A5" s="8" t="s">
        <v>9</v>
      </c>
      <c r="B5" s="13">
        <v>1</v>
      </c>
      <c r="C5" s="14" t="str">
        <f>_xlfn.DISPIMG("ID_F30DDC7D537947F4BAE9905A0A8C0E81",1)</f>
        <v>=DISPIMG("ID_F30DDC7D537947F4BAE9905A0A8C0E81",1)</v>
      </c>
      <c r="D5" s="15"/>
      <c r="E5" s="14" t="s">
        <v>10</v>
      </c>
      <c r="F5" s="16">
        <v>3.02</v>
      </c>
    </row>
    <row r="6" ht="34.8" customHeight="1" spans="1:6">
      <c r="A6" s="8" t="s">
        <v>11</v>
      </c>
      <c r="B6" s="9">
        <v>1</v>
      </c>
      <c r="C6" s="10" t="str">
        <f>_xlfn.DISPIMG("ID_8B0D3E154CCE463D918A6B754BDE80D5",1)</f>
        <v>=DISPIMG("ID_8B0D3E154CCE463D918A6B754BDE80D5",1)</v>
      </c>
      <c r="D6" s="11"/>
      <c r="E6" s="10" t="s">
        <v>10</v>
      </c>
      <c r="F6" s="12">
        <v>3.68</v>
      </c>
    </row>
    <row r="7" ht="34.8" customHeight="1" spans="1:6">
      <c r="A7" s="8" t="s">
        <v>12</v>
      </c>
      <c r="B7" s="13">
        <v>2</v>
      </c>
      <c r="C7" s="14" t="str">
        <f>_xlfn.DISPIMG("ID_EE3C3700D55947208426E54390F3B294",1)</f>
        <v>=DISPIMG("ID_EE3C3700D55947208426E54390F3B294",1)</v>
      </c>
      <c r="D7" s="15"/>
      <c r="E7" s="14" t="s">
        <v>10</v>
      </c>
      <c r="F7" s="16">
        <v>4.11</v>
      </c>
    </row>
    <row r="8" ht="35.4" customHeight="1" spans="1:6">
      <c r="A8" s="8" t="s">
        <v>13</v>
      </c>
      <c r="B8" s="9">
        <v>1</v>
      </c>
      <c r="C8" s="10" t="str">
        <f>_xlfn.DISPIMG("ID_3D62FF74ED64414888F32AC91180FFE2",1)</f>
        <v>=DISPIMG("ID_3D62FF74ED64414888F32AC91180FFE2",1)</v>
      </c>
      <c r="D8" s="11"/>
      <c r="E8" s="10" t="s">
        <v>10</v>
      </c>
      <c r="F8" s="12">
        <v>2.35</v>
      </c>
    </row>
    <row r="9" ht="34.2" customHeight="1" spans="1:6">
      <c r="A9" s="8" t="s">
        <v>14</v>
      </c>
      <c r="B9" s="13">
        <v>3</v>
      </c>
      <c r="C9" s="14" t="str">
        <f>_xlfn.DISPIMG("ID_F6F344BF5B464863AC43FE94093CC294",1)</f>
        <v>=DISPIMG("ID_F6F344BF5B464863AC43FE94093CC294",1)</v>
      </c>
      <c r="D9" s="15"/>
      <c r="E9" s="14" t="s">
        <v>10</v>
      </c>
      <c r="F9" s="16">
        <v>3.69</v>
      </c>
    </row>
    <row r="10" ht="33" customHeight="1" spans="1:6">
      <c r="A10" s="8" t="s">
        <v>15</v>
      </c>
      <c r="B10" s="9">
        <v>2</v>
      </c>
      <c r="C10" s="10" t="str">
        <f>_xlfn.DISPIMG("ID_A2CB149D019C4AB29669064B79B3C5D3",1)</f>
        <v>=DISPIMG("ID_A2CB149D019C4AB29669064B79B3C5D3",1)</v>
      </c>
      <c r="D10" s="11"/>
      <c r="E10" s="10" t="s">
        <v>10</v>
      </c>
      <c r="F10" s="12">
        <v>2.44</v>
      </c>
    </row>
    <row r="11" ht="33" customHeight="1" spans="1:6">
      <c r="A11" s="8" t="s">
        <v>16</v>
      </c>
      <c r="B11" s="13">
        <v>2</v>
      </c>
      <c r="C11" s="14" t="str">
        <f>_xlfn.DISPIMG("ID_4477A8D5127242539B20EBAD8990196A",1)</f>
        <v>=DISPIMG("ID_4477A8D5127242539B20EBAD8990196A",1)</v>
      </c>
      <c r="D11" s="15" t="s">
        <v>17</v>
      </c>
      <c r="E11" s="14" t="s">
        <v>10</v>
      </c>
      <c r="F11" s="16">
        <v>3.53</v>
      </c>
    </row>
    <row r="12" ht="33.6" customHeight="1" spans="1:6">
      <c r="A12" s="8" t="s">
        <v>18</v>
      </c>
      <c r="B12" s="9">
        <v>1</v>
      </c>
      <c r="C12" s="10" t="str">
        <f>_xlfn.DISPIMG("ID_0D7D1331BE1E4B7FA3E4765643F8FA4A",1)</f>
        <v>=DISPIMG("ID_0D7D1331BE1E4B7FA3E4765643F8FA4A",1)</v>
      </c>
      <c r="D12" s="11"/>
      <c r="E12" s="10" t="s">
        <v>10</v>
      </c>
      <c r="F12" s="12">
        <v>2.82</v>
      </c>
    </row>
    <row r="13" ht="33.6" customHeight="1" spans="1:6">
      <c r="A13" s="8" t="s">
        <v>19</v>
      </c>
      <c r="B13" s="13">
        <v>1</v>
      </c>
      <c r="C13" s="14" t="str">
        <f>_xlfn.DISPIMG("ID_3BB9316D591745199AFCEB55EA78C735",1)</f>
        <v>=DISPIMG("ID_3BB9316D591745199AFCEB55EA78C735",1)</v>
      </c>
      <c r="D13" s="15"/>
      <c r="E13" s="14" t="s">
        <v>10</v>
      </c>
      <c r="F13" s="16">
        <v>3.53</v>
      </c>
    </row>
    <row r="14" ht="33.6" customHeight="1" spans="1:6">
      <c r="A14" s="8" t="s">
        <v>20</v>
      </c>
      <c r="B14" s="9">
        <v>1</v>
      </c>
      <c r="C14" s="10" t="str">
        <f>_xlfn.DISPIMG("ID_3EF6C32E9268451F9E2B2C28B976A1E8",1)</f>
        <v>=DISPIMG("ID_3EF6C32E9268451F9E2B2C28B976A1E8",1)</v>
      </c>
      <c r="D14" s="11"/>
      <c r="E14" s="10" t="s">
        <v>10</v>
      </c>
      <c r="F14" s="12">
        <v>3.92</v>
      </c>
    </row>
    <row r="15" ht="33.6" customHeight="1" spans="1:6">
      <c r="A15" s="8" t="s">
        <v>21</v>
      </c>
      <c r="B15" s="13">
        <v>1</v>
      </c>
      <c r="C15" s="14" t="str">
        <f>_xlfn.DISPIMG("ID_BE62D8DB6DDB46B385E3519C7CAB37A6",1)</f>
        <v>=DISPIMG("ID_BE62D8DB6DDB46B385E3519C7CAB37A6",1)</v>
      </c>
      <c r="D15" s="15" t="s">
        <v>22</v>
      </c>
      <c r="E15" s="14" t="s">
        <v>10</v>
      </c>
      <c r="F15" s="16">
        <v>4.91</v>
      </c>
    </row>
    <row r="16" ht="30.6" customHeight="1" spans="1:6">
      <c r="A16" s="8" t="s">
        <v>23</v>
      </c>
      <c r="B16" s="9">
        <v>1</v>
      </c>
      <c r="C16" s="10" t="str">
        <f>_xlfn.DISPIMG("ID_A6C1ED3964644E9C8F6AD8B1F987F005",1)</f>
        <v>=DISPIMG("ID_A6C1ED3964644E9C8F6AD8B1F987F005",1)</v>
      </c>
      <c r="D16" s="11"/>
      <c r="E16" s="10" t="s">
        <v>10</v>
      </c>
      <c r="F16" s="12">
        <v>5.49</v>
      </c>
    </row>
    <row r="17" ht="31.2" customHeight="1" spans="1:6">
      <c r="A17" s="8" t="s">
        <v>24</v>
      </c>
      <c r="B17" s="13">
        <v>1</v>
      </c>
      <c r="C17" s="14"/>
      <c r="D17" s="15"/>
      <c r="E17" s="14" t="s">
        <v>25</v>
      </c>
      <c r="F17" s="16">
        <v>2.27</v>
      </c>
    </row>
    <row r="18" ht="31.2" customHeight="1" spans="1:6">
      <c r="A18" s="8" t="s">
        <v>26</v>
      </c>
      <c r="B18" s="9">
        <v>1</v>
      </c>
      <c r="C18" s="10"/>
      <c r="D18" s="11" t="s">
        <v>27</v>
      </c>
      <c r="E18" s="10" t="s">
        <v>25</v>
      </c>
      <c r="F18" s="12">
        <v>2.27</v>
      </c>
    </row>
    <row r="19" ht="31.2" customHeight="1" spans="1:6">
      <c r="A19" s="8" t="s">
        <v>28</v>
      </c>
      <c r="B19" s="14">
        <v>1</v>
      </c>
      <c r="C19" s="14" t="str">
        <f>_xlfn.DISPIMG("ID_752ABEF71A3C4457934C7B5C5D347EE7",1)</f>
        <v>=DISPIMG("ID_752ABEF71A3C4457934C7B5C5D347EE7",1)</v>
      </c>
      <c r="D19" s="15"/>
      <c r="E19" s="14" t="s">
        <v>10</v>
      </c>
      <c r="F19" s="16">
        <v>3.45</v>
      </c>
    </row>
    <row r="20" ht="31.2" customHeight="1" spans="1:6">
      <c r="A20" s="8" t="s">
        <v>29</v>
      </c>
      <c r="B20" s="9">
        <v>1</v>
      </c>
      <c r="C20" s="10"/>
      <c r="D20" s="11"/>
      <c r="E20" s="10" t="s">
        <v>30</v>
      </c>
      <c r="F20" s="12">
        <v>1.08</v>
      </c>
    </row>
    <row r="21" ht="30.6" customHeight="1" spans="1:6">
      <c r="A21" s="8" t="s">
        <v>31</v>
      </c>
      <c r="B21" s="9">
        <v>1</v>
      </c>
      <c r="C21" s="10"/>
      <c r="D21" s="11"/>
      <c r="E21" s="10" t="s">
        <v>32</v>
      </c>
      <c r="F21" s="12">
        <v>3.15</v>
      </c>
    </row>
    <row r="22" ht="31.2" customHeight="1" spans="1:6">
      <c r="A22" s="8" t="s">
        <v>33</v>
      </c>
      <c r="B22" s="13">
        <v>1</v>
      </c>
      <c r="C22" s="14"/>
      <c r="D22" s="15" t="s">
        <v>34</v>
      </c>
      <c r="E22" s="14" t="s">
        <v>35</v>
      </c>
      <c r="F22" s="16">
        <v>6.75</v>
      </c>
    </row>
    <row r="23" ht="33" customHeight="1" spans="1:6">
      <c r="A23" s="8" t="s">
        <v>36</v>
      </c>
      <c r="B23" s="9">
        <v>1</v>
      </c>
      <c r="C23" s="10"/>
      <c r="D23" s="11"/>
      <c r="E23" s="10" t="s">
        <v>37</v>
      </c>
      <c r="F23" s="12">
        <v>8.8</v>
      </c>
    </row>
    <row r="24" ht="30.6" customHeight="1" spans="1:6">
      <c r="A24" s="8" t="s">
        <v>38</v>
      </c>
      <c r="B24" s="13">
        <v>1</v>
      </c>
      <c r="C24" s="14"/>
      <c r="D24" s="15"/>
      <c r="E24" s="10" t="s">
        <v>30</v>
      </c>
      <c r="F24" s="16">
        <v>6.28</v>
      </c>
    </row>
    <row r="25" ht="33.6" customHeight="1" spans="1:6">
      <c r="A25" s="8" t="s">
        <v>39</v>
      </c>
      <c r="B25" s="9">
        <v>1</v>
      </c>
      <c r="C25" s="10"/>
      <c r="D25" s="11"/>
      <c r="E25" s="10" t="s">
        <v>30</v>
      </c>
      <c r="F25" s="12">
        <v>1.85</v>
      </c>
    </row>
    <row r="26" ht="32.4" customHeight="1" spans="1:6">
      <c r="A26" s="8" t="s">
        <v>40</v>
      </c>
      <c r="B26" s="13">
        <v>1</v>
      </c>
      <c r="C26" s="14"/>
      <c r="D26" s="15"/>
      <c r="E26" s="14" t="s">
        <v>41</v>
      </c>
      <c r="F26" s="16">
        <v>3.83</v>
      </c>
    </row>
    <row r="27" ht="32.4" customHeight="1" spans="1:6">
      <c r="A27" s="8" t="s">
        <v>42</v>
      </c>
      <c r="B27" s="9">
        <v>1</v>
      </c>
      <c r="C27" s="10"/>
      <c r="D27" s="11"/>
      <c r="E27" s="10" t="s">
        <v>43</v>
      </c>
      <c r="F27" s="12">
        <v>7.5</v>
      </c>
    </row>
    <row r="28" ht="32.4" customHeight="1" spans="1:6">
      <c r="A28" s="8" t="s">
        <v>44</v>
      </c>
      <c r="B28" s="13">
        <v>1</v>
      </c>
      <c r="C28" s="14" t="str">
        <f>_xlfn.DISPIMG("ID_F51466F975EA4189BC218596CA256447",1)</f>
        <v>=DISPIMG("ID_F51466F975EA4189BC218596CA256447",1)</v>
      </c>
      <c r="D28" s="15" t="s">
        <v>45</v>
      </c>
      <c r="E28" s="14" t="s">
        <v>46</v>
      </c>
      <c r="F28" s="16">
        <v>5.5</v>
      </c>
    </row>
    <row r="29" ht="31.2" customHeight="1" spans="1:6">
      <c r="A29" s="8" t="s">
        <v>47</v>
      </c>
      <c r="B29" s="13">
        <v>1</v>
      </c>
      <c r="C29" s="14"/>
      <c r="D29" s="15"/>
      <c r="E29" s="14" t="s">
        <v>48</v>
      </c>
      <c r="F29" s="16">
        <v>5.1</v>
      </c>
    </row>
    <row r="30" ht="32.4" customHeight="1" spans="1:6">
      <c r="A30" s="8" t="s">
        <v>49</v>
      </c>
      <c r="B30" s="9">
        <v>1</v>
      </c>
      <c r="C30" s="10"/>
      <c r="D30" s="11"/>
      <c r="E30" s="10" t="s">
        <v>48</v>
      </c>
      <c r="F30" s="12">
        <v>3.95</v>
      </c>
    </row>
    <row r="31" ht="33" customHeight="1" spans="1:6">
      <c r="A31" s="8" t="s">
        <v>50</v>
      </c>
      <c r="B31" s="13">
        <v>1</v>
      </c>
      <c r="C31" s="14"/>
      <c r="D31" s="15" t="s">
        <v>51</v>
      </c>
      <c r="E31" s="14" t="s">
        <v>52</v>
      </c>
      <c r="F31" s="16">
        <v>6.46</v>
      </c>
    </row>
    <row r="32" ht="32.4" customHeight="1" spans="1:6">
      <c r="A32" s="8" t="s">
        <v>53</v>
      </c>
      <c r="B32" s="13">
        <v>1</v>
      </c>
      <c r="C32" s="14" t="s">
        <v>54</v>
      </c>
      <c r="D32" s="15" t="s">
        <v>55</v>
      </c>
      <c r="E32" s="14"/>
      <c r="F32" s="16">
        <v>15.59</v>
      </c>
    </row>
    <row r="33" ht="33" customHeight="1" spans="1:6">
      <c r="A33" s="8" t="s">
        <v>56</v>
      </c>
      <c r="B33" s="10">
        <v>1</v>
      </c>
      <c r="C33" s="10" t="str">
        <f>_xlfn.DISPIMG("ID_F34BEDC7FAAB4E029C26E063471F7568",1)</f>
        <v>=DISPIMG("ID_F34BEDC7FAAB4E029C26E063471F7568",1)</v>
      </c>
      <c r="D33" s="11"/>
      <c r="E33" s="10" t="s">
        <v>57</v>
      </c>
      <c r="F33" s="12">
        <v>4.99</v>
      </c>
    </row>
    <row r="34" ht="33.6" customHeight="1" spans="1:6">
      <c r="A34" s="17" t="s">
        <v>58</v>
      </c>
      <c r="B34" s="18">
        <v>1</v>
      </c>
      <c r="C34" s="18" t="str">
        <f>_xlfn.DISPIMG("ID_72A3BAE1297947FE8F4B7105E580A8AE",1)</f>
        <v>=DISPIMG("ID_72A3BAE1297947FE8F4B7105E580A8AE",1)</v>
      </c>
      <c r="D34" s="19"/>
      <c r="E34" s="20" t="s">
        <v>59</v>
      </c>
      <c r="F34" s="21">
        <v>170</v>
      </c>
    </row>
    <row r="35" ht="33.6" customHeight="1" spans="1:6">
      <c r="A35" s="22"/>
      <c r="B35" s="23"/>
      <c r="C35" s="23"/>
      <c r="D35" s="24"/>
      <c r="E35" s="25" t="s">
        <v>60</v>
      </c>
      <c r="F35" s="26">
        <f>F33+F31+SUM(F4:F30)</f>
        <v>123.62</v>
      </c>
    </row>
    <row r="36" ht="34.8" customHeight="1" spans="1:6">
      <c r="A36" s="27"/>
      <c r="B36" s="27"/>
      <c r="C36" s="27"/>
      <c r="D36" s="28"/>
      <c r="E36" s="29" t="s">
        <v>61</v>
      </c>
      <c r="F36" s="30">
        <f>F35+F34+F32</f>
        <v>309.21</v>
      </c>
    </row>
    <row r="37" ht="33.6" customHeight="1" spans="5:7">
      <c r="E37" s="31"/>
      <c r="F37" s="31"/>
      <c r="G37" s="31"/>
    </row>
    <row r="38" ht="29.4" customHeight="1" spans="2:4">
      <c r="B38" s="31"/>
      <c r="C38" s="31"/>
      <c r="D38" s="32"/>
    </row>
    <row r="39" ht="28.2" customHeight="1" spans="2:8">
      <c r="B39" s="33"/>
      <c r="C39" s="33"/>
      <c r="D39" s="34"/>
      <c r="H39" s="33"/>
    </row>
    <row r="40" ht="31.2" customHeight="1"/>
  </sheetData>
  <mergeCells count="3">
    <mergeCell ref="E37:G37"/>
    <mergeCell ref="B38:D38"/>
    <mergeCell ref="A1:F2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孙光先</dc:creator>
  <cp:lastModifiedBy>甘海彬</cp:lastModifiedBy>
  <dcterms:created xsi:type="dcterms:W3CDTF">2015-06-05T18:19:00Z</dcterms:created>
  <dcterms:modified xsi:type="dcterms:W3CDTF">2025-06-25T07:16:47Z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CE5BE925E77F42DC844164E3255D5AE7_13</vt:lpwstr>
  </property>
  <property fmtid="{D5CDD505-2E9C-101B-9397-08002B2CF9AE}" pid="3" name="KSOProductBuildVer">
    <vt:lpwstr>2052-12.1.0.20784</vt:lpwstr>
  </property>
</Properties>
</file>